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b468bc68b32e728/Desktop/SSGrader/ScholasticSuccess/"/>
    </mc:Choice>
  </mc:AlternateContent>
  <xr:revisionPtr revIDLastSave="0" documentId="8_{1263CAE2-BC94-4A2D-B5AC-12370494E99C}" xr6:coauthVersionLast="43" xr6:coauthVersionMax="43" xr10:uidLastSave="{00000000-0000-0000-0000-000000000000}"/>
  <bookViews>
    <workbookView xWindow="9570" yWindow="2565" windowWidth="17422" windowHeight="10658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190" i="8" l="1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B189" i="8"/>
  <c r="B190" i="8"/>
  <c r="B147" i="8"/>
  <c r="B148" i="8"/>
  <c r="B105" i="8"/>
  <c r="B106" i="8"/>
  <c r="B63" i="8"/>
  <c r="B64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AM1185" i="2"/>
  <c r="Y64" i="8" s="1"/>
  <c r="AM1184" i="2"/>
  <c r="Y63" i="8" s="1"/>
  <c r="AO1176" i="2"/>
  <c r="AN1176" i="2"/>
  <c r="AL1176" i="2"/>
  <c r="AK1176" i="2"/>
  <c r="AM1176" i="2" s="1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M1132" i="2"/>
  <c r="X64" i="8" s="1"/>
  <c r="AM1131" i="2"/>
  <c r="X63" i="8" s="1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M1079" i="2"/>
  <c r="W64" i="8" s="1"/>
  <c r="AM1078" i="2"/>
  <c r="W63" i="8" s="1"/>
  <c r="AO1070" i="2"/>
  <c r="AN1070" i="2"/>
  <c r="AL1070" i="2"/>
  <c r="AK1070" i="2"/>
  <c r="AM1070" i="2" s="1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M1026" i="2"/>
  <c r="V64" i="8" s="1"/>
  <c r="AM1025" i="2"/>
  <c r="V63" i="8" s="1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M973" i="2"/>
  <c r="U64" i="8" s="1"/>
  <c r="AM972" i="2"/>
  <c r="U63" i="8" s="1"/>
  <c r="AO964" i="2"/>
  <c r="AN964" i="2"/>
  <c r="AL964" i="2"/>
  <c r="AK964" i="2"/>
  <c r="AM964" i="2" s="1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M920" i="2"/>
  <c r="T64" i="8" s="1"/>
  <c r="AM919" i="2"/>
  <c r="T63" i="8" s="1"/>
  <c r="AO911" i="2"/>
  <c r="AN911" i="2"/>
  <c r="AL911" i="2"/>
  <c r="AK911" i="2"/>
  <c r="AM911" i="2" s="1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M867" i="2"/>
  <c r="S64" i="8" s="1"/>
  <c r="AM866" i="2"/>
  <c r="S63" i="8" s="1"/>
  <c r="AO858" i="2"/>
  <c r="AN858" i="2"/>
  <c r="AL858" i="2"/>
  <c r="AK858" i="2"/>
  <c r="AM858" i="2" s="1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M814" i="2"/>
  <c r="R64" i="8" s="1"/>
  <c r="AM813" i="2"/>
  <c r="R63" i="8" s="1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M761" i="2"/>
  <c r="Q64" i="8" s="1"/>
  <c r="AM760" i="2"/>
  <c r="Q63" i="8" s="1"/>
  <c r="AO752" i="2"/>
  <c r="AN752" i="2"/>
  <c r="AL752" i="2"/>
  <c r="AK752" i="2"/>
  <c r="AM752" i="2" s="1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M708" i="2"/>
  <c r="P64" i="8" s="1"/>
  <c r="AM707" i="2"/>
  <c r="P63" i="8" s="1"/>
  <c r="AO699" i="2"/>
  <c r="AN699" i="2"/>
  <c r="AL699" i="2"/>
  <c r="AK699" i="2"/>
  <c r="AM699" i="2" s="1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M655" i="2"/>
  <c r="O64" i="8" s="1"/>
  <c r="AM654" i="2"/>
  <c r="O63" i="8" s="1"/>
  <c r="AO646" i="2"/>
  <c r="AN646" i="2"/>
  <c r="AL646" i="2"/>
  <c r="AK646" i="2"/>
  <c r="AM646" i="2" s="1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M602" i="2"/>
  <c r="N64" i="8" s="1"/>
  <c r="AM601" i="2"/>
  <c r="N63" i="8" s="1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M549" i="2"/>
  <c r="M64" i="8" s="1"/>
  <c r="AM548" i="2"/>
  <c r="M63" i="8" s="1"/>
  <c r="AO540" i="2"/>
  <c r="AN540" i="2"/>
  <c r="AM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M496" i="2"/>
  <c r="L64" i="8" s="1"/>
  <c r="AM495" i="2"/>
  <c r="L63" i="8" s="1"/>
  <c r="AO487" i="2"/>
  <c r="AN487" i="2"/>
  <c r="AL487" i="2"/>
  <c r="AK487" i="2"/>
  <c r="AM487" i="2" s="1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M443" i="2"/>
  <c r="K64" i="8" s="1"/>
  <c r="AM442" i="2"/>
  <c r="K63" i="8" s="1"/>
  <c r="AO434" i="2"/>
  <c r="AN434" i="2"/>
  <c r="AL434" i="2"/>
  <c r="AK434" i="2"/>
  <c r="AM434" i="2" s="1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M390" i="2"/>
  <c r="J64" i="8" s="1"/>
  <c r="AM389" i="2"/>
  <c r="J63" i="8" s="1"/>
  <c r="AO381" i="2"/>
  <c r="AN381" i="2"/>
  <c r="AL381" i="2"/>
  <c r="AK381" i="2"/>
  <c r="AM381" i="2" s="1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M337" i="2"/>
  <c r="I64" i="8" s="1"/>
  <c r="AM336" i="2"/>
  <c r="I63" i="8" s="1"/>
  <c r="AO328" i="2"/>
  <c r="AN328" i="2"/>
  <c r="AL328" i="2"/>
  <c r="AK328" i="2"/>
  <c r="AM328" i="2" s="1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M284" i="2"/>
  <c r="H64" i="8" s="1"/>
  <c r="AM283" i="2"/>
  <c r="H63" i="8" s="1"/>
  <c r="AO275" i="2"/>
  <c r="AN275" i="2"/>
  <c r="AM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M231" i="2"/>
  <c r="G64" i="8" s="1"/>
  <c r="AM230" i="2"/>
  <c r="G63" i="8" s="1"/>
  <c r="AO222" i="2"/>
  <c r="AN222" i="2"/>
  <c r="AL222" i="2"/>
  <c r="AK222" i="2"/>
  <c r="AM222" i="2" s="1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M178" i="2"/>
  <c r="F64" i="8" s="1"/>
  <c r="AM177" i="2"/>
  <c r="F63" i="8" s="1"/>
  <c r="AO169" i="2"/>
  <c r="AN169" i="2"/>
  <c r="AL169" i="2"/>
  <c r="AK169" i="2"/>
  <c r="AM169" i="2" s="1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M125" i="2"/>
  <c r="E64" i="8" s="1"/>
  <c r="AM124" i="2"/>
  <c r="E63" i="8" s="1"/>
  <c r="AO116" i="2"/>
  <c r="AN116" i="2"/>
  <c r="AL116" i="2"/>
  <c r="AK116" i="2"/>
  <c r="AM116" i="2" s="1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M72" i="2"/>
  <c r="D64" i="8" s="1"/>
  <c r="AM71" i="2"/>
  <c r="D63" i="8" s="1"/>
  <c r="AO63" i="2"/>
  <c r="AN63" i="2"/>
  <c r="AM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19" i="2"/>
  <c r="C64" i="8" s="1"/>
  <c r="AM18" i="2"/>
  <c r="C63" i="8" s="1"/>
  <c r="AR7" i="2"/>
  <c r="AP7" i="2"/>
  <c r="B417" i="16" l="1"/>
  <c r="EY21" i="8" s="1"/>
  <c r="AL10" i="2" l="1"/>
  <c r="C4" i="8" l="1"/>
  <c r="C2" i="8"/>
  <c r="D4" i="8"/>
  <c r="D2" i="8"/>
  <c r="E4" i="8"/>
  <c r="E188" i="8" s="1"/>
  <c r="E2" i="8"/>
  <c r="F4" i="8"/>
  <c r="F2" i="8"/>
  <c r="G4" i="8"/>
  <c r="G2" i="8"/>
  <c r="H4" i="8"/>
  <c r="H2" i="8"/>
  <c r="I4" i="8"/>
  <c r="I94" i="8" s="1"/>
  <c r="I2" i="8"/>
  <c r="I107" i="8" s="1"/>
  <c r="J4" i="8"/>
  <c r="J2" i="8"/>
  <c r="K4" i="8"/>
  <c r="K2" i="8"/>
  <c r="L4" i="8"/>
  <c r="L2" i="8"/>
  <c r="M4" i="8"/>
  <c r="M2" i="8"/>
  <c r="N4" i="8"/>
  <c r="N180" i="8" s="1"/>
  <c r="N2" i="8"/>
  <c r="O4" i="8"/>
  <c r="O182" i="8" s="1"/>
  <c r="O2" i="8"/>
  <c r="P4" i="8"/>
  <c r="P2" i="8"/>
  <c r="Q4" i="8"/>
  <c r="Q2" i="8"/>
  <c r="R4" i="8"/>
  <c r="R2" i="8"/>
  <c r="S4" i="8"/>
  <c r="S2" i="8"/>
  <c r="T4" i="8"/>
  <c r="T2" i="8"/>
  <c r="U4" i="8"/>
  <c r="U2" i="8"/>
  <c r="U107" i="8" s="1"/>
  <c r="V4" i="8"/>
  <c r="V185" i="8" s="1"/>
  <c r="V2" i="8"/>
  <c r="W4" i="8"/>
  <c r="W2" i="8"/>
  <c r="X4" i="8"/>
  <c r="X183" i="8" s="1"/>
  <c r="X2" i="8"/>
  <c r="Y4" i="8"/>
  <c r="Y2" i="8"/>
  <c r="Y107" i="8" s="1"/>
  <c r="F94" i="8"/>
  <c r="AK2" i="8"/>
  <c r="A6" i="2"/>
  <c r="AQ13" i="2" s="1"/>
  <c r="A59" i="2"/>
  <c r="A112" i="2"/>
  <c r="A165" i="2"/>
  <c r="A218" i="2"/>
  <c r="A271" i="2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 s="1"/>
  <c r="DQ634" i="5"/>
  <c r="CG142" i="8" s="1"/>
  <c r="DQ655" i="5"/>
  <c r="BI142" i="8" s="1"/>
  <c r="DQ715" i="5"/>
  <c r="CH142" i="8" s="1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 s="1"/>
  <c r="DF715" i="5"/>
  <c r="CH131" i="8" s="1"/>
  <c r="DF736" i="5"/>
  <c r="BJ131" i="8" s="1"/>
  <c r="DF796" i="5"/>
  <c r="CI131" i="8" s="1"/>
  <c r="DF817" i="5"/>
  <c r="BK131" i="8" s="1"/>
  <c r="DF877" i="5"/>
  <c r="CJ131" i="8" s="1"/>
  <c r="DF898" i="5"/>
  <c r="BL131" i="8" s="1"/>
  <c r="DF958" i="5"/>
  <c r="CK131" i="8" s="1"/>
  <c r="DF979" i="5"/>
  <c r="BM131" i="8" s="1"/>
  <c r="DF1039" i="5"/>
  <c r="CL131" i="8" s="1"/>
  <c r="DF1060" i="5"/>
  <c r="BN131" i="8" s="1"/>
  <c r="DF1120" i="5"/>
  <c r="CM131" i="8" s="1"/>
  <c r="DF1141" i="5"/>
  <c r="BO131" i="8" s="1"/>
  <c r="DF1201" i="5"/>
  <c r="CN131" i="8" s="1"/>
  <c r="DF1222" i="5"/>
  <c r="BP131" i="8" s="1"/>
  <c r="DF1282" i="5"/>
  <c r="CO131" i="8" s="1"/>
  <c r="DF1303" i="5"/>
  <c r="BQ131" i="8" s="1"/>
  <c r="DF1363" i="5"/>
  <c r="CP131" i="8" s="1"/>
  <c r="DF1384" i="5"/>
  <c r="BR131" i="8" s="1"/>
  <c r="DF1444" i="5"/>
  <c r="CQ131" i="8" s="1"/>
  <c r="DF1465" i="5"/>
  <c r="BS131" i="8" s="1"/>
  <c r="DF1525" i="5"/>
  <c r="CR131" i="8" s="1"/>
  <c r="DF1546" i="5"/>
  <c r="BT131" i="8" s="1"/>
  <c r="DF1606" i="5"/>
  <c r="CS131" i="8" s="1"/>
  <c r="DF1627" i="5"/>
  <c r="BU131" i="8" s="1"/>
  <c r="DF1687" i="5"/>
  <c r="CT131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 s="1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 s="1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 s="1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CH47" i="8"/>
  <c r="BJ47" i="8"/>
  <c r="CI47" i="8"/>
  <c r="BK47" i="8"/>
  <c r="CJ47" i="8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 s="1"/>
  <c r="CW1222" i="5"/>
  <c r="BP122" i="8" s="1"/>
  <c r="CW1282" i="5"/>
  <c r="CO122" i="8" s="1"/>
  <c r="CW1303" i="5"/>
  <c r="BQ122" i="8" s="1"/>
  <c r="CW1363" i="5"/>
  <c r="CP122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CK41" i="8"/>
  <c r="BM41" i="8"/>
  <c r="CL41" i="8"/>
  <c r="BN41" i="8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 s="1"/>
  <c r="CO1120" i="5"/>
  <c r="CM114" i="8" s="1"/>
  <c r="CO1141" i="5"/>
  <c r="BO114" i="8" s="1"/>
  <c r="CO1201" i="5"/>
  <c r="CN114" i="8" s="1"/>
  <c r="CO1222" i="5"/>
  <c r="BP114" i="8" s="1"/>
  <c r="CO1282" i="5"/>
  <c r="CO114" i="8" s="1"/>
  <c r="CO1303" i="5"/>
  <c r="BQ114" i="8" s="1"/>
  <c r="CO1363" i="5"/>
  <c r="CP114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CH36" i="8"/>
  <c r="BJ36" i="8"/>
  <c r="CI36" i="8"/>
  <c r="BK36" i="8"/>
  <c r="CJ36" i="8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 s="1"/>
  <c r="CL1525" i="5"/>
  <c r="CR111" i="8" s="1"/>
  <c r="CL1546" i="5"/>
  <c r="BT111" i="8" s="1"/>
  <c r="CL1606" i="5"/>
  <c r="CS111" i="8" s="1"/>
  <c r="CL1627" i="5"/>
  <c r="BU111" i="8" s="1"/>
  <c r="CL1687" i="5"/>
  <c r="CT111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 s="1"/>
  <c r="CK1222" i="5"/>
  <c r="BP110" i="8" s="1"/>
  <c r="CK1282" i="5"/>
  <c r="CO110" i="8" s="1"/>
  <c r="CK1303" i="5"/>
  <c r="BQ110" i="8" s="1"/>
  <c r="CK1363" i="5"/>
  <c r="CP110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CH30" i="8"/>
  <c r="BJ30" i="8"/>
  <c r="CI30" i="8"/>
  <c r="BK30" i="8"/>
  <c r="CJ30" i="8"/>
  <c r="BL30" i="8"/>
  <c r="CK30" i="8"/>
  <c r="BM30" i="8"/>
  <c r="CL30" i="8"/>
  <c r="BN30" i="8"/>
  <c r="CM30" i="8"/>
  <c r="BO30" i="8"/>
  <c r="CN30" i="8"/>
  <c r="BP30" i="8"/>
  <c r="CO30" i="8"/>
  <c r="BQ30" i="8"/>
  <c r="CP30" i="8"/>
  <c r="BR30" i="8"/>
  <c r="CQ30" i="8"/>
  <c r="BS30" i="8"/>
  <c r="CR30" i="8"/>
  <c r="BT30" i="8"/>
  <c r="CS30" i="8"/>
  <c r="BU30" i="8"/>
  <c r="CT30" i="8"/>
  <c r="BV30" i="8"/>
  <c r="CU30" i="8"/>
  <c r="BW30" i="8"/>
  <c r="CV30" i="8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CK29" i="8"/>
  <c r="BM29" i="8"/>
  <c r="CL29" i="8"/>
  <c r="BN29" i="8"/>
  <c r="CM29" i="8"/>
  <c r="BO29" i="8"/>
  <c r="CN29" i="8"/>
  <c r="BP29" i="8"/>
  <c r="CO29" i="8"/>
  <c r="BQ29" i="8"/>
  <c r="CP29" i="8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CF20" i="8"/>
  <c r="BH20" i="8"/>
  <c r="CG20" i="8"/>
  <c r="BI20" i="8"/>
  <c r="CH20" i="8"/>
  <c r="BJ20" i="8"/>
  <c r="CI20" i="8"/>
  <c r="BK20" i="8"/>
  <c r="CJ20" i="8"/>
  <c r="BL20" i="8"/>
  <c r="CK20" i="8"/>
  <c r="BM20" i="8"/>
  <c r="CL20" i="8"/>
  <c r="BN20" i="8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BS898" i="5"/>
  <c r="BL92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BR1120" i="5"/>
  <c r="CM91" i="8" s="1"/>
  <c r="BR1141" i="5"/>
  <c r="BO91" i="8" s="1"/>
  <c r="BR1201" i="5"/>
  <c r="CN91" i="8" s="1"/>
  <c r="BR1222" i="5"/>
  <c r="BP91" i="8" s="1"/>
  <c r="BR1282" i="5"/>
  <c r="CO91" i="8" s="1"/>
  <c r="BR1303" i="5"/>
  <c r="BQ91" i="8" s="1"/>
  <c r="BR1363" i="5"/>
  <c r="CP91" i="8" s="1"/>
  <c r="BR1384" i="5"/>
  <c r="BR91" i="8" s="1"/>
  <c r="BR1444" i="5"/>
  <c r="CQ91" i="8" s="1"/>
  <c r="BR1465" i="5"/>
  <c r="BS91" i="8" s="1"/>
  <c r="BR1525" i="5"/>
  <c r="CR91" i="8" s="1"/>
  <c r="BR1546" i="5"/>
  <c r="BT91" i="8" s="1"/>
  <c r="BR1606" i="5"/>
  <c r="CS91" i="8" s="1"/>
  <c r="BR1627" i="5"/>
  <c r="BU91" i="8" s="1"/>
  <c r="BR1687" i="5"/>
  <c r="CT91" i="8" s="1"/>
  <c r="BR1708" i="5"/>
  <c r="BV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BQ1039" i="5"/>
  <c r="CL90" i="8" s="1"/>
  <c r="BQ1060" i="5"/>
  <c r="BN90" i="8" s="1"/>
  <c r="BQ1120" i="5"/>
  <c r="CM90" i="8" s="1"/>
  <c r="BQ1141" i="5"/>
  <c r="BO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BO1525" i="5"/>
  <c r="CR88" i="8" s="1"/>
  <c r="BO1546" i="5"/>
  <c r="BT88" i="8" s="1"/>
  <c r="BO1606" i="5"/>
  <c r="CS88" i="8" s="1"/>
  <c r="BO1627" i="5"/>
  <c r="BU88" i="8" s="1"/>
  <c r="BO1687" i="5"/>
  <c r="CT88" i="8" s="1"/>
  <c r="BO1708" i="5"/>
  <c r="BV88" i="8" s="1"/>
  <c r="BO1768" i="5"/>
  <c r="CU88" i="8" s="1"/>
  <c r="BO1789" i="5"/>
  <c r="BW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CB6" i="8" s="1"/>
  <c r="BP253" i="5"/>
  <c r="CC6" i="8" s="1"/>
  <c r="BP334" i="5"/>
  <c r="BP415" i="5"/>
  <c r="BP496" i="5"/>
  <c r="CF6" i="8" s="1"/>
  <c r="BP577" i="5"/>
  <c r="BP658" i="5"/>
  <c r="CH6" i="8" s="1"/>
  <c r="BP739" i="5"/>
  <c r="BQ739" i="5"/>
  <c r="CI7" i="8" s="1"/>
  <c r="BP820" i="5"/>
  <c r="CJ6" i="8" s="1"/>
  <c r="BP901" i="5"/>
  <c r="CK6" i="8" s="1"/>
  <c r="BP982" i="5"/>
  <c r="BP1063" i="5"/>
  <c r="CM6" i="8" s="1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13" i="8" s="1"/>
  <c r="G5" i="8"/>
  <c r="H5" i="8"/>
  <c r="I5" i="8"/>
  <c r="J5" i="8"/>
  <c r="J213" i="8" s="1"/>
  <c r="K5" i="8"/>
  <c r="L5" i="8"/>
  <c r="M5" i="8"/>
  <c r="N5" i="8"/>
  <c r="N213" i="8" s="1"/>
  <c r="O5" i="8"/>
  <c r="P5" i="8"/>
  <c r="Q5" i="8"/>
  <c r="R5" i="8"/>
  <c r="R213" i="8" s="1"/>
  <c r="S5" i="8"/>
  <c r="T5" i="8"/>
  <c r="U5" i="8"/>
  <c r="V5" i="8"/>
  <c r="V213" i="8" s="1"/>
  <c r="W5" i="8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BQ7" i="3"/>
  <c r="AB81" i="8" s="1"/>
  <c r="BQ83" i="3"/>
  <c r="AC81" i="8" s="1"/>
  <c r="BQ159" i="3"/>
  <c r="AD81" i="8" s="1"/>
  <c r="BQ235" i="3"/>
  <c r="AE81" i="8" s="1"/>
  <c r="BQ311" i="3"/>
  <c r="AF81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BO7" i="3"/>
  <c r="AB79" i="8" s="1"/>
  <c r="BO83" i="3"/>
  <c r="AC79" i="8" s="1"/>
  <c r="BO159" i="3"/>
  <c r="AD79" i="8" s="1"/>
  <c r="BO235" i="3"/>
  <c r="AE79" i="8" s="1"/>
  <c r="BO311" i="3"/>
  <c r="AF79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BJ1299" i="3"/>
  <c r="AS74" i="8" s="1"/>
  <c r="BJ1375" i="3"/>
  <c r="AT74" i="8" s="1"/>
  <c r="BJ1451" i="3"/>
  <c r="AU74" i="8" s="1"/>
  <c r="BJ1527" i="3"/>
  <c r="AV74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BH1299" i="3"/>
  <c r="AS72" i="8" s="1"/>
  <c r="BH1375" i="3"/>
  <c r="AT72" i="8" s="1"/>
  <c r="BH1451" i="3"/>
  <c r="AU72" i="8" s="1"/>
  <c r="BH1527" i="3"/>
  <c r="AV72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BF1299" i="3"/>
  <c r="AS70" i="8" s="1"/>
  <c r="BF1375" i="3"/>
  <c r="AT70" i="8" s="1"/>
  <c r="BF1451" i="3"/>
  <c r="AU70" i="8" s="1"/>
  <c r="BF1527" i="3"/>
  <c r="AV70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 s="1"/>
  <c r="BC691" i="3"/>
  <c r="AK67" i="8" s="1"/>
  <c r="BC767" i="3"/>
  <c r="AL67" i="8" s="1"/>
  <c r="BC843" i="3"/>
  <c r="AM67" i="8" s="1"/>
  <c r="BC919" i="3"/>
  <c r="AN67" i="8" s="1"/>
  <c r="BC995" i="3"/>
  <c r="AO67" i="8" s="1"/>
  <c r="BC1071" i="3"/>
  <c r="AP67" i="8" s="1"/>
  <c r="BC1147" i="3"/>
  <c r="AQ67" i="8" s="1"/>
  <c r="BC1223" i="3"/>
  <c r="AR67" i="8" s="1"/>
  <c r="BC1299" i="3"/>
  <c r="AS67" i="8" s="1"/>
  <c r="BC1375" i="3"/>
  <c r="AT67" i="8" s="1"/>
  <c r="BC1451" i="3"/>
  <c r="AU67" i="8" s="1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AN458" i="18"/>
  <c r="EI46" i="8" s="1"/>
  <c r="AN499" i="18"/>
  <c r="EJ46" i="8" s="1"/>
  <c r="AN540" i="18"/>
  <c r="EK46" i="8" s="1"/>
  <c r="AN581" i="18"/>
  <c r="EL46" i="8" s="1"/>
  <c r="AN622" i="18"/>
  <c r="EM46" i="8" s="1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O13" i="8"/>
  <c r="EP13" i="8"/>
  <c r="EQ13" i="8"/>
  <c r="ER13" i="8"/>
  <c r="ES13" i="8"/>
  <c r="ET13" i="8"/>
  <c r="AH7" i="18"/>
  <c r="DX40" i="8" s="1"/>
  <c r="EF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BE7" i="18"/>
  <c r="DX63" i="8" s="1"/>
  <c r="BE48" i="18"/>
  <c r="DY63" i="8" s="1"/>
  <c r="BE89" i="18"/>
  <c r="DZ63" i="8" s="1"/>
  <c r="BE130" i="18"/>
  <c r="EA63" i="8" s="1"/>
  <c r="BE171" i="18"/>
  <c r="EB63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BB7" i="18"/>
  <c r="DX60" i="8" s="1"/>
  <c r="BB48" i="18"/>
  <c r="DY60" i="8" s="1"/>
  <c r="BB89" i="18"/>
  <c r="DZ60" i="8" s="1"/>
  <c r="BB130" i="18"/>
  <c r="EA60" i="8" s="1"/>
  <c r="BB171" i="18"/>
  <c r="EB60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 s="1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AV458" i="18"/>
  <c r="EI54" i="8" s="1"/>
  <c r="AV499" i="18"/>
  <c r="EJ54" i="8" s="1"/>
  <c r="AV540" i="18"/>
  <c r="EK54" i="8" s="1"/>
  <c r="AV581" i="18"/>
  <c r="EL54" i="8" s="1"/>
  <c r="AV622" i="18"/>
  <c r="EM54" i="8" s="1"/>
  <c r="AV663" i="18"/>
  <c r="EN54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G100" i="22"/>
  <c r="I100" i="22" s="1"/>
  <c r="AN7" i="2"/>
  <c r="AM7" i="2"/>
  <c r="AL7" i="2"/>
  <c r="AR14" i="2" s="1"/>
  <c r="AK7" i="2"/>
  <c r="BK7" i="2"/>
  <c r="C85" i="8" s="1"/>
  <c r="D85" i="8"/>
  <c r="E85" i="8"/>
  <c r="F85" i="8"/>
  <c r="G85" i="8"/>
  <c r="H85" i="8"/>
  <c r="I85" i="8"/>
  <c r="I169" i="8" s="1"/>
  <c r="J85" i="8"/>
  <c r="K85" i="8"/>
  <c r="L85" i="8"/>
  <c r="M85" i="8"/>
  <c r="N85" i="8"/>
  <c r="O85" i="8"/>
  <c r="P85" i="8"/>
  <c r="Q85" i="8"/>
  <c r="R85" i="8"/>
  <c r="S85" i="8"/>
  <c r="T85" i="8"/>
  <c r="U85" i="8"/>
  <c r="V85" i="8"/>
  <c r="W85" i="8"/>
  <c r="X85" i="8"/>
  <c r="Y85" i="8"/>
  <c r="Y169" i="8" s="1"/>
  <c r="BJ7" i="2"/>
  <c r="C84" i="8" s="1"/>
  <c r="D84" i="8"/>
  <c r="E84" i="8"/>
  <c r="F84" i="8"/>
  <c r="G84" i="8"/>
  <c r="H84" i="8"/>
  <c r="I84" i="8"/>
  <c r="J84" i="8"/>
  <c r="K84" i="8"/>
  <c r="L84" i="8"/>
  <c r="M84" i="8"/>
  <c r="N84" i="8"/>
  <c r="O84" i="8"/>
  <c r="P84" i="8"/>
  <c r="Q84" i="8"/>
  <c r="R84" i="8"/>
  <c r="S84" i="8"/>
  <c r="T84" i="8"/>
  <c r="U84" i="8"/>
  <c r="V84" i="8"/>
  <c r="W84" i="8"/>
  <c r="X84" i="8"/>
  <c r="Y84" i="8"/>
  <c r="BI7" i="2"/>
  <c r="C83" i="8" s="1"/>
  <c r="D83" i="8"/>
  <c r="E83" i="8"/>
  <c r="F83" i="8"/>
  <c r="G83" i="8"/>
  <c r="H83" i="8"/>
  <c r="I83" i="8"/>
  <c r="J83" i="8"/>
  <c r="K83" i="8"/>
  <c r="L83" i="8"/>
  <c r="M83" i="8"/>
  <c r="N83" i="8"/>
  <c r="O83" i="8"/>
  <c r="O167" i="8" s="1"/>
  <c r="P83" i="8"/>
  <c r="Q83" i="8"/>
  <c r="R83" i="8"/>
  <c r="S83" i="8"/>
  <c r="S167" i="8" s="1"/>
  <c r="T83" i="8"/>
  <c r="U83" i="8"/>
  <c r="V83" i="8"/>
  <c r="W83" i="8"/>
  <c r="W167" i="8" s="1"/>
  <c r="X83" i="8"/>
  <c r="Y83" i="8"/>
  <c r="BH7" i="2"/>
  <c r="C82" i="8" s="1"/>
  <c r="D82" i="8"/>
  <c r="E82" i="8"/>
  <c r="F82" i="8"/>
  <c r="G82" i="8"/>
  <c r="H82" i="8"/>
  <c r="I82" i="8"/>
  <c r="J82" i="8"/>
  <c r="K82" i="8"/>
  <c r="L82" i="8"/>
  <c r="M82" i="8"/>
  <c r="N82" i="8"/>
  <c r="O82" i="8"/>
  <c r="P82" i="8"/>
  <c r="Q82" i="8"/>
  <c r="R82" i="8"/>
  <c r="S82" i="8"/>
  <c r="T82" i="8"/>
  <c r="U82" i="8"/>
  <c r="V82" i="8"/>
  <c r="W82" i="8"/>
  <c r="X82" i="8"/>
  <c r="Y82" i="8"/>
  <c r="BG7" i="2"/>
  <c r="C81" i="8" s="1"/>
  <c r="D81" i="8"/>
  <c r="E81" i="8"/>
  <c r="F81" i="8"/>
  <c r="G81" i="8"/>
  <c r="H81" i="8"/>
  <c r="I81" i="8"/>
  <c r="J81" i="8"/>
  <c r="K81" i="8"/>
  <c r="L81" i="8"/>
  <c r="M81" i="8"/>
  <c r="N81" i="8"/>
  <c r="O81" i="8"/>
  <c r="P81" i="8"/>
  <c r="Q81" i="8"/>
  <c r="R81" i="8"/>
  <c r="S81" i="8"/>
  <c r="T81" i="8"/>
  <c r="U81" i="8"/>
  <c r="U165" i="8" s="1"/>
  <c r="V81" i="8"/>
  <c r="W81" i="8"/>
  <c r="X81" i="8"/>
  <c r="Y81" i="8"/>
  <c r="C39" i="8"/>
  <c r="D39" i="8"/>
  <c r="E39" i="8"/>
  <c r="F39" i="8"/>
  <c r="G39" i="8"/>
  <c r="H39" i="8"/>
  <c r="I39" i="8"/>
  <c r="J39" i="8"/>
  <c r="K39" i="8"/>
  <c r="L39" i="8"/>
  <c r="M39" i="8"/>
  <c r="N39" i="8"/>
  <c r="O39" i="8"/>
  <c r="P39" i="8"/>
  <c r="Q39" i="8"/>
  <c r="R39" i="8"/>
  <c r="S39" i="8"/>
  <c r="T39" i="8"/>
  <c r="U39" i="8"/>
  <c r="V39" i="8"/>
  <c r="W39" i="8"/>
  <c r="X39" i="8"/>
  <c r="Y39" i="8"/>
  <c r="BF7" i="2"/>
  <c r="C80" i="8" s="1"/>
  <c r="D80" i="8"/>
  <c r="E80" i="8"/>
  <c r="F80" i="8"/>
  <c r="G80" i="8"/>
  <c r="H80" i="8"/>
  <c r="I80" i="8"/>
  <c r="J80" i="8"/>
  <c r="K80" i="8"/>
  <c r="L80" i="8"/>
  <c r="M80" i="8"/>
  <c r="N80" i="8"/>
  <c r="O80" i="8"/>
  <c r="O164" i="8" s="1"/>
  <c r="P80" i="8"/>
  <c r="Q80" i="8"/>
  <c r="R80" i="8"/>
  <c r="S80" i="8"/>
  <c r="S164" i="8" s="1"/>
  <c r="T80" i="8"/>
  <c r="U80" i="8"/>
  <c r="V80" i="8"/>
  <c r="W80" i="8"/>
  <c r="W164" i="8" s="1"/>
  <c r="X80" i="8"/>
  <c r="Y80" i="8"/>
  <c r="BE7" i="2"/>
  <c r="C79" i="8" s="1"/>
  <c r="D79" i="8"/>
  <c r="E79" i="8"/>
  <c r="F79" i="8"/>
  <c r="G79" i="8"/>
  <c r="H79" i="8"/>
  <c r="I79" i="8"/>
  <c r="J79" i="8"/>
  <c r="K79" i="8"/>
  <c r="L79" i="8"/>
  <c r="M79" i="8"/>
  <c r="N79" i="8"/>
  <c r="O79" i="8"/>
  <c r="P79" i="8"/>
  <c r="Q79" i="8"/>
  <c r="R79" i="8"/>
  <c r="S79" i="8"/>
  <c r="T79" i="8"/>
  <c r="U79" i="8"/>
  <c r="V79" i="8"/>
  <c r="W79" i="8"/>
  <c r="X79" i="8"/>
  <c r="Y79" i="8"/>
  <c r="BD7" i="2"/>
  <c r="C78" i="8" s="1"/>
  <c r="D78" i="8"/>
  <c r="E78" i="8"/>
  <c r="F78" i="8"/>
  <c r="G78" i="8"/>
  <c r="H78" i="8"/>
  <c r="I78" i="8"/>
  <c r="I162" i="8" s="1"/>
  <c r="J78" i="8"/>
  <c r="K78" i="8"/>
  <c r="L78" i="8"/>
  <c r="M78" i="8"/>
  <c r="N78" i="8"/>
  <c r="O78" i="8"/>
  <c r="P78" i="8"/>
  <c r="Q78" i="8"/>
  <c r="R78" i="8"/>
  <c r="S78" i="8"/>
  <c r="T78" i="8"/>
  <c r="U78" i="8"/>
  <c r="V78" i="8"/>
  <c r="W78" i="8"/>
  <c r="X78" i="8"/>
  <c r="Y78" i="8"/>
  <c r="Y162" i="8" s="1"/>
  <c r="BC7" i="2"/>
  <c r="C77" i="8" s="1"/>
  <c r="D77" i="8"/>
  <c r="E77" i="8"/>
  <c r="F77" i="8"/>
  <c r="G77" i="8"/>
  <c r="H77" i="8"/>
  <c r="I77" i="8"/>
  <c r="J77" i="8"/>
  <c r="K77" i="8"/>
  <c r="L77" i="8"/>
  <c r="M77" i="8"/>
  <c r="N77" i="8"/>
  <c r="O77" i="8"/>
  <c r="P77" i="8"/>
  <c r="Q77" i="8"/>
  <c r="R77" i="8"/>
  <c r="S77" i="8"/>
  <c r="T77" i="8"/>
  <c r="U77" i="8"/>
  <c r="V77" i="8"/>
  <c r="W77" i="8"/>
  <c r="X77" i="8"/>
  <c r="Y77" i="8"/>
  <c r="BB7" i="2"/>
  <c r="C76" i="8" s="1"/>
  <c r="D76" i="8"/>
  <c r="E76" i="8"/>
  <c r="F76" i="8"/>
  <c r="G76" i="8"/>
  <c r="H76" i="8"/>
  <c r="I76" i="8"/>
  <c r="J76" i="8"/>
  <c r="K76" i="8"/>
  <c r="L76" i="8"/>
  <c r="M76" i="8"/>
  <c r="N76" i="8"/>
  <c r="O76" i="8"/>
  <c r="O160" i="8" s="1"/>
  <c r="P76" i="8"/>
  <c r="Q76" i="8"/>
  <c r="R76" i="8"/>
  <c r="S76" i="8"/>
  <c r="S160" i="8" s="1"/>
  <c r="T76" i="8"/>
  <c r="U76" i="8"/>
  <c r="V76" i="8"/>
  <c r="W76" i="8"/>
  <c r="W160" i="8" s="1"/>
  <c r="X76" i="8"/>
  <c r="Y76" i="8"/>
  <c r="C34" i="8"/>
  <c r="D34" i="8"/>
  <c r="E34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BA7" i="2"/>
  <c r="C75" i="8" s="1"/>
  <c r="D75" i="8"/>
  <c r="E75" i="8"/>
  <c r="F75" i="8"/>
  <c r="G75" i="8"/>
  <c r="H75" i="8"/>
  <c r="I75" i="8"/>
  <c r="J75" i="8"/>
  <c r="K75" i="8"/>
  <c r="L75" i="8"/>
  <c r="M75" i="8"/>
  <c r="N75" i="8"/>
  <c r="O75" i="8"/>
  <c r="P75" i="8"/>
  <c r="Q75" i="8"/>
  <c r="R75" i="8"/>
  <c r="S75" i="8"/>
  <c r="T75" i="8"/>
  <c r="U75" i="8"/>
  <c r="U159" i="8" s="1"/>
  <c r="V75" i="8"/>
  <c r="W75" i="8"/>
  <c r="X75" i="8"/>
  <c r="Y75" i="8"/>
  <c r="C33" i="8"/>
  <c r="D33" i="8"/>
  <c r="E33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AZ7" i="2"/>
  <c r="C74" i="8" s="1"/>
  <c r="D74" i="8"/>
  <c r="E74" i="8"/>
  <c r="F74" i="8"/>
  <c r="G74" i="8"/>
  <c r="H74" i="8"/>
  <c r="I74" i="8"/>
  <c r="J74" i="8"/>
  <c r="K74" i="8"/>
  <c r="L74" i="8"/>
  <c r="M74" i="8"/>
  <c r="N74" i="8"/>
  <c r="O74" i="8"/>
  <c r="O158" i="8" s="1"/>
  <c r="P74" i="8"/>
  <c r="Q74" i="8"/>
  <c r="R74" i="8"/>
  <c r="S74" i="8"/>
  <c r="S158" i="8" s="1"/>
  <c r="T74" i="8"/>
  <c r="U74" i="8"/>
  <c r="V74" i="8"/>
  <c r="W74" i="8"/>
  <c r="W158" i="8" s="1"/>
  <c r="X74" i="8"/>
  <c r="Y74" i="8"/>
  <c r="C32" i="8"/>
  <c r="D32" i="8"/>
  <c r="E32" i="8"/>
  <c r="F32" i="8"/>
  <c r="F116" i="8" s="1"/>
  <c r="G32" i="8"/>
  <c r="H32" i="8"/>
  <c r="I32" i="8"/>
  <c r="J32" i="8"/>
  <c r="J116" i="8" s="1"/>
  <c r="K32" i="8"/>
  <c r="L32" i="8"/>
  <c r="M32" i="8"/>
  <c r="N32" i="8"/>
  <c r="N116" i="8" s="1"/>
  <c r="O32" i="8"/>
  <c r="P32" i="8"/>
  <c r="Q32" i="8"/>
  <c r="R32" i="8"/>
  <c r="R116" i="8" s="1"/>
  <c r="S32" i="8"/>
  <c r="T32" i="8"/>
  <c r="U32" i="8"/>
  <c r="V32" i="8"/>
  <c r="V116" i="8" s="1"/>
  <c r="W32" i="8"/>
  <c r="X32" i="8"/>
  <c r="Y32" i="8"/>
  <c r="AY7" i="2"/>
  <c r="C73" i="8" s="1"/>
  <c r="D73" i="8"/>
  <c r="E73" i="8"/>
  <c r="F73" i="8"/>
  <c r="G73" i="8"/>
  <c r="H73" i="8"/>
  <c r="I73" i="8"/>
  <c r="I157" i="8" s="1"/>
  <c r="J73" i="8"/>
  <c r="K73" i="8"/>
  <c r="L73" i="8"/>
  <c r="M73" i="8"/>
  <c r="N73" i="8"/>
  <c r="O73" i="8"/>
  <c r="P73" i="8"/>
  <c r="Q73" i="8"/>
  <c r="R73" i="8"/>
  <c r="S73" i="8"/>
  <c r="T73" i="8"/>
  <c r="U73" i="8"/>
  <c r="V73" i="8"/>
  <c r="W73" i="8"/>
  <c r="X73" i="8"/>
  <c r="Y73" i="8"/>
  <c r="Y157" i="8" s="1"/>
  <c r="C31" i="8"/>
  <c r="D31" i="8"/>
  <c r="D115" i="8" s="1"/>
  <c r="E31" i="8"/>
  <c r="F31" i="8"/>
  <c r="G31" i="8"/>
  <c r="H31" i="8"/>
  <c r="H115" i="8" s="1"/>
  <c r="I31" i="8"/>
  <c r="J31" i="8"/>
  <c r="K31" i="8"/>
  <c r="L31" i="8"/>
  <c r="L115" i="8" s="1"/>
  <c r="M31" i="8"/>
  <c r="N31" i="8"/>
  <c r="O31" i="8"/>
  <c r="P31" i="8"/>
  <c r="P115" i="8" s="1"/>
  <c r="Q31" i="8"/>
  <c r="R31" i="8"/>
  <c r="S31" i="8"/>
  <c r="T31" i="8"/>
  <c r="T115" i="8" s="1"/>
  <c r="U31" i="8"/>
  <c r="V31" i="8"/>
  <c r="W31" i="8"/>
  <c r="X31" i="8"/>
  <c r="X115" i="8" s="1"/>
  <c r="Y31" i="8"/>
  <c r="AX7" i="2"/>
  <c r="C72" i="8" s="1"/>
  <c r="D72" i="8"/>
  <c r="E72" i="8"/>
  <c r="F72" i="8"/>
  <c r="G72" i="8"/>
  <c r="H72" i="8"/>
  <c r="I72" i="8"/>
  <c r="J72" i="8"/>
  <c r="K72" i="8"/>
  <c r="L72" i="8"/>
  <c r="M72" i="8"/>
  <c r="N72" i="8"/>
  <c r="O72" i="8"/>
  <c r="O156" i="8" s="1"/>
  <c r="P72" i="8"/>
  <c r="Q72" i="8"/>
  <c r="R72" i="8"/>
  <c r="S72" i="8"/>
  <c r="S156" i="8" s="1"/>
  <c r="T72" i="8"/>
  <c r="U72" i="8"/>
  <c r="V72" i="8"/>
  <c r="W72" i="8"/>
  <c r="W156" i="8" s="1"/>
  <c r="X72" i="8"/>
  <c r="Y72" i="8"/>
  <c r="C30" i="8"/>
  <c r="D30" i="8"/>
  <c r="E30" i="8"/>
  <c r="F30" i="8"/>
  <c r="F114" i="8" s="1"/>
  <c r="G30" i="8"/>
  <c r="H30" i="8"/>
  <c r="I30" i="8"/>
  <c r="J30" i="8"/>
  <c r="J114" i="8" s="1"/>
  <c r="K30" i="8"/>
  <c r="L30" i="8"/>
  <c r="M30" i="8"/>
  <c r="N30" i="8"/>
  <c r="N114" i="8" s="1"/>
  <c r="O30" i="8"/>
  <c r="P30" i="8"/>
  <c r="Q30" i="8"/>
  <c r="R30" i="8"/>
  <c r="R114" i="8" s="1"/>
  <c r="S30" i="8"/>
  <c r="T30" i="8"/>
  <c r="U30" i="8"/>
  <c r="V30" i="8"/>
  <c r="V114" i="8" s="1"/>
  <c r="W30" i="8"/>
  <c r="X30" i="8"/>
  <c r="Y30" i="8"/>
  <c r="AW7" i="2"/>
  <c r="C71" i="8" s="1"/>
  <c r="D71" i="8"/>
  <c r="E71" i="8"/>
  <c r="F71" i="8"/>
  <c r="G71" i="8"/>
  <c r="H71" i="8"/>
  <c r="I71" i="8"/>
  <c r="J71" i="8"/>
  <c r="K71" i="8"/>
  <c r="L71" i="8"/>
  <c r="M71" i="8"/>
  <c r="N71" i="8"/>
  <c r="O71" i="8"/>
  <c r="P71" i="8"/>
  <c r="Q71" i="8"/>
  <c r="R71" i="8"/>
  <c r="S71" i="8"/>
  <c r="T71" i="8"/>
  <c r="U71" i="8"/>
  <c r="U155" i="8" s="1"/>
  <c r="V71" i="8"/>
  <c r="W71" i="8"/>
  <c r="X71" i="8"/>
  <c r="Y71" i="8"/>
  <c r="C29" i="8"/>
  <c r="D29" i="8"/>
  <c r="D113" i="8" s="1"/>
  <c r="E29" i="8"/>
  <c r="F29" i="8"/>
  <c r="G29" i="8"/>
  <c r="H29" i="8"/>
  <c r="H113" i="8" s="1"/>
  <c r="I29" i="8"/>
  <c r="J29" i="8"/>
  <c r="K29" i="8"/>
  <c r="L29" i="8"/>
  <c r="L113" i="8" s="1"/>
  <c r="M29" i="8"/>
  <c r="N29" i="8"/>
  <c r="O29" i="8"/>
  <c r="P29" i="8"/>
  <c r="P113" i="8" s="1"/>
  <c r="Q29" i="8"/>
  <c r="R29" i="8"/>
  <c r="S29" i="8"/>
  <c r="T29" i="8"/>
  <c r="T113" i="8" s="1"/>
  <c r="U29" i="8"/>
  <c r="V29" i="8"/>
  <c r="W29" i="8"/>
  <c r="X29" i="8"/>
  <c r="X113" i="8" s="1"/>
  <c r="Y29" i="8"/>
  <c r="AV7" i="2"/>
  <c r="C70" i="8" s="1"/>
  <c r="D70" i="8"/>
  <c r="E70" i="8"/>
  <c r="F70" i="8"/>
  <c r="G70" i="8"/>
  <c r="G154" i="8" s="1"/>
  <c r="H70" i="8"/>
  <c r="I70" i="8"/>
  <c r="J70" i="8"/>
  <c r="K70" i="8"/>
  <c r="L70" i="8"/>
  <c r="M70" i="8"/>
  <c r="N70" i="8"/>
  <c r="O70" i="8"/>
  <c r="O154" i="8" s="1"/>
  <c r="P70" i="8"/>
  <c r="Q70" i="8"/>
  <c r="R70" i="8"/>
  <c r="S70" i="8"/>
  <c r="S154" i="8" s="1"/>
  <c r="T70" i="8"/>
  <c r="U70" i="8"/>
  <c r="V70" i="8"/>
  <c r="W70" i="8"/>
  <c r="W154" i="8" s="1"/>
  <c r="X70" i="8"/>
  <c r="Y70" i="8"/>
  <c r="AU7" i="2"/>
  <c r="C69" i="8" s="1"/>
  <c r="D69" i="8"/>
  <c r="E69" i="8"/>
  <c r="F69" i="8"/>
  <c r="G69" i="8"/>
  <c r="H69" i="8"/>
  <c r="I69" i="8"/>
  <c r="J69" i="8"/>
  <c r="K69" i="8"/>
  <c r="L69" i="8"/>
  <c r="M69" i="8"/>
  <c r="N69" i="8"/>
  <c r="O69" i="8"/>
  <c r="P69" i="8"/>
  <c r="Q69" i="8"/>
  <c r="R69" i="8"/>
  <c r="S69" i="8"/>
  <c r="T69" i="8"/>
  <c r="U69" i="8"/>
  <c r="V69" i="8"/>
  <c r="W69" i="8"/>
  <c r="X69" i="8"/>
  <c r="Y69" i="8"/>
  <c r="C27" i="8"/>
  <c r="D27" i="8"/>
  <c r="E27" i="8"/>
  <c r="F27" i="8"/>
  <c r="G27" i="8"/>
  <c r="H27" i="8"/>
  <c r="I27" i="8"/>
  <c r="I111" i="8" s="1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Y111" i="8" s="1"/>
  <c r="AT7" i="2"/>
  <c r="C68" i="8" s="1"/>
  <c r="D68" i="8"/>
  <c r="E68" i="8"/>
  <c r="F68" i="8"/>
  <c r="G68" i="8"/>
  <c r="H68" i="8"/>
  <c r="I68" i="8"/>
  <c r="J68" i="8"/>
  <c r="K68" i="8"/>
  <c r="L68" i="8"/>
  <c r="M68" i="8"/>
  <c r="N68" i="8"/>
  <c r="O68" i="8"/>
  <c r="P68" i="8"/>
  <c r="Q68" i="8"/>
  <c r="R68" i="8"/>
  <c r="S68" i="8"/>
  <c r="T68" i="8"/>
  <c r="U68" i="8"/>
  <c r="V68" i="8"/>
  <c r="W68" i="8"/>
  <c r="X68" i="8"/>
  <c r="Y68" i="8"/>
  <c r="C26" i="8"/>
  <c r="D26" i="8"/>
  <c r="E26" i="8"/>
  <c r="F26" i="8"/>
  <c r="G26" i="8"/>
  <c r="G110" i="8" s="1"/>
  <c r="H26" i="8"/>
  <c r="I26" i="8"/>
  <c r="J26" i="8"/>
  <c r="K26" i="8"/>
  <c r="L26" i="8"/>
  <c r="M26" i="8"/>
  <c r="N26" i="8"/>
  <c r="O26" i="8"/>
  <c r="O110" i="8" s="1"/>
  <c r="P26" i="8"/>
  <c r="Q26" i="8"/>
  <c r="R26" i="8"/>
  <c r="S26" i="8"/>
  <c r="S110" i="8" s="1"/>
  <c r="T26" i="8"/>
  <c r="U26" i="8"/>
  <c r="V26" i="8"/>
  <c r="W26" i="8"/>
  <c r="W110" i="8" s="1"/>
  <c r="X26" i="8"/>
  <c r="Y26" i="8"/>
  <c r="AS7" i="2"/>
  <c r="C67" i="8" s="1"/>
  <c r="D67" i="8"/>
  <c r="E67" i="8"/>
  <c r="F67" i="8"/>
  <c r="G67" i="8"/>
  <c r="H67" i="8"/>
  <c r="I67" i="8"/>
  <c r="J67" i="8"/>
  <c r="K67" i="8"/>
  <c r="L67" i="8"/>
  <c r="M67" i="8"/>
  <c r="N67" i="8"/>
  <c r="O67" i="8"/>
  <c r="P67" i="8"/>
  <c r="Q67" i="8"/>
  <c r="R67" i="8"/>
  <c r="S67" i="8"/>
  <c r="T67" i="8"/>
  <c r="U67" i="8"/>
  <c r="V67" i="8"/>
  <c r="W67" i="8"/>
  <c r="X67" i="8"/>
  <c r="Y67" i="8"/>
  <c r="C25" i="8"/>
  <c r="D25" i="8"/>
  <c r="E25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U109" i="8" s="1"/>
  <c r="V25" i="8"/>
  <c r="W25" i="8"/>
  <c r="X25" i="8"/>
  <c r="Y25" i="8"/>
  <c r="C66" i="8"/>
  <c r="D66" i="8"/>
  <c r="E66" i="8"/>
  <c r="F66" i="8"/>
  <c r="G66" i="8"/>
  <c r="H66" i="8"/>
  <c r="I66" i="8"/>
  <c r="J66" i="8"/>
  <c r="K66" i="8"/>
  <c r="L66" i="8"/>
  <c r="M66" i="8"/>
  <c r="N66" i="8"/>
  <c r="O66" i="8"/>
  <c r="P66" i="8"/>
  <c r="Q66" i="8"/>
  <c r="R66" i="8"/>
  <c r="S66" i="8"/>
  <c r="T66" i="8"/>
  <c r="U66" i="8"/>
  <c r="V66" i="8"/>
  <c r="W66" i="8"/>
  <c r="X66" i="8"/>
  <c r="Y66" i="8"/>
  <c r="C24" i="8"/>
  <c r="D24" i="8"/>
  <c r="E24" i="8"/>
  <c r="F24" i="8"/>
  <c r="G24" i="8"/>
  <c r="G108" i="8" s="1"/>
  <c r="H24" i="8"/>
  <c r="I24" i="8"/>
  <c r="J24" i="8"/>
  <c r="K24" i="8"/>
  <c r="L24" i="8"/>
  <c r="M24" i="8"/>
  <c r="N24" i="8"/>
  <c r="O24" i="8"/>
  <c r="O108" i="8" s="1"/>
  <c r="P24" i="8"/>
  <c r="Q24" i="8"/>
  <c r="R24" i="8"/>
  <c r="S24" i="8"/>
  <c r="S108" i="8" s="1"/>
  <c r="T24" i="8"/>
  <c r="U24" i="8"/>
  <c r="V24" i="8"/>
  <c r="W24" i="8"/>
  <c r="W108" i="8" s="1"/>
  <c r="X24" i="8"/>
  <c r="Y24" i="8"/>
  <c r="C65" i="8"/>
  <c r="D65" i="8"/>
  <c r="E65" i="8"/>
  <c r="F65" i="8"/>
  <c r="G65" i="8"/>
  <c r="H65" i="8"/>
  <c r="I65" i="8"/>
  <c r="J65" i="8"/>
  <c r="K65" i="8"/>
  <c r="L65" i="8"/>
  <c r="M65" i="8"/>
  <c r="N65" i="8"/>
  <c r="O65" i="8"/>
  <c r="P65" i="8"/>
  <c r="Q65" i="8"/>
  <c r="R65" i="8"/>
  <c r="S65" i="8"/>
  <c r="T65" i="8"/>
  <c r="U65" i="8"/>
  <c r="V65" i="8"/>
  <c r="W65" i="8"/>
  <c r="X65" i="8"/>
  <c r="Y65" i="8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A1626" i="5"/>
  <c r="BP1694" i="5" s="1"/>
  <c r="BU75" i="8" s="1"/>
  <c r="BU77" i="8"/>
  <c r="BU71" i="8"/>
  <c r="BT86" i="8"/>
  <c r="BT85" i="8"/>
  <c r="BT84" i="8"/>
  <c r="BT83" i="8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A978" i="5"/>
  <c r="BT987" i="5" s="1"/>
  <c r="CL79" i="8" s="1"/>
  <c r="BM77" i="8"/>
  <c r="BM71" i="8"/>
  <c r="BL86" i="8"/>
  <c r="BL85" i="8"/>
  <c r="BL84" i="8"/>
  <c r="BL83" i="8"/>
  <c r="BL82" i="8"/>
  <c r="BL81" i="8"/>
  <c r="A897" i="5"/>
  <c r="BT965" i="5" s="1"/>
  <c r="BL79" i="8" s="1"/>
  <c r="BL77" i="8"/>
  <c r="BL71" i="8"/>
  <c r="BJ86" i="8"/>
  <c r="BJ85" i="8"/>
  <c r="BJ84" i="8"/>
  <c r="BJ83" i="8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BF84" i="8"/>
  <c r="BF83" i="8"/>
  <c r="BF82" i="8"/>
  <c r="BF81" i="8"/>
  <c r="A411" i="5"/>
  <c r="BF77" i="8"/>
  <c r="BF71" i="8"/>
  <c r="BE86" i="8"/>
  <c r="BE85" i="8"/>
  <c r="BE84" i="8"/>
  <c r="BE83" i="8"/>
  <c r="BE82" i="8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C6" i="8"/>
  <c r="D7" i="8"/>
  <c r="E7" i="8"/>
  <c r="F7" i="8"/>
  <c r="G7" i="8"/>
  <c r="H7" i="8"/>
  <c r="I7" i="8"/>
  <c r="I215" i="8" s="1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Y215" i="8" s="1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C36" i="8"/>
  <c r="D36" i="8"/>
  <c r="E36" i="8"/>
  <c r="F36" i="8"/>
  <c r="G36" i="8"/>
  <c r="G120" i="8" s="1"/>
  <c r="H36" i="8"/>
  <c r="I36" i="8"/>
  <c r="J36" i="8"/>
  <c r="K36" i="8"/>
  <c r="L36" i="8"/>
  <c r="M36" i="8"/>
  <c r="N36" i="8"/>
  <c r="O36" i="8"/>
  <c r="O120" i="8" s="1"/>
  <c r="P36" i="8"/>
  <c r="Q36" i="8"/>
  <c r="R36" i="8"/>
  <c r="S36" i="8"/>
  <c r="S120" i="8" s="1"/>
  <c r="T36" i="8"/>
  <c r="U36" i="8"/>
  <c r="V36" i="8"/>
  <c r="W36" i="8"/>
  <c r="W120" i="8" s="1"/>
  <c r="X36" i="8"/>
  <c r="Y36" i="8"/>
  <c r="C37" i="8"/>
  <c r="D37" i="8"/>
  <c r="E37" i="8"/>
  <c r="F37" i="8"/>
  <c r="G37" i="8"/>
  <c r="H37" i="8"/>
  <c r="I37" i="8"/>
  <c r="J37" i="8"/>
  <c r="K37" i="8"/>
  <c r="L37" i="8"/>
  <c r="M37" i="8"/>
  <c r="N37" i="8"/>
  <c r="O37" i="8"/>
  <c r="P37" i="8"/>
  <c r="Q37" i="8"/>
  <c r="R37" i="8"/>
  <c r="S37" i="8"/>
  <c r="T37" i="8"/>
  <c r="U37" i="8"/>
  <c r="V37" i="8"/>
  <c r="W37" i="8"/>
  <c r="X37" i="8"/>
  <c r="Y37" i="8"/>
  <c r="C38" i="8"/>
  <c r="D38" i="8"/>
  <c r="E38" i="8"/>
  <c r="F38" i="8"/>
  <c r="G38" i="8"/>
  <c r="H38" i="8"/>
  <c r="I38" i="8"/>
  <c r="J38" i="8"/>
  <c r="K38" i="8"/>
  <c r="L38" i="8"/>
  <c r="M38" i="8"/>
  <c r="N38" i="8"/>
  <c r="O38" i="8"/>
  <c r="P38" i="8"/>
  <c r="Q38" i="8"/>
  <c r="R38" i="8"/>
  <c r="S38" i="8"/>
  <c r="T38" i="8"/>
  <c r="U38" i="8"/>
  <c r="U122" i="8" s="1"/>
  <c r="V38" i="8"/>
  <c r="W38" i="8"/>
  <c r="X38" i="8"/>
  <c r="Y38" i="8"/>
  <c r="C41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R41" i="8"/>
  <c r="S41" i="8"/>
  <c r="T41" i="8"/>
  <c r="U41" i="8"/>
  <c r="V41" i="8"/>
  <c r="W41" i="8"/>
  <c r="X41" i="8"/>
  <c r="Y41" i="8"/>
  <c r="C42" i="8"/>
  <c r="D42" i="8"/>
  <c r="E42" i="8"/>
  <c r="F42" i="8"/>
  <c r="G42" i="8"/>
  <c r="G126" i="8" s="1"/>
  <c r="H42" i="8"/>
  <c r="I42" i="8"/>
  <c r="J42" i="8"/>
  <c r="K42" i="8"/>
  <c r="L42" i="8"/>
  <c r="M42" i="8"/>
  <c r="N42" i="8"/>
  <c r="O42" i="8"/>
  <c r="O126" i="8" s="1"/>
  <c r="P42" i="8"/>
  <c r="Q42" i="8"/>
  <c r="R42" i="8"/>
  <c r="S42" i="8"/>
  <c r="S126" i="8" s="1"/>
  <c r="T42" i="8"/>
  <c r="U42" i="8"/>
  <c r="V42" i="8"/>
  <c r="W42" i="8"/>
  <c r="W126" i="8" s="1"/>
  <c r="X42" i="8"/>
  <c r="Y42" i="8"/>
  <c r="C43" i="8"/>
  <c r="D43" i="8"/>
  <c r="E43" i="8"/>
  <c r="F43" i="8"/>
  <c r="G43" i="8"/>
  <c r="H43" i="8"/>
  <c r="I43" i="8"/>
  <c r="J43" i="8"/>
  <c r="K43" i="8"/>
  <c r="L43" i="8"/>
  <c r="M43" i="8"/>
  <c r="N43" i="8"/>
  <c r="O43" i="8"/>
  <c r="P43" i="8"/>
  <c r="Q43" i="8"/>
  <c r="R43" i="8"/>
  <c r="S43" i="8"/>
  <c r="T43" i="8"/>
  <c r="U43" i="8"/>
  <c r="V43" i="8"/>
  <c r="W43" i="8"/>
  <c r="X43" i="8"/>
  <c r="Y43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CH19" i="8"/>
  <c r="BJ19" i="8"/>
  <c r="CI19" i="8"/>
  <c r="BK19" i="8"/>
  <c r="CJ19" i="8"/>
  <c r="BL19" i="8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CE84" i="8"/>
  <c r="DD84" i="8" s="1"/>
  <c r="CF84" i="8"/>
  <c r="DE84" i="8" s="1"/>
  <c r="CG84" i="8"/>
  <c r="DF84" i="8" s="1"/>
  <c r="CH84" i="8"/>
  <c r="CI84" i="8"/>
  <c r="DH84" i="8" s="1"/>
  <c r="CJ84" i="8"/>
  <c r="CK84" i="8"/>
  <c r="DJ84" i="8" s="1"/>
  <c r="CL84" i="8"/>
  <c r="DK84" i="8" s="1"/>
  <c r="CM84" i="8"/>
  <c r="CN84" i="8"/>
  <c r="DM84" i="8" s="1"/>
  <c r="CO84" i="8"/>
  <c r="DN84" i="8" s="1"/>
  <c r="CP84" i="8"/>
  <c r="DO84" i="8" s="1"/>
  <c r="CQ84" i="8"/>
  <c r="CR84" i="8"/>
  <c r="CS84" i="8"/>
  <c r="DR84" i="8" s="1"/>
  <c r="CT84" i="8"/>
  <c r="DS84" i="8" s="1"/>
  <c r="CU84" i="8"/>
  <c r="CV84" i="8"/>
  <c r="BA85" i="8"/>
  <c r="CC85" i="8"/>
  <c r="DB85" i="8" s="1"/>
  <c r="CD85" i="8"/>
  <c r="DC85" i="8" s="1"/>
  <c r="CE85" i="8"/>
  <c r="CF85" i="8"/>
  <c r="DE85" i="8" s="1"/>
  <c r="CG85" i="8"/>
  <c r="CH85" i="8"/>
  <c r="DG85" i="8" s="1"/>
  <c r="CI85" i="8"/>
  <c r="DH85" i="8" s="1"/>
  <c r="CJ85" i="8"/>
  <c r="CK85" i="8"/>
  <c r="DJ85" i="8" s="1"/>
  <c r="CL85" i="8"/>
  <c r="CM85" i="8"/>
  <c r="DL85" i="8" s="1"/>
  <c r="CN85" i="8"/>
  <c r="DM85" i="8" s="1"/>
  <c r="CO85" i="8"/>
  <c r="DN85" i="8" s="1"/>
  <c r="CP85" i="8"/>
  <c r="CQ85" i="8"/>
  <c r="DP85" i="8"/>
  <c r="CR85" i="8"/>
  <c r="DQ85" i="8" s="1"/>
  <c r="CS85" i="8"/>
  <c r="CT85" i="8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 s="1"/>
  <c r="CI86" i="8"/>
  <c r="DH86" i="8" s="1"/>
  <c r="CJ86" i="8"/>
  <c r="CK86" i="8"/>
  <c r="CL86" i="8"/>
  <c r="DK86" i="8" s="1"/>
  <c r="CM86" i="8"/>
  <c r="DL86" i="8" s="1"/>
  <c r="CN86" i="8"/>
  <c r="CO86" i="8"/>
  <c r="CP86" i="8"/>
  <c r="DO86" i="8" s="1"/>
  <c r="CQ86" i="8"/>
  <c r="DP86" i="8" s="1"/>
  <c r="CR86" i="8"/>
  <c r="CS86" i="8"/>
  <c r="CT86" i="8"/>
  <c r="DS86" i="8" s="1"/>
  <c r="CU86" i="8"/>
  <c r="CV86" i="8"/>
  <c r="DU86" i="8" s="1"/>
  <c r="BA81" i="8"/>
  <c r="CC81" i="8"/>
  <c r="DB81" i="8" s="1"/>
  <c r="CD81" i="8"/>
  <c r="DC81" i="8" s="1"/>
  <c r="CE81" i="8"/>
  <c r="DD81" i="8" s="1"/>
  <c r="CF81" i="8"/>
  <c r="CG81" i="8"/>
  <c r="CH81" i="8"/>
  <c r="DG81" i="8" s="1"/>
  <c r="CI81" i="8"/>
  <c r="DH81" i="8" s="1"/>
  <c r="CJ81" i="8"/>
  <c r="DI81" i="8" s="1"/>
  <c r="CK81" i="8"/>
  <c r="DJ81" i="8" s="1"/>
  <c r="CL81" i="8"/>
  <c r="CM81" i="8"/>
  <c r="DL81" i="8" s="1"/>
  <c r="CN81" i="8"/>
  <c r="DM81" i="8"/>
  <c r="CO81" i="8"/>
  <c r="DN81" i="8" s="1"/>
  <c r="CP81" i="8"/>
  <c r="CQ81" i="8"/>
  <c r="DP81" i="8" s="1"/>
  <c r="CR81" i="8"/>
  <c r="DQ81" i="8" s="1"/>
  <c r="CS81" i="8"/>
  <c r="DR81" i="8" s="1"/>
  <c r="CT81" i="8"/>
  <c r="CU81" i="8"/>
  <c r="DT81" i="8" s="1"/>
  <c r="CV81" i="8"/>
  <c r="DU81" i="8" s="1"/>
  <c r="BA83" i="8"/>
  <c r="CC83" i="8"/>
  <c r="CD83" i="8"/>
  <c r="CE83" i="8"/>
  <c r="CF83" i="8"/>
  <c r="CG83" i="8"/>
  <c r="DF83" i="8" s="1"/>
  <c r="CH83" i="8"/>
  <c r="CI83" i="8"/>
  <c r="CJ83" i="8"/>
  <c r="CK83" i="8"/>
  <c r="DJ83" i="8" s="1"/>
  <c r="CL83" i="8"/>
  <c r="CM83" i="8"/>
  <c r="DL83" i="8" s="1"/>
  <c r="CN83" i="8"/>
  <c r="CO83" i="8"/>
  <c r="DN83" i="8" s="1"/>
  <c r="CP83" i="8"/>
  <c r="DO83" i="8" s="1"/>
  <c r="CQ83" i="8"/>
  <c r="DP83" i="8" s="1"/>
  <c r="CR83" i="8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 s="1"/>
  <c r="CJ82" i="8"/>
  <c r="CK82" i="8"/>
  <c r="CL82" i="8"/>
  <c r="DK82" i="8" s="1"/>
  <c r="CM82" i="8"/>
  <c r="DL82" i="8" s="1"/>
  <c r="CN82" i="8"/>
  <c r="CO82" i="8"/>
  <c r="CP82" i="8"/>
  <c r="DO82" i="8" s="1"/>
  <c r="CQ82" i="8"/>
  <c r="DP82" i="8" s="1"/>
  <c r="CR82" i="8"/>
  <c r="CS82" i="8"/>
  <c r="CT82" i="8"/>
  <c r="DS82" i="8" s="1"/>
  <c r="CU82" i="8"/>
  <c r="DT82" i="8" s="1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6" i="8" s="1"/>
  <c r="BP1366" i="5"/>
  <c r="BP1447" i="5"/>
  <c r="BR6" i="8" s="1"/>
  <c r="BP1528" i="5"/>
  <c r="BQ1528" i="5" s="1"/>
  <c r="BS7" i="8" s="1"/>
  <c r="BP1609" i="5"/>
  <c r="BP1690" i="5"/>
  <c r="BU6" i="8" s="1"/>
  <c r="BP1771" i="5"/>
  <c r="BP1852" i="5"/>
  <c r="BQ1852" i="5" s="1"/>
  <c r="BW7" i="8" s="1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B38" i="8"/>
  <c r="AC38" i="8"/>
  <c r="AD38" i="8"/>
  <c r="AE38" i="8"/>
  <c r="AF38" i="8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8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W9" i="8" s="1"/>
  <c r="BR1852" i="5"/>
  <c r="BW8" i="8" s="1"/>
  <c r="BS1792" i="5"/>
  <c r="CV9" i="8" s="1"/>
  <c r="BR1792" i="5"/>
  <c r="CV8" i="8" s="1"/>
  <c r="BS1771" i="5"/>
  <c r="BV9" i="8" s="1"/>
  <c r="BR1771" i="5"/>
  <c r="BV8" i="8" s="1"/>
  <c r="BS1711" i="5"/>
  <c r="CU9" i="8" s="1"/>
  <c r="BR1711" i="5"/>
  <c r="CU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T8" i="8" s="1"/>
  <c r="BS1549" i="5"/>
  <c r="CS9" i="8" s="1"/>
  <c r="BR1549" i="5"/>
  <c r="CS8" i="8" s="1"/>
  <c r="BS1528" i="5"/>
  <c r="BS9" i="8" s="1"/>
  <c r="BR1528" i="5"/>
  <c r="BS8" i="8" s="1"/>
  <c r="BS1468" i="5"/>
  <c r="CR9" i="8" s="1"/>
  <c r="BR1468" i="5"/>
  <c r="CR8" i="8" s="1"/>
  <c r="BS1447" i="5"/>
  <c r="BR9" i="8" s="1"/>
  <c r="BS1387" i="5"/>
  <c r="CQ9" i="8" s="1"/>
  <c r="BR1447" i="5"/>
  <c r="BR8" i="8" s="1"/>
  <c r="BR1387" i="5"/>
  <c r="CQ8" i="8" s="1"/>
  <c r="BS1366" i="5"/>
  <c r="BQ9" i="8" s="1"/>
  <c r="BR1366" i="5"/>
  <c r="BQ8" i="8" s="1"/>
  <c r="BS1306" i="5"/>
  <c r="CP9" i="8" s="1"/>
  <c r="BR1306" i="5"/>
  <c r="CP8" i="8" s="1"/>
  <c r="BS1285" i="5"/>
  <c r="BP9" i="8" s="1"/>
  <c r="BR1285" i="5"/>
  <c r="BP8" i="8" s="1"/>
  <c r="BS1225" i="5"/>
  <c r="CO9" i="8" s="1"/>
  <c r="BR1225" i="5"/>
  <c r="CO8" i="8" s="1"/>
  <c r="BS1204" i="5"/>
  <c r="BO9" i="8" s="1"/>
  <c r="BR1204" i="5"/>
  <c r="BO8" i="8" s="1"/>
  <c r="BS1144" i="5"/>
  <c r="CN9" i="8" s="1"/>
  <c r="BR1144" i="5"/>
  <c r="CN8" i="8" s="1"/>
  <c r="BS1123" i="5"/>
  <c r="BN9" i="8" s="1"/>
  <c r="BR1123" i="5"/>
  <c r="BN8" i="8" s="1"/>
  <c r="BS1063" i="5"/>
  <c r="CM9" i="8" s="1"/>
  <c r="BR1063" i="5"/>
  <c r="CM8" i="8" s="1"/>
  <c r="BS1042" i="5"/>
  <c r="BM9" i="8" s="1"/>
  <c r="BR1042" i="5"/>
  <c r="BM8" i="8" s="1"/>
  <c r="BS982" i="5"/>
  <c r="CL9" i="8" s="1"/>
  <c r="BR982" i="5"/>
  <c r="CL8" i="8" s="1"/>
  <c r="BS961" i="5"/>
  <c r="BL9" i="8" s="1"/>
  <c r="BR961" i="5"/>
  <c r="BL8" i="8" s="1"/>
  <c r="BS901" i="5"/>
  <c r="CK9" i="8" s="1"/>
  <c r="BR901" i="5"/>
  <c r="CK8" i="8" s="1"/>
  <c r="BS880" i="5"/>
  <c r="BK9" i="8" s="1"/>
  <c r="BR880" i="5"/>
  <c r="BK8" i="8" s="1"/>
  <c r="BS820" i="5"/>
  <c r="CJ9" i="8" s="1"/>
  <c r="BR820" i="5"/>
  <c r="CJ8" i="8" s="1"/>
  <c r="BS799" i="5"/>
  <c r="BJ9" i="8" s="1"/>
  <c r="BS739" i="5"/>
  <c r="CI9" i="8" s="1"/>
  <c r="BR799" i="5"/>
  <c r="BJ8" i="8" s="1"/>
  <c r="BR739" i="5"/>
  <c r="CI8" i="8" s="1"/>
  <c r="BS718" i="5"/>
  <c r="BI9" i="8" s="1"/>
  <c r="BR718" i="5"/>
  <c r="BI8" i="8" s="1"/>
  <c r="BS658" i="5"/>
  <c r="CH9" i="8" s="1"/>
  <c r="BR658" i="5"/>
  <c r="CH8" i="8" s="1"/>
  <c r="BS637" i="5"/>
  <c r="BH9" i="8" s="1"/>
  <c r="BR637" i="5"/>
  <c r="BH8" i="8" s="1"/>
  <c r="BS577" i="5"/>
  <c r="CG9" i="8" s="1"/>
  <c r="BR577" i="5"/>
  <c r="CG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BR415" i="5"/>
  <c r="CE8" i="8" s="1"/>
  <c r="BS394" i="5"/>
  <c r="BE9" i="8" s="1"/>
  <c r="BS334" i="5"/>
  <c r="CD9" i="8" s="1"/>
  <c r="BR394" i="5"/>
  <c r="BE8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DO372" i="8" s="1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BO371" i="8"/>
  <c r="BN371" i="8"/>
  <c r="BM371" i="8"/>
  <c r="BL371" i="8"/>
  <c r="BK371" i="8"/>
  <c r="BJ371" i="8"/>
  <c r="BI371" i="8"/>
  <c r="BH371" i="8"/>
  <c r="BG371" i="8"/>
  <c r="BF371" i="8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BG370" i="8"/>
  <c r="BF370" i="8"/>
  <c r="BE370" i="8"/>
  <c r="BD370" i="8"/>
  <c r="BC370" i="8"/>
  <c r="BB370" i="8"/>
  <c r="BA370" i="8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BK369" i="8"/>
  <c r="BJ369" i="8"/>
  <c r="BI369" i="8"/>
  <c r="BH369" i="8"/>
  <c r="BG369" i="8"/>
  <c r="BF369" i="8"/>
  <c r="BE369" i="8"/>
  <c r="BD369" i="8"/>
  <c r="BC369" i="8"/>
  <c r="BB369" i="8"/>
  <c r="BA369" i="8"/>
  <c r="BW368" i="8"/>
  <c r="BV368" i="8"/>
  <c r="BU368" i="8"/>
  <c r="BT368" i="8"/>
  <c r="BS368" i="8"/>
  <c r="BR368" i="8"/>
  <c r="BQ368" i="8"/>
  <c r="BP368" i="8"/>
  <c r="BO368" i="8"/>
  <c r="BN368" i="8"/>
  <c r="BM368" i="8"/>
  <c r="BL368" i="8"/>
  <c r="BK368" i="8"/>
  <c r="BJ368" i="8"/>
  <c r="BI368" i="8"/>
  <c r="BH368" i="8"/>
  <c r="BG368" i="8"/>
  <c r="BF368" i="8"/>
  <c r="BE368" i="8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BB367" i="8"/>
  <c r="BA367" i="8"/>
  <c r="BW366" i="8"/>
  <c r="BV366" i="8"/>
  <c r="BU366" i="8"/>
  <c r="BT366" i="8"/>
  <c r="BS366" i="8"/>
  <c r="BR366" i="8"/>
  <c r="BQ366" i="8"/>
  <c r="BP366" i="8"/>
  <c r="BO366" i="8"/>
  <c r="BN366" i="8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DT365" i="8" s="1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DN364" i="8" s="1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DI363" i="8" s="1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DP362" i="8" s="1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BO361" i="8"/>
  <c r="BL361" i="8"/>
  <c r="BK361" i="8"/>
  <c r="BJ361" i="8"/>
  <c r="BI361" i="8"/>
  <c r="BH361" i="8"/>
  <c r="BG361" i="8"/>
  <c r="BF361" i="8"/>
  <c r="BE361" i="8"/>
  <c r="BD361" i="8"/>
  <c r="BC361" i="8"/>
  <c r="BB361" i="8"/>
  <c r="BA361" i="8"/>
  <c r="BW360" i="8"/>
  <c r="BV360" i="8"/>
  <c r="BU360" i="8"/>
  <c r="BT360" i="8"/>
  <c r="BS360" i="8"/>
  <c r="BR360" i="8"/>
  <c r="BQ360" i="8"/>
  <c r="BP360" i="8"/>
  <c r="BO360" i="8"/>
  <c r="BN360" i="8"/>
  <c r="BM360" i="8"/>
  <c r="BL360" i="8"/>
  <c r="BK360" i="8"/>
  <c r="BJ360" i="8"/>
  <c r="BI360" i="8"/>
  <c r="BH360" i="8"/>
  <c r="BG360" i="8"/>
  <c r="BF360" i="8"/>
  <c r="BE360" i="8"/>
  <c r="BD360" i="8"/>
  <c r="BC360" i="8"/>
  <c r="BB360" i="8"/>
  <c r="BA360" i="8"/>
  <c r="BW359" i="8"/>
  <c r="BV359" i="8"/>
  <c r="BU359" i="8"/>
  <c r="BT359" i="8"/>
  <c r="BS359" i="8"/>
  <c r="BR359" i="8"/>
  <c r="DP359" i="8" s="1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BE359" i="8"/>
  <c r="BD359" i="8"/>
  <c r="BC359" i="8"/>
  <c r="BB359" i="8"/>
  <c r="BA359" i="8"/>
  <c r="BW358" i="8"/>
  <c r="BV358" i="8"/>
  <c r="BU358" i="8"/>
  <c r="BT358" i="8"/>
  <c r="BS358" i="8"/>
  <c r="BR358" i="8"/>
  <c r="BQ358" i="8"/>
  <c r="BP358" i="8"/>
  <c r="BO358" i="8"/>
  <c r="BN358" i="8"/>
  <c r="BM358" i="8"/>
  <c r="BL358" i="8"/>
  <c r="BK358" i="8"/>
  <c r="BJ358" i="8"/>
  <c r="BI358" i="8"/>
  <c r="BH358" i="8"/>
  <c r="BG358" i="8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BN357" i="8"/>
  <c r="BM357" i="8"/>
  <c r="BL357" i="8"/>
  <c r="DJ357" i="8" s="1"/>
  <c r="BK357" i="8"/>
  <c r="BJ357" i="8"/>
  <c r="BI357" i="8"/>
  <c r="BH357" i="8"/>
  <c r="BG357" i="8"/>
  <c r="BF357" i="8"/>
  <c r="BE357" i="8"/>
  <c r="BD357" i="8"/>
  <c r="DB357" i="8" s="1"/>
  <c r="BC357" i="8"/>
  <c r="BB357" i="8"/>
  <c r="BA357" i="8"/>
  <c r="BW356" i="8"/>
  <c r="BV356" i="8"/>
  <c r="BU356" i="8"/>
  <c r="BT356" i="8"/>
  <c r="BS356" i="8"/>
  <c r="DQ356" i="8" s="1"/>
  <c r="BR356" i="8"/>
  <c r="BQ356" i="8"/>
  <c r="BP356" i="8"/>
  <c r="BO356" i="8"/>
  <c r="DM356" i="8" s="1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DD355" i="8" s="1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BF354" i="8"/>
  <c r="BE354" i="8"/>
  <c r="BD354" i="8"/>
  <c r="BC354" i="8"/>
  <c r="BA354" i="8"/>
  <c r="CY354" i="8" s="1"/>
  <c r="BW353" i="8"/>
  <c r="BV353" i="8"/>
  <c r="BU353" i="8"/>
  <c r="BT353" i="8"/>
  <c r="BS353" i="8"/>
  <c r="DQ353" i="8" s="1"/>
  <c r="BR353" i="8"/>
  <c r="BQ353" i="8"/>
  <c r="BP353" i="8"/>
  <c r="DN353" i="8" s="1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CZ353" i="8" s="1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DI352" i="8" s="1"/>
  <c r="BJ352" i="8"/>
  <c r="BI352" i="8"/>
  <c r="BH352" i="8"/>
  <c r="BG352" i="8"/>
  <c r="DE352" i="8" s="1"/>
  <c r="BF352" i="8"/>
  <c r="DD352" i="8" s="1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DI351" i="8" s="1"/>
  <c r="BJ351" i="8"/>
  <c r="BI351" i="8"/>
  <c r="BH351" i="8"/>
  <c r="DF351" i="8" s="1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BG350" i="8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BF349" i="8"/>
  <c r="BE349" i="8"/>
  <c r="BD349" i="8"/>
  <c r="DB349" i="8" s="1"/>
  <c r="BC349" i="8"/>
  <c r="BB349" i="8"/>
  <c r="BA349" i="8"/>
  <c r="BW348" i="8"/>
  <c r="BV348" i="8"/>
  <c r="BU348" i="8"/>
  <c r="BT348" i="8"/>
  <c r="BS348" i="8"/>
  <c r="BR348" i="8"/>
  <c r="BQ348" i="8"/>
  <c r="BP348" i="8"/>
  <c r="BO348" i="8"/>
  <c r="BN348" i="8"/>
  <c r="BM348" i="8"/>
  <c r="BL348" i="8"/>
  <c r="BK348" i="8"/>
  <c r="BJ348" i="8"/>
  <c r="BI348" i="8"/>
  <c r="BH348" i="8"/>
  <c r="BG348" i="8"/>
  <c r="BF348" i="8"/>
  <c r="BE348" i="8"/>
  <c r="BD348" i="8"/>
  <c r="BC348" i="8"/>
  <c r="BB348" i="8"/>
  <c r="BW347" i="8"/>
  <c r="BV347" i="8"/>
  <c r="DT347" i="8" s="1"/>
  <c r="BU347" i="8"/>
  <c r="DS347" i="8" s="1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BB347" i="8"/>
  <c r="BA347" i="8"/>
  <c r="BW346" i="8"/>
  <c r="BV346" i="8"/>
  <c r="BU346" i="8"/>
  <c r="BT346" i="8"/>
  <c r="BS346" i="8"/>
  <c r="BR346" i="8"/>
  <c r="BQ346" i="8"/>
  <c r="BP346" i="8"/>
  <c r="BO346" i="8"/>
  <c r="BN346" i="8"/>
  <c r="BM346" i="8"/>
  <c r="BL346" i="8"/>
  <c r="BK346" i="8"/>
  <c r="BJ346" i="8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DB344" i="8" s="1"/>
  <c r="BC344" i="8"/>
  <c r="BB344" i="8"/>
  <c r="BA344" i="8"/>
  <c r="BW343" i="8"/>
  <c r="BV343" i="8"/>
  <c r="BU343" i="8"/>
  <c r="DS343" i="8" s="1"/>
  <c r="BT343" i="8"/>
  <c r="BS343" i="8"/>
  <c r="DQ343" i="8" s="1"/>
  <c r="BR343" i="8"/>
  <c r="BQ343" i="8"/>
  <c r="BP343" i="8"/>
  <c r="BO343" i="8"/>
  <c r="DM343" i="8" s="1"/>
  <c r="BN343" i="8"/>
  <c r="BM343" i="8"/>
  <c r="BL343" i="8"/>
  <c r="BK343" i="8"/>
  <c r="DI343" i="8" s="1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DS342" i="8" s="1"/>
  <c r="BT342" i="8"/>
  <c r="BS342" i="8"/>
  <c r="BR342" i="8"/>
  <c r="BQ342" i="8"/>
  <c r="BP342" i="8"/>
  <c r="BO342" i="8"/>
  <c r="BM342" i="8"/>
  <c r="DK342" i="8" s="1"/>
  <c r="BL342" i="8"/>
  <c r="DJ342" i="8" s="1"/>
  <c r="BK342" i="8"/>
  <c r="DI342" i="8" s="1"/>
  <c r="BJ342" i="8"/>
  <c r="DH342" i="8" s="1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DT341" i="8" s="1"/>
  <c r="BU341" i="8"/>
  <c r="BT341" i="8"/>
  <c r="BS341" i="8"/>
  <c r="BR341" i="8"/>
  <c r="BQ341" i="8"/>
  <c r="BP341" i="8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DD341" i="8" s="1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BM340" i="8"/>
  <c r="BL340" i="8"/>
  <c r="BK340" i="8"/>
  <c r="BJ340" i="8"/>
  <c r="BI340" i="8"/>
  <c r="BH340" i="8"/>
  <c r="BG340" i="8"/>
  <c r="BF340" i="8"/>
  <c r="BE340" i="8"/>
  <c r="BD340" i="8"/>
  <c r="BC340" i="8"/>
  <c r="BB340" i="8"/>
  <c r="BA340" i="8"/>
  <c r="BW339" i="8"/>
  <c r="BV339" i="8"/>
  <c r="DT339" i="8" s="1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DQ338" i="8" s="1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DB338" i="8" s="1"/>
  <c r="BC338" i="8"/>
  <c r="BA338" i="8"/>
  <c r="BW337" i="8"/>
  <c r="BV337" i="8"/>
  <c r="DT337" i="8" s="1"/>
  <c r="BU337" i="8"/>
  <c r="BT337" i="8"/>
  <c r="BS337" i="8"/>
  <c r="BR337" i="8"/>
  <c r="BQ337" i="8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DT335" i="8" s="1"/>
  <c r="BU335" i="8"/>
  <c r="BT335" i="8"/>
  <c r="BS335" i="8"/>
  <c r="BR335" i="8"/>
  <c r="BQ335" i="8"/>
  <c r="BP335" i="8"/>
  <c r="BO335" i="8"/>
  <c r="BN335" i="8"/>
  <c r="DL335" i="8" s="1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DR334" i="8" s="1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BB334" i="8"/>
  <c r="BA334" i="8"/>
  <c r="BW333" i="8"/>
  <c r="BV333" i="8"/>
  <c r="BU333" i="8"/>
  <c r="BT333" i="8"/>
  <c r="BS333" i="8"/>
  <c r="BR333" i="8"/>
  <c r="BQ333" i="8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DS332" i="8" s="1"/>
  <c r="BT332" i="8"/>
  <c r="BS332" i="8"/>
  <c r="BR332" i="8"/>
  <c r="BQ332" i="8"/>
  <c r="BP332" i="8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BV331" i="8"/>
  <c r="BU331" i="8"/>
  <c r="BT331" i="8"/>
  <c r="BS331" i="8"/>
  <c r="BR331" i="8"/>
  <c r="BQ331" i="8"/>
  <c r="BP331" i="8"/>
  <c r="BO331" i="8"/>
  <c r="BN331" i="8"/>
  <c r="BM331" i="8"/>
  <c r="BL331" i="8"/>
  <c r="BK331" i="8"/>
  <c r="BJ331" i="8"/>
  <c r="BI331" i="8"/>
  <c r="BH331" i="8"/>
  <c r="BG331" i="8"/>
  <c r="BF331" i="8"/>
  <c r="BE331" i="8"/>
  <c r="BD331" i="8"/>
  <c r="DB331" i="8" s="1"/>
  <c r="BC331" i="8"/>
  <c r="BB331" i="8"/>
  <c r="BA331" i="8"/>
  <c r="BW330" i="8"/>
  <c r="BV330" i="8"/>
  <c r="BU330" i="8"/>
  <c r="BT330" i="8"/>
  <c r="BS330" i="8"/>
  <c r="DQ330" i="8" s="1"/>
  <c r="BR330" i="8"/>
  <c r="BQ330" i="8"/>
  <c r="BP330" i="8"/>
  <c r="BO330" i="8"/>
  <c r="BN330" i="8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BV329" i="8"/>
  <c r="BU329" i="8"/>
  <c r="BT329" i="8"/>
  <c r="BS329" i="8"/>
  <c r="BR329" i="8"/>
  <c r="BQ329" i="8"/>
  <c r="BP329" i="8"/>
  <c r="BO329" i="8"/>
  <c r="BN329" i="8"/>
  <c r="BL329" i="8"/>
  <c r="DJ329" i="8" s="1"/>
  <c r="BK329" i="8"/>
  <c r="DI329" i="8" s="1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BG328" i="8"/>
  <c r="BF328" i="8"/>
  <c r="BE328" i="8"/>
  <c r="BD328" i="8"/>
  <c r="BC328" i="8"/>
  <c r="BB328" i="8"/>
  <c r="BA328" i="8"/>
  <c r="BW327" i="8"/>
  <c r="BV327" i="8"/>
  <c r="BU327" i="8"/>
  <c r="BT327" i="8"/>
  <c r="BS327" i="8"/>
  <c r="BR327" i="8"/>
  <c r="BQ327" i="8"/>
  <c r="BP327" i="8"/>
  <c r="BO327" i="8"/>
  <c r="BN327" i="8"/>
  <c r="BM327" i="8"/>
  <c r="BL327" i="8"/>
  <c r="BK327" i="8"/>
  <c r="BJ327" i="8"/>
  <c r="BI327" i="8"/>
  <c r="BH327" i="8"/>
  <c r="BG327" i="8"/>
  <c r="BF327" i="8"/>
  <c r="BE327" i="8"/>
  <c r="BD327" i="8"/>
  <c r="BC327" i="8"/>
  <c r="BB327" i="8"/>
  <c r="BA327" i="8"/>
  <c r="BW326" i="8"/>
  <c r="BV326" i="8"/>
  <c r="BU326" i="8"/>
  <c r="BT326" i="8"/>
  <c r="BS326" i="8"/>
  <c r="DQ326" i="8" s="1"/>
  <c r="BR326" i="8"/>
  <c r="BQ326" i="8"/>
  <c r="BP326" i="8"/>
  <c r="BO326" i="8"/>
  <c r="DM326" i="8" s="1"/>
  <c r="BM326" i="8"/>
  <c r="BL326" i="8"/>
  <c r="DJ326" i="8" s="1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BR325" i="8"/>
  <c r="BQ325" i="8"/>
  <c r="BP325" i="8"/>
  <c r="BO325" i="8"/>
  <c r="BM325" i="8"/>
  <c r="DK325" i="8" s="1"/>
  <c r="BL325" i="8"/>
  <c r="DJ325" i="8" s="1"/>
  <c r="BK325" i="8"/>
  <c r="DI325" i="8" s="1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BO324" i="8"/>
  <c r="BN324" i="8"/>
  <c r="BM324" i="8"/>
  <c r="BL324" i="8"/>
  <c r="BK324" i="8"/>
  <c r="BJ324" i="8"/>
  <c r="BI324" i="8"/>
  <c r="BH324" i="8"/>
  <c r="BG324" i="8"/>
  <c r="BF324" i="8"/>
  <c r="BE324" i="8"/>
  <c r="BD324" i="8"/>
  <c r="BC324" i="8"/>
  <c r="BB324" i="8"/>
  <c r="BA324" i="8"/>
  <c r="BW323" i="8"/>
  <c r="BV323" i="8"/>
  <c r="BU323" i="8"/>
  <c r="BT323" i="8"/>
  <c r="BS323" i="8"/>
  <c r="BR323" i="8"/>
  <c r="BQ323" i="8"/>
  <c r="BP323" i="8"/>
  <c r="BO323" i="8"/>
  <c r="BN323" i="8"/>
  <c r="BM323" i="8"/>
  <c r="BL323" i="8"/>
  <c r="BK323" i="8"/>
  <c r="BJ323" i="8"/>
  <c r="BI323" i="8"/>
  <c r="BH323" i="8"/>
  <c r="BG323" i="8"/>
  <c r="BF323" i="8"/>
  <c r="BE323" i="8"/>
  <c r="BD323" i="8"/>
  <c r="BC323" i="8"/>
  <c r="BB323" i="8"/>
  <c r="BA323" i="8"/>
  <c r="BW322" i="8"/>
  <c r="BV322" i="8"/>
  <c r="BU322" i="8"/>
  <c r="BT322" i="8"/>
  <c r="BS322" i="8"/>
  <c r="DQ322" i="8" s="1"/>
  <c r="BR322" i="8"/>
  <c r="BQ322" i="8"/>
  <c r="BP322" i="8"/>
  <c r="BO322" i="8"/>
  <c r="BN322" i="8"/>
  <c r="BM322" i="8"/>
  <c r="BL322" i="8"/>
  <c r="BK322" i="8"/>
  <c r="BJ322" i="8"/>
  <c r="BI322" i="8"/>
  <c r="BH322" i="8"/>
  <c r="BG322" i="8"/>
  <c r="BF322" i="8"/>
  <c r="BE322" i="8"/>
  <c r="BD322" i="8"/>
  <c r="BC322" i="8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DD321" i="8" s="1"/>
  <c r="BE321" i="8"/>
  <c r="DC321" i="8" s="1"/>
  <c r="BD321" i="8"/>
  <c r="BC321" i="8"/>
  <c r="BA321" i="8"/>
  <c r="BW320" i="8"/>
  <c r="DU320" i="8" s="1"/>
  <c r="BV320" i="8"/>
  <c r="BU320" i="8"/>
  <c r="BT320" i="8"/>
  <c r="BS320" i="8"/>
  <c r="BR320" i="8"/>
  <c r="BQ320" i="8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BK319" i="8"/>
  <c r="BJ319" i="8"/>
  <c r="BI319" i="8"/>
  <c r="BH319" i="8"/>
  <c r="BG319" i="8"/>
  <c r="BF319" i="8"/>
  <c r="BE319" i="8"/>
  <c r="BD319" i="8"/>
  <c r="BC319" i="8"/>
  <c r="BB319" i="8"/>
  <c r="BA319" i="8"/>
  <c r="BW318" i="8"/>
  <c r="BV318" i="8"/>
  <c r="BU318" i="8"/>
  <c r="BT318" i="8"/>
  <c r="BS318" i="8"/>
  <c r="BR318" i="8"/>
  <c r="BQ318" i="8"/>
  <c r="BP318" i="8"/>
  <c r="BO318" i="8"/>
  <c r="BN318" i="8"/>
  <c r="BM318" i="8"/>
  <c r="BL318" i="8"/>
  <c r="BK318" i="8"/>
  <c r="BJ318" i="8"/>
  <c r="BI318" i="8"/>
  <c r="BH318" i="8"/>
  <c r="BG318" i="8"/>
  <c r="BF318" i="8"/>
  <c r="BE318" i="8"/>
  <c r="BD318" i="8"/>
  <c r="BC318" i="8"/>
  <c r="BB318" i="8"/>
  <c r="BA318" i="8"/>
  <c r="BW317" i="8"/>
  <c r="BV317" i="8"/>
  <c r="BU317" i="8"/>
  <c r="BT317" i="8"/>
  <c r="BS317" i="8"/>
  <c r="BR317" i="8"/>
  <c r="BQ317" i="8"/>
  <c r="BP317" i="8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BK316" i="8"/>
  <c r="BJ316" i="8"/>
  <c r="BI316" i="8"/>
  <c r="BH316" i="8"/>
  <c r="BG316" i="8"/>
  <c r="BF316" i="8"/>
  <c r="BE316" i="8"/>
  <c r="BD316" i="8"/>
  <c r="BC316" i="8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B180" i="8"/>
  <c r="B181" i="8"/>
  <c r="B182" i="8"/>
  <c r="B183" i="8"/>
  <c r="B184" i="8"/>
  <c r="B185" i="8"/>
  <c r="B186" i="8"/>
  <c r="B187" i="8"/>
  <c r="B188" i="8"/>
  <c r="AK10" i="18"/>
  <c r="DX8" i="8" s="1"/>
  <c r="AN10" i="2"/>
  <c r="C8" i="8" s="1"/>
  <c r="AR10" i="3"/>
  <c r="AP10" i="3"/>
  <c r="AB6" i="8" s="1"/>
  <c r="CT6" i="8"/>
  <c r="CP6" i="8"/>
  <c r="CL6" i="8"/>
  <c r="CI6" i="8"/>
  <c r="BI6" i="8"/>
  <c r="BF6" i="8"/>
  <c r="CE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S1150" i="3"/>
  <c r="AR1150" i="3"/>
  <c r="AP1150" i="3"/>
  <c r="AO1150" i="3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Q922" i="3" s="1"/>
  <c r="AS846" i="3"/>
  <c r="AR846" i="3"/>
  <c r="AP846" i="3"/>
  <c r="AO846" i="3"/>
  <c r="AQ846" i="3" s="1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O542" i="3"/>
  <c r="AS466" i="3"/>
  <c r="AR466" i="3"/>
  <c r="AP466" i="3"/>
  <c r="AO466" i="3"/>
  <c r="AQ466" i="3" s="1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Y211" i="8"/>
  <c r="X211" i="8"/>
  <c r="W211" i="8"/>
  <c r="V211" i="8"/>
  <c r="U211" i="8"/>
  <c r="T211" i="8"/>
  <c r="S211" i="8"/>
  <c r="R211" i="8"/>
  <c r="Q211" i="8"/>
  <c r="P211" i="8"/>
  <c r="O211" i="8"/>
  <c r="N211" i="8"/>
  <c r="M211" i="8"/>
  <c r="L211" i="8"/>
  <c r="K211" i="8"/>
  <c r="J211" i="8"/>
  <c r="I211" i="8"/>
  <c r="H211" i="8"/>
  <c r="G211" i="8"/>
  <c r="F211" i="8"/>
  <c r="E211" i="8"/>
  <c r="D211" i="8"/>
  <c r="C211" i="8"/>
  <c r="Y210" i="8"/>
  <c r="X210" i="8"/>
  <c r="W210" i="8"/>
  <c r="V210" i="8"/>
  <c r="U210" i="8"/>
  <c r="T210" i="8"/>
  <c r="S210" i="8"/>
  <c r="R210" i="8"/>
  <c r="Q210" i="8"/>
  <c r="P210" i="8"/>
  <c r="O210" i="8"/>
  <c r="N210" i="8"/>
  <c r="M210" i="8"/>
  <c r="L210" i="8"/>
  <c r="K210" i="8"/>
  <c r="J210" i="8"/>
  <c r="I210" i="8"/>
  <c r="H210" i="8"/>
  <c r="G210" i="8"/>
  <c r="F210" i="8"/>
  <c r="E210" i="8"/>
  <c r="D210" i="8"/>
  <c r="C210" i="8"/>
  <c r="Y209" i="8"/>
  <c r="X209" i="8"/>
  <c r="W209" i="8"/>
  <c r="V209" i="8"/>
  <c r="U209" i="8"/>
  <c r="T209" i="8"/>
  <c r="S209" i="8"/>
  <c r="R209" i="8"/>
  <c r="Q209" i="8"/>
  <c r="P209" i="8"/>
  <c r="O209" i="8"/>
  <c r="N209" i="8"/>
  <c r="M209" i="8"/>
  <c r="L209" i="8"/>
  <c r="K209" i="8"/>
  <c r="J209" i="8"/>
  <c r="I209" i="8"/>
  <c r="H209" i="8"/>
  <c r="G209" i="8"/>
  <c r="F209" i="8"/>
  <c r="E209" i="8"/>
  <c r="D209" i="8"/>
  <c r="C209" i="8"/>
  <c r="Y208" i="8"/>
  <c r="X208" i="8"/>
  <c r="W208" i="8"/>
  <c r="V208" i="8"/>
  <c r="U208" i="8"/>
  <c r="T208" i="8"/>
  <c r="S208" i="8"/>
  <c r="R208" i="8"/>
  <c r="Q208" i="8"/>
  <c r="P208" i="8"/>
  <c r="O208" i="8"/>
  <c r="N208" i="8"/>
  <c r="M208" i="8"/>
  <c r="L208" i="8"/>
  <c r="K208" i="8"/>
  <c r="J208" i="8"/>
  <c r="I208" i="8"/>
  <c r="H208" i="8"/>
  <c r="G208" i="8"/>
  <c r="F208" i="8"/>
  <c r="E208" i="8"/>
  <c r="D208" i="8"/>
  <c r="C208" i="8"/>
  <c r="Y207" i="8"/>
  <c r="X207" i="8"/>
  <c r="W207" i="8"/>
  <c r="V207" i="8"/>
  <c r="U207" i="8"/>
  <c r="T207" i="8"/>
  <c r="S207" i="8"/>
  <c r="R207" i="8"/>
  <c r="Q207" i="8"/>
  <c r="P207" i="8"/>
  <c r="O207" i="8"/>
  <c r="N207" i="8"/>
  <c r="M207" i="8"/>
  <c r="L207" i="8"/>
  <c r="K207" i="8"/>
  <c r="J207" i="8"/>
  <c r="I207" i="8"/>
  <c r="H207" i="8"/>
  <c r="G207" i="8"/>
  <c r="F207" i="8"/>
  <c r="E207" i="8"/>
  <c r="D207" i="8"/>
  <c r="C207" i="8"/>
  <c r="Y206" i="8"/>
  <c r="X206" i="8"/>
  <c r="W206" i="8"/>
  <c r="V206" i="8"/>
  <c r="U206" i="8"/>
  <c r="T206" i="8"/>
  <c r="S206" i="8"/>
  <c r="R206" i="8"/>
  <c r="Q206" i="8"/>
  <c r="P206" i="8"/>
  <c r="O206" i="8"/>
  <c r="N206" i="8"/>
  <c r="M206" i="8"/>
  <c r="L206" i="8"/>
  <c r="K206" i="8"/>
  <c r="J206" i="8"/>
  <c r="I206" i="8"/>
  <c r="H206" i="8"/>
  <c r="G206" i="8"/>
  <c r="F206" i="8"/>
  <c r="E206" i="8"/>
  <c r="D206" i="8"/>
  <c r="C206" i="8"/>
  <c r="Y205" i="8"/>
  <c r="X205" i="8"/>
  <c r="W205" i="8"/>
  <c r="V205" i="8"/>
  <c r="U205" i="8"/>
  <c r="T205" i="8"/>
  <c r="S205" i="8"/>
  <c r="R205" i="8"/>
  <c r="Q205" i="8"/>
  <c r="P205" i="8"/>
  <c r="O205" i="8"/>
  <c r="N205" i="8"/>
  <c r="M205" i="8"/>
  <c r="L205" i="8"/>
  <c r="K205" i="8"/>
  <c r="J205" i="8"/>
  <c r="I205" i="8"/>
  <c r="H205" i="8"/>
  <c r="G205" i="8"/>
  <c r="F205" i="8"/>
  <c r="E205" i="8"/>
  <c r="D205" i="8"/>
  <c r="C205" i="8"/>
  <c r="Y204" i="8"/>
  <c r="X204" i="8"/>
  <c r="W204" i="8"/>
  <c r="V204" i="8"/>
  <c r="U204" i="8"/>
  <c r="T204" i="8"/>
  <c r="S204" i="8"/>
  <c r="R204" i="8"/>
  <c r="Q204" i="8"/>
  <c r="P204" i="8"/>
  <c r="O204" i="8"/>
  <c r="N204" i="8"/>
  <c r="M204" i="8"/>
  <c r="L204" i="8"/>
  <c r="K204" i="8"/>
  <c r="J204" i="8"/>
  <c r="I204" i="8"/>
  <c r="H204" i="8"/>
  <c r="G204" i="8"/>
  <c r="F204" i="8"/>
  <c r="E204" i="8"/>
  <c r="D204" i="8"/>
  <c r="C204" i="8"/>
  <c r="Y203" i="8"/>
  <c r="X203" i="8"/>
  <c r="W203" i="8"/>
  <c r="V203" i="8"/>
  <c r="U203" i="8"/>
  <c r="T203" i="8"/>
  <c r="S203" i="8"/>
  <c r="R203" i="8"/>
  <c r="Q203" i="8"/>
  <c r="P203" i="8"/>
  <c r="O203" i="8"/>
  <c r="N203" i="8"/>
  <c r="M203" i="8"/>
  <c r="L203" i="8"/>
  <c r="K203" i="8"/>
  <c r="J203" i="8"/>
  <c r="I203" i="8"/>
  <c r="H203" i="8"/>
  <c r="G203" i="8"/>
  <c r="F203" i="8"/>
  <c r="E203" i="8"/>
  <c r="D203" i="8"/>
  <c r="C203" i="8"/>
  <c r="Y202" i="8"/>
  <c r="X202" i="8"/>
  <c r="W202" i="8"/>
  <c r="V202" i="8"/>
  <c r="U202" i="8"/>
  <c r="T202" i="8"/>
  <c r="S202" i="8"/>
  <c r="R202" i="8"/>
  <c r="Q202" i="8"/>
  <c r="P202" i="8"/>
  <c r="O202" i="8"/>
  <c r="N202" i="8"/>
  <c r="M202" i="8"/>
  <c r="L202" i="8"/>
  <c r="K202" i="8"/>
  <c r="J202" i="8"/>
  <c r="I202" i="8"/>
  <c r="H202" i="8"/>
  <c r="G202" i="8"/>
  <c r="F202" i="8"/>
  <c r="E202" i="8"/>
  <c r="D202" i="8"/>
  <c r="C202" i="8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77" i="8"/>
  <c r="B178" i="8"/>
  <c r="B135" i="8"/>
  <c r="B136" i="8"/>
  <c r="B86" i="8"/>
  <c r="B87" i="8"/>
  <c r="B88" i="8"/>
  <c r="B89" i="8"/>
  <c r="B90" i="8"/>
  <c r="B91" i="8"/>
  <c r="B92" i="8"/>
  <c r="B93" i="8"/>
  <c r="B94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1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1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1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1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1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1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1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20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20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20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20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20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20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20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20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20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20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9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9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9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96" i="8"/>
  <c r="FA174" i="8"/>
  <c r="V183" i="22" s="1"/>
  <c r="AZ173" i="8"/>
  <c r="B195" i="8"/>
  <c r="AZ172" i="8"/>
  <c r="B194" i="8"/>
  <c r="AZ171" i="8"/>
  <c r="AA172" i="8"/>
  <c r="B193" i="8"/>
  <c r="AZ170" i="8"/>
  <c r="AA171" i="8"/>
  <c r="B192" i="8"/>
  <c r="AZ169" i="8"/>
  <c r="AA170" i="8"/>
  <c r="B191" i="8"/>
  <c r="AZ168" i="8"/>
  <c r="AA169" i="8"/>
  <c r="AZ167" i="8"/>
  <c r="AA168" i="8"/>
  <c r="AZ166" i="8"/>
  <c r="AA167" i="8"/>
  <c r="B176" i="8"/>
  <c r="AZ165" i="8"/>
  <c r="AA166" i="8"/>
  <c r="B175" i="8"/>
  <c r="FA165" i="8"/>
  <c r="V174" i="22" s="1"/>
  <c r="AZ164" i="8"/>
  <c r="AA165" i="8"/>
  <c r="B174" i="8"/>
  <c r="AA164" i="8"/>
  <c r="B173" i="8"/>
  <c r="AZ162" i="8"/>
  <c r="AA163" i="8"/>
  <c r="B172" i="8"/>
  <c r="AZ161" i="8"/>
  <c r="AA162" i="8"/>
  <c r="B171" i="8"/>
  <c r="AZ160" i="8"/>
  <c r="AA161" i="8"/>
  <c r="B170" i="8"/>
  <c r="AZ159" i="8"/>
  <c r="AA160" i="8"/>
  <c r="B169" i="8"/>
  <c r="AZ158" i="8"/>
  <c r="AA159" i="8"/>
  <c r="B168" i="8"/>
  <c r="AZ157" i="8"/>
  <c r="AA158" i="8"/>
  <c r="B167" i="8"/>
  <c r="AZ156" i="8"/>
  <c r="AA157" i="8"/>
  <c r="B166" i="8"/>
  <c r="FA156" i="8"/>
  <c r="V165" i="22" s="1"/>
  <c r="AZ155" i="8"/>
  <c r="AA156" i="8"/>
  <c r="B165" i="8"/>
  <c r="AZ154" i="8"/>
  <c r="AA155" i="8"/>
  <c r="B164" i="8"/>
  <c r="AZ153" i="8"/>
  <c r="AA154" i="8"/>
  <c r="B163" i="8"/>
  <c r="AZ152" i="8"/>
  <c r="AA153" i="8"/>
  <c r="B162" i="8"/>
  <c r="AZ151" i="8"/>
  <c r="AA152" i="8"/>
  <c r="B161" i="8"/>
  <c r="AZ150" i="8"/>
  <c r="AA151" i="8"/>
  <c r="B160" i="8"/>
  <c r="AZ149" i="8"/>
  <c r="AA150" i="8"/>
  <c r="B159" i="8"/>
  <c r="AZ148" i="8"/>
  <c r="AA149" i="8"/>
  <c r="B158" i="8"/>
  <c r="AZ147" i="8"/>
  <c r="AA148" i="8"/>
  <c r="B157" i="8"/>
  <c r="FA147" i="8"/>
  <c r="V156" i="22" s="1"/>
  <c r="AZ146" i="8"/>
  <c r="AA147" i="8"/>
  <c r="B156" i="8"/>
  <c r="AZ145" i="8"/>
  <c r="AA146" i="8"/>
  <c r="B155" i="8"/>
  <c r="AZ144" i="8"/>
  <c r="AA145" i="8"/>
  <c r="B154" i="8"/>
  <c r="AZ143" i="8"/>
  <c r="AA144" i="8"/>
  <c r="B153" i="8"/>
  <c r="AZ142" i="8"/>
  <c r="AA143" i="8"/>
  <c r="B152" i="8"/>
  <c r="AZ141" i="8"/>
  <c r="AA142" i="8"/>
  <c r="B151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50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9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6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45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44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43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42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41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40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9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8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34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33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32" i="8"/>
  <c r="DW131" i="8"/>
  <c r="AZ124" i="8"/>
  <c r="AA124" i="8"/>
  <c r="B131" i="8"/>
  <c r="AZ123" i="8"/>
  <c r="AA123" i="8"/>
  <c r="B130" i="8"/>
  <c r="AZ122" i="8"/>
  <c r="AA122" i="8"/>
  <c r="B129" i="8"/>
  <c r="AZ121" i="8"/>
  <c r="AA121" i="8"/>
  <c r="AZ120" i="8"/>
  <c r="AA120" i="8"/>
  <c r="B127" i="8"/>
  <c r="FA120" i="8"/>
  <c r="V129" i="22" s="1"/>
  <c r="AZ119" i="8"/>
  <c r="AA119" i="8"/>
  <c r="B126" i="8"/>
  <c r="AZ118" i="8"/>
  <c r="AA118" i="8"/>
  <c r="B125" i="8"/>
  <c r="AZ117" i="8"/>
  <c r="AA117" i="8"/>
  <c r="B124" i="8"/>
  <c r="AZ116" i="8"/>
  <c r="AA116" i="8"/>
  <c r="B123" i="8"/>
  <c r="AZ115" i="8"/>
  <c r="AA115" i="8"/>
  <c r="B122" i="8"/>
  <c r="AZ114" i="8"/>
  <c r="AA114" i="8"/>
  <c r="B121" i="8"/>
  <c r="AZ113" i="8"/>
  <c r="AA113" i="8"/>
  <c r="B120" i="8"/>
  <c r="AZ112" i="8"/>
  <c r="AA112" i="8"/>
  <c r="B119" i="8"/>
  <c r="AZ111" i="8"/>
  <c r="AA111" i="8"/>
  <c r="B118" i="8"/>
  <c r="FA111" i="8"/>
  <c r="V120" i="22" s="1"/>
  <c r="AZ110" i="8"/>
  <c r="AA110" i="8"/>
  <c r="B117" i="8"/>
  <c r="AZ109" i="8"/>
  <c r="AA109" i="8"/>
  <c r="B116" i="8"/>
  <c r="AZ108" i="8"/>
  <c r="AA108" i="8"/>
  <c r="B115" i="8"/>
  <c r="AZ107" i="8"/>
  <c r="AA107" i="8"/>
  <c r="B114" i="8"/>
  <c r="AZ106" i="8"/>
  <c r="AA106" i="8"/>
  <c r="B113" i="8"/>
  <c r="AZ105" i="8"/>
  <c r="AA105" i="8"/>
  <c r="B112" i="8"/>
  <c r="AZ104" i="8"/>
  <c r="AA104" i="8"/>
  <c r="B111" i="8"/>
  <c r="AZ103" i="8"/>
  <c r="AA103" i="8"/>
  <c r="B110" i="8"/>
  <c r="AZ102" i="8"/>
  <c r="AA102" i="8"/>
  <c r="B109" i="8"/>
  <c r="FA102" i="8"/>
  <c r="V111" i="22" s="1"/>
  <c r="AZ101" i="8"/>
  <c r="AA101" i="8"/>
  <c r="B108" i="8"/>
  <c r="AZ100" i="8"/>
  <c r="AA100" i="8"/>
  <c r="B107" i="8"/>
  <c r="AZ99" i="8"/>
  <c r="AA99" i="8"/>
  <c r="B104" i="8"/>
  <c r="AZ98" i="8"/>
  <c r="AA98" i="8"/>
  <c r="B103" i="8"/>
  <c r="AZ97" i="8"/>
  <c r="AA97" i="8"/>
  <c r="B102" i="8"/>
  <c r="AZ96" i="8"/>
  <c r="AA96" i="8"/>
  <c r="B101" i="8"/>
  <c r="AZ95" i="8"/>
  <c r="AA95" i="8"/>
  <c r="B100" i="8"/>
  <c r="AZ94" i="8"/>
  <c r="AA94" i="8"/>
  <c r="B99" i="8"/>
  <c r="AZ93" i="8"/>
  <c r="B98" i="8"/>
  <c r="FA93" i="8"/>
  <c r="V102" i="22" s="1"/>
  <c r="AZ92" i="8"/>
  <c r="AA92" i="8"/>
  <c r="B97" i="8"/>
  <c r="AZ91" i="8"/>
  <c r="AA91" i="8"/>
  <c r="B96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CX157" i="8" s="1"/>
  <c r="BY81" i="8"/>
  <c r="AA81" i="8"/>
  <c r="B85" i="8"/>
  <c r="CX80" i="8"/>
  <c r="BY80" i="8"/>
  <c r="AA80" i="8"/>
  <c r="B84" i="8"/>
  <c r="CX79" i="8"/>
  <c r="CX307" i="8" s="1"/>
  <c r="BY79" i="8"/>
  <c r="AA79" i="8"/>
  <c r="B83" i="8"/>
  <c r="CX78" i="8"/>
  <c r="BY78" i="8"/>
  <c r="AA78" i="8"/>
  <c r="B82" i="8"/>
  <c r="CX77" i="8"/>
  <c r="CX153" i="8" s="1"/>
  <c r="BY77" i="8"/>
  <c r="BA77" i="8"/>
  <c r="AA77" i="8"/>
  <c r="B81" i="8"/>
  <c r="CX76" i="8"/>
  <c r="BY76" i="8"/>
  <c r="BY304" i="8" s="1"/>
  <c r="AA76" i="8"/>
  <c r="B80" i="8"/>
  <c r="CX75" i="8"/>
  <c r="BY75" i="8"/>
  <c r="BY151" i="8" s="1"/>
  <c r="AA75" i="8"/>
  <c r="B79" i="8"/>
  <c r="FA75" i="8"/>
  <c r="V84" i="22" s="1"/>
  <c r="CX74" i="8"/>
  <c r="CX226" i="8" s="1"/>
  <c r="BY74" i="8"/>
  <c r="BY226" i="8" s="1"/>
  <c r="AA74" i="8"/>
  <c r="B78" i="8"/>
  <c r="CX73" i="8"/>
  <c r="CX149" i="8" s="1"/>
  <c r="BY73" i="8"/>
  <c r="BY225" i="8" s="1"/>
  <c r="AA73" i="8"/>
  <c r="B77" i="8"/>
  <c r="FX72" i="8"/>
  <c r="CX72" i="8"/>
  <c r="CX148" i="8" s="1"/>
  <c r="BY72" i="8"/>
  <c r="BY300" i="8" s="1"/>
  <c r="AA72" i="8"/>
  <c r="B76" i="8"/>
  <c r="FX71" i="8"/>
  <c r="CX71" i="8"/>
  <c r="CX147" i="8" s="1"/>
  <c r="BY71" i="8"/>
  <c r="AA71" i="8"/>
  <c r="B75" i="8"/>
  <c r="CX70" i="8"/>
  <c r="CX146" i="8" s="1"/>
  <c r="BY70" i="8"/>
  <c r="AA70" i="8"/>
  <c r="B74" i="8"/>
  <c r="FX69" i="8"/>
  <c r="CX69" i="8"/>
  <c r="BY69" i="8"/>
  <c r="BY145" i="8" s="1"/>
  <c r="AA69" i="8"/>
  <c r="B73" i="8"/>
  <c r="FX68" i="8"/>
  <c r="CX68" i="8"/>
  <c r="BY68" i="8"/>
  <c r="BY144" i="8" s="1"/>
  <c r="AA68" i="8"/>
  <c r="B72" i="8"/>
  <c r="GA67" i="8"/>
  <c r="FZ67" i="8"/>
  <c r="FY67" i="8"/>
  <c r="FX67" i="8"/>
  <c r="CX67" i="8"/>
  <c r="CX295" i="8" s="1"/>
  <c r="BY67" i="8"/>
  <c r="BY219" i="8" s="1"/>
  <c r="AA67" i="8"/>
  <c r="B71" i="8"/>
  <c r="DW66" i="8"/>
  <c r="DW94" i="8" s="1"/>
  <c r="DW122" i="8" s="1"/>
  <c r="CX66" i="8"/>
  <c r="CX218" i="8" s="1"/>
  <c r="BY66" i="8"/>
  <c r="BY142" i="8" s="1"/>
  <c r="AA66" i="8"/>
  <c r="B70" i="8"/>
  <c r="FA66" i="8"/>
  <c r="V75" i="22" s="1"/>
  <c r="DW65" i="8"/>
  <c r="DW93" i="8" s="1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9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W64" i="8"/>
  <c r="BV64" i="8"/>
  <c r="BU64" i="8"/>
  <c r="BS64" i="8"/>
  <c r="BR64" i="8"/>
  <c r="BQ64" i="8"/>
  <c r="BP64" i="8"/>
  <c r="BO64" i="8"/>
  <c r="BN64" i="8"/>
  <c r="BM64" i="8"/>
  <c r="BL64" i="8"/>
  <c r="BK64" i="8"/>
  <c r="BJ64" i="8"/>
  <c r="BI64" i="8"/>
  <c r="BH64" i="8"/>
  <c r="BG64" i="8"/>
  <c r="BF64" i="8"/>
  <c r="BE64" i="8"/>
  <c r="BD64" i="8"/>
  <c r="BC64" i="8"/>
  <c r="BB64" i="8"/>
  <c r="BA64" i="8"/>
  <c r="AA64" i="8"/>
  <c r="B68" i="8"/>
  <c r="DW63" i="8"/>
  <c r="DW91" i="8" s="1"/>
  <c r="DW119" i="8" s="1"/>
  <c r="CX63" i="8"/>
  <c r="CX215" i="8" s="1"/>
  <c r="BY63" i="8"/>
  <c r="BY215" i="8" s="1"/>
  <c r="AA63" i="8"/>
  <c r="B67" i="8"/>
  <c r="GA62" i="8"/>
  <c r="DW62" i="8"/>
  <c r="DW90" i="8" s="1"/>
  <c r="DW118" i="8" s="1"/>
  <c r="CX62" i="8"/>
  <c r="BY62" i="8"/>
  <c r="BY138" i="8" s="1"/>
  <c r="AA62" i="8"/>
  <c r="B66" i="8"/>
  <c r="DW61" i="8"/>
  <c r="DW89" i="8" s="1"/>
  <c r="DW117" i="8" s="1"/>
  <c r="CX61" i="8"/>
  <c r="CX289" i="8" s="1"/>
  <c r="BY61" i="8"/>
  <c r="BY137" i="8" s="1"/>
  <c r="AA61" i="8"/>
  <c r="B65" i="8"/>
  <c r="DW60" i="8"/>
  <c r="DW88" i="8" s="1"/>
  <c r="DW116" i="8" s="1"/>
  <c r="CX60" i="8"/>
  <c r="CX212" i="8" s="1"/>
  <c r="BY60" i="8"/>
  <c r="AA60" i="8"/>
  <c r="B62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61" i="8"/>
  <c r="DW58" i="8"/>
  <c r="DW86" i="8" s="1"/>
  <c r="DW114" i="8" s="1"/>
  <c r="CX58" i="8"/>
  <c r="CX286" i="8" s="1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DP58" i="8" s="1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60" i="8"/>
  <c r="DW57" i="8"/>
  <c r="DW85" i="8" s="1"/>
  <c r="DW113" i="8" s="1"/>
  <c r="CX57" i="8"/>
  <c r="CX209" i="8" s="1"/>
  <c r="BY57" i="8"/>
  <c r="BY285" i="8" s="1"/>
  <c r="AA57" i="8"/>
  <c r="B59" i="8"/>
  <c r="FA57" i="8"/>
  <c r="V66" i="22" s="1"/>
  <c r="DW56" i="8"/>
  <c r="DW84" i="8" s="1"/>
  <c r="DW112" i="8" s="1"/>
  <c r="CX56" i="8"/>
  <c r="BY56" i="8"/>
  <c r="AA56" i="8"/>
  <c r="B58" i="8"/>
  <c r="DW55" i="8"/>
  <c r="DW83" i="8" s="1"/>
  <c r="DW111" i="8" s="1"/>
  <c r="CX55" i="8"/>
  <c r="CX131" i="8" s="1"/>
  <c r="BY55" i="8"/>
  <c r="BY283" i="8" s="1"/>
  <c r="AA55" i="8"/>
  <c r="B57" i="8"/>
  <c r="DW54" i="8"/>
  <c r="DW82" i="8" s="1"/>
  <c r="DW110" i="8" s="1"/>
  <c r="CX54" i="8"/>
  <c r="BY54" i="8"/>
  <c r="BY130" i="8" s="1"/>
  <c r="AA54" i="8"/>
  <c r="B56" i="8"/>
  <c r="DW53" i="8"/>
  <c r="DW81" i="8" s="1"/>
  <c r="DW109" i="8" s="1"/>
  <c r="CX53" i="8"/>
  <c r="CX281" i="8" s="1"/>
  <c r="BY53" i="8"/>
  <c r="AA53" i="8"/>
  <c r="B55" i="8"/>
  <c r="DW52" i="8"/>
  <c r="DW80" i="8" s="1"/>
  <c r="DW108" i="8" s="1"/>
  <c r="CX52" i="8"/>
  <c r="CX280" i="8" s="1"/>
  <c r="BY52" i="8"/>
  <c r="BY280" i="8" s="1"/>
  <c r="B54" i="8"/>
  <c r="DW51" i="8"/>
  <c r="DW79" i="8" s="1"/>
  <c r="DW107" i="8" s="1"/>
  <c r="CX51" i="8"/>
  <c r="BY51" i="8"/>
  <c r="BY203" i="8" s="1"/>
  <c r="DW50" i="8"/>
  <c r="DW78" i="8" s="1"/>
  <c r="DW106" i="8" s="1"/>
  <c r="CX50" i="8"/>
  <c r="CX278" i="8" s="1"/>
  <c r="BY50" i="8"/>
  <c r="DW49" i="8"/>
  <c r="DW77" i="8" s="1"/>
  <c r="DW105" i="8" s="1"/>
  <c r="CX49" i="8"/>
  <c r="CX277" i="8" s="1"/>
  <c r="BY49" i="8"/>
  <c r="BY125" i="8" s="1"/>
  <c r="DW48" i="8"/>
  <c r="DW76" i="8" s="1"/>
  <c r="DW104" i="8" s="1"/>
  <c r="CX48" i="8"/>
  <c r="CX124" i="8" s="1"/>
  <c r="BY48" i="8"/>
  <c r="BY276" i="8" s="1"/>
  <c r="FA48" i="8"/>
  <c r="V57" i="22" s="1"/>
  <c r="DW47" i="8"/>
  <c r="DW75" i="8" s="1"/>
  <c r="DW103" i="8" s="1"/>
  <c r="CX47" i="8"/>
  <c r="CX275" i="8" s="1"/>
  <c r="BY47" i="8"/>
  <c r="BY275" i="8" s="1"/>
  <c r="DW46" i="8"/>
  <c r="DW74" i="8" s="1"/>
  <c r="DW102" i="8" s="1"/>
  <c r="CX46" i="8"/>
  <c r="BY46" i="8"/>
  <c r="BY198" i="8" s="1"/>
  <c r="DW45" i="8"/>
  <c r="DW73" i="8" s="1"/>
  <c r="DW101" i="8" s="1"/>
  <c r="CX45" i="8"/>
  <c r="CX197" i="8" s="1"/>
  <c r="BY45" i="8"/>
  <c r="BY197" i="8" s="1"/>
  <c r="DW44" i="8"/>
  <c r="DW72" i="8" s="1"/>
  <c r="DW100" i="8" s="1"/>
  <c r="CX44" i="8"/>
  <c r="BY44" i="8"/>
  <c r="BY272" i="8" s="1"/>
  <c r="DW43" i="8"/>
  <c r="DW71" i="8" s="1"/>
  <c r="DW99" i="8" s="1"/>
  <c r="CX43" i="8"/>
  <c r="CX271" i="8" s="1"/>
  <c r="BY43" i="8"/>
  <c r="BY271" i="8" s="1"/>
  <c r="DW42" i="8"/>
  <c r="DW70" i="8" s="1"/>
  <c r="DW98" i="8" s="1"/>
  <c r="CX42" i="8"/>
  <c r="CX270" i="8" s="1"/>
  <c r="BY42" i="8"/>
  <c r="BY270" i="8" s="1"/>
  <c r="DW41" i="8"/>
  <c r="DW69" i="8" s="1"/>
  <c r="DW97" i="8" s="1"/>
  <c r="CX41" i="8"/>
  <c r="CX269" i="8" s="1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CE40" i="8"/>
  <c r="CD40" i="8"/>
  <c r="CC40" i="8"/>
  <c r="CB40" i="8"/>
  <c r="CA40" i="8"/>
  <c r="BZ40" i="8"/>
  <c r="BY40" i="8"/>
  <c r="BY192" i="8" s="1"/>
  <c r="BW40" i="8"/>
  <c r="BV40" i="8"/>
  <c r="BU40" i="8"/>
  <c r="BT40" i="8"/>
  <c r="BS40" i="8"/>
  <c r="BR40" i="8"/>
  <c r="BQ40" i="8"/>
  <c r="BP40" i="8"/>
  <c r="BO40" i="8"/>
  <c r="BN40" i="8"/>
  <c r="BM40" i="8"/>
  <c r="BL40" i="8"/>
  <c r="BK40" i="8"/>
  <c r="BJ40" i="8"/>
  <c r="BH40" i="8"/>
  <c r="BG40" i="8"/>
  <c r="BF40" i="8"/>
  <c r="BE40" i="8"/>
  <c r="BD40" i="8"/>
  <c r="BC40" i="8"/>
  <c r="BB40" i="8"/>
  <c r="BA40" i="8"/>
  <c r="CX39" i="8"/>
  <c r="CX267" i="8" s="1"/>
  <c r="BY39" i="8"/>
  <c r="BY191" i="8" s="1"/>
  <c r="FA39" i="8"/>
  <c r="V42" i="22" s="1"/>
  <c r="CX38" i="8"/>
  <c r="CX266" i="8" s="1"/>
  <c r="BY38" i="8"/>
  <c r="BY266" i="8" s="1"/>
  <c r="Y40" i="8"/>
  <c r="X40" i="8"/>
  <c r="W40" i="8"/>
  <c r="V40" i="8"/>
  <c r="U40" i="8"/>
  <c r="T40" i="8"/>
  <c r="S40" i="8"/>
  <c r="R40" i="8"/>
  <c r="Q40" i="8"/>
  <c r="Q124" i="8" s="1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CX37" i="8"/>
  <c r="BY37" i="8"/>
  <c r="BY265" i="8" s="1"/>
  <c r="CX36" i="8"/>
  <c r="CX264" i="8" s="1"/>
  <c r="BY36" i="8"/>
  <c r="BY188" i="8" s="1"/>
  <c r="CX35" i="8"/>
  <c r="CX111" i="8" s="1"/>
  <c r="BY35" i="8"/>
  <c r="CX34" i="8"/>
  <c r="CX186" i="8" s="1"/>
  <c r="BY34" i="8"/>
  <c r="BY262" i="8" s="1"/>
  <c r="CX33" i="8"/>
  <c r="CX185" i="8" s="1"/>
  <c r="BY33" i="8"/>
  <c r="Y35" i="8"/>
  <c r="X35" i="8"/>
  <c r="W35" i="8"/>
  <c r="V35" i="8"/>
  <c r="U35" i="8"/>
  <c r="U119" i="8" s="1"/>
  <c r="T35" i="8"/>
  <c r="S35" i="8"/>
  <c r="R35" i="8"/>
  <c r="Q35" i="8"/>
  <c r="Q119" i="8" s="1"/>
  <c r="P35" i="8"/>
  <c r="O35" i="8"/>
  <c r="N35" i="8"/>
  <c r="M35" i="8"/>
  <c r="L35" i="8"/>
  <c r="K35" i="8"/>
  <c r="J35" i="8"/>
  <c r="I35" i="8"/>
  <c r="I119" i="8" s="1"/>
  <c r="H35" i="8"/>
  <c r="G35" i="8"/>
  <c r="F35" i="8"/>
  <c r="E35" i="8"/>
  <c r="D35" i="8"/>
  <c r="C35" i="8"/>
  <c r="CX32" i="8"/>
  <c r="CX108" i="8" s="1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Y183" i="8" s="1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BY106" i="8" s="1"/>
  <c r="FA30" i="8"/>
  <c r="V33" i="22" s="1"/>
  <c r="CX29" i="8"/>
  <c r="BY29" i="8"/>
  <c r="BY105" i="8" s="1"/>
  <c r="CX28" i="8"/>
  <c r="CX256" i="8" s="1"/>
  <c r="BY28" i="8"/>
  <c r="BY180" i="8" s="1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CG26" i="8"/>
  <c r="CF26" i="8"/>
  <c r="CE26" i="8"/>
  <c r="CD26" i="8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BY175" i="8" s="1"/>
  <c r="CX22" i="8"/>
  <c r="CX250" i="8" s="1"/>
  <c r="BY22" i="8"/>
  <c r="CX21" i="8"/>
  <c r="BY21" i="8"/>
  <c r="BY97" i="8" s="1"/>
  <c r="CX20" i="8"/>
  <c r="CX172" i="8" s="1"/>
  <c r="BY20" i="8"/>
  <c r="BY96" i="8" s="1"/>
  <c r="GF19" i="8"/>
  <c r="GF18" i="8" s="1"/>
  <c r="GE19" i="8"/>
  <c r="GE17" i="8" s="1"/>
  <c r="GE48" i="8" s="1"/>
  <c r="GD19" i="8"/>
  <c r="GD17" i="8" s="1"/>
  <c r="GD35" i="8" s="1"/>
  <c r="GC19" i="8"/>
  <c r="GC17" i="8" s="1"/>
  <c r="GC39" i="8" s="1"/>
  <c r="GB19" i="8"/>
  <c r="GB17" i="8" s="1"/>
  <c r="GB44" i="8" s="1"/>
  <c r="GA19" i="8"/>
  <c r="GA18" i="8" s="1"/>
  <c r="FZ19" i="8"/>
  <c r="FZ18" i="8" s="1"/>
  <c r="FY19" i="8"/>
  <c r="FY18" i="8" s="1"/>
  <c r="FX19" i="8"/>
  <c r="FW19" i="8"/>
  <c r="FW17" i="8" s="1"/>
  <c r="FW36" i="8" s="1"/>
  <c r="FV19" i="8"/>
  <c r="FV17" i="8" s="1"/>
  <c r="FV31" i="8" s="1"/>
  <c r="FU19" i="8"/>
  <c r="FU17" i="8" s="1"/>
  <c r="FU46" i="8" s="1"/>
  <c r="FT19" i="8"/>
  <c r="FS19" i="8"/>
  <c r="FS17" i="8" s="1"/>
  <c r="FS34" i="8" s="1"/>
  <c r="FR19" i="8"/>
  <c r="FQ19" i="8"/>
  <c r="FQ18" i="8" s="1"/>
  <c r="FP19" i="8"/>
  <c r="FO19" i="8"/>
  <c r="FO17" i="8" s="1"/>
  <c r="FO23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94" i="8" s="1"/>
  <c r="BY18" i="8"/>
  <c r="BY246" i="8" s="1"/>
  <c r="CX17" i="8"/>
  <c r="CX93" i="8" s="1"/>
  <c r="BY17" i="8"/>
  <c r="CX16" i="8"/>
  <c r="CX168" i="8" s="1"/>
  <c r="BY16" i="8"/>
  <c r="BY92" i="8" s="1"/>
  <c r="CX15" i="8"/>
  <c r="CX91" i="8" s="1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C15" i="8"/>
  <c r="CB15" i="8"/>
  <c r="BC15" i="8"/>
  <c r="CA15" i="8"/>
  <c r="BB15" i="8"/>
  <c r="BZ15" i="8"/>
  <c r="BY15" i="8"/>
  <c r="BW15" i="8"/>
  <c r="BV15" i="8"/>
  <c r="BS15" i="8"/>
  <c r="BR15" i="8"/>
  <c r="BQ15" i="8"/>
  <c r="BP15" i="8"/>
  <c r="BO15" i="8"/>
  <c r="BN15" i="8"/>
  <c r="BM15" i="8"/>
  <c r="BL15" i="8"/>
  <c r="BK15" i="8"/>
  <c r="DI15" i="8" s="1"/>
  <c r="BJ15" i="8"/>
  <c r="BI15" i="8"/>
  <c r="BH15" i="8"/>
  <c r="BF15" i="8"/>
  <c r="BE15" i="8"/>
  <c r="BD15" i="8"/>
  <c r="BA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Y241" i="8" s="1"/>
  <c r="BW13" i="8"/>
  <c r="BV13" i="8"/>
  <c r="BU13" i="8"/>
  <c r="BT13" i="8"/>
  <c r="BS13" i="8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 s="1"/>
  <c r="AX6" i="8"/>
  <c r="AW6" i="8"/>
  <c r="AV6" i="8"/>
  <c r="AU6" i="8"/>
  <c r="AT6" i="8"/>
  <c r="AS6" i="8"/>
  <c r="AR6" i="8"/>
  <c r="AQ6" i="8"/>
  <c r="AP6" i="8"/>
  <c r="AO6" i="8"/>
  <c r="AN6" i="8"/>
  <c r="AM6" i="8"/>
  <c r="AL6" i="8"/>
  <c r="AK6" i="8"/>
  <c r="AJ6" i="8"/>
  <c r="AI6" i="8"/>
  <c r="AH6" i="8"/>
  <c r="AG6" i="8"/>
  <c r="AF6" i="8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J330" i="8"/>
  <c r="DT340" i="8"/>
  <c r="DP316" i="8"/>
  <c r="DJ346" i="8"/>
  <c r="DC352" i="8"/>
  <c r="DA321" i="8"/>
  <c r="DP334" i="8"/>
  <c r="DG364" i="8"/>
  <c r="CX97" i="8"/>
  <c r="CX178" i="8"/>
  <c r="CX102" i="8"/>
  <c r="CX181" i="8"/>
  <c r="CX194" i="8"/>
  <c r="CX118" i="8"/>
  <c r="BY244" i="8"/>
  <c r="CX175" i="8"/>
  <c r="CX253" i="8"/>
  <c r="CX177" i="8"/>
  <c r="CX101" i="8"/>
  <c r="BY260" i="8"/>
  <c r="BY184" i="8"/>
  <c r="BY108" i="8"/>
  <c r="BY269" i="8"/>
  <c r="BY193" i="8"/>
  <c r="CX274" i="8"/>
  <c r="CX198" i="8"/>
  <c r="CX122" i="8"/>
  <c r="BY89" i="8"/>
  <c r="CX243" i="8"/>
  <c r="CX255" i="8"/>
  <c r="CX179" i="8"/>
  <c r="CX103" i="8"/>
  <c r="BY113" i="8"/>
  <c r="BY273" i="8"/>
  <c r="BY250" i="8"/>
  <c r="CX262" i="8"/>
  <c r="CX188" i="8"/>
  <c r="CX112" i="8"/>
  <c r="BY277" i="8"/>
  <c r="BY201" i="8"/>
  <c r="DT58" i="8"/>
  <c r="BY211" i="8"/>
  <c r="BY135" i="8"/>
  <c r="CX135" i="8"/>
  <c r="BY288" i="8"/>
  <c r="BY212" i="8"/>
  <c r="BY136" i="8"/>
  <c r="CX298" i="8"/>
  <c r="BY301" i="8"/>
  <c r="BY305" i="8"/>
  <c r="CX305" i="8"/>
  <c r="CX229" i="8"/>
  <c r="CX231" i="8"/>
  <c r="CX155" i="8"/>
  <c r="BY157" i="8"/>
  <c r="CX309" i="8"/>
  <c r="CX233" i="8"/>
  <c r="CX279" i="8"/>
  <c r="BY133" i="8"/>
  <c r="BY293" i="8"/>
  <c r="BY217" i="8"/>
  <c r="BY141" i="8"/>
  <c r="CX141" i="8"/>
  <c r="BY294" i="8"/>
  <c r="BY218" i="8"/>
  <c r="BY223" i="8"/>
  <c r="CX299" i="8"/>
  <c r="CX223" i="8"/>
  <c r="CX284" i="8"/>
  <c r="CX208" i="8"/>
  <c r="CX132" i="8"/>
  <c r="CX134" i="8"/>
  <c r="BY224" i="8"/>
  <c r="BY148" i="8"/>
  <c r="CX304" i="8"/>
  <c r="CX306" i="8"/>
  <c r="CX230" i="8"/>
  <c r="CX154" i="8"/>
  <c r="CX308" i="8"/>
  <c r="CX232" i="8"/>
  <c r="CX156" i="8"/>
  <c r="CX199" i="8"/>
  <c r="BY282" i="8"/>
  <c r="BY206" i="8"/>
  <c r="BY139" i="8"/>
  <c r="CX291" i="8"/>
  <c r="BY216" i="8"/>
  <c r="CX216" i="8"/>
  <c r="CX140" i="8"/>
  <c r="BY150" i="8"/>
  <c r="BY313" i="8"/>
  <c r="BY237" i="8"/>
  <c r="BY161" i="8"/>
  <c r="BY160" i="8"/>
  <c r="CX310" i="8"/>
  <c r="CX314" i="8"/>
  <c r="CX238" i="8"/>
  <c r="CX162" i="8"/>
  <c r="Y9" i="8"/>
  <c r="Y8" i="8"/>
  <c r="Y6" i="8"/>
  <c r="X9" i="8"/>
  <c r="X8" i="8"/>
  <c r="X6" i="8"/>
  <c r="W9" i="8"/>
  <c r="W8" i="8"/>
  <c r="W6" i="8"/>
  <c r="V9" i="8"/>
  <c r="V8" i="8"/>
  <c r="V6" i="8"/>
  <c r="U9" i="8"/>
  <c r="U8" i="8"/>
  <c r="U6" i="8"/>
  <c r="T9" i="8"/>
  <c r="T8" i="8"/>
  <c r="T6" i="8"/>
  <c r="S9" i="8"/>
  <c r="S8" i="8"/>
  <c r="S216" i="8" s="1"/>
  <c r="S6" i="8"/>
  <c r="R9" i="8"/>
  <c r="R8" i="8"/>
  <c r="R6" i="8"/>
  <c r="Q9" i="8"/>
  <c r="Q8" i="8"/>
  <c r="Q6" i="8"/>
  <c r="P9" i="8"/>
  <c r="P8" i="8"/>
  <c r="P6" i="8"/>
  <c r="O9" i="8"/>
  <c r="O8" i="8"/>
  <c r="O216" i="8" s="1"/>
  <c r="O6" i="8"/>
  <c r="N9" i="8"/>
  <c r="N8" i="8"/>
  <c r="N6" i="8"/>
  <c r="M9" i="8"/>
  <c r="M8" i="8"/>
  <c r="M6" i="8"/>
  <c r="L9" i="8"/>
  <c r="L8" i="8"/>
  <c r="L6" i="8"/>
  <c r="K9" i="8"/>
  <c r="K8" i="8"/>
  <c r="K216" i="8" s="1"/>
  <c r="K6" i="8"/>
  <c r="J9" i="8"/>
  <c r="J8" i="8"/>
  <c r="J6" i="8"/>
  <c r="I9" i="8"/>
  <c r="I8" i="8"/>
  <c r="I6" i="8"/>
  <c r="H9" i="8"/>
  <c r="H8" i="8"/>
  <c r="H6" i="8"/>
  <c r="G9" i="8"/>
  <c r="G8" i="8"/>
  <c r="G216" i="8" s="1"/>
  <c r="G6" i="8"/>
  <c r="F9" i="8"/>
  <c r="F8" i="8"/>
  <c r="F6" i="8"/>
  <c r="E8" i="8"/>
  <c r="E6" i="8"/>
  <c r="DZ7" i="8"/>
  <c r="EB6" i="8"/>
  <c r="ED9" i="8"/>
  <c r="EH9" i="8"/>
  <c r="EL9" i="8"/>
  <c r="EO6" i="8"/>
  <c r="EP9" i="8"/>
  <c r="ET9" i="8"/>
  <c r="EF8" i="8"/>
  <c r="EJ8" i="8"/>
  <c r="EK7" i="8"/>
  <c r="EN8" i="8"/>
  <c r="ER8" i="8"/>
  <c r="EB8" i="8"/>
  <c r="EC8" i="8"/>
  <c r="EH7" i="8"/>
  <c r="EI6" i="8"/>
  <c r="EK8" i="8"/>
  <c r="EL7" i="8"/>
  <c r="EP7" i="8"/>
  <c r="ES8" i="8"/>
  <c r="ET7" i="8"/>
  <c r="EF6" i="8"/>
  <c r="EG9" i="8"/>
  <c r="EJ6" i="8"/>
  <c r="EN6" i="8"/>
  <c r="ER6" i="8"/>
  <c r="AD6" i="8"/>
  <c r="AC6" i="8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AO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J360" i="15" s="1"/>
  <c r="EK360" i="15" s="1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AO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AN384" i="15" s="1"/>
  <c r="AO384" i="15" s="1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EJ604" i="16" s="1"/>
  <c r="EK604" i="16" s="1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BY612" i="16" s="1"/>
  <c r="BZ612" i="16" s="1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AO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AN510" i="16" s="1"/>
  <c r="AO510" i="16" s="1"/>
  <c r="FV511" i="16"/>
  <c r="AN511" i="16" s="1"/>
  <c r="AO511" i="16" s="1"/>
  <c r="FV512" i="16"/>
  <c r="AN512" i="16" s="1"/>
  <c r="AO512" i="16" s="1"/>
  <c r="FV513" i="16"/>
  <c r="BY513" i="16" s="1"/>
  <c r="BZ513" i="16" s="1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N518" i="16" s="1"/>
  <c r="FO518" i="16" s="1"/>
  <c r="FV519" i="16"/>
  <c r="FV520" i="16"/>
  <c r="FV521" i="16"/>
  <c r="BY521" i="16" s="1"/>
  <c r="BZ521" i="16" s="1"/>
  <c r="FV522" i="16"/>
  <c r="FN522" i="16" s="1"/>
  <c r="FO522" i="16" s="1"/>
  <c r="FV523" i="16"/>
  <c r="FV524" i="16"/>
  <c r="FN524" i="16" s="1"/>
  <c r="FO524" i="16" s="1"/>
  <c r="FV525" i="16"/>
  <c r="AN525" i="16" s="1"/>
  <c r="AO525" i="16" s="1"/>
  <c r="FV526" i="16"/>
  <c r="FN526" i="16" s="1"/>
  <c r="FO526" i="16" s="1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AN432" i="16" s="1"/>
  <c r="AO432" i="16" s="1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AN436" i="16" s="1"/>
  <c r="AO436" i="16" s="1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AN350" i="16" s="1"/>
  <c r="AO350" i="16" s="1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J295" i="15" s="1"/>
  <c r="EK295" i="15" s="1"/>
  <c r="EQ296" i="15"/>
  <c r="EQ297" i="15"/>
  <c r="EQ298" i="15"/>
  <c r="AN298" i="15" s="1"/>
  <c r="AO298" i="15" s="1"/>
  <c r="EQ299" i="15"/>
  <c r="EQ300" i="15"/>
  <c r="EJ300" i="15" s="1"/>
  <c r="EK300" i="15" s="1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J180" i="15" s="1"/>
  <c r="EK180" i="15" s="1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J188" i="15" s="1"/>
  <c r="EK188" i="15" s="1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BY196" i="15" s="1"/>
  <c r="BZ196" i="15" s="1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AN220" i="15" s="1"/>
  <c r="AO220" i="15" s="1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N266" i="16" s="1"/>
  <c r="FO266" i="16" s="1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N290" i="16" s="1"/>
  <c r="FO290" i="16" s="1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J505" i="10" s="1"/>
  <c r="EK505" i="10" s="1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AN528" i="10" s="1"/>
  <c r="AO528" i="10" s="1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AN544" i="10" s="1"/>
  <c r="AO544" i="10" s="1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J436" i="10" s="1"/>
  <c r="EK436" i="10" s="1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BY450" i="10" s="1"/>
  <c r="BZ450" i="10" s="1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BY335" i="10" s="1"/>
  <c r="BZ335" i="10" s="1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J372" i="10" s="1"/>
  <c r="EK372" i="10" s="1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EQ4" i="10"/>
  <c r="EQ5" i="10"/>
  <c r="EQ6" i="10"/>
  <c r="EQ7" i="10"/>
  <c r="EQ8" i="10"/>
  <c r="EQ9" i="10"/>
  <c r="EQ10" i="10"/>
  <c r="EQ11" i="10"/>
  <c r="BY11" i="10" s="1"/>
  <c r="BZ11" i="10" s="1"/>
  <c r="EQ12" i="10"/>
  <c r="EQ13" i="10"/>
  <c r="BY13" i="10" s="1"/>
  <c r="EQ14" i="10"/>
  <c r="EQ15" i="10"/>
  <c r="EQ16" i="10"/>
  <c r="EQ17" i="10"/>
  <c r="EQ18" i="10"/>
  <c r="EQ19" i="10"/>
  <c r="BY19" i="10" s="1"/>
  <c r="BZ19" i="10" s="1"/>
  <c r="EQ20" i="10"/>
  <c r="EQ21" i="10"/>
  <c r="EJ21" i="10" s="1"/>
  <c r="EK21" i="10" s="1"/>
  <c r="EQ22" i="10"/>
  <c r="EQ23" i="10"/>
  <c r="BY23" i="10" s="1"/>
  <c r="BZ23" i="10" s="1"/>
  <c r="EQ24" i="10"/>
  <c r="EQ25" i="10"/>
  <c r="EQ26" i="10"/>
  <c r="EQ27" i="10"/>
  <c r="EQ28" i="10"/>
  <c r="EQ29" i="10"/>
  <c r="EQ30" i="10"/>
  <c r="EQ31" i="10"/>
  <c r="EQ32" i="10"/>
  <c r="EQ33" i="10"/>
  <c r="EJ33" i="10" s="1"/>
  <c r="EK33" i="10" s="1"/>
  <c r="EQ34" i="10"/>
  <c r="BY34" i="10" s="1"/>
  <c r="BZ34" i="10" s="1"/>
  <c r="EQ35" i="10"/>
  <c r="BY35" i="10" s="1"/>
  <c r="BZ35" i="10" s="1"/>
  <c r="EQ36" i="10"/>
  <c r="EJ36" i="10" s="1"/>
  <c r="EK36" i="10" s="1"/>
  <c r="EQ37" i="10"/>
  <c r="EQ38" i="10"/>
  <c r="BY38" i="10" s="1"/>
  <c r="BZ38" i="10" s="1"/>
  <c r="EQ39" i="10"/>
  <c r="EJ39" i="10" s="1"/>
  <c r="EK39" i="10" s="1"/>
  <c r="EQ40" i="10"/>
  <c r="EQ41" i="10"/>
  <c r="EQ42" i="10"/>
  <c r="BY42" i="10" s="1"/>
  <c r="BZ42" i="10" s="1"/>
  <c r="EQ43" i="10"/>
  <c r="EQ44" i="10"/>
  <c r="EQ45" i="10"/>
  <c r="BY45" i="10" s="1"/>
  <c r="BZ45" i="10" s="1"/>
  <c r="EQ46" i="10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J114" i="15" s="1"/>
  <c r="EK114" i="15" s="1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J618" i="10" s="1"/>
  <c r="EK618" i="10" s="1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Q1552" i="5"/>
  <c r="BS1552" i="5"/>
  <c r="BQ1230" i="5"/>
  <c r="CO76" i="8" s="1"/>
  <c r="BP1228" i="5"/>
  <c r="BQ904" i="5"/>
  <c r="BS904" i="5"/>
  <c r="BQ256" i="5"/>
  <c r="AQ15" i="2"/>
  <c r="AU13" i="2"/>
  <c r="AT13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7" i="8"/>
  <c r="AA10" i="22" s="1"/>
  <c r="FC6" i="8"/>
  <c r="X9" i="22" s="1"/>
  <c r="FC8" i="8"/>
  <c r="X11" i="22" s="1"/>
  <c r="FA7" i="8"/>
  <c r="V10" i="22" s="1"/>
  <c r="FA6" i="8"/>
  <c r="V9" i="22" s="1"/>
  <c r="FC9" i="8"/>
  <c r="X12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BZ13" i="10"/>
  <c r="EJ536" i="10"/>
  <c r="EK536" i="10" s="1"/>
  <c r="FN419" i="16"/>
  <c r="FO419" i="16" s="1"/>
  <c r="EJ336" i="15"/>
  <c r="EK336" i="15" s="1"/>
  <c r="AN518" i="16"/>
  <c r="AO518" i="16" s="1"/>
  <c r="M104" i="22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E176" i="8"/>
  <c r="Z185" i="22" s="1"/>
  <c r="FE204" i="8"/>
  <c r="Z213" i="22" s="1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CD6" i="8"/>
  <c r="BN6" i="8"/>
  <c r="BT1633" i="5"/>
  <c r="BU1635" i="5"/>
  <c r="CT80" i="8" s="1"/>
  <c r="BT1311" i="5"/>
  <c r="CP79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BQ1309" i="5"/>
  <c r="BQ1633" i="5"/>
  <c r="BQ1797" i="5"/>
  <c r="CV76" i="8" s="1"/>
  <c r="BT1797" i="5"/>
  <c r="CV79" i="8" s="1"/>
  <c r="BP1797" i="5"/>
  <c r="CV75" i="8" s="1"/>
  <c r="BU1149" i="5"/>
  <c r="CN80" i="8" s="1"/>
  <c r="BU14" i="5"/>
  <c r="BZ80" i="8" s="1"/>
  <c r="FX18" i="8"/>
  <c r="FX17" i="8"/>
  <c r="FX45" i="8" s="1"/>
  <c r="AA212" i="8"/>
  <c r="AZ9" i="8"/>
  <c r="DI13" i="8"/>
  <c r="FP17" i="8"/>
  <c r="FP20" i="8" s="1"/>
  <c r="FP18" i="8"/>
  <c r="AA208" i="8"/>
  <c r="AZ5" i="8"/>
  <c r="BY5" i="8" s="1"/>
  <c r="CX5" i="8" s="1"/>
  <c r="DM13" i="8"/>
  <c r="FT17" i="8"/>
  <c r="FT26" i="8" s="1"/>
  <c r="FT18" i="8"/>
  <c r="DF341" i="8"/>
  <c r="DN345" i="8"/>
  <c r="DR345" i="8"/>
  <c r="DN9" i="8"/>
  <c r="M188" i="8"/>
  <c r="DH354" i="8"/>
  <c r="DC330" i="8"/>
  <c r="AN368" i="15"/>
  <c r="AO368" i="15" s="1"/>
  <c r="FN361" i="16"/>
  <c r="FO361" i="16" s="1"/>
  <c r="EJ352" i="15"/>
  <c r="EK352" i="15" s="1"/>
  <c r="BY434" i="10"/>
  <c r="BZ434" i="10" s="1"/>
  <c r="C188" i="8"/>
  <c r="AN338" i="15"/>
  <c r="AO338" i="15" s="1"/>
  <c r="BY110" i="8"/>
  <c r="BY128" i="8"/>
  <c r="CX128" i="8"/>
  <c r="K187" i="8"/>
  <c r="I188" i="8"/>
  <c r="DR356" i="8"/>
  <c r="DQ316" i="8"/>
  <c r="DQ364" i="8"/>
  <c r="DN15" i="8"/>
  <c r="DL338" i="8"/>
  <c r="DL368" i="8"/>
  <c r="DK357" i="8"/>
  <c r="DH339" i="8"/>
  <c r="DG338" i="8"/>
  <c r="DF321" i="8"/>
  <c r="DF353" i="8"/>
  <c r="DF329" i="8"/>
  <c r="DD365" i="8"/>
  <c r="DC342" i="8"/>
  <c r="BY512" i="16"/>
  <c r="BZ512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P1714" i="5"/>
  <c r="BR501" i="5"/>
  <c r="CF77" i="8" s="1"/>
  <c r="BR499" i="5"/>
  <c r="BP501" i="5"/>
  <c r="CF75" i="8" s="1"/>
  <c r="BS501" i="5"/>
  <c r="CF78" i="8" s="1"/>
  <c r="BT1390" i="5"/>
  <c r="BP1716" i="5"/>
  <c r="CU75" i="8" s="1"/>
  <c r="BT258" i="5"/>
  <c r="CC79" i="8" s="1"/>
  <c r="BU258" i="5"/>
  <c r="CC80" i="8" s="1"/>
  <c r="BU418" i="5"/>
  <c r="BU904" i="5"/>
  <c r="BY247" i="8"/>
  <c r="BY95" i="8"/>
  <c r="BY185" i="8"/>
  <c r="BY261" i="8"/>
  <c r="BY109" i="8"/>
  <c r="CX90" i="8"/>
  <c r="CX166" i="8"/>
  <c r="CX249" i="8"/>
  <c r="CX173" i="8"/>
  <c r="DE31" i="8"/>
  <c r="W124" i="8"/>
  <c r="GC29" i="8"/>
  <c r="GC27" i="8"/>
  <c r="GC47" i="8"/>
  <c r="GC42" i="8"/>
  <c r="GC36" i="8"/>
  <c r="GC41" i="8"/>
  <c r="FU23" i="8"/>
  <c r="FU47" i="8"/>
  <c r="FU41" i="8"/>
  <c r="FU26" i="8"/>
  <c r="FU36" i="8"/>
  <c r="FU39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81" i="8"/>
  <c r="Y188" i="8"/>
  <c r="D66" i="22"/>
  <c r="D78" i="22"/>
  <c r="D83" i="22"/>
  <c r="D87" i="22"/>
  <c r="Y122" i="8" l="1"/>
  <c r="I122" i="8"/>
  <c r="U215" i="8"/>
  <c r="Y109" i="8"/>
  <c r="I109" i="8"/>
  <c r="U111" i="8"/>
  <c r="Y155" i="8"/>
  <c r="I155" i="8"/>
  <c r="U157" i="8"/>
  <c r="Y159" i="8"/>
  <c r="I159" i="8"/>
  <c r="U162" i="8"/>
  <c r="Y165" i="8"/>
  <c r="I165" i="8"/>
  <c r="U169" i="8"/>
  <c r="EJ608" i="16"/>
  <c r="EK608" i="16" s="1"/>
  <c r="AN584" i="16"/>
  <c r="AO584" i="16" s="1"/>
  <c r="FN616" i="16"/>
  <c r="FO616" i="16" s="1"/>
  <c r="BY640" i="16"/>
  <c r="BZ640" i="16" s="1"/>
  <c r="DO121" i="8"/>
  <c r="DK121" i="8"/>
  <c r="DR317" i="8"/>
  <c r="DN321" i="8"/>
  <c r="DL323" i="8"/>
  <c r="DO330" i="8"/>
  <c r="DD331" i="8"/>
  <c r="DL331" i="8"/>
  <c r="DB333" i="8"/>
  <c r="DR335" i="8"/>
  <c r="DU342" i="8"/>
  <c r="DM354" i="8"/>
  <c r="DQ354" i="8"/>
  <c r="DO356" i="8"/>
  <c r="DQ358" i="8"/>
  <c r="DN359" i="8"/>
  <c r="DO360" i="8"/>
  <c r="DD361" i="8"/>
  <c r="DO368" i="8"/>
  <c r="DP369" i="8"/>
  <c r="DQ370" i="8"/>
  <c r="DR371" i="8"/>
  <c r="DJ82" i="8"/>
  <c r="DK81" i="8"/>
  <c r="DL84" i="8"/>
  <c r="X147" i="8"/>
  <c r="X148" i="8"/>
  <c r="V148" i="8"/>
  <c r="V147" i="8"/>
  <c r="T148" i="8"/>
  <c r="T147" i="8"/>
  <c r="R148" i="8"/>
  <c r="R147" i="8"/>
  <c r="P148" i="8"/>
  <c r="P147" i="8"/>
  <c r="N148" i="8"/>
  <c r="N147" i="8"/>
  <c r="L148" i="8"/>
  <c r="L147" i="8"/>
  <c r="J148" i="8"/>
  <c r="J147" i="8"/>
  <c r="H147" i="8"/>
  <c r="H148" i="8"/>
  <c r="F148" i="8"/>
  <c r="F147" i="8"/>
  <c r="D148" i="8"/>
  <c r="D147" i="8"/>
  <c r="Y147" i="8"/>
  <c r="Y148" i="8"/>
  <c r="W147" i="8"/>
  <c r="W148" i="8"/>
  <c r="U147" i="8"/>
  <c r="U148" i="8"/>
  <c r="S147" i="8"/>
  <c r="S148" i="8"/>
  <c r="Q147" i="8"/>
  <c r="Q148" i="8"/>
  <c r="O147" i="8"/>
  <c r="O148" i="8"/>
  <c r="M147" i="8"/>
  <c r="M148" i="8"/>
  <c r="K147" i="8"/>
  <c r="K148" i="8"/>
  <c r="I147" i="8"/>
  <c r="I148" i="8"/>
  <c r="G147" i="8"/>
  <c r="G148" i="8"/>
  <c r="E147" i="8"/>
  <c r="E148" i="8"/>
  <c r="C147" i="8"/>
  <c r="C148" i="8"/>
  <c r="AZ374" i="8"/>
  <c r="FV46" i="8"/>
  <c r="BY221" i="8"/>
  <c r="BY190" i="8"/>
  <c r="BY167" i="8"/>
  <c r="BY243" i="8"/>
  <c r="BY93" i="8"/>
  <c r="BY245" i="8"/>
  <c r="CX95" i="8"/>
  <c r="CX171" i="8"/>
  <c r="CX252" i="8"/>
  <c r="CX176" i="8"/>
  <c r="FV22" i="8"/>
  <c r="FV28" i="8"/>
  <c r="FV39" i="8"/>
  <c r="FV29" i="8"/>
  <c r="FV34" i="8"/>
  <c r="CX265" i="8"/>
  <c r="CX189" i="8"/>
  <c r="CX120" i="8"/>
  <c r="CX272" i="8"/>
  <c r="CX130" i="8"/>
  <c r="CX206" i="8"/>
  <c r="DL59" i="8"/>
  <c r="CX144" i="8"/>
  <c r="CX220" i="8"/>
  <c r="CX312" i="8"/>
  <c r="CX160" i="8"/>
  <c r="BY9" i="8"/>
  <c r="AZ378" i="8"/>
  <c r="X105" i="8"/>
  <c r="X106" i="8"/>
  <c r="V105" i="8"/>
  <c r="V106" i="8"/>
  <c r="T105" i="8"/>
  <c r="T106" i="8"/>
  <c r="AQ2" i="8"/>
  <c r="R105" i="8"/>
  <c r="R106" i="8"/>
  <c r="P105" i="8"/>
  <c r="P106" i="8"/>
  <c r="BL2" i="8"/>
  <c r="BL229" i="8" s="1"/>
  <c r="N105" i="8"/>
  <c r="N106" i="8"/>
  <c r="L124" i="8"/>
  <c r="L106" i="8"/>
  <c r="L105" i="8"/>
  <c r="J105" i="8"/>
  <c r="J106" i="8"/>
  <c r="H106" i="8"/>
  <c r="H105" i="8"/>
  <c r="D106" i="8"/>
  <c r="D105" i="8"/>
  <c r="F106" i="8"/>
  <c r="F105" i="8"/>
  <c r="BY210" i="8"/>
  <c r="BY295" i="8"/>
  <c r="BY209" i="8"/>
  <c r="CX126" i="8"/>
  <c r="BY165" i="8"/>
  <c r="BY286" i="8"/>
  <c r="AX2" i="8"/>
  <c r="AX155" i="8" s="1"/>
  <c r="Y105" i="8"/>
  <c r="Y106" i="8"/>
  <c r="AV2" i="8"/>
  <c r="AV208" i="8" s="1"/>
  <c r="W105" i="8"/>
  <c r="W106" i="8"/>
  <c r="AT2" i="8"/>
  <c r="U105" i="8"/>
  <c r="U106" i="8"/>
  <c r="AR2" i="8"/>
  <c r="S106" i="8"/>
  <c r="S105" i="8"/>
  <c r="AP2" i="8"/>
  <c r="Q105" i="8"/>
  <c r="Q106" i="8"/>
  <c r="O105" i="8"/>
  <c r="O106" i="8"/>
  <c r="AL2" i="8"/>
  <c r="CJ2" i="8" s="1"/>
  <c r="CJ255" i="8" s="1"/>
  <c r="M105" i="8"/>
  <c r="M106" i="8"/>
  <c r="BI2" i="8"/>
  <c r="BI236" i="8" s="1"/>
  <c r="K106" i="8"/>
  <c r="K105" i="8"/>
  <c r="AH2" i="8"/>
  <c r="AH211" i="8" s="1"/>
  <c r="I105" i="8"/>
  <c r="I106" i="8"/>
  <c r="AF2" i="8"/>
  <c r="G105" i="8"/>
  <c r="G106" i="8"/>
  <c r="BC2" i="8"/>
  <c r="E105" i="8"/>
  <c r="E106" i="8"/>
  <c r="AB2" i="8"/>
  <c r="AB99" i="8" s="1"/>
  <c r="C105" i="8"/>
  <c r="C106" i="8"/>
  <c r="AF211" i="8"/>
  <c r="DH83" i="8"/>
  <c r="V124" i="8"/>
  <c r="FV41" i="8"/>
  <c r="FV27" i="8"/>
  <c r="FV44" i="8"/>
  <c r="FV20" i="8"/>
  <c r="FV42" i="8"/>
  <c r="FV23" i="8"/>
  <c r="GD18" i="8"/>
  <c r="CX247" i="8"/>
  <c r="CX282" i="8"/>
  <c r="BY152" i="8"/>
  <c r="BY131" i="8"/>
  <c r="CX125" i="8"/>
  <c r="BY100" i="8"/>
  <c r="BY199" i="8"/>
  <c r="CX191" i="8"/>
  <c r="CX187" i="8"/>
  <c r="DE26" i="8"/>
  <c r="DJ316" i="8"/>
  <c r="DJ322" i="8"/>
  <c r="DO331" i="8"/>
  <c r="DL332" i="8"/>
  <c r="DQ335" i="8"/>
  <c r="DQ341" i="8"/>
  <c r="DJ360" i="8"/>
  <c r="DQ367" i="8"/>
  <c r="DN368" i="8"/>
  <c r="DE371" i="8"/>
  <c r="DG83" i="8"/>
  <c r="DC83" i="8"/>
  <c r="DE81" i="8"/>
  <c r="FV37" i="8"/>
  <c r="FV30" i="8"/>
  <c r="FV48" i="8"/>
  <c r="FV36" i="8"/>
  <c r="FV26" i="8"/>
  <c r="FV21" i="8"/>
  <c r="BY91" i="8"/>
  <c r="BL267" i="8"/>
  <c r="BY311" i="8"/>
  <c r="BY227" i="8"/>
  <c r="BY289" i="8"/>
  <c r="CX210" i="8"/>
  <c r="BY207" i="8"/>
  <c r="CX201" i="8"/>
  <c r="BY124" i="8"/>
  <c r="BY195" i="8"/>
  <c r="CX98" i="8"/>
  <c r="CX263" i="8"/>
  <c r="BY258" i="8"/>
  <c r="DQ82" i="8"/>
  <c r="DM82" i="8"/>
  <c r="DB83" i="8"/>
  <c r="DQ86" i="8"/>
  <c r="DM86" i="8"/>
  <c r="DI86" i="8"/>
  <c r="DR85" i="8"/>
  <c r="FV47" i="8"/>
  <c r="FV40" i="8"/>
  <c r="FV24" i="8"/>
  <c r="FV45" i="8"/>
  <c r="FV35" i="8"/>
  <c r="BL236" i="8"/>
  <c r="CX143" i="8"/>
  <c r="CX225" i="8"/>
  <c r="BY200" i="8"/>
  <c r="CX100" i="8"/>
  <c r="CX174" i="8"/>
  <c r="CX113" i="8"/>
  <c r="BY114" i="8"/>
  <c r="CX104" i="8"/>
  <c r="BY169" i="8"/>
  <c r="DT117" i="8"/>
  <c r="BL272" i="8"/>
  <c r="BL276" i="8"/>
  <c r="BY204" i="8"/>
  <c r="BY186" i="8"/>
  <c r="GA17" i="8"/>
  <c r="GA36" i="8" s="1"/>
  <c r="BY303" i="8"/>
  <c r="BY297" i="8"/>
  <c r="BY228" i="8"/>
  <c r="CX296" i="8"/>
  <c r="CX219" i="8"/>
  <c r="CX301" i="8"/>
  <c r="CX276" i="8"/>
  <c r="BY251" i="8"/>
  <c r="DE13" i="8"/>
  <c r="DN354" i="8"/>
  <c r="DF356" i="8"/>
  <c r="DO81" i="8"/>
  <c r="FW18" i="8"/>
  <c r="GE21" i="8"/>
  <c r="BY242" i="8"/>
  <c r="BL204" i="8"/>
  <c r="BL191" i="8"/>
  <c r="BL271" i="8"/>
  <c r="FO35" i="8"/>
  <c r="F216" i="8"/>
  <c r="J216" i="8"/>
  <c r="N216" i="8"/>
  <c r="R216" i="8"/>
  <c r="V216" i="8"/>
  <c r="BY158" i="8"/>
  <c r="CX235" i="8"/>
  <c r="CX302" i="8"/>
  <c r="CX133" i="8"/>
  <c r="CX195" i="8"/>
  <c r="BY264" i="8"/>
  <c r="BY274" i="8"/>
  <c r="DO320" i="8"/>
  <c r="DT331" i="8"/>
  <c r="DL349" i="8"/>
  <c r="DL357" i="8"/>
  <c r="DI370" i="8"/>
  <c r="DF371" i="8"/>
  <c r="DN371" i="8"/>
  <c r="GE39" i="8"/>
  <c r="BL235" i="8"/>
  <c r="BL314" i="8"/>
  <c r="BL293" i="8"/>
  <c r="FO30" i="8"/>
  <c r="FO20" i="8"/>
  <c r="BY234" i="8"/>
  <c r="CX311" i="8"/>
  <c r="CX213" i="8"/>
  <c r="CX123" i="8"/>
  <c r="BY279" i="8"/>
  <c r="CX283" i="8"/>
  <c r="BY101" i="8"/>
  <c r="DJ2" i="8"/>
  <c r="BL268" i="8"/>
  <c r="BL309" i="8"/>
  <c r="BL265" i="8"/>
  <c r="BL180" i="8"/>
  <c r="BL246" i="8"/>
  <c r="BL214" i="8"/>
  <c r="BL292" i="8"/>
  <c r="BL195" i="8"/>
  <c r="BL289" i="8"/>
  <c r="BL311" i="8"/>
  <c r="BL287" i="8"/>
  <c r="BL197" i="8"/>
  <c r="BL284" i="8"/>
  <c r="BL313" i="8"/>
  <c r="BL220" i="8"/>
  <c r="BL254" i="8"/>
  <c r="BL179" i="8"/>
  <c r="BL299" i="8"/>
  <c r="BL312" i="8"/>
  <c r="BY202" i="8"/>
  <c r="BY126" i="8"/>
  <c r="CX203" i="8"/>
  <c r="CX127" i="8"/>
  <c r="BY281" i="8"/>
  <c r="BY205" i="8"/>
  <c r="BY284" i="8"/>
  <c r="BY208" i="8"/>
  <c r="CX290" i="8"/>
  <c r="CX138" i="8"/>
  <c r="BY140" i="8"/>
  <c r="BY292" i="8"/>
  <c r="CX293" i="8"/>
  <c r="CX217" i="8"/>
  <c r="CX297" i="8"/>
  <c r="CX221" i="8"/>
  <c r="CX145" i="8"/>
  <c r="BY222" i="8"/>
  <c r="BY298" i="8"/>
  <c r="BY147" i="8"/>
  <c r="BY299" i="8"/>
  <c r="CX151" i="8"/>
  <c r="CX303" i="8"/>
  <c r="CX228" i="8"/>
  <c r="CX152" i="8"/>
  <c r="BY229" i="8"/>
  <c r="BY153" i="8"/>
  <c r="BY154" i="8"/>
  <c r="BY306" i="8"/>
  <c r="BY307" i="8"/>
  <c r="BY231" i="8"/>
  <c r="BY155" i="8"/>
  <c r="BY308" i="8"/>
  <c r="BY232" i="8"/>
  <c r="BY156" i="8"/>
  <c r="BY309" i="8"/>
  <c r="BY233" i="8"/>
  <c r="CX234" i="8"/>
  <c r="CX158" i="8"/>
  <c r="BY162" i="8"/>
  <c r="BY314" i="8"/>
  <c r="DG334" i="8"/>
  <c r="DJ236" i="8"/>
  <c r="BL270" i="8"/>
  <c r="BL260" i="8"/>
  <c r="CK378" i="8"/>
  <c r="BL237" i="8"/>
  <c r="BL296" i="8"/>
  <c r="BL215" i="8"/>
  <c r="BL211" i="8"/>
  <c r="BL310" i="8"/>
  <c r="BL218" i="8"/>
  <c r="BY129" i="8"/>
  <c r="BY278" i="8"/>
  <c r="CX92" i="8"/>
  <c r="CX244" i="8"/>
  <c r="CX170" i="8"/>
  <c r="CX246" i="8"/>
  <c r="BY98" i="8"/>
  <c r="BY174" i="8"/>
  <c r="BY104" i="8"/>
  <c r="BY256" i="8"/>
  <c r="BY107" i="8"/>
  <c r="BY259" i="8"/>
  <c r="CX260" i="8"/>
  <c r="CX184" i="8"/>
  <c r="F119" i="8"/>
  <c r="J119" i="8"/>
  <c r="N119" i="8"/>
  <c r="R119" i="8"/>
  <c r="V119" i="8"/>
  <c r="BY187" i="8"/>
  <c r="BY263" i="8"/>
  <c r="BY115" i="8"/>
  <c r="BY267" i="8"/>
  <c r="BL192" i="8"/>
  <c r="BY116" i="8"/>
  <c r="BY268" i="8"/>
  <c r="CX193" i="8"/>
  <c r="CX117" i="8"/>
  <c r="BY196" i="8"/>
  <c r="BY120" i="8"/>
  <c r="CX121" i="8"/>
  <c r="CX273" i="8"/>
  <c r="BL165" i="8"/>
  <c r="BL234" i="8"/>
  <c r="BL190" i="8"/>
  <c r="BL286" i="8"/>
  <c r="BL185" i="8"/>
  <c r="BL291" i="8"/>
  <c r="BL282" i="8"/>
  <c r="BY374" i="8"/>
  <c r="BL294" i="8"/>
  <c r="BL280" i="8"/>
  <c r="BL290" i="8"/>
  <c r="BL261" i="8"/>
  <c r="BL202" i="8"/>
  <c r="BL259" i="8"/>
  <c r="BL281" i="8"/>
  <c r="BL205" i="8"/>
  <c r="BL164" i="8"/>
  <c r="BL285" i="8"/>
  <c r="BL305" i="8"/>
  <c r="BL188" i="8"/>
  <c r="BL278" i="8"/>
  <c r="BL288" i="8"/>
  <c r="BL206" i="8"/>
  <c r="BL273" i="8"/>
  <c r="BL266" i="8"/>
  <c r="CX204" i="8"/>
  <c r="BL198" i="8"/>
  <c r="BY238" i="8"/>
  <c r="CX227" i="8"/>
  <c r="BY230" i="8"/>
  <c r="CX164" i="8"/>
  <c r="CX88" i="8"/>
  <c r="CX165" i="8"/>
  <c r="CX89" i="8"/>
  <c r="F217" i="8"/>
  <c r="H214" i="8"/>
  <c r="J217" i="8"/>
  <c r="L214" i="8"/>
  <c r="N217" i="8"/>
  <c r="P214" i="8"/>
  <c r="R217" i="8"/>
  <c r="T214" i="8"/>
  <c r="V217" i="8"/>
  <c r="X214" i="8"/>
  <c r="DT13" i="8"/>
  <c r="BY90" i="8"/>
  <c r="F124" i="8"/>
  <c r="J124" i="8"/>
  <c r="N124" i="8"/>
  <c r="DF40" i="8"/>
  <c r="BL216" i="8"/>
  <c r="BL203" i="8"/>
  <c r="BL189" i="8"/>
  <c r="X126" i="8"/>
  <c r="T126" i="8"/>
  <c r="P126" i="8"/>
  <c r="L126" i="8"/>
  <c r="H126" i="8"/>
  <c r="D126" i="8"/>
  <c r="V122" i="8"/>
  <c r="R122" i="8"/>
  <c r="N122" i="8"/>
  <c r="J122" i="8"/>
  <c r="F122" i="8"/>
  <c r="X120" i="8"/>
  <c r="T120" i="8"/>
  <c r="P120" i="8"/>
  <c r="L120" i="8"/>
  <c r="H120" i="8"/>
  <c r="D120" i="8"/>
  <c r="V215" i="8"/>
  <c r="R215" i="8"/>
  <c r="N215" i="8"/>
  <c r="J215" i="8"/>
  <c r="F215" i="8"/>
  <c r="BL178" i="8"/>
  <c r="T119" i="8"/>
  <c r="X119" i="8"/>
  <c r="DJ210" i="8"/>
  <c r="DU325" i="8"/>
  <c r="DU349" i="8"/>
  <c r="DU351" i="8"/>
  <c r="DF354" i="8"/>
  <c r="DF362" i="8"/>
  <c r="X127" i="8"/>
  <c r="T127" i="8"/>
  <c r="P127" i="8"/>
  <c r="L127" i="8"/>
  <c r="H127" i="8"/>
  <c r="D127" i="8"/>
  <c r="V125" i="8"/>
  <c r="R125" i="8"/>
  <c r="N125" i="8"/>
  <c r="J125" i="8"/>
  <c r="F125" i="8"/>
  <c r="BL231" i="8"/>
  <c r="V117" i="8"/>
  <c r="R117" i="8"/>
  <c r="N117" i="8"/>
  <c r="J117" i="8"/>
  <c r="F117" i="8"/>
  <c r="X118" i="8"/>
  <c r="T118" i="8"/>
  <c r="P118" i="8"/>
  <c r="L118" i="8"/>
  <c r="H118" i="8"/>
  <c r="D118" i="8"/>
  <c r="V161" i="8"/>
  <c r="R161" i="8"/>
  <c r="N161" i="8"/>
  <c r="J161" i="8"/>
  <c r="F161" i="8"/>
  <c r="X163" i="8"/>
  <c r="T163" i="8"/>
  <c r="P163" i="8"/>
  <c r="L163" i="8"/>
  <c r="H163" i="8"/>
  <c r="D163" i="8"/>
  <c r="V123" i="8"/>
  <c r="R123" i="8"/>
  <c r="N123" i="8"/>
  <c r="J123" i="8"/>
  <c r="F123" i="8"/>
  <c r="X166" i="8"/>
  <c r="T166" i="8"/>
  <c r="P166" i="8"/>
  <c r="L166" i="8"/>
  <c r="H166" i="8"/>
  <c r="D166" i="8"/>
  <c r="V168" i="8"/>
  <c r="R168" i="8"/>
  <c r="N168" i="8"/>
  <c r="J168" i="8"/>
  <c r="F168" i="8"/>
  <c r="BL166" i="8"/>
  <c r="BL244" i="8"/>
  <c r="BL245" i="8"/>
  <c r="BL167" i="8"/>
  <c r="D124" i="8"/>
  <c r="H124" i="8"/>
  <c r="P124" i="8"/>
  <c r="T124" i="8"/>
  <c r="X124" i="8"/>
  <c r="BL171" i="8"/>
  <c r="V158" i="8"/>
  <c r="CK375" i="8"/>
  <c r="BL172" i="8"/>
  <c r="BL173" i="8"/>
  <c r="BL174" i="8"/>
  <c r="BL175" i="8"/>
  <c r="AR1022" i="2"/>
  <c r="AL1022" i="2"/>
  <c r="AR1021" i="2"/>
  <c r="AL1021" i="2"/>
  <c r="AR1020" i="2"/>
  <c r="AL1020" i="2"/>
  <c r="AQ1022" i="2"/>
  <c r="AU1021" i="2"/>
  <c r="AQ1021" i="2"/>
  <c r="AU1020" i="2"/>
  <c r="AQ1020" i="2"/>
  <c r="AT1022" i="2"/>
  <c r="AN1022" i="2"/>
  <c r="AT1021" i="2"/>
  <c r="AN1021" i="2"/>
  <c r="AT1020" i="2"/>
  <c r="AN1020" i="2"/>
  <c r="AM1022" i="2"/>
  <c r="AM1020" i="2"/>
  <c r="AS1021" i="2"/>
  <c r="AM1021" i="2"/>
  <c r="AS1022" i="2"/>
  <c r="AS1020" i="2"/>
  <c r="AR810" i="2"/>
  <c r="AL810" i="2"/>
  <c r="AR809" i="2"/>
  <c r="AL809" i="2"/>
  <c r="AR808" i="2"/>
  <c r="AL808" i="2"/>
  <c r="AQ810" i="2"/>
  <c r="AU809" i="2"/>
  <c r="AQ809" i="2"/>
  <c r="AU808" i="2"/>
  <c r="AQ808" i="2"/>
  <c r="AT810" i="2"/>
  <c r="AN810" i="2"/>
  <c r="AT809" i="2"/>
  <c r="AN809" i="2"/>
  <c r="AT808" i="2"/>
  <c r="AN808" i="2"/>
  <c r="AM810" i="2"/>
  <c r="AM808" i="2"/>
  <c r="AS809" i="2"/>
  <c r="AM809" i="2"/>
  <c r="AS810" i="2"/>
  <c r="AS808" i="2"/>
  <c r="AR598" i="2"/>
  <c r="AL598" i="2"/>
  <c r="AR597" i="2"/>
  <c r="AL597" i="2"/>
  <c r="AR596" i="2"/>
  <c r="AL596" i="2"/>
  <c r="AQ598" i="2"/>
  <c r="AU597" i="2"/>
  <c r="AQ597" i="2"/>
  <c r="AU596" i="2"/>
  <c r="AQ596" i="2"/>
  <c r="AT598" i="2"/>
  <c r="AN598" i="2"/>
  <c r="AT597" i="2"/>
  <c r="AN597" i="2"/>
  <c r="AT596" i="2"/>
  <c r="AN596" i="2"/>
  <c r="AM598" i="2"/>
  <c r="AM596" i="2"/>
  <c r="AS597" i="2"/>
  <c r="AM597" i="2"/>
  <c r="AS598" i="2"/>
  <c r="AS596" i="2"/>
  <c r="AT386" i="2"/>
  <c r="AN386" i="2"/>
  <c r="AT385" i="2"/>
  <c r="AN385" i="2"/>
  <c r="AT384" i="2"/>
  <c r="AN384" i="2"/>
  <c r="AS386" i="2"/>
  <c r="AM386" i="2"/>
  <c r="AS385" i="2"/>
  <c r="AM385" i="2"/>
  <c r="AS384" i="2"/>
  <c r="AM384" i="2"/>
  <c r="AR386" i="2"/>
  <c r="AL386" i="2"/>
  <c r="AR385" i="2"/>
  <c r="AL385" i="2"/>
  <c r="AR384" i="2"/>
  <c r="AL384" i="2"/>
  <c r="AQ386" i="2"/>
  <c r="AU385" i="2"/>
  <c r="AQ385" i="2"/>
  <c r="AU384" i="2"/>
  <c r="AQ384" i="2"/>
  <c r="AS174" i="2"/>
  <c r="AM174" i="2"/>
  <c r="AS173" i="2"/>
  <c r="AM173" i="2"/>
  <c r="AS172" i="2"/>
  <c r="AM172" i="2"/>
  <c r="AR174" i="2"/>
  <c r="AL174" i="2"/>
  <c r="AR173" i="2"/>
  <c r="AL173" i="2"/>
  <c r="AR172" i="2"/>
  <c r="AL172" i="2"/>
  <c r="AQ174" i="2"/>
  <c r="AU173" i="2"/>
  <c r="AQ173" i="2"/>
  <c r="AU172" i="2"/>
  <c r="AQ172" i="2"/>
  <c r="AT174" i="2"/>
  <c r="AN174" i="2"/>
  <c r="AT173" i="2"/>
  <c r="AN173" i="2"/>
  <c r="AT172" i="2"/>
  <c r="AN172" i="2"/>
  <c r="AR1181" i="2"/>
  <c r="AL1181" i="2"/>
  <c r="AR1180" i="2"/>
  <c r="AL1180" i="2"/>
  <c r="AR1179" i="2"/>
  <c r="AL1179" i="2"/>
  <c r="AQ1181" i="2"/>
  <c r="AU1180" i="2"/>
  <c r="AQ1180" i="2"/>
  <c r="AU1179" i="2"/>
  <c r="AQ1179" i="2"/>
  <c r="AT1181" i="2"/>
  <c r="AN1181" i="2"/>
  <c r="AT1180" i="2"/>
  <c r="AN1180" i="2"/>
  <c r="AT1179" i="2"/>
  <c r="AN1179" i="2"/>
  <c r="AS1180" i="2"/>
  <c r="AM1180" i="2"/>
  <c r="AS1181" i="2"/>
  <c r="AS1179" i="2"/>
  <c r="AM1181" i="2"/>
  <c r="AM1179" i="2"/>
  <c r="AR969" i="2"/>
  <c r="AL969" i="2"/>
  <c r="AR968" i="2"/>
  <c r="AL968" i="2"/>
  <c r="AR967" i="2"/>
  <c r="AL967" i="2"/>
  <c r="AQ969" i="2"/>
  <c r="AU968" i="2"/>
  <c r="AQ968" i="2"/>
  <c r="AU967" i="2"/>
  <c r="AQ967" i="2"/>
  <c r="AT969" i="2"/>
  <c r="AN969" i="2"/>
  <c r="AT968" i="2"/>
  <c r="AN968" i="2"/>
  <c r="AT967" i="2"/>
  <c r="AN967" i="2"/>
  <c r="AS968" i="2"/>
  <c r="AM968" i="2"/>
  <c r="AS969" i="2"/>
  <c r="AS967" i="2"/>
  <c r="AM969" i="2"/>
  <c r="AM967" i="2"/>
  <c r="AR757" i="2"/>
  <c r="AL757" i="2"/>
  <c r="AR756" i="2"/>
  <c r="AL756" i="2"/>
  <c r="AR755" i="2"/>
  <c r="AL755" i="2"/>
  <c r="AQ757" i="2"/>
  <c r="AU756" i="2"/>
  <c r="AQ756" i="2"/>
  <c r="AU755" i="2"/>
  <c r="AQ755" i="2"/>
  <c r="AT757" i="2"/>
  <c r="AN757" i="2"/>
  <c r="AT756" i="2"/>
  <c r="AN756" i="2"/>
  <c r="AT755" i="2"/>
  <c r="AN755" i="2"/>
  <c r="AS756" i="2"/>
  <c r="AM756" i="2"/>
  <c r="AS757" i="2"/>
  <c r="AS755" i="2"/>
  <c r="AM757" i="2"/>
  <c r="AM755" i="2"/>
  <c r="AR545" i="2"/>
  <c r="AL545" i="2"/>
  <c r="AR544" i="2"/>
  <c r="AL544" i="2"/>
  <c r="AR543" i="2"/>
  <c r="AL543" i="2"/>
  <c r="AQ545" i="2"/>
  <c r="AU544" i="2"/>
  <c r="AQ544" i="2"/>
  <c r="AU543" i="2"/>
  <c r="AQ543" i="2"/>
  <c r="AT545" i="2"/>
  <c r="AN545" i="2"/>
  <c r="AT544" i="2"/>
  <c r="AN544" i="2"/>
  <c r="AT543" i="2"/>
  <c r="AN543" i="2"/>
  <c r="AS544" i="2"/>
  <c r="AM544" i="2"/>
  <c r="AS545" i="2"/>
  <c r="AS543" i="2"/>
  <c r="AM545" i="2"/>
  <c r="AM543" i="2"/>
  <c r="AS333" i="2"/>
  <c r="AM333" i="2"/>
  <c r="AS332" i="2"/>
  <c r="AM332" i="2"/>
  <c r="AS331" i="2"/>
  <c r="AM331" i="2"/>
  <c r="AR333" i="2"/>
  <c r="AL333" i="2"/>
  <c r="AR332" i="2"/>
  <c r="AL332" i="2"/>
  <c r="AR331" i="2"/>
  <c r="AL331" i="2"/>
  <c r="AQ333" i="2"/>
  <c r="AU332" i="2"/>
  <c r="AQ332" i="2"/>
  <c r="AU331" i="2"/>
  <c r="AQ331" i="2"/>
  <c r="AT333" i="2"/>
  <c r="AN333" i="2"/>
  <c r="AT332" i="2"/>
  <c r="AN332" i="2"/>
  <c r="AT331" i="2"/>
  <c r="AN331" i="2"/>
  <c r="AS121" i="2"/>
  <c r="AM121" i="2"/>
  <c r="AS120" i="2"/>
  <c r="AM120" i="2"/>
  <c r="AS119" i="2"/>
  <c r="AM119" i="2"/>
  <c r="AR121" i="2"/>
  <c r="AL121" i="2"/>
  <c r="AR120" i="2"/>
  <c r="AL120" i="2"/>
  <c r="AR119" i="2"/>
  <c r="AL119" i="2"/>
  <c r="AQ121" i="2"/>
  <c r="AU120" i="2"/>
  <c r="AQ120" i="2"/>
  <c r="AU119" i="2"/>
  <c r="AQ119" i="2"/>
  <c r="AT121" i="2"/>
  <c r="AN121" i="2"/>
  <c r="AT120" i="2"/>
  <c r="AN120" i="2"/>
  <c r="AT119" i="2"/>
  <c r="AN119" i="2"/>
  <c r="AR1128" i="2"/>
  <c r="AL1128" i="2"/>
  <c r="AR1127" i="2"/>
  <c r="AL1127" i="2"/>
  <c r="AR1126" i="2"/>
  <c r="AL1126" i="2"/>
  <c r="AQ1128" i="2"/>
  <c r="AU1127" i="2"/>
  <c r="AQ1127" i="2"/>
  <c r="AU1126" i="2"/>
  <c r="AQ1126" i="2"/>
  <c r="AT1128" i="2"/>
  <c r="AN1128" i="2"/>
  <c r="AT1127" i="2"/>
  <c r="AN1127" i="2"/>
  <c r="AT1126" i="2"/>
  <c r="AN1126" i="2"/>
  <c r="AM1127" i="2"/>
  <c r="AS1128" i="2"/>
  <c r="AS1126" i="2"/>
  <c r="AM1128" i="2"/>
  <c r="AM1126" i="2"/>
  <c r="AS1127" i="2"/>
  <c r="AR916" i="2"/>
  <c r="AL916" i="2"/>
  <c r="AR915" i="2"/>
  <c r="AL915" i="2"/>
  <c r="AR914" i="2"/>
  <c r="AL914" i="2"/>
  <c r="AQ916" i="2"/>
  <c r="AU915" i="2"/>
  <c r="AQ915" i="2"/>
  <c r="AU914" i="2"/>
  <c r="AQ914" i="2"/>
  <c r="AT916" i="2"/>
  <c r="AN916" i="2"/>
  <c r="AT915" i="2"/>
  <c r="AN915" i="2"/>
  <c r="AT914" i="2"/>
  <c r="AN914" i="2"/>
  <c r="AM915" i="2"/>
  <c r="AS916" i="2"/>
  <c r="AS914" i="2"/>
  <c r="AM916" i="2"/>
  <c r="AM914" i="2"/>
  <c r="AS915" i="2"/>
  <c r="AR704" i="2"/>
  <c r="AL704" i="2"/>
  <c r="AR703" i="2"/>
  <c r="AL703" i="2"/>
  <c r="AR702" i="2"/>
  <c r="AL702" i="2"/>
  <c r="AQ704" i="2"/>
  <c r="AU703" i="2"/>
  <c r="AQ703" i="2"/>
  <c r="AU702" i="2"/>
  <c r="AQ702" i="2"/>
  <c r="AT704" i="2"/>
  <c r="AN704" i="2"/>
  <c r="AT703" i="2"/>
  <c r="AN703" i="2"/>
  <c r="AT702" i="2"/>
  <c r="AN702" i="2"/>
  <c r="AM703" i="2"/>
  <c r="AS704" i="2"/>
  <c r="AS702" i="2"/>
  <c r="AM704" i="2"/>
  <c r="AM702" i="2"/>
  <c r="AS703" i="2"/>
  <c r="AR492" i="2"/>
  <c r="AL492" i="2"/>
  <c r="AR491" i="2"/>
  <c r="AL491" i="2"/>
  <c r="AR490" i="2"/>
  <c r="AL490" i="2"/>
  <c r="AQ492" i="2"/>
  <c r="AU491" i="2"/>
  <c r="AQ491" i="2"/>
  <c r="AU490" i="2"/>
  <c r="AQ490" i="2"/>
  <c r="AT492" i="2"/>
  <c r="AN492" i="2"/>
  <c r="AT491" i="2"/>
  <c r="AN491" i="2"/>
  <c r="AT490" i="2"/>
  <c r="AN490" i="2"/>
  <c r="AM491" i="2"/>
  <c r="AS492" i="2"/>
  <c r="AS490" i="2"/>
  <c r="AM492" i="2"/>
  <c r="AM490" i="2"/>
  <c r="AS491" i="2"/>
  <c r="AS280" i="2"/>
  <c r="AM280" i="2"/>
  <c r="AS279" i="2"/>
  <c r="AM279" i="2"/>
  <c r="AS278" i="2"/>
  <c r="AM278" i="2"/>
  <c r="AR280" i="2"/>
  <c r="AL280" i="2"/>
  <c r="AR279" i="2"/>
  <c r="AL279" i="2"/>
  <c r="AR278" i="2"/>
  <c r="AL278" i="2"/>
  <c r="AQ280" i="2"/>
  <c r="AU279" i="2"/>
  <c r="AQ279" i="2"/>
  <c r="AU278" i="2"/>
  <c r="AQ278" i="2"/>
  <c r="AT280" i="2"/>
  <c r="AN280" i="2"/>
  <c r="AT279" i="2"/>
  <c r="AN279" i="2"/>
  <c r="AT278" i="2"/>
  <c r="AN278" i="2"/>
  <c r="AS68" i="2"/>
  <c r="AM68" i="2"/>
  <c r="AS67" i="2"/>
  <c r="AM67" i="2"/>
  <c r="AS66" i="2"/>
  <c r="AM66" i="2"/>
  <c r="AR68" i="2"/>
  <c r="AL68" i="2"/>
  <c r="AR67" i="2"/>
  <c r="AL67" i="2"/>
  <c r="AR66" i="2"/>
  <c r="AL66" i="2"/>
  <c r="AQ68" i="2"/>
  <c r="AU67" i="2"/>
  <c r="AQ67" i="2"/>
  <c r="AU66" i="2"/>
  <c r="AQ66" i="2"/>
  <c r="AT68" i="2"/>
  <c r="AN68" i="2"/>
  <c r="AT67" i="2"/>
  <c r="AN67" i="2"/>
  <c r="AT66" i="2"/>
  <c r="AN66" i="2"/>
  <c r="AR1075" i="2"/>
  <c r="AL1075" i="2"/>
  <c r="AR1074" i="2"/>
  <c r="AL1074" i="2"/>
  <c r="AR1073" i="2"/>
  <c r="AL1073" i="2"/>
  <c r="AQ1075" i="2"/>
  <c r="AU1074" i="2"/>
  <c r="AQ1074" i="2"/>
  <c r="AU1073" i="2"/>
  <c r="AQ1073" i="2"/>
  <c r="AT1075" i="2"/>
  <c r="AN1075" i="2"/>
  <c r="AT1074" i="2"/>
  <c r="AN1074" i="2"/>
  <c r="AT1073" i="2"/>
  <c r="AN1073" i="2"/>
  <c r="AS1075" i="2"/>
  <c r="AS1073" i="2"/>
  <c r="AM1075" i="2"/>
  <c r="AM1073" i="2"/>
  <c r="AS1074" i="2"/>
  <c r="AM1074" i="2"/>
  <c r="AR863" i="2"/>
  <c r="AL863" i="2"/>
  <c r="AR862" i="2"/>
  <c r="AL862" i="2"/>
  <c r="AR861" i="2"/>
  <c r="AL861" i="2"/>
  <c r="AQ863" i="2"/>
  <c r="AU862" i="2"/>
  <c r="AQ862" i="2"/>
  <c r="AU861" i="2"/>
  <c r="AQ861" i="2"/>
  <c r="AT863" i="2"/>
  <c r="AN863" i="2"/>
  <c r="AT862" i="2"/>
  <c r="AN862" i="2"/>
  <c r="AT861" i="2"/>
  <c r="AN861" i="2"/>
  <c r="AS863" i="2"/>
  <c r="AS861" i="2"/>
  <c r="AM863" i="2"/>
  <c r="AM861" i="2"/>
  <c r="AS862" i="2"/>
  <c r="AM862" i="2"/>
  <c r="AR651" i="2"/>
  <c r="AL651" i="2"/>
  <c r="AR650" i="2"/>
  <c r="AL650" i="2"/>
  <c r="AR649" i="2"/>
  <c r="AL649" i="2"/>
  <c r="AQ651" i="2"/>
  <c r="AU650" i="2"/>
  <c r="AQ650" i="2"/>
  <c r="AU649" i="2"/>
  <c r="AQ649" i="2"/>
  <c r="AT651" i="2"/>
  <c r="AN651" i="2"/>
  <c r="AT650" i="2"/>
  <c r="AN650" i="2"/>
  <c r="AT649" i="2"/>
  <c r="AN649" i="2"/>
  <c r="AS651" i="2"/>
  <c r="AS649" i="2"/>
  <c r="AM651" i="2"/>
  <c r="AM649" i="2"/>
  <c r="AS650" i="2"/>
  <c r="AM650" i="2"/>
  <c r="AR439" i="2"/>
  <c r="AQ439" i="2"/>
  <c r="AU438" i="2"/>
  <c r="AT439" i="2"/>
  <c r="AS439" i="2"/>
  <c r="AT438" i="2"/>
  <c r="AN438" i="2"/>
  <c r="AT437" i="2"/>
  <c r="AN437" i="2"/>
  <c r="AN439" i="2"/>
  <c r="AS438" i="2"/>
  <c r="AM438" i="2"/>
  <c r="AS437" i="2"/>
  <c r="AM437" i="2"/>
  <c r="AM439" i="2"/>
  <c r="AR438" i="2"/>
  <c r="AL438" i="2"/>
  <c r="AR437" i="2"/>
  <c r="AL437" i="2"/>
  <c r="AL439" i="2"/>
  <c r="AQ438" i="2"/>
  <c r="AU437" i="2"/>
  <c r="AQ437" i="2"/>
  <c r="AS227" i="2"/>
  <c r="AM227" i="2"/>
  <c r="AS226" i="2"/>
  <c r="AM226" i="2"/>
  <c r="AS225" i="2"/>
  <c r="AM225" i="2"/>
  <c r="AR227" i="2"/>
  <c r="AL227" i="2"/>
  <c r="AR226" i="2"/>
  <c r="AL226" i="2"/>
  <c r="AR225" i="2"/>
  <c r="AL225" i="2"/>
  <c r="AQ227" i="2"/>
  <c r="AU226" i="2"/>
  <c r="AQ226" i="2"/>
  <c r="AU225" i="2"/>
  <c r="AQ225" i="2"/>
  <c r="AT227" i="2"/>
  <c r="AN227" i="2"/>
  <c r="AT226" i="2"/>
  <c r="AN226" i="2"/>
  <c r="AT225" i="2"/>
  <c r="AN225" i="2"/>
  <c r="DC335" i="8"/>
  <c r="DC359" i="8"/>
  <c r="FA54" i="8"/>
  <c r="V63" i="22" s="1"/>
  <c r="DA340" i="8"/>
  <c r="DE326" i="8"/>
  <c r="DE330" i="8"/>
  <c r="DE357" i="8"/>
  <c r="DN317" i="8"/>
  <c r="DN341" i="8"/>
  <c r="DN361" i="8"/>
  <c r="DM333" i="8"/>
  <c r="DM335" i="8"/>
  <c r="DE319" i="8"/>
  <c r="DE347" i="8"/>
  <c r="DE361" i="8"/>
  <c r="DD366" i="8"/>
  <c r="DR326" i="8"/>
  <c r="DR330" i="8"/>
  <c r="DU354" i="8"/>
  <c r="DU370" i="8"/>
  <c r="DS338" i="8"/>
  <c r="DN343" i="8"/>
  <c r="DN363" i="8"/>
  <c r="DU339" i="8"/>
  <c r="DS360" i="8"/>
  <c r="DS368" i="8"/>
  <c r="DE324" i="8"/>
  <c r="DE350" i="8"/>
  <c r="DE354" i="8"/>
  <c r="DE358" i="8"/>
  <c r="DE370" i="8"/>
  <c r="CZ334" i="8"/>
  <c r="DN64" i="8"/>
  <c r="FN291" i="16"/>
  <c r="FO291" i="16" s="1"/>
  <c r="BY97" i="15"/>
  <c r="BZ97" i="15" s="1"/>
  <c r="BY599" i="10"/>
  <c r="BZ599" i="10" s="1"/>
  <c r="EJ176" i="16"/>
  <c r="EK176" i="16" s="1"/>
  <c r="CJ282" i="8"/>
  <c r="CJ248" i="8"/>
  <c r="G217" i="8"/>
  <c r="I214" i="8"/>
  <c r="S217" i="8"/>
  <c r="Y214" i="8"/>
  <c r="AF212" i="8"/>
  <c r="AF97" i="8"/>
  <c r="AR97" i="8"/>
  <c r="I124" i="8"/>
  <c r="Y124" i="8"/>
  <c r="G127" i="8"/>
  <c r="M125" i="8"/>
  <c r="I125" i="8"/>
  <c r="G121" i="8"/>
  <c r="M112" i="8"/>
  <c r="I112" i="8"/>
  <c r="G149" i="8"/>
  <c r="M150" i="8"/>
  <c r="I150" i="8"/>
  <c r="G151" i="8"/>
  <c r="M152" i="8"/>
  <c r="I152" i="8"/>
  <c r="G153" i="8"/>
  <c r="M113" i="8"/>
  <c r="I113" i="8"/>
  <c r="M115" i="8"/>
  <c r="I115" i="8"/>
  <c r="M117" i="8"/>
  <c r="I117" i="8"/>
  <c r="M161" i="8"/>
  <c r="I161" i="8"/>
  <c r="M123" i="8"/>
  <c r="I123" i="8"/>
  <c r="M168" i="8"/>
  <c r="I168" i="8"/>
  <c r="CJ200" i="8"/>
  <c r="CJ291" i="8"/>
  <c r="CJ256" i="8"/>
  <c r="CJ196" i="8"/>
  <c r="I216" i="8"/>
  <c r="AF209" i="8"/>
  <c r="AR209" i="8"/>
  <c r="CJ183" i="8"/>
  <c r="G119" i="8"/>
  <c r="CJ295" i="8"/>
  <c r="CJ288" i="8"/>
  <c r="CJ289" i="8"/>
  <c r="CJ194" i="8"/>
  <c r="CJ170" i="8"/>
  <c r="G214" i="8"/>
  <c r="AR94" i="8"/>
  <c r="AR136" i="8"/>
  <c r="AR98" i="8"/>
  <c r="AL101" i="8"/>
  <c r="AR102" i="8"/>
  <c r="AR104" i="8"/>
  <c r="BL181" i="8"/>
  <c r="AF110" i="8"/>
  <c r="I126" i="8"/>
  <c r="G122" i="8"/>
  <c r="I120" i="8"/>
  <c r="G215" i="8"/>
  <c r="G107" i="8"/>
  <c r="I108" i="8"/>
  <c r="G109" i="8"/>
  <c r="I110" i="8"/>
  <c r="G111" i="8"/>
  <c r="I154" i="8"/>
  <c r="I156" i="8"/>
  <c r="I158" i="8"/>
  <c r="I160" i="8"/>
  <c r="I164" i="8"/>
  <c r="I167" i="8"/>
  <c r="AF95" i="8"/>
  <c r="AF138" i="8"/>
  <c r="AF140" i="8"/>
  <c r="AL141" i="8"/>
  <c r="AL143" i="8"/>
  <c r="AL145" i="8"/>
  <c r="I217" i="8"/>
  <c r="M217" i="8"/>
  <c r="S214" i="8"/>
  <c r="AX97" i="8"/>
  <c r="G124" i="8"/>
  <c r="O124" i="8"/>
  <c r="S124" i="8"/>
  <c r="AF120" i="8"/>
  <c r="CJ235" i="8"/>
  <c r="BI195" i="8"/>
  <c r="Q127" i="8"/>
  <c r="I127" i="8"/>
  <c r="G125" i="8"/>
  <c r="Q121" i="8"/>
  <c r="I121" i="8"/>
  <c r="G112" i="8"/>
  <c r="Q149" i="8"/>
  <c r="I149" i="8"/>
  <c r="G150" i="8"/>
  <c r="Q151" i="8"/>
  <c r="I151" i="8"/>
  <c r="G152" i="8"/>
  <c r="Q153" i="8"/>
  <c r="I153" i="8"/>
  <c r="G113" i="8"/>
  <c r="Q114" i="8"/>
  <c r="I114" i="8"/>
  <c r="G115" i="8"/>
  <c r="Q116" i="8"/>
  <c r="I116" i="8"/>
  <c r="G117" i="8"/>
  <c r="Q118" i="8"/>
  <c r="I118" i="8"/>
  <c r="G161" i="8"/>
  <c r="Q163" i="8"/>
  <c r="I163" i="8"/>
  <c r="G123" i="8"/>
  <c r="Q166" i="8"/>
  <c r="I166" i="8"/>
  <c r="G168" i="8"/>
  <c r="AL136" i="8"/>
  <c r="AL100" i="8"/>
  <c r="AR101" i="8"/>
  <c r="AV103" i="8"/>
  <c r="AF103" i="8"/>
  <c r="AV105" i="8"/>
  <c r="AR105" i="8"/>
  <c r="AF105" i="8"/>
  <c r="AV107" i="8"/>
  <c r="AR107" i="8"/>
  <c r="AF107" i="8"/>
  <c r="AV109" i="8"/>
  <c r="AR109" i="8"/>
  <c r="AF109" i="8"/>
  <c r="AV152" i="8"/>
  <c r="AR152" i="8"/>
  <c r="AF152" i="8"/>
  <c r="AV154" i="8"/>
  <c r="AR154" i="8"/>
  <c r="AF154" i="8"/>
  <c r="AF156" i="8"/>
  <c r="AF158" i="8"/>
  <c r="BL247" i="8"/>
  <c r="BL248" i="8"/>
  <c r="BL249" i="8"/>
  <c r="BL250" i="8"/>
  <c r="BL251" i="8"/>
  <c r="BL252" i="8"/>
  <c r="BL253" i="8"/>
  <c r="BL255" i="8"/>
  <c r="BL256" i="8"/>
  <c r="BL257" i="8"/>
  <c r="EJ504" i="10"/>
  <c r="EK504" i="10" s="1"/>
  <c r="AN443" i="16"/>
  <c r="AO443" i="16" s="1"/>
  <c r="EJ523" i="10"/>
  <c r="EK523" i="10" s="1"/>
  <c r="AN514" i="16"/>
  <c r="AO514" i="16" s="1"/>
  <c r="BY424" i="16"/>
  <c r="BZ424" i="16" s="1"/>
  <c r="BY293" i="15"/>
  <c r="BZ293" i="15" s="1"/>
  <c r="BY290" i="16"/>
  <c r="BZ290" i="16" s="1"/>
  <c r="AN452" i="16"/>
  <c r="AO452" i="16" s="1"/>
  <c r="BY559" i="16"/>
  <c r="BZ559" i="16" s="1"/>
  <c r="BY376" i="15"/>
  <c r="BZ376" i="15" s="1"/>
  <c r="AN613" i="16"/>
  <c r="AO613" i="16" s="1"/>
  <c r="BY526" i="16"/>
  <c r="BZ526" i="16" s="1"/>
  <c r="FN584" i="16"/>
  <c r="FO584" i="16" s="1"/>
  <c r="EJ605" i="16"/>
  <c r="EK605" i="16" s="1"/>
  <c r="EJ220" i="15"/>
  <c r="EK220" i="15" s="1"/>
  <c r="FN448" i="16"/>
  <c r="FO448" i="16" s="1"/>
  <c r="AN300" i="15"/>
  <c r="AO300" i="15" s="1"/>
  <c r="AN282" i="16"/>
  <c r="AO282" i="16" s="1"/>
  <c r="BY386" i="16"/>
  <c r="BZ386" i="16" s="1"/>
  <c r="EM7" i="8"/>
  <c r="EM9" i="8"/>
  <c r="EE7" i="8"/>
  <c r="EO8" i="8"/>
  <c r="ES6" i="8"/>
  <c r="EQ7" i="8"/>
  <c r="EI7" i="8"/>
  <c r="EG8" i="8"/>
  <c r="EQ9" i="8"/>
  <c r="AQ1150" i="3"/>
  <c r="DR8" i="8"/>
  <c r="U214" i="8"/>
  <c r="U124" i="8"/>
  <c r="U125" i="8"/>
  <c r="U112" i="8"/>
  <c r="U150" i="8"/>
  <c r="U152" i="8"/>
  <c r="U113" i="8"/>
  <c r="U115" i="8"/>
  <c r="U117" i="8"/>
  <c r="U161" i="8"/>
  <c r="U123" i="8"/>
  <c r="U168" i="8"/>
  <c r="U216" i="8"/>
  <c r="U126" i="8"/>
  <c r="U120" i="8"/>
  <c r="U108" i="8"/>
  <c r="U110" i="8"/>
  <c r="U154" i="8"/>
  <c r="U156" i="8"/>
  <c r="U158" i="8"/>
  <c r="U160" i="8"/>
  <c r="U164" i="8"/>
  <c r="U167" i="8"/>
  <c r="U217" i="8"/>
  <c r="U127" i="8"/>
  <c r="U121" i="8"/>
  <c r="U149" i="8"/>
  <c r="U151" i="8"/>
  <c r="U153" i="8"/>
  <c r="U114" i="8"/>
  <c r="U116" i="8"/>
  <c r="U118" i="8"/>
  <c r="U163" i="8"/>
  <c r="U166" i="8"/>
  <c r="DB348" i="8"/>
  <c r="CY347" i="8"/>
  <c r="DP64" i="8"/>
  <c r="DC348" i="8"/>
  <c r="DC360" i="8"/>
  <c r="DC368" i="8"/>
  <c r="EK165" i="10"/>
  <c r="BY279" i="15"/>
  <c r="BZ279" i="15" s="1"/>
  <c r="EJ423" i="16"/>
  <c r="EK423" i="16" s="1"/>
  <c r="BY505" i="16"/>
  <c r="BZ505" i="16" s="1"/>
  <c r="BY283" i="15"/>
  <c r="BZ283" i="15" s="1"/>
  <c r="AN599" i="16"/>
  <c r="AO599" i="16" s="1"/>
  <c r="BY191" i="15"/>
  <c r="BZ191" i="15" s="1"/>
  <c r="EJ362" i="15"/>
  <c r="EK362" i="15" s="1"/>
  <c r="FN599" i="16"/>
  <c r="FO599" i="16" s="1"/>
  <c r="BY467" i="16"/>
  <c r="BZ467" i="16" s="1"/>
  <c r="BY427" i="16"/>
  <c r="BZ427" i="16" s="1"/>
  <c r="AN597" i="10"/>
  <c r="AO597" i="10" s="1"/>
  <c r="EJ525" i="16"/>
  <c r="EK525" i="16" s="1"/>
  <c r="EJ345" i="16"/>
  <c r="EK345" i="16" s="1"/>
  <c r="EJ283" i="15"/>
  <c r="EK283" i="15" s="1"/>
  <c r="FN501" i="16"/>
  <c r="FO501" i="16" s="1"/>
  <c r="FN505" i="16"/>
  <c r="FO505" i="16" s="1"/>
  <c r="AN607" i="16"/>
  <c r="AO607" i="16" s="1"/>
  <c r="EJ371" i="15"/>
  <c r="EK371" i="15" s="1"/>
  <c r="FN285" i="16"/>
  <c r="FO285" i="16" s="1"/>
  <c r="AD8" i="8"/>
  <c r="E119" i="8"/>
  <c r="BY378" i="8"/>
  <c r="CX9" i="8"/>
  <c r="DW9" i="8" s="1"/>
  <c r="DW153" i="8" s="1"/>
  <c r="CX313" i="8"/>
  <c r="BY302" i="8"/>
  <c r="BY291" i="8"/>
  <c r="BY213" i="8"/>
  <c r="CX224" i="8"/>
  <c r="BY220" i="8"/>
  <c r="BY214" i="8"/>
  <c r="CX129" i="8"/>
  <c r="BY143" i="8"/>
  <c r="CX285" i="8"/>
  <c r="BY149" i="8"/>
  <c r="CX222" i="8"/>
  <c r="CX207" i="8"/>
  <c r="CX200" i="8"/>
  <c r="CX196" i="8"/>
  <c r="BY119" i="8"/>
  <c r="BY112" i="8"/>
  <c r="CX107" i="8"/>
  <c r="CX240" i="8"/>
  <c r="CX268" i="8"/>
  <c r="CX115" i="8"/>
  <c r="BY255" i="8"/>
  <c r="CX167" i="8"/>
  <c r="CX241" i="8"/>
  <c r="BY122" i="8"/>
  <c r="CX114" i="8"/>
  <c r="BY99" i="8"/>
  <c r="BY182" i="8"/>
  <c r="BY173" i="8"/>
  <c r="CX245" i="8"/>
  <c r="BY164" i="8"/>
  <c r="DQ13" i="8"/>
  <c r="DQ15" i="8"/>
  <c r="CX248" i="8"/>
  <c r="DF85" i="8"/>
  <c r="CX137" i="8"/>
  <c r="CX300" i="8"/>
  <c r="BY296" i="8"/>
  <c r="BY290" i="8"/>
  <c r="BY132" i="8"/>
  <c r="CX119" i="8"/>
  <c r="CX183" i="8"/>
  <c r="BY123" i="8"/>
  <c r="BY168" i="8"/>
  <c r="BY249" i="8"/>
  <c r="AZ7" i="8"/>
  <c r="DK40" i="8"/>
  <c r="DR82" i="8"/>
  <c r="DS81" i="8"/>
  <c r="BY236" i="8"/>
  <c r="CX237" i="8"/>
  <c r="CX294" i="8"/>
  <c r="CX288" i="8"/>
  <c r="BY94" i="8"/>
  <c r="CX180" i="8"/>
  <c r="CX169" i="8"/>
  <c r="BY88" i="8"/>
  <c r="DD318" i="8"/>
  <c r="DL318" i="8"/>
  <c r="DA319" i="8"/>
  <c r="DI84" i="8"/>
  <c r="DA316" i="8"/>
  <c r="DP317" i="8"/>
  <c r="DA318" i="8"/>
  <c r="DQ318" i="8"/>
  <c r="DQ320" i="8"/>
  <c r="DA322" i="8"/>
  <c r="DP333" i="8"/>
  <c r="DA334" i="8"/>
  <c r="DP341" i="8"/>
  <c r="DD359" i="8"/>
  <c r="DQ360" i="8"/>
  <c r="DP361" i="8"/>
  <c r="DQ366" i="8"/>
  <c r="DQ368" i="8"/>
  <c r="DD371" i="8"/>
  <c r="DL356" i="8"/>
  <c r="DF81" i="8"/>
  <c r="DO85" i="8"/>
  <c r="DK85" i="8"/>
  <c r="DU84" i="8"/>
  <c r="DG84" i="8"/>
  <c r="DC82" i="8"/>
  <c r="DC86" i="8"/>
  <c r="DD85" i="8"/>
  <c r="DI82" i="8"/>
  <c r="DM83" i="8"/>
  <c r="DN86" i="8"/>
  <c r="DJ86" i="8"/>
  <c r="DT84" i="8"/>
  <c r="DC84" i="8"/>
  <c r="BL262" i="8"/>
  <c r="BL263" i="8"/>
  <c r="BL264" i="8"/>
  <c r="BL269" i="8"/>
  <c r="BL196" i="8"/>
  <c r="BL283" i="8"/>
  <c r="DD322" i="8"/>
  <c r="DL322" i="8"/>
  <c r="DA323" i="8"/>
  <c r="DE323" i="8"/>
  <c r="DQ323" i="8"/>
  <c r="DB324" i="8"/>
  <c r="DF324" i="8"/>
  <c r="DN324" i="8"/>
  <c r="DQ325" i="8"/>
  <c r="DP326" i="8"/>
  <c r="DA327" i="8"/>
  <c r="DE327" i="8"/>
  <c r="DQ327" i="8"/>
  <c r="DU327" i="8"/>
  <c r="DB328" i="8"/>
  <c r="DF328" i="8"/>
  <c r="DQ329" i="8"/>
  <c r="DU329" i="8"/>
  <c r="DL330" i="8"/>
  <c r="DP330" i="8"/>
  <c r="DA331" i="8"/>
  <c r="DQ331" i="8"/>
  <c r="DU331" i="8"/>
  <c r="DN332" i="8"/>
  <c r="DO333" i="8"/>
  <c r="DO335" i="8"/>
  <c r="DN336" i="8"/>
  <c r="DO337" i="8"/>
  <c r="DD340" i="8"/>
  <c r="DL340" i="8"/>
  <c r="DN342" i="8"/>
  <c r="DL346" i="8"/>
  <c r="DA347" i="8"/>
  <c r="DL348" i="8"/>
  <c r="DP348" i="8"/>
  <c r="DA349" i="8"/>
  <c r="DE349" i="8"/>
  <c r="DF350" i="8"/>
  <c r="DU355" i="8"/>
  <c r="DM357" i="8"/>
  <c r="DF358" i="8"/>
  <c r="DN358" i="8"/>
  <c r="DR358" i="8"/>
  <c r="DD360" i="8"/>
  <c r="DL360" i="8"/>
  <c r="DP360" i="8"/>
  <c r="DA361" i="8"/>
  <c r="DH366" i="8"/>
  <c r="DL366" i="8"/>
  <c r="DP366" i="8"/>
  <c r="DA367" i="8"/>
  <c r="DA369" i="8"/>
  <c r="DF370" i="8"/>
  <c r="DD9" i="8"/>
  <c r="DK9" i="8"/>
  <c r="DQ83" i="8"/>
  <c r="DD83" i="8"/>
  <c r="DS85" i="8"/>
  <c r="DR83" i="8"/>
  <c r="DE20" i="8"/>
  <c r="DM30" i="8"/>
  <c r="BL258" i="8"/>
  <c r="BL184" i="8"/>
  <c r="DT114" i="8"/>
  <c r="DL41" i="8"/>
  <c r="BL193" i="8"/>
  <c r="BL194" i="8"/>
  <c r="DA44" i="8"/>
  <c r="BL274" i="8"/>
  <c r="BL275" i="8"/>
  <c r="BL277" i="8"/>
  <c r="BL207" i="8"/>
  <c r="BL208" i="8"/>
  <c r="BL209" i="8"/>
  <c r="BL212" i="8"/>
  <c r="BL213" i="8"/>
  <c r="AQ1226" i="3"/>
  <c r="BI171" i="8"/>
  <c r="K125" i="8"/>
  <c r="K112" i="8"/>
  <c r="K150" i="8"/>
  <c r="K152" i="8"/>
  <c r="K113" i="8"/>
  <c r="K115" i="8"/>
  <c r="K117" i="8"/>
  <c r="K161" i="8"/>
  <c r="K123" i="8"/>
  <c r="K168" i="8"/>
  <c r="FZ17" i="8"/>
  <c r="FZ41" i="8" s="1"/>
  <c r="K213" i="8"/>
  <c r="G213" i="8"/>
  <c r="AF161" i="8"/>
  <c r="AF163" i="8"/>
  <c r="AL164" i="8"/>
  <c r="BI241" i="8"/>
  <c r="BI244" i="8"/>
  <c r="BI245" i="8"/>
  <c r="BI246" i="8"/>
  <c r="CJ182" i="8"/>
  <c r="AX153" i="8"/>
  <c r="AV156" i="8"/>
  <c r="AR156" i="8"/>
  <c r="AV158" i="8"/>
  <c r="AV160" i="8"/>
  <c r="AF160" i="8"/>
  <c r="AX121" i="8"/>
  <c r="AR122" i="8"/>
  <c r="AR124" i="8"/>
  <c r="U213" i="8"/>
  <c r="I213" i="8"/>
  <c r="AQ1302" i="3"/>
  <c r="BI188" i="8"/>
  <c r="BI272" i="8"/>
  <c r="BI254" i="8"/>
  <c r="BI182" i="8"/>
  <c r="BI259" i="8"/>
  <c r="BI260" i="8"/>
  <c r="BI261" i="8"/>
  <c r="BI199" i="8"/>
  <c r="BI200" i="8"/>
  <c r="BI283" i="8"/>
  <c r="DB370" i="8"/>
  <c r="EE40" i="8"/>
  <c r="EQ40" i="8"/>
  <c r="DG121" i="8"/>
  <c r="BI273" i="8"/>
  <c r="DB318" i="8"/>
  <c r="DB342" i="8"/>
  <c r="DJ355" i="8"/>
  <c r="CZ352" i="8"/>
  <c r="EN40" i="8"/>
  <c r="EM40" i="8"/>
  <c r="AC7" i="8"/>
  <c r="E122" i="8"/>
  <c r="E215" i="8"/>
  <c r="E107" i="8"/>
  <c r="E109" i="8"/>
  <c r="E111" i="8"/>
  <c r="E155" i="8"/>
  <c r="E157" i="8"/>
  <c r="E159" i="8"/>
  <c r="E162" i="8"/>
  <c r="E165" i="8"/>
  <c r="E169" i="8"/>
  <c r="DH346" i="8"/>
  <c r="DH348" i="8"/>
  <c r="DH360" i="8"/>
  <c r="DH368" i="8"/>
  <c r="DG318" i="8"/>
  <c r="BL295" i="8"/>
  <c r="CZ40" i="8"/>
  <c r="DM15" i="8"/>
  <c r="GE23" i="8"/>
  <c r="GE46" i="8"/>
  <c r="BQ906" i="5"/>
  <c r="CK76" i="8" s="1"/>
  <c r="BU256" i="5"/>
  <c r="BQ499" i="5"/>
  <c r="BP499" i="5"/>
  <c r="EJ544" i="16"/>
  <c r="EK544" i="16" s="1"/>
  <c r="FS21" i="8"/>
  <c r="BR256" i="5"/>
  <c r="BP904" i="5"/>
  <c r="BR904" i="5"/>
  <c r="BP1230" i="5"/>
  <c r="CO75" i="8" s="1"/>
  <c r="BU1230" i="5"/>
  <c r="CO80" i="8" s="1"/>
  <c r="BP1552" i="5"/>
  <c r="BQ1554" i="5"/>
  <c r="CS76" i="8" s="1"/>
  <c r="DR76" i="8" s="1"/>
  <c r="BQ258" i="5"/>
  <c r="CC76" i="8" s="1"/>
  <c r="BT256" i="5"/>
  <c r="BT499" i="5"/>
  <c r="BQ501" i="5"/>
  <c r="CF76" i="8" s="1"/>
  <c r="BT501" i="5"/>
  <c r="CF79" i="8" s="1"/>
  <c r="DE79" i="8" s="1"/>
  <c r="EJ512" i="16"/>
  <c r="EK512" i="16" s="1"/>
  <c r="BY150" i="16"/>
  <c r="BZ150" i="16" s="1"/>
  <c r="BS256" i="5"/>
  <c r="BT904" i="5"/>
  <c r="BS1230" i="5"/>
  <c r="CO78" i="8" s="1"/>
  <c r="BT1230" i="5"/>
  <c r="CO79" i="8" s="1"/>
  <c r="BR1228" i="5"/>
  <c r="BP1554" i="5"/>
  <c r="CS75" i="8" s="1"/>
  <c r="BU1554" i="5"/>
  <c r="CS80" i="8" s="1"/>
  <c r="BU906" i="5"/>
  <c r="CK80" i="8" s="1"/>
  <c r="BP258" i="5"/>
  <c r="CC75" i="8" s="1"/>
  <c r="DB75" i="8" s="1"/>
  <c r="BT906" i="5"/>
  <c r="CK79" i="8" s="1"/>
  <c r="DJ79" i="8" s="1"/>
  <c r="DJ231" i="8" s="1"/>
  <c r="BS1228" i="5"/>
  <c r="BQ1228" i="5"/>
  <c r="BS1554" i="5"/>
  <c r="CS78" i="8" s="1"/>
  <c r="BT1554" i="5"/>
  <c r="CS79" i="8" s="1"/>
  <c r="BR1552" i="5"/>
  <c r="BP256" i="5"/>
  <c r="AJ10" i="18"/>
  <c r="DX7" i="8" s="1"/>
  <c r="DJ319" i="8"/>
  <c r="DJ327" i="8"/>
  <c r="DJ331" i="8"/>
  <c r="DJ369" i="8"/>
  <c r="DC13" i="8"/>
  <c r="AN44" i="10"/>
  <c r="AO44" i="10" s="1"/>
  <c r="BY44" i="10"/>
  <c r="BZ44" i="10" s="1"/>
  <c r="EJ37" i="10"/>
  <c r="EK37" i="10" s="1"/>
  <c r="BY37" i="10"/>
  <c r="BZ37" i="10" s="1"/>
  <c r="BY33" i="10"/>
  <c r="BZ33" i="10" s="1"/>
  <c r="AN29" i="10"/>
  <c r="AO29" i="10" s="1"/>
  <c r="BY29" i="10"/>
  <c r="BZ29" i="10" s="1"/>
  <c r="EJ26" i="10"/>
  <c r="EK26" i="10" s="1"/>
  <c r="BY26" i="10"/>
  <c r="BZ26" i="10" s="1"/>
  <c r="EJ22" i="10"/>
  <c r="EK22" i="10" s="1"/>
  <c r="BY22" i="10"/>
  <c r="BZ22" i="10" s="1"/>
  <c r="AN18" i="10"/>
  <c r="AO18" i="10" s="1"/>
  <c r="BY18" i="10"/>
  <c r="BZ18" i="10" s="1"/>
  <c r="AN14" i="10"/>
  <c r="AO14" i="10" s="1"/>
  <c r="BY14" i="10"/>
  <c r="BZ14" i="10" s="1"/>
  <c r="AN7" i="10"/>
  <c r="AO7" i="10" s="1"/>
  <c r="BY7" i="10"/>
  <c r="BZ7" i="10" s="1"/>
  <c r="EJ4" i="10"/>
  <c r="EK4" i="10" s="1"/>
  <c r="BY4" i="10"/>
  <c r="BZ4" i="10" s="1"/>
  <c r="AN43" i="10"/>
  <c r="AO43" i="10" s="1"/>
  <c r="BY43" i="10"/>
  <c r="BZ43" i="10" s="1"/>
  <c r="AN40" i="10"/>
  <c r="AO40" i="10" s="1"/>
  <c r="BY40" i="10"/>
  <c r="BZ40" i="10" s="1"/>
  <c r="BY36" i="10"/>
  <c r="BZ36" i="10" s="1"/>
  <c r="AN32" i="10"/>
  <c r="AO32" i="10" s="1"/>
  <c r="BY32" i="10"/>
  <c r="BZ32" i="10" s="1"/>
  <c r="EJ25" i="10"/>
  <c r="EK25" i="10" s="1"/>
  <c r="BY25" i="10"/>
  <c r="BZ25" i="10" s="1"/>
  <c r="AN21" i="10"/>
  <c r="AO21" i="10" s="1"/>
  <c r="BY21" i="10"/>
  <c r="BZ21" i="10" s="1"/>
  <c r="AN17" i="10"/>
  <c r="AO17" i="10" s="1"/>
  <c r="BY17" i="10"/>
  <c r="BZ17" i="10" s="1"/>
  <c r="EJ10" i="10"/>
  <c r="EK10" i="10" s="1"/>
  <c r="BY10" i="10"/>
  <c r="BZ10" i="10" s="1"/>
  <c r="EJ6" i="10"/>
  <c r="EK6" i="10" s="1"/>
  <c r="BY6" i="10"/>
  <c r="BZ6" i="10" s="1"/>
  <c r="AN3" i="10"/>
  <c r="AO3" i="10" s="1"/>
  <c r="BY3" i="10"/>
  <c r="BZ3" i="10" s="1"/>
  <c r="EJ46" i="10"/>
  <c r="EK46" i="10" s="1"/>
  <c r="BY46" i="10"/>
  <c r="BZ46" i="10" s="1"/>
  <c r="AN39" i="10"/>
  <c r="AO39" i="10" s="1"/>
  <c r="BY39" i="10"/>
  <c r="BZ39" i="10" s="1"/>
  <c r="AN31" i="10"/>
  <c r="AO31" i="10" s="1"/>
  <c r="BY31" i="10"/>
  <c r="BZ31" i="10" s="1"/>
  <c r="AN28" i="10"/>
  <c r="AO28" i="10" s="1"/>
  <c r="BY28" i="10"/>
  <c r="BZ28" i="10" s="1"/>
  <c r="EJ24" i="10"/>
  <c r="EK24" i="10" s="1"/>
  <c r="BY24" i="10"/>
  <c r="BZ24" i="10" s="1"/>
  <c r="AN20" i="10"/>
  <c r="AO20" i="10" s="1"/>
  <c r="BY20" i="10"/>
  <c r="BZ20" i="10" s="1"/>
  <c r="AN16" i="10"/>
  <c r="AO16" i="10" s="1"/>
  <c r="BY16" i="10"/>
  <c r="BZ16" i="10" s="1"/>
  <c r="AN12" i="10"/>
  <c r="AO12" i="10" s="1"/>
  <c r="BY12" i="10"/>
  <c r="BZ12" i="10" s="1"/>
  <c r="EJ9" i="10"/>
  <c r="EK9" i="10" s="1"/>
  <c r="BY9" i="10"/>
  <c r="BZ9" i="10" s="1"/>
  <c r="AN5" i="10"/>
  <c r="AO5" i="10" s="1"/>
  <c r="BY5" i="10"/>
  <c r="BZ5" i="10" s="1"/>
  <c r="AN41" i="10"/>
  <c r="AO41" i="10" s="1"/>
  <c r="BY41" i="10"/>
  <c r="BZ41" i="10" s="1"/>
  <c r="AN30" i="10"/>
  <c r="AO30" i="10" s="1"/>
  <c r="BY30" i="10"/>
  <c r="BZ30" i="10" s="1"/>
  <c r="AN27" i="10"/>
  <c r="AO27" i="10" s="1"/>
  <c r="BY27" i="10"/>
  <c r="BZ27" i="10" s="1"/>
  <c r="AN15" i="10"/>
  <c r="AO15" i="10" s="1"/>
  <c r="BY15" i="10"/>
  <c r="BZ15" i="10" s="1"/>
  <c r="AN8" i="10"/>
  <c r="AO8" i="10" s="1"/>
  <c r="BY8" i="10"/>
  <c r="BZ8" i="10" s="1"/>
  <c r="DL20" i="8"/>
  <c r="DF331" i="8"/>
  <c r="CY328" i="8"/>
  <c r="CY370" i="8"/>
  <c r="DF319" i="8"/>
  <c r="DF323" i="8"/>
  <c r="DF327" i="8"/>
  <c r="DF357" i="8"/>
  <c r="DF361" i="8"/>
  <c r="DF369" i="8"/>
  <c r="BY212" i="16"/>
  <c r="BZ212" i="16" s="1"/>
  <c r="AN366" i="16"/>
  <c r="AO366" i="16" s="1"/>
  <c r="BY343" i="10"/>
  <c r="BZ343" i="10" s="1"/>
  <c r="AN352" i="15"/>
  <c r="AO352" i="15" s="1"/>
  <c r="BY514" i="16"/>
  <c r="BZ514" i="16" s="1"/>
  <c r="EJ379" i="10"/>
  <c r="EK379" i="10" s="1"/>
  <c r="AN424" i="16"/>
  <c r="AO424" i="16" s="1"/>
  <c r="EJ518" i="16"/>
  <c r="EK518" i="16" s="1"/>
  <c r="BY438" i="10"/>
  <c r="BZ438" i="10" s="1"/>
  <c r="BY172" i="15"/>
  <c r="BZ172" i="15" s="1"/>
  <c r="AN502" i="16"/>
  <c r="AO502" i="16" s="1"/>
  <c r="FN432" i="16"/>
  <c r="FO432" i="16" s="1"/>
  <c r="EJ376" i="15"/>
  <c r="EK376" i="15" s="1"/>
  <c r="BY272" i="15"/>
  <c r="BZ272" i="15" s="1"/>
  <c r="EJ371" i="10"/>
  <c r="EK371" i="10" s="1"/>
  <c r="AN454" i="10"/>
  <c r="AO454" i="10" s="1"/>
  <c r="BY252" i="15"/>
  <c r="BZ252" i="15" s="1"/>
  <c r="BY584" i="16"/>
  <c r="BZ584" i="16" s="1"/>
  <c r="AN505" i="16"/>
  <c r="AO505" i="16" s="1"/>
  <c r="FN444" i="16"/>
  <c r="FO444" i="16" s="1"/>
  <c r="AN273" i="16"/>
  <c r="AO273" i="16" s="1"/>
  <c r="AN336" i="15"/>
  <c r="AO336" i="15" s="1"/>
  <c r="BY619" i="16"/>
  <c r="BZ619" i="16" s="1"/>
  <c r="EJ280" i="15"/>
  <c r="EK280" i="15" s="1"/>
  <c r="AN175" i="16"/>
  <c r="AO175" i="16" s="1"/>
  <c r="EJ17" i="10"/>
  <c r="EK17" i="10" s="1"/>
  <c r="BY347" i="15"/>
  <c r="BZ347" i="15" s="1"/>
  <c r="BY604" i="16"/>
  <c r="BZ604" i="16" s="1"/>
  <c r="EJ357" i="16"/>
  <c r="EK357" i="16" s="1"/>
  <c r="EJ548" i="10"/>
  <c r="EK548" i="10" s="1"/>
  <c r="EJ195" i="15"/>
  <c r="EK195" i="15" s="1"/>
  <c r="EJ514" i="16"/>
  <c r="EK514" i="16" s="1"/>
  <c r="EJ384" i="15"/>
  <c r="EK384" i="15" s="1"/>
  <c r="FF5" i="8"/>
  <c r="AA8" i="22" s="1"/>
  <c r="FC7" i="8"/>
  <c r="X10" i="22" s="1"/>
  <c r="FA9" i="8"/>
  <c r="V12" i="22" s="1"/>
  <c r="FF9" i="8"/>
  <c r="AA12" i="22" s="1"/>
  <c r="AS15" i="2"/>
  <c r="AT15" i="2"/>
  <c r="EJ7" i="15"/>
  <c r="EK7" i="15" s="1"/>
  <c r="FN440" i="16"/>
  <c r="FO440" i="16" s="1"/>
  <c r="BY371" i="10"/>
  <c r="BZ371" i="10" s="1"/>
  <c r="AN184" i="15"/>
  <c r="AO184" i="15" s="1"/>
  <c r="EJ252" i="15"/>
  <c r="EK252" i="15" s="1"/>
  <c r="AN608" i="16"/>
  <c r="AO608" i="16" s="1"/>
  <c r="BY428" i="16"/>
  <c r="BZ428" i="16" s="1"/>
  <c r="FN338" i="16"/>
  <c r="FO338" i="16" s="1"/>
  <c r="AN36" i="10"/>
  <c r="AO36" i="10" s="1"/>
  <c r="AN15" i="15"/>
  <c r="AO15" i="15" s="1"/>
  <c r="AN343" i="10"/>
  <c r="AO343" i="10" s="1"/>
  <c r="EJ612" i="16"/>
  <c r="EK612" i="16" s="1"/>
  <c r="BY518" i="16"/>
  <c r="BZ518" i="16" s="1"/>
  <c r="BY23" i="15"/>
  <c r="BZ23" i="15" s="1"/>
  <c r="FN424" i="16"/>
  <c r="FO424" i="16" s="1"/>
  <c r="EJ383" i="10"/>
  <c r="EK383" i="10" s="1"/>
  <c r="BY261" i="16"/>
  <c r="BZ261" i="16" s="1"/>
  <c r="EJ438" i="10"/>
  <c r="EK438" i="10" s="1"/>
  <c r="AN172" i="15"/>
  <c r="AO172" i="15" s="1"/>
  <c r="FN436" i="16"/>
  <c r="FO436" i="16" s="1"/>
  <c r="AN272" i="15"/>
  <c r="AO272" i="15" s="1"/>
  <c r="EJ16" i="10"/>
  <c r="EK16" i="10" s="1"/>
  <c r="AN47" i="15"/>
  <c r="AO47" i="15" s="1"/>
  <c r="EJ454" i="10"/>
  <c r="EK454" i="10" s="1"/>
  <c r="BY358" i="10"/>
  <c r="BZ358" i="10" s="1"/>
  <c r="EJ448" i="16"/>
  <c r="EK448" i="16" s="1"/>
  <c r="AN361" i="16"/>
  <c r="AO361" i="16" s="1"/>
  <c r="BY448" i="16"/>
  <c r="BZ448" i="16" s="1"/>
  <c r="EJ339" i="15"/>
  <c r="EK339" i="15" s="1"/>
  <c r="FN521" i="16"/>
  <c r="FO521" i="16" s="1"/>
  <c r="BY504" i="10"/>
  <c r="BZ504" i="10" s="1"/>
  <c r="BY442" i="10"/>
  <c r="BZ442" i="10" s="1"/>
  <c r="BY207" i="15"/>
  <c r="BZ207" i="15" s="1"/>
  <c r="AN258" i="16"/>
  <c r="AO258" i="16" s="1"/>
  <c r="EJ542" i="16"/>
  <c r="EK542" i="16" s="1"/>
  <c r="AN374" i="16"/>
  <c r="AO374" i="16" s="1"/>
  <c r="AN532" i="10"/>
  <c r="AO532" i="10" s="1"/>
  <c r="AN375" i="15"/>
  <c r="AO375" i="15" s="1"/>
  <c r="FN592" i="16"/>
  <c r="FO592" i="16" s="1"/>
  <c r="EJ533" i="16"/>
  <c r="EK533" i="16" s="1"/>
  <c r="AN191" i="15"/>
  <c r="AO191" i="15" s="1"/>
  <c r="EJ550" i="16"/>
  <c r="EK550" i="16" s="1"/>
  <c r="EJ611" i="16"/>
  <c r="EK611" i="16" s="1"/>
  <c r="EJ187" i="15"/>
  <c r="EK187" i="15" s="1"/>
  <c r="FN265" i="16"/>
  <c r="FO265" i="16" s="1"/>
  <c r="EJ591" i="16"/>
  <c r="EK591" i="16" s="1"/>
  <c r="AN383" i="15"/>
  <c r="AO383" i="15" s="1"/>
  <c r="FN600" i="16"/>
  <c r="FO600" i="16" s="1"/>
  <c r="AN6" i="10"/>
  <c r="AO6" i="10" s="1"/>
  <c r="EJ354" i="16"/>
  <c r="EK354" i="16" s="1"/>
  <c r="AN451" i="16"/>
  <c r="AO451" i="16" s="1"/>
  <c r="FA8" i="8"/>
  <c r="V11" i="22" s="1"/>
  <c r="FF6" i="8"/>
  <c r="AA9" i="22" s="1"/>
  <c r="FA5" i="8"/>
  <c r="V8" i="22" s="1"/>
  <c r="AR13" i="2"/>
  <c r="DH64" i="8"/>
  <c r="CZ326" i="8"/>
  <c r="EC9" i="8"/>
  <c r="EE6" i="8"/>
  <c r="EI8" i="8"/>
  <c r="EK9" i="8"/>
  <c r="EM6" i="8"/>
  <c r="EO7" i="8"/>
  <c r="EM8" i="8"/>
  <c r="EE8" i="8"/>
  <c r="DY7" i="8"/>
  <c r="EO9" i="8"/>
  <c r="EQ6" i="8"/>
  <c r="ES7" i="8"/>
  <c r="EG7" i="8"/>
  <c r="EQ8" i="8"/>
  <c r="ET40" i="8"/>
  <c r="EH40" i="8"/>
  <c r="DG6" i="8"/>
  <c r="DF8" i="8"/>
  <c r="AQ542" i="3"/>
  <c r="AL108" i="8"/>
  <c r="CJ188" i="8"/>
  <c r="CJ265" i="8"/>
  <c r="CJ205" i="8"/>
  <c r="CJ206" i="8"/>
  <c r="AL148" i="8"/>
  <c r="AL150" i="8"/>
  <c r="AL112" i="8"/>
  <c r="AL114" i="8"/>
  <c r="AL116" i="8"/>
  <c r="AL118" i="8"/>
  <c r="AL163" i="8"/>
  <c r="CJ186" i="8"/>
  <c r="CJ215" i="8"/>
  <c r="AL105" i="8"/>
  <c r="AL107" i="8"/>
  <c r="AL124" i="8"/>
  <c r="CJ244" i="8"/>
  <c r="CJ199" i="8"/>
  <c r="CJ201" i="8"/>
  <c r="DS336" i="8"/>
  <c r="DR362" i="8"/>
  <c r="DR40" i="8"/>
  <c r="DR54" i="8"/>
  <c r="DN366" i="8"/>
  <c r="DE40" i="8"/>
  <c r="DE65" i="8"/>
  <c r="CZ339" i="8"/>
  <c r="CZ368" i="8"/>
  <c r="EP8" i="8"/>
  <c r="EL8" i="8"/>
  <c r="EH8" i="8"/>
  <c r="ED8" i="8"/>
  <c r="ER9" i="8"/>
  <c r="EN9" i="8"/>
  <c r="EJ9" i="8"/>
  <c r="EF9" i="8"/>
  <c r="BQ415" i="5"/>
  <c r="CE7" i="8" s="1"/>
  <c r="DL89" i="8"/>
  <c r="DU88" i="8"/>
  <c r="DS88" i="8"/>
  <c r="DQ88" i="8"/>
  <c r="DI88" i="8"/>
  <c r="DM90" i="8"/>
  <c r="DK90" i="8"/>
  <c r="DE90" i="8"/>
  <c r="DT91" i="8"/>
  <c r="DR91" i="8"/>
  <c r="DP91" i="8"/>
  <c r="DN91" i="8"/>
  <c r="DL91" i="8"/>
  <c r="DH91" i="8"/>
  <c r="CU6" i="8"/>
  <c r="DK8" i="8"/>
  <c r="DM8" i="8"/>
  <c r="DQ8" i="8"/>
  <c r="DT8" i="8"/>
  <c r="DU8" i="8"/>
  <c r="DL128" i="8"/>
  <c r="DG9" i="8"/>
  <c r="DJ9" i="8"/>
  <c r="DJ378" i="8" s="1"/>
  <c r="BQ1771" i="5"/>
  <c r="BV7" i="8" s="1"/>
  <c r="DT7" i="8" s="1"/>
  <c r="BQ577" i="5"/>
  <c r="CG7" i="8" s="1"/>
  <c r="AV212" i="8"/>
  <c r="AV110" i="8"/>
  <c r="W127" i="8"/>
  <c r="W121" i="8"/>
  <c r="W149" i="8"/>
  <c r="W151" i="8"/>
  <c r="W153" i="8"/>
  <c r="W114" i="8"/>
  <c r="W116" i="8"/>
  <c r="W118" i="8"/>
  <c r="W163" i="8"/>
  <c r="W166" i="8"/>
  <c r="AV210" i="8"/>
  <c r="W214" i="8"/>
  <c r="W119" i="8"/>
  <c r="AV120" i="8"/>
  <c r="W122" i="8"/>
  <c r="W215" i="8"/>
  <c r="W107" i="8"/>
  <c r="W109" i="8"/>
  <c r="W111" i="8"/>
  <c r="W155" i="8"/>
  <c r="W157" i="8"/>
  <c r="W159" i="8"/>
  <c r="W162" i="8"/>
  <c r="W165" i="8"/>
  <c r="W169" i="8"/>
  <c r="W213" i="8"/>
  <c r="W217" i="8"/>
  <c r="AV209" i="8"/>
  <c r="W216" i="8"/>
  <c r="AV97" i="8"/>
  <c r="W125" i="8"/>
  <c r="W112" i="8"/>
  <c r="W150" i="8"/>
  <c r="W152" i="8"/>
  <c r="W113" i="8"/>
  <c r="W115" i="8"/>
  <c r="W117" i="8"/>
  <c r="W161" i="8"/>
  <c r="W123" i="8"/>
  <c r="W168" i="8"/>
  <c r="AV95" i="8"/>
  <c r="AV138" i="8"/>
  <c r="AV140" i="8"/>
  <c r="AV163" i="8"/>
  <c r="AV165" i="8"/>
  <c r="BL219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9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14" i="8"/>
  <c r="Q122" i="8"/>
  <c r="Q215" i="8"/>
  <c r="Q107" i="8"/>
  <c r="Q109" i="8"/>
  <c r="Q111" i="8"/>
  <c r="Q155" i="8"/>
  <c r="Q157" i="8"/>
  <c r="Q159" i="8"/>
  <c r="Q162" i="8"/>
  <c r="Q165" i="8"/>
  <c r="Q169" i="8"/>
  <c r="Q216" i="8"/>
  <c r="Q125" i="8"/>
  <c r="Q112" i="8"/>
  <c r="Q150" i="8"/>
  <c r="Q152" i="8"/>
  <c r="Q113" i="8"/>
  <c r="Q115" i="8"/>
  <c r="Q117" i="8"/>
  <c r="Q161" i="8"/>
  <c r="Q123" i="8"/>
  <c r="Q168" i="8"/>
  <c r="Q213" i="8"/>
  <c r="Q217" i="8"/>
  <c r="Q126" i="8"/>
  <c r="Q120" i="8"/>
  <c r="Q108" i="8"/>
  <c r="Q110" i="8"/>
  <c r="Q154" i="8"/>
  <c r="Q156" i="8"/>
  <c r="Q158" i="8"/>
  <c r="Q160" i="8"/>
  <c r="Q164" i="8"/>
  <c r="Q167" i="8"/>
  <c r="K217" i="8"/>
  <c r="CH377" i="8"/>
  <c r="K126" i="8"/>
  <c r="K120" i="8"/>
  <c r="K108" i="8"/>
  <c r="K110" i="8"/>
  <c r="K154" i="8"/>
  <c r="K156" i="8"/>
  <c r="K158" i="8"/>
  <c r="K160" i="8"/>
  <c r="K164" i="8"/>
  <c r="K167" i="8"/>
  <c r="BI279" i="8"/>
  <c r="K119" i="8"/>
  <c r="BI216" i="8"/>
  <c r="BI217" i="8"/>
  <c r="K127" i="8"/>
  <c r="K121" i="8"/>
  <c r="K149" i="8"/>
  <c r="K151" i="8"/>
  <c r="K153" i="8"/>
  <c r="K114" i="8"/>
  <c r="K116" i="8"/>
  <c r="K118" i="8"/>
  <c r="K163" i="8"/>
  <c r="K166" i="8"/>
  <c r="BI186" i="8"/>
  <c r="BI191" i="8"/>
  <c r="K214" i="8"/>
  <c r="K124" i="8"/>
  <c r="K122" i="8"/>
  <c r="K215" i="8"/>
  <c r="BI228" i="8"/>
  <c r="K107" i="8"/>
  <c r="K109" i="8"/>
  <c r="K111" i="8"/>
  <c r="K155" i="8"/>
  <c r="K157" i="8"/>
  <c r="K159" i="8"/>
  <c r="K162" i="8"/>
  <c r="K165" i="8"/>
  <c r="K169" i="8"/>
  <c r="G156" i="8"/>
  <c r="G158" i="8"/>
  <c r="G160" i="8"/>
  <c r="G164" i="8"/>
  <c r="G167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G114" i="8"/>
  <c r="G116" i="8"/>
  <c r="G118" i="8"/>
  <c r="G163" i="8"/>
  <c r="G166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G155" i="8"/>
  <c r="G157" i="8"/>
  <c r="G159" i="8"/>
  <c r="G162" i="8"/>
  <c r="G165" i="8"/>
  <c r="G169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EJ23" i="15"/>
  <c r="EK23" i="15" s="1"/>
  <c r="ET8" i="8"/>
  <c r="ET6" i="8"/>
  <c r="EP6" i="8"/>
  <c r="EL6" i="8"/>
  <c r="EH6" i="8"/>
  <c r="EB7" i="8"/>
  <c r="EF7" i="8"/>
  <c r="AJ338" i="18"/>
  <c r="AJ502" i="18"/>
  <c r="AJ584" i="18"/>
  <c r="DZ8" i="8"/>
  <c r="ER7" i="8"/>
  <c r="EN7" i="8"/>
  <c r="EJ7" i="8"/>
  <c r="EL40" i="8"/>
  <c r="EP40" i="8"/>
  <c r="CK377" i="8"/>
  <c r="DJ8" i="8"/>
  <c r="DJ377" i="8" s="1"/>
  <c r="DO110" i="8"/>
  <c r="DP130" i="8"/>
  <c r="DL6" i="8"/>
  <c r="DS6" i="8"/>
  <c r="CV6" i="8"/>
  <c r="DU89" i="8"/>
  <c r="DS89" i="8"/>
  <c r="DQ89" i="8"/>
  <c r="DI89" i="8"/>
  <c r="DG89" i="8"/>
  <c r="DP88" i="8"/>
  <c r="DJ88" i="8"/>
  <c r="DJ240" i="8" s="1"/>
  <c r="DL90" i="8"/>
  <c r="DI91" i="8"/>
  <c r="DJ95" i="8"/>
  <c r="DJ247" i="8" s="1"/>
  <c r="DH95" i="8"/>
  <c r="DR100" i="8"/>
  <c r="DN100" i="8"/>
  <c r="DJ100" i="8"/>
  <c r="DJ252" i="8" s="1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146" i="8"/>
  <c r="AR110" i="8"/>
  <c r="S127" i="8"/>
  <c r="S121" i="8"/>
  <c r="S149" i="8"/>
  <c r="S151" i="8"/>
  <c r="S153" i="8"/>
  <c r="S114" i="8"/>
  <c r="S116" i="8"/>
  <c r="S118" i="8"/>
  <c r="S163" i="8"/>
  <c r="S166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AR120" i="8"/>
  <c r="S122" i="8"/>
  <c r="S215" i="8"/>
  <c r="S107" i="8"/>
  <c r="S109" i="8"/>
  <c r="S111" i="8"/>
  <c r="S155" i="8"/>
  <c r="S157" i="8"/>
  <c r="S159" i="8"/>
  <c r="S162" i="8"/>
  <c r="S165" i="8"/>
  <c r="S169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AR211" i="8"/>
  <c r="S119" i="8"/>
  <c r="S125" i="8"/>
  <c r="S112" i="8"/>
  <c r="S150" i="8"/>
  <c r="S152" i="8"/>
  <c r="S113" i="8"/>
  <c r="S115" i="8"/>
  <c r="S117" i="8"/>
  <c r="S161" i="8"/>
  <c r="S123" i="8"/>
  <c r="S168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13" i="8"/>
  <c r="O217" i="8"/>
  <c r="O127" i="8"/>
  <c r="O121" i="8"/>
  <c r="O149" i="8"/>
  <c r="O151" i="8"/>
  <c r="O153" i="8"/>
  <c r="O114" i="8"/>
  <c r="O116" i="8"/>
  <c r="O118" i="8"/>
  <c r="O163" i="8"/>
  <c r="O166" i="8"/>
  <c r="O122" i="8"/>
  <c r="O215" i="8"/>
  <c r="O107" i="8"/>
  <c r="O109" i="8"/>
  <c r="O111" i="8"/>
  <c r="O155" i="8"/>
  <c r="O157" i="8"/>
  <c r="O159" i="8"/>
  <c r="O162" i="8"/>
  <c r="O165" i="8"/>
  <c r="O169" i="8"/>
  <c r="O214" i="8"/>
  <c r="O125" i="8"/>
  <c r="O112" i="8"/>
  <c r="O150" i="8"/>
  <c r="O152" i="8"/>
  <c r="O113" i="8"/>
  <c r="O115" i="8"/>
  <c r="O117" i="8"/>
  <c r="O161" i="8"/>
  <c r="O123" i="8"/>
  <c r="O168" i="8"/>
  <c r="O213" i="8"/>
  <c r="E125" i="8"/>
  <c r="E112" i="8"/>
  <c r="E150" i="8"/>
  <c r="E152" i="8"/>
  <c r="E113" i="8"/>
  <c r="E115" i="8"/>
  <c r="E117" i="8"/>
  <c r="E161" i="8"/>
  <c r="E123" i="8"/>
  <c r="E168" i="8"/>
  <c r="E213" i="8"/>
  <c r="E214" i="8"/>
  <c r="E124" i="8"/>
  <c r="E126" i="8"/>
  <c r="E120" i="8"/>
  <c r="E108" i="8"/>
  <c r="E110" i="8"/>
  <c r="E154" i="8"/>
  <c r="E156" i="8"/>
  <c r="E158" i="8"/>
  <c r="E160" i="8"/>
  <c r="E164" i="8"/>
  <c r="E167" i="8"/>
  <c r="E216" i="8"/>
  <c r="E127" i="8"/>
  <c r="E121" i="8"/>
  <c r="E149" i="8"/>
  <c r="E151" i="8"/>
  <c r="E153" i="8"/>
  <c r="E114" i="8"/>
  <c r="E116" i="8"/>
  <c r="E118" i="8"/>
  <c r="E163" i="8"/>
  <c r="E166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6" i="8"/>
  <c r="BQ1285" i="5"/>
  <c r="BP7" i="8" s="1"/>
  <c r="BQ961" i="5"/>
  <c r="BL7" i="8" s="1"/>
  <c r="BQ1144" i="5"/>
  <c r="CN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J253" i="8" s="1"/>
  <c r="DU102" i="8"/>
  <c r="DM102" i="8"/>
  <c r="DS109" i="8"/>
  <c r="DP109" i="8"/>
  <c r="DI111" i="8"/>
  <c r="DG111" i="8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Y216" i="8"/>
  <c r="Y125" i="8"/>
  <c r="Y112" i="8"/>
  <c r="Y150" i="8"/>
  <c r="Y152" i="8"/>
  <c r="Y113" i="8"/>
  <c r="Y115" i="8"/>
  <c r="Y117" i="8"/>
  <c r="Y161" i="8"/>
  <c r="Y123" i="8"/>
  <c r="Y168" i="8"/>
  <c r="AX145" i="8"/>
  <c r="AX118" i="8"/>
  <c r="Y213" i="8"/>
  <c r="Y217" i="8"/>
  <c r="Y126" i="8"/>
  <c r="Y120" i="8"/>
  <c r="Y108" i="8"/>
  <c r="Y110" i="8"/>
  <c r="Y154" i="8"/>
  <c r="Y156" i="8"/>
  <c r="Y158" i="8"/>
  <c r="Y160" i="8"/>
  <c r="Y164" i="8"/>
  <c r="Y167" i="8"/>
  <c r="AX109" i="8"/>
  <c r="H244" i="8"/>
  <c r="M28" i="22" s="1"/>
  <c r="Y119" i="8"/>
  <c r="Y127" i="8"/>
  <c r="Y121" i="8"/>
  <c r="Y149" i="8"/>
  <c r="Y151" i="8"/>
  <c r="Y153" i="8"/>
  <c r="Y114" i="8"/>
  <c r="Y116" i="8"/>
  <c r="Y118" i="8"/>
  <c r="Y163" i="8"/>
  <c r="Y166" i="8"/>
  <c r="AX144" i="8"/>
  <c r="AX164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26" i="8"/>
  <c r="M10" i="22" s="1"/>
  <c r="BK376" i="8"/>
  <c r="AL208" i="8"/>
  <c r="M126" i="8"/>
  <c r="M120" i="8"/>
  <c r="M108" i="8"/>
  <c r="M110" i="8"/>
  <c r="M154" i="8"/>
  <c r="M156" i="8"/>
  <c r="M158" i="8"/>
  <c r="M160" i="8"/>
  <c r="M164" i="8"/>
  <c r="M167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13" i="8"/>
  <c r="H237" i="8"/>
  <c r="M21" i="22" s="1"/>
  <c r="M119" i="8"/>
  <c r="H231" i="8"/>
  <c r="M15" i="22" s="1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14" i="8"/>
  <c r="CJ210" i="8"/>
  <c r="CJ211" i="8"/>
  <c r="H225" i="8"/>
  <c r="M9" i="22" s="1"/>
  <c r="H230" i="8"/>
  <c r="M14" i="22" s="1"/>
  <c r="BK377" i="8"/>
  <c r="AL110" i="8"/>
  <c r="M127" i="8"/>
  <c r="M121" i="8"/>
  <c r="M149" i="8"/>
  <c r="M151" i="8"/>
  <c r="M153" i="8"/>
  <c r="M114" i="8"/>
  <c r="M116" i="8"/>
  <c r="M118" i="8"/>
  <c r="M163" i="8"/>
  <c r="M166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16" i="8"/>
  <c r="AL211" i="8"/>
  <c r="M124" i="8"/>
  <c r="CJ192" i="8"/>
  <c r="CJ217" i="8"/>
  <c r="H224" i="8"/>
  <c r="M8" i="22" s="1"/>
  <c r="H234" i="8"/>
  <c r="M18" i="22" s="1"/>
  <c r="H239" i="8"/>
  <c r="M23" i="22" s="1"/>
  <c r="AL120" i="8"/>
  <c r="CJ233" i="8"/>
  <c r="CJ203" i="8"/>
  <c r="CJ189" i="8"/>
  <c r="CJ164" i="8"/>
  <c r="M122" i="8"/>
  <c r="M215" i="8"/>
  <c r="M107" i="8"/>
  <c r="M109" i="8"/>
  <c r="M111" i="8"/>
  <c r="M155" i="8"/>
  <c r="M157" i="8"/>
  <c r="M159" i="8"/>
  <c r="M162" i="8"/>
  <c r="M165" i="8"/>
  <c r="M169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CJ243" i="8"/>
  <c r="CJ174" i="8"/>
  <c r="CJ175" i="8"/>
  <c r="CJ176" i="8"/>
  <c r="CJ177" i="8"/>
  <c r="CJ184" i="8"/>
  <c r="CJ185" i="8"/>
  <c r="CJ207" i="8"/>
  <c r="CJ214" i="8"/>
  <c r="FO18" i="8"/>
  <c r="AQ14" i="2"/>
  <c r="BI201" i="8"/>
  <c r="BI202" i="8"/>
  <c r="BI205" i="8"/>
  <c r="BI206" i="8"/>
  <c r="BI21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EJ477" i="16"/>
  <c r="EK477" i="16" s="1"/>
  <c r="BP337" i="5"/>
  <c r="BU1714" i="5"/>
  <c r="BP1066" i="5"/>
  <c r="AN103" i="16"/>
  <c r="AO103" i="16" s="1"/>
  <c r="BT1795" i="5"/>
  <c r="BS1797" i="5"/>
  <c r="CV78" i="8" s="1"/>
  <c r="BT337" i="5"/>
  <c r="BT339" i="5"/>
  <c r="CD79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DG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DT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BT663" i="5"/>
  <c r="CH79" i="8" s="1"/>
  <c r="BR663" i="5"/>
  <c r="CH77" i="8" s="1"/>
  <c r="DG77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DA192" i="8" s="1"/>
  <c r="AQ10" i="3"/>
  <c r="AB7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CY6" i="8" s="1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6" i="8"/>
  <c r="C120" i="8"/>
  <c r="C108" i="8"/>
  <c r="C110" i="8"/>
  <c r="C154" i="8"/>
  <c r="C156" i="8"/>
  <c r="C158" i="8"/>
  <c r="C160" i="8"/>
  <c r="C164" i="8"/>
  <c r="P23" i="22" s="1"/>
  <c r="C167" i="8"/>
  <c r="C213" i="8"/>
  <c r="H240" i="8"/>
  <c r="M24" i="22" s="1"/>
  <c r="C21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DA179" i="8" s="1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CY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33" i="8"/>
  <c r="M17" i="22" s="1"/>
  <c r="M260" i="22" s="1"/>
  <c r="H222" i="8"/>
  <c r="M6" i="22" s="1"/>
  <c r="C127" i="8"/>
  <c r="C121" i="8"/>
  <c r="C149" i="8"/>
  <c r="C151" i="8"/>
  <c r="C153" i="8"/>
  <c r="C114" i="8"/>
  <c r="C116" i="8"/>
  <c r="C118" i="8"/>
  <c r="C163" i="8"/>
  <c r="C166" i="8"/>
  <c r="N26" i="22" s="1"/>
  <c r="H238" i="8"/>
  <c r="M22" i="22" s="1"/>
  <c r="H243" i="8"/>
  <c r="M27" i="22" s="1"/>
  <c r="H252" i="8"/>
  <c r="M36" i="22" s="1"/>
  <c r="H229" i="8"/>
  <c r="M13" i="22" s="1"/>
  <c r="C119" i="8"/>
  <c r="C217" i="8"/>
  <c r="C122" i="8"/>
  <c r="C214" i="8"/>
  <c r="C107" i="8"/>
  <c r="C109" i="8"/>
  <c r="C111" i="8"/>
  <c r="C155" i="8"/>
  <c r="C157" i="8"/>
  <c r="C159" i="8"/>
  <c r="C162" i="8"/>
  <c r="P21" i="22" s="1"/>
  <c r="C165" i="8"/>
  <c r="C169" i="8"/>
  <c r="BA2" i="8"/>
  <c r="BA250" i="8" s="1"/>
  <c r="H223" i="8"/>
  <c r="M7" i="22" s="1"/>
  <c r="H245" i="8"/>
  <c r="M29" i="22" s="1"/>
  <c r="C124" i="8"/>
  <c r="C125" i="8"/>
  <c r="C112" i="8"/>
  <c r="C150" i="8"/>
  <c r="C152" i="8"/>
  <c r="C113" i="8"/>
  <c r="C115" i="8"/>
  <c r="C117" i="8"/>
  <c r="C161" i="8"/>
  <c r="N20" i="22" s="1"/>
  <c r="C123" i="8"/>
  <c r="C168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DJ241" i="8" s="1"/>
  <c r="BL241" i="8"/>
  <c r="DJ91" i="8"/>
  <c r="BL243" i="8"/>
  <c r="DU95" i="8"/>
  <c r="DD8" i="8"/>
  <c r="BQ820" i="5"/>
  <c r="CJ7" i="8" s="1"/>
  <c r="DI7" i="8" s="1"/>
  <c r="DF95" i="8"/>
  <c r="DR96" i="8"/>
  <c r="DJ96" i="8"/>
  <c r="DJ248" i="8" s="1"/>
  <c r="DI98" i="8"/>
  <c r="DG98" i="8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G88" i="8"/>
  <c r="DU90" i="8"/>
  <c r="DF91" i="8"/>
  <c r="DK92" i="8"/>
  <c r="DI92" i="8"/>
  <c r="DG92" i="8"/>
  <c r="DE92" i="8"/>
  <c r="DU93" i="8"/>
  <c r="DS93" i="8"/>
  <c r="DQ93" i="8"/>
  <c r="DO93" i="8"/>
  <c r="DG93" i="8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E127" i="8"/>
  <c r="DH137" i="8"/>
  <c r="DT138" i="8"/>
  <c r="DR138" i="8"/>
  <c r="DJ138" i="8"/>
  <c r="DJ290" i="8" s="1"/>
  <c r="DO114" i="8"/>
  <c r="DG114" i="8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BU2" i="8"/>
  <c r="BU195" i="8" s="1"/>
  <c r="AV132" i="8"/>
  <c r="CR2" i="8"/>
  <c r="CR164" i="8" s="1"/>
  <c r="AT136" i="8"/>
  <c r="AT210" i="8"/>
  <c r="AT212" i="8"/>
  <c r="AT209" i="8"/>
  <c r="AT97" i="8"/>
  <c r="AT135" i="8"/>
  <c r="AT211" i="8"/>
  <c r="BS376" i="8"/>
  <c r="AT99" i="8"/>
  <c r="AT143" i="8"/>
  <c r="AT144" i="8"/>
  <c r="AT105" i="8"/>
  <c r="AT147" i="8"/>
  <c r="AT112" i="8"/>
  <c r="AT155" i="8"/>
  <c r="AT157" i="8"/>
  <c r="AT158" i="8"/>
  <c r="AT121" i="8"/>
  <c r="AT163" i="8"/>
  <c r="AT110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374" i="8" s="1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CN232" i="8" s="1"/>
  <c r="AP209" i="8"/>
  <c r="AP135" i="8"/>
  <c r="AP210" i="8"/>
  <c r="AP212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BO220" i="8"/>
  <c r="AP129" i="8"/>
  <c r="BO192" i="8"/>
  <c r="AP110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205" i="8"/>
  <c r="AM2" i="8"/>
  <c r="CK2" i="8" s="1"/>
  <c r="CJ220" i="8"/>
  <c r="BK2" i="8"/>
  <c r="CJ374" i="8" s="1"/>
  <c r="BI212" i="8"/>
  <c r="BI213" i="8"/>
  <c r="AJ2" i="8"/>
  <c r="AJ110" i="8" s="1"/>
  <c r="BG2" i="8"/>
  <c r="BG178" i="8" s="1"/>
  <c r="AF127" i="8"/>
  <c r="EJ374" i="15"/>
  <c r="EK374" i="15" s="1"/>
  <c r="EJ434" i="16"/>
  <c r="EK434" i="16" s="1"/>
  <c r="BS1635" i="5"/>
  <c r="CT78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DA375" i="8" s="1"/>
  <c r="BS582" i="5"/>
  <c r="CG78" i="8" s="1"/>
  <c r="BP580" i="5"/>
  <c r="BP582" i="5"/>
  <c r="CG75" i="8" s="1"/>
  <c r="BQ580" i="5"/>
  <c r="BY174" i="16"/>
  <c r="BZ174" i="16" s="1"/>
  <c r="N182" i="8"/>
  <c r="BY374" i="15"/>
  <c r="BZ374" i="15" s="1"/>
  <c r="BU987" i="5"/>
  <c r="CL80" i="8" s="1"/>
  <c r="BS985" i="5"/>
  <c r="BT1309" i="5"/>
  <c r="BR1311" i="5"/>
  <c r="CP77" i="8" s="1"/>
  <c r="BQ1635" i="5"/>
  <c r="CT76" i="8" s="1"/>
  <c r="BP1635" i="5"/>
  <c r="CT75" i="8" s="1"/>
  <c r="DS75" i="8" s="1"/>
  <c r="AN186" i="15"/>
  <c r="AO186" i="15" s="1"/>
  <c r="BU582" i="5"/>
  <c r="CG80" i="8" s="1"/>
  <c r="BR1635" i="5"/>
  <c r="CT77" i="8" s="1"/>
  <c r="DS77" i="8" s="1"/>
  <c r="BP1309" i="5"/>
  <c r="BQ1634" i="5"/>
  <c r="CT70" i="8" s="1"/>
  <c r="BT1310" i="5"/>
  <c r="CP73" i="8" s="1"/>
  <c r="BQ987" i="5"/>
  <c r="CL76" i="8" s="1"/>
  <c r="BP985" i="5"/>
  <c r="BS580" i="5"/>
  <c r="BQ582" i="5"/>
  <c r="CG76" i="8" s="1"/>
  <c r="BT582" i="5"/>
  <c r="CG79" i="8" s="1"/>
  <c r="AN261" i="10"/>
  <c r="AO261" i="10" s="1"/>
  <c r="N185" i="8"/>
  <c r="BS1633" i="5"/>
  <c r="BT985" i="5"/>
  <c r="BP1311" i="5"/>
  <c r="CP75" i="8" s="1"/>
  <c r="BS1309" i="5"/>
  <c r="BP1633" i="5"/>
  <c r="BU1633" i="5"/>
  <c r="FN536" i="16"/>
  <c r="FO536" i="16" s="1"/>
  <c r="BT1635" i="5"/>
  <c r="CT79" i="8" s="1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A175" i="8" s="1"/>
  <c r="DZ9" i="8"/>
  <c r="DZ40" i="8"/>
  <c r="CB375" i="8"/>
  <c r="AQ238" i="3"/>
  <c r="FW28" i="8"/>
  <c r="BQ1310" i="5"/>
  <c r="CP70" i="8" s="1"/>
  <c r="BP1634" i="5"/>
  <c r="CT69" i="8" s="1"/>
  <c r="BU1634" i="5"/>
  <c r="CT74" i="8" s="1"/>
  <c r="BS1310" i="5"/>
  <c r="CP72" i="8" s="1"/>
  <c r="BR1634" i="5"/>
  <c r="CT71" i="8" s="1"/>
  <c r="BP1310" i="5"/>
  <c r="CP69" i="8" s="1"/>
  <c r="BU1310" i="5"/>
  <c r="CP74" i="8" s="1"/>
  <c r="BR1310" i="5"/>
  <c r="CP71" i="8" s="1"/>
  <c r="BT1634" i="5"/>
  <c r="CT73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DA252" i="8" s="1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BR1147" i="5"/>
  <c r="BS1149" i="5"/>
  <c r="CN78" i="8" s="1"/>
  <c r="BQ1147" i="5"/>
  <c r="BP1149" i="5"/>
  <c r="CN75" i="8" s="1"/>
  <c r="BP1147" i="5"/>
  <c r="BQ1531" i="5"/>
  <c r="BS70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DA234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DA223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84" i="8"/>
  <c r="T186" i="8"/>
  <c r="R186" i="8"/>
  <c r="R180" i="8"/>
  <c r="P183" i="8"/>
  <c r="P184" i="8"/>
  <c r="L185" i="8"/>
  <c r="DH4" i="8"/>
  <c r="F182" i="8"/>
  <c r="F188" i="8"/>
  <c r="D181" i="8"/>
  <c r="D182" i="8"/>
  <c r="BT1147" i="5"/>
  <c r="BP742" i="5"/>
  <c r="BS744" i="5"/>
  <c r="CI78" i="8" s="1"/>
  <c r="BS420" i="5"/>
  <c r="CE78" i="8" s="1"/>
  <c r="BS1473" i="5"/>
  <c r="CR78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DM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82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60" i="8"/>
  <c r="X144" i="8" s="1"/>
  <c r="BV4" i="8"/>
  <c r="BV152" i="8" s="1"/>
  <c r="X61" i="8"/>
  <c r="X145" i="8" s="1"/>
  <c r="X14" i="8"/>
  <c r="X98" i="8" s="1"/>
  <c r="X180" i="8"/>
  <c r="X186" i="8"/>
  <c r="X181" i="8"/>
  <c r="X19" i="8"/>
  <c r="X103" i="8" s="1"/>
  <c r="X184" i="8"/>
  <c r="X185" i="8"/>
  <c r="X188" i="8"/>
  <c r="V18" i="8"/>
  <c r="V102" i="8" s="1"/>
  <c r="DR4" i="8"/>
  <c r="V182" i="8"/>
  <c r="V184" i="8"/>
  <c r="V187" i="8"/>
  <c r="V186" i="8"/>
  <c r="V181" i="8"/>
  <c r="T86" i="8"/>
  <c r="T170" i="8" s="1"/>
  <c r="T60" i="8"/>
  <c r="T144" i="8" s="1"/>
  <c r="T18" i="8"/>
  <c r="T102" i="8" s="1"/>
  <c r="T12" i="8"/>
  <c r="T96" i="8" s="1"/>
  <c r="T188" i="8"/>
  <c r="T185" i="8"/>
  <c r="T182" i="8"/>
  <c r="T183" i="8"/>
  <c r="T180" i="8"/>
  <c r="R17" i="8"/>
  <c r="R101" i="8" s="1"/>
  <c r="R182" i="8"/>
  <c r="R183" i="8"/>
  <c r="R15" i="8"/>
  <c r="R99" i="8" s="1"/>
  <c r="R187" i="8"/>
  <c r="R185" i="8"/>
  <c r="P58" i="8"/>
  <c r="P142" i="8" s="1"/>
  <c r="P188" i="8"/>
  <c r="P187" i="8"/>
  <c r="P185" i="8"/>
  <c r="P180" i="8"/>
  <c r="DL4" i="8"/>
  <c r="P182" i="8"/>
  <c r="N56" i="8"/>
  <c r="N140" i="8" s="1"/>
  <c r="N13" i="8"/>
  <c r="N97" i="8" s="1"/>
  <c r="N183" i="8"/>
  <c r="N186" i="8"/>
  <c r="N184" i="8"/>
  <c r="N187" i="8"/>
  <c r="DJ4" i="8"/>
  <c r="N188" i="8"/>
  <c r="L91" i="8"/>
  <c r="L175" i="8" s="1"/>
  <c r="L16" i="8"/>
  <c r="L100" i="8" s="1"/>
  <c r="L180" i="8"/>
  <c r="L182" i="8"/>
  <c r="L188" i="8"/>
  <c r="L187" i="8"/>
  <c r="L184" i="8"/>
  <c r="L186" i="8"/>
  <c r="L181" i="8"/>
  <c r="J87" i="8"/>
  <c r="J171" i="8" s="1"/>
  <c r="J188" i="8"/>
  <c r="J180" i="8"/>
  <c r="J187" i="8"/>
  <c r="J184" i="8"/>
  <c r="J182" i="8"/>
  <c r="J185" i="8"/>
  <c r="J183" i="8"/>
  <c r="H93" i="8"/>
  <c r="H177" i="8" s="1"/>
  <c r="H58" i="8"/>
  <c r="H142" i="8" s="1"/>
  <c r="H14" i="8"/>
  <c r="H98" i="8" s="1"/>
  <c r="H186" i="8"/>
  <c r="H185" i="8"/>
  <c r="H181" i="8"/>
  <c r="H183" i="8"/>
  <c r="H184" i="8"/>
  <c r="DD4" i="8"/>
  <c r="H180" i="8"/>
  <c r="F12" i="8"/>
  <c r="F96" i="8" s="1"/>
  <c r="F186" i="8"/>
  <c r="F55" i="8"/>
  <c r="F139" i="8" s="1"/>
  <c r="F54" i="8"/>
  <c r="F138" i="8" s="1"/>
  <c r="F185" i="8"/>
  <c r="F180" i="8"/>
  <c r="F184" i="8"/>
  <c r="F187" i="8"/>
  <c r="F183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83" i="8"/>
  <c r="DP4" i="8"/>
  <c r="H188" i="8"/>
  <c r="DT4" i="8"/>
  <c r="P186" i="8"/>
  <c r="AN297" i="10"/>
  <c r="AO297" i="10" s="1"/>
  <c r="V180" i="8"/>
  <c r="R188" i="8"/>
  <c r="J186" i="8"/>
  <c r="D187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83" i="8"/>
  <c r="T187" i="8"/>
  <c r="H182" i="8"/>
  <c r="X187" i="8"/>
  <c r="P181" i="8"/>
  <c r="V188" i="8"/>
  <c r="N181" i="8"/>
  <c r="J181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DA216" i="8" s="1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101" i="8" s="1"/>
  <c r="F56" i="8"/>
  <c r="F140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9" i="8"/>
  <c r="L143" i="8" s="1"/>
  <c r="H57" i="8"/>
  <c r="H141" i="8" s="1"/>
  <c r="J90" i="8"/>
  <c r="J174" i="8" s="1"/>
  <c r="D87" i="8"/>
  <c r="D171" i="8" s="1"/>
  <c r="D188" i="8"/>
  <c r="D20" i="8"/>
  <c r="D104" i="8" s="1"/>
  <c r="D184" i="8"/>
  <c r="D12" i="8"/>
  <c r="D96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83" i="8"/>
  <c r="BY687" i="16"/>
  <c r="BZ687" i="16" s="1"/>
  <c r="BY781" i="16"/>
  <c r="BZ781" i="16" s="1"/>
  <c r="FN703" i="16"/>
  <c r="FO703" i="16" s="1"/>
  <c r="D180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85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86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AJ256" i="18"/>
  <c r="ED7" i="8"/>
  <c r="ED6" i="8"/>
  <c r="BG255" i="8"/>
  <c r="DE105" i="8"/>
  <c r="BQ556" i="5"/>
  <c r="BG7" i="8" s="1"/>
  <c r="DD103" i="8"/>
  <c r="DD104" i="8"/>
  <c r="DD108" i="8"/>
  <c r="DD90" i="8"/>
  <c r="DC92" i="8"/>
  <c r="DC127" i="8"/>
  <c r="DC8" i="8"/>
  <c r="AQ314" i="3"/>
  <c r="DS316" i="8"/>
  <c r="DS317" i="8"/>
  <c r="DS333" i="8"/>
  <c r="DS359" i="8"/>
  <c r="DS364" i="8"/>
  <c r="DM329" i="8"/>
  <c r="DM349" i="8"/>
  <c r="DM351" i="8"/>
  <c r="DA35" i="8"/>
  <c r="DA187" i="8" s="1"/>
  <c r="CY372" i="8"/>
  <c r="CY348" i="8"/>
  <c r="CY65" i="8"/>
  <c r="ED40" i="8"/>
  <c r="DE111" i="8"/>
  <c r="DE95" i="8"/>
  <c r="DE109" i="8"/>
  <c r="BQ496" i="5"/>
  <c r="CF7" i="8" s="1"/>
  <c r="DE135" i="8"/>
  <c r="DE136" i="8"/>
  <c r="DE106" i="8"/>
  <c r="DE110" i="8"/>
  <c r="DE139" i="8"/>
  <c r="DE102" i="8"/>
  <c r="DE137" i="8"/>
  <c r="DD129" i="8"/>
  <c r="DD94" i="8"/>
  <c r="DD123" i="8"/>
  <c r="DD139" i="8"/>
  <c r="DC119" i="8"/>
  <c r="DC125" i="8"/>
  <c r="DC123" i="8"/>
  <c r="AQ390" i="3"/>
  <c r="FP45" i="8"/>
  <c r="FP34" i="8"/>
  <c r="FP24" i="8"/>
  <c r="FP42" i="8"/>
  <c r="FP31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100" i="8" s="1"/>
  <c r="F16" i="8"/>
  <c r="F100" i="8" s="1"/>
  <c r="L15" i="8"/>
  <c r="L99" i="8" s="1"/>
  <c r="R14" i="8"/>
  <c r="R98" i="8" s="1"/>
  <c r="X13" i="8"/>
  <c r="X97" i="8" s="1"/>
  <c r="H13" i="8"/>
  <c r="H97" i="8" s="1"/>
  <c r="N12" i="8"/>
  <c r="N96" i="8" s="1"/>
  <c r="BT964" i="5"/>
  <c r="BL73" i="8" s="1"/>
  <c r="BL225" i="8" s="1"/>
  <c r="H17" i="8"/>
  <c r="H101" i="8" s="1"/>
  <c r="H59" i="8"/>
  <c r="H143" i="8" s="1"/>
  <c r="L18" i="8"/>
  <c r="L102" i="8" s="1"/>
  <c r="L60" i="8"/>
  <c r="L144" i="8" s="1"/>
  <c r="V19" i="8"/>
  <c r="V103" i="8" s="1"/>
  <c r="V61" i="8"/>
  <c r="V145" i="8" s="1"/>
  <c r="V20" i="8"/>
  <c r="V104" i="8" s="1"/>
  <c r="X62" i="8"/>
  <c r="X146" i="8" s="1"/>
  <c r="X54" i="8"/>
  <c r="X138" i="8" s="1"/>
  <c r="X55" i="8"/>
  <c r="X139" i="8" s="1"/>
  <c r="D55" i="8"/>
  <c r="D139" i="8" s="1"/>
  <c r="D56" i="8"/>
  <c r="D140" i="8" s="1"/>
  <c r="D57" i="8"/>
  <c r="D141" i="8" s="1"/>
  <c r="F58" i="8"/>
  <c r="F142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81" i="8"/>
  <c r="D61" i="8"/>
  <c r="D145" i="8" s="1"/>
  <c r="BQ905" i="5"/>
  <c r="CK70" i="8" s="1"/>
  <c r="BR824" i="5"/>
  <c r="CJ71" i="8" s="1"/>
  <c r="BT824" i="5"/>
  <c r="CJ73" i="8" s="1"/>
  <c r="CJ225" i="8" s="1"/>
  <c r="BS905" i="5"/>
  <c r="CK72" i="8" s="1"/>
  <c r="T16" i="8"/>
  <c r="T100" i="8" s="1"/>
  <c r="D16" i="8"/>
  <c r="D100" i="8" s="1"/>
  <c r="J15" i="8"/>
  <c r="J99" i="8" s="1"/>
  <c r="P14" i="8"/>
  <c r="P98" i="8" s="1"/>
  <c r="V13" i="8"/>
  <c r="V97" i="8" s="1"/>
  <c r="F13" i="8"/>
  <c r="F97" i="8" s="1"/>
  <c r="L12" i="8"/>
  <c r="L96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101" i="8" s="1"/>
  <c r="V59" i="8"/>
  <c r="V143" i="8" s="1"/>
  <c r="J18" i="8"/>
  <c r="J102" i="8" s="1"/>
  <c r="J60" i="8"/>
  <c r="J144" i="8" s="1"/>
  <c r="N19" i="8"/>
  <c r="N103" i="8" s="1"/>
  <c r="N61" i="8"/>
  <c r="N145" i="8" s="1"/>
  <c r="N20" i="8"/>
  <c r="N104" i="8" s="1"/>
  <c r="P62" i="8"/>
  <c r="P146" i="8" s="1"/>
  <c r="P54" i="8"/>
  <c r="P138" i="8" s="1"/>
  <c r="P55" i="8"/>
  <c r="P139" i="8" s="1"/>
  <c r="R56" i="8"/>
  <c r="R140" i="8" s="1"/>
  <c r="R57" i="8"/>
  <c r="R141" i="8" s="1"/>
  <c r="R58" i="8"/>
  <c r="R142" i="8" s="1"/>
  <c r="AQ1229" i="3"/>
  <c r="AR44" i="8" s="1"/>
  <c r="AR126" i="8" s="1"/>
  <c r="D93" i="8"/>
  <c r="D177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84" i="8"/>
  <c r="D60" i="8"/>
  <c r="D144" i="8" s="1"/>
  <c r="BQ824" i="5"/>
  <c r="CJ70" i="8" s="1"/>
  <c r="CJ222" i="8" s="1"/>
  <c r="BU1229" i="5"/>
  <c r="CO74" i="8" s="1"/>
  <c r="BT1229" i="5"/>
  <c r="CO73" i="8" s="1"/>
  <c r="DN73" i="8" s="1"/>
  <c r="D59" i="8"/>
  <c r="D143" i="8" s="1"/>
  <c r="N16" i="8"/>
  <c r="N100" i="8" s="1"/>
  <c r="T15" i="8"/>
  <c r="T99" i="8" s="1"/>
  <c r="D15" i="8"/>
  <c r="D99" i="8" s="1"/>
  <c r="J14" i="8"/>
  <c r="J98" i="8" s="1"/>
  <c r="P13" i="8"/>
  <c r="P97" i="8" s="1"/>
  <c r="V12" i="8"/>
  <c r="V96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9" i="8"/>
  <c r="T143" i="8" s="1"/>
  <c r="J19" i="8"/>
  <c r="J103" i="8" s="1"/>
  <c r="L61" i="8"/>
  <c r="L145" i="8" s="1"/>
  <c r="L20" i="8"/>
  <c r="L104" i="8" s="1"/>
  <c r="L62" i="8"/>
  <c r="L146" i="8" s="1"/>
  <c r="N54" i="8"/>
  <c r="N138" i="8" s="1"/>
  <c r="N55" i="8"/>
  <c r="N139" i="8" s="1"/>
  <c r="P57" i="8"/>
  <c r="P141" i="8" s="1"/>
  <c r="AQ1230" i="3"/>
  <c r="AR47" i="8" s="1"/>
  <c r="AR129" i="8" s="1"/>
  <c r="L90" i="8"/>
  <c r="L174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B26" i="8"/>
  <c r="CZ30" i="8"/>
  <c r="CY320" i="8"/>
  <c r="CY326" i="8"/>
  <c r="CY330" i="8"/>
  <c r="EC7" i="8"/>
  <c r="AJ215" i="18"/>
  <c r="EB9" i="8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BR1715" i="5"/>
  <c r="CU71" i="8" s="1"/>
  <c r="DT71" i="8" s="1"/>
  <c r="BP1796" i="5"/>
  <c r="CV69" i="8" s="1"/>
  <c r="BT500" i="5"/>
  <c r="CF73" i="8" s="1"/>
  <c r="BU559" i="5"/>
  <c r="BG74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U1288" i="5"/>
  <c r="BP74" i="8" s="1"/>
  <c r="AQ1534" i="3"/>
  <c r="AV47" i="8" s="1"/>
  <c r="AV129" i="8" s="1"/>
  <c r="AR926" i="3"/>
  <c r="AN48" i="8" s="1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Q560" i="5"/>
  <c r="BG76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BQ1553" i="5"/>
  <c r="CS70" i="8" s="1"/>
  <c r="BU1553" i="5"/>
  <c r="CS74" i="8" s="1"/>
  <c r="BT1553" i="5"/>
  <c r="CS73" i="8" s="1"/>
  <c r="BP397" i="5"/>
  <c r="BE69" i="8" s="1"/>
  <c r="BT559" i="5"/>
  <c r="BG73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BT338" i="5"/>
  <c r="CD73" i="8" s="1"/>
  <c r="AQ1686" i="3"/>
  <c r="AX47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44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T1369" i="5"/>
  <c r="BQ73" i="8" s="1"/>
  <c r="BT1370" i="5"/>
  <c r="BQ79" i="8" s="1"/>
  <c r="BS1369" i="5"/>
  <c r="BQ72" i="8" s="1"/>
  <c r="BP1370" i="5"/>
  <c r="BQ75" i="8" s="1"/>
  <c r="BP1369" i="5"/>
  <c r="BQ69" i="8" s="1"/>
  <c r="AQ850" i="3"/>
  <c r="AM47" i="8" s="1"/>
  <c r="AP851" i="3"/>
  <c r="AM49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S338" i="5"/>
  <c r="CD72" i="8" s="1"/>
  <c r="BU338" i="5"/>
  <c r="CD74" i="8" s="1"/>
  <c r="BQ338" i="5"/>
  <c r="CD70" i="8" s="1"/>
  <c r="BU641" i="5"/>
  <c r="BH80" i="8" s="1"/>
  <c r="BP581" i="5"/>
  <c r="CG69" i="8" s="1"/>
  <c r="BR581" i="5"/>
  <c r="CG71" i="8" s="1"/>
  <c r="DF71" i="8" s="1"/>
  <c r="EJ261" i="10"/>
  <c r="EK261" i="10" s="1"/>
  <c r="X93" i="8"/>
  <c r="X177" i="8" s="1"/>
  <c r="X56" i="8"/>
  <c r="X140" i="8" s="1"/>
  <c r="X20" i="8"/>
  <c r="X104" i="8" s="1"/>
  <c r="X18" i="8"/>
  <c r="X102" i="8" s="1"/>
  <c r="V94" i="8"/>
  <c r="V178" i="8" s="1"/>
  <c r="V57" i="8"/>
  <c r="V141" i="8" s="1"/>
  <c r="V62" i="8"/>
  <c r="V146" i="8" s="1"/>
  <c r="V60" i="8"/>
  <c r="V144" i="8" s="1"/>
  <c r="T90" i="8"/>
  <c r="T174" i="8" s="1"/>
  <c r="CQ4" i="8"/>
  <c r="CQ147" i="8" s="1"/>
  <c r="DP147" i="8" s="1"/>
  <c r="T58" i="8"/>
  <c r="T142" i="8" s="1"/>
  <c r="T54" i="8"/>
  <c r="T138" i="8" s="1"/>
  <c r="T19" i="8"/>
  <c r="T103" i="8" s="1"/>
  <c r="T17" i="8"/>
  <c r="T101" i="8" s="1"/>
  <c r="R87" i="8"/>
  <c r="R171" i="8" s="1"/>
  <c r="R55" i="8"/>
  <c r="R139" i="8" s="1"/>
  <c r="R61" i="8"/>
  <c r="R145" i="8" s="1"/>
  <c r="R59" i="8"/>
  <c r="R143" i="8" s="1"/>
  <c r="EK4" i="8"/>
  <c r="EK66" i="8" s="1"/>
  <c r="BN4" i="8"/>
  <c r="BN151" i="8" s="1"/>
  <c r="P56" i="8"/>
  <c r="P140" i="8" s="1"/>
  <c r="P20" i="8"/>
  <c r="P104" i="8" s="1"/>
  <c r="P18" i="8"/>
  <c r="P102" i="8" s="1"/>
  <c r="CK4" i="8"/>
  <c r="CK157" i="8" s="1"/>
  <c r="DJ157" i="8" s="1"/>
  <c r="DJ309" i="8" s="1"/>
  <c r="N57" i="8"/>
  <c r="N141" i="8" s="1"/>
  <c r="N62" i="8"/>
  <c r="N146" i="8" s="1"/>
  <c r="N60" i="8"/>
  <c r="N144" i="8" s="1"/>
  <c r="L58" i="8"/>
  <c r="L142" i="8" s="1"/>
  <c r="L54" i="8"/>
  <c r="L138" i="8" s="1"/>
  <c r="L19" i="8"/>
  <c r="L103" i="8" s="1"/>
  <c r="L17" i="8"/>
  <c r="L101" i="8" s="1"/>
  <c r="BH4" i="8"/>
  <c r="BH149" i="8" s="1"/>
  <c r="J55" i="8"/>
  <c r="J139" i="8" s="1"/>
  <c r="J61" i="8"/>
  <c r="J145" i="8" s="1"/>
  <c r="J59" i="8"/>
  <c r="J143" i="8" s="1"/>
  <c r="H56" i="8"/>
  <c r="H140" i="8" s="1"/>
  <c r="H20" i="8"/>
  <c r="H104" i="8" s="1"/>
  <c r="H18" i="8"/>
  <c r="H102" i="8" s="1"/>
  <c r="AE4" i="8"/>
  <c r="AE90" i="8" s="1"/>
  <c r="F93" i="8"/>
  <c r="F177" i="8" s="1"/>
  <c r="F57" i="8"/>
  <c r="F141" i="8" s="1"/>
  <c r="F62" i="8"/>
  <c r="F146" i="8" s="1"/>
  <c r="F60" i="8"/>
  <c r="F144" i="8" s="1"/>
  <c r="D91" i="8"/>
  <c r="D175" i="8" s="1"/>
  <c r="D89" i="8"/>
  <c r="D173" i="8" s="1"/>
  <c r="D58" i="8"/>
  <c r="D142" i="8" s="1"/>
  <c r="D54" i="8"/>
  <c r="D138" i="8" s="1"/>
  <c r="D19" i="8"/>
  <c r="D103" i="8" s="1"/>
  <c r="D17" i="8"/>
  <c r="D101" i="8" s="1"/>
  <c r="F181" i="8"/>
  <c r="T181" i="8"/>
  <c r="BP884" i="5"/>
  <c r="R16" i="8"/>
  <c r="R100" i="8" s="1"/>
  <c r="J16" i="8"/>
  <c r="J100" i="8" s="1"/>
  <c r="X15" i="8"/>
  <c r="X99" i="8" s="1"/>
  <c r="P15" i="8"/>
  <c r="P99" i="8" s="1"/>
  <c r="H15" i="8"/>
  <c r="H99" i="8" s="1"/>
  <c r="V14" i="8"/>
  <c r="V98" i="8" s="1"/>
  <c r="N14" i="8"/>
  <c r="N98" i="8" s="1"/>
  <c r="F14" i="8"/>
  <c r="F98" i="8" s="1"/>
  <c r="T13" i="8"/>
  <c r="T97" i="8" s="1"/>
  <c r="L13" i="8"/>
  <c r="L97" i="8" s="1"/>
  <c r="D13" i="8"/>
  <c r="D97" i="8" s="1"/>
  <c r="R12" i="8"/>
  <c r="R96" i="8" s="1"/>
  <c r="J12" i="8"/>
  <c r="J96" i="8" s="1"/>
  <c r="BS884" i="5"/>
  <c r="BK72" i="8" s="1"/>
  <c r="BT1613" i="5"/>
  <c r="BT73" i="8" s="1"/>
  <c r="BU1613" i="5"/>
  <c r="BT80" i="8" s="1"/>
  <c r="P17" i="8"/>
  <c r="P101" i="8" s="1"/>
  <c r="F17" i="8"/>
  <c r="F101" i="8" s="1"/>
  <c r="P59" i="8"/>
  <c r="P143" i="8" s="1"/>
  <c r="F59" i="8"/>
  <c r="F143" i="8" s="1"/>
  <c r="R18" i="8"/>
  <c r="R102" i="8" s="1"/>
  <c r="F18" i="8"/>
  <c r="F102" i="8" s="1"/>
  <c r="R60" i="8"/>
  <c r="R144" i="8" s="1"/>
  <c r="H60" i="8"/>
  <c r="H144" i="8" s="1"/>
  <c r="R19" i="8"/>
  <c r="R103" i="8" s="1"/>
  <c r="H19" i="8"/>
  <c r="H103" i="8" s="1"/>
  <c r="T61" i="8"/>
  <c r="T145" i="8" s="1"/>
  <c r="H61" i="8"/>
  <c r="H145" i="8" s="1"/>
  <c r="T20" i="8"/>
  <c r="T104" i="8" s="1"/>
  <c r="J20" i="8"/>
  <c r="J104" i="8" s="1"/>
  <c r="T62" i="8"/>
  <c r="T146" i="8" s="1"/>
  <c r="J62" i="8"/>
  <c r="J146" i="8" s="1"/>
  <c r="V54" i="8"/>
  <c r="V138" i="8" s="1"/>
  <c r="J54" i="8"/>
  <c r="J138" i="8" s="1"/>
  <c r="V55" i="8"/>
  <c r="V139" i="8" s="1"/>
  <c r="L55" i="8"/>
  <c r="L139" i="8" s="1"/>
  <c r="V56" i="8"/>
  <c r="V140" i="8" s="1"/>
  <c r="L56" i="8"/>
  <c r="L140" i="8" s="1"/>
  <c r="X57" i="8"/>
  <c r="X141" i="8" s="1"/>
  <c r="L57" i="8"/>
  <c r="L141" i="8" s="1"/>
  <c r="X58" i="8"/>
  <c r="X142" i="8" s="1"/>
  <c r="N58" i="8"/>
  <c r="N142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90" i="8"/>
  <c r="D174" i="8" s="1"/>
  <c r="V93" i="8"/>
  <c r="V177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6" i="8"/>
  <c r="R170" i="8" s="1"/>
  <c r="DN4" i="8"/>
  <c r="H187" i="8"/>
  <c r="D62" i="8"/>
  <c r="D146" i="8" s="1"/>
  <c r="BU824" i="5"/>
  <c r="CJ74" i="8" s="1"/>
  <c r="CJ226" i="8" s="1"/>
  <c r="BT662" i="5"/>
  <c r="CH73" i="8" s="1"/>
  <c r="X16" i="8"/>
  <c r="X100" i="8" s="1"/>
  <c r="P16" i="8"/>
  <c r="P100" i="8" s="1"/>
  <c r="H16" i="8"/>
  <c r="H100" i="8" s="1"/>
  <c r="V15" i="8"/>
  <c r="V99" i="8" s="1"/>
  <c r="N15" i="8"/>
  <c r="N99" i="8" s="1"/>
  <c r="F15" i="8"/>
  <c r="F99" i="8" s="1"/>
  <c r="T14" i="8"/>
  <c r="T98" i="8" s="1"/>
  <c r="L14" i="8"/>
  <c r="L98" i="8" s="1"/>
  <c r="D14" i="8"/>
  <c r="D98" i="8" s="1"/>
  <c r="R13" i="8"/>
  <c r="R97" i="8" s="1"/>
  <c r="J13" i="8"/>
  <c r="J97" i="8" s="1"/>
  <c r="X12" i="8"/>
  <c r="X96" i="8" s="1"/>
  <c r="P12" i="8"/>
  <c r="P96" i="8" s="1"/>
  <c r="H12" i="8"/>
  <c r="H96" i="8" s="1"/>
  <c r="BP1126" i="5"/>
  <c r="BN69" i="8" s="1"/>
  <c r="BU1612" i="5"/>
  <c r="BT74" i="8" s="1"/>
  <c r="X17" i="8"/>
  <c r="X101" i="8" s="1"/>
  <c r="N17" i="8"/>
  <c r="N101" i="8" s="1"/>
  <c r="X59" i="8"/>
  <c r="X143" i="8" s="1"/>
  <c r="N59" i="8"/>
  <c r="N143" i="8" s="1"/>
  <c r="N18" i="8"/>
  <c r="N102" i="8" s="1"/>
  <c r="D18" i="8"/>
  <c r="D102" i="8" s="1"/>
  <c r="P60" i="8"/>
  <c r="P144" i="8" s="1"/>
  <c r="P19" i="8"/>
  <c r="P103" i="8" s="1"/>
  <c r="F19" i="8"/>
  <c r="F103" i="8" s="1"/>
  <c r="P61" i="8"/>
  <c r="P145" i="8" s="1"/>
  <c r="F61" i="8"/>
  <c r="F145" i="8" s="1"/>
  <c r="R20" i="8"/>
  <c r="R104" i="8" s="1"/>
  <c r="F20" i="8"/>
  <c r="F104" i="8" s="1"/>
  <c r="R62" i="8"/>
  <c r="R146" i="8" s="1"/>
  <c r="H62" i="8"/>
  <c r="H146" i="8" s="1"/>
  <c r="R54" i="8"/>
  <c r="R138" i="8" s="1"/>
  <c r="H54" i="8"/>
  <c r="H138" i="8" s="1"/>
  <c r="T55" i="8"/>
  <c r="T139" i="8" s="1"/>
  <c r="H55" i="8"/>
  <c r="H139" i="8" s="1"/>
  <c r="T56" i="8"/>
  <c r="T140" i="8" s="1"/>
  <c r="J56" i="8"/>
  <c r="J140" i="8" s="1"/>
  <c r="T57" i="8"/>
  <c r="T141" i="8" s="1"/>
  <c r="J57" i="8"/>
  <c r="J141" i="8" s="1"/>
  <c r="V58" i="8"/>
  <c r="V142" i="8" s="1"/>
  <c r="J58" i="8"/>
  <c r="J142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7" i="8"/>
  <c r="P171" i="8" s="1"/>
  <c r="N93" i="8"/>
  <c r="N177" i="8" s="1"/>
  <c r="AK669" i="18"/>
  <c r="EN38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P927" i="3"/>
  <c r="AN49" i="8" s="1"/>
  <c r="AP925" i="3"/>
  <c r="AN43" i="8" s="1"/>
  <c r="AP926" i="3"/>
  <c r="AN46" i="8" s="1"/>
  <c r="N91" i="8"/>
  <c r="N175" i="8" s="1"/>
  <c r="X94" i="8"/>
  <c r="X178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M26" i="8"/>
  <c r="DA26" i="8"/>
  <c r="DA178" i="8" s="1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J246" i="8" s="1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T106" i="8"/>
  <c r="DP106" i="8"/>
  <c r="DT107" i="8"/>
  <c r="DN107" i="8"/>
  <c r="DG107" i="8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S118" i="8"/>
  <c r="DK118" i="8"/>
  <c r="DC118" i="8"/>
  <c r="DN120" i="8"/>
  <c r="DL121" i="8"/>
  <c r="DQ123" i="8"/>
  <c r="DO123" i="8"/>
  <c r="DJ123" i="8"/>
  <c r="DJ275" i="8" s="1"/>
  <c r="DU124" i="8"/>
  <c r="DS124" i="8"/>
  <c r="DN124" i="8"/>
  <c r="DG124" i="8"/>
  <c r="DE124" i="8"/>
  <c r="DR49" i="8"/>
  <c r="DO125" i="8"/>
  <c r="DL125" i="8"/>
  <c r="DF125" i="8"/>
  <c r="DR128" i="8"/>
  <c r="DN128" i="8"/>
  <c r="DJ128" i="8"/>
  <c r="DJ280" i="8" s="1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J268" i="8" s="1"/>
  <c r="DR119" i="8"/>
  <c r="DT120" i="8"/>
  <c r="DF120" i="8"/>
  <c r="DR121" i="8"/>
  <c r="DK123" i="8"/>
  <c r="DO124" i="8"/>
  <c r="DG125" i="8"/>
  <c r="DR130" i="8"/>
  <c r="DN130" i="8"/>
  <c r="DJ130" i="8"/>
  <c r="DJ282" i="8" s="1"/>
  <c r="DF130" i="8"/>
  <c r="DB130" i="8"/>
  <c r="AN15" i="2"/>
  <c r="C52" i="8" s="1"/>
  <c r="C136" i="8" s="1"/>
  <c r="AM14" i="2"/>
  <c r="C48" i="8" s="1"/>
  <c r="C132" i="8" s="1"/>
  <c r="AM13" i="2"/>
  <c r="C45" i="8" s="1"/>
  <c r="C129" i="8" s="1"/>
  <c r="AN13" i="2"/>
  <c r="C46" i="8" s="1"/>
  <c r="C130" i="8" s="1"/>
  <c r="AM15" i="2"/>
  <c r="C51" i="8" s="1"/>
  <c r="C135" i="8" s="1"/>
  <c r="DD112" i="8"/>
  <c r="DQ114" i="8"/>
  <c r="DU115" i="8"/>
  <c r="DE115" i="8"/>
  <c r="DF116" i="8"/>
  <c r="DQ117" i="8"/>
  <c r="DI117" i="8"/>
  <c r="DQ118" i="8"/>
  <c r="DI118" i="8"/>
  <c r="DJ119" i="8"/>
  <c r="DJ271" i="8" s="1"/>
  <c r="DL120" i="8"/>
  <c r="DJ121" i="8"/>
  <c r="DJ273" i="8" s="1"/>
  <c r="DG123" i="8"/>
  <c r="DK124" i="8"/>
  <c r="DF128" i="8"/>
  <c r="DE128" i="8"/>
  <c r="DD128" i="8"/>
  <c r="DC128" i="8"/>
  <c r="DB128" i="8"/>
  <c r="DT53" i="8"/>
  <c r="DP53" i="8"/>
  <c r="DA131" i="8"/>
  <c r="DA283" i="8" s="1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J292" i="8" s="1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J283" i="8" s="1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J295" i="8" s="1"/>
  <c r="DI143" i="8"/>
  <c r="DH143" i="8"/>
  <c r="DG143" i="8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AK177" i="18"/>
  <c r="EB38" i="8" s="1"/>
  <c r="AJ177" i="18"/>
  <c r="EB37" i="8" s="1"/>
  <c r="DP52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J285" i="8" s="1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E144" i="8"/>
  <c r="DC144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6" i="8"/>
  <c r="X170" i="8" s="1"/>
  <c r="AW4" i="8"/>
  <c r="AW89" i="8" s="1"/>
  <c r="ES4" i="8"/>
  <c r="ES65" i="8" s="1"/>
  <c r="X90" i="8"/>
  <c r="X174" i="8" s="1"/>
  <c r="X91" i="8"/>
  <c r="X175" i="8" s="1"/>
  <c r="V87" i="8"/>
  <c r="V171" i="8" s="1"/>
  <c r="V86" i="8"/>
  <c r="V170" i="8" s="1"/>
  <c r="AU4" i="8"/>
  <c r="AU92" i="8" s="1"/>
  <c r="V90" i="8"/>
  <c r="V174" i="8" s="1"/>
  <c r="CS4" i="8"/>
  <c r="CS159" i="8" s="1"/>
  <c r="BT4" i="8"/>
  <c r="BT155" i="8" s="1"/>
  <c r="T94" i="8"/>
  <c r="T178" i="8" s="1"/>
  <c r="AS4" i="8"/>
  <c r="T93" i="8"/>
  <c r="T177" i="8" s="1"/>
  <c r="T87" i="8"/>
  <c r="T171" i="8" s="1"/>
  <c r="R94" i="8"/>
  <c r="R178" i="8" s="1"/>
  <c r="R91" i="8"/>
  <c r="R175" i="8" s="1"/>
  <c r="EM4" i="8"/>
  <c r="EM65" i="8" s="1"/>
  <c r="R93" i="8"/>
  <c r="R177" i="8" s="1"/>
  <c r="CO4" i="8"/>
  <c r="CO148" i="8" s="1"/>
  <c r="BP4" i="8"/>
  <c r="BP151" i="8" s="1"/>
  <c r="P86" i="8"/>
  <c r="P170" i="8" s="1"/>
  <c r="AO4" i="8"/>
  <c r="AO91" i="8" s="1"/>
  <c r="P90" i="8"/>
  <c r="P174" i="8" s="1"/>
  <c r="P94" i="8"/>
  <c r="P178" i="8" s="1"/>
  <c r="P91" i="8"/>
  <c r="P175" i="8" s="1"/>
  <c r="EI4" i="8"/>
  <c r="EI65" i="8" s="1"/>
  <c r="N87" i="8"/>
  <c r="N171" i="8" s="1"/>
  <c r="N86" i="8"/>
  <c r="N170" i="8" s="1"/>
  <c r="N90" i="8"/>
  <c r="N174" i="8" s="1"/>
  <c r="L93" i="8"/>
  <c r="L177" i="8" s="1"/>
  <c r="AK4" i="8"/>
  <c r="AK91" i="8" s="1"/>
  <c r="AK173" i="8" s="1"/>
  <c r="L87" i="8"/>
  <c r="L171" i="8" s="1"/>
  <c r="J94" i="8"/>
  <c r="J178" i="8" s="1"/>
  <c r="J91" i="8"/>
  <c r="J175" i="8" s="1"/>
  <c r="J93" i="8"/>
  <c r="J177" i="8" s="1"/>
  <c r="H86" i="8"/>
  <c r="H170" i="8" s="1"/>
  <c r="EC4" i="8"/>
  <c r="EC65" i="8" s="1"/>
  <c r="H90" i="8"/>
  <c r="H174" i="8" s="1"/>
  <c r="H94" i="8"/>
  <c r="H178" i="8" s="1"/>
  <c r="H91" i="8"/>
  <c r="H175" i="8" s="1"/>
  <c r="AG4" i="8"/>
  <c r="AG84" i="8" s="1"/>
  <c r="CE4" i="8"/>
  <c r="CE159" i="8" s="1"/>
  <c r="BF4" i="8"/>
  <c r="BF150" i="8" s="1"/>
  <c r="F87" i="8"/>
  <c r="F171" i="8" s="1"/>
  <c r="F86" i="8"/>
  <c r="F170" i="8" s="1"/>
  <c r="EA4" i="8"/>
  <c r="EA64" i="8" s="1"/>
  <c r="F90" i="8"/>
  <c r="F174" i="8" s="1"/>
  <c r="EQ4" i="8"/>
  <c r="EQ64" i="8" s="1"/>
  <c r="EG4" i="8"/>
  <c r="EG65" i="8" s="1"/>
  <c r="AI4" i="8"/>
  <c r="AI90" i="8" s="1"/>
  <c r="V91" i="8"/>
  <c r="V175" i="8" s="1"/>
  <c r="F91" i="8"/>
  <c r="F175" i="8" s="1"/>
  <c r="L86" i="8"/>
  <c r="L170" i="8" s="1"/>
  <c r="N94" i="8"/>
  <c r="N178" i="8" s="1"/>
  <c r="AN2" i="8"/>
  <c r="AN98" i="8" s="1"/>
  <c r="BM2" i="8"/>
  <c r="BM171" i="8" s="1"/>
  <c r="DJ139" i="8"/>
  <c r="DH139" i="8"/>
  <c r="DF139" i="8"/>
  <c r="CY66" i="8"/>
  <c r="DT144" i="8"/>
  <c r="DR144" i="8"/>
  <c r="DP144" i="8"/>
  <c r="DN144" i="8"/>
  <c r="DL144" i="8"/>
  <c r="DJ144" i="8"/>
  <c r="DJ296" i="8" s="1"/>
  <c r="DH144" i="8"/>
  <c r="DF144" i="8"/>
  <c r="DD144" i="8"/>
  <c r="DB144" i="8"/>
  <c r="AJ915" i="18"/>
  <c r="ET37" i="8" s="1"/>
  <c r="AQ1533" i="3"/>
  <c r="AV44" i="8" s="1"/>
  <c r="AV126" i="8" s="1"/>
  <c r="R90" i="8"/>
  <c r="R174" i="8" s="1"/>
  <c r="X87" i="8"/>
  <c r="X171" i="8" s="1"/>
  <c r="H87" i="8"/>
  <c r="H171" i="8" s="1"/>
  <c r="P93" i="8"/>
  <c r="P177" i="8" s="1"/>
  <c r="AP545" i="3"/>
  <c r="AI43" i="8" s="1"/>
  <c r="EO4" i="8"/>
  <c r="EO66" i="8" s="1"/>
  <c r="EE4" i="8"/>
  <c r="AQ4" i="8"/>
  <c r="AQ92" i="8" s="1"/>
  <c r="AQ174" i="8" s="1"/>
  <c r="AM4" i="8"/>
  <c r="T91" i="8"/>
  <c r="T175" i="8" s="1"/>
  <c r="J86" i="8"/>
  <c r="J170" i="8" s="1"/>
  <c r="L94" i="8"/>
  <c r="L178" i="8" s="1"/>
  <c r="AR1002" i="3"/>
  <c r="AO48" i="8" s="1"/>
  <c r="AL131" i="8"/>
  <c r="I178" i="8"/>
  <c r="CI2" i="8"/>
  <c r="CI179" i="8" s="1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CF229" i="8" s="1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8" i="8"/>
  <c r="Y142" i="8" s="1"/>
  <c r="Y17" i="8"/>
  <c r="Y101" i="8" s="1"/>
  <c r="Y12" i="8"/>
  <c r="Y96" i="8" s="1"/>
  <c r="Y15" i="8"/>
  <c r="Y99" i="8" s="1"/>
  <c r="Y61" i="8"/>
  <c r="Y145" i="8" s="1"/>
  <c r="Y183" i="8"/>
  <c r="DU4" i="8"/>
  <c r="Y57" i="8"/>
  <c r="Y141" i="8" s="1"/>
  <c r="Y20" i="8"/>
  <c r="Y104" i="8" s="1"/>
  <c r="Y59" i="8"/>
  <c r="Y143" i="8" s="1"/>
  <c r="Y180" i="8"/>
  <c r="Y186" i="8"/>
  <c r="Y16" i="8"/>
  <c r="Y100" i="8" s="1"/>
  <c r="Y182" i="8"/>
  <c r="Y184" i="8"/>
  <c r="Y185" i="8"/>
  <c r="Y181" i="8"/>
  <c r="Y187" i="8"/>
  <c r="U54" i="8"/>
  <c r="U138" i="8" s="1"/>
  <c r="U20" i="8"/>
  <c r="U104" i="8" s="1"/>
  <c r="U58" i="8"/>
  <c r="U142" i="8" s="1"/>
  <c r="U17" i="8"/>
  <c r="U101" i="8" s="1"/>
  <c r="U15" i="8"/>
  <c r="U99" i="8" s="1"/>
  <c r="U16" i="8"/>
  <c r="U100" i="8" s="1"/>
  <c r="U61" i="8"/>
  <c r="U145" i="8" s="1"/>
  <c r="U12" i="8"/>
  <c r="U96" i="8" s="1"/>
  <c r="U57" i="8"/>
  <c r="U141" i="8" s="1"/>
  <c r="U59" i="8"/>
  <c r="U143" i="8" s="1"/>
  <c r="DQ4" i="8"/>
  <c r="U184" i="8"/>
  <c r="U183" i="8"/>
  <c r="U187" i="8"/>
  <c r="U181" i="8"/>
  <c r="U185" i="8"/>
  <c r="U186" i="8"/>
  <c r="U188" i="8"/>
  <c r="Q57" i="8"/>
  <c r="Q141" i="8" s="1"/>
  <c r="Q59" i="8"/>
  <c r="Q143" i="8" s="1"/>
  <c r="Q16" i="8"/>
  <c r="Q100" i="8" s="1"/>
  <c r="Q54" i="8"/>
  <c r="Q138" i="8" s="1"/>
  <c r="Q20" i="8"/>
  <c r="Q104" i="8" s="1"/>
  <c r="Q58" i="8"/>
  <c r="Q142" i="8" s="1"/>
  <c r="Q15" i="8"/>
  <c r="Q99" i="8" s="1"/>
  <c r="Q61" i="8"/>
  <c r="Q145" i="8" s="1"/>
  <c r="Q17" i="8"/>
  <c r="Q101" i="8" s="1"/>
  <c r="Q187" i="8"/>
  <c r="Q181" i="8"/>
  <c r="DM4" i="8"/>
  <c r="Q184" i="8"/>
  <c r="Q180" i="8"/>
  <c r="Q185" i="8"/>
  <c r="Q12" i="8"/>
  <c r="Q96" i="8" s="1"/>
  <c r="Q183" i="8"/>
  <c r="Q182" i="8"/>
  <c r="M62" i="8"/>
  <c r="M146" i="8" s="1"/>
  <c r="M61" i="8"/>
  <c r="M145" i="8" s="1"/>
  <c r="M57" i="8"/>
  <c r="M141" i="8" s="1"/>
  <c r="M59" i="8"/>
  <c r="M143" i="8" s="1"/>
  <c r="M17" i="8"/>
  <c r="M101" i="8" s="1"/>
  <c r="M183" i="8"/>
  <c r="M58" i="8"/>
  <c r="M142" i="8" s="1"/>
  <c r="M181" i="8"/>
  <c r="DI4" i="8"/>
  <c r="M54" i="8"/>
  <c r="M138" i="8" s="1"/>
  <c r="M20" i="8"/>
  <c r="M104" i="8" s="1"/>
  <c r="M12" i="8"/>
  <c r="M96" i="8" s="1"/>
  <c r="M15" i="8"/>
  <c r="M99" i="8" s="1"/>
  <c r="M16" i="8"/>
  <c r="M100" i="8" s="1"/>
  <c r="M186" i="8"/>
  <c r="M180" i="8"/>
  <c r="M185" i="8"/>
  <c r="M187" i="8"/>
  <c r="M184" i="8"/>
  <c r="K56" i="8"/>
  <c r="K140" i="8" s="1"/>
  <c r="K55" i="8"/>
  <c r="K139" i="8" s="1"/>
  <c r="K19" i="8"/>
  <c r="K103" i="8" s="1"/>
  <c r="K14" i="8"/>
  <c r="K98" i="8" s="1"/>
  <c r="K60" i="8"/>
  <c r="K144" i="8" s="1"/>
  <c r="K185" i="8"/>
  <c r="DG4" i="8"/>
  <c r="K18" i="8"/>
  <c r="K102" i="8" s="1"/>
  <c r="K13" i="8"/>
  <c r="K97" i="8" s="1"/>
  <c r="K186" i="8"/>
  <c r="K181" i="8"/>
  <c r="K180" i="8"/>
  <c r="K182" i="8"/>
  <c r="K183" i="8"/>
  <c r="K188" i="8"/>
  <c r="G13" i="8"/>
  <c r="G97" i="8" s="1"/>
  <c r="G56" i="8"/>
  <c r="G140" i="8" s="1"/>
  <c r="G55" i="8"/>
  <c r="G139" i="8" s="1"/>
  <c r="G19" i="8"/>
  <c r="G103" i="8" s="1"/>
  <c r="G60" i="8"/>
  <c r="G144" i="8" s="1"/>
  <c r="G18" i="8"/>
  <c r="G102" i="8" s="1"/>
  <c r="DC4" i="8"/>
  <c r="G183" i="8"/>
  <c r="G187" i="8"/>
  <c r="G14" i="8"/>
  <c r="G98" i="8" s="1"/>
  <c r="G184" i="8"/>
  <c r="G186" i="8"/>
  <c r="G182" i="8"/>
  <c r="G188" i="8"/>
  <c r="G180" i="8"/>
  <c r="C92" i="8"/>
  <c r="C176" i="8" s="1"/>
  <c r="AB4" i="8"/>
  <c r="AB90" i="8" s="1"/>
  <c r="AB172" i="8" s="1"/>
  <c r="DX4" i="8"/>
  <c r="C93" i="8"/>
  <c r="C177" i="8" s="1"/>
  <c r="BA4" i="8"/>
  <c r="BA152" i="8" s="1"/>
  <c r="BZ4" i="8"/>
  <c r="BZ153" i="8" s="1"/>
  <c r="CY153" i="8" s="1"/>
  <c r="C60" i="8"/>
  <c r="C144" i="8" s="1"/>
  <c r="C18" i="8"/>
  <c r="C102" i="8" s="1"/>
  <c r="C62" i="8"/>
  <c r="C146" i="8" s="1"/>
  <c r="C61" i="8"/>
  <c r="C145" i="8" s="1"/>
  <c r="C19" i="8"/>
  <c r="C103" i="8" s="1"/>
  <c r="C12" i="8"/>
  <c r="C96" i="8" s="1"/>
  <c r="C13" i="8"/>
  <c r="C97" i="8" s="1"/>
  <c r="C87" i="8"/>
  <c r="C171" i="8" s="1"/>
  <c r="C90" i="8"/>
  <c r="C174" i="8" s="1"/>
  <c r="C59" i="8"/>
  <c r="C143" i="8" s="1"/>
  <c r="C17" i="8"/>
  <c r="C101" i="8" s="1"/>
  <c r="C14" i="8"/>
  <c r="C98" i="8" s="1"/>
  <c r="C16" i="8"/>
  <c r="C100" i="8" s="1"/>
  <c r="C184" i="8"/>
  <c r="H258" i="8" s="1"/>
  <c r="M42" i="22" s="1"/>
  <c r="C15" i="8"/>
  <c r="C99" i="8" s="1"/>
  <c r="C186" i="8"/>
  <c r="H250" i="8" s="1"/>
  <c r="M34" i="22" s="1"/>
  <c r="C187" i="8"/>
  <c r="H251" i="8" s="1"/>
  <c r="M35" i="22" s="1"/>
  <c r="CY4" i="8"/>
  <c r="C183" i="8"/>
  <c r="H257" i="8" s="1"/>
  <c r="M41" i="22" s="1"/>
  <c r="C20" i="8"/>
  <c r="C104" i="8" s="1"/>
  <c r="C181" i="8"/>
  <c r="H255" i="8" s="1"/>
  <c r="M39" i="22" s="1"/>
  <c r="C185" i="8"/>
  <c r="H249" i="8" s="1"/>
  <c r="M33" i="22" s="1"/>
  <c r="U182" i="8"/>
  <c r="C180" i="8"/>
  <c r="H254" i="8" s="1"/>
  <c r="M38" i="22" s="1"/>
  <c r="M182" i="8"/>
  <c r="GF29" i="8"/>
  <c r="GF24" i="8"/>
  <c r="W62" i="8"/>
  <c r="W146" i="8" s="1"/>
  <c r="W13" i="8"/>
  <c r="W97" i="8" s="1"/>
  <c r="W56" i="8"/>
  <c r="W140" i="8" s="1"/>
  <c r="W55" i="8"/>
  <c r="W139" i="8" s="1"/>
  <c r="W19" i="8"/>
  <c r="W103" i="8" s="1"/>
  <c r="W18" i="8"/>
  <c r="W102" i="8" s="1"/>
  <c r="W14" i="8"/>
  <c r="W98" i="8" s="1"/>
  <c r="W60" i="8"/>
  <c r="W144" i="8" s="1"/>
  <c r="DS4" i="8"/>
  <c r="W188" i="8"/>
  <c r="W182" i="8"/>
  <c r="W181" i="8"/>
  <c r="W185" i="8"/>
  <c r="W183" i="8"/>
  <c r="W180" i="8"/>
  <c r="W184" i="8"/>
  <c r="S18" i="8"/>
  <c r="S102" i="8" s="1"/>
  <c r="S62" i="8"/>
  <c r="S146" i="8" s="1"/>
  <c r="S55" i="8"/>
  <c r="S139" i="8" s="1"/>
  <c r="S188" i="8"/>
  <c r="S186" i="8"/>
  <c r="S183" i="8"/>
  <c r="DO4" i="8"/>
  <c r="S19" i="8"/>
  <c r="S103" i="8" s="1"/>
  <c r="S60" i="8"/>
  <c r="S144" i="8" s="1"/>
  <c r="S13" i="8"/>
  <c r="S97" i="8" s="1"/>
  <c r="S180" i="8"/>
  <c r="S181" i="8"/>
  <c r="S187" i="8"/>
  <c r="S14" i="8"/>
  <c r="S98" i="8" s="1"/>
  <c r="S185" i="8"/>
  <c r="S184" i="8"/>
  <c r="S182" i="8"/>
  <c r="S56" i="8"/>
  <c r="S140" i="8" s="1"/>
  <c r="O93" i="8"/>
  <c r="O177" i="8" s="1"/>
  <c r="O90" i="8"/>
  <c r="O174" i="8" s="1"/>
  <c r="O60" i="8"/>
  <c r="O144" i="8" s="1"/>
  <c r="O18" i="8"/>
  <c r="O102" i="8" s="1"/>
  <c r="O56" i="8"/>
  <c r="O140" i="8" s="1"/>
  <c r="O13" i="8"/>
  <c r="O97" i="8" s="1"/>
  <c r="O55" i="8"/>
  <c r="O139" i="8" s="1"/>
  <c r="O184" i="8"/>
  <c r="O14" i="8"/>
  <c r="O98" i="8" s="1"/>
  <c r="O19" i="8"/>
  <c r="O103" i="8" s="1"/>
  <c r="O186" i="8"/>
  <c r="O183" i="8"/>
  <c r="O181" i="8"/>
  <c r="O180" i="8"/>
  <c r="DK4" i="8"/>
  <c r="O188" i="8"/>
  <c r="O187" i="8"/>
  <c r="I58" i="8"/>
  <c r="I142" i="8" s="1"/>
  <c r="I57" i="8"/>
  <c r="I141" i="8" s="1"/>
  <c r="I17" i="8"/>
  <c r="I101" i="8" s="1"/>
  <c r="I12" i="8"/>
  <c r="I96" i="8" s="1"/>
  <c r="I15" i="8"/>
  <c r="I99" i="8" s="1"/>
  <c r="I62" i="8"/>
  <c r="I146" i="8" s="1"/>
  <c r="I61" i="8"/>
  <c r="I145" i="8" s="1"/>
  <c r="I16" i="8"/>
  <c r="I100" i="8" s="1"/>
  <c r="DE4" i="8"/>
  <c r="I54" i="8"/>
  <c r="I138" i="8" s="1"/>
  <c r="I186" i="8"/>
  <c r="I184" i="8"/>
  <c r="I180" i="8"/>
  <c r="I181" i="8"/>
  <c r="I20" i="8"/>
  <c r="I104" i="8" s="1"/>
  <c r="I59" i="8"/>
  <c r="I143" i="8" s="1"/>
  <c r="I182" i="8"/>
  <c r="I187" i="8"/>
  <c r="E54" i="8"/>
  <c r="E138" i="8" s="1"/>
  <c r="E20" i="8"/>
  <c r="E104" i="8" s="1"/>
  <c r="E17" i="8"/>
  <c r="E101" i="8" s="1"/>
  <c r="E59" i="8"/>
  <c r="E143" i="8" s="1"/>
  <c r="E57" i="8"/>
  <c r="E141" i="8" s="1"/>
  <c r="E15" i="8"/>
  <c r="E99" i="8" s="1"/>
  <c r="E16" i="8"/>
  <c r="E100" i="8" s="1"/>
  <c r="E55" i="8"/>
  <c r="E139" i="8" s="1"/>
  <c r="E61" i="8"/>
  <c r="E145" i="8" s="1"/>
  <c r="DA4" i="8"/>
  <c r="E12" i="8"/>
  <c r="E96" i="8" s="1"/>
  <c r="E183" i="8"/>
  <c r="E187" i="8"/>
  <c r="E181" i="8"/>
  <c r="E185" i="8"/>
  <c r="E62" i="8"/>
  <c r="E146" i="8" s="1"/>
  <c r="E180" i="8"/>
  <c r="E184" i="8"/>
  <c r="E186" i="8"/>
  <c r="W186" i="8"/>
  <c r="O185" i="8"/>
  <c r="G185" i="8"/>
  <c r="K184" i="8"/>
  <c r="I183" i="8"/>
  <c r="E182" i="8"/>
  <c r="U180" i="8"/>
  <c r="C182" i="8"/>
  <c r="H256" i="8" s="1"/>
  <c r="M40" i="22" s="1"/>
  <c r="Q188" i="8"/>
  <c r="I185" i="8"/>
  <c r="GD21" i="8"/>
  <c r="GD48" i="8"/>
  <c r="GD22" i="8"/>
  <c r="GD26" i="8"/>
  <c r="GD30" i="8"/>
  <c r="GD39" i="8"/>
  <c r="W187" i="8"/>
  <c r="Q186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Q1046" i="5"/>
  <c r="BM76" i="8" s="1"/>
  <c r="BU986" i="5"/>
  <c r="CL74" i="8" s="1"/>
  <c r="BR986" i="5"/>
  <c r="CL71" i="8" s="1"/>
  <c r="BU1045" i="5"/>
  <c r="BM74" i="8" s="1"/>
  <c r="BP986" i="5"/>
  <c r="CL69" i="8" s="1"/>
  <c r="BQ986" i="5"/>
  <c r="CL70" i="8" s="1"/>
  <c r="BQ1045" i="5"/>
  <c r="BM70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BS743" i="5"/>
  <c r="CI72" i="8" s="1"/>
  <c r="FN17" i="8"/>
  <c r="FN18" i="8"/>
  <c r="FR17" i="8"/>
  <c r="FR22" i="8" s="1"/>
  <c r="FR18" i="8"/>
  <c r="AH120" i="8"/>
  <c r="AK110" i="8"/>
  <c r="BT641" i="5"/>
  <c r="BH79" i="8" s="1"/>
  <c r="BQ641" i="5"/>
  <c r="BH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AK120" i="8"/>
  <c r="CF189" i="8"/>
  <c r="BS640" i="5"/>
  <c r="BH72" i="8" s="1"/>
  <c r="DF72" i="8" s="1"/>
  <c r="BT1775" i="5"/>
  <c r="BV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5" i="8"/>
  <c r="C139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CO2" i="8"/>
  <c r="CO211" i="8" s="1"/>
  <c r="AQ152" i="8"/>
  <c r="AQ164" i="8"/>
  <c r="AQ162" i="8"/>
  <c r="AQ140" i="8"/>
  <c r="AQ135" i="8"/>
  <c r="AQ144" i="8"/>
  <c r="AQ163" i="8"/>
  <c r="AQ145" i="8"/>
  <c r="AM152" i="8"/>
  <c r="AW2" i="8"/>
  <c r="AW110" i="8" s="1"/>
  <c r="BV2" i="8"/>
  <c r="BV212" i="8" s="1"/>
  <c r="AU2" i="8"/>
  <c r="AU139" i="8" s="1"/>
  <c r="BT2" i="8"/>
  <c r="BT175" i="8" s="1"/>
  <c r="AS2" i="8"/>
  <c r="AS120" i="8" s="1"/>
  <c r="BR2" i="8"/>
  <c r="BR167" i="8" s="1"/>
  <c r="BP2" i="8"/>
  <c r="BP179" i="8" s="1"/>
  <c r="AO2" i="8"/>
  <c r="AO106" i="8" s="1"/>
  <c r="BN2" i="8"/>
  <c r="CM376" i="8" s="1"/>
  <c r="BJ2" i="8"/>
  <c r="BJ210" i="8" s="1"/>
  <c r="AI2" i="8"/>
  <c r="AI100" i="8" s="1"/>
  <c r="BH2" i="8"/>
  <c r="BH179" i="8" s="1"/>
  <c r="J154" i="8"/>
  <c r="AG2" i="8"/>
  <c r="AG116" i="8" s="1"/>
  <c r="BF2" i="8"/>
  <c r="BF175" i="8" s="1"/>
  <c r="AE2" i="8"/>
  <c r="AE208" i="8" s="1"/>
  <c r="BD2" i="8"/>
  <c r="BD165" i="8" s="1"/>
  <c r="AC2" i="8"/>
  <c r="AC209" i="8" s="1"/>
  <c r="BB2" i="8"/>
  <c r="BB173" i="8" s="1"/>
  <c r="BY532" i="16"/>
  <c r="BZ532" i="16" s="1"/>
  <c r="H216" i="8"/>
  <c r="L216" i="8"/>
  <c r="P216" i="8"/>
  <c r="T216" i="8"/>
  <c r="X216" i="8"/>
  <c r="DJ179" i="8"/>
  <c r="D119" i="8"/>
  <c r="H119" i="8"/>
  <c r="L119" i="8"/>
  <c r="P119" i="8"/>
  <c r="AQ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V111" i="8"/>
  <c r="R111" i="8"/>
  <c r="N111" i="8"/>
  <c r="J111" i="8"/>
  <c r="F111" i="8"/>
  <c r="X154" i="8"/>
  <c r="T154" i="8"/>
  <c r="P154" i="8"/>
  <c r="L154" i="8"/>
  <c r="H154" i="8"/>
  <c r="D154" i="8"/>
  <c r="V155" i="8"/>
  <c r="R155" i="8"/>
  <c r="N155" i="8"/>
  <c r="J155" i="8"/>
  <c r="F155" i="8"/>
  <c r="X156" i="8"/>
  <c r="T156" i="8"/>
  <c r="P156" i="8"/>
  <c r="L156" i="8"/>
  <c r="H156" i="8"/>
  <c r="D156" i="8"/>
  <c r="V157" i="8"/>
  <c r="R157" i="8"/>
  <c r="N157" i="8"/>
  <c r="J157" i="8"/>
  <c r="F157" i="8"/>
  <c r="R158" i="8"/>
  <c r="N158" i="8"/>
  <c r="J158" i="8"/>
  <c r="F158" i="8"/>
  <c r="X159" i="8"/>
  <c r="T159" i="8"/>
  <c r="P159" i="8"/>
  <c r="L159" i="8"/>
  <c r="H159" i="8"/>
  <c r="D159" i="8"/>
  <c r="V160" i="8"/>
  <c r="R160" i="8"/>
  <c r="N160" i="8"/>
  <c r="J160" i="8"/>
  <c r="F160" i="8"/>
  <c r="X162" i="8"/>
  <c r="T162" i="8"/>
  <c r="P162" i="8"/>
  <c r="L162" i="8"/>
  <c r="H162" i="8"/>
  <c r="D162" i="8"/>
  <c r="O21" i="22" s="1"/>
  <c r="V164" i="8"/>
  <c r="R164" i="8"/>
  <c r="N164" i="8"/>
  <c r="J164" i="8"/>
  <c r="F164" i="8"/>
  <c r="X165" i="8"/>
  <c r="T165" i="8"/>
  <c r="P165" i="8"/>
  <c r="L165" i="8"/>
  <c r="H165" i="8"/>
  <c r="D165" i="8"/>
  <c r="V167" i="8"/>
  <c r="R167" i="8"/>
  <c r="N167" i="8"/>
  <c r="J167" i="8"/>
  <c r="F167" i="8"/>
  <c r="X169" i="8"/>
  <c r="T169" i="8"/>
  <c r="P169" i="8"/>
  <c r="L169" i="8"/>
  <c r="H169" i="8"/>
  <c r="D169" i="8"/>
  <c r="O29" i="22" s="1"/>
  <c r="AH138" i="8"/>
  <c r="AK113" i="8"/>
  <c r="F214" i="8"/>
  <c r="H217" i="8"/>
  <c r="J214" i="8"/>
  <c r="L217" i="8"/>
  <c r="N214" i="8"/>
  <c r="P217" i="8"/>
  <c r="R214" i="8"/>
  <c r="T217" i="8"/>
  <c r="V214" i="8"/>
  <c r="X217" i="8"/>
  <c r="R124" i="8"/>
  <c r="AQ120" i="8"/>
  <c r="AH110" i="8"/>
  <c r="DJ233" i="8"/>
  <c r="DJ237" i="8"/>
  <c r="AK208" i="8"/>
  <c r="D217" i="8"/>
  <c r="V127" i="8"/>
  <c r="R127" i="8"/>
  <c r="N127" i="8"/>
  <c r="J127" i="8"/>
  <c r="F127" i="8"/>
  <c r="X125" i="8"/>
  <c r="T125" i="8"/>
  <c r="P125" i="8"/>
  <c r="L125" i="8"/>
  <c r="H125" i="8"/>
  <c r="D125" i="8"/>
  <c r="V121" i="8"/>
  <c r="R121" i="8"/>
  <c r="N121" i="8"/>
  <c r="J121" i="8"/>
  <c r="F121" i="8"/>
  <c r="X112" i="8"/>
  <c r="T112" i="8"/>
  <c r="P112" i="8"/>
  <c r="L112" i="8"/>
  <c r="H112" i="8"/>
  <c r="D112" i="8"/>
  <c r="BT884" i="5"/>
  <c r="BK73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9" i="8"/>
  <c r="T149" i="8"/>
  <c r="P149" i="8"/>
  <c r="L149" i="8"/>
  <c r="H149" i="8"/>
  <c r="D149" i="8"/>
  <c r="O5" i="22" s="1"/>
  <c r="O254" i="22" s="1"/>
  <c r="V150" i="8"/>
  <c r="R150" i="8"/>
  <c r="N150" i="8"/>
  <c r="J150" i="8"/>
  <c r="F150" i="8"/>
  <c r="X151" i="8"/>
  <c r="T151" i="8"/>
  <c r="P151" i="8"/>
  <c r="L151" i="8"/>
  <c r="H151" i="8"/>
  <c r="D151" i="8"/>
  <c r="Q7" i="22" s="1"/>
  <c r="V152" i="8"/>
  <c r="R152" i="8"/>
  <c r="N152" i="8"/>
  <c r="J152" i="8"/>
  <c r="F152" i="8"/>
  <c r="X153" i="8"/>
  <c r="T153" i="8"/>
  <c r="P153" i="8"/>
  <c r="L153" i="8"/>
  <c r="H153" i="8"/>
  <c r="D153" i="8"/>
  <c r="O9" i="22" s="1"/>
  <c r="AM135" i="8"/>
  <c r="AH96" i="8"/>
  <c r="AQ99" i="8"/>
  <c r="AK104" i="8"/>
  <c r="AH107" i="8"/>
  <c r="AK108" i="8"/>
  <c r="AH109" i="8"/>
  <c r="AQ111" i="8"/>
  <c r="AM111" i="8"/>
  <c r="AK161" i="8"/>
  <c r="AH161" i="8"/>
  <c r="X121" i="8"/>
  <c r="T121" i="8"/>
  <c r="P121" i="8"/>
  <c r="L121" i="8"/>
  <c r="H121" i="8"/>
  <c r="D121" i="8"/>
  <c r="V112" i="8"/>
  <c r="R112" i="8"/>
  <c r="N112" i="8"/>
  <c r="J112" i="8"/>
  <c r="F112" i="8"/>
  <c r="X107" i="8"/>
  <c r="T107" i="8"/>
  <c r="P107" i="8"/>
  <c r="L107" i="8"/>
  <c r="H107" i="8"/>
  <c r="D107" i="8"/>
  <c r="V108" i="8"/>
  <c r="R108" i="8"/>
  <c r="N108" i="8"/>
  <c r="J108" i="8"/>
  <c r="F108" i="8"/>
  <c r="X109" i="8"/>
  <c r="T109" i="8"/>
  <c r="P109" i="8"/>
  <c r="L109" i="8"/>
  <c r="H109" i="8"/>
  <c r="D109" i="8"/>
  <c r="V110" i="8"/>
  <c r="R110" i="8"/>
  <c r="N110" i="8"/>
  <c r="J110" i="8"/>
  <c r="F110" i="8"/>
  <c r="X111" i="8"/>
  <c r="T111" i="8"/>
  <c r="P111" i="8"/>
  <c r="L111" i="8"/>
  <c r="H111" i="8"/>
  <c r="D111" i="8"/>
  <c r="V154" i="8"/>
  <c r="R154" i="8"/>
  <c r="N154" i="8"/>
  <c r="V113" i="8"/>
  <c r="R113" i="8"/>
  <c r="N113" i="8"/>
  <c r="J113" i="8"/>
  <c r="F113" i="8"/>
  <c r="X114" i="8"/>
  <c r="T114" i="8"/>
  <c r="P114" i="8"/>
  <c r="L114" i="8"/>
  <c r="H114" i="8"/>
  <c r="D114" i="8"/>
  <c r="V115" i="8"/>
  <c r="R115" i="8"/>
  <c r="N115" i="8"/>
  <c r="J115" i="8"/>
  <c r="F115" i="8"/>
  <c r="X116" i="8"/>
  <c r="T116" i="8"/>
  <c r="P116" i="8"/>
  <c r="L116" i="8"/>
  <c r="H116" i="8"/>
  <c r="D116" i="8"/>
  <c r="X158" i="8"/>
  <c r="X117" i="8"/>
  <c r="T117" i="8"/>
  <c r="P117" i="8"/>
  <c r="L117" i="8"/>
  <c r="H117" i="8"/>
  <c r="D117" i="8"/>
  <c r="V118" i="8"/>
  <c r="R118" i="8"/>
  <c r="N118" i="8"/>
  <c r="J118" i="8"/>
  <c r="F118" i="8"/>
  <c r="X161" i="8"/>
  <c r="T161" i="8"/>
  <c r="P161" i="8"/>
  <c r="L161" i="8"/>
  <c r="H161" i="8"/>
  <c r="D161" i="8"/>
  <c r="V163" i="8"/>
  <c r="R163" i="8"/>
  <c r="N163" i="8"/>
  <c r="J163" i="8"/>
  <c r="F163" i="8"/>
  <c r="X123" i="8"/>
  <c r="T123" i="8"/>
  <c r="P123" i="8"/>
  <c r="L123" i="8"/>
  <c r="H123" i="8"/>
  <c r="D123" i="8"/>
  <c r="V166" i="8"/>
  <c r="R166" i="8"/>
  <c r="N166" i="8"/>
  <c r="J166" i="8"/>
  <c r="F166" i="8"/>
  <c r="X168" i="8"/>
  <c r="T168" i="8"/>
  <c r="P168" i="8"/>
  <c r="L168" i="8"/>
  <c r="H168" i="8"/>
  <c r="D168" i="8"/>
  <c r="Q28" i="22" s="1"/>
  <c r="C54" i="8"/>
  <c r="C138" i="8" s="1"/>
  <c r="AQ94" i="8"/>
  <c r="AQ95" i="8"/>
  <c r="AK136" i="8"/>
  <c r="AK96" i="8"/>
  <c r="AK137" i="8"/>
  <c r="AK98" i="8"/>
  <c r="AH99" i="8"/>
  <c r="AM146" i="8"/>
  <c r="AM150" i="8"/>
  <c r="AQ112" i="8"/>
  <c r="AM112" i="8"/>
  <c r="AQ155" i="8"/>
  <c r="AH115" i="8"/>
  <c r="AQ156" i="8"/>
  <c r="AK164" i="8"/>
  <c r="AQ165" i="8"/>
  <c r="AH208" i="8"/>
  <c r="D216" i="8"/>
  <c r="V126" i="8"/>
  <c r="R126" i="8"/>
  <c r="N126" i="8"/>
  <c r="J126" i="8"/>
  <c r="F126" i="8"/>
  <c r="X122" i="8"/>
  <c r="T122" i="8"/>
  <c r="P122" i="8"/>
  <c r="L122" i="8"/>
  <c r="H122" i="8"/>
  <c r="D122" i="8"/>
  <c r="V120" i="8"/>
  <c r="R120" i="8"/>
  <c r="N120" i="8"/>
  <c r="J120" i="8"/>
  <c r="F120" i="8"/>
  <c r="X215" i="8"/>
  <c r="T215" i="8"/>
  <c r="P215" i="8"/>
  <c r="L215" i="8"/>
  <c r="H215" i="8"/>
  <c r="D215" i="8"/>
  <c r="BP965" i="5"/>
  <c r="BL75" i="8" s="1"/>
  <c r="BL227" i="8" s="1"/>
  <c r="V149" i="8"/>
  <c r="R149" i="8"/>
  <c r="N149" i="8"/>
  <c r="J149" i="8"/>
  <c r="F149" i="8"/>
  <c r="X150" i="8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V153" i="8"/>
  <c r="R153" i="8"/>
  <c r="N153" i="8"/>
  <c r="J153" i="8"/>
  <c r="F153" i="8"/>
  <c r="F154" i="8"/>
  <c r="X155" i="8"/>
  <c r="T155" i="8"/>
  <c r="P155" i="8"/>
  <c r="L155" i="8"/>
  <c r="H155" i="8"/>
  <c r="D155" i="8"/>
  <c r="O12" i="22" s="1"/>
  <c r="O264" i="22" s="1"/>
  <c r="V156" i="8"/>
  <c r="R156" i="8"/>
  <c r="N156" i="8"/>
  <c r="J156" i="8"/>
  <c r="F156" i="8"/>
  <c r="X157" i="8"/>
  <c r="T157" i="8"/>
  <c r="P157" i="8"/>
  <c r="L157" i="8"/>
  <c r="H157" i="8"/>
  <c r="D157" i="8"/>
  <c r="O14" i="22" s="1"/>
  <c r="T158" i="8"/>
  <c r="P158" i="8"/>
  <c r="L158" i="8"/>
  <c r="H158" i="8"/>
  <c r="D158" i="8"/>
  <c r="O15" i="22" s="1"/>
  <c r="V159" i="8"/>
  <c r="R159" i="8"/>
  <c r="N159" i="8"/>
  <c r="J159" i="8"/>
  <c r="F159" i="8"/>
  <c r="X160" i="8"/>
  <c r="T160" i="8"/>
  <c r="P160" i="8"/>
  <c r="L160" i="8"/>
  <c r="H160" i="8"/>
  <c r="D160" i="8"/>
  <c r="Q18" i="22" s="1"/>
  <c r="V162" i="8"/>
  <c r="R162" i="8"/>
  <c r="N162" i="8"/>
  <c r="J162" i="8"/>
  <c r="F162" i="8"/>
  <c r="X164" i="8"/>
  <c r="T164" i="8"/>
  <c r="P164" i="8"/>
  <c r="L164" i="8"/>
  <c r="H164" i="8"/>
  <c r="D164" i="8"/>
  <c r="V165" i="8"/>
  <c r="R165" i="8"/>
  <c r="N165" i="8"/>
  <c r="J165" i="8"/>
  <c r="F165" i="8"/>
  <c r="X167" i="8"/>
  <c r="T167" i="8"/>
  <c r="P167" i="8"/>
  <c r="L167" i="8"/>
  <c r="H167" i="8"/>
  <c r="D167" i="8"/>
  <c r="Q27" i="22" s="1"/>
  <c r="V169" i="8"/>
  <c r="R169" i="8"/>
  <c r="N169" i="8"/>
  <c r="J169" i="8"/>
  <c r="F169" i="8"/>
  <c r="C56" i="8"/>
  <c r="C140" i="8" s="1"/>
  <c r="C57" i="8"/>
  <c r="C141" i="8" s="1"/>
  <c r="AH94" i="8"/>
  <c r="AH95" i="8"/>
  <c r="AQ136" i="8"/>
  <c r="AH140" i="8"/>
  <c r="AK101" i="8"/>
  <c r="AK142" i="8"/>
  <c r="AH102" i="8"/>
  <c r="AQ143" i="8"/>
  <c r="AH144" i="8"/>
  <c r="AK121" i="8"/>
  <c r="AQ122" i="8"/>
  <c r="AM122" i="8"/>
  <c r="AK94" i="8"/>
  <c r="AK135" i="8"/>
  <c r="AK95" i="8"/>
  <c r="AQ96" i="8"/>
  <c r="AQ138" i="8"/>
  <c r="AQ98" i="8"/>
  <c r="AM139" i="8"/>
  <c r="AK139" i="8"/>
  <c r="AK99" i="8"/>
  <c r="AH100" i="8"/>
  <c r="AQ101" i="8"/>
  <c r="AQ142" i="8"/>
  <c r="AH142" i="8"/>
  <c r="AH103" i="8"/>
  <c r="AK144" i="8"/>
  <c r="AQ104" i="8"/>
  <c r="AQ107" i="8"/>
  <c r="AK107" i="8"/>
  <c r="AQ149" i="8"/>
  <c r="AK109" i="8"/>
  <c r="AQ151" i="8"/>
  <c r="AH111" i="8"/>
  <c r="AQ153" i="8"/>
  <c r="AE154" i="8"/>
  <c r="AH114" i="8"/>
  <c r="AH156" i="8"/>
  <c r="AQ117" i="8"/>
  <c r="AM117" i="8"/>
  <c r="AK118" i="8"/>
  <c r="AK159" i="8"/>
  <c r="AH119" i="8"/>
  <c r="AQ160" i="8"/>
  <c r="AH123" i="8"/>
  <c r="AH164" i="8"/>
  <c r="AQ124" i="8"/>
  <c r="AK792" i="18"/>
  <c r="EQ38" i="8" s="1"/>
  <c r="AJ792" i="18"/>
  <c r="EQ37" i="8" s="1"/>
  <c r="AI505" i="18"/>
  <c r="EJ36" i="8" s="1"/>
  <c r="AJ505" i="18"/>
  <c r="EJ37" i="8" s="1"/>
  <c r="AQ137" i="8"/>
  <c r="AH137" i="8"/>
  <c r="AH98" i="8"/>
  <c r="AQ139" i="8"/>
  <c r="AK140" i="8"/>
  <c r="AW100" i="8"/>
  <c r="AK100" i="8"/>
  <c r="AK141" i="8"/>
  <c r="AH101" i="8"/>
  <c r="AQ102" i="8"/>
  <c r="AK143" i="8"/>
  <c r="AK103" i="8"/>
  <c r="AH104" i="8"/>
  <c r="AK145" i="8"/>
  <c r="AK105" i="8"/>
  <c r="AH108" i="8"/>
  <c r="AH152" i="8"/>
  <c r="AK114" i="8"/>
  <c r="AQ116" i="8"/>
  <c r="AQ157" i="8"/>
  <c r="AK158" i="8"/>
  <c r="AK119" i="8"/>
  <c r="AH121" i="8"/>
  <c r="AK163" i="8"/>
  <c r="AH163" i="8"/>
  <c r="AK123" i="8"/>
  <c r="AQ105" i="8"/>
  <c r="AQ106" i="8"/>
  <c r="AQ108" i="8"/>
  <c r="AW111" i="8"/>
  <c r="AK111" i="8"/>
  <c r="AH112" i="8"/>
  <c r="AQ113" i="8"/>
  <c r="AH154" i="8"/>
  <c r="AK115" i="8"/>
  <c r="AH117" i="8"/>
  <c r="AQ158" i="8"/>
  <c r="AQ118" i="8"/>
  <c r="AQ159" i="8"/>
  <c r="AH159" i="8"/>
  <c r="AQ121" i="8"/>
  <c r="AK162" i="8"/>
  <c r="AH122" i="8"/>
  <c r="AH124" i="8"/>
  <c r="AM165" i="8"/>
  <c r="AK165" i="8"/>
  <c r="BC166" i="8"/>
  <c r="DJ243" i="8"/>
  <c r="BL186" i="8"/>
  <c r="BL187" i="8"/>
  <c r="BD187" i="8"/>
  <c r="DJ281" i="8"/>
  <c r="DJ284" i="8"/>
  <c r="DJ287" i="8"/>
  <c r="DJ288" i="8"/>
  <c r="AP1307" i="3"/>
  <c r="AS49" i="8" s="1"/>
  <c r="AR1307" i="3"/>
  <c r="AS51" i="8" s="1"/>
  <c r="AR1306" i="3"/>
  <c r="AS48" i="8" s="1"/>
  <c r="AR1305" i="3"/>
  <c r="AS45" i="8" s="1"/>
  <c r="AP1306" i="3"/>
  <c r="AS46" i="8" s="1"/>
  <c r="AQ1305" i="3"/>
  <c r="AS44" i="8" s="1"/>
  <c r="AQ1307" i="3"/>
  <c r="AS50" i="8" s="1"/>
  <c r="AQ1306" i="3"/>
  <c r="AS47" i="8" s="1"/>
  <c r="AP622" i="3"/>
  <c r="AJ46" i="8" s="1"/>
  <c r="AQ623" i="3"/>
  <c r="AJ50" i="8" s="1"/>
  <c r="AQ622" i="3"/>
  <c r="AJ47" i="8" s="1"/>
  <c r="AQ621" i="3"/>
  <c r="AJ44" i="8" s="1"/>
  <c r="AH145" i="8"/>
  <c r="AQ146" i="8"/>
  <c r="AH146" i="8"/>
  <c r="AH106" i="8"/>
  <c r="AQ147" i="8"/>
  <c r="AQ148" i="8"/>
  <c r="AH148" i="8"/>
  <c r="AQ109" i="8"/>
  <c r="AQ150" i="8"/>
  <c r="AH150" i="8"/>
  <c r="AH151" i="8"/>
  <c r="AK152" i="8"/>
  <c r="AK112" i="8"/>
  <c r="AH153" i="8"/>
  <c r="AH113" i="8"/>
  <c r="AQ154" i="8"/>
  <c r="AQ114" i="8"/>
  <c r="AH155" i="8"/>
  <c r="AH116" i="8"/>
  <c r="AM157" i="8"/>
  <c r="AH157" i="8"/>
  <c r="AK117" i="8"/>
  <c r="AH118" i="8"/>
  <c r="AQ119" i="8"/>
  <c r="AM119" i="8"/>
  <c r="AK160" i="8"/>
  <c r="AH162" i="8"/>
  <c r="AW122" i="8"/>
  <c r="AK122" i="8"/>
  <c r="AQ123" i="8"/>
  <c r="AK12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13" i="8"/>
  <c r="T213" i="8"/>
  <c r="P213" i="8"/>
  <c r="L213" i="8"/>
  <c r="H213" i="8"/>
  <c r="D213" i="8"/>
  <c r="CI169" i="8"/>
  <c r="BL200" i="8"/>
  <c r="BL201" i="8"/>
  <c r="BD204" i="8"/>
  <c r="DJ289" i="8"/>
  <c r="DJ294" i="8"/>
  <c r="AI751" i="18"/>
  <c r="EP36" i="8" s="1"/>
  <c r="AK751" i="18"/>
  <c r="EP38" i="8" s="1"/>
  <c r="AP849" i="3"/>
  <c r="AM43" i="8" s="1"/>
  <c r="AR851" i="3"/>
  <c r="AM51" i="8" s="1"/>
  <c r="AM133" i="8" s="1"/>
  <c r="AQ851" i="3"/>
  <c r="AM50" i="8" s="1"/>
  <c r="AR850" i="3"/>
  <c r="AM48" i="8" s="1"/>
  <c r="AQ849" i="3"/>
  <c r="AM44" i="8" s="1"/>
  <c r="DJ244" i="8"/>
  <c r="BL176" i="8"/>
  <c r="BL177" i="8"/>
  <c r="DJ254" i="8"/>
  <c r="AK710" i="18"/>
  <c r="EO38" i="8" s="1"/>
  <c r="AI710" i="18"/>
  <c r="EO36" i="8" s="1"/>
  <c r="AI423" i="18"/>
  <c r="EH36" i="8" s="1"/>
  <c r="AJ423" i="18"/>
  <c r="EH37" i="8" s="1"/>
  <c r="AK128" i="8"/>
  <c r="AR1459" i="3"/>
  <c r="AU51" i="8" s="1"/>
  <c r="AP1457" i="3"/>
  <c r="AU43" i="8" s="1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8" i="8"/>
  <c r="AQ131" i="8"/>
  <c r="CI228" i="8"/>
  <c r="GD46" i="8"/>
  <c r="GD40" i="8"/>
  <c r="GD29" i="8"/>
  <c r="GD27" i="8"/>
  <c r="GD31" i="8"/>
  <c r="GE29" i="8"/>
  <c r="GF44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41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0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Q479" i="5"/>
  <c r="BF76" i="8" s="1"/>
  <c r="BU478" i="5"/>
  <c r="BF74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Q1532" i="5"/>
  <c r="BS76" i="8" s="1"/>
  <c r="BU1531" i="5"/>
  <c r="BS74" i="8" s="1"/>
  <c r="BS1531" i="5"/>
  <c r="BS72" i="8" s="1"/>
  <c r="BP1531" i="5"/>
  <c r="BS69" i="8" s="1"/>
  <c r="BT1532" i="5"/>
  <c r="BS79" i="8" s="1"/>
  <c r="BS1472" i="5"/>
  <c r="CR72" i="8" s="1"/>
  <c r="BS1532" i="5"/>
  <c r="BS78" i="8" s="1"/>
  <c r="BP1532" i="5"/>
  <c r="BS75" i="8" s="1"/>
  <c r="BT1531" i="5"/>
  <c r="BS73" i="8" s="1"/>
  <c r="BU1472" i="5"/>
  <c r="CR74" i="8" s="1"/>
  <c r="BQ1472" i="5"/>
  <c r="CR70" i="8" s="1"/>
  <c r="FX37" i="8"/>
  <c r="FX21" i="8"/>
  <c r="FX41" i="8"/>
  <c r="FX36" i="8"/>
  <c r="FX31" i="8"/>
  <c r="FT37" i="8"/>
  <c r="FT24" i="8"/>
  <c r="FT23" i="8"/>
  <c r="FT46" i="8"/>
  <c r="FT45" i="8"/>
  <c r="GA45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Q803" i="5"/>
  <c r="BJ76" i="8" s="1"/>
  <c r="BU802" i="5"/>
  <c r="BJ74" i="8" s="1"/>
  <c r="BS802" i="5"/>
  <c r="BJ72" i="8" s="1"/>
  <c r="BP802" i="5"/>
  <c r="BJ69" i="8" s="1"/>
  <c r="BT803" i="5"/>
  <c r="BJ79" i="8" s="1"/>
  <c r="BU743" i="5"/>
  <c r="CI74" i="8" s="1"/>
  <c r="BQ743" i="5"/>
  <c r="CI70" i="8" s="1"/>
  <c r="BS803" i="5"/>
  <c r="BJ78" i="8" s="1"/>
  <c r="BP803" i="5"/>
  <c r="BJ75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BU1796" i="5"/>
  <c r="CV74" i="8" s="1"/>
  <c r="BQ1796" i="5"/>
  <c r="CV70" i="8" s="1"/>
  <c r="Y89" i="8"/>
  <c r="Y173" i="8" s="1"/>
  <c r="AX4" i="8"/>
  <c r="Y91" i="8"/>
  <c r="Y175" i="8" s="1"/>
  <c r="ET4" i="8"/>
  <c r="Y90" i="8"/>
  <c r="Y174" i="8" s="1"/>
  <c r="Y94" i="8"/>
  <c r="Y178" i="8" s="1"/>
  <c r="Y87" i="8"/>
  <c r="Y171" i="8" s="1"/>
  <c r="Y86" i="8"/>
  <c r="Y170" i="8" s="1"/>
  <c r="Y93" i="8"/>
  <c r="Y177" i="8" s="1"/>
  <c r="BW4" i="8"/>
  <c r="W94" i="8"/>
  <c r="W178" i="8" s="1"/>
  <c r="W86" i="8"/>
  <c r="W170" i="8" s="1"/>
  <c r="ER4" i="8"/>
  <c r="ER64" i="8" s="1"/>
  <c r="W91" i="8"/>
  <c r="W175" i="8" s="1"/>
  <c r="W87" i="8"/>
  <c r="W171" i="8" s="1"/>
  <c r="AV4" i="8"/>
  <c r="W93" i="8"/>
  <c r="W177" i="8" s="1"/>
  <c r="BU4" i="8"/>
  <c r="W89" i="8"/>
  <c r="W173" i="8" s="1"/>
  <c r="CT4" i="8"/>
  <c r="AT4" i="8"/>
  <c r="EP4" i="8"/>
  <c r="U91" i="8"/>
  <c r="U175" i="8" s="1"/>
  <c r="U94" i="8"/>
  <c r="U178" i="8" s="1"/>
  <c r="U93" i="8"/>
  <c r="U177" i="8" s="1"/>
  <c r="U87" i="8"/>
  <c r="U171" i="8" s="1"/>
  <c r="CR4" i="8"/>
  <c r="U86" i="8"/>
  <c r="U170" i="8" s="1"/>
  <c r="U90" i="8"/>
  <c r="U174" i="8" s="1"/>
  <c r="BS4" i="8"/>
  <c r="U89" i="8"/>
  <c r="U173" i="8" s="1"/>
  <c r="S89" i="8"/>
  <c r="S173" i="8" s="1"/>
  <c r="S94" i="8"/>
  <c r="S178" i="8" s="1"/>
  <c r="S86" i="8"/>
  <c r="S170" i="8" s="1"/>
  <c r="S91" i="8"/>
  <c r="S175" i="8" s="1"/>
  <c r="EN4" i="8"/>
  <c r="S90" i="8"/>
  <c r="S174" i="8" s="1"/>
  <c r="S93" i="8"/>
  <c r="S177" i="8" s="1"/>
  <c r="S87" i="8"/>
  <c r="S171" i="8" s="1"/>
  <c r="AR4" i="8"/>
  <c r="CP4" i="8"/>
  <c r="BQ4" i="8"/>
  <c r="AP4" i="8"/>
  <c r="EL4" i="8"/>
  <c r="Q86" i="8"/>
  <c r="Q170" i="8" s="1"/>
  <c r="Q89" i="8"/>
  <c r="Q173" i="8" s="1"/>
  <c r="Q94" i="8"/>
  <c r="Q178" i="8" s="1"/>
  <c r="Q91" i="8"/>
  <c r="Q175" i="8" s="1"/>
  <c r="Q87" i="8"/>
  <c r="Q171" i="8" s="1"/>
  <c r="Q90" i="8"/>
  <c r="Q174" i="8" s="1"/>
  <c r="CN4" i="8"/>
  <c r="Q93" i="8"/>
  <c r="Q177" i="8" s="1"/>
  <c r="AN4" i="8"/>
  <c r="AN84" i="8" s="1"/>
  <c r="O94" i="8"/>
  <c r="O178" i="8" s="1"/>
  <c r="O86" i="8"/>
  <c r="O170" i="8" s="1"/>
  <c r="O89" i="8"/>
  <c r="O173" i="8" s="1"/>
  <c r="O91" i="8"/>
  <c r="O175" i="8" s="1"/>
  <c r="EJ4" i="8"/>
  <c r="EJ64" i="8" s="1"/>
  <c r="O87" i="8"/>
  <c r="O171" i="8" s="1"/>
  <c r="BM4" i="8"/>
  <c r="M89" i="8"/>
  <c r="M173" i="8" s="1"/>
  <c r="EH4" i="8"/>
  <c r="AL4" i="8"/>
  <c r="M86" i="8"/>
  <c r="M170" i="8" s="1"/>
  <c r="M93" i="8"/>
  <c r="M177" i="8" s="1"/>
  <c r="M91" i="8"/>
  <c r="M175" i="8" s="1"/>
  <c r="M87" i="8"/>
  <c r="M171" i="8" s="1"/>
  <c r="CJ4" i="8"/>
  <c r="M90" i="8"/>
  <c r="M174" i="8" s="1"/>
  <c r="BK4" i="8"/>
  <c r="K91" i="8"/>
  <c r="K175" i="8" s="1"/>
  <c r="K94" i="8"/>
  <c r="K178" i="8" s="1"/>
  <c r="K86" i="8"/>
  <c r="K170" i="8" s="1"/>
  <c r="AJ4" i="8"/>
  <c r="AJ84" i="8" s="1"/>
  <c r="EF4" i="8"/>
  <c r="K89" i="8"/>
  <c r="K173" i="8" s="1"/>
  <c r="K90" i="8"/>
  <c r="K174" i="8" s="1"/>
  <c r="K93" i="8"/>
  <c r="K177" i="8" s="1"/>
  <c r="K87" i="8"/>
  <c r="K171" i="8" s="1"/>
  <c r="BI4" i="8"/>
  <c r="I89" i="8"/>
  <c r="I173" i="8" s="1"/>
  <c r="AH4" i="8"/>
  <c r="I91" i="8"/>
  <c r="I175" i="8" s="1"/>
  <c r="ED4" i="8"/>
  <c r="I86" i="8"/>
  <c r="I170" i="8" s="1"/>
  <c r="I87" i="8"/>
  <c r="I171" i="8" s="1"/>
  <c r="I90" i="8"/>
  <c r="I174" i="8" s="1"/>
  <c r="CF4" i="8"/>
  <c r="I93" i="8"/>
  <c r="I177" i="8" s="1"/>
  <c r="BG4" i="8"/>
  <c r="AF4" i="8"/>
  <c r="AF84" i="8" s="1"/>
  <c r="AF166" i="8" s="1"/>
  <c r="EB4" i="8"/>
  <c r="EB64" i="8" s="1"/>
  <c r="G94" i="8"/>
  <c r="G178" i="8" s="1"/>
  <c r="G86" i="8"/>
  <c r="G170" i="8" s="1"/>
  <c r="G89" i="8"/>
  <c r="G173" i="8" s="1"/>
  <c r="G91" i="8"/>
  <c r="G175" i="8" s="1"/>
  <c r="G87" i="8"/>
  <c r="G171" i="8" s="1"/>
  <c r="G93" i="8"/>
  <c r="G177" i="8" s="1"/>
  <c r="G90" i="8"/>
  <c r="G174" i="8" s="1"/>
  <c r="BE4" i="8"/>
  <c r="CD4" i="8"/>
  <c r="E88" i="8"/>
  <c r="E172" i="8" s="1"/>
  <c r="AD4" i="8"/>
  <c r="AD86" i="8" s="1"/>
  <c r="E89" i="8"/>
  <c r="E173" i="8" s="1"/>
  <c r="E93" i="8"/>
  <c r="E177" i="8" s="1"/>
  <c r="E87" i="8"/>
  <c r="E171" i="8" s="1"/>
  <c r="E90" i="8"/>
  <c r="E174" i="8" s="1"/>
  <c r="CB4" i="8"/>
  <c r="CB152" i="8" s="1"/>
  <c r="BC4" i="8"/>
  <c r="BT96" i="5"/>
  <c r="CA85" i="8" s="1"/>
  <c r="CZ85" i="8" s="1"/>
  <c r="BU96" i="5"/>
  <c r="CA86" i="8" s="1"/>
  <c r="CZ86" i="8" s="1"/>
  <c r="CL4" i="8"/>
  <c r="W90" i="8"/>
  <c r="W174" i="8" s="1"/>
  <c r="AK546" i="18"/>
  <c r="EK38" i="8" s="1"/>
  <c r="AI546" i="18"/>
  <c r="EK36" i="8" s="1"/>
  <c r="AI259" i="18"/>
  <c r="ED36" i="8" s="1"/>
  <c r="AK259" i="18"/>
  <c r="ED38" i="8" s="1"/>
  <c r="M94" i="8"/>
  <c r="M178" i="8" s="1"/>
  <c r="BQ1067" i="5"/>
  <c r="CM70" i="8" s="1"/>
  <c r="BP662" i="5"/>
  <c r="CH69" i="8" s="1"/>
  <c r="BP338" i="5"/>
  <c r="CD69" i="8" s="1"/>
  <c r="BU1067" i="5"/>
  <c r="CM74" i="8" s="1"/>
  <c r="BT986" i="5"/>
  <c r="CL73" i="8" s="1"/>
  <c r="BS824" i="5"/>
  <c r="CJ72" i="8" s="1"/>
  <c r="W15" i="8"/>
  <c r="W99" i="8" s="1"/>
  <c r="S15" i="8"/>
  <c r="S99" i="8" s="1"/>
  <c r="O15" i="8"/>
  <c r="O99" i="8" s="1"/>
  <c r="K15" i="8"/>
  <c r="K99" i="8" s="1"/>
  <c r="G15" i="8"/>
  <c r="G99" i="8" s="1"/>
  <c r="Y13" i="8"/>
  <c r="Y97" i="8" s="1"/>
  <c r="U13" i="8"/>
  <c r="U97" i="8" s="1"/>
  <c r="Q13" i="8"/>
  <c r="Q97" i="8" s="1"/>
  <c r="M13" i="8"/>
  <c r="M97" i="8" s="1"/>
  <c r="I13" i="8"/>
  <c r="I97" i="8" s="1"/>
  <c r="E13" i="8"/>
  <c r="E97" i="8" s="1"/>
  <c r="E56" i="8"/>
  <c r="E140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T640" i="5"/>
  <c r="BH73" i="8" s="1"/>
  <c r="BP641" i="5"/>
  <c r="BH75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S1612" i="5"/>
  <c r="BT72" i="8" s="1"/>
  <c r="BT224" i="8" s="1"/>
  <c r="BP1613" i="5"/>
  <c r="BT75" i="8" s="1"/>
  <c r="BS1613" i="5"/>
  <c r="BT78" i="8" s="1"/>
  <c r="BT1693" i="5"/>
  <c r="BU73" i="8" s="1"/>
  <c r="W59" i="8"/>
  <c r="W143" i="8" s="1"/>
  <c r="S59" i="8"/>
  <c r="S143" i="8" s="1"/>
  <c r="O59" i="8"/>
  <c r="O143" i="8" s="1"/>
  <c r="K59" i="8"/>
  <c r="K143" i="8" s="1"/>
  <c r="G59" i="8"/>
  <c r="G143" i="8" s="1"/>
  <c r="Y60" i="8"/>
  <c r="Y144" i="8" s="1"/>
  <c r="Y19" i="8"/>
  <c r="Y103" i="8" s="1"/>
  <c r="U19" i="8"/>
  <c r="U103" i="8" s="1"/>
  <c r="Q19" i="8"/>
  <c r="Q103" i="8" s="1"/>
  <c r="M19" i="8"/>
  <c r="M103" i="8" s="1"/>
  <c r="I19" i="8"/>
  <c r="I103" i="8" s="1"/>
  <c r="E19" i="8"/>
  <c r="E103" i="8" s="1"/>
  <c r="W20" i="8"/>
  <c r="W104" i="8" s="1"/>
  <c r="S20" i="8"/>
  <c r="S104" i="8" s="1"/>
  <c r="O20" i="8"/>
  <c r="O104" i="8" s="1"/>
  <c r="K20" i="8"/>
  <c r="K104" i="8" s="1"/>
  <c r="G20" i="8"/>
  <c r="G104" i="8" s="1"/>
  <c r="O62" i="8"/>
  <c r="O146" i="8" s="1"/>
  <c r="K62" i="8"/>
  <c r="K146" i="8" s="1"/>
  <c r="G62" i="8"/>
  <c r="G146" i="8" s="1"/>
  <c r="W54" i="8"/>
  <c r="W138" i="8" s="1"/>
  <c r="S54" i="8"/>
  <c r="S138" i="8" s="1"/>
  <c r="O54" i="8"/>
  <c r="O138" i="8" s="1"/>
  <c r="K54" i="8"/>
  <c r="K138" i="8" s="1"/>
  <c r="G54" i="8"/>
  <c r="G138" i="8" s="1"/>
  <c r="Y55" i="8"/>
  <c r="Y139" i="8" s="1"/>
  <c r="U55" i="8"/>
  <c r="U139" i="8" s="1"/>
  <c r="Q55" i="8"/>
  <c r="Q139" i="8" s="1"/>
  <c r="M55" i="8"/>
  <c r="M139" i="8" s="1"/>
  <c r="I55" i="8"/>
  <c r="I139" i="8" s="1"/>
  <c r="W57" i="8"/>
  <c r="W141" i="8" s="1"/>
  <c r="S57" i="8"/>
  <c r="S141" i="8" s="1"/>
  <c r="O57" i="8"/>
  <c r="O141" i="8" s="1"/>
  <c r="K57" i="8"/>
  <c r="K141" i="8" s="1"/>
  <c r="G57" i="8"/>
  <c r="G141" i="8" s="1"/>
  <c r="BU177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H4" i="8"/>
  <c r="AJ546" i="18"/>
  <c r="EK37" i="8" s="1"/>
  <c r="AJ259" i="18"/>
  <c r="ED37" i="8" s="1"/>
  <c r="W16" i="8"/>
  <c r="W100" i="8" s="1"/>
  <c r="S16" i="8"/>
  <c r="S100" i="8" s="1"/>
  <c r="O16" i="8"/>
  <c r="O100" i="8" s="1"/>
  <c r="K16" i="8"/>
  <c r="K100" i="8" s="1"/>
  <c r="G16" i="8"/>
  <c r="G100" i="8" s="1"/>
  <c r="Y14" i="8"/>
  <c r="Y98" i="8" s="1"/>
  <c r="U14" i="8"/>
  <c r="U98" i="8" s="1"/>
  <c r="Q14" i="8"/>
  <c r="Q98" i="8" s="1"/>
  <c r="M14" i="8"/>
  <c r="M98" i="8" s="1"/>
  <c r="I14" i="8"/>
  <c r="I98" i="8" s="1"/>
  <c r="E14" i="8"/>
  <c r="E98" i="8" s="1"/>
  <c r="W12" i="8"/>
  <c r="W96" i="8" s="1"/>
  <c r="S12" i="8"/>
  <c r="S96" i="8" s="1"/>
  <c r="O12" i="8"/>
  <c r="O96" i="8" s="1"/>
  <c r="K12" i="8"/>
  <c r="K96" i="8" s="1"/>
  <c r="G12" i="8"/>
  <c r="G96" i="8" s="1"/>
  <c r="BQ154" i="5"/>
  <c r="BB70" i="8" s="1"/>
  <c r="BU154" i="5"/>
  <c r="BB74" i="8" s="1"/>
  <c r="BS155" i="5"/>
  <c r="BB78" i="8" s="1"/>
  <c r="BS94" i="5"/>
  <c r="CA72" i="8" s="1"/>
  <c r="BQ95" i="5"/>
  <c r="CA76" i="8" s="1"/>
  <c r="BU95" i="5"/>
  <c r="CA80" i="8" s="1"/>
  <c r="BP640" i="5"/>
  <c r="BH69" i="8" s="1"/>
  <c r="BP1045" i="5"/>
  <c r="BM69" i="8" s="1"/>
  <c r="BP1612" i="5"/>
  <c r="BT69" i="8" s="1"/>
  <c r="W17" i="8"/>
  <c r="W101" i="8" s="1"/>
  <c r="S17" i="8"/>
  <c r="S101" i="8" s="1"/>
  <c r="O17" i="8"/>
  <c r="O101" i="8" s="1"/>
  <c r="K17" i="8"/>
  <c r="K101" i="8" s="1"/>
  <c r="G17" i="8"/>
  <c r="G101" i="8" s="1"/>
  <c r="Y18" i="8"/>
  <c r="Y102" i="8" s="1"/>
  <c r="U18" i="8"/>
  <c r="U102" i="8" s="1"/>
  <c r="Q18" i="8"/>
  <c r="Q102" i="8" s="1"/>
  <c r="M18" i="8"/>
  <c r="M102" i="8" s="1"/>
  <c r="I18" i="8"/>
  <c r="I102" i="8" s="1"/>
  <c r="E18" i="8"/>
  <c r="E102" i="8" s="1"/>
  <c r="U60" i="8"/>
  <c r="U144" i="8" s="1"/>
  <c r="Q60" i="8"/>
  <c r="Q144" i="8" s="1"/>
  <c r="M60" i="8"/>
  <c r="M144" i="8" s="1"/>
  <c r="I60" i="8"/>
  <c r="I144" i="8" s="1"/>
  <c r="E60" i="8"/>
  <c r="E144" i="8" s="1"/>
  <c r="W61" i="8"/>
  <c r="W145" i="8" s="1"/>
  <c r="S61" i="8"/>
  <c r="S145" i="8" s="1"/>
  <c r="O61" i="8"/>
  <c r="O145" i="8" s="1"/>
  <c r="K61" i="8"/>
  <c r="K145" i="8" s="1"/>
  <c r="G61" i="8"/>
  <c r="G145" i="8" s="1"/>
  <c r="Y62" i="8"/>
  <c r="Y146" i="8" s="1"/>
  <c r="U62" i="8"/>
  <c r="U146" i="8" s="1"/>
  <c r="Q62" i="8"/>
  <c r="Q146" i="8" s="1"/>
  <c r="Y54" i="8"/>
  <c r="Y138" i="8" s="1"/>
  <c r="Y56" i="8"/>
  <c r="Y140" i="8" s="1"/>
  <c r="U56" i="8"/>
  <c r="U140" i="8" s="1"/>
  <c r="Q56" i="8"/>
  <c r="Q140" i="8" s="1"/>
  <c r="M56" i="8"/>
  <c r="M140" i="8" s="1"/>
  <c r="I56" i="8"/>
  <c r="I140" i="8" s="1"/>
  <c r="W58" i="8"/>
  <c r="W142" i="8" s="1"/>
  <c r="S58" i="8"/>
  <c r="S142" i="8" s="1"/>
  <c r="O58" i="8"/>
  <c r="O142" i="8" s="1"/>
  <c r="K58" i="8"/>
  <c r="K142" i="8" s="1"/>
  <c r="G58" i="8"/>
  <c r="G142" i="8" s="1"/>
  <c r="BO4" i="8"/>
  <c r="DJ291" i="8"/>
  <c r="BC218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R242" i="3"/>
  <c r="AE48" i="8" s="1"/>
  <c r="AP242" i="3"/>
  <c r="AE46" i="8" s="1"/>
  <c r="AQ242" i="3"/>
  <c r="AE47" i="8" s="1"/>
  <c r="AQ241" i="3"/>
  <c r="AE44" i="8" s="1"/>
  <c r="AI136" i="18"/>
  <c r="EA36" i="8" s="1"/>
  <c r="AJ136" i="18"/>
  <c r="EA37" i="8" s="1"/>
  <c r="AR1078" i="3"/>
  <c r="AP48" i="8" s="1"/>
  <c r="AP130" i="8" s="1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P621" i="3"/>
  <c r="AJ43" i="8" s="1"/>
  <c r="AP623" i="3"/>
  <c r="AJ49" i="8" s="1"/>
  <c r="AR621" i="3"/>
  <c r="AJ45" i="8" s="1"/>
  <c r="AR622" i="3"/>
  <c r="AJ48" i="8" s="1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AK505" i="18"/>
  <c r="EJ38" i="8" s="1"/>
  <c r="AP1459" i="3"/>
  <c r="AU49" i="8" s="1"/>
  <c r="AR849" i="3"/>
  <c r="AM45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DL76" i="8"/>
  <c r="DT77" i="8"/>
  <c r="CF231" i="8"/>
  <c r="DQ77" i="8"/>
  <c r="DO77" i="8"/>
  <c r="DE77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DF9" i="8"/>
  <c r="DS8" i="8"/>
  <c r="GA22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DE9" i="8"/>
  <c r="DG8" i="8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BY6" i="8"/>
  <c r="FO39" i="8"/>
  <c r="FO26" i="8"/>
  <c r="FO45" i="8"/>
  <c r="CX236" i="8"/>
  <c r="BY159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DQ5" i="8"/>
  <c r="DN5" i="8"/>
  <c r="CH374" i="8"/>
  <c r="DG5" i="8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DK5" i="8"/>
  <c r="DB5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DO5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DU5" i="8"/>
  <c r="DE5" i="8"/>
  <c r="CT374" i="8"/>
  <c r="DS5" i="8"/>
  <c r="DJ5" i="8"/>
  <c r="DJ374" i="8" s="1"/>
  <c r="CK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T24" i="8"/>
  <c r="DR24" i="8"/>
  <c r="DG28" i="8"/>
  <c r="DA30" i="8"/>
  <c r="DA182" i="8" s="1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S117" i="8"/>
  <c r="DK117" i="8"/>
  <c r="DC117" i="8"/>
  <c r="DO118" i="8"/>
  <c r="DG118" i="8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A194" i="8" s="1"/>
  <c r="DF121" i="8"/>
  <c r="DC121" i="8"/>
  <c r="DS122" i="8"/>
  <c r="DO122" i="8"/>
  <c r="DK122" i="8"/>
  <c r="DG122" i="8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E129" i="8"/>
  <c r="DC129" i="8"/>
  <c r="DU132" i="8"/>
  <c r="DS132" i="8"/>
  <c r="DQ132" i="8"/>
  <c r="DO132" i="8"/>
  <c r="DM132" i="8"/>
  <c r="DK132" i="8"/>
  <c r="DI132" i="8"/>
  <c r="DG132" i="8"/>
  <c r="DE132" i="8"/>
  <c r="DC132" i="8"/>
  <c r="DU133" i="8"/>
  <c r="DS133" i="8"/>
  <c r="DQ133" i="8"/>
  <c r="DO133" i="8"/>
  <c r="DM133" i="8"/>
  <c r="DK133" i="8"/>
  <c r="DI133" i="8"/>
  <c r="DG133" i="8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A206" i="8" s="1"/>
  <c r="DQ55" i="8"/>
  <c r="DU56" i="8"/>
  <c r="DQ56" i="8"/>
  <c r="DG57" i="8"/>
  <c r="DA57" i="8"/>
  <c r="DA209" i="8" s="1"/>
  <c r="DL142" i="8"/>
  <c r="DH142" i="8"/>
  <c r="DI62" i="8"/>
  <c r="DG62" i="8"/>
  <c r="DE62" i="8"/>
  <c r="DG66" i="8"/>
  <c r="DP62" i="8"/>
  <c r="DB63" i="8"/>
  <c r="BR96" i="5"/>
  <c r="CA83" i="8" s="1"/>
  <c r="CZ83" i="8" s="1"/>
  <c r="AI13" i="18"/>
  <c r="DX36" i="8" s="1"/>
  <c r="AK13" i="18"/>
  <c r="DX38" i="8" s="1"/>
  <c r="V51" i="8"/>
  <c r="V135" i="8" s="1"/>
  <c r="V48" i="8"/>
  <c r="V132" i="8" s="1"/>
  <c r="V45" i="8"/>
  <c r="V129" i="8" s="1"/>
  <c r="V50" i="8"/>
  <c r="V134" i="8" s="1"/>
  <c r="V47" i="8"/>
  <c r="V131" i="8" s="1"/>
  <c r="V44" i="8"/>
  <c r="V128" i="8" s="1"/>
  <c r="V52" i="8"/>
  <c r="V136" i="8" s="1"/>
  <c r="V49" i="8"/>
  <c r="V133" i="8" s="1"/>
  <c r="V46" i="8"/>
  <c r="V130" i="8" s="1"/>
  <c r="R52" i="8"/>
  <c r="R136" i="8" s="1"/>
  <c r="R49" i="8"/>
  <c r="R133" i="8" s="1"/>
  <c r="R46" i="8"/>
  <c r="R130" i="8" s="1"/>
  <c r="R51" i="8"/>
  <c r="R135" i="8" s="1"/>
  <c r="R48" i="8"/>
  <c r="R132" i="8" s="1"/>
  <c r="R45" i="8"/>
  <c r="R129" i="8" s="1"/>
  <c r="R50" i="8"/>
  <c r="R134" i="8" s="1"/>
  <c r="R47" i="8"/>
  <c r="R131" i="8" s="1"/>
  <c r="R44" i="8"/>
  <c r="R128" i="8" s="1"/>
  <c r="N52" i="8"/>
  <c r="N136" i="8" s="1"/>
  <c r="N49" i="8"/>
  <c r="N133" i="8" s="1"/>
  <c r="N46" i="8"/>
  <c r="N130" i="8" s="1"/>
  <c r="N51" i="8"/>
  <c r="N135" i="8" s="1"/>
  <c r="N48" i="8"/>
  <c r="N132" i="8" s="1"/>
  <c r="N45" i="8"/>
  <c r="N129" i="8" s="1"/>
  <c r="N50" i="8"/>
  <c r="N134" i="8" s="1"/>
  <c r="N47" i="8"/>
  <c r="N131" i="8" s="1"/>
  <c r="N44" i="8"/>
  <c r="N128" i="8" s="1"/>
  <c r="J50" i="8"/>
  <c r="J134" i="8" s="1"/>
  <c r="J47" i="8"/>
  <c r="J131" i="8" s="1"/>
  <c r="J44" i="8"/>
  <c r="J128" i="8" s="1"/>
  <c r="J52" i="8"/>
  <c r="J136" i="8" s="1"/>
  <c r="J49" i="8"/>
  <c r="J133" i="8" s="1"/>
  <c r="J46" i="8"/>
  <c r="J130" i="8" s="1"/>
  <c r="J51" i="8"/>
  <c r="J135" i="8" s="1"/>
  <c r="J45" i="8"/>
  <c r="J129" i="8" s="1"/>
  <c r="J48" i="8"/>
  <c r="J132" i="8" s="1"/>
  <c r="F50" i="8"/>
  <c r="F134" i="8" s="1"/>
  <c r="F47" i="8"/>
  <c r="F131" i="8" s="1"/>
  <c r="F44" i="8"/>
  <c r="F128" i="8" s="1"/>
  <c r="F52" i="8"/>
  <c r="F136" i="8" s="1"/>
  <c r="F49" i="8"/>
  <c r="F133" i="8" s="1"/>
  <c r="F46" i="8"/>
  <c r="F130" i="8" s="1"/>
  <c r="F51" i="8"/>
  <c r="F135" i="8" s="1"/>
  <c r="F48" i="8"/>
  <c r="F132" i="8" s="1"/>
  <c r="F45" i="8"/>
  <c r="F129" i="8" s="1"/>
  <c r="AP91" i="3"/>
  <c r="AC49" i="8" s="1"/>
  <c r="AP89" i="3"/>
  <c r="AC43" i="8" s="1"/>
  <c r="Y52" i="8"/>
  <c r="Y136" i="8" s="1"/>
  <c r="Y49" i="8"/>
  <c r="Y133" i="8" s="1"/>
  <c r="Y46" i="8"/>
  <c r="Y130" i="8" s="1"/>
  <c r="Y51" i="8"/>
  <c r="Y135" i="8" s="1"/>
  <c r="Y48" i="8"/>
  <c r="Y132" i="8" s="1"/>
  <c r="Y45" i="8"/>
  <c r="Y129" i="8" s="1"/>
  <c r="Y50" i="8"/>
  <c r="Y134" i="8" s="1"/>
  <c r="Y47" i="8"/>
  <c r="Y131" i="8" s="1"/>
  <c r="Y44" i="8"/>
  <c r="Y128" i="8" s="1"/>
  <c r="AL13" i="2"/>
  <c r="C44" i="8" s="1"/>
  <c r="C128" i="8" s="1"/>
  <c r="W50" i="8"/>
  <c r="W134" i="8" s="1"/>
  <c r="W47" i="8"/>
  <c r="W131" i="8" s="1"/>
  <c r="W44" i="8"/>
  <c r="W128" i="8" s="1"/>
  <c r="W52" i="8"/>
  <c r="W136" i="8" s="1"/>
  <c r="W49" i="8"/>
  <c r="W133" i="8" s="1"/>
  <c r="W46" i="8"/>
  <c r="W130" i="8" s="1"/>
  <c r="W51" i="8"/>
  <c r="W135" i="8" s="1"/>
  <c r="W48" i="8"/>
  <c r="W132" i="8" s="1"/>
  <c r="W45" i="8"/>
  <c r="W129" i="8" s="1"/>
  <c r="T52" i="8"/>
  <c r="T136" i="8" s="1"/>
  <c r="T49" i="8"/>
  <c r="T133" i="8" s="1"/>
  <c r="T46" i="8"/>
  <c r="T130" i="8" s="1"/>
  <c r="T51" i="8"/>
  <c r="T135" i="8" s="1"/>
  <c r="T48" i="8"/>
  <c r="T132" i="8" s="1"/>
  <c r="T45" i="8"/>
  <c r="T129" i="8" s="1"/>
  <c r="T50" i="8"/>
  <c r="T134" i="8" s="1"/>
  <c r="T47" i="8"/>
  <c r="T131" i="8" s="1"/>
  <c r="T44" i="8"/>
  <c r="T128" i="8" s="1"/>
  <c r="P50" i="8"/>
  <c r="P134" i="8" s="1"/>
  <c r="P47" i="8"/>
  <c r="P131" i="8" s="1"/>
  <c r="P44" i="8"/>
  <c r="P128" i="8" s="1"/>
  <c r="P52" i="8"/>
  <c r="P136" i="8" s="1"/>
  <c r="P49" i="8"/>
  <c r="P133" i="8" s="1"/>
  <c r="P46" i="8"/>
  <c r="P130" i="8" s="1"/>
  <c r="P51" i="8"/>
  <c r="P135" i="8" s="1"/>
  <c r="P48" i="8"/>
  <c r="P132" i="8" s="1"/>
  <c r="P45" i="8"/>
  <c r="P129" i="8" s="1"/>
  <c r="L50" i="8"/>
  <c r="L134" i="8" s="1"/>
  <c r="L47" i="8"/>
  <c r="L131" i="8" s="1"/>
  <c r="L44" i="8"/>
  <c r="L128" i="8" s="1"/>
  <c r="L52" i="8"/>
  <c r="L136" i="8" s="1"/>
  <c r="L49" i="8"/>
  <c r="L133" i="8" s="1"/>
  <c r="L46" i="8"/>
  <c r="L130" i="8" s="1"/>
  <c r="L48" i="8"/>
  <c r="L132" i="8" s="1"/>
  <c r="L45" i="8"/>
  <c r="L129" i="8" s="1"/>
  <c r="L51" i="8"/>
  <c r="L135" i="8" s="1"/>
  <c r="H52" i="8"/>
  <c r="H136" i="8" s="1"/>
  <c r="H49" i="8"/>
  <c r="H133" i="8" s="1"/>
  <c r="H46" i="8"/>
  <c r="H130" i="8" s="1"/>
  <c r="H51" i="8"/>
  <c r="H135" i="8" s="1"/>
  <c r="H48" i="8"/>
  <c r="H132" i="8" s="1"/>
  <c r="H45" i="8"/>
  <c r="H129" i="8" s="1"/>
  <c r="H50" i="8"/>
  <c r="H134" i="8" s="1"/>
  <c r="H47" i="8"/>
  <c r="H131" i="8" s="1"/>
  <c r="H44" i="8"/>
  <c r="H128" i="8" s="1"/>
  <c r="D51" i="8"/>
  <c r="D135" i="8" s="1"/>
  <c r="D48" i="8"/>
  <c r="D132" i="8" s="1"/>
  <c r="D45" i="8"/>
  <c r="D129" i="8" s="1"/>
  <c r="D46" i="8"/>
  <c r="D130" i="8" s="1"/>
  <c r="D50" i="8"/>
  <c r="D134" i="8" s="1"/>
  <c r="D44" i="8"/>
  <c r="D128" i="8" s="1"/>
  <c r="D49" i="8"/>
  <c r="D133" i="8" s="1"/>
  <c r="D47" i="8"/>
  <c r="D131" i="8" s="1"/>
  <c r="D52" i="8"/>
  <c r="D136" i="8" s="1"/>
  <c r="S50" i="8"/>
  <c r="S134" i="8" s="1"/>
  <c r="S47" i="8"/>
  <c r="S131" i="8" s="1"/>
  <c r="S44" i="8"/>
  <c r="S128" i="8" s="1"/>
  <c r="S52" i="8"/>
  <c r="S136" i="8" s="1"/>
  <c r="S49" i="8"/>
  <c r="S133" i="8" s="1"/>
  <c r="S46" i="8"/>
  <c r="S130" i="8" s="1"/>
  <c r="S51" i="8"/>
  <c r="S135" i="8" s="1"/>
  <c r="S48" i="8"/>
  <c r="S132" i="8" s="1"/>
  <c r="S45" i="8"/>
  <c r="S129" i="8" s="1"/>
  <c r="O51" i="8"/>
  <c r="O135" i="8" s="1"/>
  <c r="O48" i="8"/>
  <c r="O132" i="8" s="1"/>
  <c r="O45" i="8"/>
  <c r="O129" i="8" s="1"/>
  <c r="O50" i="8"/>
  <c r="O134" i="8" s="1"/>
  <c r="O47" i="8"/>
  <c r="O131" i="8" s="1"/>
  <c r="O44" i="8"/>
  <c r="O128" i="8" s="1"/>
  <c r="O52" i="8"/>
  <c r="O136" i="8" s="1"/>
  <c r="O49" i="8"/>
  <c r="O133" i="8" s="1"/>
  <c r="O46" i="8"/>
  <c r="O130" i="8" s="1"/>
  <c r="K52" i="8"/>
  <c r="K136" i="8" s="1"/>
  <c r="K49" i="8"/>
  <c r="K133" i="8" s="1"/>
  <c r="K46" i="8"/>
  <c r="K130" i="8" s="1"/>
  <c r="K51" i="8"/>
  <c r="K135" i="8" s="1"/>
  <c r="K48" i="8"/>
  <c r="K132" i="8" s="1"/>
  <c r="K45" i="8"/>
  <c r="K129" i="8" s="1"/>
  <c r="K50" i="8"/>
  <c r="K134" i="8" s="1"/>
  <c r="K44" i="8"/>
  <c r="K128" i="8" s="1"/>
  <c r="K47" i="8"/>
  <c r="K131" i="8" s="1"/>
  <c r="G52" i="8"/>
  <c r="G136" i="8" s="1"/>
  <c r="G49" i="8"/>
  <c r="G133" i="8" s="1"/>
  <c r="G46" i="8"/>
  <c r="G130" i="8" s="1"/>
  <c r="G51" i="8"/>
  <c r="G135" i="8" s="1"/>
  <c r="G48" i="8"/>
  <c r="G132" i="8" s="1"/>
  <c r="G45" i="8"/>
  <c r="G129" i="8" s="1"/>
  <c r="G50" i="8"/>
  <c r="G134" i="8" s="1"/>
  <c r="G44" i="8"/>
  <c r="G128" i="8" s="1"/>
  <c r="G47" i="8"/>
  <c r="G131" i="8" s="1"/>
  <c r="X52" i="8"/>
  <c r="X136" i="8" s="1"/>
  <c r="X49" i="8"/>
  <c r="X133" i="8" s="1"/>
  <c r="X46" i="8"/>
  <c r="X130" i="8" s="1"/>
  <c r="X51" i="8"/>
  <c r="X135" i="8" s="1"/>
  <c r="X48" i="8"/>
  <c r="X132" i="8" s="1"/>
  <c r="X45" i="8"/>
  <c r="X129" i="8" s="1"/>
  <c r="X47" i="8"/>
  <c r="X131" i="8" s="1"/>
  <c r="X50" i="8"/>
  <c r="X134" i="8" s="1"/>
  <c r="X44" i="8"/>
  <c r="X128" i="8" s="1"/>
  <c r="U52" i="8"/>
  <c r="U136" i="8" s="1"/>
  <c r="U49" i="8"/>
  <c r="U133" i="8" s="1"/>
  <c r="U46" i="8"/>
  <c r="U130" i="8" s="1"/>
  <c r="U51" i="8"/>
  <c r="U135" i="8" s="1"/>
  <c r="U48" i="8"/>
  <c r="U132" i="8" s="1"/>
  <c r="U45" i="8"/>
  <c r="U129" i="8" s="1"/>
  <c r="U50" i="8"/>
  <c r="U134" i="8" s="1"/>
  <c r="U47" i="8"/>
  <c r="U131" i="8" s="1"/>
  <c r="U44" i="8"/>
  <c r="U128" i="8" s="1"/>
  <c r="Q52" i="8"/>
  <c r="Q136" i="8" s="1"/>
  <c r="Q49" i="8"/>
  <c r="Q133" i="8" s="1"/>
  <c r="Q46" i="8"/>
  <c r="Q130" i="8" s="1"/>
  <c r="Q51" i="8"/>
  <c r="Q135" i="8" s="1"/>
  <c r="Q48" i="8"/>
  <c r="Q132" i="8" s="1"/>
  <c r="Q45" i="8"/>
  <c r="Q129" i="8" s="1"/>
  <c r="Q47" i="8"/>
  <c r="Q131" i="8" s="1"/>
  <c r="Q44" i="8"/>
  <c r="Q128" i="8" s="1"/>
  <c r="Q50" i="8"/>
  <c r="Q134" i="8" s="1"/>
  <c r="M52" i="8"/>
  <c r="M136" i="8" s="1"/>
  <c r="M49" i="8"/>
  <c r="M133" i="8" s="1"/>
  <c r="M46" i="8"/>
  <c r="M130" i="8" s="1"/>
  <c r="M51" i="8"/>
  <c r="M135" i="8" s="1"/>
  <c r="M48" i="8"/>
  <c r="M132" i="8" s="1"/>
  <c r="M45" i="8"/>
  <c r="M129" i="8" s="1"/>
  <c r="M50" i="8"/>
  <c r="M134" i="8" s="1"/>
  <c r="M47" i="8"/>
  <c r="M131" i="8" s="1"/>
  <c r="M44" i="8"/>
  <c r="M128" i="8" s="1"/>
  <c r="I51" i="8"/>
  <c r="I135" i="8" s="1"/>
  <c r="I48" i="8"/>
  <c r="I132" i="8" s="1"/>
  <c r="I45" i="8"/>
  <c r="I129" i="8" s="1"/>
  <c r="I50" i="8"/>
  <c r="I134" i="8" s="1"/>
  <c r="I47" i="8"/>
  <c r="I131" i="8" s="1"/>
  <c r="I44" i="8"/>
  <c r="I128" i="8" s="1"/>
  <c r="I52" i="8"/>
  <c r="I136" i="8" s="1"/>
  <c r="I46" i="8"/>
  <c r="I130" i="8" s="1"/>
  <c r="I49" i="8"/>
  <c r="I133" i="8" s="1"/>
  <c r="E50" i="8"/>
  <c r="E134" i="8" s="1"/>
  <c r="E47" i="8"/>
  <c r="E131" i="8" s="1"/>
  <c r="E44" i="8"/>
  <c r="E128" i="8" s="1"/>
  <c r="E52" i="8"/>
  <c r="E136" i="8" s="1"/>
  <c r="E48" i="8"/>
  <c r="E132" i="8" s="1"/>
  <c r="E51" i="8"/>
  <c r="E135" i="8" s="1"/>
  <c r="E46" i="8"/>
  <c r="E130" i="8" s="1"/>
  <c r="E45" i="8"/>
  <c r="E129" i="8" s="1"/>
  <c r="E49" i="8"/>
  <c r="E133" i="8" s="1"/>
  <c r="Y92" i="8"/>
  <c r="Y176" i="8" s="1"/>
  <c r="Y88" i="8"/>
  <c r="Y172" i="8" s="1"/>
  <c r="W92" i="8"/>
  <c r="W176" i="8" s="1"/>
  <c r="W88" i="8"/>
  <c r="W172" i="8" s="1"/>
  <c r="U92" i="8"/>
  <c r="U176" i="8" s="1"/>
  <c r="U88" i="8"/>
  <c r="U172" i="8" s="1"/>
  <c r="S92" i="8"/>
  <c r="S176" i="8" s="1"/>
  <c r="S88" i="8"/>
  <c r="S172" i="8" s="1"/>
  <c r="Q92" i="8"/>
  <c r="Q176" i="8" s="1"/>
  <c r="Q88" i="8"/>
  <c r="Q172" i="8" s="1"/>
  <c r="O92" i="8"/>
  <c r="O176" i="8" s="1"/>
  <c r="O88" i="8"/>
  <c r="O172" i="8" s="1"/>
  <c r="M92" i="8"/>
  <c r="M176" i="8" s="1"/>
  <c r="M88" i="8"/>
  <c r="M172" i="8" s="1"/>
  <c r="K92" i="8"/>
  <c r="K176" i="8" s="1"/>
  <c r="K88" i="8"/>
  <c r="K172" i="8" s="1"/>
  <c r="I92" i="8"/>
  <c r="I176" i="8" s="1"/>
  <c r="I88" i="8"/>
  <c r="I172" i="8" s="1"/>
  <c r="G92" i="8"/>
  <c r="G176" i="8" s="1"/>
  <c r="G88" i="8"/>
  <c r="G172" i="8" s="1"/>
  <c r="E94" i="8"/>
  <c r="E178" i="8" s="1"/>
  <c r="E92" i="8"/>
  <c r="E176" i="8" s="1"/>
  <c r="E91" i="8"/>
  <c r="E175" i="8" s="1"/>
  <c r="X92" i="8"/>
  <c r="X176" i="8" s="1"/>
  <c r="X88" i="8"/>
  <c r="X172" i="8" s="1"/>
  <c r="X89" i="8"/>
  <c r="X173" i="8" s="1"/>
  <c r="V92" i="8"/>
  <c r="V176" i="8" s="1"/>
  <c r="V88" i="8"/>
  <c r="V172" i="8" s="1"/>
  <c r="V89" i="8"/>
  <c r="V173" i="8" s="1"/>
  <c r="T92" i="8"/>
  <c r="T176" i="8" s="1"/>
  <c r="T88" i="8"/>
  <c r="T172" i="8" s="1"/>
  <c r="T89" i="8"/>
  <c r="T173" i="8" s="1"/>
  <c r="R92" i="8"/>
  <c r="R176" i="8" s="1"/>
  <c r="R88" i="8"/>
  <c r="R172" i="8" s="1"/>
  <c r="R89" i="8"/>
  <c r="R173" i="8" s="1"/>
  <c r="P92" i="8"/>
  <c r="P176" i="8" s="1"/>
  <c r="P88" i="8"/>
  <c r="P172" i="8" s="1"/>
  <c r="P89" i="8"/>
  <c r="P173" i="8" s="1"/>
  <c r="N92" i="8"/>
  <c r="N176" i="8" s="1"/>
  <c r="N88" i="8"/>
  <c r="N172" i="8" s="1"/>
  <c r="N89" i="8"/>
  <c r="N173" i="8" s="1"/>
  <c r="L92" i="8"/>
  <c r="L176" i="8" s="1"/>
  <c r="L88" i="8"/>
  <c r="L172" i="8" s="1"/>
  <c r="L89" i="8"/>
  <c r="L173" i="8" s="1"/>
  <c r="J92" i="8"/>
  <c r="J176" i="8" s="1"/>
  <c r="J88" i="8"/>
  <c r="J172" i="8" s="1"/>
  <c r="J89" i="8"/>
  <c r="J173" i="8" s="1"/>
  <c r="H92" i="8"/>
  <c r="H176" i="8" s="1"/>
  <c r="H88" i="8"/>
  <c r="H172" i="8" s="1"/>
  <c r="H89" i="8"/>
  <c r="H173" i="8" s="1"/>
  <c r="F92" i="8"/>
  <c r="F176" i="8" s="1"/>
  <c r="F88" i="8"/>
  <c r="F172" i="8" s="1"/>
  <c r="F89" i="8"/>
  <c r="F173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50" i="8" s="1"/>
  <c r="C134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DA180" i="8" s="1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67" i="8"/>
  <c r="DG29" i="8"/>
  <c r="DG22" i="8"/>
  <c r="DG27" i="8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217" i="8" s="1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DA296" i="8" s="1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DA287" i="8" s="1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DA275" i="8" s="1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E9" i="8"/>
  <c r="E217" i="8" s="1"/>
  <c r="E58" i="8"/>
  <c r="E142" i="8" s="1"/>
  <c r="AM10" i="2"/>
  <c r="C7" i="8" s="1"/>
  <c r="C215" i="8" s="1"/>
  <c r="AS14" i="2"/>
  <c r="FL18" i="8"/>
  <c r="FL31" i="8"/>
  <c r="DA251" i="8"/>
  <c r="DA280" i="8"/>
  <c r="DA211" i="8"/>
  <c r="DA210" i="8"/>
  <c r="AQ167" i="3"/>
  <c r="AD50" i="8" s="1"/>
  <c r="AR166" i="3"/>
  <c r="AD48" i="8" s="1"/>
  <c r="AP167" i="3"/>
  <c r="AD49" i="8" s="1"/>
  <c r="DZ4" i="8"/>
  <c r="AJ95" i="18"/>
  <c r="DZ37" i="8" s="1"/>
  <c r="AQ166" i="3"/>
  <c r="AD47" i="8" s="1"/>
  <c r="AK95" i="18"/>
  <c r="DZ38" i="8" s="1"/>
  <c r="E86" i="8"/>
  <c r="E170" i="8" s="1"/>
  <c r="AP165" i="3"/>
  <c r="AD43" i="8" s="1"/>
  <c r="AR167" i="3"/>
  <c r="AD51" i="8" s="1"/>
  <c r="CY367" i="8"/>
  <c r="CY55" i="8"/>
  <c r="DU341" i="8"/>
  <c r="DU361" i="8"/>
  <c r="DU344" i="8"/>
  <c r="DU353" i="8"/>
  <c r="DU32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DT17" i="8"/>
  <c r="DT6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DO31" i="8"/>
  <c r="DO44" i="8"/>
  <c r="DO65" i="8"/>
  <c r="DO64" i="8"/>
  <c r="DN318" i="8"/>
  <c r="DN335" i="8"/>
  <c r="DN370" i="8"/>
  <c r="DN328" i="8"/>
  <c r="DN12" i="8"/>
  <c r="DN61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DH60" i="8"/>
  <c r="DH65" i="8"/>
  <c r="DH55" i="8"/>
  <c r="DH20" i="8"/>
  <c r="DG359" i="8"/>
  <c r="DG361" i="8"/>
  <c r="DG332" i="8"/>
  <c r="DG316" i="8"/>
  <c r="DG21" i="8"/>
  <c r="DG24" i="8"/>
  <c r="DG12" i="8"/>
  <c r="DG68" i="8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DE32" i="8"/>
  <c r="DE61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DC31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CZ26" i="8"/>
  <c r="CZ64" i="8"/>
  <c r="BB171" i="8"/>
  <c r="CY331" i="8"/>
  <c r="CY339" i="8"/>
  <c r="CY17" i="8"/>
  <c r="CY48" i="8"/>
  <c r="CY40" i="8"/>
  <c r="CY30" i="8"/>
  <c r="CY51" i="8"/>
  <c r="CZ97" i="8"/>
  <c r="CZ111" i="8"/>
  <c r="CY103" i="8"/>
  <c r="CY104" i="8"/>
  <c r="CY92" i="8"/>
  <c r="CY141" i="8"/>
  <c r="CY110" i="8"/>
  <c r="CY113" i="8"/>
  <c r="CY122" i="8"/>
  <c r="CY95" i="8"/>
  <c r="CY130" i="8"/>
  <c r="D6" i="8"/>
  <c r="D214" i="8" s="1"/>
  <c r="FK41" i="8"/>
  <c r="FK42" i="8"/>
  <c r="FK40" i="8"/>
  <c r="FK39" i="8"/>
  <c r="FK31" i="8"/>
  <c r="GC67" i="8"/>
  <c r="FK18" i="8"/>
  <c r="GB67" i="8"/>
  <c r="GD67" i="8"/>
  <c r="FJ18" i="8"/>
  <c r="BZ2" i="8"/>
  <c r="BZ253" i="8" s="1"/>
  <c r="AB116" i="8"/>
  <c r="AB97" i="8"/>
  <c r="AB211" i="8"/>
  <c r="AB105" i="8"/>
  <c r="AB165" i="8"/>
  <c r="AB96" i="8"/>
  <c r="AB98" i="8"/>
  <c r="AB102" i="8"/>
  <c r="AB145" i="8"/>
  <c r="AB148" i="8"/>
  <c r="AB161" i="8"/>
  <c r="AB122" i="8"/>
  <c r="AB209" i="8"/>
  <c r="AB136" i="8"/>
  <c r="AB137" i="8"/>
  <c r="AB139" i="8"/>
  <c r="AB140" i="8"/>
  <c r="AB143" i="8"/>
  <c r="AB106" i="8"/>
  <c r="AB153" i="8"/>
  <c r="P122" i="22" s="1"/>
  <c r="AB117" i="8"/>
  <c r="AB163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AB149" i="8"/>
  <c r="AB151" i="8"/>
  <c r="AB152" i="8"/>
  <c r="AB155" i="8"/>
  <c r="AB119" i="8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49" i="8"/>
  <c r="DG47" i="8"/>
  <c r="DG61" i="8"/>
  <c r="DG64" i="8"/>
  <c r="DG37" i="8"/>
  <c r="DG45" i="8"/>
  <c r="DG13" i="8"/>
  <c r="DG25" i="8"/>
  <c r="DG50" i="8"/>
  <c r="DG20" i="8"/>
  <c r="DG60" i="8"/>
  <c r="DG43" i="8"/>
  <c r="DG31" i="8"/>
  <c r="DG18" i="8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CZ110" i="8"/>
  <c r="CY100" i="8"/>
  <c r="CY96" i="8"/>
  <c r="CY114" i="8"/>
  <c r="CY119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8" i="8"/>
  <c r="C142" i="8" s="1"/>
  <c r="CZ345" i="8"/>
  <c r="CZ41" i="8"/>
  <c r="CZ22" i="8"/>
  <c r="CZ49" i="8"/>
  <c r="CZ46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DT64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36" i="8"/>
  <c r="DG17" i="8"/>
  <c r="DG35" i="8"/>
  <c r="DG42" i="8"/>
  <c r="DG52" i="8"/>
  <c r="DG56" i="8"/>
  <c r="DG19" i="8"/>
  <c r="DG16" i="8"/>
  <c r="DG30" i="8"/>
  <c r="DG48" i="8"/>
  <c r="DG54" i="8"/>
  <c r="DG63" i="8"/>
  <c r="DG65" i="8"/>
  <c r="DG32" i="8"/>
  <c r="DG44" i="8"/>
  <c r="DG55" i="8"/>
  <c r="DG33" i="8"/>
  <c r="DG46" i="8"/>
  <c r="DG39" i="8"/>
  <c r="DG53" i="8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DY41" i="8"/>
  <c r="DY9" i="8"/>
  <c r="CZ90" i="8"/>
  <c r="CZ126" i="8"/>
  <c r="CZ131" i="8"/>
  <c r="CZ132" i="8"/>
  <c r="BB284" i="8"/>
  <c r="CZ141" i="8"/>
  <c r="CZ88" i="8"/>
  <c r="CZ129" i="8"/>
  <c r="CZ130" i="8"/>
  <c r="CZ91" i="8"/>
  <c r="BB245" i="8"/>
  <c r="CZ93" i="8"/>
  <c r="CZ94" i="8"/>
  <c r="CZ107" i="8"/>
  <c r="CZ109" i="8"/>
  <c r="CZ112" i="8"/>
  <c r="CZ117" i="8"/>
  <c r="CZ128" i="8"/>
  <c r="CZ134" i="8"/>
  <c r="CZ9" i="8"/>
  <c r="CZ92" i="8"/>
  <c r="CZ102" i="8"/>
  <c r="CZ116" i="8"/>
  <c r="CZ127" i="8"/>
  <c r="CZ139" i="8"/>
  <c r="CZ8" i="8"/>
  <c r="CZ5" i="8"/>
  <c r="CZ95" i="8"/>
  <c r="CZ119" i="8"/>
  <c r="CZ136" i="8"/>
  <c r="CZ137" i="8"/>
  <c r="CZ138" i="8"/>
  <c r="CZ96" i="8"/>
  <c r="CZ113" i="8"/>
  <c r="BB265" i="8"/>
  <c r="CZ115" i="8"/>
  <c r="CZ120" i="8"/>
  <c r="CZ121" i="8"/>
  <c r="CZ135" i="8"/>
  <c r="BB292" i="8"/>
  <c r="CZ140" i="8"/>
  <c r="CZ144" i="8"/>
  <c r="CZ89" i="8"/>
  <c r="CZ98" i="8"/>
  <c r="CZ103" i="8"/>
  <c r="CZ104" i="8"/>
  <c r="BB266" i="8"/>
  <c r="CZ114" i="8"/>
  <c r="CZ122" i="8"/>
  <c r="CZ123" i="8"/>
  <c r="CZ143" i="8"/>
  <c r="CZ100" i="8"/>
  <c r="CZ101" i="8"/>
  <c r="CZ105" i="8"/>
  <c r="BB257" i="8"/>
  <c r="CZ106" i="8"/>
  <c r="CZ124" i="8"/>
  <c r="CZ125" i="8"/>
  <c r="CZ133" i="8"/>
  <c r="CZ142" i="8"/>
  <c r="BQ91" i="5"/>
  <c r="CA7" i="8" s="1"/>
  <c r="CZ108" i="8"/>
  <c r="CZ118" i="8"/>
  <c r="BB6" i="8"/>
  <c r="CY9" i="8"/>
  <c r="BZ378" i="8"/>
  <c r="CY8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O28" i="22"/>
  <c r="Q26" i="22"/>
  <c r="O26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AQ14" i="3"/>
  <c r="AB47" i="8" s="1"/>
  <c r="AB129" i="8" s="1"/>
  <c r="AP14" i="3"/>
  <c r="AB46" i="8" s="1"/>
  <c r="AB128" i="8" s="1"/>
  <c r="D94" i="8"/>
  <c r="D178" i="8" s="1"/>
  <c r="BS96" i="5"/>
  <c r="CA84" i="8" s="1"/>
  <c r="BP96" i="5"/>
  <c r="CA81" i="8" s="1"/>
  <c r="AK54" i="18"/>
  <c r="DY38" i="8" s="1"/>
  <c r="AR14" i="3"/>
  <c r="AB48" i="8" s="1"/>
  <c r="AB130" i="8" s="1"/>
  <c r="AL14" i="2"/>
  <c r="C47" i="8" s="1"/>
  <c r="C131" i="8" s="1"/>
  <c r="D86" i="8"/>
  <c r="D170" i="8" s="1"/>
  <c r="AR91" i="3"/>
  <c r="AC51" i="8" s="1"/>
  <c r="AP15" i="3"/>
  <c r="AB49" i="8" s="1"/>
  <c r="AB131" i="8" s="1"/>
  <c r="AN14" i="2"/>
  <c r="C49" i="8" s="1"/>
  <c r="C133" i="8" s="1"/>
  <c r="DY4" i="8"/>
  <c r="D88" i="8"/>
  <c r="D172" i="8" s="1"/>
  <c r="C94" i="8"/>
  <c r="C178" i="8" s="1"/>
  <c r="D92" i="8"/>
  <c r="D176" i="8" s="1"/>
  <c r="C86" i="8"/>
  <c r="C170" i="8" s="1"/>
  <c r="AQ89" i="3"/>
  <c r="AC44" i="8" s="1"/>
  <c r="AR89" i="3"/>
  <c r="AC45" i="8" s="1"/>
  <c r="C88" i="8"/>
  <c r="C172" i="8" s="1"/>
  <c r="AQ90" i="3"/>
  <c r="AC47" i="8" s="1"/>
  <c r="AC129" i="8" s="1"/>
  <c r="AP90" i="3"/>
  <c r="AC46" i="8" s="1"/>
  <c r="AR15" i="3"/>
  <c r="AB51" i="8" s="1"/>
  <c r="AB133" i="8" s="1"/>
  <c r="C89" i="8"/>
  <c r="C173" i="8" s="1"/>
  <c r="AQ15" i="3"/>
  <c r="AB50" i="8" s="1"/>
  <c r="AB132" i="8" s="1"/>
  <c r="AR90" i="3"/>
  <c r="AC48" i="8" s="1"/>
  <c r="AP13" i="3"/>
  <c r="AB43" i="8" s="1"/>
  <c r="AB125" i="8" s="1"/>
  <c r="C91" i="8"/>
  <c r="C175" i="8" s="1"/>
  <c r="AQ13" i="3"/>
  <c r="AB44" i="8" s="1"/>
  <c r="AB126" i="8" s="1"/>
  <c r="AI142" i="8" l="1"/>
  <c r="AI104" i="8"/>
  <c r="N24" i="22"/>
  <c r="AI164" i="8"/>
  <c r="AI105" i="8"/>
  <c r="AI113" i="8"/>
  <c r="AI112" i="8"/>
  <c r="BB287" i="8"/>
  <c r="BB269" i="8"/>
  <c r="AJ131" i="8"/>
  <c r="BF226" i="8"/>
  <c r="AS164" i="8"/>
  <c r="AI122" i="8"/>
  <c r="AX129" i="8"/>
  <c r="BO218" i="8"/>
  <c r="AB212" i="8"/>
  <c r="AX162" i="8"/>
  <c r="AX99" i="8"/>
  <c r="AX147" i="8"/>
  <c r="AX208" i="8"/>
  <c r="AX116" i="8"/>
  <c r="AX143" i="8"/>
  <c r="AX211" i="8"/>
  <c r="AX142" i="8"/>
  <c r="BB295" i="8"/>
  <c r="CA374" i="8"/>
  <c r="BB244" i="8"/>
  <c r="BB282" i="8"/>
  <c r="BB212" i="8"/>
  <c r="AI133" i="8"/>
  <c r="AU116" i="8"/>
  <c r="AB112" i="8"/>
  <c r="AB157" i="8"/>
  <c r="AX119" i="8"/>
  <c r="AX138" i="8"/>
  <c r="AX122" i="8"/>
  <c r="AX104" i="8"/>
  <c r="AX210" i="8"/>
  <c r="AX114" i="8"/>
  <c r="AX101" i="8"/>
  <c r="AX149" i="8"/>
  <c r="AX96" i="8"/>
  <c r="AX120" i="8"/>
  <c r="BB276" i="8"/>
  <c r="BB250" i="8"/>
  <c r="BB172" i="8"/>
  <c r="AI108" i="8"/>
  <c r="AX125" i="8"/>
  <c r="AB107" i="8"/>
  <c r="AB95" i="8"/>
  <c r="AX117" i="8"/>
  <c r="AX137" i="8"/>
  <c r="AX160" i="8"/>
  <c r="AX102" i="8"/>
  <c r="AX112" i="8"/>
  <c r="AX100" i="8"/>
  <c r="AX95" i="8"/>
  <c r="BB273" i="8"/>
  <c r="BB290" i="8"/>
  <c r="BB291" i="8"/>
  <c r="BB261" i="8"/>
  <c r="BB242" i="8"/>
  <c r="AU138" i="8"/>
  <c r="AI139" i="8"/>
  <c r="AI148" i="8"/>
  <c r="AI94" i="8"/>
  <c r="BB210" i="8"/>
  <c r="AB160" i="8"/>
  <c r="P130" i="22" s="1"/>
  <c r="AX115" i="8"/>
  <c r="AX136" i="8"/>
  <c r="AX158" i="8"/>
  <c r="AX140" i="8"/>
  <c r="AX150" i="8"/>
  <c r="AX139" i="8"/>
  <c r="AX159" i="8"/>
  <c r="AX157" i="8"/>
  <c r="AX103" i="8"/>
  <c r="BB274" i="8"/>
  <c r="BB272" i="8"/>
  <c r="BB286" i="8"/>
  <c r="BB240" i="8"/>
  <c r="AI116" i="8"/>
  <c r="AU124" i="8"/>
  <c r="AB142" i="8"/>
  <c r="AB104" i="8"/>
  <c r="AX113" i="8"/>
  <c r="AX156" i="8"/>
  <c r="AX98" i="8"/>
  <c r="AX124" i="8"/>
  <c r="AX108" i="8"/>
  <c r="AX135" i="8"/>
  <c r="AX141" i="8"/>
  <c r="AX151" i="8"/>
  <c r="AB210" i="8"/>
  <c r="AX111" i="8"/>
  <c r="AX154" i="8"/>
  <c r="AX94" i="8"/>
  <c r="AX163" i="8"/>
  <c r="AX107" i="8"/>
  <c r="AX165" i="8"/>
  <c r="AX123" i="8"/>
  <c r="AI121" i="8"/>
  <c r="AI107" i="8"/>
  <c r="AU148" i="8"/>
  <c r="AI147" i="8"/>
  <c r="BB268" i="8"/>
  <c r="BB249" i="8"/>
  <c r="AI156" i="8"/>
  <c r="AJ128" i="8"/>
  <c r="AI160" i="8"/>
  <c r="AI136" i="8"/>
  <c r="AI99" i="8"/>
  <c r="BO166" i="8"/>
  <c r="AX106" i="8"/>
  <c r="AX110" i="8"/>
  <c r="AX152" i="8"/>
  <c r="AX161" i="8"/>
  <c r="AX105" i="8"/>
  <c r="AX148" i="8"/>
  <c r="BA248" i="8"/>
  <c r="P7" i="22"/>
  <c r="K225" i="8"/>
  <c r="K226" i="8"/>
  <c r="L225" i="8"/>
  <c r="L226" i="8"/>
  <c r="M225" i="8"/>
  <c r="M226" i="8"/>
  <c r="AO122" i="8"/>
  <c r="BH176" i="8"/>
  <c r="CJ236" i="8"/>
  <c r="BL182" i="8"/>
  <c r="BL199" i="8"/>
  <c r="BT193" i="8"/>
  <c r="AO96" i="8"/>
  <c r="BL183" i="8"/>
  <c r="BL233" i="8"/>
  <c r="BL279" i="8"/>
  <c r="EH2" i="8"/>
  <c r="EH93" i="8" s="1"/>
  <c r="CJ273" i="8"/>
  <c r="CJ165" i="8"/>
  <c r="CP2" i="8"/>
  <c r="CP221" i="8" s="1"/>
  <c r="AR210" i="8"/>
  <c r="BI170" i="8"/>
  <c r="AR208" i="8"/>
  <c r="BI179" i="8"/>
  <c r="CJ280" i="8"/>
  <c r="CJ180" i="8"/>
  <c r="BL242" i="8"/>
  <c r="DG2" i="8"/>
  <c r="BI255" i="8"/>
  <c r="BI198" i="8"/>
  <c r="BI189" i="8"/>
  <c r="BI250" i="8"/>
  <c r="BI180" i="8"/>
  <c r="BI194" i="8"/>
  <c r="BI287" i="8"/>
  <c r="BI184" i="8"/>
  <c r="BI311" i="8"/>
  <c r="BI193" i="8"/>
  <c r="BI309" i="8"/>
  <c r="BI185" i="8"/>
  <c r="BI276" i="8"/>
  <c r="BI310" i="8"/>
  <c r="BI174" i="8"/>
  <c r="BI247" i="8"/>
  <c r="BI263" i="8"/>
  <c r="BI285" i="8"/>
  <c r="BI190" i="8"/>
  <c r="BI197" i="8"/>
  <c r="BI207" i="8"/>
  <c r="BI294" i="8"/>
  <c r="BI219" i="8"/>
  <c r="BI278" i="8"/>
  <c r="BI256" i="8"/>
  <c r="BI176" i="8"/>
  <c r="BI284" i="8"/>
  <c r="BI270" i="8"/>
  <c r="BI289" i="8"/>
  <c r="BI223" i="8"/>
  <c r="BI265" i="8"/>
  <c r="BI280" i="8"/>
  <c r="CH378" i="8"/>
  <c r="BI292" i="8"/>
  <c r="BI286" i="8"/>
  <c r="BI220" i="8"/>
  <c r="BI167" i="8"/>
  <c r="BI277" i="8"/>
  <c r="BI258" i="8"/>
  <c r="BI290" i="8"/>
  <c r="BI238" i="8"/>
  <c r="CH375" i="8"/>
  <c r="BI177" i="8"/>
  <c r="BI253" i="8"/>
  <c r="BI181" i="8"/>
  <c r="BI264" i="8"/>
  <c r="BI234" i="8"/>
  <c r="BI242" i="8"/>
  <c r="BI252" i="8"/>
  <c r="BI299" i="8"/>
  <c r="BI172" i="8"/>
  <c r="BI164" i="8"/>
  <c r="BI214" i="8"/>
  <c r="BI233" i="8"/>
  <c r="BI296" i="8"/>
  <c r="BI237" i="8"/>
  <c r="BI291" i="8"/>
  <c r="BI312" i="8"/>
  <c r="BI281" i="8"/>
  <c r="BI268" i="8"/>
  <c r="BI293" i="8"/>
  <c r="BI288" i="8"/>
  <c r="BI204" i="8"/>
  <c r="BI235" i="8"/>
  <c r="BI240" i="8"/>
  <c r="BI266" i="8"/>
  <c r="BI274" i="8"/>
  <c r="BI248" i="8"/>
  <c r="BI305" i="8"/>
  <c r="BI251" i="8"/>
  <c r="BI295" i="8"/>
  <c r="BI314" i="8"/>
  <c r="BI249" i="8"/>
  <c r="BI203" i="8"/>
  <c r="BI218" i="8"/>
  <c r="BI313" i="8"/>
  <c r="BI269" i="8"/>
  <c r="BI257" i="8"/>
  <c r="BI187" i="8"/>
  <c r="BI275" i="8"/>
  <c r="BI208" i="8"/>
  <c r="BI229" i="8"/>
  <c r="BI175" i="8"/>
  <c r="BI282" i="8"/>
  <c r="BI196" i="8"/>
  <c r="BI267" i="8"/>
  <c r="BI209" i="8"/>
  <c r="CV2" i="8"/>
  <c r="CV223" i="8" s="1"/>
  <c r="AX212" i="8"/>
  <c r="AX209" i="8"/>
  <c r="BI169" i="8"/>
  <c r="BI178" i="8"/>
  <c r="BI183" i="8"/>
  <c r="AL209" i="8"/>
  <c r="BI166" i="8"/>
  <c r="BI165" i="8"/>
  <c r="EH152" i="8"/>
  <c r="CT2" i="8"/>
  <c r="BU376" i="8" s="1"/>
  <c r="AV211" i="8"/>
  <c r="AX132" i="8"/>
  <c r="BI168" i="8"/>
  <c r="BL169" i="8"/>
  <c r="BL223" i="8"/>
  <c r="BL240" i="8"/>
  <c r="BL217" i="8"/>
  <c r="CD2" i="8"/>
  <c r="CD229" i="8" s="1"/>
  <c r="AF210" i="8"/>
  <c r="CJ209" i="8"/>
  <c r="AR141" i="8"/>
  <c r="AF208" i="8"/>
  <c r="CJ281" i="8"/>
  <c r="CJ202" i="8"/>
  <c r="BL170" i="8"/>
  <c r="BL168" i="8"/>
  <c r="BL238" i="8"/>
  <c r="AR212" i="8"/>
  <c r="AC124" i="8"/>
  <c r="GA29" i="8"/>
  <c r="GA30" i="8"/>
  <c r="BK186" i="8"/>
  <c r="AG161" i="8"/>
  <c r="Q22" i="22"/>
  <c r="GA21" i="8"/>
  <c r="GA37" i="8"/>
  <c r="GA26" i="8"/>
  <c r="GA24" i="8"/>
  <c r="GA20" i="8"/>
  <c r="CI215" i="8"/>
  <c r="GA28" i="8"/>
  <c r="AG107" i="8"/>
  <c r="AG145" i="8"/>
  <c r="AI120" i="8"/>
  <c r="GA27" i="8"/>
  <c r="GA41" i="8"/>
  <c r="GA40" i="8"/>
  <c r="BK222" i="8"/>
  <c r="N105" i="22"/>
  <c r="N117" i="22"/>
  <c r="GA47" i="8"/>
  <c r="GA46" i="8"/>
  <c r="GA42" i="8"/>
  <c r="BK198" i="8"/>
  <c r="CI185" i="8"/>
  <c r="GA23" i="8"/>
  <c r="GA39" i="8"/>
  <c r="CA151" i="8"/>
  <c r="AC210" i="8"/>
  <c r="CF216" i="8"/>
  <c r="CL374" i="8"/>
  <c r="BG234" i="8"/>
  <c r="CF378" i="8"/>
  <c r="CN225" i="8"/>
  <c r="CU376" i="8"/>
  <c r="AG158" i="8"/>
  <c r="CF232" i="8"/>
  <c r="BG228" i="8"/>
  <c r="BG273" i="8"/>
  <c r="BG247" i="8"/>
  <c r="CN230" i="8"/>
  <c r="P28" i="22"/>
  <c r="R28" i="22" s="1"/>
  <c r="S28" i="22" s="1"/>
  <c r="AC160" i="8"/>
  <c r="BG167" i="8"/>
  <c r="BS207" i="8"/>
  <c r="BV213" i="8"/>
  <c r="BM228" i="8"/>
  <c r="BG224" i="8"/>
  <c r="BG227" i="8"/>
  <c r="BG226" i="8"/>
  <c r="BG248" i="8"/>
  <c r="BV180" i="8"/>
  <c r="AC137" i="8"/>
  <c r="BV182" i="8"/>
  <c r="AC121" i="8"/>
  <c r="AC95" i="8"/>
  <c r="BE179" i="8"/>
  <c r="CN229" i="8"/>
  <c r="BM221" i="8"/>
  <c r="CR222" i="8"/>
  <c r="BS230" i="8"/>
  <c r="BS224" i="8"/>
  <c r="AG165" i="8"/>
  <c r="CF178" i="8"/>
  <c r="BG225" i="8"/>
  <c r="BG251" i="8"/>
  <c r="CF375" i="8"/>
  <c r="BG242" i="8"/>
  <c r="BG263" i="8"/>
  <c r="CV376" i="8"/>
  <c r="AC155" i="8"/>
  <c r="O125" i="22" s="1"/>
  <c r="O256" i="22" s="1"/>
  <c r="AC116" i="8"/>
  <c r="AC115" i="8"/>
  <c r="AC154" i="8"/>
  <c r="Q124" i="22" s="1"/>
  <c r="AC158" i="8"/>
  <c r="Q128" i="22" s="1"/>
  <c r="AC161" i="8"/>
  <c r="AC131" i="8"/>
  <c r="BT221" i="8"/>
  <c r="BB222" i="8"/>
  <c r="BF230" i="8"/>
  <c r="BF228" i="8"/>
  <c r="AI128" i="8"/>
  <c r="BF182" i="8"/>
  <c r="CI209" i="8"/>
  <c r="BF188" i="8"/>
  <c r="AI123" i="8"/>
  <c r="AG159" i="8"/>
  <c r="AI114" i="8"/>
  <c r="AI109" i="8"/>
  <c r="BF219" i="8"/>
  <c r="BF185" i="8"/>
  <c r="AI155" i="8"/>
  <c r="AI153" i="8"/>
  <c r="AI151" i="8"/>
  <c r="AI106" i="8"/>
  <c r="AI117" i="8"/>
  <c r="AI141" i="8"/>
  <c r="AI165" i="8"/>
  <c r="AI159" i="8"/>
  <c r="AI158" i="8"/>
  <c r="AI101" i="8"/>
  <c r="AI98" i="8"/>
  <c r="AI138" i="8"/>
  <c r="AI146" i="8"/>
  <c r="AI137" i="8"/>
  <c r="AI111" i="8"/>
  <c r="AC151" i="8"/>
  <c r="Q120" i="22" s="1"/>
  <c r="AC150" i="8"/>
  <c r="AC105" i="8"/>
  <c r="AC98" i="8"/>
  <c r="AC120" i="8"/>
  <c r="CS374" i="8"/>
  <c r="CI227" i="8"/>
  <c r="BT227" i="8"/>
  <c r="BF232" i="8"/>
  <c r="BF220" i="8"/>
  <c r="CI208" i="8"/>
  <c r="CI184" i="8"/>
  <c r="AO124" i="8"/>
  <c r="AI119" i="8"/>
  <c r="AI118" i="8"/>
  <c r="AI157" i="8"/>
  <c r="AI149" i="8"/>
  <c r="AU105" i="8"/>
  <c r="AI102" i="8"/>
  <c r="CI197" i="8"/>
  <c r="AI124" i="8"/>
  <c r="AO99" i="8"/>
  <c r="AI154" i="8"/>
  <c r="AI150" i="8"/>
  <c r="AI95" i="8"/>
  <c r="AU120" i="8"/>
  <c r="CX378" i="8"/>
  <c r="CN216" i="8"/>
  <c r="AC126" i="8"/>
  <c r="AC133" i="8"/>
  <c r="AC146" i="8"/>
  <c r="AC163" i="8"/>
  <c r="AC211" i="8"/>
  <c r="AU114" i="8"/>
  <c r="AG112" i="8"/>
  <c r="AU109" i="8"/>
  <c r="AU106" i="8"/>
  <c r="AG136" i="8"/>
  <c r="AU141" i="8"/>
  <c r="DA196" i="8"/>
  <c r="Q14" i="22"/>
  <c r="O18" i="22"/>
  <c r="Q21" i="22"/>
  <c r="N18" i="22"/>
  <c r="DT79" i="8"/>
  <c r="N28" i="22"/>
  <c r="P12" i="22"/>
  <c r="AJ127" i="8"/>
  <c r="AN166" i="8"/>
  <c r="BS227" i="8"/>
  <c r="BS221" i="8"/>
  <c r="BS232" i="8"/>
  <c r="BK187" i="8"/>
  <c r="BD177" i="8"/>
  <c r="AJ132" i="8"/>
  <c r="BV219" i="8"/>
  <c r="BK224" i="8"/>
  <c r="CR178" i="8"/>
  <c r="BV166" i="8"/>
  <c r="BV183" i="8"/>
  <c r="AC138" i="8"/>
  <c r="Q107" i="22" s="1"/>
  <c r="R107" i="22" s="1"/>
  <c r="S107" i="22" s="1"/>
  <c r="AC113" i="8"/>
  <c r="AC106" i="8"/>
  <c r="AC148" i="8"/>
  <c r="O117" i="22" s="1"/>
  <c r="AC107" i="8"/>
  <c r="BP211" i="8"/>
  <c r="BG374" i="8"/>
  <c r="CC374" i="8"/>
  <c r="CR235" i="8"/>
  <c r="AJ125" i="8"/>
  <c r="BS226" i="8"/>
  <c r="AU125" i="8"/>
  <c r="BK199" i="8"/>
  <c r="CJ376" i="8"/>
  <c r="AU123" i="8"/>
  <c r="AJ126" i="8"/>
  <c r="AU132" i="8"/>
  <c r="AU150" i="8"/>
  <c r="AU147" i="8"/>
  <c r="AU146" i="8"/>
  <c r="AG123" i="8"/>
  <c r="AU155" i="8"/>
  <c r="AU96" i="8"/>
  <c r="AG94" i="8"/>
  <c r="AG101" i="8"/>
  <c r="AG139" i="8"/>
  <c r="BK225" i="8"/>
  <c r="AG208" i="8"/>
  <c r="CF192" i="8"/>
  <c r="BM226" i="8"/>
  <c r="BM224" i="8"/>
  <c r="BE279" i="8"/>
  <c r="CN227" i="8"/>
  <c r="CN228" i="8"/>
  <c r="BO165" i="8"/>
  <c r="CN209" i="8"/>
  <c r="CN211" i="8"/>
  <c r="CN183" i="8"/>
  <c r="BV184" i="8"/>
  <c r="AC141" i="8"/>
  <c r="AC114" i="8"/>
  <c r="AC162" i="8"/>
  <c r="AC132" i="8"/>
  <c r="AC94" i="8"/>
  <c r="AC143" i="8"/>
  <c r="Q112" i="22" s="1"/>
  <c r="AC102" i="8"/>
  <c r="AC142" i="8"/>
  <c r="CA2" i="8"/>
  <c r="CA250" i="8" s="1"/>
  <c r="BJ196" i="8"/>
  <c r="BP192" i="8"/>
  <c r="BP172" i="8"/>
  <c r="BS210" i="8"/>
  <c r="BV202" i="8"/>
  <c r="CF227" i="8"/>
  <c r="AJ130" i="8"/>
  <c r="AJ133" i="8"/>
  <c r="BK226" i="8"/>
  <c r="AJ166" i="8"/>
  <c r="BS231" i="8"/>
  <c r="BS228" i="8"/>
  <c r="AU158" i="8"/>
  <c r="AJ129" i="8"/>
  <c r="AU156" i="8"/>
  <c r="AG119" i="8"/>
  <c r="AG105" i="8"/>
  <c r="AG142" i="8"/>
  <c r="AG100" i="8"/>
  <c r="AU136" i="8"/>
  <c r="AU112" i="8"/>
  <c r="AG98" i="8"/>
  <c r="AG104" i="8"/>
  <c r="AU137" i="8"/>
  <c r="CF211" i="8"/>
  <c r="CF230" i="8"/>
  <c r="BM222" i="8"/>
  <c r="BE206" i="8"/>
  <c r="CN231" i="8"/>
  <c r="BE273" i="8"/>
  <c r="BO189" i="8"/>
  <c r="CN210" i="8"/>
  <c r="BA275" i="8"/>
  <c r="BA225" i="8"/>
  <c r="AE141" i="8"/>
  <c r="P18" i="22"/>
  <c r="R18" i="22" s="1"/>
  <c r="S18" i="22" s="1"/>
  <c r="CR233" i="8"/>
  <c r="BN188" i="8"/>
  <c r="AO112" i="8"/>
  <c r="AO117" i="8"/>
  <c r="AO111" i="8"/>
  <c r="AO101" i="8"/>
  <c r="AO136" i="8"/>
  <c r="AO104" i="8"/>
  <c r="BN193" i="8"/>
  <c r="AO165" i="8"/>
  <c r="AO123" i="8"/>
  <c r="AO139" i="8"/>
  <c r="AO107" i="8"/>
  <c r="CI374" i="8"/>
  <c r="BA271" i="8"/>
  <c r="BA227" i="8"/>
  <c r="N15" i="22"/>
  <c r="BA255" i="8"/>
  <c r="N12" i="22"/>
  <c r="N264" i="22" s="1"/>
  <c r="BA183" i="8"/>
  <c r="BA216" i="8"/>
  <c r="P111" i="22"/>
  <c r="P8" i="22"/>
  <c r="N10" i="22"/>
  <c r="N5" i="22"/>
  <c r="N254" i="22" s="1"/>
  <c r="N21" i="22"/>
  <c r="P20" i="22"/>
  <c r="C5" i="10"/>
  <c r="E5" i="10" s="1"/>
  <c r="CA161" i="8"/>
  <c r="CZ161" i="8" s="1"/>
  <c r="GF45" i="8"/>
  <c r="GF35" i="8"/>
  <c r="GF37" i="8"/>
  <c r="GF21" i="8"/>
  <c r="FZ20" i="8"/>
  <c r="GF34" i="8"/>
  <c r="GF26" i="8"/>
  <c r="GF36" i="8"/>
  <c r="FZ37" i="8"/>
  <c r="FZ42" i="8"/>
  <c r="GF31" i="8"/>
  <c r="GF27" i="8"/>
  <c r="FZ48" i="8"/>
  <c r="GF42" i="8"/>
  <c r="GF46" i="8"/>
  <c r="GF30" i="8"/>
  <c r="GF20" i="8"/>
  <c r="GF48" i="8"/>
  <c r="GF28" i="8"/>
  <c r="GF47" i="8"/>
  <c r="FZ46" i="8"/>
  <c r="FZ30" i="8"/>
  <c r="BB219" i="8"/>
  <c r="F5" i="10"/>
  <c r="FY4" i="8" s="1"/>
  <c r="CK200" i="8"/>
  <c r="CK185" i="8"/>
  <c r="CK201" i="8"/>
  <c r="CK184" i="8"/>
  <c r="CK170" i="8"/>
  <c r="CK192" i="8"/>
  <c r="BL374" i="8"/>
  <c r="CK202" i="8"/>
  <c r="CK169" i="8"/>
  <c r="BY7" i="8"/>
  <c r="AZ376" i="8"/>
  <c r="BH197" i="8"/>
  <c r="BE192" i="8"/>
  <c r="BN172" i="8"/>
  <c r="CM374" i="8"/>
  <c r="AM127" i="8"/>
  <c r="BN212" i="8"/>
  <c r="AM126" i="8"/>
  <c r="AM125" i="8"/>
  <c r="BN166" i="8"/>
  <c r="BN194" i="8"/>
  <c r="AW163" i="8"/>
  <c r="AM155" i="8"/>
  <c r="AM153" i="8"/>
  <c r="AS161" i="8"/>
  <c r="AM113" i="8"/>
  <c r="AW152" i="8"/>
  <c r="AM106" i="8"/>
  <c r="AM158" i="8"/>
  <c r="AM143" i="8"/>
  <c r="AM124" i="8"/>
  <c r="AM164" i="8"/>
  <c r="AM104" i="8"/>
  <c r="AM137" i="8"/>
  <c r="AM141" i="8"/>
  <c r="AS140" i="8"/>
  <c r="AM136" i="8"/>
  <c r="AM144" i="8"/>
  <c r="AM138" i="8"/>
  <c r="AM140" i="8"/>
  <c r="AM161" i="8"/>
  <c r="FZ40" i="8"/>
  <c r="CR225" i="8"/>
  <c r="DO74" i="8"/>
  <c r="AM131" i="8"/>
  <c r="FZ39" i="8"/>
  <c r="FZ35" i="8"/>
  <c r="CR229" i="8"/>
  <c r="CR227" i="8"/>
  <c r="FZ44" i="8"/>
  <c r="FZ21" i="8"/>
  <c r="FZ26" i="8"/>
  <c r="BE213" i="8"/>
  <c r="CR217" i="8"/>
  <c r="P13" i="22"/>
  <c r="P5" i="22"/>
  <c r="P254" i="22" s="1"/>
  <c r="N8" i="22"/>
  <c r="BN211" i="8"/>
  <c r="CD374" i="8"/>
  <c r="BS374" i="8"/>
  <c r="BE219" i="8"/>
  <c r="BE175" i="8"/>
  <c r="BE199" i="8"/>
  <c r="AM130" i="8"/>
  <c r="BH190" i="8"/>
  <c r="AW124" i="8"/>
  <c r="AM123" i="8"/>
  <c r="AM160" i="8"/>
  <c r="AS116" i="8"/>
  <c r="AM118" i="8"/>
  <c r="AM116" i="8"/>
  <c r="AM107" i="8"/>
  <c r="AM105" i="8"/>
  <c r="AW119" i="8"/>
  <c r="AM156" i="8"/>
  <c r="AW144" i="8"/>
  <c r="AW142" i="8"/>
  <c r="AW136" i="8"/>
  <c r="AS152" i="8"/>
  <c r="AM149" i="8"/>
  <c r="AW143" i="8"/>
  <c r="AM101" i="8"/>
  <c r="AS99" i="8"/>
  <c r="AM98" i="8"/>
  <c r="AM96" i="8"/>
  <c r="AW94" i="8"/>
  <c r="AW162" i="8"/>
  <c r="AM148" i="8"/>
  <c r="AS98" i="8"/>
  <c r="AM94" i="8"/>
  <c r="AM145" i="8"/>
  <c r="AM163" i="8"/>
  <c r="FZ31" i="8"/>
  <c r="AM129" i="8"/>
  <c r="FZ36" i="8"/>
  <c r="BE221" i="8"/>
  <c r="FZ34" i="8"/>
  <c r="CR221" i="8"/>
  <c r="BE245" i="8"/>
  <c r="BE252" i="8"/>
  <c r="CR231" i="8"/>
  <c r="FZ22" i="8"/>
  <c r="FZ23" i="8"/>
  <c r="BE212" i="8"/>
  <c r="CR211" i="8"/>
  <c r="CR216" i="8"/>
  <c r="BS378" i="8"/>
  <c r="BK375" i="8"/>
  <c r="CD375" i="8"/>
  <c r="CR232" i="8"/>
  <c r="BE173" i="8"/>
  <c r="BE196" i="8"/>
  <c r="AM132" i="8"/>
  <c r="AW165" i="8"/>
  <c r="AM121" i="8"/>
  <c r="AW159" i="8"/>
  <c r="AM114" i="8"/>
  <c r="AM151" i="8"/>
  <c r="AM109" i="8"/>
  <c r="AM108" i="8"/>
  <c r="AE105" i="8"/>
  <c r="AS126" i="8"/>
  <c r="AS133" i="8"/>
  <c r="AW117" i="8"/>
  <c r="AM154" i="8"/>
  <c r="AS160" i="8"/>
  <c r="AM159" i="8"/>
  <c r="AW108" i="8"/>
  <c r="AW105" i="8"/>
  <c r="AM102" i="8"/>
  <c r="AW135" i="8"/>
  <c r="AS165" i="8"/>
  <c r="AS162" i="8"/>
  <c r="AW158" i="8"/>
  <c r="AM147" i="8"/>
  <c r="AW104" i="8"/>
  <c r="AW140" i="8"/>
  <c r="AW96" i="8"/>
  <c r="AM95" i="8"/>
  <c r="AM99" i="8"/>
  <c r="AM120" i="8"/>
  <c r="AM110" i="8"/>
  <c r="AM162" i="8"/>
  <c r="BE228" i="8"/>
  <c r="BE271" i="8"/>
  <c r="BE246" i="8"/>
  <c r="DF7" i="8"/>
  <c r="CR230" i="8"/>
  <c r="FZ29" i="8"/>
  <c r="FZ27" i="8"/>
  <c r="FZ24" i="8"/>
  <c r="BE274" i="8"/>
  <c r="FZ45" i="8"/>
  <c r="CR179" i="8"/>
  <c r="CR192" i="8"/>
  <c r="CR185" i="8"/>
  <c r="FZ28" i="8"/>
  <c r="FZ47" i="8"/>
  <c r="BT194" i="8"/>
  <c r="BT185" i="8"/>
  <c r="BT186" i="8"/>
  <c r="BR212" i="8"/>
  <c r="BJ224" i="8"/>
  <c r="CI376" i="8"/>
  <c r="BJ227" i="8"/>
  <c r="BJ231" i="8"/>
  <c r="BJ228" i="8"/>
  <c r="BJ172" i="8"/>
  <c r="BB220" i="8"/>
  <c r="BB253" i="8"/>
  <c r="BB198" i="8"/>
  <c r="CO374" i="8"/>
  <c r="AU131" i="8"/>
  <c r="BN213" i="8"/>
  <c r="BN226" i="8"/>
  <c r="AU133" i="8"/>
  <c r="BN220" i="8"/>
  <c r="AG124" i="8"/>
  <c r="AG122" i="8"/>
  <c r="AW161" i="8"/>
  <c r="AU159" i="8"/>
  <c r="AG117" i="8"/>
  <c r="AW113" i="8"/>
  <c r="AU149" i="8"/>
  <c r="BN219" i="8"/>
  <c r="AG164" i="8"/>
  <c r="AU121" i="8"/>
  <c r="AW160" i="8"/>
  <c r="AG115" i="8"/>
  <c r="AG152" i="8"/>
  <c r="AW164" i="8"/>
  <c r="AW123" i="8"/>
  <c r="AW121" i="8"/>
  <c r="AG114" i="8"/>
  <c r="AG144" i="8"/>
  <c r="AU142" i="8"/>
  <c r="AE138" i="8"/>
  <c r="AE96" i="8"/>
  <c r="AG135" i="8"/>
  <c r="AG162" i="8"/>
  <c r="AW118" i="8"/>
  <c r="AW109" i="8"/>
  <c r="AG141" i="8"/>
  <c r="AG140" i="8"/>
  <c r="AU98" i="8"/>
  <c r="AG95" i="8"/>
  <c r="AG121" i="8"/>
  <c r="AW101" i="8"/>
  <c r="AW139" i="8"/>
  <c r="AG96" i="8"/>
  <c r="AU94" i="8"/>
  <c r="AU153" i="8"/>
  <c r="AU151" i="8"/>
  <c r="AG137" i="8"/>
  <c r="BS222" i="8"/>
  <c r="BS206" i="8"/>
  <c r="CG378" i="8"/>
  <c r="AW126" i="8"/>
  <c r="AE126" i="8"/>
  <c r="AE127" i="8"/>
  <c r="BN205" i="8"/>
  <c r="BH227" i="8"/>
  <c r="AG163" i="8"/>
  <c r="AU119" i="8"/>
  <c r="AW116" i="8"/>
  <c r="AW112" i="8"/>
  <c r="AW107" i="8"/>
  <c r="AU165" i="8"/>
  <c r="AG160" i="8"/>
  <c r="AU118" i="8"/>
  <c r="AS117" i="8"/>
  <c r="AW115" i="8"/>
  <c r="AE113" i="8"/>
  <c r="AG111" i="8"/>
  <c r="AU108" i="8"/>
  <c r="AE146" i="8"/>
  <c r="AU160" i="8"/>
  <c r="AE157" i="8"/>
  <c r="AW114" i="8"/>
  <c r="AG103" i="8"/>
  <c r="AE102" i="8"/>
  <c r="AU102" i="8"/>
  <c r="AU164" i="8"/>
  <c r="AG118" i="8"/>
  <c r="AU117" i="8"/>
  <c r="AG109" i="8"/>
  <c r="AU107" i="8"/>
  <c r="AW103" i="8"/>
  <c r="AS142" i="8"/>
  <c r="AU101" i="8"/>
  <c r="AW141" i="8"/>
  <c r="AG99" i="8"/>
  <c r="AW99" i="8"/>
  <c r="AS136" i="8"/>
  <c r="AU122" i="8"/>
  <c r="AU154" i="8"/>
  <c r="AG143" i="8"/>
  <c r="AG108" i="8"/>
  <c r="AW145" i="8"/>
  <c r="AS104" i="8"/>
  <c r="AW137" i="8"/>
  <c r="AG113" i="8"/>
  <c r="CI230" i="8"/>
  <c r="CF228" i="8"/>
  <c r="DU77" i="8"/>
  <c r="DI75" i="8"/>
  <c r="DT6" i="8"/>
  <c r="CJ229" i="8"/>
  <c r="CK228" i="8"/>
  <c r="BV220" i="8"/>
  <c r="CI224" i="8"/>
  <c r="CI221" i="8"/>
  <c r="P127" i="22"/>
  <c r="AW95" i="8"/>
  <c r="AW98" i="8"/>
  <c r="BJ226" i="8"/>
  <c r="BJ207" i="8"/>
  <c r="BJ166" i="8"/>
  <c r="BJ197" i="8"/>
  <c r="BJ230" i="8"/>
  <c r="BJ232" i="8"/>
  <c r="BJ219" i="8"/>
  <c r="BA211" i="8"/>
  <c r="BA213" i="8"/>
  <c r="DR80" i="8"/>
  <c r="DL7" i="8"/>
  <c r="BO376" i="8"/>
  <c r="CE376" i="8"/>
  <c r="AC87" i="8"/>
  <c r="AC169" i="8" s="1"/>
  <c r="CO162" i="8"/>
  <c r="DN162" i="8" s="1"/>
  <c r="N127" i="22"/>
  <c r="BZ150" i="8"/>
  <c r="BZ302" i="8" s="1"/>
  <c r="AK87" i="8"/>
  <c r="AK169" i="8" s="1"/>
  <c r="AU84" i="8"/>
  <c r="AU166" i="8" s="1"/>
  <c r="BB152" i="8"/>
  <c r="BB154" i="8"/>
  <c r="BB306" i="8" s="1"/>
  <c r="C228" i="8"/>
  <c r="P6" i="22"/>
  <c r="N29" i="22"/>
  <c r="CI229" i="8"/>
  <c r="N108" i="22"/>
  <c r="N14" i="22"/>
  <c r="N9" i="22"/>
  <c r="P10" i="22"/>
  <c r="P24" i="22"/>
  <c r="P17" i="22"/>
  <c r="BB289" i="8"/>
  <c r="BB285" i="8"/>
  <c r="BB256" i="8"/>
  <c r="BB296" i="8"/>
  <c r="BB248" i="8"/>
  <c r="BB271" i="8"/>
  <c r="BB279" i="8"/>
  <c r="CA378" i="8"/>
  <c r="BB281" i="8"/>
  <c r="BB293" i="8"/>
  <c r="BB166" i="8"/>
  <c r="BB208" i="8"/>
  <c r="BB177" i="8"/>
  <c r="BB247" i="8"/>
  <c r="Q29" i="22"/>
  <c r="BB294" i="8"/>
  <c r="BB258" i="8"/>
  <c r="BB252" i="8"/>
  <c r="BB275" i="8"/>
  <c r="BB255" i="8"/>
  <c r="BB241" i="8"/>
  <c r="BB288" i="8"/>
  <c r="CA377" i="8"/>
  <c r="BB254" i="8"/>
  <c r="BB280" i="8"/>
  <c r="BB246" i="8"/>
  <c r="BB243" i="8"/>
  <c r="BB278" i="8"/>
  <c r="BB197" i="8"/>
  <c r="BB251" i="8"/>
  <c r="BB214" i="8"/>
  <c r="BB164" i="8"/>
  <c r="BB230" i="8"/>
  <c r="BB184" i="8"/>
  <c r="BB267" i="8"/>
  <c r="BB169" i="8"/>
  <c r="BV146" i="8"/>
  <c r="BV298" i="8" s="1"/>
  <c r="BV145" i="8"/>
  <c r="BV297" i="8" s="1"/>
  <c r="CY76" i="8"/>
  <c r="CJ232" i="8"/>
  <c r="DM7" i="8"/>
  <c r="DF76" i="8"/>
  <c r="BS375" i="8"/>
  <c r="DF80" i="8"/>
  <c r="BR173" i="8"/>
  <c r="BR166" i="8"/>
  <c r="BB270" i="8"/>
  <c r="BB185" i="8"/>
  <c r="Q12" i="22"/>
  <c r="Q264" i="22" s="1"/>
  <c r="N23" i="22"/>
  <c r="P14" i="22"/>
  <c r="R14" i="22" s="1"/>
  <c r="S14" i="22" s="1"/>
  <c r="O27" i="22"/>
  <c r="CP374" i="8"/>
  <c r="BQ201" i="8"/>
  <c r="BQ227" i="8"/>
  <c r="BQ230" i="8"/>
  <c r="BP166" i="8"/>
  <c r="BP196" i="8"/>
  <c r="BP197" i="8"/>
  <c r="BP189" i="8"/>
  <c r="BO216" i="8"/>
  <c r="AD131" i="8"/>
  <c r="AD130" i="8"/>
  <c r="CB151" i="8"/>
  <c r="CB158" i="8"/>
  <c r="DA158" i="8" s="1"/>
  <c r="DA310" i="8" s="1"/>
  <c r="P26" i="22"/>
  <c r="R26" i="22" s="1"/>
  <c r="S26" i="22" s="1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38" i="8"/>
  <c r="G22" i="22" s="1"/>
  <c r="AC130" i="8"/>
  <c r="AC128" i="8"/>
  <c r="AC127" i="8"/>
  <c r="AC212" i="8"/>
  <c r="AG243" i="8"/>
  <c r="M131" i="22" s="1"/>
  <c r="AC157" i="8"/>
  <c r="O127" i="22" s="1"/>
  <c r="AC149" i="8"/>
  <c r="O118" i="22" s="1"/>
  <c r="AC119" i="8"/>
  <c r="AC111" i="8"/>
  <c r="AC100" i="8"/>
  <c r="AC159" i="8"/>
  <c r="AC144" i="8"/>
  <c r="Q113" i="22" s="1"/>
  <c r="AC123" i="8"/>
  <c r="AC103" i="8"/>
  <c r="AC147" i="8"/>
  <c r="O116" i="22" s="1"/>
  <c r="AC136" i="8"/>
  <c r="AC145" i="8"/>
  <c r="AC96" i="8"/>
  <c r="AC104" i="8"/>
  <c r="AC122" i="8"/>
  <c r="AC101" i="8"/>
  <c r="AC97" i="8"/>
  <c r="AC165" i="8"/>
  <c r="Q135" i="22" s="1"/>
  <c r="AC152" i="8"/>
  <c r="O121" i="22" s="1"/>
  <c r="AC156" i="8"/>
  <c r="Q126" i="22" s="1"/>
  <c r="Q266" i="22" s="1"/>
  <c r="AC108" i="8"/>
  <c r="AC164" i="8"/>
  <c r="O134" i="22" s="1"/>
  <c r="AC109" i="8"/>
  <c r="AC110" i="8"/>
  <c r="AC118" i="8"/>
  <c r="AC135" i="8"/>
  <c r="Q104" i="22" s="1"/>
  <c r="AC208" i="8"/>
  <c r="AC139" i="8"/>
  <c r="O108" i="22" s="1"/>
  <c r="AC153" i="8"/>
  <c r="Q122" i="22" s="1"/>
  <c r="R122" i="22" s="1"/>
  <c r="S122" i="22" s="1"/>
  <c r="AC140" i="8"/>
  <c r="O109" i="22" s="1"/>
  <c r="AC117" i="8"/>
  <c r="AC99" i="8"/>
  <c r="AC112" i="8"/>
  <c r="AC125" i="8"/>
  <c r="BQ222" i="8"/>
  <c r="BQ221" i="8"/>
  <c r="BQ225" i="8"/>
  <c r="BQ228" i="8"/>
  <c r="BQ224" i="8"/>
  <c r="BQ232" i="8"/>
  <c r="CG374" i="8"/>
  <c r="CG376" i="8"/>
  <c r="BH175" i="8"/>
  <c r="BH172" i="8"/>
  <c r="C23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DS7" i="8"/>
  <c r="DG7" i="8"/>
  <c r="DG376" i="8" s="1"/>
  <c r="DP7" i="8"/>
  <c r="DO6" i="8"/>
  <c r="E243" i="8"/>
  <c r="G27" i="22" s="1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N145" i="22" s="1"/>
  <c r="AB92" i="8"/>
  <c r="AB174" i="8" s="1"/>
  <c r="P149" i="22" s="1"/>
  <c r="CA150" i="8"/>
  <c r="CA302" i="8" s="1"/>
  <c r="AB87" i="8"/>
  <c r="AB169" i="8" s="1"/>
  <c r="P143" i="22" s="1"/>
  <c r="CA159" i="8"/>
  <c r="CA311" i="8" s="1"/>
  <c r="AB86" i="8"/>
  <c r="AB168" i="8" s="1"/>
  <c r="N141" i="22" s="1"/>
  <c r="BZ156" i="8"/>
  <c r="BZ308" i="8" s="1"/>
  <c r="BZ162" i="8"/>
  <c r="CY162" i="8" s="1"/>
  <c r="CB149" i="8"/>
  <c r="BZ161" i="8"/>
  <c r="CY161" i="8" s="1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39" i="8"/>
  <c r="G23" i="22" s="1"/>
  <c r="C226" i="8"/>
  <c r="E24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37" i="8"/>
  <c r="G21" i="22" s="1"/>
  <c r="BG210" i="8"/>
  <c r="BG256" i="8"/>
  <c r="BG283" i="8"/>
  <c r="BG295" i="8"/>
  <c r="BG216" i="8"/>
  <c r="BG269" i="8"/>
  <c r="BG231" i="8"/>
  <c r="BG272" i="8"/>
  <c r="L22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BE176" i="8"/>
  <c r="BE295" i="8"/>
  <c r="BE178" i="8"/>
  <c r="BE282" i="8"/>
  <c r="BE268" i="8"/>
  <c r="BE242" i="8"/>
  <c r="BE243" i="8"/>
  <c r="BE241" i="8"/>
  <c r="CD378" i="8"/>
  <c r="BE280" i="8"/>
  <c r="BE197" i="8"/>
  <c r="BE191" i="8"/>
  <c r="BE251" i="8"/>
  <c r="BE171" i="8"/>
  <c r="E225" i="8"/>
  <c r="G9" i="22" s="1"/>
  <c r="E229" i="8"/>
  <c r="G13" i="22" s="1"/>
  <c r="E242" i="8"/>
  <c r="G242" i="8" s="1"/>
  <c r="K26" i="22" s="1"/>
  <c r="E26" i="22" s="1"/>
  <c r="E231" i="8"/>
  <c r="G15" i="22" s="1"/>
  <c r="E228" i="8"/>
  <c r="E244" i="8"/>
  <c r="G28" i="22" s="1"/>
  <c r="Q9" i="22"/>
  <c r="N6" i="22"/>
  <c r="BA232" i="8"/>
  <c r="P109" i="22"/>
  <c r="N114" i="22"/>
  <c r="C242" i="8"/>
  <c r="C237" i="8"/>
  <c r="P15" i="22"/>
  <c r="N111" i="22"/>
  <c r="P132" i="22"/>
  <c r="C236" i="8"/>
  <c r="C245" i="8"/>
  <c r="C243" i="8"/>
  <c r="P108" i="22"/>
  <c r="E222" i="8"/>
  <c r="G6" i="22" s="1"/>
  <c r="E233" i="8"/>
  <c r="G17" i="22" s="1"/>
  <c r="H17" i="22" s="1"/>
  <c r="H260" i="22" s="1"/>
  <c r="BH150" i="8"/>
  <c r="BH302" i="8" s="1"/>
  <c r="P57" i="22"/>
  <c r="P112" i="22"/>
  <c r="P29" i="22"/>
  <c r="C240" i="8"/>
  <c r="N27" i="22"/>
  <c r="P27" i="22"/>
  <c r="R27" i="22" s="1"/>
  <c r="S27" i="22" s="1"/>
  <c r="C230" i="8"/>
  <c r="FX66" i="8"/>
  <c r="N113" i="22"/>
  <c r="N116" i="22"/>
  <c r="C231" i="8"/>
  <c r="C244" i="8"/>
  <c r="C224" i="8"/>
  <c r="P117" i="22"/>
  <c r="P22" i="22"/>
  <c r="R22" i="22" s="1"/>
  <c r="S22" i="22" s="1"/>
  <c r="CY78" i="8"/>
  <c r="C221" i="8"/>
  <c r="C22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BU178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CR228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9" i="8"/>
  <c r="DM215" i="8"/>
  <c r="DM176" i="8"/>
  <c r="DM265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6" i="8"/>
  <c r="DM220" i="8"/>
  <c r="DM170" i="8"/>
  <c r="DM281" i="8"/>
  <c r="DM296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CH223" i="8" s="1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BG202" i="8"/>
  <c r="BG294" i="8"/>
  <c r="BG270" i="8"/>
  <c r="BG252" i="8"/>
  <c r="BG189" i="8"/>
  <c r="AG166" i="8"/>
  <c r="AG132" i="8"/>
  <c r="AG129" i="8"/>
  <c r="BF302" i="8"/>
  <c r="AD127" i="8"/>
  <c r="BB226" i="8"/>
  <c r="BB260" i="8"/>
  <c r="BB186" i="8"/>
  <c r="BB264" i="8"/>
  <c r="AC171" i="8"/>
  <c r="Q145" i="22" s="1"/>
  <c r="BB168" i="8"/>
  <c r="BB283" i="8"/>
  <c r="BB175" i="8"/>
  <c r="BB228" i="8"/>
  <c r="BB224" i="8"/>
  <c r="BZ231" i="8"/>
  <c r="N122" i="22"/>
  <c r="J222" i="8"/>
  <c r="FY53" i="8" s="1"/>
  <c r="FY68" i="8" s="1"/>
  <c r="CC159" i="8"/>
  <c r="DB159" i="8" s="1"/>
  <c r="BL150" i="8"/>
  <c r="BL302" i="8" s="1"/>
  <c r="AC92" i="8"/>
  <c r="AC174" i="8" s="1"/>
  <c r="O149" i="22" s="1"/>
  <c r="CB162" i="8"/>
  <c r="DA162" i="8" s="1"/>
  <c r="DA314" i="8" s="1"/>
  <c r="CO153" i="8"/>
  <c r="DN153" i="8" s="1"/>
  <c r="AC86" i="8"/>
  <c r="AC168" i="8" s="1"/>
  <c r="Q141" i="22" s="1"/>
  <c r="AC84" i="8"/>
  <c r="AC166" i="8" s="1"/>
  <c r="O139" i="22" s="1"/>
  <c r="AC88" i="8"/>
  <c r="AC170" i="8" s="1"/>
  <c r="O144" i="22" s="1"/>
  <c r="CC155" i="8"/>
  <c r="DB155" i="8" s="1"/>
  <c r="AC90" i="8"/>
  <c r="AC172" i="8" s="1"/>
  <c r="O147" i="22" s="1"/>
  <c r="EM64" i="8"/>
  <c r="CC153" i="8"/>
  <c r="DB153" i="8" s="1"/>
  <c r="CO149" i="8"/>
  <c r="CO301" i="8" s="1"/>
  <c r="BL145" i="8"/>
  <c r="BL297" i="8" s="1"/>
  <c r="CS151" i="8"/>
  <c r="DA76" i="8"/>
  <c r="DA228" i="8" s="1"/>
  <c r="CY70" i="8"/>
  <c r="Q24" i="22"/>
  <c r="BN145" i="8"/>
  <c r="BN297" i="8" s="1"/>
  <c r="CA154" i="8"/>
  <c r="CA306" i="8" s="1"/>
  <c r="DA72" i="8"/>
  <c r="DA224" i="8" s="1"/>
  <c r="CA153" i="8"/>
  <c r="CZ153" i="8" s="1"/>
  <c r="CA157" i="8"/>
  <c r="CZ157" i="8" s="1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CT229" i="8"/>
  <c r="DJ76" i="8"/>
  <c r="DJ228" i="8" s="1"/>
  <c r="CV162" i="8"/>
  <c r="DU162" i="8" s="1"/>
  <c r="DU314" i="8" s="1"/>
  <c r="BB150" i="8"/>
  <c r="BB302" i="8" s="1"/>
  <c r="BV150" i="8"/>
  <c r="BV302" i="8" s="1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Q15" i="22"/>
  <c r="O8" i="22"/>
  <c r="O20" i="22"/>
  <c r="DA79" i="8"/>
  <c r="DA231" i="8" s="1"/>
  <c r="E221" i="8"/>
  <c r="G5" i="22" s="1"/>
  <c r="H5" i="22" s="1"/>
  <c r="H254" i="22" s="1"/>
  <c r="E223" i="8"/>
  <c r="G7" i="22" s="1"/>
  <c r="O7" i="22"/>
  <c r="O10" i="22"/>
  <c r="O24" i="22"/>
  <c r="Q8" i="22"/>
  <c r="R8" i="22" s="1"/>
  <c r="S8" i="22" s="1"/>
  <c r="E234" i="8"/>
  <c r="G18" i="22" s="1"/>
  <c r="E230" i="8"/>
  <c r="G14" i="22" s="1"/>
  <c r="Q6" i="22"/>
  <c r="E224" i="8"/>
  <c r="G8" i="22" s="1"/>
  <c r="CB159" i="8"/>
  <c r="DA159" i="8" s="1"/>
  <c r="DA311" i="8" s="1"/>
  <c r="CC149" i="8"/>
  <c r="CO145" i="8"/>
  <c r="CO297" i="8" s="1"/>
  <c r="DO76" i="8"/>
  <c r="BL154" i="8"/>
  <c r="BL306" i="8" s="1"/>
  <c r="CO157" i="8"/>
  <c r="DN157" i="8" s="1"/>
  <c r="BF155" i="8"/>
  <c r="BF307" i="8" s="1"/>
  <c r="BL155" i="8"/>
  <c r="BL307" i="8" s="1"/>
  <c r="DL69" i="8"/>
  <c r="DJ69" i="8"/>
  <c r="DJ221" i="8" s="1"/>
  <c r="DS71" i="8"/>
  <c r="CT223" i="8"/>
  <c r="DO71" i="8"/>
  <c r="O17" i="22"/>
  <c r="O260" i="22" s="1"/>
  <c r="O22" i="22"/>
  <c r="O6" i="22"/>
  <c r="C222" i="8"/>
  <c r="DA75" i="8"/>
  <c r="DA227" i="8" s="1"/>
  <c r="DA74" i="8"/>
  <c r="DA226" i="8" s="1"/>
  <c r="Q23" i="22"/>
  <c r="R23" i="22" s="1"/>
  <c r="S23" i="22" s="1"/>
  <c r="Q5" i="22"/>
  <c r="Q254" i="22" s="1"/>
  <c r="Q20" i="22"/>
  <c r="R20" i="22" s="1"/>
  <c r="S20" i="22" s="1"/>
  <c r="E236" i="8"/>
  <c r="DU76" i="8"/>
  <c r="DU228" i="8" s="1"/>
  <c r="BR155" i="8"/>
  <c r="BR307" i="8" s="1"/>
  <c r="DO73" i="8"/>
  <c r="EK65" i="8"/>
  <c r="BV154" i="8"/>
  <c r="BV306" i="8" s="1"/>
  <c r="BP155" i="8"/>
  <c r="BP307" i="8" s="1"/>
  <c r="BV156" i="8"/>
  <c r="BV308" i="8" s="1"/>
  <c r="AE88" i="8"/>
  <c r="AE170" i="8" s="1"/>
  <c r="BV149" i="8"/>
  <c r="BV301" i="8" s="1"/>
  <c r="BV151" i="8"/>
  <c r="BV303" i="8" s="1"/>
  <c r="BB146" i="8"/>
  <c r="BB298" i="8" s="1"/>
  <c r="AE86" i="8"/>
  <c r="AE168" i="8" s="1"/>
  <c r="DL72" i="8"/>
  <c r="CY73" i="8"/>
  <c r="Q131" i="22"/>
  <c r="C233" i="8"/>
  <c r="C225" i="8"/>
  <c r="C23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O312" i="8" s="1"/>
  <c r="CI155" i="8"/>
  <c r="CI307" i="8" s="1"/>
  <c r="CO229" i="8"/>
  <c r="BA154" i="8"/>
  <c r="BA306" i="8" s="1"/>
  <c r="CI146" i="8"/>
  <c r="CI298" i="8" s="1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O155" i="8"/>
  <c r="CO307" i="8" s="1"/>
  <c r="CO147" i="8"/>
  <c r="DN147" i="8" s="1"/>
  <c r="CZ69" i="8"/>
  <c r="BH148" i="8"/>
  <c r="BH300" i="8" s="1"/>
  <c r="BB148" i="8"/>
  <c r="BB300" i="8" s="1"/>
  <c r="DI70" i="8"/>
  <c r="BB149" i="8"/>
  <c r="BB301" i="8" s="1"/>
  <c r="BR154" i="8"/>
  <c r="BR306" i="8" s="1"/>
  <c r="CO159" i="8"/>
  <c r="DN159" i="8" s="1"/>
  <c r="DE76" i="8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EG66" i="8"/>
  <c r="CV161" i="8"/>
  <c r="BA150" i="8"/>
  <c r="BA302" i="8" s="1"/>
  <c r="BA148" i="8"/>
  <c r="BA300" i="8" s="1"/>
  <c r="CV156" i="8"/>
  <c r="CV145" i="8"/>
  <c r="BL156" i="8"/>
  <c r="BL308" i="8" s="1"/>
  <c r="BL151" i="8"/>
  <c r="BL303" i="8" s="1"/>
  <c r="BB231" i="8"/>
  <c r="DJ77" i="8"/>
  <c r="DJ229" i="8" s="1"/>
  <c r="DJ75" i="8"/>
  <c r="DJ227" i="8" s="1"/>
  <c r="CV154" i="8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BL149" i="8"/>
  <c r="BL301" i="8" s="1"/>
  <c r="F337" i="15"/>
  <c r="FX4" i="8" s="1"/>
  <c r="BJ145" i="8"/>
  <c r="CZ73" i="8"/>
  <c r="DE72" i="8"/>
  <c r="BA156" i="8"/>
  <c r="BA308" i="8" s="1"/>
  <c r="BJ150" i="8"/>
  <c r="BJ302" i="8" s="1"/>
  <c r="CV159" i="8"/>
  <c r="CV150" i="8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DR70" i="8"/>
  <c r="N106" i="22"/>
  <c r="CZ70" i="8"/>
  <c r="N132" i="22"/>
  <c r="P120" i="22"/>
  <c r="P113" i="22"/>
  <c r="CI158" i="8"/>
  <c r="DH158" i="8" s="1"/>
  <c r="CI152" i="8"/>
  <c r="CI304" i="8" s="1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G72" i="8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P74" i="8"/>
  <c r="CM161" i="8"/>
  <c r="DL161" i="8" s="1"/>
  <c r="DT70" i="8"/>
  <c r="P129" i="22"/>
  <c r="E240" i="8"/>
  <c r="G24" i="22" s="1"/>
  <c r="E22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CA298" i="8" s="1"/>
  <c r="DT74" i="8"/>
  <c r="CZ74" i="8"/>
  <c r="AG92" i="8"/>
  <c r="AG174" i="8" s="1"/>
  <c r="DO78" i="8"/>
  <c r="EC66" i="8"/>
  <c r="CS149" i="8"/>
  <c r="AW86" i="8"/>
  <c r="AW168" i="8" s="1"/>
  <c r="BD145" i="8"/>
  <c r="BD297" i="8" s="1"/>
  <c r="CA155" i="8"/>
  <c r="CA307" i="8" s="1"/>
  <c r="DE75" i="8"/>
  <c r="Q13" i="22"/>
  <c r="C229" i="8"/>
  <c r="C238" i="8"/>
  <c r="H54" i="22"/>
  <c r="H58" i="22"/>
  <c r="O130" i="22"/>
  <c r="C254" i="8"/>
  <c r="CF376" i="8"/>
  <c r="DE7" i="8"/>
  <c r="F670" i="16"/>
  <c r="H670" i="16" s="1"/>
  <c r="FR10" i="8" s="1"/>
  <c r="DI71" i="8"/>
  <c r="CJ223" i="8"/>
  <c r="F171" i="15"/>
  <c r="FV4" i="8" s="1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DQ76" i="8"/>
  <c r="BJ146" i="8"/>
  <c r="P104" i="22"/>
  <c r="DC76" i="8"/>
  <c r="CD376" i="8"/>
  <c r="DC7" i="8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FX3" i="8" s="1"/>
  <c r="BB221" i="8"/>
  <c r="AG90" i="8"/>
  <c r="AG172" i="8" s="1"/>
  <c r="DO75" i="8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CK156" i="8"/>
  <c r="CK151" i="8"/>
  <c r="CK303" i="8" s="1"/>
  <c r="BN156" i="8"/>
  <c r="DL156" i="8" s="1"/>
  <c r="DO69" i="8"/>
  <c r="CA158" i="8"/>
  <c r="CZ158" i="8" s="1"/>
  <c r="CA148" i="8"/>
  <c r="DU71" i="8"/>
  <c r="DU223" i="8" s="1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50" i="8"/>
  <c r="BH156" i="8"/>
  <c r="BH308" i="8" s="1"/>
  <c r="CE147" i="8"/>
  <c r="DD147" i="8" s="1"/>
  <c r="BT145" i="8"/>
  <c r="BT297" i="8" s="1"/>
  <c r="AO88" i="8"/>
  <c r="AO170" i="8" s="1"/>
  <c r="CU148" i="8"/>
  <c r="CU150" i="8"/>
  <c r="CK162" i="8"/>
  <c r="DJ162" i="8" s="1"/>
  <c r="DJ314" i="8" s="1"/>
  <c r="CK147" i="8"/>
  <c r="DJ147" i="8" s="1"/>
  <c r="DJ299" i="8" s="1"/>
  <c r="DE73" i="8"/>
  <c r="CA162" i="8"/>
  <c r="CZ162" i="8" s="1"/>
  <c r="C502" i="10"/>
  <c r="E254" i="8"/>
  <c r="G38" i="22" s="1"/>
  <c r="H38" i="22" s="1"/>
  <c r="C25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51" i="8"/>
  <c r="E252" i="8"/>
  <c r="G36" i="22" s="1"/>
  <c r="H36" i="22" s="1"/>
  <c r="E249" i="8"/>
  <c r="G33" i="22" s="1"/>
  <c r="H33" i="22" s="1"/>
  <c r="E25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62" i="8"/>
  <c r="E25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51" i="8"/>
  <c r="G35" i="22" s="1"/>
  <c r="H35" i="22" s="1"/>
  <c r="C249" i="8"/>
  <c r="C258" i="8"/>
  <c r="E250" i="8"/>
  <c r="G34" i="22" s="1"/>
  <c r="H34" i="22" s="1"/>
  <c r="C256" i="8"/>
  <c r="E256" i="8"/>
  <c r="G40" i="22" s="1"/>
  <c r="H40" i="22" s="1"/>
  <c r="C255" i="8"/>
  <c r="E270" i="8"/>
  <c r="F336" i="16"/>
  <c r="H336" i="16" s="1"/>
  <c r="FN11" i="8" s="1"/>
  <c r="C253" i="16"/>
  <c r="E253" i="16" s="1"/>
  <c r="C257" i="8"/>
  <c r="E26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CG162" i="8"/>
  <c r="DF162" i="8" s="1"/>
  <c r="CG146" i="8"/>
  <c r="CG145" i="8"/>
  <c r="CG155" i="8"/>
  <c r="CQ149" i="8"/>
  <c r="CQ155" i="8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AO85" i="8"/>
  <c r="AO167" i="8" s="1"/>
  <c r="CQ153" i="8"/>
  <c r="DP153" i="8" s="1"/>
  <c r="BD156" i="8"/>
  <c r="BD308" i="8" s="1"/>
  <c r="BD149" i="8"/>
  <c r="BD146" i="8"/>
  <c r="BD298" i="8" s="1"/>
  <c r="BD151" i="8"/>
  <c r="BD303" i="8" s="1"/>
  <c r="BD154" i="8"/>
  <c r="BD150" i="8"/>
  <c r="BD302" i="8" s="1"/>
  <c r="BD152" i="8"/>
  <c r="BD304" i="8" s="1"/>
  <c r="CU145" i="8"/>
  <c r="CU160" i="8"/>
  <c r="DT160" i="8" s="1"/>
  <c r="CU147" i="8"/>
  <c r="DT147" i="8" s="1"/>
  <c r="CU146" i="8"/>
  <c r="CU161" i="8"/>
  <c r="DT161" i="8" s="1"/>
  <c r="CU158" i="8"/>
  <c r="DT158" i="8" s="1"/>
  <c r="CU152" i="8"/>
  <c r="DT152" i="8" s="1"/>
  <c r="BQ231" i="8"/>
  <c r="DO79" i="8"/>
  <c r="F671" i="16"/>
  <c r="FR5" i="8" s="1"/>
  <c r="C173" i="15"/>
  <c r="E173" i="15" s="1"/>
  <c r="F87" i="15"/>
  <c r="FU3" i="8" s="1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300" i="8" s="1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63" i="8"/>
  <c r="G52" i="22" s="1"/>
  <c r="F256" i="10"/>
  <c r="H256" i="10" s="1"/>
  <c r="F420" i="16"/>
  <c r="H420" i="16" s="1"/>
  <c r="FO13" i="8" s="1"/>
  <c r="E25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CE161" i="8"/>
  <c r="DD161" i="8" s="1"/>
  <c r="CE156" i="8"/>
  <c r="BT156" i="8"/>
  <c r="BT308" i="8" s="1"/>
  <c r="BT150" i="8"/>
  <c r="CM145" i="8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N109" i="22"/>
  <c r="O131" i="22"/>
  <c r="P110" i="22"/>
  <c r="CA257" i="8"/>
  <c r="CA277" i="8"/>
  <c r="CA295" i="8"/>
  <c r="DS74" i="8"/>
  <c r="AE103" i="8"/>
  <c r="BJ222" i="8"/>
  <c r="EO64" i="8"/>
  <c r="EO65" i="8"/>
  <c r="BP145" i="8"/>
  <c r="BP297" i="8" s="1"/>
  <c r="BP150" i="8"/>
  <c r="BP149" i="8"/>
  <c r="BP301" i="8" s="1"/>
  <c r="BP148" i="8"/>
  <c r="DN148" i="8" s="1"/>
  <c r="BP156" i="8"/>
  <c r="BP308" i="8" s="1"/>
  <c r="BP154" i="8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CL376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298" i="8" s="1"/>
  <c r="BT152" i="8"/>
  <c r="BT304" i="8" s="1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AN136" i="8"/>
  <c r="AN138" i="8"/>
  <c r="C255" i="16"/>
  <c r="E255" i="16" s="1"/>
  <c r="F6" i="16"/>
  <c r="H6" i="16" s="1"/>
  <c r="FJ10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80" i="8"/>
  <c r="BM232" i="8"/>
  <c r="BA304" i="8"/>
  <c r="N52" i="22"/>
  <c r="P52" i="22"/>
  <c r="CV148" i="8"/>
  <c r="CV152" i="8"/>
  <c r="CV158" i="8"/>
  <c r="CV146" i="8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BP228" i="8"/>
  <c r="DN76" i="8"/>
  <c r="BH164" i="8"/>
  <c r="BH178" i="8"/>
  <c r="AO140" i="8"/>
  <c r="CE2" i="8"/>
  <c r="CE226" i="8" s="1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189" i="8"/>
  <c r="BV206" i="8"/>
  <c r="BV228" i="8"/>
  <c r="CU377" i="8"/>
  <c r="BV188" i="8"/>
  <c r="BV258" i="8"/>
  <c r="BV256" i="8"/>
  <c r="BV20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AG110" i="8"/>
  <c r="BV216" i="8"/>
  <c r="DS79" i="8"/>
  <c r="BH235" i="8"/>
  <c r="AE212" i="8"/>
  <c r="DK70" i="8"/>
  <c r="DK74" i="8"/>
  <c r="DK79" i="8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AO135" i="8"/>
  <c r="BH224" i="8"/>
  <c r="BL376" i="8"/>
  <c r="BD210" i="8"/>
  <c r="BH183" i="8"/>
  <c r="DF70" i="8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DK72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64" i="8"/>
  <c r="BP303" i="8"/>
  <c r="CH153" i="8"/>
  <c r="CH145" i="8"/>
  <c r="CH147" i="8"/>
  <c r="CH149" i="8"/>
  <c r="CH159" i="8"/>
  <c r="CH154" i="8"/>
  <c r="CH162" i="8"/>
  <c r="CH161" i="8"/>
  <c r="CH151" i="8"/>
  <c r="CH155" i="8"/>
  <c r="CH148" i="8"/>
  <c r="CH146" i="8"/>
  <c r="CH152" i="8"/>
  <c r="CH157" i="8"/>
  <c r="CH150" i="8"/>
  <c r="CH160" i="8"/>
  <c r="CH156" i="8"/>
  <c r="CH158" i="8"/>
  <c r="DR78" i="8"/>
  <c r="BT230" i="8"/>
  <c r="DK78" i="8"/>
  <c r="BM230" i="8"/>
  <c r="DI72" i="8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65" i="8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BO230" i="8"/>
  <c r="DM78" i="8"/>
  <c r="DM230" i="8" s="1"/>
  <c r="DD75" i="8"/>
  <c r="BF227" i="8"/>
  <c r="DU69" i="8"/>
  <c r="DU221" i="8" s="1"/>
  <c r="DH79" i="8"/>
  <c r="BZ188" i="8"/>
  <c r="AD133" i="8"/>
  <c r="AD168" i="8"/>
  <c r="AD132" i="8"/>
  <c r="C503" i="16"/>
  <c r="E503" i="16" s="1"/>
  <c r="C339" i="16"/>
  <c r="E339" i="16" s="1"/>
  <c r="DK75" i="8"/>
  <c r="BM227" i="8"/>
  <c r="BB304" i="8"/>
  <c r="DG69" i="8"/>
  <c r="CH221" i="8"/>
  <c r="CL153" i="8"/>
  <c r="CL145" i="8"/>
  <c r="CL159" i="8"/>
  <c r="CL154" i="8"/>
  <c r="CL161" i="8"/>
  <c r="CL147" i="8"/>
  <c r="CL155" i="8"/>
  <c r="CL162" i="8"/>
  <c r="CL151" i="8"/>
  <c r="CL148" i="8"/>
  <c r="CL146" i="8"/>
  <c r="CL152" i="8"/>
  <c r="CL156" i="8"/>
  <c r="CL150" i="8"/>
  <c r="CL149" i="8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145" i="8"/>
  <c r="CP150" i="8"/>
  <c r="CP149" i="8"/>
  <c r="CP147" i="8"/>
  <c r="CP159" i="8"/>
  <c r="CP160" i="8"/>
  <c r="CP155" i="8"/>
  <c r="CP162" i="8"/>
  <c r="CP158" i="8"/>
  <c r="CP146" i="8"/>
  <c r="CP152" i="8"/>
  <c r="CP156" i="8"/>
  <c r="CP161" i="8"/>
  <c r="CP157" i="8"/>
  <c r="CP154" i="8"/>
  <c r="CP148" i="8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65" i="8"/>
  <c r="DU70" i="8"/>
  <c r="DU222" i="8" s="1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H76" i="8"/>
  <c r="C4" i="16"/>
  <c r="E4" i="16" s="1"/>
  <c r="N130" i="22"/>
  <c r="BZ228" i="8"/>
  <c r="BA376" i="8"/>
  <c r="AD125" i="8"/>
  <c r="AD129" i="8"/>
  <c r="DF147" i="8"/>
  <c r="BO151" i="8"/>
  <c r="BO148" i="8"/>
  <c r="BO145" i="8"/>
  <c r="BO154" i="8"/>
  <c r="BO150" i="8"/>
  <c r="BO155" i="8"/>
  <c r="BO149" i="8"/>
  <c r="BO146" i="8"/>
  <c r="BO156" i="8"/>
  <c r="BO152" i="8"/>
  <c r="DK73" i="8"/>
  <c r="BM225" i="8"/>
  <c r="DF73" i="8"/>
  <c r="BH225" i="8"/>
  <c r="DL74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65" i="8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66" i="8"/>
  <c r="ED65" i="8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64" i="8"/>
  <c r="EN65" i="8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66" i="8"/>
  <c r="ET65" i="8"/>
  <c r="DU74" i="8"/>
  <c r="DU226" i="8" s="1"/>
  <c r="BW230" i="8"/>
  <c r="DU78" i="8"/>
  <c r="DU230" i="8" s="1"/>
  <c r="DG74" i="8"/>
  <c r="DH70" i="8"/>
  <c r="CI222" i="8"/>
  <c r="DQ69" i="8"/>
  <c r="DQ73" i="8"/>
  <c r="BS225" i="8"/>
  <c r="DD72" i="8"/>
  <c r="DD224" i="8" s="1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DD69" i="8"/>
  <c r="BF221" i="8"/>
  <c r="DU75" i="8"/>
  <c r="DU227" i="8" s="1"/>
  <c r="DC69" i="8"/>
  <c r="DU80" i="8"/>
  <c r="DU232" i="8" s="1"/>
  <c r="BZ208" i="8"/>
  <c r="C422" i="10"/>
  <c r="E422" i="10" s="1"/>
  <c r="F7" i="16"/>
  <c r="FJ5" i="8" s="1"/>
  <c r="C419" i="16"/>
  <c r="E419" i="16" s="1"/>
  <c r="DR159" i="8"/>
  <c r="DF69" i="8"/>
  <c r="BH221" i="8"/>
  <c r="DS73" i="8"/>
  <c r="BU225" i="8"/>
  <c r="DI74" i="8"/>
  <c r="AD92" i="8"/>
  <c r="AD174" i="8" s="1"/>
  <c r="AD85" i="8"/>
  <c r="AD167" i="8" s="1"/>
  <c r="AD88" i="8"/>
  <c r="AD170" i="8" s="1"/>
  <c r="AD91" i="8"/>
  <c r="AD173" i="8" s="1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3" i="8"/>
  <c r="DU305" i="8" s="1"/>
  <c r="DU72" i="8"/>
  <c r="DU224" i="8" s="1"/>
  <c r="DM69" i="8"/>
  <c r="DM221" i="8" s="1"/>
  <c r="CN221" i="8"/>
  <c r="DH73" i="8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DR69" i="8"/>
  <c r="DH80" i="8"/>
  <c r="DF75" i="8"/>
  <c r="BZ251" i="8"/>
  <c r="BZ225" i="8"/>
  <c r="BZ272" i="8"/>
  <c r="BZ232" i="8"/>
  <c r="Q121" i="22"/>
  <c r="Q132" i="22"/>
  <c r="Q115" i="22"/>
  <c r="C5" i="16"/>
  <c r="E5" i="16" s="1"/>
  <c r="C502" i="16"/>
  <c r="E502" i="16" s="1"/>
  <c r="F255" i="16"/>
  <c r="FM3" i="8" s="1"/>
  <c r="C588" i="16"/>
  <c r="E588" i="16" s="1"/>
  <c r="AD108" i="8"/>
  <c r="AD144" i="8"/>
  <c r="DS70" i="8"/>
  <c r="BU222" i="8"/>
  <c r="CS376" i="8"/>
  <c r="DR7" i="8"/>
  <c r="AD116" i="8"/>
  <c r="AD112" i="8"/>
  <c r="AD106" i="8"/>
  <c r="AD157" i="8"/>
  <c r="AD147" i="8"/>
  <c r="AD95" i="8"/>
  <c r="BP232" i="8"/>
  <c r="DN80" i="8"/>
  <c r="BG232" i="8"/>
  <c r="DE80" i="8"/>
  <c r="AD165" i="8"/>
  <c r="AD155" i="8"/>
  <c r="DL73" i="8"/>
  <c r="BN225" i="8"/>
  <c r="DG70" i="8"/>
  <c r="BI222" i="8"/>
  <c r="DG78" i="8"/>
  <c r="BI230" i="8"/>
  <c r="DC74" i="8"/>
  <c r="BE226" i="8"/>
  <c r="BE232" i="8"/>
  <c r="DC80" i="8"/>
  <c r="DC232" i="8" s="1"/>
  <c r="BD232" i="8"/>
  <c r="DB80" i="8"/>
  <c r="DP71" i="8"/>
  <c r="AD154" i="8"/>
  <c r="AD121" i="8"/>
  <c r="AD140" i="8"/>
  <c r="DB70" i="8"/>
  <c r="BD222" i="8"/>
  <c r="AD143" i="8"/>
  <c r="DP75" i="8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66" i="8"/>
  <c r="AD124" i="8"/>
  <c r="AD118" i="8"/>
  <c r="AD107" i="8"/>
  <c r="AD101" i="8"/>
  <c r="DN70" i="8"/>
  <c r="BP222" i="8"/>
  <c r="CC376" i="8"/>
  <c r="DB7" i="8"/>
  <c r="DB376" i="8" s="1"/>
  <c r="AD115" i="8"/>
  <c r="AD150" i="8"/>
  <c r="AD146" i="8"/>
  <c r="AD208" i="8"/>
  <c r="AD156" i="8"/>
  <c r="AD102" i="8"/>
  <c r="AD94" i="8"/>
  <c r="DN78" i="8"/>
  <c r="BP230" i="8"/>
  <c r="BG230" i="8"/>
  <c r="DE78" i="8"/>
  <c r="AD122" i="8"/>
  <c r="AD99" i="8"/>
  <c r="DP72" i="8"/>
  <c r="BR224" i="8"/>
  <c r="DL75" i="8"/>
  <c r="BN227" i="8"/>
  <c r="DG79" i="8"/>
  <c r="BI231" i="8"/>
  <c r="DG80" i="8"/>
  <c r="DG232" i="8" s="1"/>
  <c r="BI232" i="8"/>
  <c r="DC79" i="8"/>
  <c r="BE231" i="8"/>
  <c r="DB72" i="8"/>
  <c r="DB224" i="8" s="1"/>
  <c r="BD224" i="8"/>
  <c r="DB69" i="8"/>
  <c r="BD221" i="8"/>
  <c r="AD111" i="8"/>
  <c r="AD161" i="8"/>
  <c r="BR228" i="8"/>
  <c r="DP76" i="8"/>
  <c r="DP70" i="8"/>
  <c r="DP222" i="8" s="1"/>
  <c r="BR222" i="8"/>
  <c r="DP69" i="8"/>
  <c r="BR221" i="8"/>
  <c r="N120" i="22"/>
  <c r="C504" i="16"/>
  <c r="E504" i="16" s="1"/>
  <c r="F585" i="16"/>
  <c r="H585" i="16" s="1"/>
  <c r="FQ11" i="8" s="1"/>
  <c r="AD126" i="8"/>
  <c r="AD152" i="8"/>
  <c r="AD105" i="8"/>
  <c r="AD100" i="8"/>
  <c r="DJ70" i="8"/>
  <c r="DJ222" i="8" s="1"/>
  <c r="BL222" i="8"/>
  <c r="CK376" i="8"/>
  <c r="DJ7" i="8"/>
  <c r="DJ376" i="8" s="1"/>
  <c r="AD114" i="8"/>
  <c r="AD149" i="8"/>
  <c r="AD142" i="8"/>
  <c r="AD119" i="8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BI225" i="8"/>
  <c r="DC70" i="8"/>
  <c r="BE222" i="8"/>
  <c r="DC73" i="8"/>
  <c r="BE225" i="8"/>
  <c r="DB74" i="8"/>
  <c r="BD226" i="8"/>
  <c r="AD141" i="8"/>
  <c r="BY375" i="8"/>
  <c r="CX6" i="8"/>
  <c r="AD123" i="8"/>
  <c r="AD158" i="8"/>
  <c r="BD231" i="8"/>
  <c r="DB79" i="8"/>
  <c r="DP79" i="8"/>
  <c r="BR231" i="8"/>
  <c r="DP78" i="8"/>
  <c r="DP230" i="8" s="1"/>
  <c r="BR230" i="8"/>
  <c r="P124" i="22"/>
  <c r="O119" i="22"/>
  <c r="Q133" i="22"/>
  <c r="O111" i="22"/>
  <c r="C4" i="10"/>
  <c r="CB2" i="8"/>
  <c r="AD164" i="8"/>
  <c r="AD136" i="8"/>
  <c r="AD209" i="8"/>
  <c r="AD211" i="8"/>
  <c r="AD210" i="8"/>
  <c r="AD212" i="8"/>
  <c r="AD97" i="8"/>
  <c r="AD128" i="8"/>
  <c r="Q53" i="22"/>
  <c r="O53" i="22"/>
  <c r="AD109" i="8"/>
  <c r="AD145" i="8"/>
  <c r="AD96" i="8"/>
  <c r="DE70" i="8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DR73" i="8"/>
  <c r="BT225" i="8"/>
  <c r="DL79" i="8"/>
  <c r="BN231" i="8"/>
  <c r="DL80" i="8"/>
  <c r="BN232" i="8"/>
  <c r="DG75" i="8"/>
  <c r="BI227" i="8"/>
  <c r="DC72" i="8"/>
  <c r="BE224" i="8"/>
  <c r="DC78" i="8"/>
  <c r="BE230" i="8"/>
  <c r="BD230" i="8"/>
  <c r="DB78" i="8"/>
  <c r="AD135" i="8"/>
  <c r="AD163" i="8"/>
  <c r="AD104" i="8"/>
  <c r="BD228" i="8"/>
  <c r="DB76" i="8"/>
  <c r="AD120" i="8"/>
  <c r="AD103" i="8"/>
  <c r="DP73" i="8"/>
  <c r="BR225" i="8"/>
  <c r="BR232" i="8"/>
  <c r="DP80" i="8"/>
  <c r="C271" i="8"/>
  <c r="C272" i="8"/>
  <c r="C267" i="8"/>
  <c r="C268" i="8"/>
  <c r="C263" i="8"/>
  <c r="C262" i="8"/>
  <c r="C27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O133" i="22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O129" i="22"/>
  <c r="N121" i="22"/>
  <c r="P116" i="22"/>
  <c r="P128" i="22"/>
  <c r="F87" i="16"/>
  <c r="H87" i="16" s="1"/>
  <c r="C254" i="10"/>
  <c r="DZ66" i="8"/>
  <c r="DZ65" i="8"/>
  <c r="DZ64" i="8"/>
  <c r="C256" i="10"/>
  <c r="F752" i="16"/>
  <c r="FS6" i="8" s="1"/>
  <c r="C87" i="16"/>
  <c r="E87" i="16" s="1"/>
  <c r="O115" i="22"/>
  <c r="Q129" i="22"/>
  <c r="O128" i="22"/>
  <c r="O106" i="22"/>
  <c r="Q114" i="22"/>
  <c r="O114" i="22"/>
  <c r="Q105" i="22"/>
  <c r="O110" i="22"/>
  <c r="Q110" i="22"/>
  <c r="O105" i="22"/>
  <c r="P119" i="22"/>
  <c r="N124" i="22"/>
  <c r="N134" i="22"/>
  <c r="P121" i="22"/>
  <c r="P134" i="22"/>
  <c r="N128" i="22"/>
  <c r="CA245" i="8"/>
  <c r="CA303" i="8"/>
  <c r="CA244" i="8"/>
  <c r="BB377" i="8"/>
  <c r="CA256" i="8"/>
  <c r="CA247" i="8"/>
  <c r="CA294" i="8"/>
  <c r="CA274" i="8"/>
  <c r="CA240" i="8"/>
  <c r="CA267" i="8"/>
  <c r="CA293" i="8"/>
  <c r="CA272" i="8"/>
  <c r="CA253" i="8"/>
  <c r="CA292" i="8"/>
  <c r="CA290" i="8"/>
  <c r="CA269" i="8"/>
  <c r="CA227" i="8"/>
  <c r="CA289" i="8"/>
  <c r="CA252" i="8"/>
  <c r="CA282" i="8"/>
  <c r="CA222" i="8"/>
  <c r="CA281" i="8"/>
  <c r="CA266" i="8"/>
  <c r="CA284" i="8"/>
  <c r="CA261" i="8"/>
  <c r="CA249" i="8"/>
  <c r="CA271" i="8"/>
  <c r="CA286" i="8"/>
  <c r="CA291" i="8"/>
  <c r="CA258" i="8"/>
  <c r="CA223" i="8"/>
  <c r="CA273" i="8"/>
  <c r="CA288" i="8"/>
  <c r="CA241" i="8"/>
  <c r="CA264" i="8"/>
  <c r="CA275" i="8"/>
  <c r="CA242" i="8"/>
  <c r="CA254" i="8"/>
  <c r="Q134" i="22"/>
  <c r="Q108" i="22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CZ6" i="8"/>
  <c r="CZ375" i="8" s="1"/>
  <c r="BB375" i="8"/>
  <c r="CA376" i="8"/>
  <c r="CZ7" i="8"/>
  <c r="CZ376" i="8" s="1"/>
  <c r="BZ376" i="8"/>
  <c r="CY7" i="8"/>
  <c r="P260" i="22"/>
  <c r="P264" i="22"/>
  <c r="Q52" i="22"/>
  <c r="O52" i="22"/>
  <c r="Q54" i="22"/>
  <c r="O54" i="22"/>
  <c r="C753" i="16"/>
  <c r="E753" i="16" s="1"/>
  <c r="C90" i="16"/>
  <c r="FB26" i="8" s="1"/>
  <c r="W29" i="22" s="1"/>
  <c r="F90" i="16"/>
  <c r="C90" i="10"/>
  <c r="E90" i="10" s="1"/>
  <c r="F90" i="10"/>
  <c r="E272" i="8"/>
  <c r="P62" i="22"/>
  <c r="N62" i="22"/>
  <c r="E264" i="8"/>
  <c r="N54" i="22"/>
  <c r="P54" i="22"/>
  <c r="F253" i="10"/>
  <c r="E268" i="8"/>
  <c r="N58" i="22"/>
  <c r="P58" i="22"/>
  <c r="O58" i="22"/>
  <c r="Q58" i="22"/>
  <c r="F754" i="16"/>
  <c r="C754" i="16"/>
  <c r="E754" i="16" s="1"/>
  <c r="C751" i="16"/>
  <c r="CZ84" i="8"/>
  <c r="CZ236" i="8" s="1"/>
  <c r="CA236" i="8"/>
  <c r="CZ81" i="8"/>
  <c r="CZ233" i="8" s="1"/>
  <c r="CA233" i="8"/>
  <c r="F668" i="16"/>
  <c r="CA313" i="8"/>
  <c r="C88" i="16"/>
  <c r="FB24" i="8" s="1"/>
  <c r="W27" i="22" s="1"/>
  <c r="Q56" i="22"/>
  <c r="O56" i="22"/>
  <c r="BZ314" i="8"/>
  <c r="F88" i="10"/>
  <c r="FZ4" i="8" s="1"/>
  <c r="C88" i="10"/>
  <c r="E88" i="10" s="1"/>
  <c r="F7" i="15"/>
  <c r="FE80" i="8" s="1"/>
  <c r="Z89" i="22" s="1"/>
  <c r="E267" i="8"/>
  <c r="P56" i="22"/>
  <c r="N56" i="22"/>
  <c r="E271" i="8"/>
  <c r="P60" i="22"/>
  <c r="N60" i="22"/>
  <c r="DY64" i="8"/>
  <c r="DY66" i="8"/>
  <c r="DY65" i="8"/>
  <c r="F87" i="10"/>
  <c r="C87" i="10"/>
  <c r="F89" i="16"/>
  <c r="Q117" i="22" l="1"/>
  <c r="DF227" i="8"/>
  <c r="CV224" i="8"/>
  <c r="CE222" i="8"/>
  <c r="CE224" i="8"/>
  <c r="CP306" i="8"/>
  <c r="CP307" i="8"/>
  <c r="CE223" i="8"/>
  <c r="CV313" i="8"/>
  <c r="CP223" i="8"/>
  <c r="DF150" i="8"/>
  <c r="CV305" i="8"/>
  <c r="DF299" i="8"/>
  <c r="DF230" i="8"/>
  <c r="CP308" i="8"/>
  <c r="CL304" i="8"/>
  <c r="CL306" i="8"/>
  <c r="DF222" i="8"/>
  <c r="CV298" i="8"/>
  <c r="CV301" i="8"/>
  <c r="CP304" i="8"/>
  <c r="CP301" i="8"/>
  <c r="CV297" i="8"/>
  <c r="CV222" i="8"/>
  <c r="DF221" i="8"/>
  <c r="CP298" i="8"/>
  <c r="CP302" i="8"/>
  <c r="CV304" i="8"/>
  <c r="DG223" i="8"/>
  <c r="O124" i="22"/>
  <c r="CV308" i="8"/>
  <c r="DF225" i="8"/>
  <c r="CP297" i="8"/>
  <c r="CV300" i="8"/>
  <c r="DI223" i="8"/>
  <c r="CV302" i="8"/>
  <c r="CV306" i="8"/>
  <c r="CV226" i="8"/>
  <c r="CP300" i="8"/>
  <c r="CP303" i="8"/>
  <c r="R130" i="22"/>
  <c r="S130" i="22" s="1"/>
  <c r="DJ150" i="8"/>
  <c r="DJ302" i="8" s="1"/>
  <c r="CV311" i="8"/>
  <c r="CV303" i="8"/>
  <c r="DC209" i="8"/>
  <c r="DC251" i="8"/>
  <c r="BQ375" i="8"/>
  <c r="CB300" i="8"/>
  <c r="R13" i="22"/>
  <c r="S13" i="22" s="1"/>
  <c r="DG227" i="8"/>
  <c r="DG225" i="8"/>
  <c r="DG230" i="8"/>
  <c r="DG231" i="8"/>
  <c r="DG226" i="8"/>
  <c r="DG222" i="8"/>
  <c r="DG221" i="8"/>
  <c r="DG224" i="8"/>
  <c r="CP227" i="8"/>
  <c r="DE228" i="8"/>
  <c r="DI222" i="8"/>
  <c r="DQ271" i="8"/>
  <c r="EB2" i="8"/>
  <c r="CD185" i="8"/>
  <c r="CD219" i="8"/>
  <c r="CD189" i="8"/>
  <c r="CD194" i="8"/>
  <c r="CD257" i="8"/>
  <c r="CD252" i="8"/>
  <c r="CD246" i="8"/>
  <c r="CD212" i="8"/>
  <c r="CD274" i="8"/>
  <c r="CD206" i="8"/>
  <c r="CD277" i="8"/>
  <c r="CD240" i="8"/>
  <c r="CD275" i="8"/>
  <c r="CD186" i="8"/>
  <c r="CD273" i="8"/>
  <c r="CD164" i="8"/>
  <c r="CD211" i="8"/>
  <c r="CD216" i="8"/>
  <c r="CD233" i="8"/>
  <c r="CD272" i="8"/>
  <c r="CD187" i="8"/>
  <c r="CD251" i="8"/>
  <c r="CD208" i="8"/>
  <c r="CD166" i="8"/>
  <c r="CD271" i="8"/>
  <c r="CD266" i="8"/>
  <c r="CD193" i="8"/>
  <c r="CD248" i="8"/>
  <c r="CD217" i="8"/>
  <c r="CD205" i="8"/>
  <c r="BE378" i="8"/>
  <c r="CD235" i="8"/>
  <c r="CD215" i="8"/>
  <c r="CD214" i="8"/>
  <c r="CD168" i="8"/>
  <c r="CD258" i="8"/>
  <c r="CD244" i="8"/>
  <c r="CD188" i="8"/>
  <c r="CD204" i="8"/>
  <c r="CD209" i="8"/>
  <c r="CD213" i="8"/>
  <c r="CD237" i="8"/>
  <c r="CD236" i="8"/>
  <c r="CD250" i="8"/>
  <c r="CD220" i="8"/>
  <c r="CD210" i="8"/>
  <c r="CD174" i="8"/>
  <c r="CD264" i="8"/>
  <c r="CD269" i="8"/>
  <c r="CD280" i="8"/>
  <c r="CD293" i="8"/>
  <c r="CD296" i="8"/>
  <c r="CD268" i="8"/>
  <c r="CD230" i="8"/>
  <c r="CD167" i="8"/>
  <c r="CD218" i="8"/>
  <c r="CD234" i="8"/>
  <c r="CD238" i="8"/>
  <c r="CD182" i="8"/>
  <c r="CD198" i="8"/>
  <c r="CD289" i="8"/>
  <c r="CD291" i="8"/>
  <c r="CD177" i="8"/>
  <c r="CD181" i="8"/>
  <c r="CD202" i="8"/>
  <c r="CD183" i="8"/>
  <c r="CD178" i="8"/>
  <c r="CD203" i="8"/>
  <c r="BE375" i="8"/>
  <c r="CD270" i="8"/>
  <c r="CD176" i="8"/>
  <c r="CD173" i="8"/>
  <c r="CD191" i="8"/>
  <c r="CD199" i="8"/>
  <c r="CD279" i="8"/>
  <c r="CD281" i="8"/>
  <c r="CD288" i="8"/>
  <c r="CD254" i="8"/>
  <c r="CD190" i="8"/>
  <c r="CD200" i="8"/>
  <c r="CD285" i="8"/>
  <c r="BE377" i="8"/>
  <c r="CD262" i="8"/>
  <c r="CD192" i="8"/>
  <c r="CD172" i="8"/>
  <c r="CD195" i="8"/>
  <c r="CD171" i="8"/>
  <c r="CD261" i="8"/>
  <c r="CD284" i="8"/>
  <c r="CD290" i="8"/>
  <c r="CD263" i="8"/>
  <c r="CD197" i="8"/>
  <c r="CD201" i="8"/>
  <c r="CD287" i="8"/>
  <c r="CD179" i="8"/>
  <c r="CD165" i="8"/>
  <c r="BE374" i="8"/>
  <c r="CD282" i="8"/>
  <c r="CD292" i="8"/>
  <c r="CD241" i="8"/>
  <c r="CD249" i="8"/>
  <c r="CD184" i="8"/>
  <c r="CD207" i="8"/>
  <c r="CD170" i="8"/>
  <c r="CD260" i="8"/>
  <c r="CD295" i="8"/>
  <c r="CD243" i="8"/>
  <c r="CD253" i="8"/>
  <c r="CD196" i="8"/>
  <c r="CD294" i="8"/>
  <c r="CD175" i="8"/>
  <c r="CD265" i="8"/>
  <c r="CD223" i="8"/>
  <c r="CD245" i="8"/>
  <c r="CD255" i="8"/>
  <c r="CD276" i="8"/>
  <c r="CD242" i="8"/>
  <c r="CD180" i="8"/>
  <c r="CD267" i="8"/>
  <c r="CD247" i="8"/>
  <c r="CD256" i="8"/>
  <c r="CD283" i="8"/>
  <c r="CD278" i="8"/>
  <c r="CD169" i="8"/>
  <c r="CD259" i="8"/>
  <c r="CD286" i="8"/>
  <c r="CD227" i="8"/>
  <c r="CT204" i="8"/>
  <c r="CT216" i="8"/>
  <c r="CT185" i="8"/>
  <c r="CT170" i="8"/>
  <c r="CT179" i="8"/>
  <c r="CT292" i="8"/>
  <c r="CT272" i="8"/>
  <c r="CT274" i="8"/>
  <c r="CT256" i="8"/>
  <c r="CT178" i="8"/>
  <c r="CT213" i="8"/>
  <c r="CT206" i="8"/>
  <c r="CT164" i="8"/>
  <c r="CT244" i="8"/>
  <c r="CT218" i="8"/>
  <c r="CT214" i="8"/>
  <c r="CT285" i="8"/>
  <c r="CT181" i="8"/>
  <c r="CT257" i="8"/>
  <c r="CT262" i="8"/>
  <c r="CT251" i="8"/>
  <c r="CT175" i="8"/>
  <c r="CT191" i="8"/>
  <c r="CT233" i="8"/>
  <c r="CT202" i="8"/>
  <c r="CT165" i="8"/>
  <c r="CT219" i="8"/>
  <c r="CT236" i="8"/>
  <c r="CT186" i="8"/>
  <c r="CT210" i="8"/>
  <c r="CT237" i="8"/>
  <c r="CT220" i="8"/>
  <c r="CT259" i="8"/>
  <c r="CT242" i="8"/>
  <c r="CT166" i="8"/>
  <c r="CT286" i="8"/>
  <c r="CT246" i="8"/>
  <c r="CT253" i="8"/>
  <c r="CT177" i="8"/>
  <c r="CT270" i="8"/>
  <c r="CT238" i="8"/>
  <c r="CT173" i="8"/>
  <c r="CT182" i="8"/>
  <c r="CT211" i="8"/>
  <c r="CT288" i="8"/>
  <c r="CT268" i="8"/>
  <c r="CT183" i="8"/>
  <c r="CT277" i="8"/>
  <c r="CT287" i="8"/>
  <c r="CT194" i="8"/>
  <c r="CT234" i="8"/>
  <c r="BU375" i="8"/>
  <c r="CT276" i="8"/>
  <c r="CT176" i="8"/>
  <c r="CT273" i="8"/>
  <c r="CT295" i="8"/>
  <c r="CT291" i="8"/>
  <c r="CT266" i="8"/>
  <c r="CT250" i="8"/>
  <c r="CT282" i="8"/>
  <c r="CT171" i="8"/>
  <c r="CT172" i="8"/>
  <c r="CT290" i="8"/>
  <c r="CT293" i="8"/>
  <c r="CT296" i="8"/>
  <c r="CT174" i="8"/>
  <c r="CT280" i="8"/>
  <c r="CT235" i="8"/>
  <c r="CT284" i="8"/>
  <c r="CT212" i="8"/>
  <c r="CT275" i="8"/>
  <c r="CT269" i="8"/>
  <c r="CT267" i="8"/>
  <c r="CT248" i="8"/>
  <c r="BU377" i="8"/>
  <c r="CT217" i="8"/>
  <c r="CT263" i="8"/>
  <c r="CT241" i="8"/>
  <c r="CT215" i="8"/>
  <c r="CT245" i="8"/>
  <c r="CT249" i="8"/>
  <c r="CT271" i="8"/>
  <c r="CT205" i="8"/>
  <c r="CT201" i="8"/>
  <c r="CT281" i="8"/>
  <c r="CT279" i="8"/>
  <c r="CT200" i="8"/>
  <c r="CT260" i="8"/>
  <c r="CT232" i="8"/>
  <c r="CT168" i="8"/>
  <c r="BU378" i="8"/>
  <c r="CT289" i="8"/>
  <c r="CT255" i="8"/>
  <c r="CT209" i="8"/>
  <c r="CT240" i="8"/>
  <c r="CT264" i="8"/>
  <c r="CT258" i="8"/>
  <c r="CT203" i="8"/>
  <c r="CT265" i="8"/>
  <c r="CT207" i="8"/>
  <c r="CT283" i="8"/>
  <c r="CT294" i="8"/>
  <c r="CT252" i="8"/>
  <c r="CT189" i="8"/>
  <c r="CT184" i="8"/>
  <c r="CT193" i="8"/>
  <c r="CT180" i="8"/>
  <c r="CT195" i="8"/>
  <c r="CT167" i="8"/>
  <c r="CT208" i="8"/>
  <c r="CT254" i="8"/>
  <c r="CT278" i="8"/>
  <c r="CT261" i="8"/>
  <c r="CT190" i="8"/>
  <c r="CT187" i="8"/>
  <c r="CT169" i="8"/>
  <c r="CT243" i="8"/>
  <c r="CT247" i="8"/>
  <c r="BU374" i="8"/>
  <c r="CT197" i="8"/>
  <c r="CT199" i="8"/>
  <c r="CT192" i="8"/>
  <c r="CT188" i="8"/>
  <c r="CT198" i="8"/>
  <c r="ER2" i="8"/>
  <c r="CT196" i="8"/>
  <c r="ET2" i="8"/>
  <c r="CV238" i="8"/>
  <c r="CV204" i="8"/>
  <c r="CV212" i="8"/>
  <c r="CV203" i="8"/>
  <c r="CV164" i="8"/>
  <c r="CV237" i="8"/>
  <c r="CV211" i="8"/>
  <c r="CV257" i="8"/>
  <c r="CV236" i="8"/>
  <c r="CV248" i="8"/>
  <c r="CV240" i="8"/>
  <c r="CV266" i="8"/>
  <c r="CV214" i="8"/>
  <c r="CV271" i="8"/>
  <c r="CV255" i="8"/>
  <c r="CV168" i="8"/>
  <c r="CV253" i="8"/>
  <c r="CV249" i="8"/>
  <c r="CV276" i="8"/>
  <c r="CV286" i="8"/>
  <c r="CV250" i="8"/>
  <c r="CV193" i="8"/>
  <c r="CV267" i="8"/>
  <c r="CV218" i="8"/>
  <c r="CV192" i="8"/>
  <c r="CV292" i="8"/>
  <c r="CV186" i="8"/>
  <c r="CV189" i="8"/>
  <c r="CV200" i="8"/>
  <c r="CV184" i="8"/>
  <c r="CV175" i="8"/>
  <c r="CV254" i="8"/>
  <c r="CV197" i="8"/>
  <c r="CV283" i="8"/>
  <c r="CV227" i="8"/>
  <c r="CV264" i="8"/>
  <c r="CV179" i="8"/>
  <c r="CV265" i="8"/>
  <c r="CV233" i="8"/>
  <c r="CV241" i="8"/>
  <c r="CV245" i="8"/>
  <c r="CV182" i="8"/>
  <c r="CV262" i="8"/>
  <c r="CV177" i="8"/>
  <c r="CV190" i="8"/>
  <c r="CV270" i="8"/>
  <c r="CV284" i="8"/>
  <c r="CV294" i="8"/>
  <c r="CV296" i="8"/>
  <c r="CV263" i="8"/>
  <c r="CV172" i="8"/>
  <c r="CV171" i="8"/>
  <c r="CV259" i="8"/>
  <c r="BW378" i="8"/>
  <c r="CV174" i="8"/>
  <c r="CV289" i="8"/>
  <c r="CV295" i="8"/>
  <c r="BW377" i="8"/>
  <c r="CV213" i="8"/>
  <c r="CV176" i="8"/>
  <c r="CV261" i="8"/>
  <c r="CV198" i="8"/>
  <c r="CV166" i="8"/>
  <c r="CV251" i="8"/>
  <c r="CV285" i="8"/>
  <c r="CV201" i="8"/>
  <c r="CV290" i="8"/>
  <c r="CV185" i="8"/>
  <c r="CV191" i="8"/>
  <c r="CV275" i="8"/>
  <c r="CV234" i="8"/>
  <c r="CV169" i="8"/>
  <c r="CV207" i="8"/>
  <c r="CV256" i="8"/>
  <c r="CV219" i="8"/>
  <c r="CV217" i="8"/>
  <c r="CV277" i="8"/>
  <c r="CV279" i="8"/>
  <c r="CV216" i="8"/>
  <c r="CV291" i="8"/>
  <c r="CV165" i="8"/>
  <c r="CV178" i="8"/>
  <c r="CV278" i="8"/>
  <c r="CV195" i="8"/>
  <c r="CV235" i="8"/>
  <c r="CV188" i="8"/>
  <c r="CV167" i="8"/>
  <c r="CV269" i="8"/>
  <c r="CV288" i="8"/>
  <c r="CV243" i="8"/>
  <c r="CV209" i="8"/>
  <c r="CV215" i="8"/>
  <c r="CV281" i="8"/>
  <c r="CV280" i="8"/>
  <c r="CV187" i="8"/>
  <c r="CV244" i="8"/>
  <c r="CV272" i="8"/>
  <c r="CV196" i="8"/>
  <c r="BW376" i="8"/>
  <c r="CV220" i="8"/>
  <c r="CV205" i="8"/>
  <c r="BW375" i="8"/>
  <c r="CV268" i="8"/>
  <c r="CV252" i="8"/>
  <c r="CV170" i="8"/>
  <c r="CV194" i="8"/>
  <c r="CV180" i="8"/>
  <c r="CV246" i="8"/>
  <c r="CV287" i="8"/>
  <c r="CV183" i="8"/>
  <c r="CV258" i="8"/>
  <c r="CV293" i="8"/>
  <c r="CV242" i="8"/>
  <c r="CV199" i="8"/>
  <c r="CV247" i="8"/>
  <c r="CV282" i="8"/>
  <c r="CV273" i="8"/>
  <c r="CV260" i="8"/>
  <c r="CV173" i="8"/>
  <c r="CV202" i="8"/>
  <c r="CV274" i="8"/>
  <c r="CV206" i="8"/>
  <c r="CV210" i="8"/>
  <c r="CV181" i="8"/>
  <c r="CV228" i="8"/>
  <c r="CV208" i="8"/>
  <c r="CV231" i="8"/>
  <c r="BW374" i="8"/>
  <c r="DG271" i="8"/>
  <c r="DG210" i="8"/>
  <c r="DG238" i="8"/>
  <c r="DG233" i="8"/>
  <c r="DG211" i="8"/>
  <c r="DG237" i="8"/>
  <c r="DG234" i="8"/>
  <c r="DG288" i="8"/>
  <c r="DG278" i="8"/>
  <c r="DG246" i="8"/>
  <c r="DG267" i="8"/>
  <c r="DG294" i="8"/>
  <c r="DG253" i="8"/>
  <c r="DG264" i="8"/>
  <c r="DG282" i="8"/>
  <c r="DG287" i="8"/>
  <c r="CV229" i="8"/>
  <c r="DG240" i="8"/>
  <c r="DG254" i="8"/>
  <c r="DG243" i="8"/>
  <c r="CT230" i="8"/>
  <c r="CT225" i="8"/>
  <c r="CD228" i="8"/>
  <c r="CT221" i="8"/>
  <c r="DG261" i="8"/>
  <c r="DG252" i="8"/>
  <c r="CT228" i="8"/>
  <c r="DG257" i="8"/>
  <c r="DG295" i="8"/>
  <c r="DG281" i="8"/>
  <c r="DG173" i="8"/>
  <c r="DG170" i="8"/>
  <c r="DG217" i="8"/>
  <c r="CV225" i="8"/>
  <c r="DG181" i="8"/>
  <c r="DG212" i="8"/>
  <c r="DG184" i="8"/>
  <c r="DG293" i="8"/>
  <c r="DG166" i="8"/>
  <c r="DG164" i="8"/>
  <c r="DG195" i="8"/>
  <c r="DG196" i="8"/>
  <c r="DG268" i="8"/>
  <c r="DG179" i="8"/>
  <c r="DG202" i="8"/>
  <c r="DG168" i="8"/>
  <c r="DG236" i="8"/>
  <c r="DG235" i="8"/>
  <c r="DG273" i="8"/>
  <c r="EH82" i="8"/>
  <c r="EH116" i="8"/>
  <c r="EH102" i="8"/>
  <c r="EH99" i="8"/>
  <c r="EH119" i="8"/>
  <c r="EH80" i="8"/>
  <c r="EH105" i="8"/>
  <c r="EH111" i="8"/>
  <c r="EH153" i="8"/>
  <c r="EH110" i="8"/>
  <c r="EH97" i="8"/>
  <c r="EH101" i="8"/>
  <c r="EH109" i="8"/>
  <c r="EH91" i="8"/>
  <c r="EH73" i="8"/>
  <c r="EH75" i="8"/>
  <c r="EH81" i="8"/>
  <c r="EH118" i="8"/>
  <c r="EH108" i="8"/>
  <c r="EH85" i="8"/>
  <c r="EH70" i="8"/>
  <c r="EH74" i="8"/>
  <c r="EH87" i="8"/>
  <c r="EH68" i="8"/>
  <c r="EH76" i="8"/>
  <c r="EH86" i="8"/>
  <c r="EH98" i="8"/>
  <c r="EH103" i="8"/>
  <c r="EH83" i="8"/>
  <c r="EH113" i="8"/>
  <c r="EH72" i="8"/>
  <c r="EH77" i="8"/>
  <c r="EH115" i="8"/>
  <c r="EH69" i="8"/>
  <c r="EH151" i="8"/>
  <c r="EH104" i="8"/>
  <c r="EH114" i="8"/>
  <c r="EH100" i="8"/>
  <c r="EH78" i="8"/>
  <c r="EH84" i="8"/>
  <c r="EH89" i="8"/>
  <c r="EH107" i="8"/>
  <c r="EH88" i="8"/>
  <c r="EH71" i="8"/>
  <c r="EH79" i="8"/>
  <c r="EH117" i="8"/>
  <c r="EH106" i="8"/>
  <c r="EH112" i="8"/>
  <c r="EH90" i="8"/>
  <c r="EH149" i="8"/>
  <c r="EH94" i="8"/>
  <c r="DG241" i="8"/>
  <c r="DG192" i="8"/>
  <c r="DG256" i="8"/>
  <c r="CP224" i="8"/>
  <c r="DG259" i="8"/>
  <c r="DG289" i="8"/>
  <c r="DG263" i="8"/>
  <c r="DG244" i="8"/>
  <c r="CT222" i="8"/>
  <c r="CV221" i="8"/>
  <c r="BQ376" i="8"/>
  <c r="DG248" i="8"/>
  <c r="DG275" i="8"/>
  <c r="CV232" i="8"/>
  <c r="CT226" i="8"/>
  <c r="CD225" i="8"/>
  <c r="DG277" i="8"/>
  <c r="DG292" i="8"/>
  <c r="DG258" i="8"/>
  <c r="DG285" i="8"/>
  <c r="DG199" i="8"/>
  <c r="DG188" i="8"/>
  <c r="DG185" i="8"/>
  <c r="DG274" i="8"/>
  <c r="DG176" i="8"/>
  <c r="DG169" i="8"/>
  <c r="DG198" i="8"/>
  <c r="DG255" i="8"/>
  <c r="DG190" i="8"/>
  <c r="DG187" i="8"/>
  <c r="DG191" i="8"/>
  <c r="DG265" i="8"/>
  <c r="DG220" i="8"/>
  <c r="DG183" i="8"/>
  <c r="DG215" i="8"/>
  <c r="ET121" i="8"/>
  <c r="EB121" i="8"/>
  <c r="ER121" i="8"/>
  <c r="EN2" i="8"/>
  <c r="EN120" i="8" s="1"/>
  <c r="CP248" i="8"/>
  <c r="CP219" i="8"/>
  <c r="CP214" i="8"/>
  <c r="CP183" i="8"/>
  <c r="CP209" i="8"/>
  <c r="CP258" i="8"/>
  <c r="CP212" i="8"/>
  <c r="CP170" i="8"/>
  <c r="CP204" i="8"/>
  <c r="CP184" i="8"/>
  <c r="CP236" i="8"/>
  <c r="CP211" i="8"/>
  <c r="CP267" i="8"/>
  <c r="CP249" i="8"/>
  <c r="CP165" i="8"/>
  <c r="CP256" i="8"/>
  <c r="CP207" i="8"/>
  <c r="CP271" i="8"/>
  <c r="CP188" i="8"/>
  <c r="CP179" i="8"/>
  <c r="CP286" i="8"/>
  <c r="CP205" i="8"/>
  <c r="CP187" i="8"/>
  <c r="CP189" i="8"/>
  <c r="CP168" i="8"/>
  <c r="CP276" i="8"/>
  <c r="CP208" i="8"/>
  <c r="CP240" i="8"/>
  <c r="CP275" i="8"/>
  <c r="CP253" i="8"/>
  <c r="CP272" i="8"/>
  <c r="CP277" i="8"/>
  <c r="CP166" i="8"/>
  <c r="CP251" i="8"/>
  <c r="CP213" i="8"/>
  <c r="CP193" i="8"/>
  <c r="CP257" i="8"/>
  <c r="CP242" i="8"/>
  <c r="CP235" i="8"/>
  <c r="CP278" i="8"/>
  <c r="CP252" i="8"/>
  <c r="CP206" i="8"/>
  <c r="CP237" i="8"/>
  <c r="CP185" i="8"/>
  <c r="CP194" i="8"/>
  <c r="CP255" i="8"/>
  <c r="CP186" i="8"/>
  <c r="CP215" i="8"/>
  <c r="CP203" i="8"/>
  <c r="CP250" i="8"/>
  <c r="CP292" i="8"/>
  <c r="CP216" i="8"/>
  <c r="CP220" i="8"/>
  <c r="CP273" i="8"/>
  <c r="CP169" i="8"/>
  <c r="CP245" i="8"/>
  <c r="CP178" i="8"/>
  <c r="CP164" i="8"/>
  <c r="CP217" i="8"/>
  <c r="CP175" i="8"/>
  <c r="CP171" i="8"/>
  <c r="CP234" i="8"/>
  <c r="CP210" i="8"/>
  <c r="CP201" i="8"/>
  <c r="CP289" i="8"/>
  <c r="CP291" i="8"/>
  <c r="CP295" i="8"/>
  <c r="CP261" i="8"/>
  <c r="CP198" i="8"/>
  <c r="CP288" i="8"/>
  <c r="CP233" i="8"/>
  <c r="CP167" i="8"/>
  <c r="CP176" i="8"/>
  <c r="CP172" i="8"/>
  <c r="CP202" i="8"/>
  <c r="CP281" i="8"/>
  <c r="CP287" i="8"/>
  <c r="CP264" i="8"/>
  <c r="CP199" i="8"/>
  <c r="CP285" i="8"/>
  <c r="CP290" i="8"/>
  <c r="CP231" i="8"/>
  <c r="CP265" i="8"/>
  <c r="BQ378" i="8"/>
  <c r="CP241" i="8"/>
  <c r="CP246" i="8"/>
  <c r="CP254" i="8"/>
  <c r="CP182" i="8"/>
  <c r="CP262" i="8"/>
  <c r="CP195" i="8"/>
  <c r="CP259" i="8"/>
  <c r="CP270" i="8"/>
  <c r="CP284" i="8"/>
  <c r="CP294" i="8"/>
  <c r="CP263" i="8"/>
  <c r="CP197" i="8"/>
  <c r="CP279" i="8"/>
  <c r="CP266" i="8"/>
  <c r="CP243" i="8"/>
  <c r="CP180" i="8"/>
  <c r="CP247" i="8"/>
  <c r="CP174" i="8"/>
  <c r="CP177" i="8"/>
  <c r="CP269" i="8"/>
  <c r="CP196" i="8"/>
  <c r="CP280" i="8"/>
  <c r="CP282" i="8"/>
  <c r="CP293" i="8"/>
  <c r="CP296" i="8"/>
  <c r="CP268" i="8"/>
  <c r="CP192" i="8"/>
  <c r="CP274" i="8"/>
  <c r="CP238" i="8"/>
  <c r="CP244" i="8"/>
  <c r="CP181" i="8"/>
  <c r="CP260" i="8"/>
  <c r="BQ377" i="8"/>
  <c r="CP190" i="8"/>
  <c r="CP200" i="8"/>
  <c r="CP191" i="8"/>
  <c r="CP218" i="8"/>
  <c r="CP283" i="8"/>
  <c r="BQ374" i="8"/>
  <c r="CP232" i="8"/>
  <c r="CP228" i="8"/>
  <c r="CP173" i="8"/>
  <c r="CP230" i="8"/>
  <c r="EH96" i="8"/>
  <c r="BE376" i="8"/>
  <c r="DG272" i="8"/>
  <c r="CT224" i="8"/>
  <c r="DG269" i="8"/>
  <c r="DG280" i="8"/>
  <c r="DG260" i="8"/>
  <c r="CT231" i="8"/>
  <c r="CD222" i="8"/>
  <c r="CV230" i="8"/>
  <c r="CP229" i="8"/>
  <c r="DG262" i="8"/>
  <c r="CD232" i="8"/>
  <c r="CP226" i="8"/>
  <c r="CD224" i="8"/>
  <c r="DG290" i="8"/>
  <c r="DG175" i="8"/>
  <c r="DG209" i="8"/>
  <c r="DG197" i="8"/>
  <c r="DG204" i="8"/>
  <c r="DG186" i="8"/>
  <c r="DG213" i="8"/>
  <c r="DG208" i="8"/>
  <c r="EH92" i="8"/>
  <c r="DG284" i="8"/>
  <c r="DG216" i="8"/>
  <c r="DG171" i="8"/>
  <c r="DG374" i="8"/>
  <c r="DG218" i="8"/>
  <c r="DG201" i="8"/>
  <c r="DG203" i="8"/>
  <c r="DG207" i="8"/>
  <c r="ET122" i="8"/>
  <c r="EB122" i="8"/>
  <c r="ER122" i="8"/>
  <c r="CT227" i="8"/>
  <c r="DG375" i="8"/>
  <c r="DG378" i="8"/>
  <c r="DG247" i="8"/>
  <c r="CD231" i="8"/>
  <c r="DG250" i="8"/>
  <c r="DG266" i="8"/>
  <c r="CD226" i="8"/>
  <c r="DG276" i="8"/>
  <c r="EH150" i="8"/>
  <c r="DG229" i="8"/>
  <c r="DG279" i="8"/>
  <c r="CP222" i="8"/>
  <c r="DG251" i="8"/>
  <c r="DG228" i="8"/>
  <c r="CP225" i="8"/>
  <c r="DG167" i="8"/>
  <c r="DG249" i="8"/>
  <c r="DG245" i="8"/>
  <c r="DG178" i="8"/>
  <c r="DG242" i="8"/>
  <c r="DG283" i="8"/>
  <c r="CD221" i="8"/>
  <c r="DG270" i="8"/>
  <c r="DG219" i="8"/>
  <c r="DG172" i="8"/>
  <c r="DG182" i="8"/>
  <c r="DG286" i="8"/>
  <c r="DG214" i="8"/>
  <c r="DG165" i="8"/>
  <c r="DG200" i="8"/>
  <c r="DG291" i="8"/>
  <c r="DG377" i="8"/>
  <c r="DG174" i="8"/>
  <c r="DG177" i="8"/>
  <c r="DG206" i="8"/>
  <c r="DG296" i="8"/>
  <c r="DG180" i="8"/>
  <c r="DG193" i="8"/>
  <c r="DG189" i="8"/>
  <c r="DG194" i="8"/>
  <c r="DG205" i="8"/>
  <c r="CZ313" i="8"/>
  <c r="Q125" i="22"/>
  <c r="Q256" i="22" s="1"/>
  <c r="R120" i="22"/>
  <c r="S120" i="22" s="1"/>
  <c r="ED120" i="8"/>
  <c r="O112" i="22"/>
  <c r="O107" i="22"/>
  <c r="O120" i="22"/>
  <c r="C6" i="10"/>
  <c r="E6" i="10" s="1"/>
  <c r="CK310" i="8"/>
  <c r="CG309" i="8"/>
  <c r="DU159" i="8"/>
  <c r="DU311" i="8" s="1"/>
  <c r="P145" i="22"/>
  <c r="R145" i="22" s="1"/>
  <c r="S145" i="22" s="1"/>
  <c r="AB223" i="8"/>
  <c r="R108" i="22"/>
  <c r="S108" i="22" s="1"/>
  <c r="AB227" i="8"/>
  <c r="CZ159" i="8"/>
  <c r="CZ311" i="8" s="1"/>
  <c r="Q239" i="22" s="1"/>
  <c r="CO314" i="8"/>
  <c r="AD246" i="8"/>
  <c r="G134" i="22" s="1"/>
  <c r="DH225" i="8"/>
  <c r="CL302" i="8"/>
  <c r="CL300" i="8"/>
  <c r="CL297" i="8"/>
  <c r="DE261" i="8"/>
  <c r="AD245" i="8"/>
  <c r="G133" i="22" s="1"/>
  <c r="H133" i="22" s="1"/>
  <c r="AD242" i="8"/>
  <c r="G130" i="22" s="1"/>
  <c r="AI217" i="8"/>
  <c r="FY54" i="8" s="1"/>
  <c r="FY69" i="8" s="1"/>
  <c r="DE232" i="8"/>
  <c r="CL301" i="8"/>
  <c r="CL298" i="8"/>
  <c r="CL307" i="8"/>
  <c r="CL224" i="8"/>
  <c r="CL308" i="8"/>
  <c r="CL303" i="8"/>
  <c r="CH307" i="8"/>
  <c r="CH306" i="8"/>
  <c r="CH297" i="8"/>
  <c r="CL223" i="8"/>
  <c r="DE256" i="8"/>
  <c r="DQ182" i="8"/>
  <c r="R111" i="22"/>
  <c r="S111" i="22" s="1"/>
  <c r="DQ232" i="8"/>
  <c r="DQ227" i="8"/>
  <c r="DQ175" i="8"/>
  <c r="DQ220" i="8"/>
  <c r="EP121" i="8"/>
  <c r="DQ191" i="8"/>
  <c r="EP122" i="8"/>
  <c r="DQ265" i="8"/>
  <c r="DQ242" i="8"/>
  <c r="R132" i="22"/>
  <c r="S132" i="22" s="1"/>
  <c r="DR221" i="8"/>
  <c r="CZ309" i="8"/>
  <c r="Q238" i="22" s="1"/>
  <c r="CO309" i="8"/>
  <c r="O145" i="22"/>
  <c r="Q143" i="22"/>
  <c r="O143" i="22"/>
  <c r="BZ313" i="8"/>
  <c r="Q144" i="22"/>
  <c r="R144" i="22" s="1"/>
  <c r="S144" i="22" s="1"/>
  <c r="CB299" i="8"/>
  <c r="DB228" i="8"/>
  <c r="DC230" i="8"/>
  <c r="DC225" i="8"/>
  <c r="DP228" i="8"/>
  <c r="DE230" i="8"/>
  <c r="DP223" i="8"/>
  <c r="CO299" i="8"/>
  <c r="CH308" i="8"/>
  <c r="CH304" i="8"/>
  <c r="CH303" i="8"/>
  <c r="DK231" i="8"/>
  <c r="DK223" i="8"/>
  <c r="DN160" i="8"/>
  <c r="DN312" i="8" s="1"/>
  <c r="DK283" i="8"/>
  <c r="DI221" i="8"/>
  <c r="DT150" i="8"/>
  <c r="DO221" i="8"/>
  <c r="DC228" i="8"/>
  <c r="DO230" i="8"/>
  <c r="DE224" i="8"/>
  <c r="DE226" i="8"/>
  <c r="Q127" i="22"/>
  <c r="R127" i="22" s="1"/>
  <c r="S127" i="22" s="1"/>
  <c r="DI228" i="8"/>
  <c r="DE291" i="8"/>
  <c r="DE285" i="8"/>
  <c r="DC214" i="8"/>
  <c r="CA309" i="8"/>
  <c r="DP225" i="8"/>
  <c r="DP231" i="8"/>
  <c r="AB242" i="8"/>
  <c r="AC242" i="8" s="1"/>
  <c r="AF242" i="8" s="1"/>
  <c r="K130" i="22" s="1"/>
  <c r="E130" i="22" s="1"/>
  <c r="DP221" i="8"/>
  <c r="DC231" i="8"/>
  <c r="DP224" i="8"/>
  <c r="DP227" i="8"/>
  <c r="DI226" i="8"/>
  <c r="CH298" i="8"/>
  <c r="CH301" i="8"/>
  <c r="DE225" i="8"/>
  <c r="DE376" i="8"/>
  <c r="R24" i="22"/>
  <c r="S24" i="22" s="1"/>
  <c r="DE249" i="8"/>
  <c r="DE218" i="8"/>
  <c r="DC294" i="8"/>
  <c r="DC175" i="8"/>
  <c r="BY376" i="8"/>
  <c r="CX7" i="8"/>
  <c r="O126" i="22"/>
  <c r="O266" i="22" s="1"/>
  <c r="DP232" i="8"/>
  <c r="DC224" i="8"/>
  <c r="DE222" i="8"/>
  <c r="DC222" i="8"/>
  <c r="DC226" i="8"/>
  <c r="DC221" i="8"/>
  <c r="CG299" i="8"/>
  <c r="DI224" i="8"/>
  <c r="CH302" i="8"/>
  <c r="CH300" i="8"/>
  <c r="DK224" i="8"/>
  <c r="DK222" i="8"/>
  <c r="CI305" i="8"/>
  <c r="DC376" i="8"/>
  <c r="DE227" i="8"/>
  <c r="DE241" i="8"/>
  <c r="DE295" i="8"/>
  <c r="DE185" i="8"/>
  <c r="DC285" i="8"/>
  <c r="DC170" i="8"/>
  <c r="AB221" i="8"/>
  <c r="AB218" i="8"/>
  <c r="AC218" i="8" s="1"/>
  <c r="AE218" i="8" s="1"/>
  <c r="J106" i="22" s="1"/>
  <c r="AB229" i="8"/>
  <c r="DM278" i="8"/>
  <c r="DM229" i="8"/>
  <c r="DM285" i="8"/>
  <c r="DM207" i="8"/>
  <c r="DM191" i="8"/>
  <c r="DM173" i="8"/>
  <c r="DM282" i="8"/>
  <c r="DM271" i="8"/>
  <c r="DM214" i="8"/>
  <c r="DM174" i="8"/>
  <c r="DM202" i="8"/>
  <c r="DM257" i="8"/>
  <c r="DM270" i="8"/>
  <c r="DM180" i="8"/>
  <c r="DM196" i="8"/>
  <c r="DM181" i="8"/>
  <c r="DM197" i="8"/>
  <c r="DM292" i="8"/>
  <c r="DM269" i="8"/>
  <c r="DM198" i="8"/>
  <c r="DM193" i="8"/>
  <c r="DM294" i="8"/>
  <c r="DM272" i="8"/>
  <c r="DM210" i="8"/>
  <c r="DM175" i="8"/>
  <c r="DM166" i="8"/>
  <c r="DM189" i="8"/>
  <c r="DM252" i="8"/>
  <c r="DM201" i="8"/>
  <c r="DM217" i="8"/>
  <c r="DM187" i="8"/>
  <c r="DC295" i="8"/>
  <c r="DC167" i="8"/>
  <c r="DC168" i="8"/>
  <c r="DC276" i="8"/>
  <c r="DC179" i="8"/>
  <c r="DC219" i="8"/>
  <c r="DC195" i="8"/>
  <c r="DC249" i="8"/>
  <c r="DC243" i="8"/>
  <c r="DC213" i="8"/>
  <c r="DC173" i="8"/>
  <c r="DC227" i="8"/>
  <c r="DC289" i="8"/>
  <c r="DC194" i="8"/>
  <c r="DC204" i="8"/>
  <c r="DC189" i="8"/>
  <c r="DC282" i="8"/>
  <c r="DC269" i="8"/>
  <c r="DC215" i="8"/>
  <c r="DC275" i="8"/>
  <c r="DC210" i="8"/>
  <c r="DC220" i="8"/>
  <c r="DC190" i="8"/>
  <c r="DC198" i="8"/>
  <c r="D243" i="8"/>
  <c r="G243" i="8" s="1"/>
  <c r="K27" i="22" s="1"/>
  <c r="E27" i="22" s="1"/>
  <c r="DT145" i="8"/>
  <c r="DT297" i="8" s="1"/>
  <c r="Q139" i="22"/>
  <c r="DR376" i="8"/>
  <c r="DN299" i="8"/>
  <c r="ED121" i="8"/>
  <c r="DO231" i="8"/>
  <c r="DO223" i="8"/>
  <c r="DC267" i="8"/>
  <c r="DC293" i="8"/>
  <c r="DC274" i="8"/>
  <c r="DC208" i="8"/>
  <c r="DC203" i="8"/>
  <c r="DC174" i="8"/>
  <c r="DC255" i="8"/>
  <c r="DC291" i="8"/>
  <c r="DC216" i="8"/>
  <c r="DC217" i="8"/>
  <c r="DC205" i="8"/>
  <c r="DC186" i="8"/>
  <c r="DC177" i="8"/>
  <c r="DC176" i="8"/>
  <c r="DC191" i="8"/>
  <c r="AD247" i="8"/>
  <c r="G135" i="22" s="1"/>
  <c r="H135" i="22" s="1"/>
  <c r="ED122" i="8"/>
  <c r="DR230" i="8"/>
  <c r="DO222" i="8"/>
  <c r="DN154" i="8"/>
  <c r="DN306" i="8" s="1"/>
  <c r="DO232" i="8"/>
  <c r="DO227" i="8"/>
  <c r="DO225" i="8"/>
  <c r="DO228" i="8"/>
  <c r="DC279" i="8"/>
  <c r="DC283" i="8"/>
  <c r="DC247" i="8"/>
  <c r="DC281" i="8"/>
  <c r="DC172" i="8"/>
  <c r="DC200" i="8"/>
  <c r="DC202" i="8"/>
  <c r="DC241" i="8"/>
  <c r="DC259" i="8"/>
  <c r="DC268" i="8"/>
  <c r="DC183" i="8"/>
  <c r="DC164" i="8"/>
  <c r="DC185" i="8"/>
  <c r="DC193" i="8"/>
  <c r="DC181" i="8"/>
  <c r="DC188" i="8"/>
  <c r="DN230" i="8"/>
  <c r="DH231" i="8"/>
  <c r="DL145" i="8"/>
  <c r="DB149" i="8"/>
  <c r="DB301" i="8" s="1"/>
  <c r="DO224" i="8"/>
  <c r="DH146" i="8"/>
  <c r="CQ223" i="8"/>
  <c r="CQ228" i="8"/>
  <c r="CL222" i="8"/>
  <c r="DK201" i="8"/>
  <c r="AB238" i="8"/>
  <c r="DK270" i="8"/>
  <c r="CG222" i="8"/>
  <c r="AB247" i="8"/>
  <c r="R12" i="22"/>
  <c r="R264" i="22" s="1"/>
  <c r="O135" i="22"/>
  <c r="O104" i="22"/>
  <c r="O113" i="22"/>
  <c r="AD217" i="8"/>
  <c r="G105" i="22" s="1"/>
  <c r="CQ230" i="8"/>
  <c r="R6" i="22"/>
  <c r="S6" i="22" s="1"/>
  <c r="CG225" i="8"/>
  <c r="D228" i="8"/>
  <c r="G228" i="8" s="1"/>
  <c r="K12" i="22" s="1"/>
  <c r="E12" i="22" s="1"/>
  <c r="FE8" i="8"/>
  <c r="Z11" i="22" s="1"/>
  <c r="CZ146" i="8"/>
  <c r="CZ298" i="8" s="1"/>
  <c r="DH156" i="8"/>
  <c r="DH308" i="8" s="1"/>
  <c r="CK300" i="8"/>
  <c r="DT146" i="8"/>
  <c r="DT298" i="8" s="1"/>
  <c r="CZ152" i="8"/>
  <c r="CZ304" i="8" s="1"/>
  <c r="O248" i="22" s="1"/>
  <c r="R106" i="22"/>
  <c r="S106" i="22" s="1"/>
  <c r="R112" i="22"/>
  <c r="S112" i="22" s="1"/>
  <c r="R117" i="22"/>
  <c r="S117" i="22" s="1"/>
  <c r="AB237" i="8"/>
  <c r="R10" i="22"/>
  <c r="S10" i="22" s="1"/>
  <c r="AB234" i="8"/>
  <c r="R124" i="22"/>
  <c r="S124" i="22" s="1"/>
  <c r="Q116" i="22"/>
  <c r="R116" i="22" s="1"/>
  <c r="S116" i="22" s="1"/>
  <c r="O141" i="22"/>
  <c r="O122" i="22"/>
  <c r="AB230" i="8"/>
  <c r="Q118" i="22"/>
  <c r="R118" i="22" s="1"/>
  <c r="S118" i="22" s="1"/>
  <c r="R29" i="22"/>
  <c r="S29" i="22" s="1"/>
  <c r="F338" i="15"/>
  <c r="H338" i="15" s="1"/>
  <c r="FX12" i="8" s="1"/>
  <c r="CB306" i="8"/>
  <c r="CB314" i="8"/>
  <c r="CZ154" i="8"/>
  <c r="CZ306" i="8" s="1"/>
  <c r="P141" i="22"/>
  <c r="R141" i="22" s="1"/>
  <c r="S141" i="22" s="1"/>
  <c r="DU161" i="8"/>
  <c r="DU313" i="8" s="1"/>
  <c r="N149" i="22"/>
  <c r="D238" i="8"/>
  <c r="F238" i="8" s="1"/>
  <c r="J22" i="22" s="1"/>
  <c r="R57" i="22"/>
  <c r="S57" i="22" s="1"/>
  <c r="DA151" i="8"/>
  <c r="DA303" i="8" s="1"/>
  <c r="CI311" i="8"/>
  <c r="DP155" i="8"/>
  <c r="DP307" i="8" s="1"/>
  <c r="DT148" i="8"/>
  <c r="DT300" i="8" s="1"/>
  <c r="CY374" i="8"/>
  <c r="CY177" i="8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AD243" i="8"/>
  <c r="G131" i="22" s="1"/>
  <c r="H131" i="22" s="1"/>
  <c r="AB244" i="8"/>
  <c r="DL232" i="8"/>
  <c r="AD219" i="8"/>
  <c r="G107" i="22" s="1"/>
  <c r="I107" i="22" s="1"/>
  <c r="AB220" i="8"/>
  <c r="DH222" i="8"/>
  <c r="DH226" i="8"/>
  <c r="DH221" i="8"/>
  <c r="DH232" i="8"/>
  <c r="DH228" i="8"/>
  <c r="AB231" i="8"/>
  <c r="AB233" i="8"/>
  <c r="AB216" i="8"/>
  <c r="AB241" i="8"/>
  <c r="DY122" i="8"/>
  <c r="O100" i="22" s="1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CY212" i="8"/>
  <c r="CY171" i="8"/>
  <c r="CY272" i="8"/>
  <c r="CY209" i="8"/>
  <c r="CY290" i="8"/>
  <c r="CY188" i="8"/>
  <c r="CY273" i="8"/>
  <c r="CY193" i="8"/>
  <c r="CY256" i="8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29" i="8"/>
  <c r="F229" i="8" s="1"/>
  <c r="J13" i="22" s="1"/>
  <c r="DS222" i="8"/>
  <c r="DS225" i="8"/>
  <c r="FZ53" i="8"/>
  <c r="GA53" i="8" s="1"/>
  <c r="GA68" i="8" s="1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DD225" i="8"/>
  <c r="DD231" i="8"/>
  <c r="DD227" i="8"/>
  <c r="DD223" i="8"/>
  <c r="AB232" i="8"/>
  <c r="DC187" i="8"/>
  <c r="DC378" i="8"/>
  <c r="DC277" i="8"/>
  <c r="AD240" i="8"/>
  <c r="G128" i="22" s="1"/>
  <c r="H128" i="22" s="1"/>
  <c r="R113" i="22"/>
  <c r="S113" i="22" s="1"/>
  <c r="DH151" i="8"/>
  <c r="DH303" i="8" s="1"/>
  <c r="DD151" i="8"/>
  <c r="DD303" i="8" s="1"/>
  <c r="AD241" i="8"/>
  <c r="G129" i="22" s="1"/>
  <c r="H129" i="22" s="1"/>
  <c r="AD220" i="8"/>
  <c r="G108" i="22" s="1"/>
  <c r="H108" i="22" s="1"/>
  <c r="AD216" i="8"/>
  <c r="G104" i="22" s="1"/>
  <c r="I104" i="22" s="1"/>
  <c r="AD230" i="8"/>
  <c r="G118" i="22" s="1"/>
  <c r="H118" i="22" s="1"/>
  <c r="AD236" i="8"/>
  <c r="G124" i="22" s="1"/>
  <c r="H124" i="22" s="1"/>
  <c r="AD232" i="8"/>
  <c r="G120" i="22" s="1"/>
  <c r="AD222" i="8"/>
  <c r="G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DK225" i="8"/>
  <c r="DK230" i="8"/>
  <c r="DK226" i="8"/>
  <c r="DK232" i="8"/>
  <c r="DK275" i="8"/>
  <c r="DK260" i="8"/>
  <c r="D245" i="8"/>
  <c r="F245" i="8" s="1"/>
  <c r="J29" i="22" s="1"/>
  <c r="DC212" i="8"/>
  <c r="DC270" i="8"/>
  <c r="DC197" i="8"/>
  <c r="DC273" i="8"/>
  <c r="DB230" i="8"/>
  <c r="DB222" i="8"/>
  <c r="DB311" i="8"/>
  <c r="CC305" i="8"/>
  <c r="D236" i="8"/>
  <c r="G23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O228" i="22" s="1"/>
  <c r="R105" i="22"/>
  <c r="S105" i="22" s="1"/>
  <c r="CA312" i="8"/>
  <c r="CA299" i="8"/>
  <c r="DR79" i="8"/>
  <c r="DR231" i="8" s="1"/>
  <c r="CO305" i="8"/>
  <c r="DB151" i="8"/>
  <c r="DB303" i="8" s="1"/>
  <c r="DN149" i="8"/>
  <c r="DN301" i="8" s="1"/>
  <c r="C6" i="15"/>
  <c r="E6" i="15" s="1"/>
  <c r="FD79" i="8" s="1"/>
  <c r="Y88" i="22" s="1"/>
  <c r="N143" i="22"/>
  <c r="BJ303" i="8"/>
  <c r="DN150" i="8"/>
  <c r="CZ156" i="8"/>
  <c r="CZ308" i="8" s="1"/>
  <c r="DT151" i="8"/>
  <c r="DD155" i="8"/>
  <c r="D239" i="8"/>
  <c r="DU252" i="8"/>
  <c r="DU278" i="8"/>
  <c r="DU272" i="8"/>
  <c r="D244" i="8"/>
  <c r="G244" i="8" s="1"/>
  <c r="K28" i="22" s="1"/>
  <c r="E28" i="22" s="1"/>
  <c r="D242" i="8"/>
  <c r="DO276" i="8"/>
  <c r="DO192" i="8"/>
  <c r="DO200" i="8"/>
  <c r="F242" i="8"/>
  <c r="J26" i="22" s="1"/>
  <c r="DO295" i="8"/>
  <c r="DO196" i="8"/>
  <c r="DO167" i="8"/>
  <c r="D237" i="8"/>
  <c r="G237" i="8" s="1"/>
  <c r="K21" i="22" s="1"/>
  <c r="E21" i="22" s="1"/>
  <c r="DO173" i="8"/>
  <c r="DO184" i="8"/>
  <c r="DO171" i="8"/>
  <c r="DM295" i="8"/>
  <c r="DM253" i="8"/>
  <c r="D231" i="8"/>
  <c r="G231" i="8" s="1"/>
  <c r="K15" i="22" s="1"/>
  <c r="E15" i="22" s="1"/>
  <c r="G270" i="22"/>
  <c r="DL230" i="8"/>
  <c r="DL231" i="8"/>
  <c r="DL227" i="8"/>
  <c r="DL222" i="8"/>
  <c r="AD234" i="8"/>
  <c r="G122" i="22" s="1"/>
  <c r="H122" i="22" s="1"/>
  <c r="AD227" i="8"/>
  <c r="G115" i="22" s="1"/>
  <c r="H115" i="22" s="1"/>
  <c r="AD239" i="8"/>
  <c r="G127" i="22" s="1"/>
  <c r="H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34" i="8"/>
  <c r="F23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25" i="8"/>
  <c r="G225" i="8" s="1"/>
  <c r="K9" i="22" s="1"/>
  <c r="E9" i="22" s="1"/>
  <c r="D222" i="8"/>
  <c r="G22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22" i="8"/>
  <c r="L39" i="22" s="1"/>
  <c r="H149" i="22"/>
  <c r="H144" i="22"/>
  <c r="AK217" i="8"/>
  <c r="H141" i="22"/>
  <c r="D226" i="8"/>
  <c r="G226" i="8" s="1"/>
  <c r="K10" i="22" s="1"/>
  <c r="E10" i="22" s="1"/>
  <c r="D230" i="8"/>
  <c r="F230" i="8" s="1"/>
  <c r="J14" i="22" s="1"/>
  <c r="CY294" i="8"/>
  <c r="P217" i="22" s="1"/>
  <c r="CY246" i="8"/>
  <c r="D221" i="8"/>
  <c r="G221" i="8" s="1"/>
  <c r="K5" i="22" s="1"/>
  <c r="E5" i="22" s="1"/>
  <c r="DF156" i="8"/>
  <c r="DF308" i="8" s="1"/>
  <c r="AB224" i="8"/>
  <c r="D233" i="8"/>
  <c r="G233" i="8" s="1"/>
  <c r="K17" i="22" s="1"/>
  <c r="K260" i="22" s="1"/>
  <c r="E260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F300" i="8" s="1"/>
  <c r="DL154" i="8"/>
  <c r="DL306" i="8" s="1"/>
  <c r="DT156" i="8"/>
  <c r="DT308" i="8" s="1"/>
  <c r="CI310" i="8"/>
  <c r="DB145" i="8"/>
  <c r="DB297" i="8" s="1"/>
  <c r="DJ156" i="8"/>
  <c r="DJ308" i="8" s="1"/>
  <c r="AB219" i="8"/>
  <c r="FB8" i="8"/>
  <c r="W11" i="22" s="1"/>
  <c r="FB5" i="8"/>
  <c r="W8" i="22" s="1"/>
  <c r="CY376" i="8"/>
  <c r="CY312" i="8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CY264" i="8"/>
  <c r="D223" i="8"/>
  <c r="G223" i="8" s="1"/>
  <c r="K7" i="22" s="1"/>
  <c r="E7" i="22" s="1"/>
  <c r="CY304" i="8"/>
  <c r="N248" i="22" s="1"/>
  <c r="CY221" i="8"/>
  <c r="CY309" i="8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CY180" i="8"/>
  <c r="CY240" i="8"/>
  <c r="CY253" i="8"/>
  <c r="N173" i="22" s="1"/>
  <c r="CY229" i="8"/>
  <c r="CY191" i="8"/>
  <c r="CY207" i="8"/>
  <c r="CY179" i="8"/>
  <c r="CY266" i="8"/>
  <c r="CY296" i="8"/>
  <c r="CY213" i="8"/>
  <c r="CY286" i="8"/>
  <c r="N209" i="22" s="1"/>
  <c r="CY182" i="8"/>
  <c r="CY243" i="8"/>
  <c r="N161" i="22" s="1"/>
  <c r="CY228" i="8"/>
  <c r="CY314" i="8"/>
  <c r="CY313" i="8"/>
  <c r="N229" i="22" s="1"/>
  <c r="R115" i="22"/>
  <c r="S115" i="22" s="1"/>
  <c r="CY299" i="8"/>
  <c r="CY311" i="8"/>
  <c r="CY216" i="8"/>
  <c r="CY234" i="8"/>
  <c r="CY174" i="8"/>
  <c r="CY262" i="8"/>
  <c r="CY198" i="8"/>
  <c r="CY242" i="8"/>
  <c r="CY278" i="8"/>
  <c r="CY197" i="8"/>
  <c r="CY280" i="8"/>
  <c r="CY184" i="8"/>
  <c r="CY210" i="8"/>
  <c r="CY292" i="8"/>
  <c r="CY164" i="8"/>
  <c r="CY287" i="8"/>
  <c r="CY247" i="8"/>
  <c r="CY175" i="8"/>
  <c r="CY185" i="8"/>
  <c r="CY218" i="8"/>
  <c r="CY165" i="8"/>
  <c r="CY200" i="8"/>
  <c r="CY195" i="8"/>
  <c r="CY263" i="8"/>
  <c r="CY181" i="8"/>
  <c r="CY378" i="8"/>
  <c r="CY269" i="8"/>
  <c r="CY293" i="8"/>
  <c r="CY268" i="8"/>
  <c r="CY232" i="8"/>
  <c r="DA146" i="8"/>
  <c r="DA298" i="8" s="1"/>
  <c r="FP5" i="8"/>
  <c r="D270" i="8"/>
  <c r="F270" i="8" s="1"/>
  <c r="J62" i="22" s="1"/>
  <c r="F504" i="10"/>
  <c r="H504" i="10" s="1"/>
  <c r="GE12" i="8" s="1"/>
  <c r="R114" i="22"/>
  <c r="S114" i="22" s="1"/>
  <c r="AB243" i="8"/>
  <c r="R129" i="22"/>
  <c r="S129" i="22" s="1"/>
  <c r="AB239" i="8"/>
  <c r="G239" i="8"/>
  <c r="K23" i="22" s="1"/>
  <c r="E23" i="22" s="1"/>
  <c r="F239" i="8"/>
  <c r="J23" i="22" s="1"/>
  <c r="F237" i="8"/>
  <c r="J21" i="22" s="1"/>
  <c r="R17" i="22"/>
  <c r="R260" i="22" s="1"/>
  <c r="R5" i="22"/>
  <c r="S5" i="22" s="1"/>
  <c r="S254" i="22" s="1"/>
  <c r="FE6" i="8"/>
  <c r="Z9" i="22" s="1"/>
  <c r="CY149" i="8"/>
  <c r="CY301" i="8" s="1"/>
  <c r="FJ11" i="8"/>
  <c r="FG5" i="8"/>
  <c r="AB8" i="22" s="1"/>
  <c r="CY145" i="8"/>
  <c r="CY297" i="8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R303" i="8" s="1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EF122" i="8" s="1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CH226" i="8"/>
  <c r="CH224" i="8"/>
  <c r="CH222" i="8"/>
  <c r="DF305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5" i="8"/>
  <c r="O247" i="22" s="1"/>
  <c r="DT149" i="8"/>
  <c r="DT301" i="8" s="1"/>
  <c r="H173" i="16"/>
  <c r="FL12" i="8" s="1"/>
  <c r="H421" i="16"/>
  <c r="FO10" i="8" s="1"/>
  <c r="DF151" i="8"/>
  <c r="DF303" i="8" s="1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DT307" i="8" s="1"/>
  <c r="C257" i="15"/>
  <c r="E257" i="15" s="1"/>
  <c r="F340" i="15"/>
  <c r="H340" i="15" s="1"/>
  <c r="FX14" i="8" s="1"/>
  <c r="H173" i="10"/>
  <c r="GA13" i="8" s="1"/>
  <c r="FQ5" i="8"/>
  <c r="CZ150" i="8"/>
  <c r="CZ302" i="8" s="1"/>
  <c r="GB6" i="8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24" i="8"/>
  <c r="G224" i="8" s="1"/>
  <c r="K8" i="22" s="1"/>
  <c r="E8" i="22" s="1"/>
  <c r="BP300" i="8"/>
  <c r="AB252" i="8"/>
  <c r="DJ151" i="8"/>
  <c r="DJ303" i="8" s="1"/>
  <c r="R131" i="22"/>
  <c r="S131" i="22" s="1"/>
  <c r="D240" i="8"/>
  <c r="F24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O246" i="22" s="1"/>
  <c r="N148" i="22"/>
  <c r="H90" i="15"/>
  <c r="FU13" i="8" s="1"/>
  <c r="CC313" i="8"/>
  <c r="CO311" i="8"/>
  <c r="CY154" i="8"/>
  <c r="CY306" i="8" s="1"/>
  <c r="F6" i="15"/>
  <c r="H6" i="15" s="1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CO310" i="8"/>
  <c r="CI312" i="8"/>
  <c r="AB228" i="8"/>
  <c r="R133" i="22"/>
  <c r="S133" i="22" s="1"/>
  <c r="I35" i="22"/>
  <c r="D250" i="8"/>
  <c r="G25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DP297" i="8" s="1"/>
  <c r="CZ155" i="8"/>
  <c r="CZ307" i="8" s="1"/>
  <c r="DH150" i="8"/>
  <c r="DH302" i="8" s="1"/>
  <c r="CZ149" i="8"/>
  <c r="CZ301" i="8" s="1"/>
  <c r="GD3" i="8"/>
  <c r="D255" i="8"/>
  <c r="F255" i="8" s="1"/>
  <c r="J39" i="22" s="1"/>
  <c r="CS299" i="8"/>
  <c r="DH155" i="8"/>
  <c r="DH307" i="8" s="1"/>
  <c r="CK311" i="8"/>
  <c r="CI299" i="8"/>
  <c r="CI306" i="8"/>
  <c r="DB148" i="8"/>
  <c r="DB300" i="8" s="1"/>
  <c r="DD156" i="8"/>
  <c r="DD308" i="8" s="1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62" i="8"/>
  <c r="G26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FQ7" i="8" s="1"/>
  <c r="R104" i="22"/>
  <c r="S104" i="22" s="1"/>
  <c r="AD225" i="8"/>
  <c r="G113" i="22" s="1"/>
  <c r="H113" i="22" s="1"/>
  <c r="AD244" i="8"/>
  <c r="G132" i="22" s="1"/>
  <c r="AD231" i="8"/>
  <c r="G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63" i="8"/>
  <c r="G26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D258" i="8"/>
  <c r="F25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DD306" i="8" s="1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57" i="8"/>
  <c r="G257" i="8" s="1"/>
  <c r="K41" i="22" s="1"/>
  <c r="E41" i="22" s="1"/>
  <c r="D254" i="8"/>
  <c r="G25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66" i="8"/>
  <c r="F26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49" i="8"/>
  <c r="G249" i="8" s="1"/>
  <c r="K33" i="22" s="1"/>
  <c r="E33" i="22" s="1"/>
  <c r="D252" i="8"/>
  <c r="F252" i="8" s="1"/>
  <c r="J36" i="22" s="1"/>
  <c r="R126" i="22"/>
  <c r="R26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56" i="8"/>
  <c r="G25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51" i="8"/>
  <c r="G25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DF297" i="8" s="1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L301" i="8" s="1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CE300" i="8"/>
  <c r="CQ222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2" i="8"/>
  <c r="DH224" i="8"/>
  <c r="DT226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88" i="8"/>
  <c r="DT250" i="8"/>
  <c r="DT28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CE305" i="8"/>
  <c r="DL299" i="8"/>
  <c r="DL312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C340" i="16"/>
  <c r="E340" i="16" s="1"/>
  <c r="CX375" i="8"/>
  <c r="DW6" i="8"/>
  <c r="DW150" i="8" s="1"/>
  <c r="CB307" i="8"/>
  <c r="G27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R135" i="22"/>
  <c r="S135" i="22" s="1"/>
  <c r="R119" i="22"/>
  <c r="S119" i="22" s="1"/>
  <c r="R134" i="22"/>
  <c r="S134" i="22" s="1"/>
  <c r="FB25" i="8"/>
  <c r="W28" i="22" s="1"/>
  <c r="CD383" i="8"/>
  <c r="R148" i="22"/>
  <c r="S148" i="22" s="1"/>
  <c r="F23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DY97" i="8"/>
  <c r="DY153" i="8"/>
  <c r="DY94" i="8"/>
  <c r="I8" i="22"/>
  <c r="H8" i="22"/>
  <c r="G238" i="8"/>
  <c r="K22" i="22" s="1"/>
  <c r="E22" i="22" s="1"/>
  <c r="I13" i="22"/>
  <c r="H13" i="22"/>
  <c r="I28" i="22"/>
  <c r="H28" i="22"/>
  <c r="I7" i="22"/>
  <c r="H7" i="22"/>
  <c r="H134" i="22"/>
  <c r="H120" i="22"/>
  <c r="I29" i="22"/>
  <c r="H29" i="22"/>
  <c r="H26" i="22"/>
  <c r="I9" i="22"/>
  <c r="H9" i="22"/>
  <c r="I27" i="22"/>
  <c r="H27" i="22"/>
  <c r="I6" i="22"/>
  <c r="H6" i="22"/>
  <c r="I21" i="22"/>
  <c r="H21" i="22"/>
  <c r="I18" i="22"/>
  <c r="H18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5" i="22"/>
  <c r="H15" i="22"/>
  <c r="I23" i="22"/>
  <c r="H23" i="22"/>
  <c r="I106" i="22"/>
  <c r="H106" i="22"/>
  <c r="H104" i="22"/>
  <c r="I52" i="22"/>
  <c r="H52" i="22"/>
  <c r="I24" i="22"/>
  <c r="H24" i="22"/>
  <c r="I14" i="22"/>
  <c r="H14" i="22"/>
  <c r="I10" i="22"/>
  <c r="H10" i="22"/>
  <c r="R149" i="22"/>
  <c r="S149" i="22" s="1"/>
  <c r="R56" i="22"/>
  <c r="S56" i="22" s="1"/>
  <c r="R58" i="22"/>
  <c r="S58" i="22" s="1"/>
  <c r="G254" i="22"/>
  <c r="I5" i="22"/>
  <c r="I254" i="22" s="1"/>
  <c r="G260" i="22"/>
  <c r="I17" i="22"/>
  <c r="I260" i="22" s="1"/>
  <c r="FB18" i="8"/>
  <c r="W21" i="22" s="1"/>
  <c r="FE5" i="8"/>
  <c r="Z8" i="22" s="1"/>
  <c r="F255" i="10"/>
  <c r="FE25" i="8" s="1"/>
  <c r="Z28" i="22" s="1"/>
  <c r="F257" i="10"/>
  <c r="GB3" i="8"/>
  <c r="FG15" i="8"/>
  <c r="AB18" i="22" s="1"/>
  <c r="C89" i="10"/>
  <c r="E89" i="10" s="1"/>
  <c r="E87" i="10"/>
  <c r="C91" i="10"/>
  <c r="E91" i="10" s="1"/>
  <c r="I34" i="22"/>
  <c r="E751" i="16"/>
  <c r="C755" i="16"/>
  <c r="E755" i="16" s="1"/>
  <c r="O232" i="22"/>
  <c r="Q232" i="22"/>
  <c r="FZ3" i="8"/>
  <c r="F89" i="10"/>
  <c r="H89" i="10" s="1"/>
  <c r="FZ12" i="8" s="1"/>
  <c r="F91" i="10"/>
  <c r="G60" i="22"/>
  <c r="D271" i="8"/>
  <c r="G271" i="8" s="1"/>
  <c r="K60" i="22" s="1"/>
  <c r="E60" i="22" s="1"/>
  <c r="G53" i="22"/>
  <c r="D264" i="8"/>
  <c r="F26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O239" i="22"/>
  <c r="FR4" i="8"/>
  <c r="H668" i="16"/>
  <c r="FR11" i="8" s="1"/>
  <c r="F672" i="16"/>
  <c r="D272" i="8"/>
  <c r="G272" i="8" s="1"/>
  <c r="K61" i="22" s="1"/>
  <c r="E61" i="22" s="1"/>
  <c r="G61" i="22"/>
  <c r="I38" i="22"/>
  <c r="FB15" i="8"/>
  <c r="W18" i="22" s="1"/>
  <c r="E88" i="16"/>
  <c r="D268" i="8"/>
  <c r="G268" i="8" s="1"/>
  <c r="K57" i="22" s="1"/>
  <c r="E57" i="22" s="1"/>
  <c r="G57" i="22"/>
  <c r="FE17" i="8"/>
  <c r="Z20" i="22" s="1"/>
  <c r="FK5" i="8"/>
  <c r="FM22" i="8" s="1"/>
  <c r="FM46" i="8" s="1"/>
  <c r="H90" i="16"/>
  <c r="GB13" i="8"/>
  <c r="FK3" i="8"/>
  <c r="H89" i="16"/>
  <c r="D267" i="8"/>
  <c r="G26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DZ121" i="8" l="1"/>
  <c r="AC217" i="8"/>
  <c r="AF217" i="8" s="1"/>
  <c r="K105" i="22" s="1"/>
  <c r="E105" i="22" s="1"/>
  <c r="O238" i="22"/>
  <c r="R125" i="22"/>
  <c r="S125" i="22" s="1"/>
  <c r="S256" i="22" s="1"/>
  <c r="I134" i="22"/>
  <c r="EN122" i="8"/>
  <c r="ER69" i="8"/>
  <c r="ER112" i="8"/>
  <c r="ER116" i="8"/>
  <c r="ER78" i="8"/>
  <c r="ER91" i="8"/>
  <c r="ER86" i="8"/>
  <c r="ER108" i="8"/>
  <c r="ER68" i="8"/>
  <c r="ER76" i="8"/>
  <c r="ER110" i="8"/>
  <c r="ER153" i="8"/>
  <c r="ER75" i="8"/>
  <c r="ER113" i="8"/>
  <c r="ER120" i="8"/>
  <c r="ER82" i="8"/>
  <c r="ER101" i="8"/>
  <c r="ER80" i="8"/>
  <c r="ER92" i="8"/>
  <c r="ER73" i="8"/>
  <c r="ER106" i="8"/>
  <c r="ER105" i="8"/>
  <c r="ER87" i="8"/>
  <c r="ER84" i="8"/>
  <c r="ER85" i="8"/>
  <c r="ER94" i="8"/>
  <c r="ER107" i="8"/>
  <c r="ER151" i="8"/>
  <c r="ER74" i="8"/>
  <c r="ER71" i="8"/>
  <c r="ER149" i="8"/>
  <c r="ER118" i="8"/>
  <c r="ER103" i="8"/>
  <c r="ER83" i="8"/>
  <c r="ER70" i="8"/>
  <c r="ER88" i="8"/>
  <c r="ER79" i="8"/>
  <c r="ER100" i="8"/>
  <c r="ER104" i="8"/>
  <c r="ER90" i="8"/>
  <c r="ER102" i="8"/>
  <c r="ER114" i="8"/>
  <c r="ER150" i="8"/>
  <c r="ER117" i="8"/>
  <c r="ER77" i="8"/>
  <c r="ER109" i="8"/>
  <c r="ER119" i="8"/>
  <c r="ER99" i="8"/>
  <c r="ER89" i="8"/>
  <c r="ER81" i="8"/>
  <c r="ER96" i="8"/>
  <c r="ER115" i="8"/>
  <c r="ER72" i="8"/>
  <c r="ER111" i="8"/>
  <c r="ER93" i="8"/>
  <c r="ER98" i="8"/>
  <c r="ER97" i="8"/>
  <c r="ER152" i="8"/>
  <c r="EB86" i="8"/>
  <c r="EB77" i="8"/>
  <c r="EB98" i="8"/>
  <c r="EB152" i="8"/>
  <c r="EB75" i="8"/>
  <c r="EB114" i="8"/>
  <c r="EB79" i="8"/>
  <c r="EB74" i="8"/>
  <c r="EB150" i="8"/>
  <c r="EB116" i="8"/>
  <c r="EB100" i="8"/>
  <c r="EB119" i="8"/>
  <c r="EB81" i="8"/>
  <c r="EB108" i="8"/>
  <c r="EB113" i="8"/>
  <c r="EB70" i="8"/>
  <c r="EB82" i="8"/>
  <c r="EB115" i="8"/>
  <c r="EB99" i="8"/>
  <c r="EB103" i="8"/>
  <c r="EB87" i="8"/>
  <c r="EB71" i="8"/>
  <c r="EB83" i="8"/>
  <c r="EB88" i="8"/>
  <c r="EB72" i="8"/>
  <c r="EB76" i="8"/>
  <c r="EB110" i="8"/>
  <c r="EB117" i="8"/>
  <c r="EB101" i="8"/>
  <c r="EB105" i="8"/>
  <c r="EB89" i="8"/>
  <c r="EB73" i="8"/>
  <c r="EB104" i="8"/>
  <c r="EB84" i="8"/>
  <c r="EB91" i="8"/>
  <c r="EB78" i="8"/>
  <c r="EB111" i="8"/>
  <c r="EB118" i="8"/>
  <c r="EB102" i="8"/>
  <c r="EB149" i="8"/>
  <c r="EB107" i="8"/>
  <c r="EB90" i="8"/>
  <c r="EB106" i="8"/>
  <c r="EB85" i="8"/>
  <c r="EB68" i="8"/>
  <c r="EB80" i="8"/>
  <c r="EB112" i="8"/>
  <c r="EB97" i="8"/>
  <c r="EB109" i="8"/>
  <c r="EB69" i="8"/>
  <c r="EB93" i="8"/>
  <c r="EB94" i="8"/>
  <c r="EB92" i="8"/>
  <c r="EB120" i="8"/>
  <c r="EB153" i="8"/>
  <c r="EB151" i="8"/>
  <c r="EB96" i="8"/>
  <c r="EN106" i="8"/>
  <c r="EN112" i="8"/>
  <c r="EN68" i="8"/>
  <c r="EN113" i="8"/>
  <c r="EN108" i="8"/>
  <c r="EN88" i="8"/>
  <c r="EN152" i="8"/>
  <c r="EN71" i="8"/>
  <c r="EN83" i="8"/>
  <c r="EN75" i="8"/>
  <c r="EN104" i="8"/>
  <c r="EN110" i="8"/>
  <c r="EN85" i="8"/>
  <c r="EN150" i="8"/>
  <c r="EN84" i="8"/>
  <c r="EN91" i="8"/>
  <c r="EN69" i="8"/>
  <c r="EN73" i="8"/>
  <c r="EN80" i="8"/>
  <c r="EN118" i="8"/>
  <c r="EN149" i="8"/>
  <c r="EN109" i="8"/>
  <c r="EN70" i="8"/>
  <c r="EN111" i="8"/>
  <c r="EN119" i="8"/>
  <c r="EN82" i="8"/>
  <c r="EN98" i="8"/>
  <c r="EN103" i="8"/>
  <c r="EN87" i="8"/>
  <c r="EN72" i="8"/>
  <c r="EN77" i="8"/>
  <c r="EN86" i="8"/>
  <c r="EN97" i="8"/>
  <c r="EN76" i="8"/>
  <c r="EN115" i="8"/>
  <c r="EN100" i="8"/>
  <c r="EN105" i="8"/>
  <c r="EN89" i="8"/>
  <c r="EN102" i="8"/>
  <c r="EN79" i="8"/>
  <c r="EN114" i="8"/>
  <c r="EN99" i="8"/>
  <c r="EN78" i="8"/>
  <c r="EN117" i="8"/>
  <c r="EN74" i="8"/>
  <c r="EN107" i="8"/>
  <c r="EN90" i="8"/>
  <c r="EN81" i="8"/>
  <c r="EN116" i="8"/>
  <c r="EN101" i="8"/>
  <c r="EN92" i="8"/>
  <c r="EN94" i="8"/>
  <c r="EN93" i="8"/>
  <c r="EN96" i="8"/>
  <c r="EN151" i="8"/>
  <c r="EN153" i="8"/>
  <c r="EN121" i="8"/>
  <c r="ET151" i="8"/>
  <c r="ET90" i="8"/>
  <c r="ET70" i="8"/>
  <c r="ET102" i="8"/>
  <c r="ET103" i="8"/>
  <c r="ET89" i="8"/>
  <c r="ET153" i="8"/>
  <c r="ET72" i="8"/>
  <c r="ET84" i="8"/>
  <c r="ET78" i="8"/>
  <c r="ET105" i="8"/>
  <c r="ET116" i="8"/>
  <c r="ET101" i="8"/>
  <c r="ET107" i="8"/>
  <c r="ET88" i="8"/>
  <c r="ET71" i="8"/>
  <c r="ET106" i="8"/>
  <c r="ET112" i="8"/>
  <c r="ET118" i="8"/>
  <c r="ET149" i="8"/>
  <c r="ET108" i="8"/>
  <c r="ET85" i="8"/>
  <c r="ET150" i="8"/>
  <c r="ET80" i="8"/>
  <c r="ET119" i="8"/>
  <c r="ET109" i="8"/>
  <c r="ET91" i="8"/>
  <c r="ET73" i="8"/>
  <c r="ET79" i="8"/>
  <c r="ET113" i="8"/>
  <c r="ET98" i="8"/>
  <c r="ET110" i="8"/>
  <c r="ET74" i="8"/>
  <c r="ET82" i="8"/>
  <c r="ET97" i="8"/>
  <c r="ET104" i="8"/>
  <c r="ET114" i="8"/>
  <c r="ET68" i="8"/>
  <c r="ET75" i="8"/>
  <c r="ET81" i="8"/>
  <c r="ET86" i="8"/>
  <c r="ET100" i="8"/>
  <c r="ET83" i="8"/>
  <c r="ET115" i="8"/>
  <c r="ET99" i="8"/>
  <c r="ET77" i="8"/>
  <c r="ET87" i="8"/>
  <c r="ET69" i="8"/>
  <c r="ET76" i="8"/>
  <c r="ET111" i="8"/>
  <c r="ET117" i="8"/>
  <c r="ET92" i="8"/>
  <c r="ET152" i="8"/>
  <c r="ET96" i="8"/>
  <c r="ET93" i="8"/>
  <c r="ET94" i="8"/>
  <c r="ET120" i="8"/>
  <c r="Q247" i="22"/>
  <c r="Q228" i="22"/>
  <c r="I111" i="22"/>
  <c r="F223" i="8"/>
  <c r="J7" i="22" s="1"/>
  <c r="I110" i="22"/>
  <c r="I133" i="22"/>
  <c r="I115" i="22"/>
  <c r="AJ217" i="8"/>
  <c r="L106" i="22" s="1"/>
  <c r="AC246" i="8"/>
  <c r="AF246" i="8" s="1"/>
  <c r="K134" i="22" s="1"/>
  <c r="E134" i="22" s="1"/>
  <c r="H107" i="22"/>
  <c r="H111" i="22"/>
  <c r="P214" i="22"/>
  <c r="F221" i="8"/>
  <c r="J5" i="22" s="1"/>
  <c r="J254" i="22" s="1"/>
  <c r="S12" i="22"/>
  <c r="S264" i="22" s="1"/>
  <c r="F228" i="8"/>
  <c r="J12" i="22" s="1"/>
  <c r="J264" i="22" s="1"/>
  <c r="I130" i="22"/>
  <c r="F243" i="8"/>
  <c r="J27" i="22" s="1"/>
  <c r="N224" i="22"/>
  <c r="H130" i="22"/>
  <c r="EF120" i="8"/>
  <c r="FD8" i="8"/>
  <c r="Y11" i="22" s="1"/>
  <c r="FD6" i="8"/>
  <c r="Y9" i="22" s="1"/>
  <c r="FJ21" i="8"/>
  <c r="FJ40" i="8" s="1"/>
  <c r="FJ27" i="8"/>
  <c r="P230" i="22"/>
  <c r="N238" i="22"/>
  <c r="P228" i="22"/>
  <c r="N240" i="22"/>
  <c r="FJ22" i="8"/>
  <c r="FJ46" i="8" s="1"/>
  <c r="K264" i="22"/>
  <c r="E264" i="22" s="1"/>
  <c r="N213" i="22"/>
  <c r="P205" i="22"/>
  <c r="I108" i="22"/>
  <c r="I126" i="22"/>
  <c r="I266" i="22" s="1"/>
  <c r="I135" i="22"/>
  <c r="I127" i="22"/>
  <c r="FJ20" i="8"/>
  <c r="FG8" i="8"/>
  <c r="AB11" i="22" s="1"/>
  <c r="FB7" i="8"/>
  <c r="W10" i="22" s="1"/>
  <c r="E255" i="10"/>
  <c r="FD7" i="8" s="1"/>
  <c r="Y10" i="22" s="1"/>
  <c r="FD5" i="8"/>
  <c r="Y8" i="22" s="1"/>
  <c r="AC247" i="8"/>
  <c r="AF247" i="8" s="1"/>
  <c r="K135" i="22" s="1"/>
  <c r="E135" i="22" s="1"/>
  <c r="CX376" i="8"/>
  <c r="DW7" i="8"/>
  <c r="DW151" i="8" s="1"/>
  <c r="Q246" i="22"/>
  <c r="Q248" i="22"/>
  <c r="P173" i="22"/>
  <c r="N212" i="22"/>
  <c r="G264" i="22"/>
  <c r="FZ68" i="8"/>
  <c r="I12" i="22"/>
  <c r="I264" i="22" s="1"/>
  <c r="H110" i="22"/>
  <c r="P187" i="22"/>
  <c r="F233" i="8"/>
  <c r="J17" i="22" s="1"/>
  <c r="J260" i="22" s="1"/>
  <c r="Q100" i="22"/>
  <c r="P229" i="22"/>
  <c r="R229" i="22" s="1"/>
  <c r="S229" i="22" s="1"/>
  <c r="F225" i="8"/>
  <c r="J9" i="22" s="1"/>
  <c r="G245" i="8"/>
  <c r="K29" i="22" s="1"/>
  <c r="E29" i="22" s="1"/>
  <c r="P240" i="22"/>
  <c r="I122" i="22"/>
  <c r="FJ23" i="8"/>
  <c r="I105" i="22"/>
  <c r="FX7" i="8"/>
  <c r="H340" i="16"/>
  <c r="FN14" i="8" s="1"/>
  <c r="H506" i="10"/>
  <c r="GE14" i="8" s="1"/>
  <c r="G230" i="8"/>
  <c r="K14" i="22" s="1"/>
  <c r="E14" i="22" s="1"/>
  <c r="N243" i="22"/>
  <c r="I118" i="22"/>
  <c r="F244" i="8"/>
  <c r="J28" i="22" s="1"/>
  <c r="F231" i="8"/>
  <c r="J15" i="22" s="1"/>
  <c r="N242" i="22"/>
  <c r="N158" i="22"/>
  <c r="F226" i="8"/>
  <c r="J10" i="22" s="1"/>
  <c r="F222" i="8"/>
  <c r="J6" i="22" s="1"/>
  <c r="I113" i="22"/>
  <c r="I119" i="22"/>
  <c r="L29" i="22"/>
  <c r="G229" i="8"/>
  <c r="K13" i="22" s="1"/>
  <c r="E13" i="22" s="1"/>
  <c r="G234" i="8"/>
  <c r="K18" i="22" s="1"/>
  <c r="E18" i="22" s="1"/>
  <c r="H589" i="16"/>
  <c r="FQ14" i="8" s="1"/>
  <c r="P213" i="22"/>
  <c r="P182" i="22"/>
  <c r="P170" i="22"/>
  <c r="N176" i="22"/>
  <c r="I129" i="22"/>
  <c r="I120" i="22"/>
  <c r="I124" i="22"/>
  <c r="I128" i="22"/>
  <c r="P226" i="22"/>
  <c r="AC219" i="8"/>
  <c r="AF219" i="8" s="1"/>
  <c r="K107" i="22" s="1"/>
  <c r="E107" i="22" s="1"/>
  <c r="P181" i="22"/>
  <c r="P171" i="22"/>
  <c r="P195" i="22"/>
  <c r="AC222" i="8"/>
  <c r="AE222" i="8" s="1"/>
  <c r="J110" i="22" s="1"/>
  <c r="N170" i="22"/>
  <c r="P193" i="22"/>
  <c r="N214" i="22"/>
  <c r="N226" i="22"/>
  <c r="N187" i="22"/>
  <c r="P192" i="22"/>
  <c r="N205" i="22"/>
  <c r="L9" i="22"/>
  <c r="L34" i="22"/>
  <c r="L16" i="22"/>
  <c r="D16" i="22" s="1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R226" i="22" s="1"/>
  <c r="S226" i="22" s="1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C251" i="8"/>
  <c r="AF251" i="8" s="1"/>
  <c r="K141" i="22" s="1"/>
  <c r="E141" i="22" s="1"/>
  <c r="P189" i="22"/>
  <c r="N210" i="22"/>
  <c r="P210" i="22"/>
  <c r="P166" i="22"/>
  <c r="N166" i="22"/>
  <c r="P174" i="22"/>
  <c r="G240" i="8"/>
  <c r="K24" i="22" s="1"/>
  <c r="E24" i="22" s="1"/>
  <c r="G25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G6" i="8"/>
  <c r="AB9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I116" i="22"/>
  <c r="H116" i="22"/>
  <c r="GF7" i="8"/>
  <c r="H257" i="15"/>
  <c r="FW14" i="8" s="1"/>
  <c r="FB36" i="8"/>
  <c r="W39" i="22" s="1"/>
  <c r="H91" i="15"/>
  <c r="FU14" i="8" s="1"/>
  <c r="CY399" i="8"/>
  <c r="I132" i="22"/>
  <c r="H132" i="22"/>
  <c r="F224" i="8"/>
  <c r="J8" i="22" s="1"/>
  <c r="N244" i="22"/>
  <c r="AC256" i="8"/>
  <c r="AE256" i="8" s="1"/>
  <c r="J143" i="22" s="1"/>
  <c r="AE219" i="8"/>
  <c r="J107" i="22" s="1"/>
  <c r="AC225" i="8"/>
  <c r="AE225" i="8" s="1"/>
  <c r="J113" i="22" s="1"/>
  <c r="AC261" i="8"/>
  <c r="AF261" i="8" s="1"/>
  <c r="K148" i="22" s="1"/>
  <c r="E148" i="22" s="1"/>
  <c r="F256" i="8"/>
  <c r="J40" i="22" s="1"/>
  <c r="H423" i="10"/>
  <c r="GD14" i="8" s="1"/>
  <c r="P224" i="22"/>
  <c r="AC257" i="8"/>
  <c r="AE257" i="8" s="1"/>
  <c r="J144" i="22" s="1"/>
  <c r="F250" i="8"/>
  <c r="J34" i="22" s="1"/>
  <c r="G258" i="8"/>
  <c r="K42" i="22" s="1"/>
  <c r="E42" i="22" s="1"/>
  <c r="F263" i="8"/>
  <c r="J52" i="22" s="1"/>
  <c r="N246" i="22"/>
  <c r="P246" i="22"/>
  <c r="P232" i="22"/>
  <c r="R232" i="22" s="1"/>
  <c r="S232" i="22" s="1"/>
  <c r="N232" i="22"/>
  <c r="G255" i="8"/>
  <c r="K39" i="22" s="1"/>
  <c r="E39" i="22" s="1"/>
  <c r="H174" i="15"/>
  <c r="FV14" i="8" s="1"/>
  <c r="F262" i="8"/>
  <c r="J54" i="22" s="1"/>
  <c r="FM40" i="8"/>
  <c r="FM45" i="8"/>
  <c r="P234" i="22"/>
  <c r="N234" i="22"/>
  <c r="FM20" i="8"/>
  <c r="Q243" i="22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49" i="8"/>
  <c r="J33" i="22" s="1"/>
  <c r="FB27" i="8"/>
  <c r="W30" i="22" s="1"/>
  <c r="FK20" i="8"/>
  <c r="F251" i="8"/>
  <c r="J35" i="22" s="1"/>
  <c r="F254" i="8"/>
  <c r="J38" i="22" s="1"/>
  <c r="H155" i="22"/>
  <c r="S126" i="22"/>
  <c r="S266" i="22" s="1"/>
  <c r="F257" i="8"/>
  <c r="J41" i="22" s="1"/>
  <c r="G26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I109" i="22"/>
  <c r="AE245" i="8"/>
  <c r="J133" i="22" s="1"/>
  <c r="AC221" i="8"/>
  <c r="AE221" i="8" s="1"/>
  <c r="J109" i="22" s="1"/>
  <c r="I117" i="22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DA443" i="8"/>
  <c r="O168" i="22"/>
  <c r="DA397" i="8"/>
  <c r="Q168" i="22"/>
  <c r="FB9" i="8"/>
  <c r="W12" i="22" s="1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O192" i="22"/>
  <c r="CY430" i="8"/>
  <c r="Q173" i="22"/>
  <c r="O173" i="22"/>
  <c r="DA402" i="8"/>
  <c r="Q169" i="22"/>
  <c r="CY398" i="8"/>
  <c r="CY410" i="8"/>
  <c r="O195" i="22"/>
  <c r="DA424" i="8"/>
  <c r="Q195" i="22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CY434" i="8"/>
  <c r="CY416" i="8"/>
  <c r="O187" i="22"/>
  <c r="Q187" i="22"/>
  <c r="DA416" i="8"/>
  <c r="CY389" i="8"/>
  <c r="DA434" i="8"/>
  <c r="Q205" i="22"/>
  <c r="O205" i="22"/>
  <c r="CY432" i="8"/>
  <c r="CY445" i="8"/>
  <c r="Q244" i="22"/>
  <c r="O244" i="22"/>
  <c r="CY409" i="8"/>
  <c r="CY439" i="8"/>
  <c r="CY418" i="8"/>
  <c r="CY387" i="8"/>
  <c r="CY408" i="8"/>
  <c r="CY404" i="8"/>
  <c r="CY385" i="8"/>
  <c r="DA405" i="8"/>
  <c r="Q176" i="22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CY424" i="8"/>
  <c r="O210" i="22"/>
  <c r="DA439" i="8"/>
  <c r="Q210" i="22"/>
  <c r="CY415" i="8"/>
  <c r="AF260" i="8"/>
  <c r="K147" i="22" s="1"/>
  <c r="E147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O213" i="22"/>
  <c r="DA393" i="8"/>
  <c r="Q163" i="22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Q158" i="22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DA426" i="8"/>
  <c r="R228" i="22"/>
  <c r="S228" i="22" s="1"/>
  <c r="BE383" i="8"/>
  <c r="CY401" i="8"/>
  <c r="DA448" i="8"/>
  <c r="Q219" i="22"/>
  <c r="O219" i="22"/>
  <c r="Q184" i="22"/>
  <c r="CY413" i="8"/>
  <c r="O179" i="22"/>
  <c r="Q179" i="22"/>
  <c r="DA408" i="8"/>
  <c r="CY394" i="8"/>
  <c r="O171" i="22"/>
  <c r="Q171" i="22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CY446" i="8"/>
  <c r="CY428" i="8"/>
  <c r="O233" i="22"/>
  <c r="Q233" i="22"/>
  <c r="DA398" i="8"/>
  <c r="O169" i="22"/>
  <c r="Q240" i="22"/>
  <c r="O240" i="22"/>
  <c r="O184" i="22"/>
  <c r="DA413" i="8"/>
  <c r="CY469" i="8"/>
  <c r="Q230" i="22"/>
  <c r="O230" i="22"/>
  <c r="O220" i="22"/>
  <c r="Q220" i="22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F272" i="8"/>
  <c r="J61" i="22" s="1"/>
  <c r="F271" i="8"/>
  <c r="J60" i="22" s="1"/>
  <c r="G264" i="8"/>
  <c r="K53" i="22" s="1"/>
  <c r="E53" i="22" s="1"/>
  <c r="FT12" i="8"/>
  <c r="FT13" i="8"/>
  <c r="FG26" i="8"/>
  <c r="AB29" i="22" s="1"/>
  <c r="R256" i="22"/>
  <c r="Q98" i="22"/>
  <c r="AE253" i="8"/>
  <c r="J140" i="22" s="1"/>
  <c r="L143" i="22"/>
  <c r="Q99" i="22"/>
  <c r="L133" i="22"/>
  <c r="Q78" i="22"/>
  <c r="O78" i="22"/>
  <c r="Q72" i="22"/>
  <c r="O72" i="22"/>
  <c r="Q79" i="22"/>
  <c r="O79" i="22"/>
  <c r="Q73" i="22"/>
  <c r="O73" i="22"/>
  <c r="O84" i="22"/>
  <c r="Q84" i="22"/>
  <c r="L126" i="22"/>
  <c r="L266" i="22" s="1"/>
  <c r="O85" i="22"/>
  <c r="O265" i="22" s="1"/>
  <c r="Q85" i="22"/>
  <c r="Q265" i="22" s="1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20" i="22"/>
  <c r="O80" i="22"/>
  <c r="Q80" i="22"/>
  <c r="Q81" i="22"/>
  <c r="O81" i="22"/>
  <c r="O68" i="22"/>
  <c r="Q68" i="22"/>
  <c r="L148" i="22"/>
  <c r="Q70" i="22"/>
  <c r="O70" i="22"/>
  <c r="Q69" i="22"/>
  <c r="O69" i="22"/>
  <c r="I53" i="22"/>
  <c r="H53" i="22"/>
  <c r="I60" i="22"/>
  <c r="H60" i="22"/>
  <c r="F267" i="8"/>
  <c r="J56" i="22" s="1"/>
  <c r="I61" i="22"/>
  <c r="H61" i="22"/>
  <c r="I148" i="22"/>
  <c r="H148" i="22"/>
  <c r="P81" i="22"/>
  <c r="N81" i="22"/>
  <c r="P73" i="22"/>
  <c r="N73" i="22"/>
  <c r="P100" i="22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6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G17" i="8"/>
  <c r="AB20" i="22" s="1"/>
  <c r="FK12" i="8"/>
  <c r="FR7" i="8"/>
  <c r="H672" i="16"/>
  <c r="FR14" i="8" s="1"/>
  <c r="FZ7" i="8"/>
  <c r="H91" i="10"/>
  <c r="FZ14" i="8" s="1"/>
  <c r="FK14" i="8"/>
  <c r="GB56" i="8" l="1"/>
  <c r="FJ41" i="8"/>
  <c r="FJ44" i="8"/>
  <c r="FJ39" i="8"/>
  <c r="AF259" i="8"/>
  <c r="K149" i="22" s="1"/>
  <c r="E149" i="22" s="1"/>
  <c r="AE261" i="8"/>
  <c r="J148" i="22" s="1"/>
  <c r="CZ424" i="8"/>
  <c r="DC424" i="8" s="1"/>
  <c r="K195" i="22" s="1"/>
  <c r="E195" i="22" s="1"/>
  <c r="L105" i="22"/>
  <c r="L119" i="22"/>
  <c r="L121" i="22"/>
  <c r="L122" i="22"/>
  <c r="L141" i="22"/>
  <c r="L132" i="22"/>
  <c r="L131" i="22"/>
  <c r="D131" i="22" s="1"/>
  <c r="L128" i="22"/>
  <c r="L135" i="22"/>
  <c r="D135" i="22" s="1"/>
  <c r="L127" i="22"/>
  <c r="L136" i="22"/>
  <c r="L118" i="22"/>
  <c r="L125" i="22"/>
  <c r="L256" i="22" s="1"/>
  <c r="L145" i="22"/>
  <c r="L111" i="22"/>
  <c r="L108" i="22"/>
  <c r="L115" i="22"/>
  <c r="D115" i="22" s="1"/>
  <c r="L117" i="22"/>
  <c r="L130" i="22"/>
  <c r="L123" i="22"/>
  <c r="D123" i="22" s="1"/>
  <c r="L139" i="22"/>
  <c r="L134" i="22"/>
  <c r="L147" i="22"/>
  <c r="L112" i="22"/>
  <c r="R205" i="22"/>
  <c r="S205" i="22" s="1"/>
  <c r="L109" i="22"/>
  <c r="L113" i="22"/>
  <c r="L116" i="22"/>
  <c r="L107" i="22"/>
  <c r="D107" i="22" s="1"/>
  <c r="L149" i="22"/>
  <c r="L129" i="22"/>
  <c r="L140" i="22"/>
  <c r="L144" i="22"/>
  <c r="L110" i="22"/>
  <c r="L114" i="22"/>
  <c r="R214" i="22"/>
  <c r="S214" i="22" s="1"/>
  <c r="R170" i="22"/>
  <c r="S170" i="22" s="1"/>
  <c r="AE246" i="8"/>
  <c r="J134" i="22" s="1"/>
  <c r="FJ34" i="8"/>
  <c r="FJ52" i="8" s="1"/>
  <c r="FK52" i="8" s="1"/>
  <c r="FM52" i="8" s="1"/>
  <c r="R219" i="22"/>
  <c r="S219" i="22" s="1"/>
  <c r="R163" i="22"/>
  <c r="S163" i="22" s="1"/>
  <c r="R173" i="22"/>
  <c r="S173" i="22" s="1"/>
  <c r="R181" i="22"/>
  <c r="S181" i="22" s="1"/>
  <c r="AE230" i="8"/>
  <c r="J118" i="22" s="1"/>
  <c r="R230" i="22"/>
  <c r="S230" i="22" s="1"/>
  <c r="AE247" i="8"/>
  <c r="J135" i="22" s="1"/>
  <c r="FJ45" i="8"/>
  <c r="FJ35" i="8"/>
  <c r="FJ53" i="8" s="1"/>
  <c r="FK53" i="8" s="1"/>
  <c r="FM53" i="8" s="1"/>
  <c r="GD54" i="8"/>
  <c r="GB54" i="8"/>
  <c r="FD9" i="8"/>
  <c r="Y12" i="22" s="1"/>
  <c r="AE252" i="8"/>
  <c r="J139" i="22" s="1"/>
  <c r="FM26" i="8"/>
  <c r="FJ26" i="8"/>
  <c r="FJ29" i="8"/>
  <c r="GD56" i="8" s="1"/>
  <c r="GB53" i="8"/>
  <c r="R246" i="22"/>
  <c r="S246" i="22" s="1"/>
  <c r="R182" i="22"/>
  <c r="S182" i="22" s="1"/>
  <c r="R100" i="22"/>
  <c r="S100" i="22" s="1"/>
  <c r="AF256" i="8"/>
  <c r="K143" i="22" s="1"/>
  <c r="E143" i="22" s="1"/>
  <c r="AE226" i="8"/>
  <c r="J114" i="22" s="1"/>
  <c r="R240" i="22"/>
  <c r="S240" i="22" s="1"/>
  <c r="R187" i="22"/>
  <c r="S187" i="22" s="1"/>
  <c r="R248" i="22"/>
  <c r="S248" i="22" s="1"/>
  <c r="R193" i="22"/>
  <c r="S193" i="22" s="1"/>
  <c r="I155" i="22"/>
  <c r="AF236" i="8"/>
  <c r="K124" i="22" s="1"/>
  <c r="E124" i="22" s="1"/>
  <c r="R192" i="22"/>
  <c r="S192" i="22" s="1"/>
  <c r="R171" i="22"/>
  <c r="S171" i="22" s="1"/>
  <c r="AE255" i="8"/>
  <c r="J145" i="22" s="1"/>
  <c r="AE243" i="8"/>
  <c r="J131" i="22" s="1"/>
  <c r="AF227" i="8"/>
  <c r="K115" i="22" s="1"/>
  <c r="E115" i="22" s="1"/>
  <c r="FJ47" i="8"/>
  <c r="FJ36" i="8"/>
  <c r="FJ55" i="8" s="1"/>
  <c r="FK55" i="8" s="1"/>
  <c r="FM55" i="8" s="1"/>
  <c r="R233" i="22"/>
  <c r="S233" i="22" s="1"/>
  <c r="AF232" i="8"/>
  <c r="K120" i="22" s="1"/>
  <c r="E120" i="22" s="1"/>
  <c r="AF239" i="8"/>
  <c r="K127" i="22" s="1"/>
  <c r="E127" i="22" s="1"/>
  <c r="R213" i="22"/>
  <c r="S213" i="22" s="1"/>
  <c r="R185" i="22"/>
  <c r="S185" i="22" s="1"/>
  <c r="R195" i="22"/>
  <c r="S195" i="22" s="1"/>
  <c r="R198" i="22"/>
  <c r="S198" i="22" s="1"/>
  <c r="R201" i="22"/>
  <c r="S201" i="22" s="1"/>
  <c r="R167" i="22"/>
  <c r="S167" i="22" s="1"/>
  <c r="R215" i="22"/>
  <c r="S215" i="22" s="1"/>
  <c r="AF222" i="8"/>
  <c r="K110" i="22" s="1"/>
  <c r="E110" i="22" s="1"/>
  <c r="AE241" i="8"/>
  <c r="J129" i="22" s="1"/>
  <c r="AE220" i="8"/>
  <c r="J108" i="22" s="1"/>
  <c r="AE231" i="8"/>
  <c r="J119" i="22" s="1"/>
  <c r="R244" i="22"/>
  <c r="S244" i="22" s="1"/>
  <c r="R158" i="22"/>
  <c r="S158" i="22" s="1"/>
  <c r="R197" i="22"/>
  <c r="S197" i="22" s="1"/>
  <c r="R199" i="22"/>
  <c r="S199" i="22" s="1"/>
  <c r="R183" i="22"/>
  <c r="S183" i="22" s="1"/>
  <c r="R190" i="22"/>
  <c r="S190" i="22" s="1"/>
  <c r="R184" i="22"/>
  <c r="S184" i="22" s="1"/>
  <c r="R188" i="22"/>
  <c r="S188" i="22" s="1"/>
  <c r="AE234" i="8"/>
  <c r="J122" i="22" s="1"/>
  <c r="AF223" i="8"/>
  <c r="K111" i="22" s="1"/>
  <c r="E111" i="22" s="1"/>
  <c r="CZ394" i="8"/>
  <c r="DB394" i="8" s="1"/>
  <c r="J164" i="22" s="1"/>
  <c r="AF240" i="8"/>
  <c r="K128" i="22" s="1"/>
  <c r="E128" i="22" s="1"/>
  <c r="K266" i="22"/>
  <c r="E266" i="22" s="1"/>
  <c r="AF229" i="8"/>
  <c r="K117" i="22" s="1"/>
  <c r="E117" i="22" s="1"/>
  <c r="R178" i="22"/>
  <c r="S178" i="22" s="1"/>
  <c r="AE238" i="8"/>
  <c r="J126" i="22" s="1"/>
  <c r="J266" i="22" s="1"/>
  <c r="AE216" i="8"/>
  <c r="J104" i="22" s="1"/>
  <c r="R176" i="22"/>
  <c r="S176" i="22" s="1"/>
  <c r="R243" i="22"/>
  <c r="S243" i="22" s="1"/>
  <c r="R220" i="22"/>
  <c r="S220" i="22" s="1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R166" i="22"/>
  <c r="S166" i="22" s="1"/>
  <c r="R211" i="22"/>
  <c r="S211" i="22" s="1"/>
  <c r="R175" i="22"/>
  <c r="S175" i="22" s="1"/>
  <c r="FJ24" i="8"/>
  <c r="CZ459" i="8"/>
  <c r="DC459" i="8" s="1"/>
  <c r="K230" i="22" s="1"/>
  <c r="E230" i="22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M47" i="8"/>
  <c r="FM42" i="8"/>
  <c r="FM48" i="8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FL26" i="8"/>
  <c r="FL42" i="8"/>
  <c r="FL48" i="8"/>
  <c r="FL40" i="8"/>
  <c r="FO53" i="8" s="1"/>
  <c r="FL45" i="8"/>
  <c r="FK24" i="8"/>
  <c r="FL39" i="8"/>
  <c r="FL44" i="8"/>
  <c r="DX185" i="8"/>
  <c r="EE158" i="8"/>
  <c r="FY62" i="8" s="1"/>
  <c r="FY70" i="8" s="1"/>
  <c r="DX172" i="8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CZ412" i="8"/>
  <c r="DB412" i="8" s="1"/>
  <c r="J183" i="22" s="1"/>
  <c r="H112" i="22"/>
  <c r="I112" i="22"/>
  <c r="G216" i="22"/>
  <c r="CZ445" i="8"/>
  <c r="G185" i="22"/>
  <c r="CZ414" i="8"/>
  <c r="G165" i="22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R84" i="22"/>
  <c r="S84" i="22" s="1"/>
  <c r="R72" i="22"/>
  <c r="S72" i="22" s="1"/>
  <c r="G229" i="22"/>
  <c r="CZ458" i="8"/>
  <c r="CZ475" i="8"/>
  <c r="DC475" i="8" s="1"/>
  <c r="K248" i="22" s="1"/>
  <c r="E248" i="22" s="1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16" i="22"/>
  <c r="D111" i="22"/>
  <c r="R80" i="22"/>
  <c r="S80" i="22" s="1"/>
  <c r="D119" i="22"/>
  <c r="D112" i="22"/>
  <c r="DB453" i="8"/>
  <c r="J224" i="22" s="1"/>
  <c r="D108" i="22"/>
  <c r="D110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FO55" i="8" l="1"/>
  <c r="FP55" i="8" s="1"/>
  <c r="FR55" i="8" s="1"/>
  <c r="FT55" i="8" s="1"/>
  <c r="FJ60" i="8"/>
  <c r="FK60" i="8" s="1"/>
  <c r="FM60" i="8" s="1"/>
  <c r="FT60" i="8" s="1"/>
  <c r="GC61" i="8" s="1"/>
  <c r="GC69" i="8" s="1"/>
  <c r="FJ48" i="8"/>
  <c r="FJ42" i="8"/>
  <c r="FO56" i="8" s="1"/>
  <c r="FP56" i="8" s="1"/>
  <c r="FR56" i="8" s="1"/>
  <c r="D125" i="22"/>
  <c r="DC394" i="8"/>
  <c r="K164" i="22" s="1"/>
  <c r="E164" i="22" s="1"/>
  <c r="GB55" i="8"/>
  <c r="GB70" i="8" s="1"/>
  <c r="GD53" i="8"/>
  <c r="DY172" i="8"/>
  <c r="EA172" i="8" s="1"/>
  <c r="J81" i="22" s="1"/>
  <c r="FJ62" i="8"/>
  <c r="FK62" i="8" s="1"/>
  <c r="FM62" i="8" s="1"/>
  <c r="FT62" i="8" s="1"/>
  <c r="GC62" i="8" s="1"/>
  <c r="GC70" i="8" s="1"/>
  <c r="DC396" i="8"/>
  <c r="K167" i="22" s="1"/>
  <c r="E167" i="22" s="1"/>
  <c r="DB472" i="8"/>
  <c r="J242" i="22" s="1"/>
  <c r="DB457" i="8"/>
  <c r="J228" i="22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L213" i="22"/>
  <c r="L171" i="22"/>
  <c r="L160" i="22"/>
  <c r="L206" i="22"/>
  <c r="L202" i="22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FJ63" i="8" l="1"/>
  <c r="FK63" i="8" s="1"/>
  <c r="FM63" i="8" s="1"/>
  <c r="FT63" i="8" s="1"/>
  <c r="FV63" i="8" s="1"/>
  <c r="D175" i="22"/>
  <c r="D202" i="22"/>
  <c r="D203" i="22"/>
  <c r="FJ56" i="8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C64" i="8" l="1"/>
  <c r="GC72" i="8" s="1"/>
  <c r="GB64" i="8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<sst xmlns="http://schemas.openxmlformats.org/spreadsheetml/2006/main" count="27256" uniqueCount="691">
  <si>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</si>
  <si>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</si>
  <si>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</si>
  <si>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</si>
  <si>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</si>
  <si>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</si>
  <si>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</si>
  <si>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</si>
  <si>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</si>
  <si>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</si>
  <si>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</si>
  <si>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</si>
  <si>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</si>
  <si>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</si>
  <si>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</si>
  <si>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</si>
  <si>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</si>
  <si>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</si>
  <si>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</si>
  <si>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</si>
  <si>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</si>
  <si>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</si>
  <si>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</si>
  <si>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</si>
  <si>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</si>
  <si>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</si>
  <si>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</si>
  <si>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</si>
  <si>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</si>
  <si>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</si>
  <si>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</si>
  <si>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</si>
  <si>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</si>
  <si>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</si>
  <si>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</si>
  <si>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</si>
  <si>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</si>
  <si>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</si>
  <si>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</si>
  <si>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</si>
  <si>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</si>
  <si>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</si>
  <si>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</si>
  <si>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</si>
  <si>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</si>
  <si>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</si>
  <si>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</si>
  <si>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</si>
  <si>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</si>
  <si>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</si>
  <si>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</si>
  <si>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</si>
  <si>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</si>
  <si>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</si>
  <si>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</si>
  <si>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</si>
  <si>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</si>
  <si>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</si>
  <si>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</si>
  <si>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</si>
  <si>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</si>
  <si>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</si>
  <si>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</si>
  <si>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</si>
  <si>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</si>
  <si>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</si>
  <si>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</si>
  <si>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</si>
  <si>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</si>
  <si>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</si>
  <si>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</si>
  <si>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</si>
  <si>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</si>
  <si>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</si>
  <si>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</si>
  <si>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</si>
  <si>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</si>
  <si>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</si>
  <si>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</si>
  <si>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</si>
  <si>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</si>
  <si>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</si>
  <si>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</si>
  <si>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</si>
  <si>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</si>
  <si>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</si>
  <si>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</si>
  <si>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</si>
  <si>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</si>
  <si>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</si>
  <si>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</si>
  <si>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</si>
  <si>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</si>
  <si>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</si>
  <si>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</si>
  <si>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</si>
  <si>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</si>
  <si>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</si>
  <si>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</si>
  <si>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</si>
  <si>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</si>
  <si>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</si>
  <si>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</si>
  <si>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</si>
  <si>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</si>
  <si>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</si>
  <si>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</si>
  <si>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</si>
  <si>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</si>
  <si>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</si>
  <si>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</si>
  <si>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</si>
  <si>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</si>
  <si>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</si>
  <si>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</si>
  <si>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</si>
  <si>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</si>
  <si>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</si>
  <si>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</si>
  <si>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</si>
  <si>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</si>
  <si>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</si>
  <si>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</si>
  <si>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</si>
  <si>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</si>
  <si>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</si>
  <si>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</si>
  <si>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</si>
  <si>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</si>
  <si>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</si>
  <si>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</si>
  <si>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</si>
  <si>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</si>
  <si>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</si>
  <si>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</si>
  <si>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</si>
  <si>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</si>
  <si>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</si>
  <si>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</si>
  <si>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</si>
  <si>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</si>
  <si>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</si>
  <si>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</si>
  <si>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</si>
  <si>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</si>
  <si>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</si>
  <si>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</si>
  <si>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</si>
  <si>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</si>
  <si>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</si>
  <si>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</si>
  <si>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</si>
  <si>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</si>
  <si>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</si>
  <si>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</si>
  <si>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</si>
  <si>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</si>
  <si>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</si>
  <si>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</si>
  <si>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</si>
  <si>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</si>
  <si>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</si>
  <si>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</si>
  <si>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</si>
  <si>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</si>
  <si>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</si>
  <si>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</si>
  <si>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</si>
  <si>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</si>
  <si>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</si>
  <si>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</si>
  <si>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</si>
  <si>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</si>
  <si>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</si>
  <si>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</si>
  <si>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</si>
  <si>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</si>
  <si>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</si>
  <si>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</si>
  <si>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</si>
  <si>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</si>
  <si>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</si>
  <si>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</si>
  <si>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</si>
  <si>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</si>
  <si>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</si>
  <si>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</si>
  <si>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</si>
  <si>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</si>
  <si>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</si>
  <si>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</si>
  <si>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</si>
  <si>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</si>
  <si>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</si>
  <si>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</si>
  <si>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</si>
  <si>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</si>
  <si>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</si>
  <si>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</si>
  <si>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</si>
  <si>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</si>
  <si>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</si>
  <si>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</si>
  <si>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</si>
  <si>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</si>
  <si>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</si>
  <si>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</si>
  <si>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</si>
  <si>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</si>
  <si>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</si>
  <si>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</si>
  <si>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</si>
  <si>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</si>
  <si>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</si>
  <si>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</si>
  <si>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</si>
  <si>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</si>
  <si>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</si>
  <si>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</si>
  <si>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</si>
  <si>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</si>
  <si>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</si>
  <si>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</si>
  <si>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</si>
  <si>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</si>
  <si>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</si>
  <si>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</si>
  <si>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</si>
  <si>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</si>
  <si>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</si>
  <si>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</si>
  <si>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</si>
  <si>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</si>
  <si>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</si>
  <si>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</si>
  <si>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</si>
  <si>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</si>
  <si>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</si>
  <si>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</si>
  <si>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</si>
  <si>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</si>
  <si>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</si>
  <si>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</si>
  <si>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</si>
  <si>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</si>
  <si>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</si>
  <si>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</si>
  <si>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</si>
  <si>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</si>
  <si>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</si>
  <si>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</si>
  <si>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</si>
  <si>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</si>
  <si>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</si>
  <si>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</si>
  <si>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</si>
  <si>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</si>
  <si>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</si>
  <si>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</si>
  <si>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</si>
  <si>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</si>
  <si>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</si>
  <si>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</si>
  <si>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</si>
  <si>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</si>
  <si>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</si>
  <si>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</si>
  <si>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</si>
  <si>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</si>
  <si>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</si>
  <si>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</si>
  <si>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</si>
  <si>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</si>
  <si>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</si>
  <si>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</si>
  <si>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</si>
  <si>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</si>
  <si>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</si>
  <si>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</si>
  <si>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</si>
  <si>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</si>
  <si>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</si>
  <si>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</si>
  <si>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</si>
  <si>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</si>
  <si>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</si>
  <si>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</si>
  <si>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</si>
  <si>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</si>
  <si>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</si>
  <si>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</si>
  <si>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</si>
  <si>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</si>
  <si>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</si>
  <si>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</si>
  <si>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</si>
  <si>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</si>
  <si>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</si>
  <si>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</si>
  <si>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</si>
  <si>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</si>
  <si>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</si>
  <si>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</si>
  <si>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</si>
  <si>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</si>
  <si>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</si>
  <si>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</si>
  <si>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</si>
  <si>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</si>
  <si>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</si>
  <si>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</si>
  <si>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</si>
  <si>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</si>
  <si>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</si>
  <si>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</si>
  <si>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</si>
  <si>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</si>
  <si>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</si>
  <si>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</si>
  <si>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</si>
  <si>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</si>
  <si>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</si>
  <si>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</si>
  <si>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</si>
  <si>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</si>
  <si>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</si>
  <si>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</si>
  <si>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</si>
  <si>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</si>
  <si>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</si>
  <si>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</si>
  <si>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</si>
  <si>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</si>
  <si>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</si>
  <si>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</si>
  <si>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</si>
  <si>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</si>
  <si>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</si>
  <si>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</si>
  <si>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</si>
  <si>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</si>
  <si>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</si>
  <si>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</si>
  <si>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</si>
  <si>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</si>
  <si>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</si>
  <si>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</si>
  <si>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</si>
  <si>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</si>
  <si>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</si>
  <si>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</si>
  <si>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</si>
  <si>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</si>
  <si>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</si>
  <si>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</si>
  <si>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</si>
  <si>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</si>
  <si>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</si>
  <si>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</si>
  <si>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</si>
  <si>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</si>
  <si>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</si>
  <si>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</si>
  <si>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</si>
  <si>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</si>
  <si>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</si>
  <si>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</si>
  <si>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</si>
  <si>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</si>
  <si>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</si>
  <si>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</si>
  <si>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</si>
  <si>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</si>
  <si>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</si>
  <si>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</si>
  <si>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</si>
  <si>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</si>
  <si>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</si>
  <si>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</si>
  <si>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</si>
  <si>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</si>
  <si>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</si>
  <si>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</si>
  <si>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</si>
  <si>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</si>
  <si>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</si>
  <si>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</si>
  <si>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</si>
  <si>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</si>
  <si>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</si>
  <si>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</si>
  <si>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</si>
  <si>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</si>
  <si>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</si>
  <si>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</si>
  <si>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</si>
  <si>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</si>
  <si>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</si>
  <si>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</si>
  <si>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</si>
  <si>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</si>
  <si>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</si>
  <si>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</si>
  <si>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</si>
  <si>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</si>
  <si>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</si>
  <si>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</si>
  <si>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</si>
  <si>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</si>
  <si>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</si>
  <si>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</si>
  <si>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</si>
  <si>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</si>
  <si>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</si>
  <si>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</si>
  <si>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</si>
  <si>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</si>
  <si>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</si>
  <si>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</si>
  <si>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</si>
  <si>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</si>
  <si>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</si>
  <si>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</si>
  <si>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</si>
  <si>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</si>
  <si>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</si>
  <si>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</si>
  <si>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</si>
  <si>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</si>
  <si>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</si>
  <si>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</si>
  <si>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</si>
  <si>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</si>
  <si>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</si>
  <si>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</si>
  <si>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</si>
  <si>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</si>
  <si>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</si>
  <si>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</si>
  <si>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</si>
  <si>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</si>
  <si>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</si>
  <si>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</si>
  <si>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</si>
  <si>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</si>
  <si>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</si>
  <si>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</si>
  <si>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</si>
  <si>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</si>
  <si>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</si>
  <si>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</si>
  <si>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</si>
  <si>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</si>
  <si>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</si>
  <si>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</si>
  <si>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</si>
  <si>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</si>
  <si>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</si>
  <si>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</si>
  <si>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</si>
  <si>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</si>
  <si>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</si>
  <si>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</si>
  <si>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</si>
  <si>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</si>
  <si>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</si>
  <si>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</si>
  <si>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</si>
  <si>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</si>
  <si>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</si>
  <si>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</si>
  <si>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</si>
  <si>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</si>
  <si>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</si>
  <si>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</si>
  <si>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</si>
  <si>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</si>
  <si>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</si>
  <si>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</si>
  <si>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</si>
  <si>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</si>
  <si>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</si>
  <si>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</si>
  <si>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</si>
  <si>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</si>
  <si>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</si>
  <si>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</si>
  <si>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</si>
  <si>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</si>
  <si>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</si>
  <si>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</si>
  <si>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</si>
  <si>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</si>
  <si>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</si>
  <si>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</si>
  <si>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</si>
  <si>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</si>
  <si>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</si>
  <si>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</si>
  <si>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</si>
  <si>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</si>
  <si>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</si>
  <si>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</si>
  <si>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</si>
  <si>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</si>
  <si>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</si>
  <si>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</si>
  <si>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</si>
  <si>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</si>
  <si>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</si>
  <si>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</si>
  <si>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</si>
  <si>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</si>
  <si>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</si>
  <si>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</si>
  <si>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</si>
  <si>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</si>
  <si>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</si>
  <si>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</si>
  <si>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</si>
  <si>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</si>
  <si>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</si>
  <si>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</si>
  <si>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</si>
  <si>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</si>
  <si>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</si>
  <si>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</si>
  <si>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</si>
  <si>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</si>
  <si>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</si>
  <si>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</si>
  <si>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</si>
  <si>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</si>
  <si>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</si>
  <si>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</si>
  <si>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</si>
  <si>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</si>
  <si>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</si>
  <si>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</si>
  <si>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</si>
  <si>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</si>
  <si>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</si>
  <si>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</si>
  <si>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</si>
  <si>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</si>
  <si>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</si>
  <si>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</si>
  <si>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</si>
  <si>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</si>
  <si>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</si>
  <si>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</si>
  <si>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</si>
  <si>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</si>
  <si>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</si>
  <si>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</si>
  <si>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</si>
  <si>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</si>
  <si>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</si>
  <si>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</si>
  <si>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</si>
  <si>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</si>
  <si>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</si>
  <si>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</si>
  <si>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</si>
  <si>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</si>
  <si>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</si>
  <si>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</si>
  <si>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</si>
  <si>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</si>
  <si>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</si>
  <si>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</si>
  <si>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</si>
  <si>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</si>
  <si>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</si>
  <si>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</si>
  <si>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</si>
  <si>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</si>
  <si>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</si>
  <si>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</si>
  <si>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</si>
  <si>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</si>
  <si>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</si>
  <si>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</si>
  <si>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</si>
  <si>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</si>
  <si>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</si>
  <si>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</si>
  <si>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</si>
  <si>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</si>
  <si>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</si>
  <si>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</si>
  <si>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</si>
  <si>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</si>
  <si>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</si>
  <si>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</si>
  <si>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</si>
  <si>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</si>
  <si>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</si>
  <si>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</si>
  <si>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</si>
  <si>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</si>
  <si>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</si>
  <si>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</si>
  <si>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</si>
  <si>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</si>
  <si>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</si>
  <si>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</si>
  <si>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</si>
  <si>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</si>
  <si>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</si>
  <si>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</si>
  <si>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</si>
  <si>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</si>
  <si>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</si>
  <si>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</si>
  <si>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</si>
  <si>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</si>
  <si>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</si>
  <si>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</si>
  <si>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</si>
  <si>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</si>
  <si>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</si>
  <si>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</si>
  <si>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</si>
  <si>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</si>
  <si>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</si>
  <si>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</si>
  <si>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</si>
  <si>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</si>
  <si>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</si>
  <si>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/>
  </si>
  <si>
    <t>[4,6]</t>
  </si>
  <si>
    <t>ACT P18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</si>
  <si>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</si>
  <si>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</si>
  <si>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</si>
  <si>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</si>
  <si>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</si>
  <si>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</si>
  <si>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</si>
  <si>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</si>
  <si>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</si>
  <si>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</si>
  <si>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</si>
  <si>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</si>
  <si>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</si>
  <si>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</si>
  <si>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</si>
  <si>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</si>
  <si>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</si>
  <si>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</si>
  <si>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</si>
  <si>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</si>
  <si>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</si>
  <si>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</si>
  <si>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</si>
  <si>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</si>
  <si>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</si>
  <si>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</si>
  <si>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</si>
  <si>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</si>
  <si>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Score as if time called</t>
  </si>
  <si>
    <t>B,C,D</t>
  </si>
  <si>
    <t>F,G</t>
  </si>
  <si>
    <t>F,H</t>
  </si>
  <si>
    <t>ACTP16?</t>
  </si>
  <si>
    <t>MATH SECTIONS: CALCULATOR (start @ 1) &amp; NO-CALCULATOR (start @ 61)</t>
  </si>
  <si>
    <t>TYPE</t>
  </si>
  <si>
    <t>DATE</t>
  </si>
  <si>
    <t>SECTIONS: P/SAT: 1st; ACT: 3rd</t>
  </si>
  <si>
    <t>SECTIONS: P/SAT: 2nd; ACT: 1st</t>
  </si>
  <si>
    <t>SECTIONS: P/SAT: 3rd</t>
  </si>
  <si>
    <t>SECTIONS: P/SAT: 4th; ACT: 2nd</t>
  </si>
  <si>
    <t>SECTIONS: ACT: 4th</t>
  </si>
  <si>
    <t>WRIT/ENG</t>
  </si>
  <si>
    <t>A, C</t>
  </si>
  <si>
    <t>97,98,99,100,101</t>
  </si>
  <si>
    <t>1,2,4,8,16</t>
  </si>
  <si>
    <t>0, 3</t>
  </si>
  <si>
    <t>1. Art</t>
  </si>
  <si>
    <t>2. Sci</t>
  </si>
  <si>
    <t>Art Passages</t>
  </si>
  <si>
    <t>Science Passages</t>
  </si>
  <si>
    <t>C?</t>
  </si>
  <si>
    <t>D?</t>
  </si>
  <si>
    <t>B?</t>
  </si>
  <si>
    <t>2?</t>
  </si>
  <si>
    <t>O?</t>
  </si>
  <si>
    <t>65?</t>
  </si>
  <si>
    <t>120?</t>
  </si>
  <si>
    <t>25?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</si>
</sst>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rgb="FF000000"/>
      <name val="Segoe UI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  <fill>
      <patternFill patternType="gray125">
        <bgColor theme="9" tint="0.79998168889431442"/>
      </patternFill>
    </fill>
    <fill>
      <patternFill patternType="gray125">
        <bgColor theme="5" tint="0.59999389629810485"/>
      </patternFill>
    </fill>
    <fill>
      <patternFill patternType="darkGray"/>
    </fill>
    <fill>
      <patternFill patternType="darkGray">
        <bgColor theme="9" tint="0.79998168889431442"/>
      </patternFill>
    </fill>
  </fills>
  <borders count="7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77111117893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77111117893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/>
      <diagonal/>
    </border>
    <border>
      <left style="thick">
        <color theme="4" tint="-0.24994659260841701"/>
      </left>
      <right/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95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24" fillId="4" borderId="7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0" fillId="0" borderId="1" xfId="0" applyFont="1" applyBorder="1" applyAlignment="1">
      <alignment horizontal="center" vertical="center"/>
    </xf>
    <xf numFmtId="16" fontId="0" fillId="0" borderId="0" xfId="0" applyNumberFormat="1"/>
    <xf numFmtId="0" fontId="24" fillId="5" borderId="7" xfId="0" applyFont="1" applyFill="1" applyBorder="1" applyAlignment="1">
      <alignment horizontal="center"/>
    </xf>
    <xf numFmtId="0" fontId="0" fillId="0" borderId="0" xfId="0" applyBorder="1"/>
    <xf numFmtId="0" fontId="7" fillId="15" borderId="0" xfId="0" applyFont="1" applyFill="1" applyAlignment="1">
      <alignment horizontal="center" vertical="center"/>
    </xf>
    <xf numFmtId="0" fontId="24" fillId="15" borderId="2" xfId="0" applyFont="1" applyFill="1" applyBorder="1" applyAlignment="1">
      <alignment horizontal="center"/>
    </xf>
    <xf numFmtId="0" fontId="24" fillId="15" borderId="7" xfId="0" applyFont="1" applyFill="1" applyBorder="1" applyAlignment="1">
      <alignment horizontal="center"/>
    </xf>
    <xf numFmtId="0" fontId="24" fillId="15" borderId="5" xfId="0" applyFont="1" applyFill="1" applyBorder="1" applyAlignment="1">
      <alignment horizontal="center"/>
    </xf>
    <xf numFmtId="0" fontId="0" fillId="0" borderId="0" xfId="0" applyFill="1"/>
    <xf numFmtId="0" fontId="24" fillId="15" borderId="33" xfId="0" applyFont="1" applyFill="1" applyBorder="1" applyAlignment="1">
      <alignment horizontal="center"/>
    </xf>
    <xf numFmtId="0" fontId="24" fillId="2" borderId="34" xfId="0" applyFont="1" applyFill="1" applyBorder="1" applyAlignment="1">
      <alignment horizontal="center"/>
    </xf>
    <xf numFmtId="0" fontId="24" fillId="15" borderId="34" xfId="0" applyFont="1" applyFill="1" applyBorder="1" applyAlignment="1">
      <alignment horizontal="center"/>
    </xf>
    <xf numFmtId="0" fontId="1" fillId="2" borderId="35" xfId="0" applyFont="1" applyFill="1" applyBorder="1" applyAlignment="1">
      <alignment horizontal="center"/>
    </xf>
    <xf numFmtId="0" fontId="24" fillId="15" borderId="36" xfId="0" applyFont="1" applyFill="1" applyBorder="1" applyAlignment="1">
      <alignment horizontal="center"/>
    </xf>
    <xf numFmtId="0" fontId="1" fillId="2" borderId="37" xfId="0" applyFont="1" applyFill="1" applyBorder="1" applyAlignment="1">
      <alignment horizontal="center"/>
    </xf>
    <xf numFmtId="0" fontId="24" fillId="15" borderId="39" xfId="0" applyFont="1" applyFill="1" applyBorder="1" applyAlignment="1">
      <alignment horizontal="center"/>
    </xf>
    <xf numFmtId="0" fontId="24" fillId="15" borderId="41" xfId="0" applyFont="1" applyFill="1" applyBorder="1" applyAlignment="1">
      <alignment horizontal="center"/>
    </xf>
    <xf numFmtId="0" fontId="24" fillId="15" borderId="43" xfId="0" applyFont="1" applyFill="1" applyBorder="1" applyAlignment="1">
      <alignment horizontal="center"/>
    </xf>
    <xf numFmtId="0" fontId="24" fillId="15" borderId="44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24" fillId="5" borderId="34" xfId="0" applyFont="1" applyFill="1" applyBorder="1" applyAlignment="1">
      <alignment horizontal="center"/>
    </xf>
    <xf numFmtId="0" fontId="24" fillId="2" borderId="7" xfId="0" applyFont="1" applyFill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0" fontId="24" fillId="3" borderId="34" xfId="0" applyFont="1" applyFill="1" applyBorder="1" applyAlignment="1">
      <alignment horizontal="center"/>
    </xf>
    <xf numFmtId="0" fontId="24" fillId="3" borderId="44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2" borderId="46" xfId="0" applyFont="1" applyFill="1" applyBorder="1" applyAlignment="1">
      <alignment horizontal="center"/>
    </xf>
    <xf numFmtId="0" fontId="1" fillId="2" borderId="47" xfId="0" applyFont="1" applyFill="1" applyBorder="1" applyAlignment="1">
      <alignment horizontal="center"/>
    </xf>
    <xf numFmtId="0" fontId="1" fillId="2" borderId="48" xfId="0" applyFont="1" applyFill="1" applyBorder="1" applyAlignment="1">
      <alignment horizontal="center"/>
    </xf>
    <xf numFmtId="0" fontId="1" fillId="5" borderId="35" xfId="0" applyFont="1" applyFill="1" applyBorder="1" applyAlignment="1">
      <alignment horizontal="center"/>
    </xf>
    <xf numFmtId="0" fontId="1" fillId="5" borderId="37" xfId="0" applyFont="1" applyFill="1" applyBorder="1" applyAlignment="1">
      <alignment horizontal="center"/>
    </xf>
    <xf numFmtId="0" fontId="1" fillId="4" borderId="46" xfId="0" applyFont="1" applyFill="1" applyBorder="1" applyAlignment="1">
      <alignment horizontal="center"/>
    </xf>
    <xf numFmtId="0" fontId="1" fillId="4" borderId="47" xfId="0" applyFont="1" applyFill="1" applyBorder="1" applyAlignment="1">
      <alignment horizontal="center"/>
    </xf>
    <xf numFmtId="0" fontId="1" fillId="4" borderId="54" xfId="0" applyFont="1" applyFill="1" applyBorder="1" applyAlignment="1">
      <alignment horizontal="center"/>
    </xf>
    <xf numFmtId="0" fontId="1" fillId="4" borderId="56" xfId="0" applyFont="1" applyFill="1" applyBorder="1" applyAlignment="1">
      <alignment horizontal="center"/>
    </xf>
    <xf numFmtId="0" fontId="24" fillId="4" borderId="47" xfId="0" applyFont="1" applyFill="1" applyBorder="1" applyAlignment="1">
      <alignment horizontal="center"/>
    </xf>
    <xf numFmtId="0" fontId="1" fillId="4" borderId="48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0" fillId="0" borderId="57" xfId="0" applyBorder="1"/>
    <xf numFmtId="0" fontId="24" fillId="15" borderId="33" xfId="0" applyFont="1" applyFill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15" borderId="34" xfId="0" applyFont="1" applyFill="1" applyBorder="1" applyAlignment="1">
      <alignment horizontal="center" vertical="center"/>
    </xf>
    <xf numFmtId="0" fontId="24" fillId="15" borderId="52" xfId="0" applyFont="1" applyFill="1" applyBorder="1" applyAlignment="1">
      <alignment horizontal="center" vertical="center"/>
    </xf>
    <xf numFmtId="0" fontId="24" fillId="15" borderId="38" xfId="0" applyFont="1" applyFill="1" applyBorder="1" applyAlignment="1">
      <alignment horizontal="center"/>
    </xf>
    <xf numFmtId="164" fontId="24" fillId="15" borderId="43" xfId="0" applyNumberFormat="1" applyFont="1" applyFill="1" applyBorder="1" applyAlignment="1">
      <alignment horizontal="center" vertical="center"/>
    </xf>
    <xf numFmtId="164" fontId="24" fillId="0" borderId="44" xfId="0" applyNumberFormat="1" applyFont="1" applyBorder="1" applyAlignment="1">
      <alignment horizontal="center" vertical="center"/>
    </xf>
    <xf numFmtId="164" fontId="24" fillId="15" borderId="44" xfId="0" applyNumberFormat="1" applyFont="1" applyFill="1" applyBorder="1" applyAlignment="1">
      <alignment horizontal="center" vertical="center"/>
    </xf>
    <xf numFmtId="164" fontId="24" fillId="15" borderId="45" xfId="0" applyNumberFormat="1" applyFont="1" applyFill="1" applyBorder="1" applyAlignment="1">
      <alignment horizontal="center" vertical="center"/>
    </xf>
    <xf numFmtId="0" fontId="24" fillId="19" borderId="41" xfId="0" applyFont="1" applyFill="1" applyBorder="1" applyAlignment="1">
      <alignment horizontal="center"/>
    </xf>
    <xf numFmtId="0" fontId="24" fillId="20" borderId="5" xfId="0" applyFont="1" applyFill="1" applyBorder="1" applyAlignment="1">
      <alignment horizontal="center"/>
    </xf>
    <xf numFmtId="0" fontId="24" fillId="19" borderId="5" xfId="0" applyFont="1" applyFill="1" applyBorder="1" applyAlignment="1">
      <alignment horizontal="center"/>
    </xf>
    <xf numFmtId="0" fontId="24" fillId="19" borderId="39" xfId="0" applyFont="1" applyFill="1" applyBorder="1" applyAlignment="1">
      <alignment horizontal="center"/>
    </xf>
    <xf numFmtId="0" fontId="24" fillId="20" borderId="7" xfId="0" applyFont="1" applyFill="1" applyBorder="1" applyAlignment="1">
      <alignment horizontal="center"/>
    </xf>
    <xf numFmtId="0" fontId="24" fillId="19" borderId="7" xfId="0" applyFont="1" applyFill="1" applyBorder="1" applyAlignment="1">
      <alignment horizontal="center"/>
    </xf>
    <xf numFmtId="0" fontId="24" fillId="19" borderId="36" xfId="0" applyFont="1" applyFill="1" applyBorder="1" applyAlignment="1">
      <alignment horizontal="center"/>
    </xf>
    <xf numFmtId="0" fontId="24" fillId="20" borderId="2" xfId="0" applyFont="1" applyFill="1" applyBorder="1" applyAlignment="1">
      <alignment horizontal="center"/>
    </xf>
    <xf numFmtId="0" fontId="24" fillId="19" borderId="2" xfId="0" applyFont="1" applyFill="1" applyBorder="1" applyAlignment="1">
      <alignment horizontal="center"/>
    </xf>
    <xf numFmtId="0" fontId="1" fillId="5" borderId="53" xfId="0" applyFont="1" applyFill="1" applyBorder="1" applyAlignment="1">
      <alignment horizontal="center"/>
    </xf>
    <xf numFmtId="0" fontId="24" fillId="15" borderId="52" xfId="0" applyFont="1" applyFill="1" applyBorder="1" applyAlignment="1">
      <alignment horizontal="center"/>
    </xf>
    <xf numFmtId="0" fontId="24" fillId="15" borderId="45" xfId="0" applyFont="1" applyFill="1" applyBorder="1" applyAlignment="1">
      <alignment horizontal="center"/>
    </xf>
    <xf numFmtId="0" fontId="1" fillId="3" borderId="35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/>
    </xf>
    <xf numFmtId="0" fontId="1" fillId="3" borderId="55" xfId="0" applyFont="1" applyFill="1" applyBorder="1" applyAlignment="1">
      <alignment horizontal="center"/>
    </xf>
    <xf numFmtId="0" fontId="1" fillId="4" borderId="58" xfId="0" applyFont="1" applyFill="1" applyBorder="1" applyAlignment="1">
      <alignment horizontal="center"/>
    </xf>
    <xf numFmtId="0" fontId="1" fillId="4" borderId="37" xfId="0" applyFont="1" applyFill="1" applyBorder="1" applyAlignment="1">
      <alignment horizontal="center"/>
    </xf>
    <xf numFmtId="0" fontId="1" fillId="4" borderId="53" xfId="0" applyFont="1" applyFill="1" applyBorder="1" applyAlignment="1">
      <alignment horizontal="center"/>
    </xf>
    <xf numFmtId="0" fontId="24" fillId="4" borderId="37" xfId="0" applyFont="1" applyFill="1" applyBorder="1" applyAlignment="1">
      <alignment horizontal="center"/>
    </xf>
    <xf numFmtId="0" fontId="24" fillId="15" borderId="42" xfId="0" applyFont="1" applyFill="1" applyBorder="1" applyAlignment="1">
      <alignment horizontal="center"/>
    </xf>
    <xf numFmtId="0" fontId="24" fillId="15" borderId="40" xfId="0" applyFont="1" applyFill="1" applyBorder="1" applyAlignment="1">
      <alignment horizontal="center"/>
    </xf>
    <xf numFmtId="0" fontId="24" fillId="19" borderId="42" xfId="0" applyFont="1" applyFill="1" applyBorder="1" applyAlignment="1">
      <alignment horizontal="center"/>
    </xf>
    <xf numFmtId="0" fontId="24" fillId="19" borderId="40" xfId="0" applyFont="1" applyFill="1" applyBorder="1" applyAlignment="1">
      <alignment horizontal="center"/>
    </xf>
    <xf numFmtId="0" fontId="24" fillId="19" borderId="38" xfId="0" applyFont="1" applyFill="1" applyBorder="1" applyAlignment="1">
      <alignment horizontal="center"/>
    </xf>
    <xf numFmtId="0" fontId="28" fillId="19" borderId="62" xfId="0" applyFont="1" applyFill="1" applyBorder="1"/>
    <xf numFmtId="0" fontId="28" fillId="1" borderId="62" xfId="0" applyFont="1" applyFill="1" applyBorder="1"/>
    <xf numFmtId="0" fontId="29" fillId="1" borderId="64" xfId="0" applyFont="1" applyFill="1" applyBorder="1" applyAlignment="1">
      <alignment vertical="center" textRotation="90"/>
    </xf>
    <xf numFmtId="0" fontId="29" fillId="1" borderId="64" xfId="0" applyFont="1" applyFill="1" applyBorder="1" applyAlignment="1">
      <alignment vertical="center" textRotation="180"/>
    </xf>
    <xf numFmtId="0" fontId="29" fillId="1" borderId="65" xfId="0" applyFont="1" applyFill="1" applyBorder="1" applyAlignment="1">
      <alignment horizontal="center" vertical="center" wrapText="1"/>
    </xf>
    <xf numFmtId="0" fontId="29" fillId="1" borderId="66" xfId="0" applyFont="1" applyFill="1" applyBorder="1" applyAlignment="1">
      <alignment horizontal="center" vertical="center" wrapText="1"/>
    </xf>
    <xf numFmtId="0" fontId="29" fillId="1" borderId="62" xfId="0" applyFont="1" applyFill="1" applyBorder="1" applyAlignment="1">
      <alignment horizontal="center" vertical="center" wrapText="1"/>
    </xf>
    <xf numFmtId="0" fontId="29" fillId="1" borderId="60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/>
    </xf>
    <xf numFmtId="0" fontId="29" fillId="21" borderId="0" xfId="0" applyFont="1" applyFill="1" applyAlignment="1">
      <alignment horizontal="center"/>
    </xf>
    <xf numFmtId="0" fontId="0" fillId="21" borderId="0" xfId="0" applyFill="1"/>
    <xf numFmtId="0" fontId="24" fillId="22" borderId="36" xfId="0" applyFont="1" applyFill="1" applyBorder="1" applyAlignment="1">
      <alignment horizontal="center"/>
    </xf>
    <xf numFmtId="0" fontId="24" fillId="21" borderId="2" xfId="0" applyFont="1" applyFill="1" applyBorder="1" applyAlignment="1">
      <alignment horizontal="center"/>
    </xf>
    <xf numFmtId="0" fontId="24" fillId="22" borderId="2" xfId="0" applyFont="1" applyFill="1" applyBorder="1" applyAlignment="1">
      <alignment horizontal="center"/>
    </xf>
    <xf numFmtId="0" fontId="24" fillId="22" borderId="38" xfId="0" applyFont="1" applyFill="1" applyBorder="1" applyAlignment="1">
      <alignment horizontal="center"/>
    </xf>
    <xf numFmtId="0" fontId="29" fillId="1" borderId="67" xfId="0" applyFont="1" applyFill="1" applyBorder="1" applyAlignment="1">
      <alignment vertical="center" textRotation="90"/>
    </xf>
    <xf numFmtId="0" fontId="29" fillId="1" borderId="59" xfId="0" applyFont="1" applyFill="1" applyBorder="1" applyAlignment="1">
      <alignment vertical="center" textRotation="180"/>
    </xf>
    <xf numFmtId="0" fontId="28" fillId="19" borderId="61" xfId="0" applyFont="1" applyFill="1" applyBorder="1"/>
    <xf numFmtId="0" fontId="28" fillId="19" borderId="63" xfId="0" applyFont="1" applyFill="1" applyBorder="1"/>
    <xf numFmtId="0" fontId="28" fillId="19" borderId="68" xfId="0" applyFont="1" applyFill="1" applyBorder="1"/>
    <xf numFmtId="0" fontId="28" fillId="1" borderId="68" xfId="0" applyFont="1" applyFill="1" applyBorder="1"/>
    <xf numFmtId="0" fontId="1" fillId="4" borderId="49" xfId="0" applyFont="1" applyFill="1" applyBorder="1" applyAlignment="1">
      <alignment horizontal="center"/>
    </xf>
    <xf numFmtId="0" fontId="24" fillId="19" borderId="69" xfId="0" applyFont="1" applyFill="1" applyBorder="1" applyAlignment="1">
      <alignment horizontal="center"/>
    </xf>
    <xf numFmtId="0" fontId="24" fillId="20" borderId="70" xfId="0" applyFont="1" applyFill="1" applyBorder="1" applyAlignment="1">
      <alignment horizontal="center"/>
    </xf>
    <xf numFmtId="0" fontId="24" fillId="19" borderId="70" xfId="0" applyFont="1" applyFill="1" applyBorder="1" applyAlignment="1">
      <alignment horizontal="center"/>
    </xf>
    <xf numFmtId="0" fontId="24" fillId="19" borderId="71" xfId="0" applyFont="1" applyFill="1" applyBorder="1" applyAlignment="1">
      <alignment horizontal="center"/>
    </xf>
    <xf numFmtId="0" fontId="1" fillId="4" borderId="72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left"/>
    </xf>
    <xf numFmtId="0" fontId="0" fillId="0" borderId="2" xfId="0" applyFont="1" applyBorder="1" applyAlignment="1">
      <alignment horizontal="center" vertical="center"/>
    </xf>
    <xf numFmtId="0" fontId="8" fillId="5" borderId="46" xfId="0" applyFont="1" applyFill="1" applyBorder="1" applyAlignment="1">
      <alignment horizontal="center" vertical="center" textRotation="90"/>
    </xf>
    <xf numFmtId="0" fontId="8" fillId="5" borderId="47" xfId="0" applyFont="1" applyFill="1" applyBorder="1" applyAlignment="1">
      <alignment horizontal="center" vertical="center" textRotation="90"/>
    </xf>
    <xf numFmtId="0" fontId="8" fillId="5" borderId="54" xfId="0" applyFont="1" applyFill="1" applyBorder="1" applyAlignment="1">
      <alignment horizontal="center" vertical="center" textRotation="90"/>
    </xf>
    <xf numFmtId="0" fontId="8" fillId="2" borderId="46" xfId="0" applyFont="1" applyFill="1" applyBorder="1" applyAlignment="1">
      <alignment horizontal="center" vertical="center" textRotation="90"/>
    </xf>
    <xf numFmtId="0" fontId="8" fillId="2" borderId="47" xfId="0" applyFont="1" applyFill="1" applyBorder="1" applyAlignment="1">
      <alignment horizontal="center" vertical="center" textRotation="90"/>
    </xf>
    <xf numFmtId="0" fontId="8" fillId="2" borderId="48" xfId="0" applyFont="1" applyFill="1" applyBorder="1" applyAlignment="1">
      <alignment horizontal="center" vertical="center" textRotation="90"/>
    </xf>
    <xf numFmtId="0" fontId="8" fillId="3" borderId="49" xfId="0" applyFont="1" applyFill="1" applyBorder="1" applyAlignment="1">
      <alignment horizontal="center" vertical="center" textRotation="90"/>
    </xf>
    <xf numFmtId="0" fontId="8" fillId="3" borderId="50" xfId="0" applyFont="1" applyFill="1" applyBorder="1" applyAlignment="1">
      <alignment horizontal="center" vertical="center" textRotation="90"/>
    </xf>
    <xf numFmtId="0" fontId="8" fillId="3" borderId="51" xfId="0" applyFont="1" applyFill="1" applyBorder="1" applyAlignment="1">
      <alignment horizontal="center" vertical="center" textRotation="90"/>
    </xf>
    <xf numFmtId="0" fontId="8" fillId="4" borderId="49" xfId="0" applyFont="1" applyFill="1" applyBorder="1" applyAlignment="1">
      <alignment horizontal="center" vertical="center" textRotation="90"/>
    </xf>
    <xf numFmtId="0" fontId="8" fillId="4" borderId="50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1" fillId="6" borderId="2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" fontId="3" fillId="6" borderId="2" xfId="0" applyNumberFormat="1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26" xfId="0" applyFont="1" applyBorder="1" applyAlignment="1">
      <alignment horizontal="center" vertical="center" textRotation="180"/>
    </xf>
    <xf numFmtId="0" fontId="15" fillId="0" borderId="0" xfId="0" applyFont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ctrlProps/ctrlProp34.xml><?xml version="1.0" encoding="utf-8"?>
<formControlPr xmlns="http://schemas.microsoft.com/office/spreadsheetml/2009/9/main" objectType="CheckBox" fmlaLink="$AI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419100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419100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419100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419100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419100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419100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419100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419100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419100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419100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419100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419100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419100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419100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419100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419100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419100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419100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419100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419100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419100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419100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419100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6</xdr:row>
          <xdr:rowOff>185738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0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176213</xdr:rowOff>
        </xdr:from>
        <xdr:to>
          <xdr:col>33</xdr:col>
          <xdr:colOff>0</xdr:colOff>
          <xdr:row>6</xdr:row>
          <xdr:rowOff>114300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12</xdr:row>
          <xdr:rowOff>0</xdr:rowOff>
        </xdr:from>
        <xdr:to>
          <xdr:col>30</xdr:col>
          <xdr:colOff>280988</xdr:colOff>
          <xdr:row>13</xdr:row>
          <xdr:rowOff>14288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2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>
      <selection activeCell="B250" sqref="B1:B250"/>
    </sheetView>
  </sheetViews>
  <sheetFormatPr defaultColWidth="8.46484375" defaultRowHeight="14.25" x14ac:dyDescent="0.45"/>
  <sheetData>
    <row r="1" spans="1:25" x14ac:dyDescent="0.45">
      <c r="B1" t="s">
        <v>197</v>
      </c>
      <c r="C1" t="s">
        <v>198</v>
      </c>
      <c r="D1" t="s">
        <v>199</v>
      </c>
      <c r="E1" t="s">
        <v>200</v>
      </c>
      <c r="F1" t="s">
        <v>201</v>
      </c>
      <c r="G1" t="s">
        <v>202</v>
      </c>
      <c r="H1" t="s">
        <v>203</v>
      </c>
      <c r="I1" t="s">
        <v>204</v>
      </c>
      <c r="J1" t="s">
        <v>205</v>
      </c>
      <c r="K1" t="s">
        <v>206</v>
      </c>
      <c r="L1" t="s">
        <v>207</v>
      </c>
      <c r="M1" t="s">
        <v>208</v>
      </c>
      <c r="N1" t="s">
        <v>209</v>
      </c>
      <c r="O1" t="s">
        <v>210</v>
      </c>
      <c r="P1" t="s">
        <v>211</v>
      </c>
      <c r="Q1" t="s">
        <v>212</v>
      </c>
      <c r="R1" t="s">
        <v>213</v>
      </c>
      <c r="S1" t="s">
        <v>214</v>
      </c>
      <c r="T1" t="s">
        <v>215</v>
      </c>
      <c r="U1" t="s">
        <v>216</v>
      </c>
      <c r="V1" t="s">
        <v>217</v>
      </c>
      <c r="W1" t="s">
        <v>196</v>
      </c>
      <c r="X1" t="s">
        <v>218</v>
      </c>
    </row>
    <row r="2" spans="1:25" x14ac:dyDescent="0.45">
      <c r="B2" t="s">
        <v>580</v>
      </c>
      <c r="C2" t="s">
        <v>581</v>
      </c>
      <c r="D2" t="s">
        <v>580</v>
      </c>
      <c r="E2" t="s">
        <v>581</v>
      </c>
      <c r="F2" t="s">
        <v>580</v>
      </c>
      <c r="G2" t="s">
        <v>581</v>
      </c>
      <c r="H2" t="s">
        <v>580</v>
      </c>
      <c r="I2" t="s">
        <v>581</v>
      </c>
      <c r="J2" t="s">
        <v>580</v>
      </c>
      <c r="K2" t="s">
        <v>581</v>
      </c>
      <c r="L2" t="s">
        <v>580</v>
      </c>
      <c r="M2" t="s">
        <v>581</v>
      </c>
      <c r="N2" t="s">
        <v>580</v>
      </c>
      <c r="O2" t="s">
        <v>581</v>
      </c>
      <c r="P2" t="s">
        <v>580</v>
      </c>
      <c r="Q2" t="s">
        <v>581</v>
      </c>
      <c r="R2" t="s">
        <v>581</v>
      </c>
      <c r="S2" t="s">
        <v>581</v>
      </c>
      <c r="T2" t="s">
        <v>581</v>
      </c>
      <c r="U2" t="s">
        <v>581</v>
      </c>
      <c r="V2" t="s">
        <v>581</v>
      </c>
      <c r="W2" t="s">
        <v>581</v>
      </c>
      <c r="X2" t="s">
        <v>580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582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583</v>
      </c>
      <c r="F36" t="s">
        <v>583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583</v>
      </c>
      <c r="N36" t="s">
        <v>160</v>
      </c>
      <c r="O36" t="s">
        <v>583</v>
      </c>
      <c r="P36" t="s">
        <v>161</v>
      </c>
      <c r="Q36" t="s">
        <v>159</v>
      </c>
      <c r="R36" t="s">
        <v>583</v>
      </c>
      <c r="S36" t="s">
        <v>583</v>
      </c>
      <c r="T36" t="s">
        <v>583</v>
      </c>
      <c r="U36" t="s">
        <v>583</v>
      </c>
      <c r="V36" t="s">
        <v>583</v>
      </c>
      <c r="W36" t="s">
        <v>583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583</v>
      </c>
      <c r="F37" t="s">
        <v>583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583</v>
      </c>
      <c r="O37" t="s">
        <v>583</v>
      </c>
      <c r="P37" t="s">
        <v>159</v>
      </c>
      <c r="Q37" t="s">
        <v>161</v>
      </c>
      <c r="R37" t="s">
        <v>583</v>
      </c>
      <c r="S37" t="s">
        <v>583</v>
      </c>
      <c r="T37" t="s">
        <v>583</v>
      </c>
      <c r="U37" t="s">
        <v>583</v>
      </c>
      <c r="V37" t="s">
        <v>583</v>
      </c>
      <c r="W37" t="s">
        <v>583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583</v>
      </c>
      <c r="F38" t="s">
        <v>583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583</v>
      </c>
      <c r="N38" t="s">
        <v>159</v>
      </c>
      <c r="O38" t="s">
        <v>583</v>
      </c>
      <c r="P38" t="s">
        <v>159</v>
      </c>
      <c r="Q38" t="s">
        <v>161</v>
      </c>
      <c r="R38" t="s">
        <v>583</v>
      </c>
      <c r="S38" t="s">
        <v>583</v>
      </c>
      <c r="T38" t="s">
        <v>583</v>
      </c>
      <c r="U38" t="s">
        <v>583</v>
      </c>
      <c r="V38" t="s">
        <v>583</v>
      </c>
      <c r="W38" t="s">
        <v>583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583</v>
      </c>
      <c r="F39" t="s">
        <v>583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583</v>
      </c>
      <c r="N39" t="s">
        <v>161</v>
      </c>
      <c r="O39" t="s">
        <v>583</v>
      </c>
      <c r="P39" t="s">
        <v>161</v>
      </c>
      <c r="Q39" t="s">
        <v>162</v>
      </c>
      <c r="R39" t="s">
        <v>583</v>
      </c>
      <c r="S39" t="s">
        <v>583</v>
      </c>
      <c r="T39" t="s">
        <v>583</v>
      </c>
      <c r="U39" t="s">
        <v>583</v>
      </c>
      <c r="V39" t="s">
        <v>583</v>
      </c>
      <c r="W39" t="s">
        <v>583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583</v>
      </c>
      <c r="F40" t="s">
        <v>583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583</v>
      </c>
      <c r="N40" t="s">
        <v>159</v>
      </c>
      <c r="O40" t="s">
        <v>583</v>
      </c>
      <c r="P40" t="s">
        <v>160</v>
      </c>
      <c r="Q40" t="s">
        <v>160</v>
      </c>
      <c r="R40" t="s">
        <v>583</v>
      </c>
      <c r="S40" t="s">
        <v>583</v>
      </c>
      <c r="T40" t="s">
        <v>583</v>
      </c>
      <c r="U40" t="s">
        <v>583</v>
      </c>
      <c r="V40" t="s">
        <v>583</v>
      </c>
      <c r="W40" t="s">
        <v>583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583</v>
      </c>
      <c r="F41" t="s">
        <v>583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583</v>
      </c>
      <c r="N41" t="s">
        <v>160</v>
      </c>
      <c r="O41" t="s">
        <v>583</v>
      </c>
      <c r="P41" t="s">
        <v>161</v>
      </c>
      <c r="Q41" t="s">
        <v>162</v>
      </c>
      <c r="R41" t="s">
        <v>583</v>
      </c>
      <c r="S41" t="s">
        <v>583</v>
      </c>
      <c r="T41" t="s">
        <v>583</v>
      </c>
      <c r="U41" t="s">
        <v>583</v>
      </c>
      <c r="V41" t="s">
        <v>583</v>
      </c>
      <c r="W41" t="s">
        <v>583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583</v>
      </c>
      <c r="F42" t="s">
        <v>583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583</v>
      </c>
      <c r="N42" t="s">
        <v>159</v>
      </c>
      <c r="O42" t="s">
        <v>583</v>
      </c>
      <c r="P42" t="s">
        <v>161</v>
      </c>
      <c r="Q42" t="s">
        <v>160</v>
      </c>
      <c r="R42" t="s">
        <v>583</v>
      </c>
      <c r="S42" t="s">
        <v>583</v>
      </c>
      <c r="T42" t="s">
        <v>583</v>
      </c>
      <c r="U42" t="s">
        <v>583</v>
      </c>
      <c r="V42" t="s">
        <v>583</v>
      </c>
      <c r="W42" t="s">
        <v>583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583</v>
      </c>
      <c r="F43" t="s">
        <v>583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583</v>
      </c>
      <c r="O43" t="s">
        <v>583</v>
      </c>
      <c r="P43" t="s">
        <v>160</v>
      </c>
      <c r="Q43" t="s">
        <v>162</v>
      </c>
      <c r="R43" t="s">
        <v>583</v>
      </c>
      <c r="S43" t="s">
        <v>583</v>
      </c>
      <c r="T43" t="s">
        <v>583</v>
      </c>
      <c r="U43" t="s">
        <v>583</v>
      </c>
      <c r="V43" t="s">
        <v>583</v>
      </c>
      <c r="W43" t="s">
        <v>583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168</v>
      </c>
      <c r="F141" t="s">
        <v>168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168</v>
      </c>
      <c r="N141" t="s">
        <v>162</v>
      </c>
      <c r="O141" t="s">
        <v>168</v>
      </c>
      <c r="P141" t="s">
        <v>159</v>
      </c>
      <c r="Q141" t="s">
        <v>161</v>
      </c>
      <c r="R141" t="s">
        <v>168</v>
      </c>
      <c r="S141" t="s">
        <v>168</v>
      </c>
      <c r="T141" t="s">
        <v>168</v>
      </c>
      <c r="U141" t="s">
        <v>168</v>
      </c>
      <c r="V141" t="s">
        <v>168</v>
      </c>
      <c r="W141" t="s">
        <v>168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168</v>
      </c>
      <c r="F147" t="s">
        <v>168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168</v>
      </c>
      <c r="O147" t="s">
        <v>168</v>
      </c>
      <c r="P147" t="s">
        <v>162</v>
      </c>
      <c r="Q147" t="s">
        <v>161</v>
      </c>
      <c r="R147" t="s">
        <v>168</v>
      </c>
      <c r="S147" t="s">
        <v>168</v>
      </c>
      <c r="T147" t="s">
        <v>168</v>
      </c>
      <c r="U147" t="s">
        <v>168</v>
      </c>
      <c r="V147" t="s">
        <v>168</v>
      </c>
      <c r="W147" t="s">
        <v>168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169</v>
      </c>
      <c r="F152" t="s">
        <v>169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169</v>
      </c>
      <c r="N152" t="s">
        <v>159</v>
      </c>
      <c r="O152" t="s">
        <v>169</v>
      </c>
      <c r="P152" t="s">
        <v>162</v>
      </c>
      <c r="Q152" t="s">
        <v>160</v>
      </c>
      <c r="R152" t="s">
        <v>169</v>
      </c>
      <c r="S152" t="s">
        <v>169</v>
      </c>
      <c r="T152" t="s">
        <v>169</v>
      </c>
      <c r="U152" t="s">
        <v>169</v>
      </c>
      <c r="V152" t="s">
        <v>169</v>
      </c>
      <c r="W152" t="s">
        <v>169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168</v>
      </c>
      <c r="F153" t="s">
        <v>168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168</v>
      </c>
      <c r="O153" t="s">
        <v>168</v>
      </c>
      <c r="P153" t="s">
        <v>162</v>
      </c>
      <c r="Q153" t="s">
        <v>162</v>
      </c>
      <c r="R153" t="s">
        <v>168</v>
      </c>
      <c r="S153" t="s">
        <v>168</v>
      </c>
      <c r="T153" t="s">
        <v>168</v>
      </c>
      <c r="U153" t="s">
        <v>168</v>
      </c>
      <c r="V153" t="s">
        <v>168</v>
      </c>
      <c r="W153" t="s">
        <v>168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169</v>
      </c>
      <c r="F154" t="s">
        <v>169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169</v>
      </c>
      <c r="N154" t="s">
        <v>162</v>
      </c>
      <c r="O154" t="s">
        <v>169</v>
      </c>
      <c r="P154" t="s">
        <v>161</v>
      </c>
      <c r="Q154" t="s">
        <v>159</v>
      </c>
      <c r="R154" t="s">
        <v>169</v>
      </c>
      <c r="S154" t="s">
        <v>169</v>
      </c>
      <c r="T154" t="s">
        <v>169</v>
      </c>
      <c r="U154" t="s">
        <v>169</v>
      </c>
      <c r="V154" t="s">
        <v>169</v>
      </c>
      <c r="W154" t="s">
        <v>169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168</v>
      </c>
      <c r="F159" t="s">
        <v>168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168</v>
      </c>
      <c r="N159" t="s">
        <v>160</v>
      </c>
      <c r="O159" t="s">
        <v>168</v>
      </c>
      <c r="P159">
        <v>6</v>
      </c>
      <c r="Q159">
        <v>3</v>
      </c>
      <c r="R159" t="s">
        <v>168</v>
      </c>
      <c r="S159" t="s">
        <v>168</v>
      </c>
      <c r="T159" t="s">
        <v>168</v>
      </c>
      <c r="U159" t="s">
        <v>168</v>
      </c>
      <c r="V159" t="s">
        <v>168</v>
      </c>
      <c r="W159" t="s">
        <v>168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584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168</v>
      </c>
      <c r="F165" t="s">
        <v>168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168</v>
      </c>
      <c r="N165">
        <v>92</v>
      </c>
      <c r="O165" t="s">
        <v>168</v>
      </c>
      <c r="R165" t="s">
        <v>168</v>
      </c>
      <c r="S165" t="s">
        <v>168</v>
      </c>
      <c r="T165" t="s">
        <v>168</v>
      </c>
      <c r="U165" t="s">
        <v>168</v>
      </c>
      <c r="V165" t="s">
        <v>168</v>
      </c>
      <c r="W165" t="s">
        <v>168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170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585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169</v>
      </c>
      <c r="F168" t="s">
        <v>169</v>
      </c>
      <c r="G168">
        <v>60</v>
      </c>
      <c r="J168">
        <v>-4821.2</v>
      </c>
      <c r="K168">
        <v>-8504.2000000000007</v>
      </c>
      <c r="L168">
        <v>-12187.2</v>
      </c>
      <c r="M168" t="s">
        <v>169</v>
      </c>
      <c r="N168" t="s">
        <v>167</v>
      </c>
      <c r="O168" t="s">
        <v>169</v>
      </c>
      <c r="R168" t="s">
        <v>169</v>
      </c>
      <c r="S168" t="s">
        <v>169</v>
      </c>
      <c r="T168" t="s">
        <v>169</v>
      </c>
      <c r="U168" t="s">
        <v>169</v>
      </c>
      <c r="V168" t="s">
        <v>169</v>
      </c>
      <c r="W168" t="s">
        <v>169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168</v>
      </c>
      <c r="F175" t="s">
        <v>168</v>
      </c>
      <c r="M175" t="s">
        <v>168</v>
      </c>
      <c r="O175" t="s">
        <v>168</v>
      </c>
      <c r="R175" t="s">
        <v>168</v>
      </c>
      <c r="S175" t="s">
        <v>168</v>
      </c>
      <c r="T175" t="s">
        <v>168</v>
      </c>
      <c r="U175" t="s">
        <v>168</v>
      </c>
      <c r="V175" t="s">
        <v>168</v>
      </c>
      <c r="W175" t="s">
        <v>168</v>
      </c>
      <c r="Y175">
        <v>45</v>
      </c>
    </row>
    <row r="176" spans="1:25" x14ac:dyDescent="0.45">
      <c r="A176">
        <v>46</v>
      </c>
      <c r="E176" t="s">
        <v>169</v>
      </c>
      <c r="F176" t="s">
        <v>169</v>
      </c>
      <c r="M176" t="s">
        <v>169</v>
      </c>
      <c r="O176" t="s">
        <v>169</v>
      </c>
      <c r="R176" t="s">
        <v>169</v>
      </c>
      <c r="S176" t="s">
        <v>169</v>
      </c>
      <c r="T176" t="s">
        <v>169</v>
      </c>
      <c r="U176" t="s">
        <v>169</v>
      </c>
      <c r="V176" t="s">
        <v>169</v>
      </c>
      <c r="W176" t="s">
        <v>169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168</v>
      </c>
      <c r="F185" t="s">
        <v>168</v>
      </c>
      <c r="M185" t="s">
        <v>168</v>
      </c>
      <c r="O185" t="s">
        <v>168</v>
      </c>
      <c r="R185" t="s">
        <v>168</v>
      </c>
      <c r="S185" t="s">
        <v>168</v>
      </c>
      <c r="T185" t="s">
        <v>168</v>
      </c>
      <c r="U185" t="s">
        <v>168</v>
      </c>
      <c r="V185" t="s">
        <v>168</v>
      </c>
      <c r="W185" t="s">
        <v>168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171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586</v>
      </c>
      <c r="J210" t="s">
        <v>167</v>
      </c>
      <c r="K210" t="s">
        <v>167</v>
      </c>
      <c r="L210">
        <v>25</v>
      </c>
      <c r="N210" t="s">
        <v>171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583</v>
      </c>
      <c r="F238" t="s">
        <v>583</v>
      </c>
      <c r="M238" t="s">
        <v>583</v>
      </c>
      <c r="O238" t="s">
        <v>583</v>
      </c>
      <c r="R238" t="s">
        <v>583</v>
      </c>
      <c r="S238" t="s">
        <v>583</v>
      </c>
      <c r="T238" t="s">
        <v>583</v>
      </c>
      <c r="U238" t="s">
        <v>583</v>
      </c>
      <c r="V238" t="s">
        <v>583</v>
      </c>
      <c r="W238" t="s">
        <v>583</v>
      </c>
      <c r="Y238">
        <v>28</v>
      </c>
    </row>
    <row r="239" spans="1:25" x14ac:dyDescent="0.45">
      <c r="A239">
        <v>29</v>
      </c>
      <c r="E239" t="s">
        <v>583</v>
      </c>
      <c r="F239" t="s">
        <v>583</v>
      </c>
      <c r="M239" t="s">
        <v>583</v>
      </c>
      <c r="O239" t="s">
        <v>583</v>
      </c>
      <c r="R239" t="s">
        <v>583</v>
      </c>
      <c r="S239" t="s">
        <v>583</v>
      </c>
      <c r="T239" t="s">
        <v>583</v>
      </c>
      <c r="U239" t="s">
        <v>583</v>
      </c>
      <c r="V239" t="s">
        <v>583</v>
      </c>
      <c r="W239" t="s">
        <v>583</v>
      </c>
      <c r="Y239">
        <v>29</v>
      </c>
    </row>
    <row r="240" spans="1:25" x14ac:dyDescent="0.45">
      <c r="A240">
        <v>30</v>
      </c>
      <c r="E240" t="s">
        <v>583</v>
      </c>
      <c r="F240" t="s">
        <v>583</v>
      </c>
      <c r="M240" t="s">
        <v>583</v>
      </c>
      <c r="O240" t="s">
        <v>583</v>
      </c>
      <c r="R240" t="s">
        <v>583</v>
      </c>
      <c r="S240" t="s">
        <v>583</v>
      </c>
      <c r="T240" t="s">
        <v>583</v>
      </c>
      <c r="U240" t="s">
        <v>583</v>
      </c>
      <c r="V240" t="s">
        <v>583</v>
      </c>
      <c r="W240" t="s">
        <v>583</v>
      </c>
      <c r="Y240">
        <v>30</v>
      </c>
    </row>
    <row r="241" spans="1:25" x14ac:dyDescent="0.45">
      <c r="A241">
        <v>31</v>
      </c>
      <c r="E241" t="s">
        <v>583</v>
      </c>
      <c r="F241" t="s">
        <v>583</v>
      </c>
      <c r="M241" t="s">
        <v>583</v>
      </c>
      <c r="O241" t="s">
        <v>583</v>
      </c>
      <c r="R241" t="s">
        <v>583</v>
      </c>
      <c r="S241" t="s">
        <v>583</v>
      </c>
      <c r="T241" t="s">
        <v>583</v>
      </c>
      <c r="U241" t="s">
        <v>583</v>
      </c>
      <c r="V241" t="s">
        <v>583</v>
      </c>
      <c r="W241" t="s">
        <v>583</v>
      </c>
      <c r="Y241">
        <v>31</v>
      </c>
    </row>
    <row r="242" spans="1:25" x14ac:dyDescent="0.45">
      <c r="A242">
        <v>32</v>
      </c>
      <c r="E242" t="s">
        <v>583</v>
      </c>
      <c r="F242" t="s">
        <v>583</v>
      </c>
      <c r="M242" t="s">
        <v>583</v>
      </c>
      <c r="O242" t="s">
        <v>583</v>
      </c>
      <c r="R242" t="s">
        <v>583</v>
      </c>
      <c r="S242" t="s">
        <v>583</v>
      </c>
      <c r="T242" t="s">
        <v>583</v>
      </c>
      <c r="U242" t="s">
        <v>583</v>
      </c>
      <c r="V242" t="s">
        <v>583</v>
      </c>
      <c r="W242" t="s">
        <v>583</v>
      </c>
      <c r="Y242">
        <v>32</v>
      </c>
    </row>
    <row r="243" spans="1:25" x14ac:dyDescent="0.45">
      <c r="A243">
        <v>33</v>
      </c>
      <c r="E243" t="s">
        <v>583</v>
      </c>
      <c r="F243" t="s">
        <v>583</v>
      </c>
      <c r="M243" t="s">
        <v>583</v>
      </c>
      <c r="O243" t="s">
        <v>583</v>
      </c>
      <c r="R243" t="s">
        <v>583</v>
      </c>
      <c r="S243" t="s">
        <v>583</v>
      </c>
      <c r="T243" t="s">
        <v>583</v>
      </c>
      <c r="U243" t="s">
        <v>583</v>
      </c>
      <c r="V243" t="s">
        <v>583</v>
      </c>
      <c r="W243" t="s">
        <v>583</v>
      </c>
      <c r="Y243">
        <v>33</v>
      </c>
    </row>
    <row r="244" spans="1:25" x14ac:dyDescent="0.45">
      <c r="A244">
        <v>34</v>
      </c>
      <c r="E244" t="s">
        <v>583</v>
      </c>
      <c r="F244" t="s">
        <v>583</v>
      </c>
      <c r="M244" t="s">
        <v>583</v>
      </c>
      <c r="O244" t="s">
        <v>583</v>
      </c>
      <c r="R244" t="s">
        <v>583</v>
      </c>
      <c r="S244" t="s">
        <v>583</v>
      </c>
      <c r="T244" t="s">
        <v>583</v>
      </c>
      <c r="U244" t="s">
        <v>583</v>
      </c>
      <c r="V244" t="s">
        <v>583</v>
      </c>
      <c r="W244" t="s">
        <v>583</v>
      </c>
      <c r="Y244">
        <v>34</v>
      </c>
    </row>
    <row r="245" spans="1:25" x14ac:dyDescent="0.45">
      <c r="A245">
        <v>35</v>
      </c>
      <c r="E245" t="s">
        <v>583</v>
      </c>
      <c r="F245" t="s">
        <v>583</v>
      </c>
      <c r="M245" t="s">
        <v>583</v>
      </c>
      <c r="O245" t="s">
        <v>583</v>
      </c>
      <c r="R245" t="s">
        <v>583</v>
      </c>
      <c r="S245" t="s">
        <v>583</v>
      </c>
      <c r="T245" t="s">
        <v>583</v>
      </c>
      <c r="U245" t="s">
        <v>583</v>
      </c>
      <c r="V245" t="s">
        <v>583</v>
      </c>
      <c r="W245" t="s">
        <v>583</v>
      </c>
      <c r="Y245">
        <v>35</v>
      </c>
    </row>
    <row r="246" spans="1:25" x14ac:dyDescent="0.45">
      <c r="A246">
        <v>36</v>
      </c>
      <c r="E246" t="s">
        <v>583</v>
      </c>
      <c r="F246" t="s">
        <v>583</v>
      </c>
      <c r="M246" t="s">
        <v>583</v>
      </c>
      <c r="O246" t="s">
        <v>583</v>
      </c>
      <c r="R246" t="s">
        <v>583</v>
      </c>
      <c r="S246" t="s">
        <v>583</v>
      </c>
      <c r="T246" t="s">
        <v>583</v>
      </c>
      <c r="U246" t="s">
        <v>583</v>
      </c>
      <c r="V246" t="s">
        <v>583</v>
      </c>
      <c r="W246" t="s">
        <v>583</v>
      </c>
      <c r="Y246">
        <v>36</v>
      </c>
    </row>
    <row r="247" spans="1:25" x14ac:dyDescent="0.45">
      <c r="A247">
        <v>37</v>
      </c>
      <c r="E247" t="s">
        <v>583</v>
      </c>
      <c r="F247" t="s">
        <v>583</v>
      </c>
      <c r="M247" t="s">
        <v>583</v>
      </c>
      <c r="O247" t="s">
        <v>583</v>
      </c>
      <c r="R247" t="s">
        <v>583</v>
      </c>
      <c r="S247" t="s">
        <v>583</v>
      </c>
      <c r="T247" t="s">
        <v>583</v>
      </c>
      <c r="U247" t="s">
        <v>583</v>
      </c>
      <c r="V247" t="s">
        <v>583</v>
      </c>
      <c r="W247" t="s">
        <v>583</v>
      </c>
      <c r="Y247">
        <v>37</v>
      </c>
    </row>
    <row r="248" spans="1:25" x14ac:dyDescent="0.45">
      <c r="A248">
        <v>38</v>
      </c>
      <c r="E248" t="s">
        <v>583</v>
      </c>
      <c r="F248" t="s">
        <v>583</v>
      </c>
      <c r="M248" t="s">
        <v>583</v>
      </c>
      <c r="O248" t="s">
        <v>583</v>
      </c>
      <c r="R248" t="s">
        <v>583</v>
      </c>
      <c r="S248" t="s">
        <v>583</v>
      </c>
      <c r="T248" t="s">
        <v>583</v>
      </c>
      <c r="U248" t="s">
        <v>583</v>
      </c>
      <c r="V248" t="s">
        <v>583</v>
      </c>
      <c r="W248" t="s">
        <v>583</v>
      </c>
      <c r="Y248">
        <v>38</v>
      </c>
    </row>
    <row r="249" spans="1:25" x14ac:dyDescent="0.45">
      <c r="A249">
        <v>39</v>
      </c>
      <c r="E249" t="s">
        <v>583</v>
      </c>
      <c r="F249" t="s">
        <v>583</v>
      </c>
      <c r="M249" t="s">
        <v>583</v>
      </c>
      <c r="O249" t="s">
        <v>583</v>
      </c>
      <c r="R249" t="s">
        <v>583</v>
      </c>
      <c r="S249" t="s">
        <v>583</v>
      </c>
      <c r="T249" t="s">
        <v>583</v>
      </c>
      <c r="U249" t="s">
        <v>583</v>
      </c>
      <c r="V249" t="s">
        <v>583</v>
      </c>
      <c r="W249" t="s">
        <v>583</v>
      </c>
      <c r="Y249">
        <v>39</v>
      </c>
    </row>
    <row r="250" spans="1:25" x14ac:dyDescent="0.45">
      <c r="A250">
        <v>40</v>
      </c>
      <c r="E250" t="s">
        <v>583</v>
      </c>
      <c r="F250" t="s">
        <v>583</v>
      </c>
      <c r="M250" t="s">
        <v>583</v>
      </c>
      <c r="O250" t="s">
        <v>583</v>
      </c>
      <c r="R250" t="s">
        <v>583</v>
      </c>
      <c r="S250" t="s">
        <v>583</v>
      </c>
      <c r="T250" t="s">
        <v>583</v>
      </c>
      <c r="U250" t="s">
        <v>583</v>
      </c>
      <c r="V250" t="s">
        <v>583</v>
      </c>
      <c r="W250" t="s">
        <v>583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59" zoomScaleNormal="40" workbookViewId="0">
      <selection sqref="A1:Y250"/>
    </sheetView>
  </sheetViews>
  <sheetFormatPr defaultColWidth="8.796875"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60"/>
  <sheetViews>
    <sheetView tabSelected="1" topLeftCell="A190" zoomScale="40" zoomScaleNormal="40" workbookViewId="0">
      <selection activeCell="C165" sqref="C165"/>
    </sheetView>
  </sheetViews>
  <sheetFormatPr defaultColWidth="7.19921875" defaultRowHeight="14.25" x14ac:dyDescent="0.45"/>
  <cols>
    <col min="1" max="1" width="19.59765625" customWidth="1"/>
    <col min="2" max="2" width="4.46484375" customWidth="1"/>
    <col min="3" max="25" width="8.4648437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3" t="b">
        <v>1</v>
      </c>
      <c r="D2" s="73" t="b">
        <v>0</v>
      </c>
      <c r="E2" s="73" t="b">
        <v>0</v>
      </c>
      <c r="F2" s="73" t="b">
        <v>0</v>
      </c>
      <c r="G2" s="73" t="b">
        <v>0</v>
      </c>
      <c r="H2" s="73" t="b">
        <v>0</v>
      </c>
      <c r="I2" s="73" t="b">
        <v>0</v>
      </c>
      <c r="J2" s="73" t="b">
        <v>0</v>
      </c>
      <c r="K2" s="73" t="b">
        <v>0</v>
      </c>
      <c r="L2" s="73" t="b">
        <v>0</v>
      </c>
      <c r="M2" s="73" t="b">
        <v>0</v>
      </c>
      <c r="N2" s="73" t="b">
        <v>0</v>
      </c>
      <c r="O2" s="73" t="b">
        <v>0</v>
      </c>
      <c r="P2" s="73" t="b">
        <v>0</v>
      </c>
      <c r="Q2" s="73" t="b">
        <v>0</v>
      </c>
      <c r="R2" s="73" t="b">
        <v>0</v>
      </c>
      <c r="S2" s="73" t="b">
        <v>0</v>
      </c>
      <c r="T2" s="73" t="b">
        <v>0</v>
      </c>
      <c r="U2" s="73" t="b">
        <v>0</v>
      </c>
      <c r="V2" s="73" t="b">
        <v>0</v>
      </c>
      <c r="W2" s="73" t="b">
        <v>0</v>
      </c>
      <c r="X2" s="73" t="b">
        <v>0</v>
      </c>
      <c r="Y2" s="73" t="b">
        <v>0</v>
      </c>
    </row>
    <row r="3" spans="1:36" ht="36" customHeight="1" thickBot="1" x14ac:dyDescent="0.5">
      <c r="C3" s="346">
        <v>1</v>
      </c>
      <c r="D3" s="17">
        <v>2</v>
      </c>
      <c r="E3" s="346">
        <v>3</v>
      </c>
      <c r="F3" s="17">
        <v>4</v>
      </c>
      <c r="G3" s="346">
        <v>5</v>
      </c>
      <c r="H3" s="17">
        <v>6</v>
      </c>
      <c r="I3" s="346">
        <v>7</v>
      </c>
      <c r="J3" s="17">
        <v>8</v>
      </c>
      <c r="K3" s="346">
        <v>9</v>
      </c>
      <c r="L3" s="17">
        <v>10</v>
      </c>
      <c r="M3" s="346">
        <v>11</v>
      </c>
      <c r="N3" s="17">
        <v>12</v>
      </c>
      <c r="O3" s="346">
        <v>13</v>
      </c>
      <c r="P3" s="17">
        <v>14</v>
      </c>
      <c r="Q3" s="346">
        <v>15</v>
      </c>
      <c r="R3" s="17">
        <v>16</v>
      </c>
      <c r="S3" s="346">
        <v>17</v>
      </c>
      <c r="T3" s="17">
        <v>18</v>
      </c>
      <c r="U3" s="346">
        <v>19</v>
      </c>
      <c r="V3" s="17">
        <v>20</v>
      </c>
      <c r="W3" s="346">
        <v>21</v>
      </c>
      <c r="X3" s="17">
        <v>22</v>
      </c>
      <c r="Y3" s="346">
        <v>23</v>
      </c>
    </row>
    <row r="4" spans="1:36" ht="21.4" thickTop="1" x14ac:dyDescent="0.65">
      <c r="A4" s="422" t="s">
        <v>580</v>
      </c>
      <c r="C4" s="381" t="s">
        <v>203</v>
      </c>
      <c r="D4" s="382"/>
      <c r="E4" s="383"/>
      <c r="F4" s="382"/>
      <c r="G4" s="383"/>
      <c r="H4" s="382"/>
      <c r="I4" s="383"/>
      <c r="J4" s="382"/>
      <c r="K4" s="383"/>
      <c r="L4" s="382"/>
      <c r="M4" s="383"/>
      <c r="N4" s="382"/>
      <c r="O4" s="383"/>
      <c r="P4" s="382"/>
      <c r="Q4" s="383"/>
      <c r="R4" s="382"/>
      <c r="S4" s="383"/>
      <c r="T4" s="382"/>
      <c r="U4" s="383"/>
      <c r="V4" s="382"/>
      <c r="W4" s="383"/>
      <c r="X4" s="382"/>
      <c r="Y4" s="384"/>
    </row>
    <row r="5" spans="1:36" ht="2.5499999999999998" customHeight="1" x14ac:dyDescent="0.65">
      <c r="A5" s="423" t="s">
        <v>667</v>
      </c>
      <c r="B5" s="424"/>
      <c r="C5" s="425"/>
      <c r="D5" s="426"/>
      <c r="E5" s="427"/>
      <c r="F5" s="426"/>
      <c r="G5" s="427"/>
      <c r="H5" s="426"/>
      <c r="I5" s="427"/>
      <c r="J5" s="426"/>
      <c r="K5" s="427"/>
      <c r="L5" s="426"/>
      <c r="M5" s="427"/>
      <c r="N5" s="426"/>
      <c r="O5" s="427"/>
      <c r="P5" s="426"/>
      <c r="Q5" s="427"/>
      <c r="R5" s="426"/>
      <c r="S5" s="427"/>
      <c r="T5" s="426"/>
      <c r="U5" s="427"/>
      <c r="V5" s="426"/>
      <c r="W5" s="427"/>
      <c r="X5" s="426"/>
      <c r="Y5" s="428"/>
      <c r="Z5" s="380"/>
    </row>
    <row r="6" spans="1:36" ht="21.4" thickBot="1" x14ac:dyDescent="0.7">
      <c r="A6" s="422" t="s">
        <v>668</v>
      </c>
      <c r="C6" s="386">
        <v>43687</v>
      </c>
      <c r="D6" s="387"/>
      <c r="E6" s="388"/>
      <c r="F6" s="387"/>
      <c r="G6" s="388"/>
      <c r="H6" s="387"/>
      <c r="I6" s="388"/>
      <c r="J6" s="387"/>
      <c r="K6" s="388"/>
      <c r="L6" s="387"/>
      <c r="M6" s="388"/>
      <c r="N6" s="387"/>
      <c r="O6" s="388"/>
      <c r="P6" s="387"/>
      <c r="Q6" s="388"/>
      <c r="R6" s="387"/>
      <c r="S6" s="388"/>
      <c r="T6" s="387"/>
      <c r="U6" s="388"/>
      <c r="V6" s="387"/>
      <c r="W6" s="388"/>
      <c r="X6" s="387"/>
      <c r="Y6" s="389"/>
      <c r="AB6" s="455" t="s">
        <v>595</v>
      </c>
      <c r="AC6" s="455"/>
      <c r="AE6" s="341" t="s">
        <v>659</v>
      </c>
    </row>
    <row r="7" spans="1:36" ht="14.65" thickTop="1" x14ac:dyDescent="0.45">
      <c r="A7" s="447" t="s">
        <v>158</v>
      </c>
      <c r="B7" s="368">
        <v>1</v>
      </c>
      <c r="C7" s="351" t="s">
        <v>161</v>
      </c>
      <c r="D7" s="352"/>
      <c r="E7" s="353"/>
      <c r="F7" s="352"/>
      <c r="G7" s="353"/>
      <c r="H7" s="352"/>
      <c r="I7" s="353"/>
      <c r="J7" s="352"/>
      <c r="K7" s="353"/>
      <c r="L7" s="352"/>
      <c r="M7" s="353"/>
      <c r="N7" s="352"/>
      <c r="O7" s="353"/>
      <c r="P7" s="352"/>
      <c r="Q7" s="353"/>
      <c r="R7" s="352"/>
      <c r="S7" s="353"/>
      <c r="T7" s="352"/>
      <c r="U7" s="353"/>
      <c r="V7" s="352"/>
      <c r="W7" s="353"/>
      <c r="X7" s="352"/>
      <c r="Y7" s="400"/>
      <c r="Z7" s="354">
        <v>1</v>
      </c>
      <c r="AB7" s="28" t="str">
        <f>META!EX3</f>
        <v>S01</v>
      </c>
      <c r="AC7" s="2" t="str">
        <f>META!EY3</f>
        <v>SAT #1</v>
      </c>
      <c r="AE7" s="16" t="s">
        <v>344</v>
      </c>
      <c r="AH7">
        <v>1</v>
      </c>
      <c r="AI7" t="b">
        <v>0</v>
      </c>
      <c r="AJ7" s="8" t="s">
        <v>660</v>
      </c>
    </row>
    <row r="8" spans="1:36" x14ac:dyDescent="0.45">
      <c r="A8" s="448"/>
      <c r="B8" s="369">
        <v>2</v>
      </c>
      <c r="C8" s="355" t="s">
        <v>161</v>
      </c>
      <c r="D8" s="168"/>
      <c r="E8" s="347"/>
      <c r="F8" s="168"/>
      <c r="G8" s="347"/>
      <c r="H8" s="168"/>
      <c r="I8" s="347"/>
      <c r="J8" s="168"/>
      <c r="K8" s="347"/>
      <c r="L8" s="168"/>
      <c r="M8" s="347"/>
      <c r="N8" s="168"/>
      <c r="O8" s="347"/>
      <c r="P8" s="168"/>
      <c r="Q8" s="347"/>
      <c r="R8" s="168"/>
      <c r="S8" s="347"/>
      <c r="T8" s="168"/>
      <c r="U8" s="347"/>
      <c r="V8" s="168"/>
      <c r="W8" s="347"/>
      <c r="X8" s="168"/>
      <c r="Y8" s="385"/>
      <c r="Z8" s="356">
        <v>2</v>
      </c>
      <c r="AB8" s="28" t="str">
        <f>META!EX4</f>
        <v>S02</v>
      </c>
      <c r="AC8" s="2" t="str">
        <f>META!EY4</f>
        <v>SAT #2</v>
      </c>
      <c r="AE8" s="16" t="s">
        <v>345</v>
      </c>
      <c r="AH8">
        <v>1</v>
      </c>
      <c r="AI8" t="b">
        <v>0</v>
      </c>
      <c r="AJ8" s="8">
        <v>1</v>
      </c>
    </row>
    <row r="9" spans="1:36" x14ac:dyDescent="0.45">
      <c r="A9" s="448"/>
      <c r="B9" s="369">
        <v>3</v>
      </c>
      <c r="C9" s="355" t="s">
        <v>160</v>
      </c>
      <c r="D9" s="168"/>
      <c r="E9" s="347"/>
      <c r="F9" s="168"/>
      <c r="G9" s="347"/>
      <c r="H9" s="168"/>
      <c r="I9" s="347"/>
      <c r="J9" s="168"/>
      <c r="K9" s="347"/>
      <c r="L9" s="168"/>
      <c r="M9" s="347"/>
      <c r="N9" s="168"/>
      <c r="O9" s="347"/>
      <c r="P9" s="168"/>
      <c r="Q9" s="347"/>
      <c r="R9" s="168"/>
      <c r="S9" s="347"/>
      <c r="T9" s="168"/>
      <c r="U9" s="347"/>
      <c r="V9" s="168"/>
      <c r="W9" s="347"/>
      <c r="X9" s="168"/>
      <c r="Y9" s="385"/>
      <c r="Z9" s="356">
        <v>3</v>
      </c>
      <c r="AB9" s="28" t="str">
        <f>META!EX5</f>
        <v>S03</v>
      </c>
      <c r="AC9" s="2" t="str">
        <f>META!EY5</f>
        <v>SAT #3</v>
      </c>
      <c r="AE9" s="16" t="s">
        <v>239</v>
      </c>
      <c r="AH9">
        <v>1</v>
      </c>
      <c r="AI9" t="b">
        <v>0</v>
      </c>
      <c r="AJ9" s="8">
        <v>2</v>
      </c>
    </row>
    <row r="10" spans="1:36" x14ac:dyDescent="0.45">
      <c r="A10" s="448"/>
      <c r="B10" s="369">
        <v>4</v>
      </c>
      <c r="C10" s="355" t="s">
        <v>160</v>
      </c>
      <c r="D10" s="168"/>
      <c r="E10" s="347"/>
      <c r="F10" s="168"/>
      <c r="G10" s="347"/>
      <c r="H10" s="168"/>
      <c r="I10" s="347"/>
      <c r="J10" s="168"/>
      <c r="K10" s="347"/>
      <c r="L10" s="168"/>
      <c r="M10" s="347"/>
      <c r="N10" s="168"/>
      <c r="O10" s="347"/>
      <c r="P10" s="168"/>
      <c r="Q10" s="347"/>
      <c r="R10" s="168"/>
      <c r="S10" s="347"/>
      <c r="T10" s="168"/>
      <c r="U10" s="347"/>
      <c r="V10" s="168"/>
      <c r="W10" s="347"/>
      <c r="X10" s="168"/>
      <c r="Y10" s="385"/>
      <c r="Z10" s="356">
        <v>4</v>
      </c>
      <c r="AB10" s="28" t="str">
        <f>META!EX6</f>
        <v>S04</v>
      </c>
      <c r="AC10" s="2" t="str">
        <f>META!EY6</f>
        <v>SAT #4</v>
      </c>
      <c r="AE10" s="16" t="s">
        <v>186</v>
      </c>
      <c r="AH10">
        <v>1</v>
      </c>
      <c r="AI10" t="b">
        <v>0</v>
      </c>
      <c r="AJ10" s="8">
        <v>3</v>
      </c>
    </row>
    <row r="11" spans="1:36" x14ac:dyDescent="0.45">
      <c r="A11" s="448"/>
      <c r="B11" s="369">
        <v>5</v>
      </c>
      <c r="C11" s="355" t="s">
        <v>683</v>
      </c>
      <c r="D11" s="168"/>
      <c r="E11" s="347"/>
      <c r="F11" s="168"/>
      <c r="G11" s="347"/>
      <c r="H11" s="168"/>
      <c r="I11" s="347"/>
      <c r="J11" s="168"/>
      <c r="K11" s="347"/>
      <c r="L11" s="168"/>
      <c r="M11" s="347"/>
      <c r="N11" s="168"/>
      <c r="O11" s="347"/>
      <c r="P11" s="168"/>
      <c r="Q11" s="347"/>
      <c r="R11" s="168"/>
      <c r="S11" s="347"/>
      <c r="T11" s="168"/>
      <c r="U11" s="347"/>
      <c r="V11" s="168"/>
      <c r="W11" s="347"/>
      <c r="X11" s="168"/>
      <c r="Y11" s="385"/>
      <c r="Z11" s="356">
        <v>5</v>
      </c>
      <c r="AB11" s="28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448"/>
      <c r="B12" s="369">
        <v>6</v>
      </c>
      <c r="C12" s="355" t="s">
        <v>683</v>
      </c>
      <c r="D12" s="168"/>
      <c r="E12" s="347"/>
      <c r="F12" s="168"/>
      <c r="G12" s="347"/>
      <c r="H12" s="168"/>
      <c r="I12" s="347"/>
      <c r="J12" s="168"/>
      <c r="K12" s="347"/>
      <c r="L12" s="168"/>
      <c r="M12" s="347"/>
      <c r="N12" s="168"/>
      <c r="O12" s="347"/>
      <c r="P12" s="168"/>
      <c r="Q12" s="347"/>
      <c r="R12" s="168"/>
      <c r="S12" s="347"/>
      <c r="T12" s="168"/>
      <c r="U12" s="347"/>
      <c r="V12" s="168"/>
      <c r="W12" s="347"/>
      <c r="X12" s="168"/>
      <c r="Y12" s="385"/>
      <c r="Z12" s="356">
        <v>6</v>
      </c>
      <c r="AB12" s="28" t="str">
        <f>META!EX8</f>
        <v>S06</v>
      </c>
      <c r="AC12" s="2">
        <f>META!EY8</f>
        <v>0</v>
      </c>
      <c r="AE12" s="341" t="s">
        <v>661</v>
      </c>
      <c r="AJ12" s="8">
        <v>5</v>
      </c>
    </row>
    <row r="13" spans="1:36" x14ac:dyDescent="0.45">
      <c r="A13" s="448"/>
      <c r="B13" s="369">
        <v>7</v>
      </c>
      <c r="C13" s="355" t="s">
        <v>684</v>
      </c>
      <c r="D13" s="168"/>
      <c r="E13" s="347"/>
      <c r="F13" s="168"/>
      <c r="G13" s="347"/>
      <c r="H13" s="168"/>
      <c r="I13" s="347"/>
      <c r="J13" s="168"/>
      <c r="K13" s="347"/>
      <c r="L13" s="168"/>
      <c r="M13" s="347"/>
      <c r="N13" s="168"/>
      <c r="O13" s="347"/>
      <c r="P13" s="168"/>
      <c r="Q13" s="347"/>
      <c r="R13" s="168"/>
      <c r="S13" s="347"/>
      <c r="T13" s="168"/>
      <c r="U13" s="347"/>
      <c r="V13" s="168"/>
      <c r="W13" s="347"/>
      <c r="X13" s="168"/>
      <c r="Y13" s="385"/>
      <c r="Z13" s="356">
        <v>7</v>
      </c>
      <c r="AB13" s="28" t="str">
        <f>META!EX9</f>
        <v>S07</v>
      </c>
      <c r="AC13" s="2">
        <f>META!EY9</f>
        <v>0</v>
      </c>
      <c r="AI13" t="b">
        <v>0</v>
      </c>
      <c r="AJ13" s="8">
        <v>6</v>
      </c>
    </row>
    <row r="14" spans="1:36" x14ac:dyDescent="0.45">
      <c r="A14" s="448"/>
      <c r="B14" s="369">
        <v>8</v>
      </c>
      <c r="C14" s="355" t="s">
        <v>159</v>
      </c>
      <c r="D14" s="168"/>
      <c r="E14" s="347"/>
      <c r="F14" s="168"/>
      <c r="G14" s="347"/>
      <c r="H14" s="168"/>
      <c r="I14" s="347"/>
      <c r="J14" s="168"/>
      <c r="K14" s="347"/>
      <c r="L14" s="168"/>
      <c r="M14" s="347"/>
      <c r="N14" s="168"/>
      <c r="O14" s="347"/>
      <c r="P14" s="168"/>
      <c r="Q14" s="347"/>
      <c r="R14" s="168"/>
      <c r="S14" s="347"/>
      <c r="T14" s="168"/>
      <c r="U14" s="347"/>
      <c r="V14" s="168"/>
      <c r="W14" s="347"/>
      <c r="X14" s="168"/>
      <c r="Y14" s="385"/>
      <c r="Z14" s="356">
        <v>8</v>
      </c>
      <c r="AB14" s="28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448"/>
      <c r="B15" s="369">
        <v>9</v>
      </c>
      <c r="C15" s="355" t="s">
        <v>160</v>
      </c>
      <c r="D15" s="168"/>
      <c r="E15" s="347"/>
      <c r="F15" s="168"/>
      <c r="G15" s="347"/>
      <c r="H15" s="168"/>
      <c r="I15" s="347"/>
      <c r="J15" s="168"/>
      <c r="K15" s="347"/>
      <c r="L15" s="168"/>
      <c r="M15" s="347"/>
      <c r="N15" s="168"/>
      <c r="O15" s="347"/>
      <c r="P15" s="168"/>
      <c r="Q15" s="347"/>
      <c r="R15" s="168"/>
      <c r="S15" s="347"/>
      <c r="T15" s="168"/>
      <c r="U15" s="347"/>
      <c r="V15" s="168"/>
      <c r="W15" s="347"/>
      <c r="X15" s="168"/>
      <c r="Y15" s="385"/>
      <c r="Z15" s="356">
        <v>9</v>
      </c>
      <c r="AB15" s="28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448"/>
      <c r="B16" s="369">
        <v>10</v>
      </c>
      <c r="C16" s="355" t="s">
        <v>159</v>
      </c>
      <c r="D16" s="168"/>
      <c r="E16" s="347"/>
      <c r="F16" s="168"/>
      <c r="G16" s="347"/>
      <c r="H16" s="168"/>
      <c r="I16" s="347"/>
      <c r="J16" s="168"/>
      <c r="K16" s="347"/>
      <c r="L16" s="168"/>
      <c r="M16" s="347"/>
      <c r="N16" s="168"/>
      <c r="O16" s="347"/>
      <c r="P16" s="168"/>
      <c r="Q16" s="347"/>
      <c r="R16" s="168"/>
      <c r="S16" s="347"/>
      <c r="T16" s="168"/>
      <c r="U16" s="347"/>
      <c r="V16" s="168"/>
      <c r="W16" s="347"/>
      <c r="X16" s="168"/>
      <c r="Y16" s="385"/>
      <c r="Z16" s="356">
        <v>10</v>
      </c>
      <c r="AB16" s="28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448"/>
      <c r="B17" s="369">
        <v>11</v>
      </c>
      <c r="C17" s="355" t="s">
        <v>162</v>
      </c>
      <c r="D17" s="168"/>
      <c r="E17" s="347"/>
      <c r="F17" s="168"/>
      <c r="G17" s="347"/>
      <c r="H17" s="168"/>
      <c r="I17" s="347"/>
      <c r="J17" s="168"/>
      <c r="K17" s="347"/>
      <c r="L17" s="168"/>
      <c r="M17" s="347"/>
      <c r="N17" s="168"/>
      <c r="O17" s="347"/>
      <c r="P17" s="168"/>
      <c r="Q17" s="347"/>
      <c r="R17" s="168"/>
      <c r="S17" s="347"/>
      <c r="T17" s="168"/>
      <c r="U17" s="347"/>
      <c r="V17" s="168"/>
      <c r="W17" s="347"/>
      <c r="X17" s="168"/>
      <c r="Y17" s="385"/>
      <c r="Z17" s="356">
        <v>11</v>
      </c>
      <c r="AB17" s="28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448"/>
      <c r="B18" s="369">
        <v>12</v>
      </c>
      <c r="C18" s="355" t="s">
        <v>162</v>
      </c>
      <c r="D18" s="168"/>
      <c r="E18" s="347"/>
      <c r="F18" s="168"/>
      <c r="G18" s="347"/>
      <c r="H18" s="168"/>
      <c r="I18" s="347"/>
      <c r="J18" s="168"/>
      <c r="K18" s="347"/>
      <c r="L18" s="168"/>
      <c r="M18" s="347"/>
      <c r="N18" s="168"/>
      <c r="O18" s="347"/>
      <c r="P18" s="168"/>
      <c r="Q18" s="347"/>
      <c r="R18" s="168"/>
      <c r="S18" s="347"/>
      <c r="T18" s="168"/>
      <c r="U18" s="347"/>
      <c r="V18" s="168"/>
      <c r="W18" s="347"/>
      <c r="X18" s="168"/>
      <c r="Y18" s="385"/>
      <c r="Z18" s="356">
        <v>12</v>
      </c>
      <c r="AB18" s="28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448"/>
      <c r="B19" s="369">
        <v>13</v>
      </c>
      <c r="C19" s="355" t="s">
        <v>685</v>
      </c>
      <c r="D19" s="168"/>
      <c r="E19" s="347"/>
      <c r="F19" s="168"/>
      <c r="G19" s="347"/>
      <c r="H19" s="168"/>
      <c r="I19" s="347"/>
      <c r="J19" s="168"/>
      <c r="K19" s="347"/>
      <c r="L19" s="168"/>
      <c r="M19" s="347"/>
      <c r="N19" s="168"/>
      <c r="O19" s="347"/>
      <c r="P19" s="168"/>
      <c r="Q19" s="347"/>
      <c r="R19" s="168"/>
      <c r="S19" s="347"/>
      <c r="T19" s="168"/>
      <c r="U19" s="347"/>
      <c r="V19" s="168"/>
      <c r="W19" s="347"/>
      <c r="X19" s="168"/>
      <c r="Y19" s="385"/>
      <c r="Z19" s="356">
        <v>13</v>
      </c>
      <c r="AB19" s="28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448"/>
      <c r="B20" s="369">
        <v>14</v>
      </c>
      <c r="C20" s="355" t="s">
        <v>684</v>
      </c>
      <c r="D20" s="168"/>
      <c r="E20" s="347"/>
      <c r="F20" s="168"/>
      <c r="G20" s="347"/>
      <c r="H20" s="168"/>
      <c r="I20" s="347"/>
      <c r="J20" s="168"/>
      <c r="K20" s="347"/>
      <c r="L20" s="168"/>
      <c r="M20" s="347"/>
      <c r="N20" s="168"/>
      <c r="O20" s="347"/>
      <c r="P20" s="168"/>
      <c r="Q20" s="347"/>
      <c r="R20" s="168"/>
      <c r="S20" s="347"/>
      <c r="T20" s="168"/>
      <c r="U20" s="347"/>
      <c r="V20" s="168"/>
      <c r="W20" s="347"/>
      <c r="X20" s="168"/>
      <c r="Y20" s="385"/>
      <c r="Z20" s="356">
        <v>14</v>
      </c>
      <c r="AB20" s="28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448"/>
      <c r="B21" s="369">
        <v>15</v>
      </c>
      <c r="C21" s="355" t="s">
        <v>683</v>
      </c>
      <c r="D21" s="168"/>
      <c r="E21" s="347"/>
      <c r="F21" s="168"/>
      <c r="G21" s="347"/>
      <c r="H21" s="168"/>
      <c r="I21" s="347"/>
      <c r="J21" s="168"/>
      <c r="K21" s="347"/>
      <c r="L21" s="168"/>
      <c r="M21" s="347"/>
      <c r="N21" s="168"/>
      <c r="O21" s="347"/>
      <c r="P21" s="168"/>
      <c r="Q21" s="347"/>
      <c r="R21" s="168"/>
      <c r="S21" s="347"/>
      <c r="T21" s="168"/>
      <c r="U21" s="347"/>
      <c r="V21" s="168"/>
      <c r="W21" s="347"/>
      <c r="X21" s="168"/>
      <c r="Y21" s="385"/>
      <c r="Z21" s="356">
        <v>15</v>
      </c>
      <c r="AB21" s="28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448"/>
      <c r="B22" s="369">
        <v>16</v>
      </c>
      <c r="C22" s="355" t="s">
        <v>160</v>
      </c>
      <c r="D22" s="168"/>
      <c r="E22" s="347"/>
      <c r="F22" s="168"/>
      <c r="G22" s="347"/>
      <c r="H22" s="168"/>
      <c r="I22" s="347"/>
      <c r="J22" s="168"/>
      <c r="K22" s="347"/>
      <c r="L22" s="168"/>
      <c r="M22" s="347"/>
      <c r="N22" s="168"/>
      <c r="O22" s="347"/>
      <c r="P22" s="168"/>
      <c r="Q22" s="347"/>
      <c r="R22" s="168"/>
      <c r="S22" s="347"/>
      <c r="T22" s="168"/>
      <c r="U22" s="347"/>
      <c r="V22" s="168"/>
      <c r="W22" s="347"/>
      <c r="X22" s="168"/>
      <c r="Y22" s="385"/>
      <c r="Z22" s="356">
        <v>16</v>
      </c>
      <c r="AB22" s="28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448"/>
      <c r="B23" s="369">
        <v>17</v>
      </c>
      <c r="C23" s="355" t="s">
        <v>162</v>
      </c>
      <c r="D23" s="168"/>
      <c r="E23" s="347"/>
      <c r="F23" s="168"/>
      <c r="G23" s="347"/>
      <c r="H23" s="168"/>
      <c r="I23" s="347"/>
      <c r="J23" s="168"/>
      <c r="K23" s="347"/>
      <c r="L23" s="168"/>
      <c r="M23" s="347"/>
      <c r="N23" s="168"/>
      <c r="O23" s="347"/>
      <c r="P23" s="168"/>
      <c r="Q23" s="347"/>
      <c r="R23" s="168"/>
      <c r="S23" s="347"/>
      <c r="T23" s="168"/>
      <c r="U23" s="347"/>
      <c r="V23" s="168"/>
      <c r="W23" s="347"/>
      <c r="X23" s="168"/>
      <c r="Y23" s="385"/>
      <c r="Z23" s="356">
        <v>17</v>
      </c>
      <c r="AB23" s="28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448"/>
      <c r="B24" s="369">
        <v>18</v>
      </c>
      <c r="C24" s="355" t="s">
        <v>160</v>
      </c>
      <c r="D24" s="168"/>
      <c r="E24" s="347"/>
      <c r="F24" s="168"/>
      <c r="G24" s="347"/>
      <c r="H24" s="168"/>
      <c r="I24" s="347"/>
      <c r="J24" s="168"/>
      <c r="K24" s="347"/>
      <c r="L24" s="168"/>
      <c r="M24" s="347"/>
      <c r="N24" s="168"/>
      <c r="O24" s="347"/>
      <c r="P24" s="168"/>
      <c r="Q24" s="347"/>
      <c r="R24" s="168"/>
      <c r="S24" s="347"/>
      <c r="T24" s="168"/>
      <c r="U24" s="347"/>
      <c r="V24" s="168"/>
      <c r="W24" s="347"/>
      <c r="X24" s="168"/>
      <c r="Y24" s="385"/>
      <c r="Z24" s="356">
        <v>18</v>
      </c>
      <c r="AB24" s="28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448"/>
      <c r="B25" s="369">
        <v>19</v>
      </c>
      <c r="C25" s="355" t="s">
        <v>159</v>
      </c>
      <c r="D25" s="168"/>
      <c r="E25" s="347"/>
      <c r="F25" s="168"/>
      <c r="G25" s="347"/>
      <c r="H25" s="168"/>
      <c r="I25" s="347"/>
      <c r="J25" s="168"/>
      <c r="K25" s="347"/>
      <c r="L25" s="168"/>
      <c r="M25" s="347"/>
      <c r="N25" s="168"/>
      <c r="O25" s="347"/>
      <c r="P25" s="168"/>
      <c r="Q25" s="347"/>
      <c r="R25" s="168"/>
      <c r="S25" s="347"/>
      <c r="T25" s="168"/>
      <c r="U25" s="347"/>
      <c r="V25" s="168"/>
      <c r="W25" s="347"/>
      <c r="X25" s="168"/>
      <c r="Y25" s="385"/>
      <c r="Z25" s="356">
        <v>19</v>
      </c>
      <c r="AB25" s="28" t="str">
        <f>META!EX21</f>
        <v>A06</v>
      </c>
      <c r="AC25" s="2" t="str">
        <f>META!EY21</f>
        <v>Dec 2016</v>
      </c>
      <c r="AE25" t="s">
        <v>665</v>
      </c>
      <c r="AJ25" s="8">
        <v>18</v>
      </c>
    </row>
    <row r="26" spans="1:36" x14ac:dyDescent="0.45">
      <c r="A26" s="448"/>
      <c r="B26" s="369">
        <v>20</v>
      </c>
      <c r="C26" s="355" t="s">
        <v>162</v>
      </c>
      <c r="D26" s="168"/>
      <c r="E26" s="347"/>
      <c r="F26" s="168"/>
      <c r="G26" s="347"/>
      <c r="H26" s="168"/>
      <c r="I26" s="347"/>
      <c r="J26" s="168"/>
      <c r="K26" s="347"/>
      <c r="L26" s="168"/>
      <c r="M26" s="347"/>
      <c r="N26" s="168"/>
      <c r="O26" s="347"/>
      <c r="P26" s="168"/>
      <c r="Q26" s="347"/>
      <c r="R26" s="168"/>
      <c r="S26" s="347"/>
      <c r="T26" s="168"/>
      <c r="U26" s="347"/>
      <c r="V26" s="168"/>
      <c r="W26" s="347"/>
      <c r="X26" s="168"/>
      <c r="Y26" s="385"/>
      <c r="Z26" s="356">
        <v>20</v>
      </c>
      <c r="AB26" s="28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448"/>
      <c r="B27" s="369">
        <v>21</v>
      </c>
      <c r="C27" s="355" t="s">
        <v>161</v>
      </c>
      <c r="D27" s="168"/>
      <c r="E27" s="347"/>
      <c r="F27" s="168"/>
      <c r="G27" s="347"/>
      <c r="H27" s="168"/>
      <c r="I27" s="347"/>
      <c r="J27" s="168"/>
      <c r="K27" s="347"/>
      <c r="L27" s="168"/>
      <c r="M27" s="347"/>
      <c r="N27" s="168"/>
      <c r="O27" s="347"/>
      <c r="P27" s="168"/>
      <c r="Q27" s="347"/>
      <c r="R27" s="168"/>
      <c r="S27" s="347"/>
      <c r="T27" s="168"/>
      <c r="U27" s="347"/>
      <c r="V27" s="168"/>
      <c r="W27" s="347"/>
      <c r="X27" s="168"/>
      <c r="Y27" s="385"/>
      <c r="Z27" s="356">
        <v>21</v>
      </c>
      <c r="AB27" s="28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448"/>
      <c r="B28" s="369">
        <v>22</v>
      </c>
      <c r="C28" s="355" t="s">
        <v>162</v>
      </c>
      <c r="D28" s="168"/>
      <c r="E28" s="347"/>
      <c r="F28" s="168"/>
      <c r="G28" s="347"/>
      <c r="H28" s="168"/>
      <c r="I28" s="347"/>
      <c r="J28" s="168"/>
      <c r="K28" s="347"/>
      <c r="L28" s="168"/>
      <c r="M28" s="347"/>
      <c r="N28" s="168"/>
      <c r="O28" s="347"/>
      <c r="P28" s="168"/>
      <c r="Q28" s="347"/>
      <c r="R28" s="168"/>
      <c r="S28" s="347"/>
      <c r="T28" s="168"/>
      <c r="U28" s="347"/>
      <c r="V28" s="168"/>
      <c r="W28" s="347"/>
      <c r="X28" s="168"/>
      <c r="Y28" s="385"/>
      <c r="Z28" s="356">
        <v>22</v>
      </c>
      <c r="AB28" s="28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448"/>
      <c r="B29" s="369">
        <v>23</v>
      </c>
      <c r="C29" s="355" t="s">
        <v>160</v>
      </c>
      <c r="D29" s="168"/>
      <c r="E29" s="347"/>
      <c r="F29" s="168"/>
      <c r="G29" s="347"/>
      <c r="H29" s="168"/>
      <c r="I29" s="347"/>
      <c r="J29" s="168"/>
      <c r="K29" s="347"/>
      <c r="L29" s="168"/>
      <c r="M29" s="347"/>
      <c r="N29" s="168"/>
      <c r="O29" s="347"/>
      <c r="P29" s="168"/>
      <c r="Q29" s="347"/>
      <c r="R29" s="168"/>
      <c r="S29" s="347"/>
      <c r="T29" s="168"/>
      <c r="U29" s="347"/>
      <c r="V29" s="168"/>
      <c r="W29" s="347"/>
      <c r="X29" s="168"/>
      <c r="Y29" s="385"/>
      <c r="Z29" s="356">
        <v>23</v>
      </c>
      <c r="AB29" s="28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448"/>
      <c r="B30" s="369">
        <v>24</v>
      </c>
      <c r="C30" s="355" t="s">
        <v>162</v>
      </c>
      <c r="D30" s="168"/>
      <c r="E30" s="347"/>
      <c r="F30" s="168"/>
      <c r="G30" s="347"/>
      <c r="H30" s="168"/>
      <c r="I30" s="347"/>
      <c r="J30" s="168"/>
      <c r="K30" s="347"/>
      <c r="L30" s="168"/>
      <c r="M30" s="347"/>
      <c r="N30" s="168"/>
      <c r="O30" s="347"/>
      <c r="P30" s="168"/>
      <c r="Q30" s="347"/>
      <c r="R30" s="168"/>
      <c r="S30" s="347"/>
      <c r="T30" s="168"/>
      <c r="U30" s="347"/>
      <c r="V30" s="168"/>
      <c r="W30" s="347"/>
      <c r="X30" s="168"/>
      <c r="Y30" s="385"/>
      <c r="Z30" s="356">
        <v>24</v>
      </c>
      <c r="AJ30" s="8">
        <v>23</v>
      </c>
    </row>
    <row r="31" spans="1:36" x14ac:dyDescent="0.45">
      <c r="A31" s="448"/>
      <c r="B31" s="369">
        <v>25</v>
      </c>
      <c r="C31" s="355" t="s">
        <v>161</v>
      </c>
      <c r="D31" s="168"/>
      <c r="E31" s="347"/>
      <c r="F31" s="168"/>
      <c r="G31" s="347"/>
      <c r="H31" s="168"/>
      <c r="I31" s="347"/>
      <c r="J31" s="168"/>
      <c r="K31" s="347"/>
      <c r="L31" s="168"/>
      <c r="M31" s="347"/>
      <c r="N31" s="168"/>
      <c r="O31" s="347"/>
      <c r="P31" s="168"/>
      <c r="Q31" s="347"/>
      <c r="R31" s="168"/>
      <c r="S31" s="347"/>
      <c r="T31" s="168"/>
      <c r="U31" s="347"/>
      <c r="V31" s="168"/>
      <c r="W31" s="347"/>
      <c r="X31" s="168"/>
      <c r="Y31" s="385"/>
      <c r="Z31" s="356">
        <v>25</v>
      </c>
      <c r="AJ31" s="8">
        <v>24</v>
      </c>
    </row>
    <row r="32" spans="1:36" x14ac:dyDescent="0.45">
      <c r="A32" s="448"/>
      <c r="B32" s="369">
        <v>26</v>
      </c>
      <c r="C32" s="355" t="s">
        <v>160</v>
      </c>
      <c r="D32" s="168"/>
      <c r="E32" s="347"/>
      <c r="F32" s="168"/>
      <c r="G32" s="347"/>
      <c r="H32" s="168"/>
      <c r="I32" s="347"/>
      <c r="J32" s="168"/>
      <c r="K32" s="347"/>
      <c r="L32" s="168"/>
      <c r="M32" s="347"/>
      <c r="N32" s="168"/>
      <c r="O32" s="347"/>
      <c r="P32" s="168"/>
      <c r="Q32" s="347"/>
      <c r="R32" s="168"/>
      <c r="S32" s="347"/>
      <c r="T32" s="168"/>
      <c r="U32" s="347"/>
      <c r="V32" s="168"/>
      <c r="W32" s="347"/>
      <c r="X32" s="168"/>
      <c r="Y32" s="385"/>
      <c r="Z32" s="356">
        <v>26</v>
      </c>
      <c r="AJ32" s="8">
        <v>25</v>
      </c>
    </row>
    <row r="33" spans="1:36" x14ac:dyDescent="0.45">
      <c r="A33" s="448"/>
      <c r="B33" s="369">
        <v>27</v>
      </c>
      <c r="C33" s="355" t="s">
        <v>160</v>
      </c>
      <c r="D33" s="168"/>
      <c r="E33" s="347"/>
      <c r="F33" s="168"/>
      <c r="G33" s="347"/>
      <c r="H33" s="168"/>
      <c r="I33" s="347"/>
      <c r="J33" s="168"/>
      <c r="K33" s="347"/>
      <c r="L33" s="168"/>
      <c r="M33" s="347"/>
      <c r="N33" s="168"/>
      <c r="O33" s="347"/>
      <c r="P33" s="168"/>
      <c r="Q33" s="347"/>
      <c r="R33" s="168"/>
      <c r="S33" s="347"/>
      <c r="T33" s="168"/>
      <c r="U33" s="347"/>
      <c r="V33" s="168"/>
      <c r="W33" s="347"/>
      <c r="X33" s="168"/>
      <c r="Y33" s="385"/>
      <c r="Z33" s="356">
        <v>27</v>
      </c>
      <c r="AJ33" s="8">
        <v>26</v>
      </c>
    </row>
    <row r="34" spans="1:36" x14ac:dyDescent="0.45">
      <c r="A34" s="448"/>
      <c r="B34" s="369">
        <v>28</v>
      </c>
      <c r="C34" s="355" t="s">
        <v>159</v>
      </c>
      <c r="D34" s="168"/>
      <c r="E34" s="347"/>
      <c r="F34" s="168"/>
      <c r="G34" s="347"/>
      <c r="H34" s="168"/>
      <c r="I34" s="347"/>
      <c r="J34" s="168"/>
      <c r="K34" s="347"/>
      <c r="L34" s="168"/>
      <c r="M34" s="347"/>
      <c r="N34" s="168"/>
      <c r="O34" s="347"/>
      <c r="P34" s="168"/>
      <c r="Q34" s="347"/>
      <c r="R34" s="168"/>
      <c r="S34" s="347"/>
      <c r="T34" s="168"/>
      <c r="U34" s="347"/>
      <c r="V34" s="168"/>
      <c r="W34" s="347"/>
      <c r="X34" s="168"/>
      <c r="Y34" s="385"/>
      <c r="Z34" s="356">
        <v>28</v>
      </c>
      <c r="AJ34" s="8">
        <v>27</v>
      </c>
    </row>
    <row r="35" spans="1:36" x14ac:dyDescent="0.45">
      <c r="A35" s="448"/>
      <c r="B35" s="369">
        <v>29</v>
      </c>
      <c r="C35" s="355" t="s">
        <v>162</v>
      </c>
      <c r="D35" s="168"/>
      <c r="E35" s="347"/>
      <c r="F35" s="168"/>
      <c r="G35" s="347"/>
      <c r="H35" s="168"/>
      <c r="I35" s="347"/>
      <c r="J35" s="168"/>
      <c r="K35" s="347"/>
      <c r="L35" s="168"/>
      <c r="M35" s="347"/>
      <c r="N35" s="168"/>
      <c r="O35" s="347"/>
      <c r="P35" s="168"/>
      <c r="Q35" s="347"/>
      <c r="R35" s="168"/>
      <c r="S35" s="347"/>
      <c r="T35" s="168"/>
      <c r="U35" s="347"/>
      <c r="V35" s="168"/>
      <c r="W35" s="347"/>
      <c r="X35" s="168"/>
      <c r="Y35" s="385"/>
      <c r="Z35" s="356">
        <v>29</v>
      </c>
      <c r="AJ35" s="8">
        <v>28</v>
      </c>
    </row>
    <row r="36" spans="1:36" x14ac:dyDescent="0.45">
      <c r="A36" s="448"/>
      <c r="B36" s="369">
        <v>30</v>
      </c>
      <c r="C36" s="355" t="s">
        <v>683</v>
      </c>
      <c r="D36" s="168"/>
      <c r="E36" s="347"/>
      <c r="F36" s="168"/>
      <c r="G36" s="347"/>
      <c r="H36" s="168"/>
      <c r="I36" s="347"/>
      <c r="J36" s="168"/>
      <c r="K36" s="347"/>
      <c r="L36" s="168"/>
      <c r="M36" s="347"/>
      <c r="N36" s="168"/>
      <c r="O36" s="347"/>
      <c r="P36" s="168"/>
      <c r="Q36" s="347"/>
      <c r="R36" s="168"/>
      <c r="S36" s="347"/>
      <c r="T36" s="168"/>
      <c r="U36" s="347"/>
      <c r="V36" s="168"/>
      <c r="W36" s="347"/>
      <c r="X36" s="168"/>
      <c r="Y36" s="385"/>
      <c r="Z36" s="356">
        <v>30</v>
      </c>
      <c r="AJ36" s="8">
        <v>29</v>
      </c>
    </row>
    <row r="37" spans="1:36" x14ac:dyDescent="0.45">
      <c r="A37" s="448"/>
      <c r="B37" s="369">
        <v>31</v>
      </c>
      <c r="C37" s="355" t="s">
        <v>684</v>
      </c>
      <c r="D37" s="168"/>
      <c r="E37" s="347"/>
      <c r="F37" s="168"/>
      <c r="G37" s="347"/>
      <c r="H37" s="168"/>
      <c r="I37" s="347"/>
      <c r="J37" s="168"/>
      <c r="K37" s="347"/>
      <c r="L37" s="168"/>
      <c r="M37" s="347"/>
      <c r="N37" s="168"/>
      <c r="O37" s="347"/>
      <c r="P37" s="168"/>
      <c r="Q37" s="347"/>
      <c r="R37" s="168"/>
      <c r="S37" s="347"/>
      <c r="T37" s="168"/>
      <c r="U37" s="347"/>
      <c r="V37" s="168"/>
      <c r="W37" s="347"/>
      <c r="X37" s="168"/>
      <c r="Y37" s="385"/>
      <c r="Z37" s="356">
        <v>31</v>
      </c>
      <c r="AJ37" s="8">
        <v>30</v>
      </c>
    </row>
    <row r="38" spans="1:36" x14ac:dyDescent="0.45">
      <c r="A38" s="448"/>
      <c r="B38" s="369">
        <v>32</v>
      </c>
      <c r="C38" s="355" t="s">
        <v>161</v>
      </c>
      <c r="D38" s="168"/>
      <c r="E38" s="347"/>
      <c r="F38" s="168"/>
      <c r="G38" s="347"/>
      <c r="H38" s="168"/>
      <c r="I38" s="347"/>
      <c r="J38" s="168"/>
      <c r="K38" s="347"/>
      <c r="L38" s="168"/>
      <c r="M38" s="347"/>
      <c r="N38" s="168"/>
      <c r="O38" s="347"/>
      <c r="P38" s="168"/>
      <c r="Q38" s="347"/>
      <c r="R38" s="168"/>
      <c r="S38" s="347"/>
      <c r="T38" s="168"/>
      <c r="U38" s="347"/>
      <c r="V38" s="168"/>
      <c r="W38" s="347"/>
      <c r="X38" s="168"/>
      <c r="Y38" s="385"/>
      <c r="Z38" s="356">
        <v>32</v>
      </c>
      <c r="AJ38" s="8">
        <v>31</v>
      </c>
    </row>
    <row r="39" spans="1:36" x14ac:dyDescent="0.45">
      <c r="A39" s="448"/>
      <c r="B39" s="369">
        <v>33</v>
      </c>
      <c r="C39" s="355" t="s">
        <v>162</v>
      </c>
      <c r="D39" s="168"/>
      <c r="E39" s="347"/>
      <c r="F39" s="168"/>
      <c r="G39" s="347"/>
      <c r="H39" s="168"/>
      <c r="I39" s="347"/>
      <c r="J39" s="168"/>
      <c r="K39" s="347"/>
      <c r="L39" s="168"/>
      <c r="M39" s="347"/>
      <c r="N39" s="168"/>
      <c r="O39" s="347"/>
      <c r="P39" s="168"/>
      <c r="Q39" s="347"/>
      <c r="R39" s="168"/>
      <c r="S39" s="347"/>
      <c r="T39" s="168"/>
      <c r="U39" s="347"/>
      <c r="V39" s="168"/>
      <c r="W39" s="347"/>
      <c r="X39" s="168"/>
      <c r="Y39" s="385"/>
      <c r="Z39" s="356">
        <v>33</v>
      </c>
      <c r="AJ39" s="8">
        <v>32</v>
      </c>
    </row>
    <row r="40" spans="1:36" x14ac:dyDescent="0.45">
      <c r="A40" s="448"/>
      <c r="B40" s="369">
        <v>34</v>
      </c>
      <c r="C40" s="355" t="s">
        <v>160</v>
      </c>
      <c r="D40" s="168"/>
      <c r="E40" s="347"/>
      <c r="F40" s="168"/>
      <c r="G40" s="347"/>
      <c r="H40" s="168"/>
      <c r="I40" s="347"/>
      <c r="J40" s="168"/>
      <c r="K40" s="347"/>
      <c r="L40" s="168"/>
      <c r="M40" s="347"/>
      <c r="N40" s="168"/>
      <c r="O40" s="347"/>
      <c r="P40" s="168"/>
      <c r="Q40" s="347"/>
      <c r="R40" s="168"/>
      <c r="S40" s="347"/>
      <c r="T40" s="168"/>
      <c r="U40" s="347"/>
      <c r="V40" s="168"/>
      <c r="W40" s="347"/>
      <c r="X40" s="168"/>
      <c r="Y40" s="385"/>
      <c r="Z40" s="356">
        <v>34</v>
      </c>
      <c r="AJ40" s="8">
        <v>33</v>
      </c>
    </row>
    <row r="41" spans="1:36" x14ac:dyDescent="0.45">
      <c r="A41" s="448"/>
      <c r="B41" s="369">
        <v>35</v>
      </c>
      <c r="C41" s="355" t="s">
        <v>159</v>
      </c>
      <c r="D41" s="168"/>
      <c r="E41" s="347"/>
      <c r="F41" s="168"/>
      <c r="G41" s="347"/>
      <c r="H41" s="168"/>
      <c r="I41" s="347"/>
      <c r="J41" s="168"/>
      <c r="K41" s="347"/>
      <c r="L41" s="168"/>
      <c r="M41" s="347"/>
      <c r="N41" s="168"/>
      <c r="O41" s="347"/>
      <c r="P41" s="168"/>
      <c r="Q41" s="347"/>
      <c r="R41" s="168"/>
      <c r="S41" s="347"/>
      <c r="T41" s="168"/>
      <c r="U41" s="347"/>
      <c r="V41" s="168"/>
      <c r="W41" s="347"/>
      <c r="X41" s="168"/>
      <c r="Y41" s="385"/>
      <c r="Z41" s="356">
        <v>35</v>
      </c>
      <c r="AJ41" s="8">
        <v>34</v>
      </c>
    </row>
    <row r="42" spans="1:36" x14ac:dyDescent="0.45">
      <c r="A42" s="448"/>
      <c r="B42" s="369">
        <v>36</v>
      </c>
      <c r="C42" s="355" t="s">
        <v>159</v>
      </c>
      <c r="D42" s="168"/>
      <c r="E42" s="347"/>
      <c r="F42" s="168"/>
      <c r="G42" s="347"/>
      <c r="H42" s="168"/>
      <c r="I42" s="347"/>
      <c r="J42" s="168"/>
      <c r="K42" s="347"/>
      <c r="L42" s="168"/>
      <c r="M42" s="347"/>
      <c r="N42" s="168"/>
      <c r="O42" s="347"/>
      <c r="P42" s="168"/>
      <c r="Q42" s="347"/>
      <c r="R42" s="168"/>
      <c r="S42" s="347"/>
      <c r="T42" s="168"/>
      <c r="U42" s="347"/>
      <c r="V42" s="168"/>
      <c r="W42" s="347"/>
      <c r="X42" s="168"/>
      <c r="Y42" s="385"/>
      <c r="Z42" s="356">
        <v>36</v>
      </c>
      <c r="AJ42" s="8">
        <v>35</v>
      </c>
    </row>
    <row r="43" spans="1:36" x14ac:dyDescent="0.45">
      <c r="A43" s="448"/>
      <c r="B43" s="369">
        <v>37</v>
      </c>
      <c r="C43" s="355" t="s">
        <v>685</v>
      </c>
      <c r="D43" s="168"/>
      <c r="E43" s="347"/>
      <c r="F43" s="168"/>
      <c r="G43" s="347"/>
      <c r="H43" s="168"/>
      <c r="I43" s="347"/>
      <c r="J43" s="168"/>
      <c r="K43" s="347"/>
      <c r="L43" s="168"/>
      <c r="M43" s="347"/>
      <c r="N43" s="168"/>
      <c r="O43" s="347"/>
      <c r="P43" s="168"/>
      <c r="Q43" s="347"/>
      <c r="R43" s="168"/>
      <c r="S43" s="347"/>
      <c r="T43" s="168"/>
      <c r="U43" s="347"/>
      <c r="V43" s="168"/>
      <c r="W43" s="347"/>
      <c r="X43" s="168"/>
      <c r="Y43" s="385"/>
      <c r="Z43" s="356">
        <v>37</v>
      </c>
      <c r="AJ43" s="8">
        <v>36</v>
      </c>
    </row>
    <row r="44" spans="1:36" x14ac:dyDescent="0.45">
      <c r="A44" s="448"/>
      <c r="B44" s="369">
        <v>38</v>
      </c>
      <c r="C44" s="355" t="s">
        <v>683</v>
      </c>
      <c r="D44" s="168"/>
      <c r="E44" s="347"/>
      <c r="F44" s="168"/>
      <c r="G44" s="347"/>
      <c r="H44" s="168"/>
      <c r="I44" s="347"/>
      <c r="J44" s="168"/>
      <c r="K44" s="347"/>
      <c r="L44" s="168"/>
      <c r="M44" s="347"/>
      <c r="N44" s="168"/>
      <c r="O44" s="347"/>
      <c r="P44" s="168"/>
      <c r="Q44" s="347"/>
      <c r="R44" s="168"/>
      <c r="S44" s="347"/>
      <c r="T44" s="168"/>
      <c r="U44" s="347"/>
      <c r="V44" s="168"/>
      <c r="W44" s="347"/>
      <c r="X44" s="168"/>
      <c r="Y44" s="385"/>
      <c r="Z44" s="356">
        <v>38</v>
      </c>
      <c r="AJ44" s="8">
        <v>37</v>
      </c>
    </row>
    <row r="45" spans="1:36" x14ac:dyDescent="0.45">
      <c r="A45" s="448"/>
      <c r="B45" s="369">
        <v>39</v>
      </c>
      <c r="C45" s="355" t="s">
        <v>159</v>
      </c>
      <c r="D45" s="168"/>
      <c r="E45" s="347"/>
      <c r="F45" s="168"/>
      <c r="G45" s="347"/>
      <c r="H45" s="168"/>
      <c r="I45" s="347"/>
      <c r="J45" s="168"/>
      <c r="K45" s="347"/>
      <c r="L45" s="168"/>
      <c r="M45" s="347"/>
      <c r="N45" s="168"/>
      <c r="O45" s="347"/>
      <c r="P45" s="168"/>
      <c r="Q45" s="347"/>
      <c r="R45" s="168"/>
      <c r="S45" s="347"/>
      <c r="T45" s="168"/>
      <c r="U45" s="347"/>
      <c r="V45" s="168"/>
      <c r="W45" s="347"/>
      <c r="X45" s="168"/>
      <c r="Y45" s="385"/>
      <c r="Z45" s="356">
        <v>39</v>
      </c>
      <c r="AJ45" s="8">
        <v>38</v>
      </c>
    </row>
    <row r="46" spans="1:36" x14ac:dyDescent="0.45">
      <c r="A46" s="448"/>
      <c r="B46" s="369">
        <v>40</v>
      </c>
      <c r="C46" s="355" t="s">
        <v>161</v>
      </c>
      <c r="D46" s="168"/>
      <c r="E46" s="347"/>
      <c r="F46" s="168"/>
      <c r="G46" s="347"/>
      <c r="H46" s="168"/>
      <c r="I46" s="347"/>
      <c r="J46" s="168"/>
      <c r="K46" s="347"/>
      <c r="L46" s="168"/>
      <c r="M46" s="347"/>
      <c r="N46" s="168"/>
      <c r="O46" s="347"/>
      <c r="P46" s="168"/>
      <c r="Q46" s="347"/>
      <c r="R46" s="168"/>
      <c r="S46" s="347"/>
      <c r="T46" s="168"/>
      <c r="U46" s="347"/>
      <c r="V46" s="168"/>
      <c r="W46" s="347"/>
      <c r="X46" s="168"/>
      <c r="Y46" s="385"/>
      <c r="Z46" s="356">
        <v>40</v>
      </c>
      <c r="AJ46" s="8">
        <v>39</v>
      </c>
    </row>
    <row r="47" spans="1:36" x14ac:dyDescent="0.45">
      <c r="A47" s="448"/>
      <c r="B47" s="369">
        <v>41</v>
      </c>
      <c r="C47" s="355" t="s">
        <v>685</v>
      </c>
      <c r="D47" s="168"/>
      <c r="E47" s="347"/>
      <c r="F47" s="168"/>
      <c r="G47" s="347"/>
      <c r="H47" s="168"/>
      <c r="I47" s="347"/>
      <c r="J47" s="168"/>
      <c r="K47" s="347"/>
      <c r="L47" s="168"/>
      <c r="M47" s="347"/>
      <c r="N47" s="168"/>
      <c r="O47" s="347"/>
      <c r="P47" s="168"/>
      <c r="Q47" s="347"/>
      <c r="R47" s="168"/>
      <c r="S47" s="347"/>
      <c r="T47" s="168"/>
      <c r="U47" s="347"/>
      <c r="V47" s="168"/>
      <c r="W47" s="347"/>
      <c r="X47" s="168"/>
      <c r="Y47" s="385"/>
      <c r="Z47" s="356">
        <v>41</v>
      </c>
      <c r="AJ47" s="8">
        <v>40</v>
      </c>
    </row>
    <row r="48" spans="1:36" x14ac:dyDescent="0.45">
      <c r="A48" s="448"/>
      <c r="B48" s="369">
        <v>42</v>
      </c>
      <c r="C48" s="355" t="s">
        <v>160</v>
      </c>
      <c r="D48" s="168"/>
      <c r="E48" s="347"/>
      <c r="F48" s="168"/>
      <c r="G48" s="347"/>
      <c r="H48" s="168"/>
      <c r="I48" s="347"/>
      <c r="J48" s="168"/>
      <c r="K48" s="347"/>
      <c r="L48" s="168"/>
      <c r="M48" s="347"/>
      <c r="N48" s="168"/>
      <c r="O48" s="347"/>
      <c r="P48" s="168"/>
      <c r="Q48" s="347"/>
      <c r="R48" s="168"/>
      <c r="S48" s="347"/>
      <c r="T48" s="168"/>
      <c r="U48" s="347"/>
      <c r="V48" s="168"/>
      <c r="W48" s="347"/>
      <c r="X48" s="168"/>
      <c r="Y48" s="385"/>
      <c r="Z48" s="356">
        <v>42</v>
      </c>
      <c r="AJ48" s="8">
        <v>41</v>
      </c>
    </row>
    <row r="49" spans="1:36" x14ac:dyDescent="0.45">
      <c r="A49" s="448"/>
      <c r="B49" s="369">
        <v>43</v>
      </c>
      <c r="C49" s="355" t="s">
        <v>159</v>
      </c>
      <c r="D49" s="168"/>
      <c r="E49" s="347"/>
      <c r="F49" s="168"/>
      <c r="G49" s="347"/>
      <c r="H49" s="168"/>
      <c r="I49" s="347"/>
      <c r="J49" s="168"/>
      <c r="K49" s="347"/>
      <c r="L49" s="168"/>
      <c r="M49" s="347"/>
      <c r="N49" s="168"/>
      <c r="O49" s="347"/>
      <c r="P49" s="168"/>
      <c r="Q49" s="347"/>
      <c r="R49" s="168"/>
      <c r="S49" s="347"/>
      <c r="T49" s="168"/>
      <c r="U49" s="347"/>
      <c r="V49" s="168"/>
      <c r="W49" s="347"/>
      <c r="X49" s="168"/>
      <c r="Y49" s="385"/>
      <c r="Z49" s="356">
        <v>43</v>
      </c>
      <c r="AJ49" s="8">
        <v>42</v>
      </c>
    </row>
    <row r="50" spans="1:36" x14ac:dyDescent="0.45">
      <c r="A50" s="448"/>
      <c r="B50" s="369">
        <v>44</v>
      </c>
      <c r="C50" s="355" t="s">
        <v>159</v>
      </c>
      <c r="D50" s="168"/>
      <c r="E50" s="347"/>
      <c r="F50" s="168"/>
      <c r="G50" s="347"/>
      <c r="H50" s="168"/>
      <c r="I50" s="347"/>
      <c r="J50" s="168"/>
      <c r="K50" s="347"/>
      <c r="L50" s="168"/>
      <c r="M50" s="347"/>
      <c r="N50" s="168"/>
      <c r="O50" s="347"/>
      <c r="P50" s="168"/>
      <c r="Q50" s="347"/>
      <c r="R50" s="168"/>
      <c r="S50" s="347"/>
      <c r="T50" s="168"/>
      <c r="U50" s="347"/>
      <c r="V50" s="168"/>
      <c r="W50" s="347"/>
      <c r="X50" s="168"/>
      <c r="Y50" s="385"/>
      <c r="Z50" s="356">
        <v>44</v>
      </c>
      <c r="AJ50" s="8">
        <v>43</v>
      </c>
    </row>
    <row r="51" spans="1:36" x14ac:dyDescent="0.45">
      <c r="A51" s="448"/>
      <c r="B51" s="369">
        <v>45</v>
      </c>
      <c r="C51" s="355" t="s">
        <v>159</v>
      </c>
      <c r="D51" s="168"/>
      <c r="E51" s="347"/>
      <c r="F51" s="168"/>
      <c r="G51" s="347"/>
      <c r="H51" s="168"/>
      <c r="I51" s="347"/>
      <c r="J51" s="168"/>
      <c r="K51" s="347"/>
      <c r="L51" s="168"/>
      <c r="M51" s="347"/>
      <c r="N51" s="168"/>
      <c r="O51" s="347"/>
      <c r="P51" s="168"/>
      <c r="Q51" s="347"/>
      <c r="R51" s="168"/>
      <c r="S51" s="347"/>
      <c r="T51" s="168"/>
      <c r="U51" s="347"/>
      <c r="V51" s="168"/>
      <c r="W51" s="347"/>
      <c r="X51" s="168"/>
      <c r="Y51" s="385"/>
      <c r="Z51" s="356">
        <v>45</v>
      </c>
      <c r="AJ51" s="8">
        <v>44</v>
      </c>
    </row>
    <row r="52" spans="1:36" x14ac:dyDescent="0.45">
      <c r="A52" s="448"/>
      <c r="B52" s="369">
        <v>46</v>
      </c>
      <c r="C52" s="355" t="s">
        <v>162</v>
      </c>
      <c r="D52" s="168"/>
      <c r="E52" s="347"/>
      <c r="F52" s="168"/>
      <c r="G52" s="347"/>
      <c r="H52" s="168"/>
      <c r="I52" s="347"/>
      <c r="J52" s="168"/>
      <c r="K52" s="347"/>
      <c r="L52" s="168"/>
      <c r="M52" s="347"/>
      <c r="N52" s="168"/>
      <c r="O52" s="347"/>
      <c r="P52" s="168"/>
      <c r="Q52" s="347"/>
      <c r="R52" s="168"/>
      <c r="S52" s="347"/>
      <c r="T52" s="168"/>
      <c r="U52" s="347"/>
      <c r="V52" s="168"/>
      <c r="W52" s="347"/>
      <c r="X52" s="168"/>
      <c r="Y52" s="385"/>
      <c r="Z52" s="356">
        <v>46</v>
      </c>
      <c r="AJ52" s="8">
        <v>45</v>
      </c>
    </row>
    <row r="53" spans="1:36" x14ac:dyDescent="0.45">
      <c r="A53" s="448"/>
      <c r="B53" s="369">
        <v>47</v>
      </c>
      <c r="C53" s="355" t="s">
        <v>683</v>
      </c>
      <c r="D53" s="168"/>
      <c r="E53" s="347"/>
      <c r="F53" s="168"/>
      <c r="G53" s="347"/>
      <c r="H53" s="168"/>
      <c r="I53" s="347"/>
      <c r="J53" s="168"/>
      <c r="K53" s="347"/>
      <c r="L53" s="168"/>
      <c r="M53" s="347"/>
      <c r="N53" s="168"/>
      <c r="O53" s="347"/>
      <c r="P53" s="168"/>
      <c r="Q53" s="347"/>
      <c r="R53" s="168"/>
      <c r="S53" s="347"/>
      <c r="T53" s="168"/>
      <c r="U53" s="347"/>
      <c r="V53" s="168"/>
      <c r="W53" s="347"/>
      <c r="X53" s="168"/>
      <c r="Y53" s="385"/>
      <c r="Z53" s="356">
        <v>47</v>
      </c>
      <c r="AJ53" s="8">
        <v>46</v>
      </c>
    </row>
    <row r="54" spans="1:36" x14ac:dyDescent="0.45">
      <c r="A54" s="448"/>
      <c r="B54" s="369">
        <v>48</v>
      </c>
      <c r="C54" s="355"/>
      <c r="D54" s="168"/>
      <c r="E54" s="347"/>
      <c r="F54" s="168"/>
      <c r="G54" s="347"/>
      <c r="H54" s="168"/>
      <c r="I54" s="347"/>
      <c r="J54" s="168"/>
      <c r="K54" s="347"/>
      <c r="L54" s="168"/>
      <c r="M54" s="347"/>
      <c r="N54" s="168"/>
      <c r="O54" s="347"/>
      <c r="P54" s="168"/>
      <c r="Q54" s="347"/>
      <c r="R54" s="168"/>
      <c r="S54" s="347"/>
      <c r="T54" s="168"/>
      <c r="U54" s="347"/>
      <c r="V54" s="168"/>
      <c r="W54" s="347"/>
      <c r="X54" s="168"/>
      <c r="Y54" s="385"/>
      <c r="Z54" s="356">
        <v>48</v>
      </c>
      <c r="AJ54" s="8">
        <v>47</v>
      </c>
    </row>
    <row r="55" spans="1:36" x14ac:dyDescent="0.45">
      <c r="A55" s="448"/>
      <c r="B55" s="369">
        <v>49</v>
      </c>
      <c r="C55" s="355"/>
      <c r="D55" s="168"/>
      <c r="E55" s="347"/>
      <c r="F55" s="168"/>
      <c r="G55" s="347"/>
      <c r="H55" s="168"/>
      <c r="I55" s="347"/>
      <c r="J55" s="168"/>
      <c r="K55" s="347"/>
      <c r="L55" s="168"/>
      <c r="M55" s="347"/>
      <c r="N55" s="168"/>
      <c r="O55" s="347"/>
      <c r="P55" s="168"/>
      <c r="Q55" s="347"/>
      <c r="R55" s="168"/>
      <c r="S55" s="347"/>
      <c r="T55" s="168"/>
      <c r="U55" s="347"/>
      <c r="V55" s="168"/>
      <c r="W55" s="347"/>
      <c r="X55" s="168"/>
      <c r="Y55" s="385"/>
      <c r="Z55" s="356">
        <v>49</v>
      </c>
      <c r="AJ55" s="8">
        <v>48</v>
      </c>
    </row>
    <row r="56" spans="1:36" x14ac:dyDescent="0.45">
      <c r="A56" s="448"/>
      <c r="B56" s="369">
        <v>50</v>
      </c>
      <c r="C56" s="355"/>
      <c r="D56" s="168"/>
      <c r="E56" s="347"/>
      <c r="F56" s="168"/>
      <c r="G56" s="347"/>
      <c r="H56" s="168"/>
      <c r="I56" s="347"/>
      <c r="J56" s="168"/>
      <c r="K56" s="347"/>
      <c r="L56" s="168"/>
      <c r="M56" s="347"/>
      <c r="N56" s="168"/>
      <c r="O56" s="347"/>
      <c r="P56" s="168"/>
      <c r="Q56" s="347"/>
      <c r="R56" s="168"/>
      <c r="S56" s="347"/>
      <c r="T56" s="168"/>
      <c r="U56" s="347"/>
      <c r="V56" s="168"/>
      <c r="W56" s="347"/>
      <c r="X56" s="168"/>
      <c r="Y56" s="385"/>
      <c r="Z56" s="356">
        <v>50</v>
      </c>
      <c r="AJ56" s="8">
        <v>49</v>
      </c>
    </row>
    <row r="57" spans="1:36" x14ac:dyDescent="0.45">
      <c r="A57" s="448"/>
      <c r="B57" s="369">
        <v>51</v>
      </c>
      <c r="C57" s="355"/>
      <c r="D57" s="168"/>
      <c r="E57" s="347"/>
      <c r="F57" s="168"/>
      <c r="G57" s="347"/>
      <c r="H57" s="168"/>
      <c r="I57" s="347"/>
      <c r="J57" s="168"/>
      <c r="K57" s="347"/>
      <c r="L57" s="168"/>
      <c r="M57" s="347"/>
      <c r="N57" s="168"/>
      <c r="O57" s="347"/>
      <c r="P57" s="168"/>
      <c r="Q57" s="347"/>
      <c r="R57" s="168"/>
      <c r="S57" s="347"/>
      <c r="T57" s="168"/>
      <c r="U57" s="347"/>
      <c r="V57" s="168"/>
      <c r="W57" s="347"/>
      <c r="X57" s="168"/>
      <c r="Y57" s="385"/>
      <c r="Z57" s="356">
        <v>51</v>
      </c>
      <c r="AJ57" s="8">
        <v>50</v>
      </c>
    </row>
    <row r="58" spans="1:36" ht="14.65" thickBot="1" x14ac:dyDescent="0.5">
      <c r="A58" s="449"/>
      <c r="B58" s="370">
        <v>52</v>
      </c>
      <c r="C58" s="357"/>
      <c r="D58" s="363"/>
      <c r="E58" s="348"/>
      <c r="F58" s="363"/>
      <c r="G58" s="348"/>
      <c r="H58" s="363"/>
      <c r="I58" s="348"/>
      <c r="J58" s="363"/>
      <c r="K58" s="348"/>
      <c r="L58" s="363"/>
      <c r="M58" s="348"/>
      <c r="N58" s="363"/>
      <c r="O58" s="348"/>
      <c r="P58" s="363"/>
      <c r="Q58" s="348"/>
      <c r="R58" s="363"/>
      <c r="S58" s="348"/>
      <c r="T58" s="363"/>
      <c r="U58" s="348"/>
      <c r="V58" s="363"/>
      <c r="W58" s="348"/>
      <c r="X58" s="363"/>
      <c r="Y58" s="401"/>
      <c r="Z58" s="364">
        <v>52</v>
      </c>
      <c r="AJ58" s="8">
        <v>51</v>
      </c>
    </row>
    <row r="59" spans="1:36" ht="15" customHeight="1" thickTop="1" x14ac:dyDescent="0.45">
      <c r="A59" s="450" t="s">
        <v>593</v>
      </c>
      <c r="B59" s="367">
        <v>1</v>
      </c>
      <c r="C59" s="351" t="s">
        <v>162</v>
      </c>
      <c r="D59" s="365"/>
      <c r="E59" s="353"/>
      <c r="F59" s="365"/>
      <c r="G59" s="353"/>
      <c r="H59" s="365"/>
      <c r="I59" s="353"/>
      <c r="J59" s="365"/>
      <c r="K59" s="353"/>
      <c r="L59" s="365"/>
      <c r="M59" s="353"/>
      <c r="N59" s="365"/>
      <c r="O59" s="353"/>
      <c r="P59" s="365"/>
      <c r="Q59" s="353"/>
      <c r="R59" s="365"/>
      <c r="S59" s="353"/>
      <c r="T59" s="365"/>
      <c r="U59" s="353"/>
      <c r="V59" s="365"/>
      <c r="W59" s="353"/>
      <c r="X59" s="365"/>
      <c r="Y59" s="400"/>
      <c r="Z59" s="402">
        <v>1</v>
      </c>
      <c r="AJ59" s="8">
        <v>52</v>
      </c>
    </row>
    <row r="60" spans="1:36" x14ac:dyDescent="0.45">
      <c r="A60" s="451"/>
      <c r="B60" s="361">
        <v>2</v>
      </c>
      <c r="C60" s="355" t="s">
        <v>160</v>
      </c>
      <c r="D60" s="169"/>
      <c r="E60" s="347"/>
      <c r="F60" s="169"/>
      <c r="G60" s="347"/>
      <c r="H60" s="169"/>
      <c r="I60" s="347"/>
      <c r="J60" s="169"/>
      <c r="K60" s="347"/>
      <c r="L60" s="169"/>
      <c r="M60" s="347"/>
      <c r="N60" s="169"/>
      <c r="O60" s="347"/>
      <c r="P60" s="169"/>
      <c r="Q60" s="347"/>
      <c r="R60" s="169"/>
      <c r="S60" s="347"/>
      <c r="T60" s="169"/>
      <c r="U60" s="347"/>
      <c r="V60" s="169"/>
      <c r="W60" s="347"/>
      <c r="X60" s="169"/>
      <c r="Y60" s="385"/>
      <c r="Z60" s="403">
        <v>2</v>
      </c>
      <c r="AJ60" s="8">
        <v>53</v>
      </c>
    </row>
    <row r="61" spans="1:36" x14ac:dyDescent="0.45">
      <c r="A61" s="451"/>
      <c r="B61" s="361">
        <v>3</v>
      </c>
      <c r="C61" s="355" t="s">
        <v>161</v>
      </c>
      <c r="D61" s="169"/>
      <c r="E61" s="347"/>
      <c r="F61" s="169"/>
      <c r="G61" s="347"/>
      <c r="H61" s="169"/>
      <c r="I61" s="347"/>
      <c r="J61" s="169"/>
      <c r="K61" s="347"/>
      <c r="L61" s="169"/>
      <c r="M61" s="347"/>
      <c r="N61" s="169"/>
      <c r="O61" s="347"/>
      <c r="P61" s="169"/>
      <c r="Q61" s="347"/>
      <c r="R61" s="169"/>
      <c r="S61" s="347"/>
      <c r="T61" s="169"/>
      <c r="U61" s="347"/>
      <c r="V61" s="169"/>
      <c r="W61" s="347"/>
      <c r="X61" s="169"/>
      <c r="Y61" s="385"/>
      <c r="Z61" s="403">
        <v>3</v>
      </c>
      <c r="AJ61" s="8">
        <v>54</v>
      </c>
    </row>
    <row r="62" spans="1:36" x14ac:dyDescent="0.45">
      <c r="A62" s="451"/>
      <c r="B62" s="361">
        <v>4</v>
      </c>
      <c r="C62" s="355" t="s">
        <v>161</v>
      </c>
      <c r="D62" s="169"/>
      <c r="E62" s="347"/>
      <c r="F62" s="169"/>
      <c r="G62" s="347"/>
      <c r="H62" s="169"/>
      <c r="I62" s="347"/>
      <c r="J62" s="169"/>
      <c r="K62" s="347"/>
      <c r="L62" s="169"/>
      <c r="M62" s="347"/>
      <c r="N62" s="169"/>
      <c r="O62" s="347"/>
      <c r="P62" s="169"/>
      <c r="Q62" s="347"/>
      <c r="R62" s="169"/>
      <c r="S62" s="347"/>
      <c r="T62" s="169"/>
      <c r="U62" s="347"/>
      <c r="V62" s="169"/>
      <c r="W62" s="347"/>
      <c r="X62" s="169"/>
      <c r="Y62" s="385"/>
      <c r="Z62" s="403">
        <v>4</v>
      </c>
      <c r="AJ62" s="8">
        <v>55</v>
      </c>
    </row>
    <row r="63" spans="1:36" x14ac:dyDescent="0.45">
      <c r="A63" s="451"/>
      <c r="B63" s="361">
        <v>5</v>
      </c>
      <c r="C63" s="355" t="s">
        <v>160</v>
      </c>
      <c r="D63" s="169"/>
      <c r="E63" s="347"/>
      <c r="F63" s="169"/>
      <c r="G63" s="347"/>
      <c r="H63" s="169"/>
      <c r="I63" s="347"/>
      <c r="J63" s="169"/>
      <c r="K63" s="347"/>
      <c r="L63" s="169"/>
      <c r="M63" s="347"/>
      <c r="N63" s="169"/>
      <c r="O63" s="347"/>
      <c r="P63" s="169"/>
      <c r="Q63" s="347"/>
      <c r="R63" s="169"/>
      <c r="S63" s="347"/>
      <c r="T63" s="169"/>
      <c r="U63" s="347"/>
      <c r="V63" s="169"/>
      <c r="W63" s="347"/>
      <c r="X63" s="169"/>
      <c r="Y63" s="385"/>
      <c r="Z63" s="403">
        <v>5</v>
      </c>
      <c r="AJ63" s="8">
        <v>56</v>
      </c>
    </row>
    <row r="64" spans="1:36" x14ac:dyDescent="0.45">
      <c r="A64" s="451"/>
      <c r="B64" s="361">
        <v>6</v>
      </c>
      <c r="C64" s="355" t="s">
        <v>685</v>
      </c>
      <c r="D64" s="169"/>
      <c r="E64" s="347"/>
      <c r="F64" s="169"/>
      <c r="G64" s="347"/>
      <c r="H64" s="169"/>
      <c r="I64" s="347"/>
      <c r="J64" s="169"/>
      <c r="K64" s="347"/>
      <c r="L64" s="169"/>
      <c r="M64" s="347"/>
      <c r="N64" s="169"/>
      <c r="O64" s="347"/>
      <c r="P64" s="169"/>
      <c r="Q64" s="347"/>
      <c r="R64" s="169"/>
      <c r="S64" s="347"/>
      <c r="T64" s="169"/>
      <c r="U64" s="347"/>
      <c r="V64" s="169"/>
      <c r="W64" s="347"/>
      <c r="X64" s="169"/>
      <c r="Y64" s="385"/>
      <c r="Z64" s="403">
        <v>6</v>
      </c>
      <c r="AJ64" s="8">
        <v>57</v>
      </c>
    </row>
    <row r="65" spans="1:36" x14ac:dyDescent="0.45">
      <c r="A65" s="451"/>
      <c r="B65" s="361">
        <v>7</v>
      </c>
      <c r="C65" s="355" t="s">
        <v>159</v>
      </c>
      <c r="D65" s="169"/>
      <c r="E65" s="347"/>
      <c r="F65" s="169"/>
      <c r="G65" s="347"/>
      <c r="H65" s="169"/>
      <c r="I65" s="347"/>
      <c r="J65" s="169"/>
      <c r="K65" s="347"/>
      <c r="L65" s="169"/>
      <c r="M65" s="347"/>
      <c r="N65" s="169"/>
      <c r="O65" s="347"/>
      <c r="P65" s="169"/>
      <c r="Q65" s="347"/>
      <c r="R65" s="169"/>
      <c r="S65" s="347"/>
      <c r="T65" s="169"/>
      <c r="U65" s="347"/>
      <c r="V65" s="169"/>
      <c r="W65" s="347"/>
      <c r="X65" s="169"/>
      <c r="Y65" s="385"/>
      <c r="Z65" s="403">
        <v>7</v>
      </c>
      <c r="AJ65" s="8">
        <v>58</v>
      </c>
    </row>
    <row r="66" spans="1:36" x14ac:dyDescent="0.45">
      <c r="A66" s="451"/>
      <c r="B66" s="361">
        <v>8</v>
      </c>
      <c r="C66" s="355" t="s">
        <v>161</v>
      </c>
      <c r="D66" s="169"/>
      <c r="E66" s="347"/>
      <c r="F66" s="169"/>
      <c r="G66" s="347"/>
      <c r="H66" s="169"/>
      <c r="I66" s="347"/>
      <c r="J66" s="169"/>
      <c r="K66" s="347"/>
      <c r="L66" s="169"/>
      <c r="M66" s="347"/>
      <c r="N66" s="169"/>
      <c r="O66" s="347"/>
      <c r="P66" s="169"/>
      <c r="Q66" s="347"/>
      <c r="R66" s="169"/>
      <c r="S66" s="347"/>
      <c r="T66" s="169"/>
      <c r="U66" s="347"/>
      <c r="V66" s="169"/>
      <c r="W66" s="347"/>
      <c r="X66" s="169"/>
      <c r="Y66" s="385"/>
      <c r="Z66" s="403">
        <v>8</v>
      </c>
      <c r="AJ66" s="8">
        <v>59</v>
      </c>
    </row>
    <row r="67" spans="1:36" x14ac:dyDescent="0.45">
      <c r="A67" s="451"/>
      <c r="B67" s="361">
        <v>9</v>
      </c>
      <c r="C67" s="355" t="s">
        <v>159</v>
      </c>
      <c r="D67" s="169"/>
      <c r="E67" s="347"/>
      <c r="F67" s="169"/>
      <c r="G67" s="347"/>
      <c r="H67" s="169"/>
      <c r="I67" s="347"/>
      <c r="J67" s="169"/>
      <c r="K67" s="347"/>
      <c r="L67" s="169"/>
      <c r="M67" s="347"/>
      <c r="N67" s="169"/>
      <c r="O67" s="347"/>
      <c r="P67" s="169"/>
      <c r="Q67" s="347"/>
      <c r="R67" s="169"/>
      <c r="S67" s="347"/>
      <c r="T67" s="169"/>
      <c r="U67" s="347"/>
      <c r="V67" s="169"/>
      <c r="W67" s="347"/>
      <c r="X67" s="169"/>
      <c r="Y67" s="385"/>
      <c r="Z67" s="403">
        <v>9</v>
      </c>
      <c r="AJ67" s="8">
        <v>60</v>
      </c>
    </row>
    <row r="68" spans="1:36" x14ac:dyDescent="0.45">
      <c r="A68" s="451"/>
      <c r="B68" s="361">
        <v>10</v>
      </c>
      <c r="C68" s="355" t="s">
        <v>162</v>
      </c>
      <c r="D68" s="169"/>
      <c r="E68" s="347"/>
      <c r="F68" s="169"/>
      <c r="G68" s="347"/>
      <c r="H68" s="169"/>
      <c r="I68" s="347"/>
      <c r="J68" s="169"/>
      <c r="K68" s="347"/>
      <c r="L68" s="169"/>
      <c r="M68" s="347"/>
      <c r="N68" s="169"/>
      <c r="O68" s="347"/>
      <c r="P68" s="169"/>
      <c r="Q68" s="347"/>
      <c r="R68" s="169"/>
      <c r="S68" s="347"/>
      <c r="T68" s="169"/>
      <c r="U68" s="347"/>
      <c r="V68" s="169"/>
      <c r="W68" s="347"/>
      <c r="X68" s="169"/>
      <c r="Y68" s="385"/>
      <c r="Z68" s="403">
        <v>10</v>
      </c>
      <c r="AJ68" s="8">
        <v>61</v>
      </c>
    </row>
    <row r="69" spans="1:36" x14ac:dyDescent="0.45">
      <c r="A69" s="451"/>
      <c r="B69" s="361">
        <v>11</v>
      </c>
      <c r="C69" s="355" t="s">
        <v>162</v>
      </c>
      <c r="D69" s="169"/>
      <c r="E69" s="347"/>
      <c r="F69" s="169"/>
      <c r="G69" s="347"/>
      <c r="H69" s="169"/>
      <c r="I69" s="347"/>
      <c r="J69" s="169"/>
      <c r="K69" s="347"/>
      <c r="L69" s="169"/>
      <c r="M69" s="347"/>
      <c r="N69" s="169"/>
      <c r="O69" s="347"/>
      <c r="P69" s="169"/>
      <c r="Q69" s="347"/>
      <c r="R69" s="169"/>
      <c r="S69" s="347"/>
      <c r="T69" s="169"/>
      <c r="U69" s="347"/>
      <c r="V69" s="169"/>
      <c r="W69" s="347"/>
      <c r="X69" s="169"/>
      <c r="Y69" s="385"/>
      <c r="Z69" s="403">
        <v>11</v>
      </c>
      <c r="AJ69" s="8">
        <v>62</v>
      </c>
    </row>
    <row r="70" spans="1:36" x14ac:dyDescent="0.45">
      <c r="A70" s="451"/>
      <c r="B70" s="361">
        <v>12</v>
      </c>
      <c r="C70" s="355" t="s">
        <v>160</v>
      </c>
      <c r="D70" s="169"/>
      <c r="E70" s="347"/>
      <c r="F70" s="169"/>
      <c r="G70" s="347"/>
      <c r="H70" s="169"/>
      <c r="I70" s="347"/>
      <c r="J70" s="169"/>
      <c r="K70" s="347"/>
      <c r="L70" s="169"/>
      <c r="M70" s="347"/>
      <c r="N70" s="169"/>
      <c r="O70" s="347"/>
      <c r="P70" s="169"/>
      <c r="Q70" s="347"/>
      <c r="R70" s="169"/>
      <c r="S70" s="347"/>
      <c r="T70" s="169"/>
      <c r="U70" s="347"/>
      <c r="V70" s="169"/>
      <c r="W70" s="347"/>
      <c r="X70" s="169"/>
      <c r="Y70" s="385"/>
      <c r="Z70" s="403">
        <v>12</v>
      </c>
      <c r="AJ70" s="8">
        <v>63</v>
      </c>
    </row>
    <row r="71" spans="1:36" x14ac:dyDescent="0.45">
      <c r="A71" s="451"/>
      <c r="B71" s="361">
        <v>13</v>
      </c>
      <c r="C71" s="355" t="s">
        <v>161</v>
      </c>
      <c r="D71" s="169"/>
      <c r="E71" s="347"/>
      <c r="F71" s="169"/>
      <c r="G71" s="347"/>
      <c r="H71" s="169"/>
      <c r="I71" s="347"/>
      <c r="J71" s="169"/>
      <c r="K71" s="347"/>
      <c r="L71" s="169"/>
      <c r="M71" s="347"/>
      <c r="N71" s="169"/>
      <c r="O71" s="347"/>
      <c r="P71" s="169"/>
      <c r="Q71" s="347"/>
      <c r="R71" s="169"/>
      <c r="S71" s="347"/>
      <c r="T71" s="169"/>
      <c r="U71" s="347"/>
      <c r="V71" s="169"/>
      <c r="W71" s="347"/>
      <c r="X71" s="169"/>
      <c r="Y71" s="385"/>
      <c r="Z71" s="403">
        <v>13</v>
      </c>
      <c r="AJ71" s="8">
        <v>64</v>
      </c>
    </row>
    <row r="72" spans="1:36" x14ac:dyDescent="0.45">
      <c r="A72" s="451"/>
      <c r="B72" s="361">
        <v>14</v>
      </c>
      <c r="C72" s="355" t="s">
        <v>161</v>
      </c>
      <c r="D72" s="169"/>
      <c r="E72" s="347"/>
      <c r="F72" s="169"/>
      <c r="G72" s="347"/>
      <c r="H72" s="169"/>
      <c r="I72" s="347"/>
      <c r="J72" s="169"/>
      <c r="K72" s="347"/>
      <c r="L72" s="169"/>
      <c r="M72" s="347"/>
      <c r="N72" s="169"/>
      <c r="O72" s="347"/>
      <c r="P72" s="169"/>
      <c r="Q72" s="347"/>
      <c r="R72" s="169"/>
      <c r="S72" s="347"/>
      <c r="T72" s="169"/>
      <c r="U72" s="347"/>
      <c r="V72" s="169"/>
      <c r="W72" s="347"/>
      <c r="X72" s="169"/>
      <c r="Y72" s="385"/>
      <c r="Z72" s="403">
        <v>14</v>
      </c>
      <c r="AJ72" s="8">
        <v>65</v>
      </c>
    </row>
    <row r="73" spans="1:36" x14ac:dyDescent="0.45">
      <c r="A73" s="451"/>
      <c r="B73" s="361">
        <v>15</v>
      </c>
      <c r="C73" s="355" t="s">
        <v>162</v>
      </c>
      <c r="D73" s="169"/>
      <c r="E73" s="347"/>
      <c r="F73" s="169"/>
      <c r="G73" s="347"/>
      <c r="H73" s="169"/>
      <c r="I73" s="347"/>
      <c r="J73" s="169"/>
      <c r="K73" s="347"/>
      <c r="L73" s="169"/>
      <c r="M73" s="347"/>
      <c r="N73" s="169"/>
      <c r="O73" s="347"/>
      <c r="P73" s="169"/>
      <c r="Q73" s="347"/>
      <c r="R73" s="169"/>
      <c r="S73" s="347"/>
      <c r="T73" s="169"/>
      <c r="U73" s="347"/>
      <c r="V73" s="169"/>
      <c r="W73" s="347"/>
      <c r="X73" s="169"/>
      <c r="Y73" s="385"/>
      <c r="Z73" s="403">
        <v>15</v>
      </c>
      <c r="AJ73" s="8">
        <v>66</v>
      </c>
    </row>
    <row r="74" spans="1:36" x14ac:dyDescent="0.45">
      <c r="A74" s="451"/>
      <c r="B74" s="361">
        <v>16</v>
      </c>
      <c r="C74" s="355" t="s">
        <v>160</v>
      </c>
      <c r="D74" s="169"/>
      <c r="E74" s="347"/>
      <c r="F74" s="169"/>
      <c r="G74" s="347"/>
      <c r="H74" s="169"/>
      <c r="I74" s="347"/>
      <c r="J74" s="169"/>
      <c r="K74" s="347"/>
      <c r="L74" s="169"/>
      <c r="M74" s="347"/>
      <c r="N74" s="169"/>
      <c r="O74" s="347"/>
      <c r="P74" s="169"/>
      <c r="Q74" s="347"/>
      <c r="R74" s="169"/>
      <c r="S74" s="347"/>
      <c r="T74" s="169"/>
      <c r="U74" s="347"/>
      <c r="V74" s="169"/>
      <c r="W74" s="347"/>
      <c r="X74" s="169"/>
      <c r="Y74" s="385"/>
      <c r="Z74" s="403">
        <v>16</v>
      </c>
      <c r="AJ74" s="8">
        <v>67</v>
      </c>
    </row>
    <row r="75" spans="1:36" x14ac:dyDescent="0.45">
      <c r="A75" s="451"/>
      <c r="B75" s="361">
        <v>17</v>
      </c>
      <c r="C75" s="355" t="s">
        <v>160</v>
      </c>
      <c r="D75" s="169"/>
      <c r="E75" s="347"/>
      <c r="F75" s="169"/>
      <c r="G75" s="347"/>
      <c r="H75" s="169"/>
      <c r="I75" s="347"/>
      <c r="J75" s="169"/>
      <c r="K75" s="347"/>
      <c r="L75" s="169"/>
      <c r="M75" s="347"/>
      <c r="N75" s="169"/>
      <c r="O75" s="347"/>
      <c r="P75" s="169"/>
      <c r="Q75" s="347"/>
      <c r="R75" s="169"/>
      <c r="S75" s="347"/>
      <c r="T75" s="169"/>
      <c r="U75" s="347"/>
      <c r="V75" s="169"/>
      <c r="W75" s="347"/>
      <c r="X75" s="169"/>
      <c r="Y75" s="385"/>
      <c r="Z75" s="403">
        <v>17</v>
      </c>
      <c r="AJ75" s="8">
        <v>68</v>
      </c>
    </row>
    <row r="76" spans="1:36" x14ac:dyDescent="0.45">
      <c r="A76" s="451"/>
      <c r="B76" s="361">
        <v>18</v>
      </c>
      <c r="C76" s="355" t="s">
        <v>159</v>
      </c>
      <c r="D76" s="169"/>
      <c r="E76" s="347"/>
      <c r="F76" s="169"/>
      <c r="G76" s="347"/>
      <c r="H76" s="169"/>
      <c r="I76" s="347"/>
      <c r="J76" s="169"/>
      <c r="K76" s="347"/>
      <c r="L76" s="169"/>
      <c r="M76" s="347"/>
      <c r="N76" s="169"/>
      <c r="O76" s="347"/>
      <c r="P76" s="169"/>
      <c r="Q76" s="347"/>
      <c r="R76" s="169"/>
      <c r="S76" s="347"/>
      <c r="T76" s="169"/>
      <c r="U76" s="347"/>
      <c r="V76" s="169"/>
      <c r="W76" s="347"/>
      <c r="X76" s="169"/>
      <c r="Y76" s="385"/>
      <c r="Z76" s="403">
        <v>18</v>
      </c>
      <c r="AJ76" s="8">
        <v>69</v>
      </c>
    </row>
    <row r="77" spans="1:36" x14ac:dyDescent="0.45">
      <c r="A77" s="451"/>
      <c r="B77" s="361">
        <v>19</v>
      </c>
      <c r="C77" s="355" t="s">
        <v>160</v>
      </c>
      <c r="D77" s="169"/>
      <c r="E77" s="347"/>
      <c r="F77" s="169"/>
      <c r="G77" s="347"/>
      <c r="H77" s="169"/>
      <c r="I77" s="347"/>
      <c r="J77" s="169"/>
      <c r="K77" s="347"/>
      <c r="L77" s="169"/>
      <c r="M77" s="347"/>
      <c r="N77" s="169"/>
      <c r="O77" s="347"/>
      <c r="P77" s="169"/>
      <c r="Q77" s="347"/>
      <c r="R77" s="169"/>
      <c r="S77" s="347"/>
      <c r="T77" s="169"/>
      <c r="U77" s="347"/>
      <c r="V77" s="169"/>
      <c r="W77" s="347"/>
      <c r="X77" s="169"/>
      <c r="Y77" s="385"/>
      <c r="Z77" s="403">
        <v>19</v>
      </c>
      <c r="AJ77" s="8">
        <v>70</v>
      </c>
    </row>
    <row r="78" spans="1:36" x14ac:dyDescent="0.45">
      <c r="A78" s="451"/>
      <c r="B78" s="361">
        <v>20</v>
      </c>
      <c r="C78" s="355" t="s">
        <v>161</v>
      </c>
      <c r="D78" s="169"/>
      <c r="E78" s="347"/>
      <c r="F78" s="169"/>
      <c r="G78" s="347"/>
      <c r="H78" s="169"/>
      <c r="I78" s="347"/>
      <c r="J78" s="169"/>
      <c r="K78" s="347"/>
      <c r="L78" s="169"/>
      <c r="M78" s="347"/>
      <c r="N78" s="169"/>
      <c r="O78" s="347"/>
      <c r="P78" s="169"/>
      <c r="Q78" s="347"/>
      <c r="R78" s="169"/>
      <c r="S78" s="347"/>
      <c r="T78" s="169"/>
      <c r="U78" s="347"/>
      <c r="V78" s="169"/>
      <c r="W78" s="347"/>
      <c r="X78" s="169"/>
      <c r="Y78" s="385"/>
      <c r="Z78" s="403">
        <v>20</v>
      </c>
      <c r="AJ78" s="8">
        <v>71</v>
      </c>
    </row>
    <row r="79" spans="1:36" x14ac:dyDescent="0.45">
      <c r="A79" s="451"/>
      <c r="B79" s="361">
        <v>21</v>
      </c>
      <c r="C79" s="355" t="s">
        <v>159</v>
      </c>
      <c r="D79" s="169"/>
      <c r="E79" s="347"/>
      <c r="F79" s="169"/>
      <c r="G79" s="347"/>
      <c r="H79" s="169"/>
      <c r="I79" s="347"/>
      <c r="J79" s="169"/>
      <c r="K79" s="347"/>
      <c r="L79" s="169"/>
      <c r="M79" s="347"/>
      <c r="N79" s="169"/>
      <c r="O79" s="347"/>
      <c r="P79" s="169"/>
      <c r="Q79" s="347"/>
      <c r="R79" s="169"/>
      <c r="S79" s="347"/>
      <c r="T79" s="169"/>
      <c r="U79" s="347"/>
      <c r="V79" s="169"/>
      <c r="W79" s="347"/>
      <c r="X79" s="169"/>
      <c r="Y79" s="385"/>
      <c r="Z79" s="403">
        <v>21</v>
      </c>
      <c r="AJ79" s="8">
        <v>72</v>
      </c>
    </row>
    <row r="80" spans="1:36" x14ac:dyDescent="0.45">
      <c r="A80" s="451"/>
      <c r="B80" s="361">
        <v>22</v>
      </c>
      <c r="C80" s="355" t="s">
        <v>159</v>
      </c>
      <c r="D80" s="169"/>
      <c r="E80" s="347"/>
      <c r="F80" s="169"/>
      <c r="G80" s="347"/>
      <c r="H80" s="169"/>
      <c r="I80" s="347"/>
      <c r="J80" s="169"/>
      <c r="K80" s="347"/>
      <c r="L80" s="169"/>
      <c r="M80" s="347"/>
      <c r="N80" s="169"/>
      <c r="O80" s="347"/>
      <c r="P80" s="169"/>
      <c r="Q80" s="347"/>
      <c r="R80" s="169"/>
      <c r="S80" s="347"/>
      <c r="T80" s="169"/>
      <c r="U80" s="347"/>
      <c r="V80" s="169"/>
      <c r="W80" s="347"/>
      <c r="X80" s="169"/>
      <c r="Y80" s="385"/>
      <c r="Z80" s="403">
        <v>22</v>
      </c>
      <c r="AJ80" s="8">
        <v>73</v>
      </c>
    </row>
    <row r="81" spans="1:36" x14ac:dyDescent="0.45">
      <c r="A81" s="451"/>
      <c r="B81" s="361">
        <v>23</v>
      </c>
      <c r="C81" s="355" t="s">
        <v>161</v>
      </c>
      <c r="D81" s="169"/>
      <c r="E81" s="347"/>
      <c r="F81" s="169"/>
      <c r="G81" s="347"/>
      <c r="H81" s="169"/>
      <c r="I81" s="347"/>
      <c r="J81" s="169"/>
      <c r="K81" s="347"/>
      <c r="L81" s="169"/>
      <c r="M81" s="347"/>
      <c r="N81" s="169"/>
      <c r="O81" s="347"/>
      <c r="P81" s="169"/>
      <c r="Q81" s="347"/>
      <c r="R81" s="169"/>
      <c r="S81" s="347"/>
      <c r="T81" s="169"/>
      <c r="U81" s="347"/>
      <c r="V81" s="169"/>
      <c r="W81" s="347"/>
      <c r="X81" s="169"/>
      <c r="Y81" s="385"/>
      <c r="Z81" s="403">
        <v>23</v>
      </c>
      <c r="AJ81" s="8">
        <v>74</v>
      </c>
    </row>
    <row r="82" spans="1:36" x14ac:dyDescent="0.45">
      <c r="A82" s="451"/>
      <c r="B82" s="361">
        <v>24</v>
      </c>
      <c r="C82" s="355" t="s">
        <v>684</v>
      </c>
      <c r="D82" s="169"/>
      <c r="E82" s="347"/>
      <c r="F82" s="169"/>
      <c r="G82" s="347"/>
      <c r="H82" s="169"/>
      <c r="I82" s="347"/>
      <c r="J82" s="169"/>
      <c r="K82" s="347"/>
      <c r="L82" s="169"/>
      <c r="M82" s="347"/>
      <c r="N82" s="169"/>
      <c r="O82" s="347"/>
      <c r="P82" s="169"/>
      <c r="Q82" s="347"/>
      <c r="R82" s="169"/>
      <c r="S82" s="347"/>
      <c r="T82" s="169"/>
      <c r="U82" s="347"/>
      <c r="V82" s="169"/>
      <c r="W82" s="347"/>
      <c r="X82" s="169"/>
      <c r="Y82" s="385"/>
      <c r="Z82" s="403">
        <v>24</v>
      </c>
      <c r="AJ82" s="8">
        <v>75</v>
      </c>
    </row>
    <row r="83" spans="1:36" x14ac:dyDescent="0.45">
      <c r="A83" s="451"/>
      <c r="B83" s="361">
        <v>25</v>
      </c>
      <c r="C83" s="355" t="s">
        <v>161</v>
      </c>
      <c r="D83" s="169"/>
      <c r="E83" s="347"/>
      <c r="F83" s="169"/>
      <c r="G83" s="347"/>
      <c r="H83" s="169"/>
      <c r="I83" s="347"/>
      <c r="J83" s="169"/>
      <c r="K83" s="347"/>
      <c r="L83" s="169"/>
      <c r="M83" s="347"/>
      <c r="N83" s="169"/>
      <c r="O83" s="347"/>
      <c r="P83" s="169"/>
      <c r="Q83" s="347"/>
      <c r="R83" s="169"/>
      <c r="S83" s="347"/>
      <c r="T83" s="169"/>
      <c r="U83" s="347"/>
      <c r="V83" s="169"/>
      <c r="W83" s="347"/>
      <c r="X83" s="169"/>
      <c r="Y83" s="385"/>
      <c r="Z83" s="403">
        <v>25</v>
      </c>
      <c r="AJ83" s="8"/>
    </row>
    <row r="84" spans="1:36" x14ac:dyDescent="0.45">
      <c r="A84" s="451"/>
      <c r="B84" s="361">
        <v>26</v>
      </c>
      <c r="C84" s="355" t="s">
        <v>161</v>
      </c>
      <c r="D84" s="169"/>
      <c r="E84" s="347"/>
      <c r="F84" s="169"/>
      <c r="G84" s="347"/>
      <c r="H84" s="169"/>
      <c r="I84" s="347"/>
      <c r="J84" s="169"/>
      <c r="K84" s="347"/>
      <c r="L84" s="169"/>
      <c r="M84" s="347"/>
      <c r="N84" s="169"/>
      <c r="O84" s="347"/>
      <c r="P84" s="169"/>
      <c r="Q84" s="347"/>
      <c r="R84" s="169"/>
      <c r="S84" s="347"/>
      <c r="T84" s="169"/>
      <c r="U84" s="347"/>
      <c r="V84" s="169"/>
      <c r="W84" s="347"/>
      <c r="X84" s="169"/>
      <c r="Y84" s="385"/>
      <c r="Z84" s="403">
        <v>26</v>
      </c>
      <c r="AJ84" s="8"/>
    </row>
    <row r="85" spans="1:36" x14ac:dyDescent="0.45">
      <c r="A85" s="451"/>
      <c r="B85" s="361">
        <v>27</v>
      </c>
      <c r="C85" s="355" t="s">
        <v>159</v>
      </c>
      <c r="D85" s="169"/>
      <c r="E85" s="347"/>
      <c r="F85" s="169"/>
      <c r="G85" s="347"/>
      <c r="H85" s="169"/>
      <c r="I85" s="347"/>
      <c r="J85" s="169"/>
      <c r="K85" s="347"/>
      <c r="L85" s="169"/>
      <c r="M85" s="347"/>
      <c r="N85" s="169"/>
      <c r="O85" s="347"/>
      <c r="P85" s="169"/>
      <c r="Q85" s="347"/>
      <c r="R85" s="169"/>
      <c r="S85" s="347"/>
      <c r="T85" s="169"/>
      <c r="U85" s="347"/>
      <c r="V85" s="169"/>
      <c r="W85" s="347"/>
      <c r="X85" s="169"/>
      <c r="Y85" s="385"/>
      <c r="Z85" s="403">
        <v>27</v>
      </c>
      <c r="AJ85" s="8"/>
    </row>
    <row r="86" spans="1:36" x14ac:dyDescent="0.45">
      <c r="A86" s="451"/>
      <c r="B86" s="361">
        <v>28</v>
      </c>
      <c r="C86" s="355" t="s">
        <v>160</v>
      </c>
      <c r="D86" s="169"/>
      <c r="E86" s="347"/>
      <c r="F86" s="169"/>
      <c r="G86" s="347"/>
      <c r="H86" s="169"/>
      <c r="I86" s="347"/>
      <c r="J86" s="169"/>
      <c r="K86" s="347"/>
      <c r="L86" s="169"/>
      <c r="M86" s="347"/>
      <c r="N86" s="169"/>
      <c r="O86" s="347"/>
      <c r="P86" s="169"/>
      <c r="Q86" s="347"/>
      <c r="R86" s="169"/>
      <c r="S86" s="347"/>
      <c r="T86" s="169"/>
      <c r="U86" s="347"/>
      <c r="V86" s="169"/>
      <c r="W86" s="347"/>
      <c r="X86" s="169"/>
      <c r="Y86" s="385"/>
      <c r="Z86" s="403">
        <v>28</v>
      </c>
      <c r="AJ86" s="8"/>
    </row>
    <row r="87" spans="1:36" x14ac:dyDescent="0.45">
      <c r="A87" s="451"/>
      <c r="B87" s="361">
        <v>29</v>
      </c>
      <c r="C87" s="355" t="s">
        <v>162</v>
      </c>
      <c r="D87" s="169"/>
      <c r="E87" s="347"/>
      <c r="F87" s="169"/>
      <c r="G87" s="347"/>
      <c r="H87" s="169"/>
      <c r="I87" s="347"/>
      <c r="J87" s="169"/>
      <c r="K87" s="347"/>
      <c r="L87" s="169"/>
      <c r="M87" s="347"/>
      <c r="N87" s="169"/>
      <c r="O87" s="347"/>
      <c r="P87" s="169"/>
      <c r="Q87" s="347"/>
      <c r="R87" s="169"/>
      <c r="S87" s="347"/>
      <c r="T87" s="169"/>
      <c r="U87" s="347"/>
      <c r="V87" s="169"/>
      <c r="W87" s="347"/>
      <c r="X87" s="169"/>
      <c r="Y87" s="385"/>
      <c r="Z87" s="403">
        <v>29</v>
      </c>
      <c r="AJ87" s="8"/>
    </row>
    <row r="88" spans="1:36" x14ac:dyDescent="0.45">
      <c r="A88" s="451"/>
      <c r="B88" s="361">
        <v>30</v>
      </c>
      <c r="C88" s="355" t="s">
        <v>161</v>
      </c>
      <c r="D88" s="169"/>
      <c r="E88" s="347"/>
      <c r="F88" s="169"/>
      <c r="G88" s="347"/>
      <c r="H88" s="169"/>
      <c r="I88" s="347"/>
      <c r="J88" s="169"/>
      <c r="K88" s="347"/>
      <c r="L88" s="169"/>
      <c r="M88" s="347"/>
      <c r="N88" s="169"/>
      <c r="O88" s="347"/>
      <c r="P88" s="169"/>
      <c r="Q88" s="347"/>
      <c r="R88" s="169"/>
      <c r="S88" s="347"/>
      <c r="T88" s="169"/>
      <c r="U88" s="347"/>
      <c r="V88" s="169"/>
      <c r="W88" s="347"/>
      <c r="X88" s="169"/>
      <c r="Y88" s="385"/>
      <c r="Z88" s="403">
        <v>30</v>
      </c>
    </row>
    <row r="89" spans="1:36" x14ac:dyDescent="0.45">
      <c r="A89" s="451"/>
      <c r="B89" s="361">
        <v>31</v>
      </c>
      <c r="C89" s="355" t="s">
        <v>162</v>
      </c>
      <c r="D89" s="169"/>
      <c r="E89" s="347"/>
      <c r="F89" s="169"/>
      <c r="G89" s="347"/>
      <c r="H89" s="169"/>
      <c r="I89" s="347"/>
      <c r="J89" s="169"/>
      <c r="K89" s="347"/>
      <c r="L89" s="169"/>
      <c r="M89" s="347"/>
      <c r="N89" s="169"/>
      <c r="O89" s="347"/>
      <c r="P89" s="169"/>
      <c r="Q89" s="347"/>
      <c r="R89" s="169"/>
      <c r="S89" s="347"/>
      <c r="T89" s="169"/>
      <c r="U89" s="347"/>
      <c r="V89" s="169"/>
      <c r="W89" s="347"/>
      <c r="X89" s="169"/>
      <c r="Y89" s="385"/>
      <c r="Z89" s="403">
        <v>31</v>
      </c>
    </row>
    <row r="90" spans="1:36" x14ac:dyDescent="0.45">
      <c r="A90" s="451"/>
      <c r="B90" s="361">
        <v>32</v>
      </c>
      <c r="C90" s="355" t="s">
        <v>160</v>
      </c>
      <c r="D90" s="169"/>
      <c r="E90" s="347"/>
      <c r="F90" s="169"/>
      <c r="G90" s="347"/>
      <c r="H90" s="169"/>
      <c r="I90" s="347"/>
      <c r="J90" s="169"/>
      <c r="K90" s="347"/>
      <c r="L90" s="169"/>
      <c r="M90" s="347"/>
      <c r="N90" s="169"/>
      <c r="O90" s="347"/>
      <c r="P90" s="169"/>
      <c r="Q90" s="347"/>
      <c r="R90" s="169"/>
      <c r="S90" s="347"/>
      <c r="T90" s="169"/>
      <c r="U90" s="347"/>
      <c r="V90" s="169"/>
      <c r="W90" s="347"/>
      <c r="X90" s="169"/>
      <c r="Y90" s="385"/>
      <c r="Z90" s="403">
        <v>32</v>
      </c>
    </row>
    <row r="91" spans="1:36" x14ac:dyDescent="0.45">
      <c r="A91" s="451"/>
      <c r="B91" s="361">
        <v>33</v>
      </c>
      <c r="C91" s="355" t="s">
        <v>162</v>
      </c>
      <c r="D91" s="169"/>
      <c r="E91" s="347"/>
      <c r="F91" s="169"/>
      <c r="G91" s="347"/>
      <c r="H91" s="169"/>
      <c r="I91" s="347"/>
      <c r="J91" s="169"/>
      <c r="K91" s="347"/>
      <c r="L91" s="169"/>
      <c r="M91" s="347"/>
      <c r="N91" s="169"/>
      <c r="O91" s="347"/>
      <c r="P91" s="169"/>
      <c r="Q91" s="347"/>
      <c r="R91" s="169"/>
      <c r="S91" s="347"/>
      <c r="T91" s="169"/>
      <c r="U91" s="347"/>
      <c r="V91" s="169"/>
      <c r="W91" s="347"/>
      <c r="X91" s="169"/>
      <c r="Y91" s="385"/>
      <c r="Z91" s="403">
        <v>33</v>
      </c>
    </row>
    <row r="92" spans="1:36" x14ac:dyDescent="0.45">
      <c r="A92" s="451"/>
      <c r="B92" s="361">
        <v>34</v>
      </c>
      <c r="C92" s="355" t="s">
        <v>159</v>
      </c>
      <c r="D92" s="169"/>
      <c r="E92" s="347"/>
      <c r="F92" s="169"/>
      <c r="G92" s="347"/>
      <c r="H92" s="169"/>
      <c r="I92" s="347"/>
      <c r="J92" s="169"/>
      <c r="K92" s="347"/>
      <c r="L92" s="169"/>
      <c r="M92" s="347"/>
      <c r="N92" s="169"/>
      <c r="O92" s="347"/>
      <c r="P92" s="169"/>
      <c r="Q92" s="347"/>
      <c r="R92" s="169"/>
      <c r="S92" s="347"/>
      <c r="T92" s="169"/>
      <c r="U92" s="347"/>
      <c r="V92" s="169"/>
      <c r="W92" s="347"/>
      <c r="X92" s="169"/>
      <c r="Y92" s="385"/>
      <c r="Z92" s="403">
        <v>34</v>
      </c>
    </row>
    <row r="93" spans="1:36" x14ac:dyDescent="0.45">
      <c r="A93" s="451"/>
      <c r="B93" s="361">
        <v>35</v>
      </c>
      <c r="C93" s="355" t="s">
        <v>159</v>
      </c>
      <c r="D93" s="169"/>
      <c r="E93" s="347"/>
      <c r="F93" s="169"/>
      <c r="G93" s="347"/>
      <c r="H93" s="169"/>
      <c r="I93" s="347"/>
      <c r="J93" s="169"/>
      <c r="K93" s="347"/>
      <c r="L93" s="169"/>
      <c r="M93" s="347"/>
      <c r="N93" s="169"/>
      <c r="O93" s="347"/>
      <c r="P93" s="169"/>
      <c r="Q93" s="347"/>
      <c r="R93" s="169"/>
      <c r="S93" s="347"/>
      <c r="T93" s="169"/>
      <c r="U93" s="347"/>
      <c r="V93" s="169"/>
      <c r="W93" s="347"/>
      <c r="X93" s="169"/>
      <c r="Y93" s="385"/>
      <c r="Z93" s="403">
        <v>35</v>
      </c>
    </row>
    <row r="94" spans="1:36" x14ac:dyDescent="0.45">
      <c r="A94" s="451"/>
      <c r="B94" s="361">
        <v>36</v>
      </c>
      <c r="C94" s="355" t="s">
        <v>160</v>
      </c>
      <c r="D94" s="169"/>
      <c r="E94" s="347"/>
      <c r="F94" s="169"/>
      <c r="G94" s="347"/>
      <c r="H94" s="169"/>
      <c r="I94" s="347"/>
      <c r="J94" s="169"/>
      <c r="K94" s="347"/>
      <c r="L94" s="169"/>
      <c r="M94" s="347"/>
      <c r="N94" s="169"/>
      <c r="O94" s="347"/>
      <c r="P94" s="169"/>
      <c r="Q94" s="347"/>
      <c r="R94" s="169"/>
      <c r="S94" s="347"/>
      <c r="T94" s="169"/>
      <c r="U94" s="347"/>
      <c r="V94" s="169"/>
      <c r="W94" s="347"/>
      <c r="X94" s="169"/>
      <c r="Y94" s="385"/>
      <c r="Z94" s="403">
        <v>36</v>
      </c>
    </row>
    <row r="95" spans="1:36" x14ac:dyDescent="0.45">
      <c r="A95" s="451"/>
      <c r="B95" s="361">
        <v>37</v>
      </c>
      <c r="C95" s="355" t="s">
        <v>161</v>
      </c>
      <c r="D95" s="169"/>
      <c r="E95" s="347"/>
      <c r="F95" s="169"/>
      <c r="G95" s="347"/>
      <c r="H95" s="169"/>
      <c r="I95" s="347"/>
      <c r="J95" s="169"/>
      <c r="K95" s="347"/>
      <c r="L95" s="169"/>
      <c r="M95" s="347"/>
      <c r="N95" s="169"/>
      <c r="O95" s="347"/>
      <c r="P95" s="169"/>
      <c r="Q95" s="347"/>
      <c r="R95" s="169"/>
      <c r="S95" s="347"/>
      <c r="T95" s="169"/>
      <c r="U95" s="347"/>
      <c r="V95" s="169"/>
      <c r="W95" s="347"/>
      <c r="X95" s="169"/>
      <c r="Y95" s="385"/>
      <c r="Z95" s="403">
        <v>37</v>
      </c>
    </row>
    <row r="96" spans="1:36" x14ac:dyDescent="0.45">
      <c r="A96" s="451"/>
      <c r="B96" s="361">
        <v>38</v>
      </c>
      <c r="C96" s="355" t="s">
        <v>582</v>
      </c>
      <c r="D96" s="169"/>
      <c r="E96" s="347"/>
      <c r="F96" s="169"/>
      <c r="G96" s="347"/>
      <c r="H96" s="169"/>
      <c r="I96" s="347"/>
      <c r="J96" s="169"/>
      <c r="K96" s="347"/>
      <c r="L96" s="169"/>
      <c r="M96" s="347"/>
      <c r="N96" s="169"/>
      <c r="O96" s="347"/>
      <c r="P96" s="169"/>
      <c r="Q96" s="347"/>
      <c r="R96" s="169"/>
      <c r="S96" s="347"/>
      <c r="T96" s="169"/>
      <c r="U96" s="347"/>
      <c r="V96" s="169"/>
      <c r="W96" s="347"/>
      <c r="X96" s="169"/>
      <c r="Y96" s="385"/>
      <c r="Z96" s="403">
        <v>38</v>
      </c>
    </row>
    <row r="97" spans="1:26" x14ac:dyDescent="0.45">
      <c r="A97" s="451"/>
      <c r="B97" s="361">
        <v>39</v>
      </c>
      <c r="C97" s="355" t="s">
        <v>161</v>
      </c>
      <c r="D97" s="169"/>
      <c r="E97" s="347"/>
      <c r="F97" s="169"/>
      <c r="G97" s="347"/>
      <c r="H97" s="169"/>
      <c r="I97" s="347"/>
      <c r="J97" s="169"/>
      <c r="K97" s="347"/>
      <c r="L97" s="169"/>
      <c r="M97" s="347"/>
      <c r="N97" s="169"/>
      <c r="O97" s="347"/>
      <c r="P97" s="169"/>
      <c r="Q97" s="347"/>
      <c r="R97" s="169"/>
      <c r="S97" s="347"/>
      <c r="T97" s="169"/>
      <c r="U97" s="347"/>
      <c r="V97" s="169"/>
      <c r="W97" s="347"/>
      <c r="X97" s="169"/>
      <c r="Y97" s="385"/>
      <c r="Z97" s="403">
        <v>39</v>
      </c>
    </row>
    <row r="98" spans="1:26" x14ac:dyDescent="0.45">
      <c r="A98" s="451"/>
      <c r="B98" s="361">
        <v>40</v>
      </c>
      <c r="C98" s="355" t="s">
        <v>162</v>
      </c>
      <c r="D98" s="169"/>
      <c r="E98" s="347"/>
      <c r="F98" s="169"/>
      <c r="G98" s="347"/>
      <c r="H98" s="169"/>
      <c r="I98" s="347"/>
      <c r="J98" s="169"/>
      <c r="K98" s="347"/>
      <c r="L98" s="169"/>
      <c r="M98" s="347"/>
      <c r="N98" s="169"/>
      <c r="O98" s="347"/>
      <c r="P98" s="169"/>
      <c r="Q98" s="347"/>
      <c r="R98" s="169"/>
      <c r="S98" s="347"/>
      <c r="T98" s="169"/>
      <c r="U98" s="347"/>
      <c r="V98" s="169"/>
      <c r="W98" s="347"/>
      <c r="X98" s="169"/>
      <c r="Y98" s="385"/>
      <c r="Z98" s="403">
        <v>40</v>
      </c>
    </row>
    <row r="99" spans="1:26" x14ac:dyDescent="0.45">
      <c r="A99" s="451"/>
      <c r="B99" s="361">
        <v>41</v>
      </c>
      <c r="C99" s="355" t="s">
        <v>162</v>
      </c>
      <c r="D99" s="169"/>
      <c r="E99" s="347"/>
      <c r="F99" s="169"/>
      <c r="G99" s="347"/>
      <c r="H99" s="169"/>
      <c r="I99" s="347"/>
      <c r="J99" s="169"/>
      <c r="K99" s="347"/>
      <c r="L99" s="169"/>
      <c r="M99" s="347"/>
      <c r="N99" s="169"/>
      <c r="O99" s="347"/>
      <c r="P99" s="169"/>
      <c r="Q99" s="347"/>
      <c r="R99" s="169"/>
      <c r="S99" s="347"/>
      <c r="T99" s="169"/>
      <c r="U99" s="347"/>
      <c r="V99" s="169"/>
      <c r="W99" s="347"/>
      <c r="X99" s="169"/>
      <c r="Y99" s="385"/>
      <c r="Z99" s="403">
        <v>41</v>
      </c>
    </row>
    <row r="100" spans="1:26" x14ac:dyDescent="0.45">
      <c r="A100" s="451"/>
      <c r="B100" s="361">
        <v>42</v>
      </c>
      <c r="C100" s="355" t="s">
        <v>159</v>
      </c>
      <c r="D100" s="169"/>
      <c r="E100" s="347"/>
      <c r="F100" s="169"/>
      <c r="G100" s="347"/>
      <c r="H100" s="169"/>
      <c r="I100" s="347"/>
      <c r="J100" s="169"/>
      <c r="K100" s="347"/>
      <c r="L100" s="169"/>
      <c r="M100" s="347"/>
      <c r="N100" s="169"/>
      <c r="O100" s="347"/>
      <c r="P100" s="169"/>
      <c r="Q100" s="347"/>
      <c r="R100" s="169"/>
      <c r="S100" s="347"/>
      <c r="T100" s="169"/>
      <c r="U100" s="347"/>
      <c r="V100" s="169"/>
      <c r="W100" s="347"/>
      <c r="X100" s="169"/>
      <c r="Y100" s="385"/>
      <c r="Z100" s="403">
        <v>42</v>
      </c>
    </row>
    <row r="101" spans="1:26" x14ac:dyDescent="0.45">
      <c r="A101" s="451"/>
      <c r="B101" s="361">
        <v>43</v>
      </c>
      <c r="C101" s="355" t="s">
        <v>161</v>
      </c>
      <c r="D101" s="169"/>
      <c r="E101" s="347"/>
      <c r="F101" s="169"/>
      <c r="G101" s="347"/>
      <c r="H101" s="169"/>
      <c r="I101" s="347"/>
      <c r="J101" s="169"/>
      <c r="K101" s="347"/>
      <c r="L101" s="169"/>
      <c r="M101" s="347"/>
      <c r="N101" s="169"/>
      <c r="O101" s="347"/>
      <c r="P101" s="169"/>
      <c r="Q101" s="347"/>
      <c r="R101" s="169"/>
      <c r="S101" s="347"/>
      <c r="T101" s="169"/>
      <c r="U101" s="347"/>
      <c r="V101" s="169"/>
      <c r="W101" s="347"/>
      <c r="X101" s="169"/>
      <c r="Y101" s="385"/>
      <c r="Z101" s="403">
        <v>43</v>
      </c>
    </row>
    <row r="102" spans="1:26" x14ac:dyDescent="0.45">
      <c r="A102" s="451"/>
      <c r="B102" s="361">
        <v>44</v>
      </c>
      <c r="C102" s="355" t="s">
        <v>160</v>
      </c>
      <c r="D102" s="169"/>
      <c r="E102" s="347"/>
      <c r="F102" s="169"/>
      <c r="G102" s="347"/>
      <c r="H102" s="169"/>
      <c r="I102" s="347"/>
      <c r="J102" s="169"/>
      <c r="K102" s="347"/>
      <c r="L102" s="169"/>
      <c r="M102" s="347"/>
      <c r="N102" s="169"/>
      <c r="O102" s="347"/>
      <c r="P102" s="169"/>
      <c r="Q102" s="347"/>
      <c r="R102" s="169"/>
      <c r="S102" s="347"/>
      <c r="T102" s="169"/>
      <c r="U102" s="347"/>
      <c r="V102" s="169"/>
      <c r="W102" s="347"/>
      <c r="X102" s="169"/>
      <c r="Y102" s="385"/>
      <c r="Z102" s="403">
        <v>44</v>
      </c>
    </row>
    <row r="103" spans="1:26" x14ac:dyDescent="0.45">
      <c r="A103" s="451"/>
      <c r="B103" s="361">
        <v>45</v>
      </c>
      <c r="C103" s="355"/>
      <c r="D103" s="169"/>
      <c r="E103" s="347"/>
      <c r="F103" s="169"/>
      <c r="G103" s="347"/>
      <c r="H103" s="169"/>
      <c r="I103" s="347"/>
      <c r="J103" s="169"/>
      <c r="K103" s="347"/>
      <c r="L103" s="169"/>
      <c r="M103" s="347"/>
      <c r="N103" s="169"/>
      <c r="O103" s="347"/>
      <c r="P103" s="169"/>
      <c r="Q103" s="347"/>
      <c r="R103" s="169"/>
      <c r="S103" s="347"/>
      <c r="T103" s="169"/>
      <c r="U103" s="347"/>
      <c r="V103" s="169"/>
      <c r="W103" s="347"/>
      <c r="X103" s="169"/>
      <c r="Y103" s="385"/>
      <c r="Z103" s="403">
        <v>45</v>
      </c>
    </row>
    <row r="104" spans="1:26" x14ac:dyDescent="0.45">
      <c r="A104" s="451"/>
      <c r="B104" s="361">
        <v>46</v>
      </c>
      <c r="C104" s="355"/>
      <c r="D104" s="169"/>
      <c r="E104" s="347"/>
      <c r="F104" s="169"/>
      <c r="G104" s="347"/>
      <c r="H104" s="169"/>
      <c r="I104" s="347"/>
      <c r="J104" s="169"/>
      <c r="K104" s="347"/>
      <c r="L104" s="169"/>
      <c r="M104" s="347"/>
      <c r="N104" s="169"/>
      <c r="O104" s="347"/>
      <c r="P104" s="169"/>
      <c r="Q104" s="347"/>
      <c r="R104" s="169"/>
      <c r="S104" s="347"/>
      <c r="T104" s="169"/>
      <c r="U104" s="347"/>
      <c r="V104" s="169"/>
      <c r="W104" s="347"/>
      <c r="X104" s="169"/>
      <c r="Y104" s="385"/>
      <c r="Z104" s="403">
        <v>46</v>
      </c>
    </row>
    <row r="105" spans="1:26" x14ac:dyDescent="0.45">
      <c r="A105" s="451"/>
      <c r="B105" s="361">
        <v>47</v>
      </c>
      <c r="C105" s="355"/>
      <c r="D105" s="169"/>
      <c r="E105" s="347"/>
      <c r="F105" s="169"/>
      <c r="G105" s="347"/>
      <c r="H105" s="169"/>
      <c r="I105" s="347"/>
      <c r="J105" s="169"/>
      <c r="K105" s="347"/>
      <c r="L105" s="169"/>
      <c r="M105" s="347"/>
      <c r="N105" s="169"/>
      <c r="O105" s="347"/>
      <c r="P105" s="169"/>
      <c r="Q105" s="347"/>
      <c r="R105" s="169"/>
      <c r="S105" s="347"/>
      <c r="T105" s="169"/>
      <c r="U105" s="347"/>
      <c r="V105" s="169"/>
      <c r="W105" s="347"/>
      <c r="X105" s="169"/>
      <c r="Y105" s="385"/>
      <c r="Z105" s="403">
        <v>47</v>
      </c>
    </row>
    <row r="106" spans="1:26" x14ac:dyDescent="0.45">
      <c r="A106" s="451"/>
      <c r="B106" s="361">
        <v>48</v>
      </c>
      <c r="C106" s="355"/>
      <c r="D106" s="169"/>
      <c r="E106" s="347"/>
      <c r="F106" s="169"/>
      <c r="G106" s="347"/>
      <c r="H106" s="169"/>
      <c r="I106" s="347"/>
      <c r="J106" s="169"/>
      <c r="K106" s="347"/>
      <c r="L106" s="169"/>
      <c r="M106" s="347"/>
      <c r="N106" s="169"/>
      <c r="O106" s="347"/>
      <c r="P106" s="169"/>
      <c r="Q106" s="347"/>
      <c r="R106" s="169"/>
      <c r="S106" s="347"/>
      <c r="T106" s="169"/>
      <c r="U106" s="347"/>
      <c r="V106" s="169"/>
      <c r="W106" s="347"/>
      <c r="X106" s="169"/>
      <c r="Y106" s="385"/>
      <c r="Z106" s="403">
        <v>48</v>
      </c>
    </row>
    <row r="107" spans="1:26" x14ac:dyDescent="0.45">
      <c r="A107" s="451"/>
      <c r="B107" s="361">
        <v>49</v>
      </c>
      <c r="C107" s="355"/>
      <c r="D107" s="169"/>
      <c r="E107" s="347"/>
      <c r="F107" s="169"/>
      <c r="G107" s="347"/>
      <c r="H107" s="169"/>
      <c r="I107" s="347"/>
      <c r="J107" s="169"/>
      <c r="K107" s="347"/>
      <c r="L107" s="169"/>
      <c r="M107" s="347"/>
      <c r="N107" s="169"/>
      <c r="O107" s="347"/>
      <c r="P107" s="169"/>
      <c r="Q107" s="347"/>
      <c r="R107" s="169"/>
      <c r="S107" s="347"/>
      <c r="T107" s="169"/>
      <c r="U107" s="347"/>
      <c r="V107" s="169"/>
      <c r="W107" s="347"/>
      <c r="X107" s="169"/>
      <c r="Y107" s="385"/>
      <c r="Z107" s="403">
        <v>49</v>
      </c>
    </row>
    <row r="108" spans="1:26" x14ac:dyDescent="0.45">
      <c r="A108" s="451"/>
      <c r="B108" s="361">
        <v>50</v>
      </c>
      <c r="C108" s="355"/>
      <c r="D108" s="169"/>
      <c r="E108" s="347"/>
      <c r="F108" s="169"/>
      <c r="G108" s="347"/>
      <c r="H108" s="169"/>
      <c r="I108" s="347"/>
      <c r="J108" s="169"/>
      <c r="K108" s="347"/>
      <c r="L108" s="169"/>
      <c r="M108" s="347"/>
      <c r="N108" s="169"/>
      <c r="O108" s="347"/>
      <c r="P108" s="169"/>
      <c r="Q108" s="347"/>
      <c r="R108" s="169"/>
      <c r="S108" s="347"/>
      <c r="T108" s="169"/>
      <c r="U108" s="347"/>
      <c r="V108" s="169"/>
      <c r="W108" s="347"/>
      <c r="X108" s="169"/>
      <c r="Y108" s="385"/>
      <c r="Z108" s="403">
        <v>50</v>
      </c>
    </row>
    <row r="109" spans="1:26" x14ac:dyDescent="0.45">
      <c r="A109" s="451"/>
      <c r="B109" s="361">
        <v>51</v>
      </c>
      <c r="C109" s="355"/>
      <c r="D109" s="169"/>
      <c r="E109" s="347"/>
      <c r="F109" s="169"/>
      <c r="G109" s="347"/>
      <c r="H109" s="169"/>
      <c r="I109" s="347"/>
      <c r="J109" s="169"/>
      <c r="K109" s="347"/>
      <c r="L109" s="169"/>
      <c r="M109" s="347"/>
      <c r="N109" s="169"/>
      <c r="O109" s="347"/>
      <c r="P109" s="169"/>
      <c r="Q109" s="347"/>
      <c r="R109" s="169"/>
      <c r="S109" s="347"/>
      <c r="T109" s="169"/>
      <c r="U109" s="347"/>
      <c r="V109" s="169"/>
      <c r="W109" s="347"/>
      <c r="X109" s="169"/>
      <c r="Y109" s="385"/>
      <c r="Z109" s="403">
        <v>51</v>
      </c>
    </row>
    <row r="110" spans="1:26" x14ac:dyDescent="0.45">
      <c r="A110" s="451"/>
      <c r="B110" s="361">
        <v>52</v>
      </c>
      <c r="C110" s="355"/>
      <c r="D110" s="169"/>
      <c r="E110" s="347"/>
      <c r="F110" s="169"/>
      <c r="G110" s="347"/>
      <c r="H110" s="169"/>
      <c r="I110" s="347"/>
      <c r="J110" s="169"/>
      <c r="K110" s="347"/>
      <c r="L110" s="169"/>
      <c r="M110" s="347"/>
      <c r="N110" s="169"/>
      <c r="O110" s="347"/>
      <c r="P110" s="169"/>
      <c r="Q110" s="347"/>
      <c r="R110" s="169"/>
      <c r="S110" s="347"/>
      <c r="T110" s="169"/>
      <c r="U110" s="347"/>
      <c r="V110" s="169"/>
      <c r="W110" s="347"/>
      <c r="X110" s="169"/>
      <c r="Y110" s="385"/>
      <c r="Z110" s="403">
        <v>52</v>
      </c>
    </row>
    <row r="111" spans="1:26" x14ac:dyDescent="0.45">
      <c r="A111" s="451"/>
      <c r="B111" s="361">
        <v>53</v>
      </c>
      <c r="C111" s="355"/>
      <c r="D111" s="169"/>
      <c r="E111" s="347"/>
      <c r="F111" s="169"/>
      <c r="G111" s="347"/>
      <c r="H111" s="169"/>
      <c r="I111" s="347"/>
      <c r="J111" s="169"/>
      <c r="K111" s="347"/>
      <c r="L111" s="169"/>
      <c r="M111" s="347"/>
      <c r="N111" s="169"/>
      <c r="O111" s="347"/>
      <c r="P111" s="169"/>
      <c r="Q111" s="347"/>
      <c r="R111" s="169"/>
      <c r="S111" s="347"/>
      <c r="T111" s="169"/>
      <c r="U111" s="347"/>
      <c r="V111" s="169"/>
      <c r="W111" s="347"/>
      <c r="X111" s="169"/>
      <c r="Y111" s="385"/>
      <c r="Z111" s="403">
        <v>53</v>
      </c>
    </row>
    <row r="112" spans="1:26" x14ac:dyDescent="0.45">
      <c r="A112" s="451"/>
      <c r="B112" s="361">
        <v>54</v>
      </c>
      <c r="C112" s="355"/>
      <c r="D112" s="169"/>
      <c r="E112" s="347"/>
      <c r="F112" s="169"/>
      <c r="G112" s="347"/>
      <c r="H112" s="169"/>
      <c r="I112" s="347"/>
      <c r="J112" s="169"/>
      <c r="K112" s="347"/>
      <c r="L112" s="169"/>
      <c r="M112" s="347"/>
      <c r="N112" s="169"/>
      <c r="O112" s="347"/>
      <c r="P112" s="169"/>
      <c r="Q112" s="347"/>
      <c r="R112" s="169"/>
      <c r="S112" s="347"/>
      <c r="T112" s="169"/>
      <c r="U112" s="347"/>
      <c r="V112" s="169"/>
      <c r="W112" s="347"/>
      <c r="X112" s="169"/>
      <c r="Y112" s="385"/>
      <c r="Z112" s="403">
        <v>54</v>
      </c>
    </row>
    <row r="113" spans="1:26" x14ac:dyDescent="0.45">
      <c r="A113" s="451"/>
      <c r="B113" s="361">
        <v>55</v>
      </c>
      <c r="C113" s="355"/>
      <c r="D113" s="169"/>
      <c r="E113" s="347"/>
      <c r="F113" s="169"/>
      <c r="G113" s="347"/>
      <c r="H113" s="169"/>
      <c r="I113" s="347"/>
      <c r="J113" s="169"/>
      <c r="K113" s="347"/>
      <c r="L113" s="169"/>
      <c r="M113" s="347"/>
      <c r="N113" s="169"/>
      <c r="O113" s="347"/>
      <c r="P113" s="169"/>
      <c r="Q113" s="347"/>
      <c r="R113" s="169"/>
      <c r="S113" s="347"/>
      <c r="T113" s="169"/>
      <c r="U113" s="347"/>
      <c r="V113" s="169"/>
      <c r="W113" s="347"/>
      <c r="X113" s="169"/>
      <c r="Y113" s="385"/>
      <c r="Z113" s="403">
        <v>55</v>
      </c>
    </row>
    <row r="114" spans="1:26" x14ac:dyDescent="0.45">
      <c r="A114" s="451"/>
      <c r="B114" s="361">
        <v>56</v>
      </c>
      <c r="C114" s="355"/>
      <c r="D114" s="169"/>
      <c r="E114" s="347"/>
      <c r="F114" s="169"/>
      <c r="G114" s="347"/>
      <c r="H114" s="169"/>
      <c r="I114" s="347"/>
      <c r="J114" s="169"/>
      <c r="K114" s="347"/>
      <c r="L114" s="169"/>
      <c r="M114" s="347"/>
      <c r="N114" s="169"/>
      <c r="O114" s="347"/>
      <c r="P114" s="169"/>
      <c r="Q114" s="347"/>
      <c r="R114" s="169"/>
      <c r="S114" s="347"/>
      <c r="T114" s="169"/>
      <c r="U114" s="347"/>
      <c r="V114" s="169"/>
      <c r="W114" s="347"/>
      <c r="X114" s="169"/>
      <c r="Y114" s="385"/>
      <c r="Z114" s="403">
        <v>56</v>
      </c>
    </row>
    <row r="115" spans="1:26" x14ac:dyDescent="0.45">
      <c r="A115" s="451"/>
      <c r="B115" s="361">
        <v>57</v>
      </c>
      <c r="C115" s="355"/>
      <c r="D115" s="169"/>
      <c r="E115" s="347"/>
      <c r="F115" s="169"/>
      <c r="G115" s="347"/>
      <c r="H115" s="169"/>
      <c r="I115" s="347"/>
      <c r="J115" s="169"/>
      <c r="K115" s="347"/>
      <c r="L115" s="169"/>
      <c r="M115" s="347"/>
      <c r="N115" s="169"/>
      <c r="O115" s="347"/>
      <c r="P115" s="169"/>
      <c r="Q115" s="347"/>
      <c r="R115" s="169"/>
      <c r="S115" s="347"/>
      <c r="T115" s="169"/>
      <c r="U115" s="347"/>
      <c r="V115" s="169"/>
      <c r="W115" s="347"/>
      <c r="X115" s="169"/>
      <c r="Y115" s="385"/>
      <c r="Z115" s="403">
        <v>57</v>
      </c>
    </row>
    <row r="116" spans="1:26" x14ac:dyDescent="0.45">
      <c r="A116" s="451"/>
      <c r="B116" s="361">
        <v>58</v>
      </c>
      <c r="C116" s="355"/>
      <c r="D116" s="169"/>
      <c r="E116" s="347"/>
      <c r="F116" s="169"/>
      <c r="G116" s="347"/>
      <c r="H116" s="169"/>
      <c r="I116" s="347"/>
      <c r="J116" s="169"/>
      <c r="K116" s="347"/>
      <c r="L116" s="169"/>
      <c r="M116" s="347"/>
      <c r="N116" s="169"/>
      <c r="O116" s="347"/>
      <c r="P116" s="169"/>
      <c r="Q116" s="347"/>
      <c r="R116" s="169"/>
      <c r="S116" s="347"/>
      <c r="T116" s="169"/>
      <c r="U116" s="347"/>
      <c r="V116" s="169"/>
      <c r="W116" s="347"/>
      <c r="X116" s="169"/>
      <c r="Y116" s="385"/>
      <c r="Z116" s="403">
        <v>58</v>
      </c>
    </row>
    <row r="117" spans="1:26" x14ac:dyDescent="0.45">
      <c r="A117" s="451"/>
      <c r="B117" s="361">
        <v>59</v>
      </c>
      <c r="C117" s="355"/>
      <c r="D117" s="169"/>
      <c r="E117" s="347"/>
      <c r="F117" s="169"/>
      <c r="G117" s="347"/>
      <c r="H117" s="169"/>
      <c r="I117" s="347"/>
      <c r="J117" s="169"/>
      <c r="K117" s="347"/>
      <c r="L117" s="169"/>
      <c r="M117" s="347"/>
      <c r="N117" s="169"/>
      <c r="O117" s="347"/>
      <c r="P117" s="169"/>
      <c r="Q117" s="347"/>
      <c r="R117" s="169"/>
      <c r="S117" s="347"/>
      <c r="T117" s="169"/>
      <c r="U117" s="347"/>
      <c r="V117" s="169"/>
      <c r="W117" s="347"/>
      <c r="X117" s="169"/>
      <c r="Y117" s="385"/>
      <c r="Z117" s="403">
        <v>59</v>
      </c>
    </row>
    <row r="118" spans="1:26" x14ac:dyDescent="0.45">
      <c r="A118" s="451"/>
      <c r="B118" s="361">
        <v>60</v>
      </c>
      <c r="C118" s="355"/>
      <c r="D118" s="169"/>
      <c r="E118" s="347"/>
      <c r="F118" s="169"/>
      <c r="G118" s="347"/>
      <c r="H118" s="169"/>
      <c r="I118" s="347"/>
      <c r="J118" s="169"/>
      <c r="K118" s="347"/>
      <c r="L118" s="169"/>
      <c r="M118" s="347"/>
      <c r="N118" s="169"/>
      <c r="O118" s="347"/>
      <c r="P118" s="169"/>
      <c r="Q118" s="347"/>
      <c r="R118" s="169"/>
      <c r="S118" s="347"/>
      <c r="T118" s="169"/>
      <c r="U118" s="347"/>
      <c r="V118" s="169"/>
      <c r="W118" s="347"/>
      <c r="X118" s="169"/>
      <c r="Y118" s="385"/>
      <c r="Z118" s="403">
        <v>60</v>
      </c>
    </row>
    <row r="119" spans="1:26" x14ac:dyDescent="0.45">
      <c r="A119" s="451"/>
      <c r="B119" s="361">
        <v>61</v>
      </c>
      <c r="C119" s="355"/>
      <c r="D119" s="169"/>
      <c r="E119" s="347"/>
      <c r="F119" s="169"/>
      <c r="G119" s="347"/>
      <c r="H119" s="169"/>
      <c r="I119" s="347"/>
      <c r="J119" s="169"/>
      <c r="K119" s="347"/>
      <c r="L119" s="169"/>
      <c r="M119" s="347"/>
      <c r="N119" s="169"/>
      <c r="O119" s="347"/>
      <c r="P119" s="169"/>
      <c r="Q119" s="347"/>
      <c r="R119" s="169"/>
      <c r="S119" s="347"/>
      <c r="T119" s="169"/>
      <c r="U119" s="347"/>
      <c r="V119" s="169"/>
      <c r="W119" s="347"/>
      <c r="X119" s="169"/>
      <c r="Y119" s="385"/>
      <c r="Z119" s="403">
        <v>61</v>
      </c>
    </row>
    <row r="120" spans="1:26" x14ac:dyDescent="0.45">
      <c r="A120" s="451"/>
      <c r="B120" s="361">
        <v>62</v>
      </c>
      <c r="C120" s="355"/>
      <c r="D120" s="169"/>
      <c r="E120" s="347"/>
      <c r="F120" s="169"/>
      <c r="G120" s="347"/>
      <c r="H120" s="169"/>
      <c r="I120" s="347"/>
      <c r="J120" s="169"/>
      <c r="K120" s="347"/>
      <c r="L120" s="169"/>
      <c r="M120" s="347"/>
      <c r="N120" s="169"/>
      <c r="O120" s="347"/>
      <c r="P120" s="169"/>
      <c r="Q120" s="347"/>
      <c r="R120" s="169"/>
      <c r="S120" s="347"/>
      <c r="T120" s="169"/>
      <c r="U120" s="347"/>
      <c r="V120" s="169"/>
      <c r="W120" s="347"/>
      <c r="X120" s="169"/>
      <c r="Y120" s="385"/>
      <c r="Z120" s="403">
        <v>62</v>
      </c>
    </row>
    <row r="121" spans="1:26" x14ac:dyDescent="0.45">
      <c r="A121" s="451"/>
      <c r="B121" s="361">
        <v>63</v>
      </c>
      <c r="C121" s="355"/>
      <c r="D121" s="169"/>
      <c r="E121" s="347"/>
      <c r="F121" s="169"/>
      <c r="G121" s="347"/>
      <c r="H121" s="169"/>
      <c r="I121" s="347"/>
      <c r="J121" s="169"/>
      <c r="K121" s="347"/>
      <c r="L121" s="169"/>
      <c r="M121" s="347"/>
      <c r="N121" s="169"/>
      <c r="O121" s="347"/>
      <c r="P121" s="169"/>
      <c r="Q121" s="347"/>
      <c r="R121" s="169"/>
      <c r="S121" s="347"/>
      <c r="T121" s="169"/>
      <c r="U121" s="347"/>
      <c r="V121" s="169"/>
      <c r="W121" s="347"/>
      <c r="X121" s="169"/>
      <c r="Y121" s="385"/>
      <c r="Z121" s="403">
        <v>63</v>
      </c>
    </row>
    <row r="122" spans="1:26" x14ac:dyDescent="0.45">
      <c r="A122" s="451"/>
      <c r="B122" s="361">
        <v>64</v>
      </c>
      <c r="C122" s="355"/>
      <c r="D122" s="169"/>
      <c r="E122" s="347"/>
      <c r="F122" s="169"/>
      <c r="G122" s="347"/>
      <c r="H122" s="169"/>
      <c r="I122" s="347"/>
      <c r="J122" s="169"/>
      <c r="K122" s="347"/>
      <c r="L122" s="169"/>
      <c r="M122" s="347"/>
      <c r="N122" s="169"/>
      <c r="O122" s="347"/>
      <c r="P122" s="169"/>
      <c r="Q122" s="347"/>
      <c r="R122" s="169"/>
      <c r="S122" s="347"/>
      <c r="T122" s="169"/>
      <c r="U122" s="347"/>
      <c r="V122" s="169"/>
      <c r="W122" s="347"/>
      <c r="X122" s="169"/>
      <c r="Y122" s="385"/>
      <c r="Z122" s="403">
        <v>64</v>
      </c>
    </row>
    <row r="123" spans="1:26" x14ac:dyDescent="0.45">
      <c r="A123" s="451"/>
      <c r="B123" s="361">
        <v>65</v>
      </c>
      <c r="C123" s="355"/>
      <c r="D123" s="169"/>
      <c r="E123" s="347"/>
      <c r="F123" s="169"/>
      <c r="G123" s="347"/>
      <c r="H123" s="169"/>
      <c r="I123" s="347"/>
      <c r="J123" s="169"/>
      <c r="K123" s="347"/>
      <c r="L123" s="169"/>
      <c r="M123" s="347"/>
      <c r="N123" s="169"/>
      <c r="O123" s="347"/>
      <c r="P123" s="169"/>
      <c r="Q123" s="347"/>
      <c r="R123" s="169"/>
      <c r="S123" s="347"/>
      <c r="T123" s="169"/>
      <c r="U123" s="347"/>
      <c r="V123" s="169"/>
      <c r="W123" s="347"/>
      <c r="X123" s="169"/>
      <c r="Y123" s="385"/>
      <c r="Z123" s="403">
        <v>65</v>
      </c>
    </row>
    <row r="124" spans="1:26" x14ac:dyDescent="0.45">
      <c r="A124" s="451"/>
      <c r="B124" s="361">
        <v>66</v>
      </c>
      <c r="C124" s="355"/>
      <c r="D124" s="169"/>
      <c r="E124" s="347"/>
      <c r="F124" s="169"/>
      <c r="G124" s="347"/>
      <c r="H124" s="169"/>
      <c r="I124" s="347"/>
      <c r="J124" s="169"/>
      <c r="K124" s="347"/>
      <c r="L124" s="169"/>
      <c r="M124" s="347"/>
      <c r="N124" s="169"/>
      <c r="O124" s="347"/>
      <c r="P124" s="169"/>
      <c r="Q124" s="347"/>
      <c r="R124" s="169"/>
      <c r="S124" s="347"/>
      <c r="T124" s="169"/>
      <c r="U124" s="347"/>
      <c r="V124" s="169"/>
      <c r="W124" s="347"/>
      <c r="X124" s="169"/>
      <c r="Y124" s="385"/>
      <c r="Z124" s="403">
        <v>66</v>
      </c>
    </row>
    <row r="125" spans="1:26" x14ac:dyDescent="0.45">
      <c r="A125" s="451"/>
      <c r="B125" s="361">
        <v>67</v>
      </c>
      <c r="C125" s="355"/>
      <c r="D125" s="169"/>
      <c r="E125" s="347"/>
      <c r="F125" s="169"/>
      <c r="G125" s="347"/>
      <c r="H125" s="169"/>
      <c r="I125" s="347"/>
      <c r="J125" s="169"/>
      <c r="K125" s="347"/>
      <c r="L125" s="169"/>
      <c r="M125" s="347"/>
      <c r="N125" s="169"/>
      <c r="O125" s="347"/>
      <c r="P125" s="169"/>
      <c r="Q125" s="347"/>
      <c r="R125" s="169"/>
      <c r="S125" s="347"/>
      <c r="T125" s="169"/>
      <c r="U125" s="347"/>
      <c r="V125" s="169"/>
      <c r="W125" s="347"/>
      <c r="X125" s="169"/>
      <c r="Y125" s="385"/>
      <c r="Z125" s="403">
        <v>67</v>
      </c>
    </row>
    <row r="126" spans="1:26" x14ac:dyDescent="0.45">
      <c r="A126" s="451"/>
      <c r="B126" s="361">
        <v>68</v>
      </c>
      <c r="C126" s="355"/>
      <c r="D126" s="169"/>
      <c r="E126" s="347"/>
      <c r="F126" s="169"/>
      <c r="G126" s="347"/>
      <c r="H126" s="169"/>
      <c r="I126" s="347"/>
      <c r="J126" s="169"/>
      <c r="K126" s="347"/>
      <c r="L126" s="169"/>
      <c r="M126" s="347"/>
      <c r="N126" s="169"/>
      <c r="O126" s="347"/>
      <c r="P126" s="169"/>
      <c r="Q126" s="347"/>
      <c r="R126" s="169"/>
      <c r="S126" s="347"/>
      <c r="T126" s="169"/>
      <c r="U126" s="347"/>
      <c r="V126" s="169"/>
      <c r="W126" s="347"/>
      <c r="X126" s="169"/>
      <c r="Y126" s="385"/>
      <c r="Z126" s="403">
        <v>68</v>
      </c>
    </row>
    <row r="127" spans="1:26" x14ac:dyDescent="0.45">
      <c r="A127" s="451"/>
      <c r="B127" s="361">
        <v>69</v>
      </c>
      <c r="C127" s="355"/>
      <c r="D127" s="169"/>
      <c r="E127" s="347"/>
      <c r="F127" s="169"/>
      <c r="G127" s="347"/>
      <c r="H127" s="169"/>
      <c r="I127" s="347"/>
      <c r="J127" s="169"/>
      <c r="K127" s="347"/>
      <c r="L127" s="169"/>
      <c r="M127" s="347"/>
      <c r="N127" s="169"/>
      <c r="O127" s="347"/>
      <c r="P127" s="169"/>
      <c r="Q127" s="347"/>
      <c r="R127" s="169"/>
      <c r="S127" s="347"/>
      <c r="T127" s="169"/>
      <c r="U127" s="347"/>
      <c r="V127" s="169"/>
      <c r="W127" s="347"/>
      <c r="X127" s="169"/>
      <c r="Y127" s="385"/>
      <c r="Z127" s="403">
        <v>69</v>
      </c>
    </row>
    <row r="128" spans="1:26" x14ac:dyDescent="0.45">
      <c r="A128" s="451"/>
      <c r="B128" s="361">
        <v>70</v>
      </c>
      <c r="C128" s="355"/>
      <c r="D128" s="169"/>
      <c r="E128" s="347"/>
      <c r="F128" s="169"/>
      <c r="G128" s="347"/>
      <c r="H128" s="169"/>
      <c r="I128" s="347"/>
      <c r="J128" s="169"/>
      <c r="K128" s="347"/>
      <c r="L128" s="169"/>
      <c r="M128" s="347"/>
      <c r="N128" s="169"/>
      <c r="O128" s="347"/>
      <c r="P128" s="169"/>
      <c r="Q128" s="347"/>
      <c r="R128" s="169"/>
      <c r="S128" s="347"/>
      <c r="T128" s="169"/>
      <c r="U128" s="347"/>
      <c r="V128" s="169"/>
      <c r="W128" s="347"/>
      <c r="X128" s="169"/>
      <c r="Y128" s="385"/>
      <c r="Z128" s="403">
        <v>70</v>
      </c>
    </row>
    <row r="129" spans="1:26" x14ac:dyDescent="0.45">
      <c r="A129" s="451"/>
      <c r="B129" s="361">
        <v>71</v>
      </c>
      <c r="C129" s="355"/>
      <c r="D129" s="169"/>
      <c r="E129" s="347"/>
      <c r="F129" s="169"/>
      <c r="G129" s="347"/>
      <c r="H129" s="169"/>
      <c r="I129" s="347"/>
      <c r="J129" s="169"/>
      <c r="K129" s="347"/>
      <c r="L129" s="169"/>
      <c r="M129" s="347"/>
      <c r="N129" s="169"/>
      <c r="O129" s="347"/>
      <c r="P129" s="169"/>
      <c r="Q129" s="347"/>
      <c r="R129" s="169"/>
      <c r="S129" s="347"/>
      <c r="T129" s="169"/>
      <c r="U129" s="347"/>
      <c r="V129" s="169"/>
      <c r="W129" s="347"/>
      <c r="X129" s="169"/>
      <c r="Y129" s="385"/>
      <c r="Z129" s="403">
        <v>71</v>
      </c>
    </row>
    <row r="130" spans="1:26" x14ac:dyDescent="0.45">
      <c r="A130" s="451"/>
      <c r="B130" s="361">
        <v>72</v>
      </c>
      <c r="C130" s="355"/>
      <c r="D130" s="169"/>
      <c r="E130" s="347"/>
      <c r="F130" s="169"/>
      <c r="G130" s="347"/>
      <c r="H130" s="169"/>
      <c r="I130" s="347"/>
      <c r="J130" s="169"/>
      <c r="K130" s="347"/>
      <c r="L130" s="169"/>
      <c r="M130" s="347"/>
      <c r="N130" s="169"/>
      <c r="O130" s="347"/>
      <c r="P130" s="169"/>
      <c r="Q130" s="347"/>
      <c r="R130" s="169"/>
      <c r="S130" s="347"/>
      <c r="T130" s="169"/>
      <c r="U130" s="347"/>
      <c r="V130" s="169"/>
      <c r="W130" s="347"/>
      <c r="X130" s="169"/>
      <c r="Y130" s="385"/>
      <c r="Z130" s="403">
        <v>72</v>
      </c>
    </row>
    <row r="131" spans="1:26" x14ac:dyDescent="0.45">
      <c r="A131" s="451"/>
      <c r="B131" s="361">
        <v>73</v>
      </c>
      <c r="C131" s="355"/>
      <c r="D131" s="169"/>
      <c r="E131" s="347"/>
      <c r="F131" s="169"/>
      <c r="G131" s="347"/>
      <c r="H131" s="169"/>
      <c r="I131" s="347"/>
      <c r="J131" s="169"/>
      <c r="K131" s="347"/>
      <c r="L131" s="169"/>
      <c r="M131" s="347"/>
      <c r="N131" s="169"/>
      <c r="O131" s="347"/>
      <c r="P131" s="169"/>
      <c r="Q131" s="347"/>
      <c r="R131" s="169"/>
      <c r="S131" s="347"/>
      <c r="T131" s="169"/>
      <c r="U131" s="347"/>
      <c r="V131" s="169"/>
      <c r="W131" s="347"/>
      <c r="X131" s="169"/>
      <c r="Y131" s="385"/>
      <c r="Z131" s="403">
        <v>73</v>
      </c>
    </row>
    <row r="132" spans="1:26" x14ac:dyDescent="0.45">
      <c r="A132" s="451"/>
      <c r="B132" s="361">
        <v>74</v>
      </c>
      <c r="C132" s="355"/>
      <c r="D132" s="169"/>
      <c r="E132" s="347"/>
      <c r="F132" s="169"/>
      <c r="G132" s="347"/>
      <c r="H132" s="169"/>
      <c r="I132" s="347"/>
      <c r="J132" s="169"/>
      <c r="K132" s="347"/>
      <c r="L132" s="169"/>
      <c r="M132" s="347"/>
      <c r="N132" s="169"/>
      <c r="O132" s="347"/>
      <c r="P132" s="169"/>
      <c r="Q132" s="347"/>
      <c r="R132" s="169"/>
      <c r="S132" s="347"/>
      <c r="T132" s="169"/>
      <c r="U132" s="347"/>
      <c r="V132" s="169"/>
      <c r="W132" s="347"/>
      <c r="X132" s="169"/>
      <c r="Y132" s="385"/>
      <c r="Z132" s="403">
        <v>74</v>
      </c>
    </row>
    <row r="133" spans="1:26" ht="14.65" thickBot="1" x14ac:dyDescent="0.5">
      <c r="A133" s="452"/>
      <c r="B133" s="379">
        <v>75</v>
      </c>
      <c r="C133" s="359"/>
      <c r="D133" s="366"/>
      <c r="E133" s="360"/>
      <c r="F133" s="366"/>
      <c r="G133" s="360"/>
      <c r="H133" s="366"/>
      <c r="I133" s="360"/>
      <c r="J133" s="366"/>
      <c r="K133" s="360"/>
      <c r="L133" s="366"/>
      <c r="M133" s="360"/>
      <c r="N133" s="366"/>
      <c r="O133" s="360"/>
      <c r="P133" s="366"/>
      <c r="Q133" s="360"/>
      <c r="R133" s="366"/>
      <c r="S133" s="360"/>
      <c r="T133" s="366"/>
      <c r="U133" s="360"/>
      <c r="V133" s="366"/>
      <c r="W133" s="360"/>
      <c r="X133" s="366"/>
      <c r="Y133" s="401"/>
      <c r="Z133" s="404">
        <v>75</v>
      </c>
    </row>
    <row r="134" spans="1:26" ht="14.65" thickTop="1" x14ac:dyDescent="0.45">
      <c r="A134" s="453" t="s">
        <v>666</v>
      </c>
      <c r="B134" s="373">
        <v>1</v>
      </c>
      <c r="C134" s="358" t="s">
        <v>160</v>
      </c>
      <c r="D134" s="336"/>
      <c r="E134" s="349"/>
      <c r="F134" s="336"/>
      <c r="G134" s="349"/>
      <c r="H134" s="336"/>
      <c r="I134" s="349"/>
      <c r="J134" s="336"/>
      <c r="K134" s="349"/>
      <c r="L134" s="336"/>
      <c r="M134" s="349"/>
      <c r="N134" s="336"/>
      <c r="O134" s="349"/>
      <c r="P134" s="336"/>
      <c r="Q134" s="349"/>
      <c r="R134" s="336"/>
      <c r="S134" s="349"/>
      <c r="T134" s="336"/>
      <c r="U134" s="349"/>
      <c r="V134" s="336"/>
      <c r="W134" s="349"/>
      <c r="X134" s="336"/>
      <c r="Y134" s="409"/>
      <c r="Z134" s="405">
        <v>1</v>
      </c>
    </row>
    <row r="135" spans="1:26" x14ac:dyDescent="0.45">
      <c r="A135" s="454"/>
      <c r="B135" s="374">
        <v>2</v>
      </c>
      <c r="C135" s="355" t="s">
        <v>159</v>
      </c>
      <c r="D135" s="181"/>
      <c r="E135" s="347"/>
      <c r="F135" s="181"/>
      <c r="G135" s="347"/>
      <c r="H135" s="181"/>
      <c r="I135" s="347"/>
      <c r="J135" s="181"/>
      <c r="K135" s="347"/>
      <c r="L135" s="181"/>
      <c r="M135" s="347"/>
      <c r="N135" s="181"/>
      <c r="O135" s="347"/>
      <c r="P135" s="181"/>
      <c r="Q135" s="347"/>
      <c r="R135" s="181"/>
      <c r="S135" s="347"/>
      <c r="T135" s="181"/>
      <c r="U135" s="347"/>
      <c r="V135" s="181"/>
      <c r="W135" s="347"/>
      <c r="X135" s="181"/>
      <c r="Y135" s="385"/>
      <c r="Z135" s="406">
        <v>2</v>
      </c>
    </row>
    <row r="136" spans="1:26" x14ac:dyDescent="0.45">
      <c r="A136" s="454"/>
      <c r="B136" s="374">
        <v>3</v>
      </c>
      <c r="C136" s="355" t="s">
        <v>160</v>
      </c>
      <c r="D136" s="181"/>
      <c r="E136" s="347"/>
      <c r="F136" s="181"/>
      <c r="G136" s="347"/>
      <c r="H136" s="181"/>
      <c r="I136" s="347"/>
      <c r="J136" s="181"/>
      <c r="K136" s="347"/>
      <c r="L136" s="181"/>
      <c r="M136" s="347"/>
      <c r="N136" s="181"/>
      <c r="O136" s="347"/>
      <c r="P136" s="181"/>
      <c r="Q136" s="347"/>
      <c r="R136" s="181"/>
      <c r="S136" s="347"/>
      <c r="T136" s="181"/>
      <c r="U136" s="347"/>
      <c r="V136" s="181"/>
      <c r="W136" s="347"/>
      <c r="X136" s="181"/>
      <c r="Y136" s="385"/>
      <c r="Z136" s="406">
        <v>3</v>
      </c>
    </row>
    <row r="137" spans="1:26" x14ac:dyDescent="0.45">
      <c r="A137" s="454"/>
      <c r="B137" s="374">
        <v>4</v>
      </c>
      <c r="C137" s="355" t="s">
        <v>162</v>
      </c>
      <c r="D137" s="181"/>
      <c r="E137" s="347"/>
      <c r="F137" s="181"/>
      <c r="G137" s="347"/>
      <c r="H137" s="181"/>
      <c r="I137" s="347"/>
      <c r="J137" s="181"/>
      <c r="K137" s="347"/>
      <c r="L137" s="181"/>
      <c r="M137" s="347"/>
      <c r="N137" s="181"/>
      <c r="O137" s="347"/>
      <c r="P137" s="181"/>
      <c r="Q137" s="347"/>
      <c r="R137" s="181"/>
      <c r="S137" s="347"/>
      <c r="T137" s="181"/>
      <c r="U137" s="347"/>
      <c r="V137" s="181"/>
      <c r="W137" s="347"/>
      <c r="X137" s="181"/>
      <c r="Y137" s="385"/>
      <c r="Z137" s="406">
        <v>4</v>
      </c>
    </row>
    <row r="138" spans="1:26" x14ac:dyDescent="0.45">
      <c r="A138" s="454"/>
      <c r="B138" s="374">
        <v>5</v>
      </c>
      <c r="C138" s="355" t="s">
        <v>160</v>
      </c>
      <c r="D138" s="181"/>
      <c r="E138" s="347"/>
      <c r="F138" s="181"/>
      <c r="G138" s="347"/>
      <c r="H138" s="181"/>
      <c r="I138" s="347"/>
      <c r="J138" s="181"/>
      <c r="K138" s="347"/>
      <c r="L138" s="181"/>
      <c r="M138" s="347"/>
      <c r="N138" s="181"/>
      <c r="O138" s="347"/>
      <c r="P138" s="181"/>
      <c r="Q138" s="347"/>
      <c r="R138" s="181"/>
      <c r="S138" s="347"/>
      <c r="T138" s="181"/>
      <c r="U138" s="347"/>
      <c r="V138" s="181"/>
      <c r="W138" s="347"/>
      <c r="X138" s="181"/>
      <c r="Y138" s="385"/>
      <c r="Z138" s="406">
        <v>5</v>
      </c>
    </row>
    <row r="139" spans="1:26" x14ac:dyDescent="0.45">
      <c r="A139" s="454"/>
      <c r="B139" s="374">
        <v>6</v>
      </c>
      <c r="C139" s="355" t="s">
        <v>582</v>
      </c>
      <c r="D139" s="181"/>
      <c r="E139" s="347"/>
      <c r="F139" s="181"/>
      <c r="G139" s="347"/>
      <c r="H139" s="181"/>
      <c r="I139" s="347"/>
      <c r="J139" s="181"/>
      <c r="K139" s="347"/>
      <c r="L139" s="181"/>
      <c r="M139" s="347"/>
      <c r="N139" s="181"/>
      <c r="O139" s="347"/>
      <c r="P139" s="181"/>
      <c r="Q139" s="347"/>
      <c r="R139" s="181"/>
      <c r="S139" s="347"/>
      <c r="T139" s="181"/>
      <c r="U139" s="347"/>
      <c r="V139" s="181"/>
      <c r="W139" s="347"/>
      <c r="X139" s="181"/>
      <c r="Y139" s="385"/>
      <c r="Z139" s="406">
        <v>6</v>
      </c>
    </row>
    <row r="140" spans="1:26" x14ac:dyDescent="0.45">
      <c r="A140" s="454"/>
      <c r="B140" s="374">
        <v>7</v>
      </c>
      <c r="C140" s="355" t="s">
        <v>160</v>
      </c>
      <c r="D140" s="181"/>
      <c r="E140" s="347"/>
      <c r="F140" s="181"/>
      <c r="G140" s="347"/>
      <c r="H140" s="181"/>
      <c r="I140" s="347"/>
      <c r="J140" s="181"/>
      <c r="K140" s="347"/>
      <c r="L140" s="181"/>
      <c r="M140" s="347"/>
      <c r="N140" s="181"/>
      <c r="O140" s="347"/>
      <c r="P140" s="181"/>
      <c r="Q140" s="347"/>
      <c r="R140" s="181"/>
      <c r="S140" s="347"/>
      <c r="T140" s="181"/>
      <c r="U140" s="347"/>
      <c r="V140" s="181"/>
      <c r="W140" s="347"/>
      <c r="X140" s="181"/>
      <c r="Y140" s="385"/>
      <c r="Z140" s="406">
        <v>7</v>
      </c>
    </row>
    <row r="141" spans="1:26" x14ac:dyDescent="0.45">
      <c r="A141" s="454"/>
      <c r="B141" s="374">
        <v>8</v>
      </c>
      <c r="C141" s="355" t="s">
        <v>161</v>
      </c>
      <c r="D141" s="181"/>
      <c r="E141" s="347"/>
      <c r="F141" s="181"/>
      <c r="G141" s="347"/>
      <c r="H141" s="181"/>
      <c r="I141" s="347"/>
      <c r="J141" s="181"/>
      <c r="K141" s="347"/>
      <c r="L141" s="181"/>
      <c r="M141" s="347"/>
      <c r="N141" s="181"/>
      <c r="O141" s="347"/>
      <c r="P141" s="181"/>
      <c r="Q141" s="347"/>
      <c r="R141" s="181"/>
      <c r="S141" s="347"/>
      <c r="T141" s="181"/>
      <c r="U141" s="347"/>
      <c r="V141" s="181"/>
      <c r="W141" s="347"/>
      <c r="X141" s="181"/>
      <c r="Y141" s="385"/>
      <c r="Z141" s="406">
        <v>8</v>
      </c>
    </row>
    <row r="142" spans="1:26" x14ac:dyDescent="0.45">
      <c r="A142" s="454"/>
      <c r="B142" s="374">
        <v>9</v>
      </c>
      <c r="C142" s="355" t="s">
        <v>159</v>
      </c>
      <c r="D142" s="181"/>
      <c r="E142" s="347"/>
      <c r="F142" s="181"/>
      <c r="G142" s="347"/>
      <c r="H142" s="181"/>
      <c r="I142" s="347"/>
      <c r="J142" s="181"/>
      <c r="K142" s="347"/>
      <c r="L142" s="181"/>
      <c r="M142" s="347"/>
      <c r="N142" s="181"/>
      <c r="O142" s="347"/>
      <c r="P142" s="181"/>
      <c r="Q142" s="347"/>
      <c r="R142" s="181"/>
      <c r="S142" s="347"/>
      <c r="T142" s="181"/>
      <c r="U142" s="347"/>
      <c r="V142" s="181"/>
      <c r="W142" s="347"/>
      <c r="X142" s="181"/>
      <c r="Y142" s="385"/>
      <c r="Z142" s="406">
        <v>9</v>
      </c>
    </row>
    <row r="143" spans="1:26" x14ac:dyDescent="0.45">
      <c r="A143" s="454"/>
      <c r="B143" s="374">
        <v>10</v>
      </c>
      <c r="C143" s="355" t="s">
        <v>162</v>
      </c>
      <c r="D143" s="181"/>
      <c r="E143" s="347"/>
      <c r="F143" s="181"/>
      <c r="G143" s="347"/>
      <c r="H143" s="181"/>
      <c r="I143" s="347"/>
      <c r="J143" s="181"/>
      <c r="K143" s="347"/>
      <c r="L143" s="181"/>
      <c r="M143" s="347"/>
      <c r="N143" s="181"/>
      <c r="O143" s="347"/>
      <c r="P143" s="181"/>
      <c r="Q143" s="347"/>
      <c r="R143" s="181"/>
      <c r="S143" s="347"/>
      <c r="T143" s="181"/>
      <c r="U143" s="347"/>
      <c r="V143" s="181"/>
      <c r="W143" s="347"/>
      <c r="X143" s="181"/>
      <c r="Y143" s="385"/>
      <c r="Z143" s="406">
        <v>10</v>
      </c>
    </row>
    <row r="144" spans="1:26" x14ac:dyDescent="0.45">
      <c r="A144" s="454"/>
      <c r="B144" s="374">
        <v>11</v>
      </c>
      <c r="C144" s="355" t="s">
        <v>162</v>
      </c>
      <c r="D144" s="181"/>
      <c r="E144" s="347"/>
      <c r="F144" s="181"/>
      <c r="G144" s="347"/>
      <c r="H144" s="181"/>
      <c r="I144" s="347"/>
      <c r="J144" s="181"/>
      <c r="K144" s="347"/>
      <c r="L144" s="181"/>
      <c r="M144" s="347"/>
      <c r="N144" s="181"/>
      <c r="O144" s="347"/>
      <c r="P144" s="181"/>
      <c r="Q144" s="347"/>
      <c r="R144" s="181"/>
      <c r="S144" s="347"/>
      <c r="T144" s="181"/>
      <c r="U144" s="347"/>
      <c r="V144" s="181"/>
      <c r="W144" s="347"/>
      <c r="X144" s="181"/>
      <c r="Y144" s="385"/>
      <c r="Z144" s="406">
        <v>11</v>
      </c>
    </row>
    <row r="145" spans="1:26" x14ac:dyDescent="0.45">
      <c r="A145" s="454"/>
      <c r="B145" s="374">
        <v>12</v>
      </c>
      <c r="C145" s="355" t="s">
        <v>159</v>
      </c>
      <c r="D145" s="181"/>
      <c r="E145" s="347"/>
      <c r="F145" s="181"/>
      <c r="G145" s="347"/>
      <c r="H145" s="181"/>
      <c r="I145" s="347"/>
      <c r="J145" s="181"/>
      <c r="K145" s="347"/>
      <c r="L145" s="181"/>
      <c r="M145" s="347"/>
      <c r="N145" s="181"/>
      <c r="O145" s="347"/>
      <c r="P145" s="181"/>
      <c r="Q145" s="347"/>
      <c r="R145" s="181"/>
      <c r="S145" s="347"/>
      <c r="T145" s="181"/>
      <c r="U145" s="347"/>
      <c r="V145" s="181"/>
      <c r="W145" s="347"/>
      <c r="X145" s="181"/>
      <c r="Y145" s="385"/>
      <c r="Z145" s="406">
        <v>12</v>
      </c>
    </row>
    <row r="146" spans="1:26" x14ac:dyDescent="0.45">
      <c r="A146" s="454"/>
      <c r="B146" s="374">
        <v>13</v>
      </c>
      <c r="C146" s="355" t="s">
        <v>160</v>
      </c>
      <c r="D146" s="181"/>
      <c r="E146" s="347"/>
      <c r="F146" s="181"/>
      <c r="G146" s="347"/>
      <c r="H146" s="181"/>
      <c r="I146" s="347"/>
      <c r="J146" s="181"/>
      <c r="K146" s="347"/>
      <c r="L146" s="181"/>
      <c r="M146" s="347"/>
      <c r="N146" s="181"/>
      <c r="O146" s="347"/>
      <c r="P146" s="181"/>
      <c r="Q146" s="347"/>
      <c r="R146" s="181"/>
      <c r="S146" s="347"/>
      <c r="T146" s="181"/>
      <c r="U146" s="347"/>
      <c r="V146" s="181"/>
      <c r="W146" s="347"/>
      <c r="X146" s="181"/>
      <c r="Y146" s="385"/>
      <c r="Z146" s="406">
        <v>13</v>
      </c>
    </row>
    <row r="147" spans="1:26" x14ac:dyDescent="0.45">
      <c r="A147" s="454"/>
      <c r="B147" s="374">
        <v>14</v>
      </c>
      <c r="C147" s="355" t="s">
        <v>160</v>
      </c>
      <c r="D147" s="181"/>
      <c r="E147" s="347"/>
      <c r="F147" s="181"/>
      <c r="G147" s="347"/>
      <c r="H147" s="181"/>
      <c r="I147" s="347"/>
      <c r="J147" s="181"/>
      <c r="K147" s="347"/>
      <c r="L147" s="181"/>
      <c r="M147" s="347"/>
      <c r="N147" s="181"/>
      <c r="O147" s="347"/>
      <c r="P147" s="181"/>
      <c r="Q147" s="347"/>
      <c r="R147" s="181"/>
      <c r="S147" s="347"/>
      <c r="T147" s="181"/>
      <c r="U147" s="347"/>
      <c r="V147" s="181"/>
      <c r="W147" s="347"/>
      <c r="X147" s="181"/>
      <c r="Y147" s="385"/>
      <c r="Z147" s="406">
        <v>14</v>
      </c>
    </row>
    <row r="148" spans="1:26" x14ac:dyDescent="0.45">
      <c r="A148" s="454"/>
      <c r="B148" s="374">
        <v>15</v>
      </c>
      <c r="C148" s="355" t="s">
        <v>683</v>
      </c>
      <c r="D148" s="181"/>
      <c r="E148" s="347"/>
      <c r="F148" s="181"/>
      <c r="G148" s="347"/>
      <c r="H148" s="181"/>
      <c r="I148" s="347"/>
      <c r="J148" s="181"/>
      <c r="K148" s="347"/>
      <c r="L148" s="181"/>
      <c r="M148" s="347"/>
      <c r="N148" s="181"/>
      <c r="O148" s="347"/>
      <c r="P148" s="181"/>
      <c r="Q148" s="347"/>
      <c r="R148" s="181"/>
      <c r="S148" s="347"/>
      <c r="T148" s="181"/>
      <c r="U148" s="347"/>
      <c r="V148" s="181"/>
      <c r="W148" s="347"/>
      <c r="X148" s="181"/>
      <c r="Y148" s="385"/>
      <c r="Z148" s="406">
        <v>15</v>
      </c>
    </row>
    <row r="149" spans="1:26" x14ac:dyDescent="0.45">
      <c r="A149" s="454"/>
      <c r="B149" s="374">
        <v>16</v>
      </c>
      <c r="C149" s="355" t="s">
        <v>160</v>
      </c>
      <c r="D149" s="181"/>
      <c r="E149" s="347"/>
      <c r="F149" s="181"/>
      <c r="G149" s="347"/>
      <c r="H149" s="181"/>
      <c r="I149" s="347"/>
      <c r="J149" s="181"/>
      <c r="K149" s="347"/>
      <c r="L149" s="181"/>
      <c r="M149" s="347"/>
      <c r="N149" s="181"/>
      <c r="O149" s="347"/>
      <c r="P149" s="181"/>
      <c r="Q149" s="347"/>
      <c r="R149" s="181"/>
      <c r="S149" s="347"/>
      <c r="T149" s="181"/>
      <c r="U149" s="347"/>
      <c r="V149" s="181"/>
      <c r="W149" s="347"/>
      <c r="X149" s="181"/>
      <c r="Y149" s="385"/>
      <c r="Z149" s="406">
        <v>16</v>
      </c>
    </row>
    <row r="150" spans="1:26" x14ac:dyDescent="0.45">
      <c r="A150" s="454"/>
      <c r="B150" s="374">
        <v>17</v>
      </c>
      <c r="C150" s="355" t="s">
        <v>161</v>
      </c>
      <c r="D150" s="181"/>
      <c r="E150" s="347"/>
      <c r="F150" s="181"/>
      <c r="G150" s="347"/>
      <c r="H150" s="181"/>
      <c r="I150" s="347"/>
      <c r="J150" s="181"/>
      <c r="K150" s="347"/>
      <c r="L150" s="181"/>
      <c r="M150" s="347"/>
      <c r="N150" s="181"/>
      <c r="O150" s="347"/>
      <c r="P150" s="181"/>
      <c r="Q150" s="347"/>
      <c r="R150" s="181"/>
      <c r="S150" s="347"/>
      <c r="T150" s="181"/>
      <c r="U150" s="347"/>
      <c r="V150" s="181"/>
      <c r="W150" s="347"/>
      <c r="X150" s="181"/>
      <c r="Y150" s="385"/>
      <c r="Z150" s="406">
        <v>17</v>
      </c>
    </row>
    <row r="151" spans="1:26" x14ac:dyDescent="0.45">
      <c r="A151" s="454"/>
      <c r="B151" s="374">
        <v>18</v>
      </c>
      <c r="C151" s="355" t="s">
        <v>160</v>
      </c>
      <c r="D151" s="181"/>
      <c r="E151" s="347"/>
      <c r="F151" s="181"/>
      <c r="G151" s="347"/>
      <c r="H151" s="181"/>
      <c r="I151" s="347"/>
      <c r="J151" s="181"/>
      <c r="K151" s="347"/>
      <c r="L151" s="181"/>
      <c r="M151" s="347"/>
      <c r="N151" s="181"/>
      <c r="O151" s="347"/>
      <c r="P151" s="181"/>
      <c r="Q151" s="347"/>
      <c r="R151" s="181"/>
      <c r="S151" s="347"/>
      <c r="T151" s="181"/>
      <c r="U151" s="347"/>
      <c r="V151" s="181"/>
      <c r="W151" s="347"/>
      <c r="X151" s="181"/>
      <c r="Y151" s="385"/>
      <c r="Z151" s="406">
        <v>18</v>
      </c>
    </row>
    <row r="152" spans="1:26" x14ac:dyDescent="0.45">
      <c r="A152" s="454"/>
      <c r="B152" s="374">
        <v>19</v>
      </c>
      <c r="C152" s="355" t="s">
        <v>161</v>
      </c>
      <c r="D152" s="181"/>
      <c r="E152" s="347"/>
      <c r="F152" s="181"/>
      <c r="G152" s="347"/>
      <c r="H152" s="181"/>
      <c r="I152" s="347"/>
      <c r="J152" s="181"/>
      <c r="K152" s="347"/>
      <c r="L152" s="181"/>
      <c r="M152" s="347"/>
      <c r="N152" s="181"/>
      <c r="O152" s="347"/>
      <c r="P152" s="181"/>
      <c r="Q152" s="347"/>
      <c r="R152" s="181"/>
      <c r="S152" s="347"/>
      <c r="T152" s="181"/>
      <c r="U152" s="347"/>
      <c r="V152" s="181"/>
      <c r="W152" s="347"/>
      <c r="X152" s="181"/>
      <c r="Y152" s="385"/>
      <c r="Z152" s="406">
        <v>19</v>
      </c>
    </row>
    <row r="153" spans="1:26" x14ac:dyDescent="0.45">
      <c r="A153" s="454"/>
      <c r="B153" s="374">
        <v>20</v>
      </c>
      <c r="C153" s="355" t="s">
        <v>162</v>
      </c>
      <c r="D153" s="181"/>
      <c r="E153" s="347"/>
      <c r="F153" s="181"/>
      <c r="G153" s="347"/>
      <c r="H153" s="181"/>
      <c r="I153" s="347"/>
      <c r="J153" s="181"/>
      <c r="K153" s="347"/>
      <c r="L153" s="181"/>
      <c r="M153" s="347"/>
      <c r="N153" s="181"/>
      <c r="O153" s="347"/>
      <c r="P153" s="181"/>
      <c r="Q153" s="347"/>
      <c r="R153" s="181"/>
      <c r="S153" s="347"/>
      <c r="T153" s="181"/>
      <c r="U153" s="347"/>
      <c r="V153" s="181"/>
      <c r="W153" s="347"/>
      <c r="X153" s="181"/>
      <c r="Y153" s="385"/>
      <c r="Z153" s="406">
        <v>20</v>
      </c>
    </row>
    <row r="154" spans="1:26" x14ac:dyDescent="0.45">
      <c r="A154" s="454"/>
      <c r="B154" s="374">
        <v>21</v>
      </c>
      <c r="C154" s="355" t="s">
        <v>161</v>
      </c>
      <c r="D154" s="181"/>
      <c r="E154" s="347"/>
      <c r="F154" s="181"/>
      <c r="G154" s="347"/>
      <c r="H154" s="181"/>
      <c r="I154" s="347"/>
      <c r="J154" s="181"/>
      <c r="K154" s="347"/>
      <c r="L154" s="181"/>
      <c r="M154" s="347"/>
      <c r="N154" s="181"/>
      <c r="O154" s="347"/>
      <c r="P154" s="181"/>
      <c r="Q154" s="347"/>
      <c r="R154" s="181"/>
      <c r="S154" s="347"/>
      <c r="T154" s="181"/>
      <c r="U154" s="347"/>
      <c r="V154" s="181"/>
      <c r="W154" s="347"/>
      <c r="X154" s="181"/>
      <c r="Y154" s="385"/>
      <c r="Z154" s="406">
        <v>21</v>
      </c>
    </row>
    <row r="155" spans="1:26" x14ac:dyDescent="0.45">
      <c r="A155" s="454"/>
      <c r="B155" s="374">
        <v>22</v>
      </c>
      <c r="C155" s="355" t="s">
        <v>162</v>
      </c>
      <c r="D155" s="181"/>
      <c r="E155" s="347"/>
      <c r="F155" s="181"/>
      <c r="G155" s="347"/>
      <c r="H155" s="181"/>
      <c r="I155" s="347"/>
      <c r="J155" s="181"/>
      <c r="K155" s="347"/>
      <c r="L155" s="181"/>
      <c r="M155" s="347"/>
      <c r="N155" s="181"/>
      <c r="O155" s="347"/>
      <c r="P155" s="181"/>
      <c r="Q155" s="347"/>
      <c r="R155" s="181"/>
      <c r="S155" s="347"/>
      <c r="T155" s="181"/>
      <c r="U155" s="347"/>
      <c r="V155" s="181"/>
      <c r="W155" s="347"/>
      <c r="X155" s="181"/>
      <c r="Y155" s="385"/>
      <c r="Z155" s="406">
        <v>22</v>
      </c>
    </row>
    <row r="156" spans="1:26" x14ac:dyDescent="0.45">
      <c r="A156" s="454"/>
      <c r="B156" s="374">
        <v>23</v>
      </c>
      <c r="C156" s="355" t="s">
        <v>162</v>
      </c>
      <c r="D156" s="181"/>
      <c r="E156" s="347"/>
      <c r="F156" s="181"/>
      <c r="G156" s="347"/>
      <c r="H156" s="181"/>
      <c r="I156" s="347"/>
      <c r="J156" s="181"/>
      <c r="K156" s="347"/>
      <c r="L156" s="181"/>
      <c r="M156" s="347"/>
      <c r="N156" s="181"/>
      <c r="O156" s="347"/>
      <c r="P156" s="181"/>
      <c r="Q156" s="347"/>
      <c r="R156" s="181"/>
      <c r="S156" s="347"/>
      <c r="T156" s="181"/>
      <c r="U156" s="347"/>
      <c r="V156" s="181"/>
      <c r="W156" s="347"/>
      <c r="X156" s="181"/>
      <c r="Y156" s="385"/>
      <c r="Z156" s="406">
        <v>23</v>
      </c>
    </row>
    <row r="157" spans="1:26" x14ac:dyDescent="0.45">
      <c r="A157" s="454"/>
      <c r="B157" s="374">
        <v>24</v>
      </c>
      <c r="C157" s="355" t="s">
        <v>161</v>
      </c>
      <c r="D157" s="181"/>
      <c r="E157" s="347"/>
      <c r="F157" s="181"/>
      <c r="G157" s="347"/>
      <c r="H157" s="181"/>
      <c r="I157" s="347"/>
      <c r="J157" s="181"/>
      <c r="K157" s="347"/>
      <c r="L157" s="181"/>
      <c r="M157" s="347"/>
      <c r="N157" s="181"/>
      <c r="O157" s="347"/>
      <c r="P157" s="181"/>
      <c r="Q157" s="347"/>
      <c r="R157" s="181"/>
      <c r="S157" s="347"/>
      <c r="T157" s="181"/>
      <c r="U157" s="347"/>
      <c r="V157" s="181"/>
      <c r="W157" s="347"/>
      <c r="X157" s="181"/>
      <c r="Y157" s="385"/>
      <c r="Z157" s="406">
        <v>24</v>
      </c>
    </row>
    <row r="158" spans="1:26" x14ac:dyDescent="0.45">
      <c r="A158" s="454"/>
      <c r="B158" s="374">
        <v>25</v>
      </c>
      <c r="C158" s="355" t="s">
        <v>160</v>
      </c>
      <c r="D158" s="181"/>
      <c r="E158" s="347"/>
      <c r="F158" s="181"/>
      <c r="G158" s="347"/>
      <c r="H158" s="181"/>
      <c r="I158" s="347"/>
      <c r="J158" s="181"/>
      <c r="K158" s="347"/>
      <c r="L158" s="181"/>
      <c r="M158" s="347"/>
      <c r="N158" s="181"/>
      <c r="O158" s="347"/>
      <c r="P158" s="181"/>
      <c r="Q158" s="347"/>
      <c r="R158" s="181"/>
      <c r="S158" s="347"/>
      <c r="T158" s="181"/>
      <c r="U158" s="347"/>
      <c r="V158" s="181"/>
      <c r="W158" s="347"/>
      <c r="X158" s="181"/>
      <c r="Y158" s="385"/>
      <c r="Z158" s="406">
        <v>25</v>
      </c>
    </row>
    <row r="159" spans="1:26" x14ac:dyDescent="0.45">
      <c r="A159" s="454"/>
      <c r="B159" s="374">
        <v>26</v>
      </c>
      <c r="C159" s="355" t="s">
        <v>582</v>
      </c>
      <c r="D159" s="181"/>
      <c r="E159" s="347"/>
      <c r="F159" s="181"/>
      <c r="G159" s="347"/>
      <c r="H159" s="181"/>
      <c r="I159" s="347"/>
      <c r="J159" s="181"/>
      <c r="K159" s="347"/>
      <c r="L159" s="181"/>
      <c r="M159" s="347"/>
      <c r="N159" s="181"/>
      <c r="O159" s="347"/>
      <c r="P159" s="181"/>
      <c r="Q159" s="347"/>
      <c r="R159" s="181"/>
      <c r="S159" s="347"/>
      <c r="T159" s="181"/>
      <c r="U159" s="347"/>
      <c r="V159" s="181"/>
      <c r="W159" s="347"/>
      <c r="X159" s="181"/>
      <c r="Y159" s="385"/>
      <c r="Z159" s="406">
        <v>26</v>
      </c>
    </row>
    <row r="160" spans="1:26" x14ac:dyDescent="0.45">
      <c r="A160" s="454"/>
      <c r="B160" s="374">
        <v>27</v>
      </c>
      <c r="C160" s="355" t="s">
        <v>684</v>
      </c>
      <c r="D160" s="181"/>
      <c r="E160" s="347"/>
      <c r="F160" s="181"/>
      <c r="G160" s="347"/>
      <c r="H160" s="181"/>
      <c r="I160" s="347"/>
      <c r="J160" s="181"/>
      <c r="K160" s="347"/>
      <c r="L160" s="181"/>
      <c r="M160" s="347"/>
      <c r="N160" s="181"/>
      <c r="O160" s="347"/>
      <c r="P160" s="181"/>
      <c r="Q160" s="347"/>
      <c r="R160" s="181"/>
      <c r="S160" s="347"/>
      <c r="T160" s="181"/>
      <c r="U160" s="347"/>
      <c r="V160" s="181"/>
      <c r="W160" s="347"/>
      <c r="X160" s="181"/>
      <c r="Y160" s="385"/>
      <c r="Z160" s="406">
        <v>27</v>
      </c>
    </row>
    <row r="161" spans="1:26" x14ac:dyDescent="0.45">
      <c r="A161" s="454"/>
      <c r="B161" s="374">
        <v>28</v>
      </c>
      <c r="C161" s="355" t="s">
        <v>688</v>
      </c>
      <c r="D161" s="181"/>
      <c r="E161" s="347"/>
      <c r="F161" s="181"/>
      <c r="G161" s="347"/>
      <c r="H161" s="181"/>
      <c r="I161" s="347"/>
      <c r="J161" s="181"/>
      <c r="K161" s="347"/>
      <c r="L161" s="181"/>
      <c r="M161" s="347"/>
      <c r="N161" s="181"/>
      <c r="O161" s="347"/>
      <c r="P161" s="181"/>
      <c r="Q161" s="347"/>
      <c r="R161" s="181"/>
      <c r="S161" s="347"/>
      <c r="T161" s="181"/>
      <c r="U161" s="347"/>
      <c r="V161" s="181"/>
      <c r="W161" s="347"/>
      <c r="X161" s="181"/>
      <c r="Y161" s="385"/>
      <c r="Z161" s="406">
        <v>28</v>
      </c>
    </row>
    <row r="162" spans="1:26" x14ac:dyDescent="0.45">
      <c r="A162" s="454"/>
      <c r="B162" s="374">
        <v>29</v>
      </c>
      <c r="C162" s="355" t="s">
        <v>690</v>
      </c>
      <c r="D162" s="181"/>
      <c r="E162" s="347"/>
      <c r="F162" s="181"/>
      <c r="G162" s="347"/>
      <c r="H162" s="181"/>
      <c r="I162" s="347"/>
      <c r="J162" s="181"/>
      <c r="K162" s="347"/>
      <c r="L162" s="181"/>
      <c r="M162" s="347"/>
      <c r="N162" s="181"/>
      <c r="O162" s="347"/>
      <c r="P162" s="181"/>
      <c r="Q162" s="347"/>
      <c r="R162" s="181"/>
      <c r="S162" s="347"/>
      <c r="T162" s="181"/>
      <c r="U162" s="347"/>
      <c r="V162" s="181"/>
      <c r="W162" s="347"/>
      <c r="X162" s="181"/>
      <c r="Y162" s="385"/>
      <c r="Z162" s="406">
        <v>29</v>
      </c>
    </row>
    <row r="163" spans="1:26" x14ac:dyDescent="0.45">
      <c r="A163" s="454"/>
      <c r="B163" s="374">
        <v>30</v>
      </c>
      <c r="C163" s="355" t="s">
        <v>689</v>
      </c>
      <c r="D163" s="181"/>
      <c r="E163" s="347"/>
      <c r="F163" s="181"/>
      <c r="G163" s="347"/>
      <c r="H163" s="181"/>
      <c r="I163" s="347"/>
      <c r="J163" s="181"/>
      <c r="K163" s="347"/>
      <c r="L163" s="181"/>
      <c r="M163" s="347"/>
      <c r="N163" s="181"/>
      <c r="O163" s="347"/>
      <c r="P163" s="181"/>
      <c r="Q163" s="347"/>
      <c r="R163" s="181"/>
      <c r="S163" s="347"/>
      <c r="T163" s="181"/>
      <c r="U163" s="347"/>
      <c r="V163" s="181"/>
      <c r="W163" s="347"/>
      <c r="X163" s="181"/>
      <c r="Y163" s="385"/>
      <c r="Z163" s="406">
        <v>30</v>
      </c>
    </row>
    <row r="164" spans="1:26" x14ac:dyDescent="0.45">
      <c r="A164" s="454"/>
      <c r="B164" s="374">
        <v>31</v>
      </c>
      <c r="C164" s="355">
        <v>4</v>
      </c>
      <c r="D164" s="181"/>
      <c r="E164" s="347"/>
      <c r="F164" s="181"/>
      <c r="G164" s="347"/>
      <c r="H164" s="181"/>
      <c r="I164" s="347"/>
      <c r="J164" s="181"/>
      <c r="K164" s="347"/>
      <c r="L164" s="181"/>
      <c r="M164" s="347"/>
      <c r="N164" s="181"/>
      <c r="O164" s="347"/>
      <c r="P164" s="181"/>
      <c r="Q164" s="347"/>
      <c r="R164" s="181"/>
      <c r="S164" s="347"/>
      <c r="T164" s="181"/>
      <c r="U164" s="347"/>
      <c r="V164" s="181"/>
      <c r="W164" s="347"/>
      <c r="X164" s="181"/>
      <c r="Y164" s="385"/>
      <c r="Z164" s="406">
        <v>31</v>
      </c>
    </row>
    <row r="165" spans="1:26" x14ac:dyDescent="0.45">
      <c r="A165" s="454"/>
      <c r="B165" s="374">
        <v>32</v>
      </c>
      <c r="C165" s="355"/>
      <c r="D165" s="181"/>
      <c r="E165" s="347"/>
      <c r="F165" s="181"/>
      <c r="G165" s="347"/>
      <c r="H165" s="181"/>
      <c r="I165" s="347"/>
      <c r="J165" s="181"/>
      <c r="K165" s="347"/>
      <c r="L165" s="181"/>
      <c r="M165" s="347"/>
      <c r="N165" s="181"/>
      <c r="O165" s="347"/>
      <c r="P165" s="181"/>
      <c r="Q165" s="347"/>
      <c r="R165" s="181"/>
      <c r="S165" s="347"/>
      <c r="T165" s="181"/>
      <c r="U165" s="347"/>
      <c r="V165" s="181"/>
      <c r="W165" s="347"/>
      <c r="X165" s="181"/>
      <c r="Y165" s="385"/>
      <c r="Z165" s="406">
        <v>32</v>
      </c>
    </row>
    <row r="166" spans="1:26" x14ac:dyDescent="0.45">
      <c r="A166" s="454"/>
      <c r="B166" s="374">
        <v>33</v>
      </c>
      <c r="C166" s="355"/>
      <c r="D166" s="181"/>
      <c r="E166" s="347"/>
      <c r="F166" s="181"/>
      <c r="G166" s="347"/>
      <c r="H166" s="181"/>
      <c r="I166" s="347"/>
      <c r="J166" s="181"/>
      <c r="K166" s="347"/>
      <c r="L166" s="181"/>
      <c r="M166" s="347"/>
      <c r="N166" s="181"/>
      <c r="O166" s="347"/>
      <c r="P166" s="181"/>
      <c r="Q166" s="347"/>
      <c r="R166" s="181"/>
      <c r="S166" s="347"/>
      <c r="T166" s="181"/>
      <c r="U166" s="347"/>
      <c r="V166" s="181"/>
      <c r="W166" s="347"/>
      <c r="X166" s="181"/>
      <c r="Y166" s="385"/>
      <c r="Z166" s="406">
        <v>33</v>
      </c>
    </row>
    <row r="167" spans="1:26" x14ac:dyDescent="0.45">
      <c r="A167" s="454"/>
      <c r="B167" s="374">
        <v>34</v>
      </c>
      <c r="C167" s="355"/>
      <c r="D167" s="181"/>
      <c r="E167" s="347"/>
      <c r="F167" s="181"/>
      <c r="G167" s="347"/>
      <c r="H167" s="181"/>
      <c r="I167" s="347"/>
      <c r="J167" s="181"/>
      <c r="K167" s="347"/>
      <c r="L167" s="181"/>
      <c r="M167" s="347"/>
      <c r="N167" s="181"/>
      <c r="O167" s="347"/>
      <c r="P167" s="181"/>
      <c r="Q167" s="347"/>
      <c r="R167" s="181"/>
      <c r="S167" s="347"/>
      <c r="T167" s="181"/>
      <c r="U167" s="347"/>
      <c r="V167" s="181"/>
      <c r="W167" s="347"/>
      <c r="X167" s="181"/>
      <c r="Y167" s="385"/>
      <c r="Z167" s="406">
        <v>34</v>
      </c>
    </row>
    <row r="168" spans="1:26" x14ac:dyDescent="0.45">
      <c r="A168" s="454"/>
      <c r="B168" s="374">
        <v>35</v>
      </c>
      <c r="C168" s="355"/>
      <c r="D168" s="181"/>
      <c r="E168" s="347"/>
      <c r="F168" s="181"/>
      <c r="G168" s="347"/>
      <c r="H168" s="181"/>
      <c r="I168" s="347"/>
      <c r="J168" s="181"/>
      <c r="K168" s="347"/>
      <c r="L168" s="181"/>
      <c r="M168" s="347"/>
      <c r="N168" s="181"/>
      <c r="O168" s="347"/>
      <c r="P168" s="181"/>
      <c r="Q168" s="347"/>
      <c r="R168" s="181"/>
      <c r="S168" s="347"/>
      <c r="T168" s="181"/>
      <c r="U168" s="347"/>
      <c r="V168" s="181"/>
      <c r="W168" s="347"/>
      <c r="X168" s="181"/>
      <c r="Y168" s="385"/>
      <c r="Z168" s="406">
        <v>35</v>
      </c>
    </row>
    <row r="169" spans="1:26" x14ac:dyDescent="0.45">
      <c r="A169" s="454"/>
      <c r="B169" s="374">
        <v>36</v>
      </c>
      <c r="C169" s="355"/>
      <c r="D169" s="181"/>
      <c r="E169" s="347"/>
      <c r="F169" s="181"/>
      <c r="G169" s="347"/>
      <c r="H169" s="181"/>
      <c r="I169" s="347"/>
      <c r="J169" s="181"/>
      <c r="K169" s="347"/>
      <c r="L169" s="181"/>
      <c r="M169" s="347"/>
      <c r="N169" s="181"/>
      <c r="O169" s="347"/>
      <c r="P169" s="181"/>
      <c r="Q169" s="347"/>
      <c r="R169" s="181"/>
      <c r="S169" s="347"/>
      <c r="T169" s="181"/>
      <c r="U169" s="347"/>
      <c r="V169" s="181"/>
      <c r="W169" s="347"/>
      <c r="X169" s="181"/>
      <c r="Y169" s="385"/>
      <c r="Z169" s="406">
        <v>36</v>
      </c>
    </row>
    <row r="170" spans="1:26" x14ac:dyDescent="0.45">
      <c r="A170" s="454"/>
      <c r="B170" s="374">
        <v>37</v>
      </c>
      <c r="C170" s="355"/>
      <c r="D170" s="181"/>
      <c r="E170" s="347"/>
      <c r="F170" s="181"/>
      <c r="G170" s="347"/>
      <c r="H170" s="181"/>
      <c r="I170" s="347"/>
      <c r="J170" s="181"/>
      <c r="K170" s="347"/>
      <c r="L170" s="181"/>
      <c r="M170" s="347"/>
      <c r="N170" s="181"/>
      <c r="O170" s="347"/>
      <c r="P170" s="181"/>
      <c r="Q170" s="347"/>
      <c r="R170" s="181"/>
      <c r="S170" s="347"/>
      <c r="T170" s="181"/>
      <c r="U170" s="347"/>
      <c r="V170" s="181"/>
      <c r="W170" s="347"/>
      <c r="X170" s="181"/>
      <c r="Y170" s="385"/>
      <c r="Z170" s="406">
        <v>37</v>
      </c>
    </row>
    <row r="171" spans="1:26" x14ac:dyDescent="0.45">
      <c r="A171" s="454"/>
      <c r="B171" s="374">
        <v>38</v>
      </c>
      <c r="C171" s="355"/>
      <c r="D171" s="181"/>
      <c r="E171" s="347"/>
      <c r="F171" s="181"/>
      <c r="G171" s="347"/>
      <c r="H171" s="181"/>
      <c r="I171" s="347"/>
      <c r="J171" s="181"/>
      <c r="K171" s="347"/>
      <c r="L171" s="181"/>
      <c r="M171" s="347"/>
      <c r="N171" s="181"/>
      <c r="O171" s="347"/>
      <c r="P171" s="181"/>
      <c r="Q171" s="347"/>
      <c r="R171" s="181"/>
      <c r="S171" s="347"/>
      <c r="T171" s="181"/>
      <c r="U171" s="347"/>
      <c r="V171" s="181"/>
      <c r="W171" s="347"/>
      <c r="X171" s="181"/>
      <c r="Y171" s="385"/>
      <c r="Z171" s="406">
        <v>38</v>
      </c>
    </row>
    <row r="172" spans="1:26" x14ac:dyDescent="0.45">
      <c r="A172" s="454"/>
      <c r="B172" s="374">
        <v>39</v>
      </c>
      <c r="C172" s="355"/>
      <c r="D172" s="181"/>
      <c r="E172" s="347"/>
      <c r="F172" s="181"/>
      <c r="G172" s="347"/>
      <c r="H172" s="181"/>
      <c r="I172" s="347"/>
      <c r="J172" s="181"/>
      <c r="K172" s="347"/>
      <c r="L172" s="181"/>
      <c r="M172" s="347"/>
      <c r="N172" s="181"/>
      <c r="O172" s="347"/>
      <c r="P172" s="181"/>
      <c r="Q172" s="347"/>
      <c r="R172" s="181"/>
      <c r="S172" s="347"/>
      <c r="T172" s="181"/>
      <c r="U172" s="347"/>
      <c r="V172" s="181"/>
      <c r="W172" s="347"/>
      <c r="X172" s="181"/>
      <c r="Y172" s="385"/>
      <c r="Z172" s="406">
        <v>39</v>
      </c>
    </row>
    <row r="173" spans="1:26" x14ac:dyDescent="0.45">
      <c r="A173" s="454"/>
      <c r="B173" s="374">
        <v>40</v>
      </c>
      <c r="C173" s="355"/>
      <c r="D173" s="181"/>
      <c r="E173" s="347"/>
      <c r="F173" s="181"/>
      <c r="G173" s="347"/>
      <c r="H173" s="181"/>
      <c r="I173" s="347"/>
      <c r="J173" s="181"/>
      <c r="K173" s="347"/>
      <c r="L173" s="181"/>
      <c r="M173" s="347"/>
      <c r="N173" s="181"/>
      <c r="O173" s="347"/>
      <c r="P173" s="181"/>
      <c r="Q173" s="347"/>
      <c r="R173" s="181"/>
      <c r="S173" s="347"/>
      <c r="T173" s="181"/>
      <c r="U173" s="347"/>
      <c r="V173" s="181"/>
      <c r="W173" s="347"/>
      <c r="X173" s="181"/>
      <c r="Y173" s="385"/>
      <c r="Z173" s="406">
        <v>40</v>
      </c>
    </row>
    <row r="174" spans="1:26" x14ac:dyDescent="0.45">
      <c r="A174" s="454"/>
      <c r="B174" s="374">
        <v>41</v>
      </c>
      <c r="C174" s="355"/>
      <c r="D174" s="181"/>
      <c r="E174" s="347"/>
      <c r="F174" s="181"/>
      <c r="G174" s="347"/>
      <c r="H174" s="181"/>
      <c r="I174" s="347"/>
      <c r="J174" s="181"/>
      <c r="K174" s="347"/>
      <c r="L174" s="181"/>
      <c r="M174" s="347"/>
      <c r="N174" s="181"/>
      <c r="O174" s="347"/>
      <c r="P174" s="181"/>
      <c r="Q174" s="347"/>
      <c r="R174" s="181"/>
      <c r="S174" s="347"/>
      <c r="T174" s="181"/>
      <c r="U174" s="347"/>
      <c r="V174" s="181"/>
      <c r="W174" s="347"/>
      <c r="X174" s="181"/>
      <c r="Y174" s="385"/>
      <c r="Z174" s="406">
        <v>41</v>
      </c>
    </row>
    <row r="175" spans="1:26" x14ac:dyDescent="0.45">
      <c r="A175" s="454"/>
      <c r="B175" s="374">
        <v>42</v>
      </c>
      <c r="C175" s="355"/>
      <c r="D175" s="181"/>
      <c r="E175" s="347"/>
      <c r="F175" s="181"/>
      <c r="G175" s="347"/>
      <c r="H175" s="181"/>
      <c r="I175" s="347"/>
      <c r="J175" s="181"/>
      <c r="K175" s="347"/>
      <c r="L175" s="181"/>
      <c r="M175" s="347"/>
      <c r="N175" s="181"/>
      <c r="O175" s="347"/>
      <c r="P175" s="181"/>
      <c r="Q175" s="347"/>
      <c r="R175" s="181"/>
      <c r="S175" s="347"/>
      <c r="T175" s="181"/>
      <c r="U175" s="347"/>
      <c r="V175" s="181"/>
      <c r="W175" s="347"/>
      <c r="X175" s="181"/>
      <c r="Y175" s="385"/>
      <c r="Z175" s="406">
        <v>42</v>
      </c>
    </row>
    <row r="176" spans="1:26" x14ac:dyDescent="0.45">
      <c r="A176" s="454"/>
      <c r="B176" s="374">
        <v>43</v>
      </c>
      <c r="C176" s="355"/>
      <c r="D176" s="181"/>
      <c r="E176" s="347"/>
      <c r="F176" s="181"/>
      <c r="G176" s="347"/>
      <c r="H176" s="181"/>
      <c r="I176" s="347"/>
      <c r="J176" s="181"/>
      <c r="K176" s="347"/>
      <c r="L176" s="181"/>
      <c r="M176" s="347"/>
      <c r="N176" s="181"/>
      <c r="O176" s="347"/>
      <c r="P176" s="181"/>
      <c r="Q176" s="347"/>
      <c r="R176" s="181"/>
      <c r="S176" s="347"/>
      <c r="T176" s="181"/>
      <c r="U176" s="347"/>
      <c r="V176" s="181"/>
      <c r="W176" s="347"/>
      <c r="X176" s="181"/>
      <c r="Y176" s="385"/>
      <c r="Z176" s="406">
        <v>43</v>
      </c>
    </row>
    <row r="177" spans="1:26" x14ac:dyDescent="0.45">
      <c r="A177" s="454"/>
      <c r="B177" s="374">
        <v>44</v>
      </c>
      <c r="C177" s="355"/>
      <c r="D177" s="181"/>
      <c r="E177" s="347"/>
      <c r="F177" s="181"/>
      <c r="G177" s="347"/>
      <c r="H177" s="181"/>
      <c r="I177" s="347"/>
      <c r="J177" s="181"/>
      <c r="K177" s="347"/>
      <c r="L177" s="181"/>
      <c r="M177" s="347"/>
      <c r="N177" s="181"/>
      <c r="O177" s="347"/>
      <c r="P177" s="181"/>
      <c r="Q177" s="347"/>
      <c r="R177" s="181"/>
      <c r="S177" s="347"/>
      <c r="T177" s="181"/>
      <c r="U177" s="347"/>
      <c r="V177" s="181"/>
      <c r="W177" s="347"/>
      <c r="X177" s="181"/>
      <c r="Y177" s="385"/>
      <c r="Z177" s="406">
        <v>44</v>
      </c>
    </row>
    <row r="178" spans="1:26" x14ac:dyDescent="0.45">
      <c r="A178" s="454"/>
      <c r="B178" s="374">
        <v>45</v>
      </c>
      <c r="C178" s="355"/>
      <c r="D178" s="181"/>
      <c r="E178" s="347"/>
      <c r="F178" s="181"/>
      <c r="G178" s="347"/>
      <c r="H178" s="181"/>
      <c r="I178" s="347"/>
      <c r="J178" s="181"/>
      <c r="K178" s="347"/>
      <c r="L178" s="181"/>
      <c r="M178" s="347"/>
      <c r="N178" s="181"/>
      <c r="O178" s="347"/>
      <c r="P178" s="181"/>
      <c r="Q178" s="347"/>
      <c r="R178" s="181"/>
      <c r="S178" s="347"/>
      <c r="T178" s="181"/>
      <c r="U178" s="347"/>
      <c r="V178" s="181"/>
      <c r="W178" s="347"/>
      <c r="X178" s="181"/>
      <c r="Y178" s="385"/>
      <c r="Z178" s="406">
        <v>45</v>
      </c>
    </row>
    <row r="179" spans="1:26" x14ac:dyDescent="0.45">
      <c r="A179" s="454"/>
      <c r="B179" s="374">
        <v>46</v>
      </c>
      <c r="C179" s="355"/>
      <c r="D179" s="181"/>
      <c r="E179" s="347"/>
      <c r="F179" s="181"/>
      <c r="G179" s="347"/>
      <c r="H179" s="181"/>
      <c r="I179" s="347"/>
      <c r="J179" s="181"/>
      <c r="K179" s="347"/>
      <c r="L179" s="181"/>
      <c r="M179" s="347"/>
      <c r="N179" s="181"/>
      <c r="O179" s="347"/>
      <c r="P179" s="181"/>
      <c r="Q179" s="347"/>
      <c r="R179" s="181"/>
      <c r="S179" s="347"/>
      <c r="T179" s="181"/>
      <c r="U179" s="347"/>
      <c r="V179" s="181"/>
      <c r="W179" s="347"/>
      <c r="X179" s="181"/>
      <c r="Y179" s="385"/>
      <c r="Z179" s="406">
        <v>46</v>
      </c>
    </row>
    <row r="180" spans="1:26" x14ac:dyDescent="0.45">
      <c r="A180" s="454"/>
      <c r="B180" s="374">
        <v>47</v>
      </c>
      <c r="C180" s="355"/>
      <c r="D180" s="181"/>
      <c r="E180" s="347"/>
      <c r="F180" s="181"/>
      <c r="G180" s="347"/>
      <c r="H180" s="181"/>
      <c r="I180" s="347"/>
      <c r="J180" s="181"/>
      <c r="K180" s="347"/>
      <c r="L180" s="181"/>
      <c r="M180" s="347"/>
      <c r="N180" s="181"/>
      <c r="O180" s="347"/>
      <c r="P180" s="181"/>
      <c r="Q180" s="347"/>
      <c r="R180" s="181"/>
      <c r="S180" s="347"/>
      <c r="T180" s="181"/>
      <c r="U180" s="347"/>
      <c r="V180" s="181"/>
      <c r="W180" s="347"/>
      <c r="X180" s="181"/>
      <c r="Y180" s="385"/>
      <c r="Z180" s="406">
        <v>47</v>
      </c>
    </row>
    <row r="181" spans="1:26" x14ac:dyDescent="0.45">
      <c r="A181" s="454"/>
      <c r="B181" s="374">
        <v>48</v>
      </c>
      <c r="C181" s="355"/>
      <c r="D181" s="181"/>
      <c r="E181" s="347"/>
      <c r="F181" s="181"/>
      <c r="G181" s="347"/>
      <c r="H181" s="181"/>
      <c r="I181" s="347"/>
      <c r="J181" s="181"/>
      <c r="K181" s="347"/>
      <c r="L181" s="181"/>
      <c r="M181" s="347"/>
      <c r="N181" s="181"/>
      <c r="O181" s="347"/>
      <c r="P181" s="181"/>
      <c r="Q181" s="347"/>
      <c r="R181" s="181"/>
      <c r="S181" s="347"/>
      <c r="T181" s="181"/>
      <c r="U181" s="347"/>
      <c r="V181" s="181"/>
      <c r="W181" s="347"/>
      <c r="X181" s="181"/>
      <c r="Y181" s="385"/>
      <c r="Z181" s="406">
        <v>48</v>
      </c>
    </row>
    <row r="182" spans="1:26" x14ac:dyDescent="0.45">
      <c r="A182" s="454"/>
      <c r="B182" s="374">
        <v>49</v>
      </c>
      <c r="C182" s="355"/>
      <c r="D182" s="181"/>
      <c r="E182" s="347"/>
      <c r="F182" s="181"/>
      <c r="G182" s="347"/>
      <c r="H182" s="181"/>
      <c r="I182" s="347"/>
      <c r="J182" s="181"/>
      <c r="K182" s="347"/>
      <c r="L182" s="181"/>
      <c r="M182" s="347"/>
      <c r="N182" s="181"/>
      <c r="O182" s="347"/>
      <c r="P182" s="181"/>
      <c r="Q182" s="347"/>
      <c r="R182" s="181"/>
      <c r="S182" s="347"/>
      <c r="T182" s="181"/>
      <c r="U182" s="347"/>
      <c r="V182" s="181"/>
      <c r="W182" s="347"/>
      <c r="X182" s="181"/>
      <c r="Y182" s="385"/>
      <c r="Z182" s="406">
        <v>49</v>
      </c>
    </row>
    <row r="183" spans="1:26" x14ac:dyDescent="0.45">
      <c r="A183" s="454"/>
      <c r="B183" s="374">
        <v>50</v>
      </c>
      <c r="C183" s="355"/>
      <c r="D183" s="181"/>
      <c r="E183" s="347"/>
      <c r="F183" s="181"/>
      <c r="G183" s="347"/>
      <c r="H183" s="181"/>
      <c r="I183" s="347"/>
      <c r="J183" s="181"/>
      <c r="K183" s="347"/>
      <c r="L183" s="181"/>
      <c r="M183" s="347"/>
      <c r="N183" s="181"/>
      <c r="O183" s="347"/>
      <c r="P183" s="181"/>
      <c r="Q183" s="347"/>
      <c r="R183" s="181"/>
      <c r="S183" s="347"/>
      <c r="T183" s="181"/>
      <c r="U183" s="347"/>
      <c r="V183" s="181"/>
      <c r="W183" s="347"/>
      <c r="X183" s="181"/>
      <c r="Y183" s="385"/>
      <c r="Z183" s="406">
        <v>50</v>
      </c>
    </row>
    <row r="184" spans="1:26" x14ac:dyDescent="0.45">
      <c r="A184" s="454"/>
      <c r="B184" s="374">
        <v>51</v>
      </c>
      <c r="C184" s="355"/>
      <c r="D184" s="181"/>
      <c r="E184" s="347"/>
      <c r="F184" s="181"/>
      <c r="G184" s="347"/>
      <c r="H184" s="181"/>
      <c r="I184" s="347"/>
      <c r="J184" s="181"/>
      <c r="K184" s="347"/>
      <c r="L184" s="181"/>
      <c r="M184" s="347"/>
      <c r="N184" s="181"/>
      <c r="O184" s="347"/>
      <c r="P184" s="181"/>
      <c r="Q184" s="347"/>
      <c r="R184" s="181"/>
      <c r="S184" s="347"/>
      <c r="T184" s="181"/>
      <c r="U184" s="347"/>
      <c r="V184" s="181"/>
      <c r="W184" s="347"/>
      <c r="X184" s="181"/>
      <c r="Y184" s="385"/>
      <c r="Z184" s="406">
        <v>51</v>
      </c>
    </row>
    <row r="185" spans="1:26" x14ac:dyDescent="0.45">
      <c r="A185" s="454"/>
      <c r="B185" s="374">
        <v>52</v>
      </c>
      <c r="C185" s="355"/>
      <c r="D185" s="181"/>
      <c r="E185" s="347"/>
      <c r="F185" s="181"/>
      <c r="G185" s="347"/>
      <c r="H185" s="181"/>
      <c r="I185" s="347"/>
      <c r="J185" s="181"/>
      <c r="K185" s="347"/>
      <c r="L185" s="181"/>
      <c r="M185" s="347"/>
      <c r="N185" s="181"/>
      <c r="O185" s="347"/>
      <c r="P185" s="181"/>
      <c r="Q185" s="347"/>
      <c r="R185" s="181"/>
      <c r="S185" s="347"/>
      <c r="T185" s="181"/>
      <c r="U185" s="347"/>
      <c r="V185" s="181"/>
      <c r="W185" s="347"/>
      <c r="X185" s="181"/>
      <c r="Y185" s="385"/>
      <c r="Z185" s="406">
        <v>52</v>
      </c>
    </row>
    <row r="186" spans="1:26" x14ac:dyDescent="0.45">
      <c r="A186" s="454"/>
      <c r="B186" s="374">
        <v>53</v>
      </c>
      <c r="C186" s="355"/>
      <c r="D186" s="181"/>
      <c r="E186" s="347"/>
      <c r="F186" s="181"/>
      <c r="G186" s="347"/>
      <c r="H186" s="181"/>
      <c r="I186" s="347"/>
      <c r="J186" s="181"/>
      <c r="K186" s="347"/>
      <c r="L186" s="181"/>
      <c r="M186" s="347"/>
      <c r="N186" s="181"/>
      <c r="O186" s="347"/>
      <c r="P186" s="181"/>
      <c r="Q186" s="347"/>
      <c r="R186" s="181"/>
      <c r="S186" s="347"/>
      <c r="T186" s="181"/>
      <c r="U186" s="347"/>
      <c r="V186" s="181"/>
      <c r="W186" s="347"/>
      <c r="X186" s="181"/>
      <c r="Y186" s="385"/>
      <c r="Z186" s="406">
        <v>53</v>
      </c>
    </row>
    <row r="187" spans="1:26" x14ac:dyDescent="0.45">
      <c r="A187" s="454"/>
      <c r="B187" s="374">
        <v>54</v>
      </c>
      <c r="C187" s="355"/>
      <c r="D187" s="181"/>
      <c r="E187" s="347"/>
      <c r="F187" s="181"/>
      <c r="G187" s="347"/>
      <c r="H187" s="181"/>
      <c r="I187" s="347"/>
      <c r="J187" s="181"/>
      <c r="K187" s="347"/>
      <c r="L187" s="181"/>
      <c r="M187" s="347"/>
      <c r="N187" s="181"/>
      <c r="O187" s="347"/>
      <c r="P187" s="181"/>
      <c r="Q187" s="347"/>
      <c r="R187" s="181"/>
      <c r="S187" s="347"/>
      <c r="T187" s="181"/>
      <c r="U187" s="347"/>
      <c r="V187" s="181"/>
      <c r="W187" s="347"/>
      <c r="X187" s="181"/>
      <c r="Y187" s="385"/>
      <c r="Z187" s="406">
        <v>54</v>
      </c>
    </row>
    <row r="188" spans="1:26" x14ac:dyDescent="0.45">
      <c r="A188" s="454"/>
      <c r="B188" s="374">
        <v>55</v>
      </c>
      <c r="C188" s="355"/>
      <c r="D188" s="181"/>
      <c r="E188" s="347"/>
      <c r="F188" s="181"/>
      <c r="G188" s="347"/>
      <c r="H188" s="181"/>
      <c r="I188" s="347"/>
      <c r="J188" s="181"/>
      <c r="K188" s="347"/>
      <c r="L188" s="181"/>
      <c r="M188" s="347"/>
      <c r="N188" s="181"/>
      <c r="O188" s="347"/>
      <c r="P188" s="181"/>
      <c r="Q188" s="347"/>
      <c r="R188" s="181"/>
      <c r="S188" s="347"/>
      <c r="T188" s="181"/>
      <c r="U188" s="347"/>
      <c r="V188" s="181"/>
      <c r="W188" s="347"/>
      <c r="X188" s="181"/>
      <c r="Y188" s="385"/>
      <c r="Z188" s="406">
        <v>55</v>
      </c>
    </row>
    <row r="189" spans="1:26" x14ac:dyDescent="0.45">
      <c r="A189" s="454"/>
      <c r="B189" s="374">
        <v>56</v>
      </c>
      <c r="C189" s="355"/>
      <c r="D189" s="181"/>
      <c r="E189" s="347"/>
      <c r="F189" s="181"/>
      <c r="G189" s="347"/>
      <c r="H189" s="181"/>
      <c r="I189" s="347"/>
      <c r="J189" s="181"/>
      <c r="K189" s="347"/>
      <c r="L189" s="181"/>
      <c r="M189" s="347"/>
      <c r="N189" s="181"/>
      <c r="O189" s="347"/>
      <c r="P189" s="181"/>
      <c r="Q189" s="347"/>
      <c r="R189" s="181"/>
      <c r="S189" s="347"/>
      <c r="T189" s="181"/>
      <c r="U189" s="347"/>
      <c r="V189" s="181"/>
      <c r="W189" s="347"/>
      <c r="X189" s="181"/>
      <c r="Y189" s="385"/>
      <c r="Z189" s="406">
        <v>56</v>
      </c>
    </row>
    <row r="190" spans="1:26" x14ac:dyDescent="0.45">
      <c r="A190" s="454"/>
      <c r="B190" s="374">
        <v>57</v>
      </c>
      <c r="C190" s="355"/>
      <c r="D190" s="181"/>
      <c r="E190" s="347"/>
      <c r="F190" s="181"/>
      <c r="G190" s="347"/>
      <c r="H190" s="181"/>
      <c r="I190" s="347"/>
      <c r="J190" s="181"/>
      <c r="K190" s="347"/>
      <c r="L190" s="181"/>
      <c r="M190" s="347"/>
      <c r="N190" s="181"/>
      <c r="O190" s="347"/>
      <c r="P190" s="181"/>
      <c r="Q190" s="347"/>
      <c r="R190" s="181"/>
      <c r="S190" s="347"/>
      <c r="T190" s="181"/>
      <c r="U190" s="347"/>
      <c r="V190" s="181"/>
      <c r="W190" s="347"/>
      <c r="X190" s="181"/>
      <c r="Y190" s="385"/>
      <c r="Z190" s="406">
        <v>57</v>
      </c>
    </row>
    <row r="191" spans="1:26" x14ac:dyDescent="0.45">
      <c r="A191" s="454"/>
      <c r="B191" s="374">
        <v>58</v>
      </c>
      <c r="C191" s="355"/>
      <c r="D191" s="181"/>
      <c r="E191" s="347"/>
      <c r="F191" s="181"/>
      <c r="G191" s="347"/>
      <c r="H191" s="181"/>
      <c r="I191" s="347"/>
      <c r="J191" s="181"/>
      <c r="K191" s="347"/>
      <c r="L191" s="181"/>
      <c r="M191" s="347"/>
      <c r="N191" s="181"/>
      <c r="O191" s="347"/>
      <c r="P191" s="181"/>
      <c r="Q191" s="347"/>
      <c r="R191" s="181"/>
      <c r="S191" s="347"/>
      <c r="T191" s="181"/>
      <c r="U191" s="347"/>
      <c r="V191" s="181"/>
      <c r="W191" s="347"/>
      <c r="X191" s="181"/>
      <c r="Y191" s="385"/>
      <c r="Z191" s="406">
        <v>58</v>
      </c>
    </row>
    <row r="192" spans="1:26" x14ac:dyDescent="0.45">
      <c r="A192" s="454"/>
      <c r="B192" s="374">
        <v>59</v>
      </c>
      <c r="C192" s="355"/>
      <c r="D192" s="181"/>
      <c r="E192" s="347"/>
      <c r="F192" s="181"/>
      <c r="G192" s="347"/>
      <c r="H192" s="181"/>
      <c r="I192" s="347"/>
      <c r="J192" s="181"/>
      <c r="K192" s="347"/>
      <c r="L192" s="181"/>
      <c r="M192" s="347"/>
      <c r="N192" s="181"/>
      <c r="O192" s="347"/>
      <c r="P192" s="181"/>
      <c r="Q192" s="347"/>
      <c r="R192" s="181"/>
      <c r="S192" s="347"/>
      <c r="T192" s="181"/>
      <c r="U192" s="347"/>
      <c r="V192" s="181"/>
      <c r="W192" s="347"/>
      <c r="X192" s="181"/>
      <c r="Y192" s="385"/>
      <c r="Z192" s="406">
        <v>59</v>
      </c>
    </row>
    <row r="193" spans="1:204" ht="14.65" thickBot="1" x14ac:dyDescent="0.5">
      <c r="A193" s="454"/>
      <c r="B193" s="375">
        <v>60</v>
      </c>
      <c r="C193" s="357"/>
      <c r="D193" s="335"/>
      <c r="E193" s="348"/>
      <c r="F193" s="335"/>
      <c r="G193" s="348"/>
      <c r="H193" s="335"/>
      <c r="I193" s="348"/>
      <c r="J193" s="335"/>
      <c r="K193" s="348"/>
      <c r="L193" s="335"/>
      <c r="M193" s="348"/>
      <c r="N193" s="335"/>
      <c r="O193" s="348"/>
      <c r="P193" s="335"/>
      <c r="Q193" s="348"/>
      <c r="R193" s="335"/>
      <c r="S193" s="348"/>
      <c r="T193" s="335"/>
      <c r="U193" s="348"/>
      <c r="V193" s="335"/>
      <c r="W193" s="348"/>
      <c r="X193" s="335"/>
      <c r="Y193" s="410"/>
      <c r="Z193" s="407">
        <v>60</v>
      </c>
    </row>
    <row r="194" spans="1:204" s="345" customFormat="1" ht="14.65" thickTop="1" x14ac:dyDescent="0.45">
      <c r="A194" s="454"/>
      <c r="B194" s="435">
        <v>61</v>
      </c>
      <c r="C194" s="436" t="s">
        <v>162</v>
      </c>
      <c r="D194" s="437"/>
      <c r="E194" s="438"/>
      <c r="F194" s="437"/>
      <c r="G194" s="438"/>
      <c r="H194" s="437"/>
      <c r="I194" s="438"/>
      <c r="J194" s="437"/>
      <c r="K194" s="438"/>
      <c r="L194" s="437"/>
      <c r="M194" s="438"/>
      <c r="N194" s="437"/>
      <c r="O194" s="438"/>
      <c r="P194" s="437"/>
      <c r="Q194" s="438"/>
      <c r="R194" s="437"/>
      <c r="S194" s="438"/>
      <c r="T194" s="437"/>
      <c r="U194" s="438"/>
      <c r="V194" s="437"/>
      <c r="W194" s="438"/>
      <c r="X194" s="437"/>
      <c r="Y194" s="439"/>
      <c r="Z194" s="440">
        <v>61</v>
      </c>
      <c r="AA194" s="380"/>
    </row>
    <row r="195" spans="1:204" x14ac:dyDescent="0.45">
      <c r="A195" s="454"/>
      <c r="B195" s="376">
        <v>62</v>
      </c>
      <c r="C195" s="393" t="s">
        <v>159</v>
      </c>
      <c r="D195" s="394"/>
      <c r="E195" s="395"/>
      <c r="F195" s="394"/>
      <c r="G195" s="395"/>
      <c r="H195" s="394"/>
      <c r="I195" s="395"/>
      <c r="J195" s="394"/>
      <c r="K195" s="395"/>
      <c r="L195" s="394"/>
      <c r="M195" s="395"/>
      <c r="N195" s="394"/>
      <c r="O195" s="395"/>
      <c r="P195" s="394"/>
      <c r="Q195" s="395"/>
      <c r="R195" s="394"/>
      <c r="S195" s="395"/>
      <c r="T195" s="394"/>
      <c r="U195" s="395"/>
      <c r="V195" s="394"/>
      <c r="W195" s="395"/>
      <c r="X195" s="394"/>
      <c r="Y195" s="412"/>
      <c r="Z195" s="405">
        <v>62</v>
      </c>
    </row>
    <row r="196" spans="1:204" x14ac:dyDescent="0.45">
      <c r="A196" s="454"/>
      <c r="B196" s="375">
        <v>63</v>
      </c>
      <c r="C196" s="393" t="s">
        <v>160</v>
      </c>
      <c r="D196" s="394"/>
      <c r="E196" s="395"/>
      <c r="F196" s="394"/>
      <c r="G196" s="395"/>
      <c r="H196" s="394"/>
      <c r="I196" s="395"/>
      <c r="J196" s="394"/>
      <c r="K196" s="395"/>
      <c r="L196" s="394"/>
      <c r="M196" s="395"/>
      <c r="N196" s="394"/>
      <c r="O196" s="395"/>
      <c r="P196" s="394"/>
      <c r="Q196" s="395"/>
      <c r="R196" s="394"/>
      <c r="S196" s="395"/>
      <c r="T196" s="394"/>
      <c r="U196" s="395"/>
      <c r="V196" s="394"/>
      <c r="W196" s="395"/>
      <c r="X196" s="394"/>
      <c r="Y196" s="412"/>
      <c r="Z196" s="407">
        <v>63</v>
      </c>
    </row>
    <row r="197" spans="1:204" s="337" customFormat="1" ht="14.65" thickBot="1" x14ac:dyDescent="0.5">
      <c r="A197" s="454"/>
      <c r="B197" s="377">
        <v>64</v>
      </c>
      <c r="C197" s="396" t="s">
        <v>161</v>
      </c>
      <c r="D197" s="397"/>
      <c r="E197" s="398"/>
      <c r="F197" s="397"/>
      <c r="G197" s="398"/>
      <c r="H197" s="397"/>
      <c r="I197" s="398"/>
      <c r="J197" s="397"/>
      <c r="K197" s="398"/>
      <c r="L197" s="397"/>
      <c r="M197" s="398"/>
      <c r="N197" s="397"/>
      <c r="O197" s="398"/>
      <c r="P197" s="397"/>
      <c r="Q197" s="398"/>
      <c r="R197" s="397"/>
      <c r="S197" s="398"/>
      <c r="T197" s="397"/>
      <c r="U197" s="398"/>
      <c r="V197" s="397"/>
      <c r="W197" s="398"/>
      <c r="X197" s="397"/>
      <c r="Y197" s="413"/>
      <c r="Z197" s="408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454"/>
      <c r="B198" s="376">
        <v>65</v>
      </c>
      <c r="C198" s="390" t="s">
        <v>161</v>
      </c>
      <c r="D198" s="391"/>
      <c r="E198" s="392"/>
      <c r="F198" s="391"/>
      <c r="G198" s="392"/>
      <c r="H198" s="391"/>
      <c r="I198" s="392"/>
      <c r="J198" s="391"/>
      <c r="K198" s="392"/>
      <c r="L198" s="391"/>
      <c r="M198" s="392"/>
      <c r="N198" s="391"/>
      <c r="O198" s="392"/>
      <c r="P198" s="391"/>
      <c r="Q198" s="392"/>
      <c r="R198" s="391"/>
      <c r="S198" s="392"/>
      <c r="T198" s="391"/>
      <c r="U198" s="392"/>
      <c r="V198" s="391"/>
      <c r="W198" s="392"/>
      <c r="X198" s="391"/>
      <c r="Y198" s="411"/>
      <c r="Z198" s="405">
        <v>65</v>
      </c>
    </row>
    <row r="199" spans="1:204" x14ac:dyDescent="0.45">
      <c r="A199" s="454"/>
      <c r="B199" s="374">
        <v>66</v>
      </c>
      <c r="C199" s="396" t="s">
        <v>684</v>
      </c>
      <c r="D199" s="397"/>
      <c r="E199" s="398"/>
      <c r="F199" s="397"/>
      <c r="G199" s="398"/>
      <c r="H199" s="397"/>
      <c r="I199" s="398"/>
      <c r="J199" s="397"/>
      <c r="K199" s="398"/>
      <c r="L199" s="397"/>
      <c r="M199" s="398"/>
      <c r="N199" s="397"/>
      <c r="O199" s="398"/>
      <c r="P199" s="397"/>
      <c r="Q199" s="398"/>
      <c r="R199" s="397"/>
      <c r="S199" s="398"/>
      <c r="T199" s="397"/>
      <c r="U199" s="398"/>
      <c r="V199" s="397"/>
      <c r="W199" s="398"/>
      <c r="X199" s="397"/>
      <c r="Y199" s="413"/>
      <c r="Z199" s="406">
        <v>66</v>
      </c>
    </row>
    <row r="200" spans="1:204" x14ac:dyDescent="0.45">
      <c r="A200" s="454"/>
      <c r="B200" s="374">
        <v>67</v>
      </c>
      <c r="C200" s="396" t="s">
        <v>159</v>
      </c>
      <c r="D200" s="397"/>
      <c r="E200" s="398"/>
      <c r="F200" s="397"/>
      <c r="G200" s="398"/>
      <c r="H200" s="397"/>
      <c r="I200" s="398"/>
      <c r="J200" s="397"/>
      <c r="K200" s="398"/>
      <c r="L200" s="397"/>
      <c r="M200" s="398"/>
      <c r="N200" s="397"/>
      <c r="O200" s="398"/>
      <c r="P200" s="397"/>
      <c r="Q200" s="398"/>
      <c r="R200" s="397"/>
      <c r="S200" s="398"/>
      <c r="T200" s="397"/>
      <c r="U200" s="398"/>
      <c r="V200" s="397"/>
      <c r="W200" s="398"/>
      <c r="X200" s="397"/>
      <c r="Y200" s="413"/>
      <c r="Z200" s="406">
        <v>67</v>
      </c>
    </row>
    <row r="201" spans="1:204" x14ac:dyDescent="0.45">
      <c r="A201" s="454"/>
      <c r="B201" s="374">
        <v>68</v>
      </c>
      <c r="C201" s="396" t="s">
        <v>160</v>
      </c>
      <c r="D201" s="397"/>
      <c r="E201" s="398"/>
      <c r="F201" s="397"/>
      <c r="G201" s="398"/>
      <c r="H201" s="397"/>
      <c r="I201" s="398"/>
      <c r="J201" s="397"/>
      <c r="K201" s="398"/>
      <c r="L201" s="397"/>
      <c r="M201" s="398"/>
      <c r="N201" s="397"/>
      <c r="O201" s="398"/>
      <c r="P201" s="397"/>
      <c r="Q201" s="398"/>
      <c r="R201" s="397"/>
      <c r="S201" s="398"/>
      <c r="T201" s="397"/>
      <c r="U201" s="398"/>
      <c r="V201" s="397"/>
      <c r="W201" s="398"/>
      <c r="X201" s="397"/>
      <c r="Y201" s="413"/>
      <c r="Z201" s="406">
        <v>68</v>
      </c>
    </row>
    <row r="202" spans="1:204" x14ac:dyDescent="0.45">
      <c r="A202" s="454"/>
      <c r="B202" s="374">
        <v>69</v>
      </c>
      <c r="C202" s="396" t="s">
        <v>161</v>
      </c>
      <c r="D202" s="397"/>
      <c r="E202" s="398"/>
      <c r="F202" s="397"/>
      <c r="G202" s="398"/>
      <c r="H202" s="397"/>
      <c r="I202" s="398"/>
      <c r="J202" s="397"/>
      <c r="K202" s="398"/>
      <c r="L202" s="397"/>
      <c r="M202" s="398"/>
      <c r="N202" s="397"/>
      <c r="O202" s="398"/>
      <c r="P202" s="397"/>
      <c r="Q202" s="398"/>
      <c r="R202" s="397"/>
      <c r="S202" s="398"/>
      <c r="T202" s="397"/>
      <c r="U202" s="398"/>
      <c r="V202" s="397"/>
      <c r="W202" s="398"/>
      <c r="X202" s="397"/>
      <c r="Y202" s="413"/>
      <c r="Z202" s="406">
        <v>69</v>
      </c>
    </row>
    <row r="203" spans="1:204" x14ac:dyDescent="0.45">
      <c r="A203" s="454"/>
      <c r="B203" s="374">
        <v>70</v>
      </c>
      <c r="C203" s="396" t="s">
        <v>162</v>
      </c>
      <c r="D203" s="397"/>
      <c r="E203" s="398"/>
      <c r="F203" s="397"/>
      <c r="G203" s="398"/>
      <c r="H203" s="397"/>
      <c r="I203" s="398"/>
      <c r="J203" s="397"/>
      <c r="K203" s="398"/>
      <c r="L203" s="397"/>
      <c r="M203" s="398"/>
      <c r="N203" s="397"/>
      <c r="O203" s="398"/>
      <c r="P203" s="397"/>
      <c r="Q203" s="398"/>
      <c r="R203" s="397"/>
      <c r="S203" s="398"/>
      <c r="T203" s="397"/>
      <c r="U203" s="398"/>
      <c r="V203" s="397"/>
      <c r="W203" s="398"/>
      <c r="X203" s="397"/>
      <c r="Y203" s="413"/>
      <c r="Z203" s="406">
        <v>70</v>
      </c>
    </row>
    <row r="204" spans="1:204" x14ac:dyDescent="0.45">
      <c r="A204" s="454"/>
      <c r="B204" s="374">
        <v>71</v>
      </c>
      <c r="C204" s="396" t="s">
        <v>582</v>
      </c>
      <c r="D204" s="397"/>
      <c r="E204" s="398"/>
      <c r="F204" s="397"/>
      <c r="G204" s="398"/>
      <c r="H204" s="397"/>
      <c r="I204" s="398"/>
      <c r="J204" s="397"/>
      <c r="K204" s="398"/>
      <c r="L204" s="397"/>
      <c r="M204" s="398"/>
      <c r="N204" s="397"/>
      <c r="O204" s="398"/>
      <c r="P204" s="397"/>
      <c r="Q204" s="398"/>
      <c r="R204" s="397"/>
      <c r="S204" s="398"/>
      <c r="T204" s="397"/>
      <c r="U204" s="398"/>
      <c r="V204" s="397"/>
      <c r="W204" s="398"/>
      <c r="X204" s="397"/>
      <c r="Y204" s="413"/>
      <c r="Z204" s="406">
        <v>71</v>
      </c>
    </row>
    <row r="205" spans="1:204" x14ac:dyDescent="0.45">
      <c r="A205" s="454"/>
      <c r="B205" s="374">
        <v>72</v>
      </c>
      <c r="C205" s="396" t="s">
        <v>161</v>
      </c>
      <c r="D205" s="397"/>
      <c r="E205" s="398"/>
      <c r="F205" s="397"/>
      <c r="G205" s="398"/>
      <c r="H205" s="397"/>
      <c r="I205" s="398"/>
      <c r="J205" s="397"/>
      <c r="K205" s="398"/>
      <c r="L205" s="397"/>
      <c r="M205" s="398"/>
      <c r="N205" s="397"/>
      <c r="O205" s="398"/>
      <c r="P205" s="397"/>
      <c r="Q205" s="398"/>
      <c r="R205" s="397"/>
      <c r="S205" s="398"/>
      <c r="T205" s="397"/>
      <c r="U205" s="398"/>
      <c r="V205" s="397"/>
      <c r="W205" s="398"/>
      <c r="X205" s="397"/>
      <c r="Y205" s="413"/>
      <c r="Z205" s="406">
        <v>72</v>
      </c>
    </row>
    <row r="206" spans="1:204" x14ac:dyDescent="0.45">
      <c r="A206" s="454"/>
      <c r="B206" s="374">
        <v>73</v>
      </c>
      <c r="C206" s="396" t="s">
        <v>160</v>
      </c>
      <c r="D206" s="397"/>
      <c r="E206" s="398"/>
      <c r="F206" s="397"/>
      <c r="G206" s="398"/>
      <c r="H206" s="397"/>
      <c r="I206" s="398"/>
      <c r="J206" s="397"/>
      <c r="K206" s="398"/>
      <c r="L206" s="397"/>
      <c r="M206" s="398"/>
      <c r="N206" s="397"/>
      <c r="O206" s="398"/>
      <c r="P206" s="397"/>
      <c r="Q206" s="398"/>
      <c r="R206" s="397"/>
      <c r="S206" s="398"/>
      <c r="T206" s="397"/>
      <c r="U206" s="398"/>
      <c r="V206" s="397"/>
      <c r="W206" s="398"/>
      <c r="X206" s="397"/>
      <c r="Y206" s="413"/>
      <c r="Z206" s="406">
        <v>73</v>
      </c>
    </row>
    <row r="207" spans="1:204" x14ac:dyDescent="0.45">
      <c r="A207" s="454"/>
      <c r="B207" s="374">
        <v>74</v>
      </c>
      <c r="C207" s="396" t="s">
        <v>686</v>
      </c>
      <c r="D207" s="397"/>
      <c r="E207" s="398"/>
      <c r="F207" s="397"/>
      <c r="G207" s="398"/>
      <c r="H207" s="397"/>
      <c r="I207" s="398"/>
      <c r="J207" s="397"/>
      <c r="K207" s="398"/>
      <c r="L207" s="397"/>
      <c r="M207" s="398"/>
      <c r="N207" s="397"/>
      <c r="O207" s="398"/>
      <c r="P207" s="397"/>
      <c r="Q207" s="398"/>
      <c r="R207" s="397"/>
      <c r="S207" s="398"/>
      <c r="T207" s="397"/>
      <c r="U207" s="398"/>
      <c r="V207" s="397"/>
      <c r="W207" s="398"/>
      <c r="X207" s="397"/>
      <c r="Y207" s="413"/>
      <c r="Z207" s="406">
        <v>74</v>
      </c>
    </row>
    <row r="208" spans="1:204" x14ac:dyDescent="0.45">
      <c r="A208" s="454"/>
      <c r="B208" s="374">
        <v>75</v>
      </c>
      <c r="C208" s="396" t="s">
        <v>687</v>
      </c>
      <c r="D208" s="397"/>
      <c r="E208" s="398"/>
      <c r="F208" s="397"/>
      <c r="G208" s="398"/>
      <c r="H208" s="397"/>
      <c r="I208" s="398"/>
      <c r="J208" s="397"/>
      <c r="K208" s="398"/>
      <c r="L208" s="397"/>
      <c r="M208" s="398"/>
      <c r="N208" s="397"/>
      <c r="O208" s="398"/>
      <c r="P208" s="397"/>
      <c r="Q208" s="398"/>
      <c r="R208" s="397"/>
      <c r="S208" s="398"/>
      <c r="T208" s="397"/>
      <c r="U208" s="398"/>
      <c r="V208" s="397"/>
      <c r="W208" s="398"/>
      <c r="X208" s="397"/>
      <c r="Y208" s="413"/>
      <c r="Z208" s="406">
        <v>75</v>
      </c>
    </row>
    <row r="209" spans="1:26" x14ac:dyDescent="0.45">
      <c r="A209" s="454"/>
      <c r="B209" s="374">
        <v>76</v>
      </c>
      <c r="C209" s="396" t="s">
        <v>687</v>
      </c>
      <c r="D209" s="397"/>
      <c r="E209" s="398"/>
      <c r="F209" s="397"/>
      <c r="G209" s="398"/>
      <c r="H209" s="397"/>
      <c r="I209" s="398"/>
      <c r="J209" s="397"/>
      <c r="K209" s="398"/>
      <c r="L209" s="397"/>
      <c r="M209" s="398"/>
      <c r="N209" s="397"/>
      <c r="O209" s="398"/>
      <c r="P209" s="397"/>
      <c r="Q209" s="398"/>
      <c r="R209" s="397"/>
      <c r="S209" s="398"/>
      <c r="T209" s="397"/>
      <c r="U209" s="398"/>
      <c r="V209" s="397"/>
      <c r="W209" s="398"/>
      <c r="X209" s="397"/>
      <c r="Y209" s="413"/>
      <c r="Z209" s="406">
        <v>76</v>
      </c>
    </row>
    <row r="210" spans="1:26" x14ac:dyDescent="0.45">
      <c r="A210" s="454"/>
      <c r="B210" s="374">
        <v>77</v>
      </c>
      <c r="C210" s="396" t="s">
        <v>687</v>
      </c>
      <c r="D210" s="397"/>
      <c r="E210" s="398"/>
      <c r="F210" s="397"/>
      <c r="G210" s="398"/>
      <c r="H210" s="397"/>
      <c r="I210" s="398"/>
      <c r="J210" s="397"/>
      <c r="K210" s="398"/>
      <c r="L210" s="397"/>
      <c r="M210" s="398"/>
      <c r="N210" s="397"/>
      <c r="O210" s="398"/>
      <c r="P210" s="397"/>
      <c r="Q210" s="398"/>
      <c r="R210" s="397"/>
      <c r="S210" s="398"/>
      <c r="T210" s="397"/>
      <c r="U210" s="398"/>
      <c r="V210" s="397"/>
      <c r="W210" s="398"/>
      <c r="X210" s="397"/>
      <c r="Y210" s="413"/>
      <c r="Z210" s="406">
        <v>77</v>
      </c>
    </row>
    <row r="211" spans="1:26" x14ac:dyDescent="0.45">
      <c r="A211" s="454"/>
      <c r="B211" s="374">
        <v>78</v>
      </c>
      <c r="C211" s="396"/>
      <c r="D211" s="397"/>
      <c r="E211" s="398"/>
      <c r="F211" s="397"/>
      <c r="G211" s="398"/>
      <c r="H211" s="397"/>
      <c r="I211" s="398"/>
      <c r="J211" s="397"/>
      <c r="K211" s="398"/>
      <c r="L211" s="397"/>
      <c r="M211" s="398"/>
      <c r="N211" s="397"/>
      <c r="O211" s="398"/>
      <c r="P211" s="397"/>
      <c r="Q211" s="398"/>
      <c r="R211" s="397"/>
      <c r="S211" s="398"/>
      <c r="T211" s="397"/>
      <c r="U211" s="398"/>
      <c r="V211" s="397"/>
      <c r="W211" s="398"/>
      <c r="X211" s="397"/>
      <c r="Y211" s="413"/>
      <c r="Z211" s="406">
        <v>78</v>
      </c>
    </row>
    <row r="212" spans="1:26" x14ac:dyDescent="0.45">
      <c r="A212" s="454"/>
      <c r="B212" s="374">
        <v>79</v>
      </c>
      <c r="C212" s="396"/>
      <c r="D212" s="397"/>
      <c r="E212" s="398"/>
      <c r="F212" s="397"/>
      <c r="G212" s="398"/>
      <c r="H212" s="397"/>
      <c r="I212" s="398"/>
      <c r="J212" s="397"/>
      <c r="K212" s="398"/>
      <c r="L212" s="397"/>
      <c r="M212" s="398"/>
      <c r="N212" s="397"/>
      <c r="O212" s="398"/>
      <c r="P212" s="397"/>
      <c r="Q212" s="398"/>
      <c r="R212" s="397"/>
      <c r="S212" s="398"/>
      <c r="T212" s="397"/>
      <c r="U212" s="398"/>
      <c r="V212" s="397"/>
      <c r="W212" s="398"/>
      <c r="X212" s="397"/>
      <c r="Y212" s="413"/>
      <c r="Z212" s="406">
        <v>79</v>
      </c>
    </row>
    <row r="213" spans="1:26" ht="14.65" thickBot="1" x14ac:dyDescent="0.5">
      <c r="A213" s="454"/>
      <c r="B213" s="378">
        <v>80</v>
      </c>
      <c r="C213" s="393"/>
      <c r="D213" s="394"/>
      <c r="E213" s="395"/>
      <c r="F213" s="394"/>
      <c r="G213" s="395"/>
      <c r="H213" s="394"/>
      <c r="I213" s="395"/>
      <c r="J213" s="394"/>
      <c r="K213" s="395"/>
      <c r="L213" s="394"/>
      <c r="M213" s="395"/>
      <c r="N213" s="394"/>
      <c r="O213" s="395"/>
      <c r="P213" s="394"/>
      <c r="Q213" s="395"/>
      <c r="R213" s="394"/>
      <c r="S213" s="395"/>
      <c r="T213" s="394"/>
      <c r="U213" s="395"/>
      <c r="V213" s="394"/>
      <c r="W213" s="395"/>
      <c r="X213" s="394"/>
      <c r="Y213" s="412"/>
      <c r="Z213" s="407">
        <v>80</v>
      </c>
    </row>
    <row r="214" spans="1:26" ht="14.65" thickTop="1" x14ac:dyDescent="0.45">
      <c r="A214" s="444" t="s">
        <v>646</v>
      </c>
      <c r="B214" s="371">
        <v>1</v>
      </c>
      <c r="C214" s="351"/>
      <c r="D214" s="362"/>
      <c r="E214" s="353"/>
      <c r="F214" s="362"/>
      <c r="G214" s="353"/>
      <c r="H214" s="362"/>
      <c r="I214" s="353"/>
      <c r="J214" s="362"/>
      <c r="K214" s="353"/>
      <c r="L214" s="362"/>
      <c r="M214" s="353"/>
      <c r="N214" s="362"/>
      <c r="O214" s="353"/>
      <c r="P214" s="362"/>
      <c r="Q214" s="353"/>
      <c r="R214" s="362"/>
      <c r="S214" s="353"/>
      <c r="T214" s="362"/>
      <c r="U214" s="353"/>
      <c r="V214" s="362"/>
      <c r="W214" s="353"/>
      <c r="X214" s="362"/>
      <c r="Y214" s="400"/>
      <c r="Z214" s="371">
        <v>1</v>
      </c>
    </row>
    <row r="215" spans="1:26" x14ac:dyDescent="0.45">
      <c r="A215" s="445"/>
      <c r="B215" s="372">
        <v>2</v>
      </c>
      <c r="C215" s="355"/>
      <c r="D215" s="182"/>
      <c r="E215" s="347"/>
      <c r="F215" s="182"/>
      <c r="G215" s="347"/>
      <c r="H215" s="182"/>
      <c r="I215" s="347"/>
      <c r="J215" s="182"/>
      <c r="K215" s="347"/>
      <c r="L215" s="182"/>
      <c r="M215" s="347"/>
      <c r="N215" s="182"/>
      <c r="O215" s="347"/>
      <c r="P215" s="182"/>
      <c r="Q215" s="347"/>
      <c r="R215" s="182"/>
      <c r="S215" s="347"/>
      <c r="T215" s="182"/>
      <c r="U215" s="347"/>
      <c r="V215" s="182"/>
      <c r="W215" s="347"/>
      <c r="X215" s="182"/>
      <c r="Y215" s="385"/>
      <c r="Z215" s="372">
        <v>2</v>
      </c>
    </row>
    <row r="216" spans="1:26" x14ac:dyDescent="0.45">
      <c r="A216" s="445"/>
      <c r="B216" s="372">
        <v>3</v>
      </c>
      <c r="C216" s="355"/>
      <c r="D216" s="182"/>
      <c r="E216" s="347"/>
      <c r="F216" s="182"/>
      <c r="G216" s="347"/>
      <c r="H216" s="182"/>
      <c r="I216" s="347"/>
      <c r="J216" s="182"/>
      <c r="K216" s="347"/>
      <c r="L216" s="182"/>
      <c r="M216" s="347"/>
      <c r="N216" s="182"/>
      <c r="O216" s="347"/>
      <c r="P216" s="182"/>
      <c r="Q216" s="347"/>
      <c r="R216" s="182"/>
      <c r="S216" s="347"/>
      <c r="T216" s="182"/>
      <c r="U216" s="347"/>
      <c r="V216" s="182"/>
      <c r="W216" s="347"/>
      <c r="X216" s="182"/>
      <c r="Y216" s="385"/>
      <c r="Z216" s="372">
        <v>3</v>
      </c>
    </row>
    <row r="217" spans="1:26" x14ac:dyDescent="0.45">
      <c r="A217" s="445"/>
      <c r="B217" s="372">
        <v>4</v>
      </c>
      <c r="C217" s="355"/>
      <c r="D217" s="182"/>
      <c r="E217" s="347"/>
      <c r="F217" s="182"/>
      <c r="G217" s="347"/>
      <c r="H217" s="182"/>
      <c r="I217" s="347"/>
      <c r="J217" s="182"/>
      <c r="K217" s="347"/>
      <c r="L217" s="182"/>
      <c r="M217" s="347"/>
      <c r="N217" s="182"/>
      <c r="O217" s="347"/>
      <c r="P217" s="182"/>
      <c r="Q217" s="347"/>
      <c r="R217" s="182"/>
      <c r="S217" s="347"/>
      <c r="T217" s="182"/>
      <c r="U217" s="347"/>
      <c r="V217" s="182"/>
      <c r="W217" s="347"/>
      <c r="X217" s="182"/>
      <c r="Y217" s="385"/>
      <c r="Z217" s="372">
        <v>4</v>
      </c>
    </row>
    <row r="218" spans="1:26" x14ac:dyDescent="0.45">
      <c r="A218" s="445"/>
      <c r="B218" s="372">
        <v>5</v>
      </c>
      <c r="C218" s="355"/>
      <c r="D218" s="182"/>
      <c r="E218" s="347"/>
      <c r="F218" s="182"/>
      <c r="G218" s="347"/>
      <c r="H218" s="182"/>
      <c r="I218" s="347"/>
      <c r="J218" s="182"/>
      <c r="K218" s="347"/>
      <c r="L218" s="182"/>
      <c r="M218" s="347"/>
      <c r="N218" s="182"/>
      <c r="O218" s="347"/>
      <c r="P218" s="182"/>
      <c r="Q218" s="347"/>
      <c r="R218" s="182"/>
      <c r="S218" s="347"/>
      <c r="T218" s="182"/>
      <c r="U218" s="347"/>
      <c r="V218" s="182"/>
      <c r="W218" s="347"/>
      <c r="X218" s="182"/>
      <c r="Y218" s="385"/>
      <c r="Z218" s="372">
        <v>5</v>
      </c>
    </row>
    <row r="219" spans="1:26" x14ac:dyDescent="0.45">
      <c r="A219" s="445"/>
      <c r="B219" s="372">
        <v>6</v>
      </c>
      <c r="C219" s="355"/>
      <c r="D219" s="182"/>
      <c r="E219" s="347"/>
      <c r="F219" s="182"/>
      <c r="G219" s="347"/>
      <c r="H219" s="182"/>
      <c r="I219" s="347"/>
      <c r="J219" s="182"/>
      <c r="K219" s="347"/>
      <c r="L219" s="182"/>
      <c r="M219" s="347"/>
      <c r="N219" s="182"/>
      <c r="O219" s="347"/>
      <c r="P219" s="182"/>
      <c r="Q219" s="347"/>
      <c r="R219" s="182"/>
      <c r="S219" s="347"/>
      <c r="T219" s="182"/>
      <c r="U219" s="347"/>
      <c r="V219" s="182"/>
      <c r="W219" s="347"/>
      <c r="X219" s="182"/>
      <c r="Y219" s="385"/>
      <c r="Z219" s="372">
        <v>6</v>
      </c>
    </row>
    <row r="220" spans="1:26" x14ac:dyDescent="0.45">
      <c r="A220" s="445"/>
      <c r="B220" s="372">
        <v>7</v>
      </c>
      <c r="C220" s="355"/>
      <c r="D220" s="182"/>
      <c r="E220" s="347"/>
      <c r="F220" s="182"/>
      <c r="G220" s="347"/>
      <c r="H220" s="182"/>
      <c r="I220" s="347"/>
      <c r="J220" s="182"/>
      <c r="K220" s="347"/>
      <c r="L220" s="182"/>
      <c r="M220" s="347"/>
      <c r="N220" s="182"/>
      <c r="O220" s="347"/>
      <c r="P220" s="182"/>
      <c r="Q220" s="347"/>
      <c r="R220" s="182"/>
      <c r="S220" s="347"/>
      <c r="T220" s="182"/>
      <c r="U220" s="347"/>
      <c r="V220" s="182"/>
      <c r="W220" s="347"/>
      <c r="X220" s="182"/>
      <c r="Y220" s="385"/>
      <c r="Z220" s="372">
        <v>7</v>
      </c>
    </row>
    <row r="221" spans="1:26" x14ac:dyDescent="0.45">
      <c r="A221" s="445"/>
      <c r="B221" s="372">
        <v>8</v>
      </c>
      <c r="C221" s="355"/>
      <c r="D221" s="182"/>
      <c r="E221" s="347"/>
      <c r="F221" s="182"/>
      <c r="G221" s="347"/>
      <c r="H221" s="182"/>
      <c r="I221" s="347"/>
      <c r="J221" s="182"/>
      <c r="K221" s="347"/>
      <c r="L221" s="182"/>
      <c r="M221" s="347"/>
      <c r="N221" s="182"/>
      <c r="O221" s="347"/>
      <c r="P221" s="182"/>
      <c r="Q221" s="347"/>
      <c r="R221" s="182"/>
      <c r="S221" s="347"/>
      <c r="T221" s="182"/>
      <c r="U221" s="347"/>
      <c r="V221" s="182"/>
      <c r="W221" s="347"/>
      <c r="X221" s="182"/>
      <c r="Y221" s="385"/>
      <c r="Z221" s="372">
        <v>8</v>
      </c>
    </row>
    <row r="222" spans="1:26" x14ac:dyDescent="0.45">
      <c r="A222" s="445"/>
      <c r="B222" s="372">
        <v>9</v>
      </c>
      <c r="C222" s="355"/>
      <c r="D222" s="182"/>
      <c r="E222" s="347"/>
      <c r="F222" s="182"/>
      <c r="G222" s="347"/>
      <c r="H222" s="182"/>
      <c r="I222" s="347"/>
      <c r="J222" s="182"/>
      <c r="K222" s="347"/>
      <c r="L222" s="182"/>
      <c r="M222" s="347"/>
      <c r="N222" s="182"/>
      <c r="O222" s="347"/>
      <c r="P222" s="182"/>
      <c r="Q222" s="347"/>
      <c r="R222" s="182"/>
      <c r="S222" s="347"/>
      <c r="T222" s="182"/>
      <c r="U222" s="347"/>
      <c r="V222" s="182"/>
      <c r="W222" s="347"/>
      <c r="X222" s="182"/>
      <c r="Y222" s="385"/>
      <c r="Z222" s="372">
        <v>9</v>
      </c>
    </row>
    <row r="223" spans="1:26" x14ac:dyDescent="0.45">
      <c r="A223" s="445"/>
      <c r="B223" s="372">
        <v>10</v>
      </c>
      <c r="C223" s="355"/>
      <c r="D223" s="182"/>
      <c r="E223" s="347"/>
      <c r="F223" s="182"/>
      <c r="G223" s="347"/>
      <c r="H223" s="182"/>
      <c r="I223" s="347"/>
      <c r="J223" s="182"/>
      <c r="K223" s="347"/>
      <c r="L223" s="182"/>
      <c r="M223" s="347"/>
      <c r="N223" s="182"/>
      <c r="O223" s="347"/>
      <c r="P223" s="182"/>
      <c r="Q223" s="347"/>
      <c r="R223" s="182"/>
      <c r="S223" s="347"/>
      <c r="T223" s="182"/>
      <c r="U223" s="347"/>
      <c r="V223" s="182"/>
      <c r="W223" s="347"/>
      <c r="X223" s="182"/>
      <c r="Y223" s="385"/>
      <c r="Z223" s="372">
        <v>10</v>
      </c>
    </row>
    <row r="224" spans="1:26" x14ac:dyDescent="0.45">
      <c r="A224" s="445"/>
      <c r="B224" s="372">
        <v>11</v>
      </c>
      <c r="C224" s="355"/>
      <c r="D224" s="182"/>
      <c r="E224" s="347"/>
      <c r="F224" s="182"/>
      <c r="G224" s="347"/>
      <c r="H224" s="182"/>
      <c r="I224" s="347"/>
      <c r="J224" s="182"/>
      <c r="K224" s="347"/>
      <c r="L224" s="182"/>
      <c r="M224" s="347"/>
      <c r="N224" s="182"/>
      <c r="O224" s="347"/>
      <c r="P224" s="182"/>
      <c r="Q224" s="347"/>
      <c r="R224" s="182"/>
      <c r="S224" s="347"/>
      <c r="T224" s="182"/>
      <c r="U224" s="347"/>
      <c r="V224" s="182"/>
      <c r="W224" s="347"/>
      <c r="X224" s="182"/>
      <c r="Y224" s="385"/>
      <c r="Z224" s="372">
        <v>11</v>
      </c>
    </row>
    <row r="225" spans="1:26" x14ac:dyDescent="0.45">
      <c r="A225" s="445"/>
      <c r="B225" s="372">
        <v>12</v>
      </c>
      <c r="C225" s="355"/>
      <c r="D225" s="182"/>
      <c r="E225" s="347"/>
      <c r="F225" s="182"/>
      <c r="G225" s="347"/>
      <c r="H225" s="182"/>
      <c r="I225" s="347"/>
      <c r="J225" s="182"/>
      <c r="K225" s="347"/>
      <c r="L225" s="182"/>
      <c r="M225" s="347"/>
      <c r="N225" s="182"/>
      <c r="O225" s="347"/>
      <c r="P225" s="182"/>
      <c r="Q225" s="347"/>
      <c r="R225" s="182"/>
      <c r="S225" s="347"/>
      <c r="T225" s="182"/>
      <c r="U225" s="347"/>
      <c r="V225" s="182"/>
      <c r="W225" s="347"/>
      <c r="X225" s="182"/>
      <c r="Y225" s="385"/>
      <c r="Z225" s="372">
        <v>12</v>
      </c>
    </row>
    <row r="226" spans="1:26" x14ac:dyDescent="0.45">
      <c r="A226" s="445"/>
      <c r="B226" s="372">
        <v>13</v>
      </c>
      <c r="C226" s="355"/>
      <c r="D226" s="182"/>
      <c r="E226" s="347"/>
      <c r="F226" s="182"/>
      <c r="G226" s="347"/>
      <c r="H226" s="182"/>
      <c r="I226" s="347"/>
      <c r="J226" s="182"/>
      <c r="K226" s="347"/>
      <c r="L226" s="182"/>
      <c r="M226" s="347"/>
      <c r="N226" s="182"/>
      <c r="O226" s="347"/>
      <c r="P226" s="182"/>
      <c r="Q226" s="347"/>
      <c r="R226" s="182"/>
      <c r="S226" s="347"/>
      <c r="T226" s="182"/>
      <c r="U226" s="347"/>
      <c r="V226" s="182"/>
      <c r="W226" s="347"/>
      <c r="X226" s="182"/>
      <c r="Y226" s="385"/>
      <c r="Z226" s="372">
        <v>13</v>
      </c>
    </row>
    <row r="227" spans="1:26" x14ac:dyDescent="0.45">
      <c r="A227" s="445"/>
      <c r="B227" s="372">
        <v>14</v>
      </c>
      <c r="C227" s="355"/>
      <c r="D227" s="182"/>
      <c r="E227" s="347"/>
      <c r="F227" s="182"/>
      <c r="G227" s="347"/>
      <c r="H227" s="182"/>
      <c r="I227" s="347"/>
      <c r="J227" s="182"/>
      <c r="K227" s="347"/>
      <c r="L227" s="182"/>
      <c r="M227" s="347"/>
      <c r="N227" s="182"/>
      <c r="O227" s="347"/>
      <c r="P227" s="182"/>
      <c r="Q227" s="347"/>
      <c r="R227" s="182"/>
      <c r="S227" s="347"/>
      <c r="T227" s="182"/>
      <c r="U227" s="347"/>
      <c r="V227" s="182"/>
      <c r="W227" s="347"/>
      <c r="X227" s="182"/>
      <c r="Y227" s="385"/>
      <c r="Z227" s="372">
        <v>14</v>
      </c>
    </row>
    <row r="228" spans="1:26" x14ac:dyDescent="0.45">
      <c r="A228" s="445"/>
      <c r="B228" s="372">
        <v>15</v>
      </c>
      <c r="C228" s="355"/>
      <c r="D228" s="182"/>
      <c r="E228" s="347"/>
      <c r="F228" s="182"/>
      <c r="G228" s="347"/>
      <c r="H228" s="182"/>
      <c r="I228" s="347"/>
      <c r="J228" s="182"/>
      <c r="K228" s="347"/>
      <c r="L228" s="182"/>
      <c r="M228" s="347"/>
      <c r="N228" s="182"/>
      <c r="O228" s="347"/>
      <c r="P228" s="182"/>
      <c r="Q228" s="347"/>
      <c r="R228" s="182"/>
      <c r="S228" s="347"/>
      <c r="T228" s="182"/>
      <c r="U228" s="347"/>
      <c r="V228" s="182"/>
      <c r="W228" s="347"/>
      <c r="X228" s="182"/>
      <c r="Y228" s="385"/>
      <c r="Z228" s="372">
        <v>15</v>
      </c>
    </row>
    <row r="229" spans="1:26" x14ac:dyDescent="0.45">
      <c r="A229" s="445"/>
      <c r="B229" s="372">
        <v>16</v>
      </c>
      <c r="C229" s="355"/>
      <c r="D229" s="182"/>
      <c r="E229" s="347"/>
      <c r="F229" s="182"/>
      <c r="G229" s="347"/>
      <c r="H229" s="182"/>
      <c r="I229" s="347"/>
      <c r="J229" s="182"/>
      <c r="K229" s="347"/>
      <c r="L229" s="182"/>
      <c r="M229" s="347"/>
      <c r="N229" s="182"/>
      <c r="O229" s="347"/>
      <c r="P229" s="182"/>
      <c r="Q229" s="347"/>
      <c r="R229" s="182"/>
      <c r="S229" s="347"/>
      <c r="T229" s="182"/>
      <c r="U229" s="347"/>
      <c r="V229" s="182"/>
      <c r="W229" s="347"/>
      <c r="X229" s="182"/>
      <c r="Y229" s="385"/>
      <c r="Z229" s="372">
        <v>16</v>
      </c>
    </row>
    <row r="230" spans="1:26" x14ac:dyDescent="0.45">
      <c r="A230" s="445"/>
      <c r="B230" s="372">
        <v>17</v>
      </c>
      <c r="C230" s="355"/>
      <c r="D230" s="182"/>
      <c r="E230" s="347"/>
      <c r="F230" s="182"/>
      <c r="G230" s="347"/>
      <c r="H230" s="182"/>
      <c r="I230" s="347"/>
      <c r="J230" s="182"/>
      <c r="K230" s="347"/>
      <c r="L230" s="182"/>
      <c r="M230" s="347"/>
      <c r="N230" s="182"/>
      <c r="O230" s="347"/>
      <c r="P230" s="182"/>
      <c r="Q230" s="347"/>
      <c r="R230" s="182"/>
      <c r="S230" s="347"/>
      <c r="T230" s="182"/>
      <c r="U230" s="347"/>
      <c r="V230" s="182"/>
      <c r="W230" s="347"/>
      <c r="X230" s="182"/>
      <c r="Y230" s="385"/>
      <c r="Z230" s="372">
        <v>17</v>
      </c>
    </row>
    <row r="231" spans="1:26" x14ac:dyDescent="0.45">
      <c r="A231" s="445"/>
      <c r="B231" s="372">
        <v>18</v>
      </c>
      <c r="C231" s="355"/>
      <c r="D231" s="182"/>
      <c r="E231" s="347"/>
      <c r="F231" s="182"/>
      <c r="G231" s="347"/>
      <c r="H231" s="182"/>
      <c r="I231" s="347"/>
      <c r="J231" s="182"/>
      <c r="K231" s="347"/>
      <c r="L231" s="182"/>
      <c r="M231" s="347"/>
      <c r="N231" s="182"/>
      <c r="O231" s="347"/>
      <c r="P231" s="182"/>
      <c r="Q231" s="347"/>
      <c r="R231" s="182"/>
      <c r="S231" s="347"/>
      <c r="T231" s="182"/>
      <c r="U231" s="347"/>
      <c r="V231" s="182"/>
      <c r="W231" s="347"/>
      <c r="X231" s="182"/>
      <c r="Y231" s="385"/>
      <c r="Z231" s="372">
        <v>18</v>
      </c>
    </row>
    <row r="232" spans="1:26" x14ac:dyDescent="0.45">
      <c r="A232" s="445"/>
      <c r="B232" s="372">
        <v>19</v>
      </c>
      <c r="C232" s="355"/>
      <c r="D232" s="182"/>
      <c r="E232" s="347"/>
      <c r="F232" s="182"/>
      <c r="G232" s="347"/>
      <c r="H232" s="182"/>
      <c r="I232" s="347"/>
      <c r="J232" s="182"/>
      <c r="K232" s="347"/>
      <c r="L232" s="182"/>
      <c r="M232" s="347"/>
      <c r="N232" s="182"/>
      <c r="O232" s="347"/>
      <c r="P232" s="182"/>
      <c r="Q232" s="347"/>
      <c r="R232" s="182"/>
      <c r="S232" s="347"/>
      <c r="T232" s="182"/>
      <c r="U232" s="347"/>
      <c r="V232" s="182"/>
      <c r="W232" s="347"/>
      <c r="X232" s="182"/>
      <c r="Y232" s="385"/>
      <c r="Z232" s="372">
        <v>19</v>
      </c>
    </row>
    <row r="233" spans="1:26" x14ac:dyDescent="0.45">
      <c r="A233" s="445"/>
      <c r="B233" s="372">
        <v>20</v>
      </c>
      <c r="C233" s="355"/>
      <c r="D233" s="182"/>
      <c r="E233" s="347"/>
      <c r="F233" s="182"/>
      <c r="G233" s="347"/>
      <c r="H233" s="182"/>
      <c r="I233" s="347"/>
      <c r="J233" s="182"/>
      <c r="K233" s="347"/>
      <c r="L233" s="182"/>
      <c r="M233" s="347"/>
      <c r="N233" s="182"/>
      <c r="O233" s="347"/>
      <c r="P233" s="182"/>
      <c r="Q233" s="347"/>
      <c r="R233" s="182"/>
      <c r="S233" s="347"/>
      <c r="T233" s="182"/>
      <c r="U233" s="347"/>
      <c r="V233" s="182"/>
      <c r="W233" s="347"/>
      <c r="X233" s="182"/>
      <c r="Y233" s="385"/>
      <c r="Z233" s="372">
        <v>20</v>
      </c>
    </row>
    <row r="234" spans="1:26" x14ac:dyDescent="0.45">
      <c r="A234" s="445"/>
      <c r="B234" s="372">
        <v>21</v>
      </c>
      <c r="C234" s="355"/>
      <c r="D234" s="182"/>
      <c r="E234" s="347"/>
      <c r="F234" s="182"/>
      <c r="G234" s="347"/>
      <c r="H234" s="182"/>
      <c r="I234" s="347"/>
      <c r="J234" s="182"/>
      <c r="K234" s="347"/>
      <c r="L234" s="182"/>
      <c r="M234" s="347"/>
      <c r="N234" s="182"/>
      <c r="O234" s="347"/>
      <c r="P234" s="182"/>
      <c r="Q234" s="347"/>
      <c r="R234" s="182"/>
      <c r="S234" s="347"/>
      <c r="T234" s="182"/>
      <c r="U234" s="347"/>
      <c r="V234" s="182"/>
      <c r="W234" s="347"/>
      <c r="X234" s="182"/>
      <c r="Y234" s="385"/>
      <c r="Z234" s="372">
        <v>21</v>
      </c>
    </row>
    <row r="235" spans="1:26" x14ac:dyDescent="0.45">
      <c r="A235" s="445"/>
      <c r="B235" s="372">
        <v>22</v>
      </c>
      <c r="C235" s="355"/>
      <c r="D235" s="182"/>
      <c r="E235" s="347"/>
      <c r="F235" s="182"/>
      <c r="G235" s="347"/>
      <c r="H235" s="182"/>
      <c r="I235" s="347"/>
      <c r="J235" s="182"/>
      <c r="K235" s="347"/>
      <c r="L235" s="182"/>
      <c r="M235" s="347"/>
      <c r="N235" s="182"/>
      <c r="O235" s="347"/>
      <c r="P235" s="182"/>
      <c r="Q235" s="347"/>
      <c r="R235" s="182"/>
      <c r="S235" s="347"/>
      <c r="T235" s="182"/>
      <c r="U235" s="347"/>
      <c r="V235" s="182"/>
      <c r="W235" s="347"/>
      <c r="X235" s="182"/>
      <c r="Y235" s="385"/>
      <c r="Z235" s="372">
        <v>22</v>
      </c>
    </row>
    <row r="236" spans="1:26" x14ac:dyDescent="0.45">
      <c r="A236" s="445"/>
      <c r="B236" s="372">
        <v>23</v>
      </c>
      <c r="C236" s="355"/>
      <c r="D236" s="182"/>
      <c r="E236" s="347"/>
      <c r="F236" s="182"/>
      <c r="G236" s="347"/>
      <c r="H236" s="182"/>
      <c r="I236" s="347"/>
      <c r="J236" s="182"/>
      <c r="K236" s="347"/>
      <c r="L236" s="182"/>
      <c r="M236" s="347"/>
      <c r="N236" s="182"/>
      <c r="O236" s="347"/>
      <c r="P236" s="182"/>
      <c r="Q236" s="347"/>
      <c r="R236" s="182"/>
      <c r="S236" s="347"/>
      <c r="T236" s="182"/>
      <c r="U236" s="347"/>
      <c r="V236" s="182"/>
      <c r="W236" s="347"/>
      <c r="X236" s="182"/>
      <c r="Y236" s="385"/>
      <c r="Z236" s="372">
        <v>23</v>
      </c>
    </row>
    <row r="237" spans="1:26" x14ac:dyDescent="0.45">
      <c r="A237" s="445"/>
      <c r="B237" s="372">
        <v>24</v>
      </c>
      <c r="C237" s="355"/>
      <c r="D237" s="182"/>
      <c r="E237" s="347"/>
      <c r="F237" s="182"/>
      <c r="G237" s="347"/>
      <c r="H237" s="182"/>
      <c r="I237" s="347"/>
      <c r="J237" s="182"/>
      <c r="K237" s="347"/>
      <c r="L237" s="182"/>
      <c r="M237" s="347"/>
      <c r="N237" s="182"/>
      <c r="O237" s="347"/>
      <c r="P237" s="182"/>
      <c r="Q237" s="347"/>
      <c r="R237" s="182"/>
      <c r="S237" s="347"/>
      <c r="T237" s="182"/>
      <c r="U237" s="347"/>
      <c r="V237" s="182"/>
      <c r="W237" s="347"/>
      <c r="X237" s="182"/>
      <c r="Y237" s="385"/>
      <c r="Z237" s="372">
        <v>24</v>
      </c>
    </row>
    <row r="238" spans="1:26" x14ac:dyDescent="0.45">
      <c r="A238" s="445"/>
      <c r="B238" s="372">
        <v>25</v>
      </c>
      <c r="C238" s="355"/>
      <c r="D238" s="182"/>
      <c r="E238" s="347"/>
      <c r="F238" s="182"/>
      <c r="G238" s="347"/>
      <c r="H238" s="182"/>
      <c r="I238" s="347"/>
      <c r="J238" s="182"/>
      <c r="K238" s="347"/>
      <c r="L238" s="182"/>
      <c r="M238" s="347"/>
      <c r="N238" s="182"/>
      <c r="O238" s="347"/>
      <c r="P238" s="182"/>
      <c r="Q238" s="347"/>
      <c r="R238" s="182"/>
      <c r="S238" s="347"/>
      <c r="T238" s="182"/>
      <c r="U238" s="347"/>
      <c r="V238" s="182"/>
      <c r="W238" s="347"/>
      <c r="X238" s="182"/>
      <c r="Y238" s="385"/>
      <c r="Z238" s="372">
        <v>25</v>
      </c>
    </row>
    <row r="239" spans="1:26" x14ac:dyDescent="0.45">
      <c r="A239" s="445"/>
      <c r="B239" s="372">
        <v>26</v>
      </c>
      <c r="C239" s="355"/>
      <c r="D239" s="182"/>
      <c r="E239" s="347"/>
      <c r="F239" s="182"/>
      <c r="G239" s="347"/>
      <c r="H239" s="182"/>
      <c r="I239" s="347"/>
      <c r="J239" s="182"/>
      <c r="K239" s="347"/>
      <c r="L239" s="182"/>
      <c r="M239" s="347"/>
      <c r="N239" s="182"/>
      <c r="O239" s="347"/>
      <c r="P239" s="182"/>
      <c r="Q239" s="347"/>
      <c r="R239" s="182"/>
      <c r="S239" s="347"/>
      <c r="T239" s="182"/>
      <c r="U239" s="347"/>
      <c r="V239" s="182"/>
      <c r="W239" s="347"/>
      <c r="X239" s="182"/>
      <c r="Y239" s="385"/>
      <c r="Z239" s="372">
        <v>26</v>
      </c>
    </row>
    <row r="240" spans="1:26" x14ac:dyDescent="0.45">
      <c r="A240" s="445"/>
      <c r="B240" s="372">
        <v>27</v>
      </c>
      <c r="C240" s="355"/>
      <c r="D240" s="182"/>
      <c r="E240" s="347"/>
      <c r="F240" s="182"/>
      <c r="G240" s="347"/>
      <c r="H240" s="182"/>
      <c r="I240" s="347"/>
      <c r="J240" s="182"/>
      <c r="K240" s="347"/>
      <c r="L240" s="182"/>
      <c r="M240" s="347"/>
      <c r="N240" s="182"/>
      <c r="O240" s="347"/>
      <c r="P240" s="182"/>
      <c r="Q240" s="347"/>
      <c r="R240" s="182"/>
      <c r="S240" s="347"/>
      <c r="T240" s="182"/>
      <c r="U240" s="347"/>
      <c r="V240" s="182"/>
      <c r="W240" s="347"/>
      <c r="X240" s="182"/>
      <c r="Y240" s="385"/>
      <c r="Z240" s="372">
        <v>27</v>
      </c>
    </row>
    <row r="241" spans="1:30" x14ac:dyDescent="0.45">
      <c r="A241" s="445"/>
      <c r="B241" s="372">
        <v>28</v>
      </c>
      <c r="C241" s="355"/>
      <c r="D241" s="182"/>
      <c r="E241" s="347"/>
      <c r="F241" s="182"/>
      <c r="G241" s="347"/>
      <c r="H241" s="182"/>
      <c r="I241" s="347"/>
      <c r="J241" s="182"/>
      <c r="K241" s="347"/>
      <c r="L241" s="182"/>
      <c r="M241" s="347"/>
      <c r="N241" s="182"/>
      <c r="O241" s="347"/>
      <c r="P241" s="182"/>
      <c r="Q241" s="347"/>
      <c r="R241" s="182"/>
      <c r="S241" s="347"/>
      <c r="T241" s="182"/>
      <c r="U241" s="347"/>
      <c r="V241" s="182"/>
      <c r="W241" s="347"/>
      <c r="X241" s="182"/>
      <c r="Y241" s="385"/>
      <c r="Z241" s="372">
        <v>28</v>
      </c>
    </row>
    <row r="242" spans="1:30" x14ac:dyDescent="0.45">
      <c r="A242" s="445"/>
      <c r="B242" s="372">
        <v>29</v>
      </c>
      <c r="C242" s="355"/>
      <c r="D242" s="182"/>
      <c r="E242" s="347"/>
      <c r="F242" s="182"/>
      <c r="G242" s="347"/>
      <c r="H242" s="182"/>
      <c r="I242" s="347"/>
      <c r="J242" s="182"/>
      <c r="K242" s="347"/>
      <c r="L242" s="182"/>
      <c r="M242" s="347"/>
      <c r="N242" s="182"/>
      <c r="O242" s="347"/>
      <c r="P242" s="182"/>
      <c r="Q242" s="347"/>
      <c r="R242" s="182"/>
      <c r="S242" s="347"/>
      <c r="T242" s="182"/>
      <c r="U242" s="347"/>
      <c r="V242" s="182"/>
      <c r="W242" s="347"/>
      <c r="X242" s="182"/>
      <c r="Y242" s="385"/>
      <c r="Z242" s="372">
        <v>29</v>
      </c>
    </row>
    <row r="243" spans="1:30" x14ac:dyDescent="0.45">
      <c r="A243" s="445"/>
      <c r="B243" s="372">
        <v>30</v>
      </c>
      <c r="C243" s="355"/>
      <c r="D243" s="182"/>
      <c r="E243" s="347"/>
      <c r="F243" s="182"/>
      <c r="G243" s="347"/>
      <c r="H243" s="182"/>
      <c r="I243" s="347"/>
      <c r="J243" s="182"/>
      <c r="K243" s="347"/>
      <c r="L243" s="182"/>
      <c r="M243" s="347"/>
      <c r="N243" s="182"/>
      <c r="O243" s="347"/>
      <c r="P243" s="182"/>
      <c r="Q243" s="347"/>
      <c r="R243" s="182"/>
      <c r="S243" s="347"/>
      <c r="T243" s="182"/>
      <c r="U243" s="347"/>
      <c r="V243" s="182"/>
      <c r="W243" s="347"/>
      <c r="X243" s="182"/>
      <c r="Y243" s="385"/>
      <c r="Z243" s="372">
        <v>30</v>
      </c>
    </row>
    <row r="244" spans="1:30" x14ac:dyDescent="0.45">
      <c r="A244" s="445"/>
      <c r="B244" s="372">
        <v>31</v>
      </c>
      <c r="C244" s="355"/>
      <c r="D244" s="182"/>
      <c r="E244" s="347"/>
      <c r="F244" s="182"/>
      <c r="G244" s="347"/>
      <c r="H244" s="182"/>
      <c r="I244" s="347"/>
      <c r="J244" s="182"/>
      <c r="K244" s="347"/>
      <c r="L244" s="182"/>
      <c r="M244" s="347"/>
      <c r="N244" s="182"/>
      <c r="O244" s="347"/>
      <c r="P244" s="182"/>
      <c r="Q244" s="347"/>
      <c r="R244" s="182"/>
      <c r="S244" s="347"/>
      <c r="T244" s="182"/>
      <c r="U244" s="347"/>
      <c r="V244" s="182"/>
      <c r="W244" s="347"/>
      <c r="X244" s="182"/>
      <c r="Y244" s="385"/>
      <c r="Z244" s="372">
        <v>31</v>
      </c>
    </row>
    <row r="245" spans="1:30" x14ac:dyDescent="0.45">
      <c r="A245" s="445"/>
      <c r="B245" s="372">
        <v>32</v>
      </c>
      <c r="C245" s="355"/>
      <c r="D245" s="182"/>
      <c r="E245" s="347"/>
      <c r="F245" s="182"/>
      <c r="G245" s="347"/>
      <c r="H245" s="182"/>
      <c r="I245" s="347"/>
      <c r="J245" s="182"/>
      <c r="K245" s="347"/>
      <c r="L245" s="182"/>
      <c r="M245" s="347"/>
      <c r="N245" s="182"/>
      <c r="O245" s="347"/>
      <c r="P245" s="182"/>
      <c r="Q245" s="347"/>
      <c r="R245" s="182"/>
      <c r="S245" s="347"/>
      <c r="T245" s="182"/>
      <c r="U245" s="347"/>
      <c r="V245" s="182"/>
      <c r="W245" s="347"/>
      <c r="X245" s="182"/>
      <c r="Y245" s="385"/>
      <c r="Z245" s="372">
        <v>32</v>
      </c>
    </row>
    <row r="246" spans="1:30" x14ac:dyDescent="0.45">
      <c r="A246" s="445"/>
      <c r="B246" s="372">
        <v>33</v>
      </c>
      <c r="C246" s="355"/>
      <c r="D246" s="182"/>
      <c r="E246" s="347"/>
      <c r="F246" s="182"/>
      <c r="G246" s="347"/>
      <c r="H246" s="182"/>
      <c r="I246" s="347"/>
      <c r="J246" s="182"/>
      <c r="K246" s="347"/>
      <c r="L246" s="182"/>
      <c r="M246" s="347"/>
      <c r="N246" s="182"/>
      <c r="O246" s="347"/>
      <c r="P246" s="182"/>
      <c r="Q246" s="347"/>
      <c r="R246" s="182"/>
      <c r="S246" s="347"/>
      <c r="T246" s="182"/>
      <c r="U246" s="347"/>
      <c r="V246" s="182"/>
      <c r="W246" s="347"/>
      <c r="X246" s="182"/>
      <c r="Y246" s="385"/>
      <c r="Z246" s="372">
        <v>33</v>
      </c>
    </row>
    <row r="247" spans="1:30" x14ac:dyDescent="0.45">
      <c r="A247" s="445"/>
      <c r="B247" s="372">
        <v>34</v>
      </c>
      <c r="C247" s="355"/>
      <c r="D247" s="182"/>
      <c r="E247" s="347"/>
      <c r="F247" s="182"/>
      <c r="G247" s="347"/>
      <c r="H247" s="182"/>
      <c r="I247" s="347"/>
      <c r="J247" s="182"/>
      <c r="K247" s="347"/>
      <c r="L247" s="182"/>
      <c r="M247" s="347"/>
      <c r="N247" s="182"/>
      <c r="O247" s="347"/>
      <c r="P247" s="182"/>
      <c r="Q247" s="347"/>
      <c r="R247" s="182"/>
      <c r="S247" s="347"/>
      <c r="T247" s="182"/>
      <c r="U247" s="347"/>
      <c r="V247" s="182"/>
      <c r="W247" s="347"/>
      <c r="X247" s="182"/>
      <c r="Y247" s="385"/>
      <c r="Z247" s="372">
        <v>34</v>
      </c>
    </row>
    <row r="248" spans="1:30" x14ac:dyDescent="0.45">
      <c r="A248" s="445"/>
      <c r="B248" s="372">
        <v>35</v>
      </c>
      <c r="C248" s="355"/>
      <c r="D248" s="182"/>
      <c r="E248" s="347"/>
      <c r="F248" s="182"/>
      <c r="G248" s="347"/>
      <c r="H248" s="182"/>
      <c r="I248" s="347"/>
      <c r="J248" s="182"/>
      <c r="K248" s="347"/>
      <c r="L248" s="182"/>
      <c r="M248" s="347"/>
      <c r="N248" s="182"/>
      <c r="O248" s="347"/>
      <c r="P248" s="182"/>
      <c r="Q248" s="347"/>
      <c r="R248" s="182"/>
      <c r="S248" s="347"/>
      <c r="T248" s="182"/>
      <c r="U248" s="347"/>
      <c r="V248" s="182"/>
      <c r="W248" s="347"/>
      <c r="X248" s="182"/>
      <c r="Y248" s="385"/>
      <c r="Z248" s="372">
        <v>35</v>
      </c>
    </row>
    <row r="249" spans="1:30" x14ac:dyDescent="0.45">
      <c r="A249" s="445"/>
      <c r="B249" s="372">
        <v>36</v>
      </c>
      <c r="C249" s="355"/>
      <c r="D249" s="182"/>
      <c r="E249" s="347"/>
      <c r="F249" s="182"/>
      <c r="G249" s="347"/>
      <c r="H249" s="182"/>
      <c r="I249" s="347"/>
      <c r="J249" s="182"/>
      <c r="K249" s="347"/>
      <c r="L249" s="182"/>
      <c r="M249" s="347"/>
      <c r="N249" s="182"/>
      <c r="O249" s="347"/>
      <c r="P249" s="182"/>
      <c r="Q249" s="347"/>
      <c r="R249" s="182"/>
      <c r="S249" s="347"/>
      <c r="T249" s="182"/>
      <c r="U249" s="347"/>
      <c r="V249" s="182"/>
      <c r="W249" s="347"/>
      <c r="X249" s="182"/>
      <c r="Y249" s="385"/>
      <c r="Z249" s="372">
        <v>36</v>
      </c>
    </row>
    <row r="250" spans="1:30" x14ac:dyDescent="0.45">
      <c r="A250" s="445"/>
      <c r="B250" s="372">
        <v>37</v>
      </c>
      <c r="C250" s="355"/>
      <c r="D250" s="182"/>
      <c r="E250" s="347"/>
      <c r="F250" s="182"/>
      <c r="G250" s="347"/>
      <c r="H250" s="182"/>
      <c r="I250" s="347"/>
      <c r="J250" s="182"/>
      <c r="K250" s="347"/>
      <c r="L250" s="182"/>
      <c r="M250" s="347"/>
      <c r="N250" s="182"/>
      <c r="O250" s="347"/>
      <c r="P250" s="182"/>
      <c r="Q250" s="347"/>
      <c r="R250" s="182"/>
      <c r="S250" s="347"/>
      <c r="T250" s="182"/>
      <c r="U250" s="347"/>
      <c r="V250" s="182"/>
      <c r="W250" s="347"/>
      <c r="X250" s="182"/>
      <c r="Y250" s="385"/>
      <c r="Z250" s="372">
        <v>37</v>
      </c>
    </row>
    <row r="251" spans="1:30" x14ac:dyDescent="0.45">
      <c r="A251" s="445"/>
      <c r="B251" s="372">
        <v>38</v>
      </c>
      <c r="C251" s="355"/>
      <c r="D251" s="182"/>
      <c r="E251" s="347"/>
      <c r="F251" s="182"/>
      <c r="G251" s="347"/>
      <c r="H251" s="182"/>
      <c r="I251" s="347"/>
      <c r="J251" s="182"/>
      <c r="K251" s="347"/>
      <c r="L251" s="182"/>
      <c r="M251" s="347"/>
      <c r="N251" s="182"/>
      <c r="O251" s="347"/>
      <c r="P251" s="182"/>
      <c r="Q251" s="347"/>
      <c r="R251" s="182"/>
      <c r="S251" s="347"/>
      <c r="T251" s="182"/>
      <c r="U251" s="347"/>
      <c r="V251" s="182"/>
      <c r="W251" s="347"/>
      <c r="X251" s="182"/>
      <c r="Y251" s="385"/>
      <c r="Z251" s="372">
        <v>38</v>
      </c>
    </row>
    <row r="252" spans="1:30" x14ac:dyDescent="0.45">
      <c r="A252" s="445"/>
      <c r="B252" s="372">
        <v>39</v>
      </c>
      <c r="C252" s="355"/>
      <c r="D252" s="182"/>
      <c r="E252" s="347"/>
      <c r="F252" s="182"/>
      <c r="G252" s="347"/>
      <c r="H252" s="182"/>
      <c r="I252" s="347"/>
      <c r="J252" s="182"/>
      <c r="K252" s="347"/>
      <c r="L252" s="182"/>
      <c r="M252" s="347"/>
      <c r="N252" s="182"/>
      <c r="O252" s="347"/>
      <c r="P252" s="182"/>
      <c r="Q252" s="347"/>
      <c r="R252" s="182"/>
      <c r="S252" s="347"/>
      <c r="T252" s="182"/>
      <c r="U252" s="347"/>
      <c r="V252" s="182"/>
      <c r="W252" s="347"/>
      <c r="X252" s="182"/>
      <c r="Y252" s="385"/>
      <c r="Z252" s="372">
        <v>39</v>
      </c>
    </row>
    <row r="253" spans="1:30" ht="14.65" thickBot="1" x14ac:dyDescent="0.5">
      <c r="A253" s="446"/>
      <c r="B253" s="399">
        <v>40</v>
      </c>
      <c r="C253" s="357"/>
      <c r="D253" s="344"/>
      <c r="E253" s="348"/>
      <c r="F253" s="344"/>
      <c r="G253" s="348"/>
      <c r="H253" s="344"/>
      <c r="I253" s="348"/>
      <c r="J253" s="344"/>
      <c r="K253" s="348"/>
      <c r="L253" s="344"/>
      <c r="M253" s="348"/>
      <c r="N253" s="344"/>
      <c r="O253" s="348"/>
      <c r="P253" s="344"/>
      <c r="Q253" s="348"/>
      <c r="R253" s="344"/>
      <c r="S253" s="348"/>
      <c r="T253" s="344"/>
      <c r="U253" s="348"/>
      <c r="V253" s="344"/>
      <c r="W253" s="348"/>
      <c r="X253" s="344"/>
      <c r="Y253" s="410"/>
      <c r="Z253" s="399">
        <v>40</v>
      </c>
    </row>
    <row r="254" spans="1:30" ht="90" customHeight="1" thickTop="1" thickBot="1" x14ac:dyDescent="0.6">
      <c r="A254" s="421" t="s">
        <v>669</v>
      </c>
      <c r="B254" s="429" t="s">
        <v>155</v>
      </c>
      <c r="C254" s="431"/>
      <c r="D254" s="415"/>
      <c r="E254" s="414"/>
      <c r="F254" s="415"/>
      <c r="G254" s="414"/>
      <c r="H254" s="415"/>
      <c r="I254" s="414"/>
      <c r="J254" s="415"/>
      <c r="K254" s="414"/>
      <c r="L254" s="415"/>
      <c r="M254" s="414"/>
      <c r="N254" s="415"/>
      <c r="O254" s="414"/>
      <c r="P254" s="415"/>
      <c r="Q254" s="414"/>
      <c r="R254" s="415"/>
      <c r="S254" s="414"/>
      <c r="T254" s="415"/>
      <c r="U254" s="414"/>
      <c r="V254" s="415"/>
      <c r="W254" s="414"/>
      <c r="X254" s="415"/>
      <c r="Y254" s="432"/>
      <c r="Z254" s="430" t="s">
        <v>155</v>
      </c>
      <c r="AD254" s="16"/>
    </row>
    <row r="255" spans="1:30" ht="90" customHeight="1" thickTop="1" thickBot="1" x14ac:dyDescent="0.6">
      <c r="A255" s="420" t="s">
        <v>670</v>
      </c>
      <c r="B255" s="429" t="s">
        <v>674</v>
      </c>
      <c r="C255" s="431"/>
      <c r="D255" s="415"/>
      <c r="E255" s="414"/>
      <c r="F255" s="415"/>
      <c r="G255" s="414"/>
      <c r="H255" s="415"/>
      <c r="I255" s="414"/>
      <c r="J255" s="415"/>
      <c r="K255" s="414"/>
      <c r="L255" s="415"/>
      <c r="M255" s="414"/>
      <c r="N255" s="415"/>
      <c r="O255" s="414"/>
      <c r="P255" s="415"/>
      <c r="Q255" s="414"/>
      <c r="R255" s="415"/>
      <c r="S255" s="414"/>
      <c r="T255" s="415"/>
      <c r="U255" s="414"/>
      <c r="V255" s="415"/>
      <c r="W255" s="414"/>
      <c r="X255" s="415"/>
      <c r="Y255" s="432"/>
      <c r="Z255" s="430" t="s">
        <v>674</v>
      </c>
    </row>
    <row r="256" spans="1:30" ht="90" customHeight="1" thickTop="1" thickBot="1" x14ac:dyDescent="0.6">
      <c r="A256" s="419" t="s">
        <v>671</v>
      </c>
      <c r="B256" s="429" t="s">
        <v>287</v>
      </c>
      <c r="C256" s="431"/>
      <c r="D256" s="415"/>
      <c r="E256" s="414"/>
      <c r="F256" s="415"/>
      <c r="G256" s="414"/>
      <c r="H256" s="415"/>
      <c r="I256" s="414"/>
      <c r="J256" s="415"/>
      <c r="K256" s="414"/>
      <c r="L256" s="415"/>
      <c r="M256" s="414"/>
      <c r="N256" s="415"/>
      <c r="O256" s="414"/>
      <c r="P256" s="415"/>
      <c r="Q256" s="414"/>
      <c r="R256" s="415"/>
      <c r="S256" s="414"/>
      <c r="T256" s="415"/>
      <c r="U256" s="414"/>
      <c r="V256" s="415"/>
      <c r="W256" s="414"/>
      <c r="X256" s="415"/>
      <c r="Y256" s="432"/>
      <c r="Z256" s="430" t="s">
        <v>287</v>
      </c>
    </row>
    <row r="257" spans="1:26" ht="90" customHeight="1" thickTop="1" thickBot="1" x14ac:dyDescent="0.6">
      <c r="A257" s="420" t="s">
        <v>672</v>
      </c>
      <c r="B257" s="429" t="s">
        <v>290</v>
      </c>
      <c r="C257" s="431"/>
      <c r="D257" s="415"/>
      <c r="E257" s="414"/>
      <c r="F257" s="415"/>
      <c r="G257" s="414"/>
      <c r="H257" s="415"/>
      <c r="I257" s="414"/>
      <c r="J257" s="415"/>
      <c r="K257" s="414"/>
      <c r="L257" s="415"/>
      <c r="M257" s="414"/>
      <c r="N257" s="415"/>
      <c r="O257" s="414"/>
      <c r="P257" s="415"/>
      <c r="Q257" s="414"/>
      <c r="R257" s="415"/>
      <c r="S257" s="414"/>
      <c r="T257" s="415"/>
      <c r="U257" s="414"/>
      <c r="V257" s="415"/>
      <c r="W257" s="414"/>
      <c r="X257" s="415"/>
      <c r="Y257" s="432"/>
      <c r="Z257" s="430" t="s">
        <v>290</v>
      </c>
    </row>
    <row r="258" spans="1:26" ht="90" customHeight="1" thickTop="1" thickBot="1" x14ac:dyDescent="0.6">
      <c r="A258" s="418" t="s">
        <v>673</v>
      </c>
      <c r="B258" s="416" t="s">
        <v>186</v>
      </c>
      <c r="C258" s="433"/>
      <c r="D258" s="434"/>
      <c r="E258" s="433"/>
      <c r="F258" s="434"/>
      <c r="G258" s="433"/>
      <c r="H258" s="434"/>
      <c r="I258" s="433"/>
      <c r="J258" s="434"/>
      <c r="K258" s="433"/>
      <c r="L258" s="434"/>
      <c r="M258" s="433"/>
      <c r="N258" s="434"/>
      <c r="O258" s="433"/>
      <c r="P258" s="434"/>
      <c r="Q258" s="433"/>
      <c r="R258" s="434"/>
      <c r="S258" s="433"/>
      <c r="T258" s="434"/>
      <c r="U258" s="433"/>
      <c r="V258" s="434"/>
      <c r="W258" s="433"/>
      <c r="X258" s="434"/>
      <c r="Y258" s="433"/>
      <c r="Z258" s="417" t="s">
        <v>186</v>
      </c>
    </row>
    <row r="259" spans="1:26" ht="14.65" thickTop="1" x14ac:dyDescent="0.45">
      <c r="Y259" s="350"/>
    </row>
    <row r="260" spans="1:26" x14ac:dyDescent="0.45">
      <c r="Y260" s="350"/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3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0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176213</xdr:rowOff>
                  </from>
                  <to>
                    <xdr:col>36</xdr:col>
                    <xdr:colOff>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37" name="Check Box 43">
              <controlPr defaultSize="0" autoFill="0" autoLine="0" autoPict="0">
                <anchor moveWithCells="1">
                  <from>
                    <xdr:col>30</xdr:col>
                    <xdr:colOff>0</xdr:colOff>
                    <xdr:row>12</xdr:row>
                    <xdr:rowOff>0</xdr:rowOff>
                  </from>
                  <to>
                    <xdr:col>30</xdr:col>
                    <xdr:colOff>280988</xdr:colOff>
                    <xdr:row>13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46484375" bestFit="1" customWidth="1"/>
    <col min="35" max="35" width="7.19921875" customWidth="1"/>
  </cols>
  <sheetData>
    <row r="1" spans="1:63" ht="28.15" x14ac:dyDescent="0.45">
      <c r="A1" s="18" t="s">
        <v>344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658</v>
      </c>
      <c r="I1" s="1" t="s">
        <v>541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412</v>
      </c>
      <c r="O1" s="1" t="s">
        <v>542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544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543</v>
      </c>
      <c r="AA1" s="1" t="s">
        <v>17</v>
      </c>
      <c r="AB1" s="1" t="s">
        <v>16</v>
      </c>
      <c r="AC1" s="1" t="s">
        <v>18</v>
      </c>
      <c r="AD1" s="183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657</v>
      </c>
      <c r="I4" s="5" t="s">
        <v>363</v>
      </c>
      <c r="J4" s="5" t="s">
        <v>6</v>
      </c>
      <c r="K4" s="5" t="s">
        <v>9</v>
      </c>
      <c r="L4" s="5" t="s">
        <v>7</v>
      </c>
      <c r="M4" s="5" t="s">
        <v>554</v>
      </c>
      <c r="N4" s="5" t="s">
        <v>514</v>
      </c>
      <c r="O4" s="5" t="s">
        <v>370</v>
      </c>
      <c r="P4" s="5" t="s">
        <v>172</v>
      </c>
      <c r="Q4" s="5" t="s">
        <v>5</v>
      </c>
      <c r="R4" s="5" t="s">
        <v>173</v>
      </c>
      <c r="S4" s="5" t="s">
        <v>0</v>
      </c>
      <c r="T4" s="5" t="s">
        <v>1</v>
      </c>
      <c r="U4" s="5" t="s">
        <v>536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537</v>
      </c>
      <c r="AA4" s="5" t="s">
        <v>4</v>
      </c>
      <c r="AB4" s="5" t="s">
        <v>3</v>
      </c>
      <c r="AC4" s="5" t="s">
        <v>555</v>
      </c>
      <c r="AD4" s="15"/>
      <c r="AK4" s="124" t="s">
        <v>485</v>
      </c>
      <c r="AL4" s="124" t="s">
        <v>486</v>
      </c>
      <c r="AM4" s="124" t="s">
        <v>487</v>
      </c>
      <c r="AN4" s="124" t="s">
        <v>488</v>
      </c>
      <c r="AO4" s="124" t="s">
        <v>489</v>
      </c>
      <c r="AP4" s="124" t="s">
        <v>363</v>
      </c>
      <c r="AQ4" s="124" t="s">
        <v>657</v>
      </c>
      <c r="AR4" s="124" t="s">
        <v>6</v>
      </c>
      <c r="AS4" s="124" t="s">
        <v>9</v>
      </c>
      <c r="AT4" s="124" t="s">
        <v>7</v>
      </c>
      <c r="AU4" s="124" t="s">
        <v>554</v>
      </c>
      <c r="AV4" s="124" t="s">
        <v>514</v>
      </c>
      <c r="AW4" s="124" t="s">
        <v>370</v>
      </c>
      <c r="AX4" s="124" t="s">
        <v>172</v>
      </c>
      <c r="AY4" s="124" t="s">
        <v>5</v>
      </c>
      <c r="AZ4" s="124" t="s">
        <v>173</v>
      </c>
      <c r="BA4" s="124" t="s">
        <v>0</v>
      </c>
      <c r="BB4" s="124" t="s">
        <v>1</v>
      </c>
      <c r="BC4" s="124" t="s">
        <v>536</v>
      </c>
      <c r="BD4" s="124" t="s">
        <v>10</v>
      </c>
      <c r="BE4" s="124" t="s">
        <v>11</v>
      </c>
      <c r="BF4" s="124" t="s">
        <v>2</v>
      </c>
      <c r="BG4" s="124" t="s">
        <v>8</v>
      </c>
      <c r="BH4" s="124" t="s">
        <v>537</v>
      </c>
      <c r="BI4" s="124" t="s">
        <v>4</v>
      </c>
      <c r="BJ4" s="124" t="s">
        <v>3</v>
      </c>
      <c r="BK4" s="124" t="s">
        <v>555</v>
      </c>
    </row>
    <row r="5" spans="1:63" x14ac:dyDescent="0.45">
      <c r="A5" s="28" t="s">
        <v>154</v>
      </c>
      <c r="B5" s="184"/>
      <c r="C5" s="170"/>
      <c r="D5" s="170"/>
      <c r="E5" s="170"/>
      <c r="F5" s="170"/>
      <c r="G5" s="170"/>
      <c r="H5" s="170"/>
      <c r="I5" s="170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84"/>
      <c r="AE5" s="172"/>
      <c r="AF5" s="172"/>
      <c r="AG5" s="172"/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P02</v>
      </c>
      <c r="B6" s="184"/>
      <c r="C6" s="170"/>
      <c r="D6" s="170"/>
      <c r="E6" s="170"/>
      <c r="F6" s="170"/>
      <c r="G6" s="170"/>
      <c r="H6" s="170"/>
      <c r="I6" s="170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84"/>
      <c r="AE6" s="172"/>
      <c r="AF6" s="172"/>
      <c r="AG6" s="172"/>
      <c r="AI6" s="9"/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84"/>
      <c r="C7" s="170"/>
      <c r="D7" s="170"/>
      <c r="E7" s="170"/>
      <c r="F7" s="170"/>
      <c r="G7" s="170"/>
      <c r="H7" s="170"/>
      <c r="I7" s="170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84"/>
      <c r="AE7" s="172"/>
      <c r="AF7" s="172"/>
      <c r="AG7" s="172"/>
      <c r="AI7" s="9"/>
      <c r="AK7" s="40">
        <f>ROWS(C5:C56)-COUNTBLANK(C5:C56)</f>
        <v>0</v>
      </c>
      <c r="AL7" s="40">
        <f>ROWS(D5:D56)-COUNTBLANK(D5:D56)</f>
        <v>0</v>
      </c>
      <c r="AM7" s="40">
        <f>ROWS(E5:E56)-COUNTBLANK(E5:E56)</f>
        <v>0</v>
      </c>
      <c r="AN7" s="40">
        <f>ROWS(F5:F56)-COUNTBLANK(F5:F56)</f>
        <v>0</v>
      </c>
      <c r="AO7" s="40">
        <f>ROWS(G5:G56)-COUNTBLANK(G5:G56)</f>
        <v>0</v>
      </c>
      <c r="AP7" s="40">
        <f>ROWS(I5:I56)-COUNTBLANK(I5:I56)</f>
        <v>0</v>
      </c>
      <c r="AQ7" s="40"/>
      <c r="AR7" s="40">
        <f>ROWS(J5:J56)-COUNTBLANK(J5:J56)</f>
        <v>0</v>
      </c>
      <c r="AS7" s="40">
        <f t="shared" ref="AS7:BK7" si="0">ROWS(K5:K56)-COUNTBLANK(K5:K56)</f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</row>
    <row r="8" spans="1:63" x14ac:dyDescent="0.45">
      <c r="B8" s="184"/>
      <c r="C8" s="170"/>
      <c r="D8" s="170"/>
      <c r="E8" s="170"/>
      <c r="F8" s="170"/>
      <c r="G8" s="170"/>
      <c r="H8" s="170"/>
      <c r="I8" s="170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84"/>
      <c r="AE8" s="172"/>
      <c r="AF8" s="172"/>
      <c r="AG8" s="172"/>
      <c r="AI8" s="9"/>
    </row>
    <row r="9" spans="1:63" x14ac:dyDescent="0.45">
      <c r="B9" s="184"/>
      <c r="C9" s="170"/>
      <c r="D9" s="170"/>
      <c r="E9" s="170"/>
      <c r="F9" s="170"/>
      <c r="G9" s="170"/>
      <c r="H9" s="170"/>
      <c r="I9" s="170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84"/>
      <c r="AE9" s="172"/>
      <c r="AF9" s="172"/>
      <c r="AG9" s="172"/>
      <c r="AI9" s="9"/>
      <c r="AK9" s="22" t="s">
        <v>257</v>
      </c>
      <c r="AL9" s="22" t="s">
        <v>587</v>
      </c>
      <c r="AM9" s="22" t="s">
        <v>590</v>
      </c>
      <c r="AN9" s="22" t="s">
        <v>588</v>
      </c>
      <c r="AO9" s="22" t="s">
        <v>589</v>
      </c>
    </row>
    <row r="10" spans="1:63" x14ac:dyDescent="0.45">
      <c r="B10" s="184"/>
      <c r="C10" s="170"/>
      <c r="D10" s="170"/>
      <c r="E10" s="170"/>
      <c r="F10" s="170"/>
      <c r="G10" s="170"/>
      <c r="H10" s="170"/>
      <c r="I10" s="170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84"/>
      <c r="AE10" s="172"/>
      <c r="AF10" s="172"/>
      <c r="AG10" s="172"/>
      <c r="AI10" s="9"/>
      <c r="AK10" s="23">
        <f>ROWS(AD5:AD56)-COUNTBLANK(B5:B56)</f>
        <v>0</v>
      </c>
      <c r="AL10" s="23">
        <f>COUNTIF(AG5:AG56,"FALSE")</f>
        <v>0</v>
      </c>
      <c r="AM10" s="23">
        <f>AK10-AL10</f>
        <v>0</v>
      </c>
      <c r="AN10" s="23">
        <f>COUNTIF(AF5:AF56,"O")</f>
        <v>0</v>
      </c>
      <c r="AO10" s="23">
        <f>COUNTIF(AF5:AF56,"*~?")</f>
        <v>0</v>
      </c>
    </row>
    <row r="11" spans="1:63" x14ac:dyDescent="0.45">
      <c r="B11" s="184"/>
      <c r="C11" s="170"/>
      <c r="D11" s="170"/>
      <c r="E11" s="170"/>
      <c r="F11" s="170"/>
      <c r="G11" s="170"/>
      <c r="H11" s="170"/>
      <c r="I11" s="170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84"/>
      <c r="AE11" s="172"/>
      <c r="AF11" s="172"/>
      <c r="AG11" s="172"/>
      <c r="AI11" s="9"/>
    </row>
    <row r="12" spans="1:63" x14ac:dyDescent="0.45">
      <c r="B12" s="184"/>
      <c r="C12" s="170"/>
      <c r="D12" s="170"/>
      <c r="E12" s="170"/>
      <c r="F12" s="170"/>
      <c r="G12" s="170"/>
      <c r="H12" s="170"/>
      <c r="I12" s="170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84"/>
      <c r="AE12" s="172"/>
      <c r="AF12" s="172"/>
      <c r="AG12" s="172"/>
      <c r="AI12" s="9"/>
      <c r="AK12" s="9"/>
      <c r="AL12" s="22" t="s">
        <v>455</v>
      </c>
      <c r="AM12" s="22" t="s">
        <v>337</v>
      </c>
      <c r="AN12" s="22" t="s">
        <v>456</v>
      </c>
      <c r="AP12" s="22"/>
      <c r="AQ12" s="88" t="s">
        <v>485</v>
      </c>
      <c r="AR12" s="88" t="s">
        <v>486</v>
      </c>
      <c r="AS12" s="88" t="s">
        <v>487</v>
      </c>
      <c r="AT12" s="88" t="s">
        <v>488</v>
      </c>
      <c r="AU12" s="88" t="s">
        <v>489</v>
      </c>
    </row>
    <row r="13" spans="1:63" x14ac:dyDescent="0.45">
      <c r="B13" s="184"/>
      <c r="C13" s="170"/>
      <c r="D13" s="170"/>
      <c r="E13" s="170"/>
      <c r="F13" s="170"/>
      <c r="G13" s="170"/>
      <c r="H13" s="170"/>
      <c r="I13" s="170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84"/>
      <c r="AE13" s="172"/>
      <c r="AF13" s="172"/>
      <c r="AG13" s="172"/>
      <c r="AI13" s="9"/>
      <c r="AK13" s="22" t="s">
        <v>260</v>
      </c>
      <c r="AL13" s="25">
        <f>IF(ISNUMBER(SEARCH("S",A6)),COUNTIF(AG5:AG14,"False"),0)</f>
        <v>0</v>
      </c>
      <c r="AM13" s="25">
        <f>IF(ISNUMBER(SEARCH("S",A6)),COUNTIF(AG47:AG56,"False"),0)</f>
        <v>0</v>
      </c>
      <c r="AN13" s="25">
        <f>IF(ISNUMBER(SEARCH("S",A6)),COUNTIF(AG15:AG46,"False"),0)</f>
        <v>0</v>
      </c>
      <c r="AP13" s="22" t="s">
        <v>388</v>
      </c>
      <c r="AQ13" s="23">
        <f>IF(OR(ISNUMBER(SEARCH("S",$A6)),ISNUMBER(SEARCH("P",$A6))),AK6,0)</f>
        <v>0</v>
      </c>
      <c r="AR13" s="23">
        <f>IF(OR(ISNUMBER(SEARCH("S",$A6)),ISNUMBER(SEARCH("P",$A6))),AL6,0)</f>
        <v>0</v>
      </c>
      <c r="AS13" s="23">
        <f>IF(OR(ISNUMBER(SEARCH("S",$A6)),ISNUMBER(SEARCH("P",$A6))),AM6,0)</f>
        <v>0</v>
      </c>
      <c r="AT13" s="23">
        <f>IF(OR(ISNUMBER(SEARCH("S",$A6)),ISNUMBER(SEARCH("P",$A6))),AN6,0)</f>
        <v>0</v>
      </c>
      <c r="AU13" s="23">
        <f>IF(OR(ISNUMBER(SEARCH("S",$A6)),ISNUMBER(SEARCH("P",$A6))),AO6,0)</f>
        <v>0</v>
      </c>
    </row>
    <row r="14" spans="1:63" x14ac:dyDescent="0.45">
      <c r="B14" s="184"/>
      <c r="C14" s="170"/>
      <c r="D14" s="170"/>
      <c r="E14" s="170"/>
      <c r="F14" s="170"/>
      <c r="G14" s="170"/>
      <c r="H14" s="170"/>
      <c r="I14" s="170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84"/>
      <c r="AE14" s="172"/>
      <c r="AF14" s="172"/>
      <c r="AG14" s="172"/>
      <c r="AI14" s="9"/>
      <c r="AK14" s="22" t="s">
        <v>352</v>
      </c>
      <c r="AL14" s="25">
        <f>IF(ISNUMBER(SEARCH("P",A6)),COUNTIF(AG5:AG14,"False"),0)</f>
        <v>0</v>
      </c>
      <c r="AM14" s="25">
        <f>IF(ISNUMBER(SEARCH("P",A6)),COUNTIF(AG42:AG51,"False"),0)</f>
        <v>0</v>
      </c>
      <c r="AN14" s="25">
        <f>IF(ISNUMBER(SEARCH("P",A6)),COUNTIF(AG15:AG41,"False"),0)</f>
        <v>0</v>
      </c>
      <c r="AP14" s="22"/>
      <c r="AQ14" s="23">
        <f>IF(OR(ISNUMBER(SEARCH("S",$A6)),ISNUMBER(SEARCH("P",$A6))),AK7,0)</f>
        <v>0</v>
      </c>
      <c r="AR14" s="23">
        <f>IF(OR(ISNUMBER(SEARCH("S",$A6)),ISNUMBER(SEARCH("P",$A6))),AL7,0)</f>
        <v>0</v>
      </c>
      <c r="AS14" s="23">
        <f>IF(OR(ISNUMBER(SEARCH("S",$A6)),ISNUMBER(SEARCH("P",$A6))),AM7,0)</f>
        <v>0</v>
      </c>
      <c r="AT14" s="23">
        <f>IF(OR(ISNUMBER(SEARCH("S",$A6)),ISNUMBER(SEARCH("P",$A6))),AN7,0)</f>
        <v>0</v>
      </c>
      <c r="AU14" s="23">
        <f>IF(OR(ISNUMBER(SEARCH("S",$A6)),ISNUMBER(SEARCH("P",$A6))),AO7,0)</f>
        <v>0</v>
      </c>
    </row>
    <row r="15" spans="1:63" x14ac:dyDescent="0.45">
      <c r="B15" s="184"/>
      <c r="C15" s="170"/>
      <c r="D15" s="170"/>
      <c r="E15" s="170"/>
      <c r="F15" s="170"/>
      <c r="G15" s="170"/>
      <c r="H15" s="170"/>
      <c r="I15" s="170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84"/>
      <c r="AE15" s="172"/>
      <c r="AF15" s="172"/>
      <c r="AG15" s="172"/>
      <c r="AI15" s="9"/>
      <c r="AK15" s="22" t="s">
        <v>353</v>
      </c>
      <c r="AL15" s="25">
        <f>IF(ISNUMBER(SEARCH("A",A6)),COUNTIF(AG5:AG14,"False"),0)</f>
        <v>0</v>
      </c>
      <c r="AM15" s="25">
        <f>IF(ISNUMBER(SEARCH("A",A6)),COUNTIF(AG35:AG44,"False"),0)</f>
        <v>0</v>
      </c>
      <c r="AN15" s="25">
        <f>IF(ISNUMBER(SEARCH("A",A6)),COUNTIF(AG15:AG34,"False"),0)</f>
        <v>0</v>
      </c>
      <c r="AP15" s="22" t="s">
        <v>353</v>
      </c>
      <c r="AQ15" s="23">
        <f>IF(ISNUMBER(SEARCH("A",$A6)),AK6,0)</f>
        <v>0</v>
      </c>
      <c r="AR15" s="23">
        <f>IF(ISNUMBER(SEARCH("A",$A6)),AL6,0)</f>
        <v>0</v>
      </c>
      <c r="AS15" s="23">
        <f>IF(ISNUMBER(SEARCH("A",$A6)),AM6,0)</f>
        <v>0</v>
      </c>
      <c r="AT15" s="23">
        <f>IF(ISNUMBER(SEARCH("A",$A6)),AN6,0)</f>
        <v>0</v>
      </c>
      <c r="AU15" s="23" t="s">
        <v>167</v>
      </c>
    </row>
    <row r="16" spans="1:63" x14ac:dyDescent="0.45">
      <c r="B16" s="184"/>
      <c r="C16" s="170"/>
      <c r="D16" s="170"/>
      <c r="E16" s="170"/>
      <c r="F16" s="170"/>
      <c r="G16" s="170"/>
      <c r="H16" s="170"/>
      <c r="I16" s="170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84"/>
      <c r="AE16" s="172"/>
      <c r="AF16" s="172"/>
      <c r="AG16" s="172"/>
      <c r="AI16" s="9"/>
      <c r="AP16" s="9"/>
      <c r="AQ16" s="23">
        <v>10</v>
      </c>
      <c r="AR16" s="23">
        <v>10</v>
      </c>
      <c r="AS16" s="23">
        <v>10</v>
      </c>
      <c r="AT16" s="23">
        <v>10</v>
      </c>
      <c r="AU16" s="23" t="s">
        <v>167</v>
      </c>
    </row>
    <row r="17" spans="2:39" x14ac:dyDescent="0.45">
      <c r="B17" s="184"/>
      <c r="C17" s="170"/>
      <c r="D17" s="170"/>
      <c r="E17" s="170"/>
      <c r="F17" s="170"/>
      <c r="G17" s="170"/>
      <c r="H17" s="170"/>
      <c r="I17" s="170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84"/>
      <c r="AE17" s="172"/>
      <c r="AF17" s="172"/>
      <c r="AG17" s="172"/>
      <c r="AI17" s="9"/>
      <c r="AK17" s="456" t="s">
        <v>658</v>
      </c>
      <c r="AL17" s="456"/>
      <c r="AM17" s="456"/>
    </row>
    <row r="18" spans="2:39" x14ac:dyDescent="0.45">
      <c r="B18" s="184"/>
      <c r="C18" s="170"/>
      <c r="D18" s="170"/>
      <c r="E18" s="170"/>
      <c r="F18" s="170"/>
      <c r="G18" s="170"/>
      <c r="H18" s="170"/>
      <c r="I18" s="170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84"/>
      <c r="AE18" s="172"/>
      <c r="AF18" s="172"/>
      <c r="AG18" s="172"/>
      <c r="AI18" s="9"/>
      <c r="AK18" s="442" t="s">
        <v>679</v>
      </c>
      <c r="AL18" s="23"/>
      <c r="AM18" s="22">
        <f>COUNTIF(H5:H56,1)</f>
        <v>0</v>
      </c>
    </row>
    <row r="19" spans="2:39" x14ac:dyDescent="0.45">
      <c r="B19" s="184"/>
      <c r="C19" s="170"/>
      <c r="D19" s="170"/>
      <c r="E19" s="170"/>
      <c r="F19" s="170"/>
      <c r="G19" s="170"/>
      <c r="H19" s="170"/>
      <c r="I19" s="170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84"/>
      <c r="AE19" s="172"/>
      <c r="AF19" s="172"/>
      <c r="AG19" s="172"/>
      <c r="AI19" s="9"/>
      <c r="AK19" s="442" t="s">
        <v>680</v>
      </c>
      <c r="AL19" s="23"/>
      <c r="AM19" s="22">
        <f>COUNTIF(H5:H56,2)</f>
        <v>0</v>
      </c>
    </row>
    <row r="20" spans="2:39" x14ac:dyDescent="0.45">
      <c r="B20" s="184"/>
      <c r="C20" s="170"/>
      <c r="D20" s="170"/>
      <c r="E20" s="170"/>
      <c r="F20" s="170"/>
      <c r="G20" s="170"/>
      <c r="H20" s="170"/>
      <c r="I20" s="170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84"/>
      <c r="AE20" s="172"/>
      <c r="AF20" s="172"/>
      <c r="AG20" s="172"/>
      <c r="AI20" s="9"/>
    </row>
    <row r="21" spans="2:39" x14ac:dyDescent="0.45">
      <c r="B21" s="184"/>
      <c r="C21" s="170"/>
      <c r="D21" s="170"/>
      <c r="E21" s="170"/>
      <c r="F21" s="170"/>
      <c r="G21" s="170"/>
      <c r="H21" s="170"/>
      <c r="I21" s="170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84"/>
      <c r="AE21" s="172"/>
      <c r="AF21" s="172"/>
      <c r="AG21" s="172"/>
      <c r="AI21" s="9"/>
    </row>
    <row r="22" spans="2:39" x14ac:dyDescent="0.45">
      <c r="B22" s="184"/>
      <c r="C22" s="170"/>
      <c r="D22" s="170"/>
      <c r="E22" s="170"/>
      <c r="F22" s="170"/>
      <c r="G22" s="170"/>
      <c r="H22" s="170"/>
      <c r="I22" s="170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84"/>
      <c r="AE22" s="172"/>
      <c r="AF22" s="172"/>
      <c r="AG22" s="172"/>
      <c r="AI22" s="9"/>
    </row>
    <row r="23" spans="2:39" x14ac:dyDescent="0.45">
      <c r="B23" s="184"/>
      <c r="C23" s="170"/>
      <c r="D23" s="170"/>
      <c r="E23" s="170"/>
      <c r="F23" s="170"/>
      <c r="G23" s="170"/>
      <c r="H23" s="170"/>
      <c r="I23" s="170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84"/>
      <c r="AE23" s="172"/>
      <c r="AF23" s="172"/>
      <c r="AG23" s="172"/>
      <c r="AI23" s="9"/>
    </row>
    <row r="24" spans="2:39" x14ac:dyDescent="0.45">
      <c r="B24" s="184"/>
      <c r="C24" s="170"/>
      <c r="D24" s="170"/>
      <c r="E24" s="170"/>
      <c r="F24" s="170"/>
      <c r="G24" s="170"/>
      <c r="H24" s="170"/>
      <c r="I24" s="170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84"/>
      <c r="AE24" s="172"/>
      <c r="AF24" s="172"/>
      <c r="AG24" s="172"/>
      <c r="AI24" s="9"/>
    </row>
    <row r="25" spans="2:39" x14ac:dyDescent="0.45">
      <c r="B25" s="184"/>
      <c r="C25" s="170"/>
      <c r="D25" s="170"/>
      <c r="E25" s="170"/>
      <c r="F25" s="170"/>
      <c r="G25" s="170"/>
      <c r="H25" s="170"/>
      <c r="I25" s="170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84"/>
      <c r="AE25" s="172"/>
      <c r="AF25" s="172"/>
      <c r="AG25" s="172"/>
      <c r="AI25" s="9"/>
    </row>
    <row r="26" spans="2:39" x14ac:dyDescent="0.45">
      <c r="B26" s="184"/>
      <c r="C26" s="170"/>
      <c r="D26" s="170"/>
      <c r="E26" s="170"/>
      <c r="F26" s="170"/>
      <c r="G26" s="170"/>
      <c r="H26" s="170"/>
      <c r="I26" s="170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84"/>
      <c r="AE26" s="172"/>
      <c r="AF26" s="172"/>
      <c r="AG26" s="172"/>
      <c r="AI26" s="9"/>
    </row>
    <row r="27" spans="2:39" x14ac:dyDescent="0.45">
      <c r="B27" s="184"/>
      <c r="C27" s="170"/>
      <c r="D27" s="170"/>
      <c r="E27" s="170"/>
      <c r="F27" s="170"/>
      <c r="G27" s="170"/>
      <c r="H27" s="170"/>
      <c r="I27" s="170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84"/>
      <c r="AE27" s="172"/>
      <c r="AF27" s="172"/>
      <c r="AG27" s="172"/>
      <c r="AI27" s="9"/>
    </row>
    <row r="28" spans="2:39" x14ac:dyDescent="0.45">
      <c r="B28" s="184"/>
      <c r="C28" s="170"/>
      <c r="D28" s="170"/>
      <c r="E28" s="170"/>
      <c r="F28" s="170"/>
      <c r="G28" s="170"/>
      <c r="H28" s="170"/>
      <c r="I28" s="170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84"/>
      <c r="AE28" s="172"/>
      <c r="AF28" s="172"/>
      <c r="AG28" s="172"/>
      <c r="AI28" s="9"/>
    </row>
    <row r="29" spans="2:39" x14ac:dyDescent="0.45">
      <c r="B29" s="184"/>
      <c r="C29" s="170"/>
      <c r="D29" s="170"/>
      <c r="E29" s="170"/>
      <c r="F29" s="170"/>
      <c r="G29" s="170"/>
      <c r="H29" s="170"/>
      <c r="I29" s="170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84"/>
      <c r="AE29" s="172"/>
      <c r="AF29" s="172"/>
      <c r="AG29" s="172"/>
      <c r="AI29" s="9"/>
    </row>
    <row r="30" spans="2:39" x14ac:dyDescent="0.45">
      <c r="B30" s="184"/>
      <c r="C30" s="170"/>
      <c r="D30" s="170"/>
      <c r="E30" s="170"/>
      <c r="F30" s="170"/>
      <c r="G30" s="170"/>
      <c r="H30" s="170"/>
      <c r="I30" s="170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84"/>
      <c r="AE30" s="172"/>
      <c r="AF30" s="172"/>
      <c r="AG30" s="172"/>
      <c r="AI30" s="9"/>
    </row>
    <row r="31" spans="2:39" x14ac:dyDescent="0.45">
      <c r="B31" s="184"/>
      <c r="C31" s="170"/>
      <c r="D31" s="170"/>
      <c r="E31" s="170"/>
      <c r="F31" s="170"/>
      <c r="G31" s="170"/>
      <c r="H31" s="170"/>
      <c r="I31" s="170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84"/>
      <c r="AE31" s="172"/>
      <c r="AF31" s="172"/>
      <c r="AG31" s="172"/>
      <c r="AI31" s="9"/>
    </row>
    <row r="32" spans="2:39" x14ac:dyDescent="0.45">
      <c r="B32" s="184"/>
      <c r="C32" s="170"/>
      <c r="D32" s="170"/>
      <c r="E32" s="170"/>
      <c r="F32" s="170"/>
      <c r="G32" s="170"/>
      <c r="H32" s="170"/>
      <c r="I32" s="170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84"/>
      <c r="AE32" s="172"/>
      <c r="AF32" s="172"/>
      <c r="AG32" s="172"/>
      <c r="AI32" s="9"/>
    </row>
    <row r="33" spans="2:35" x14ac:dyDescent="0.45">
      <c r="B33" s="184"/>
      <c r="C33" s="170"/>
      <c r="D33" s="170"/>
      <c r="E33" s="170"/>
      <c r="F33" s="170"/>
      <c r="G33" s="170"/>
      <c r="H33" s="170"/>
      <c r="I33" s="170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84"/>
      <c r="AE33" s="172"/>
      <c r="AF33" s="172"/>
      <c r="AG33" s="172"/>
      <c r="AI33" s="9"/>
    </row>
    <row r="34" spans="2:35" x14ac:dyDescent="0.45">
      <c r="B34" s="184"/>
      <c r="C34" s="170"/>
      <c r="D34" s="170"/>
      <c r="E34" s="170"/>
      <c r="F34" s="170"/>
      <c r="G34" s="170"/>
      <c r="H34" s="170"/>
      <c r="I34" s="170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84"/>
      <c r="AE34" s="172"/>
      <c r="AF34" s="172"/>
      <c r="AG34" s="172"/>
      <c r="AI34" s="9"/>
    </row>
    <row r="35" spans="2:35" x14ac:dyDescent="0.45">
      <c r="B35" s="184"/>
      <c r="C35" s="170"/>
      <c r="D35" s="170"/>
      <c r="E35" s="170"/>
      <c r="F35" s="170"/>
      <c r="G35" s="170"/>
      <c r="H35" s="170"/>
      <c r="I35" s="170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84"/>
      <c r="AE35" s="172"/>
      <c r="AF35" s="172"/>
      <c r="AG35" s="172"/>
      <c r="AI35" s="9"/>
    </row>
    <row r="36" spans="2:35" x14ac:dyDescent="0.45">
      <c r="B36" s="184"/>
      <c r="C36" s="170"/>
      <c r="D36" s="170"/>
      <c r="E36" s="170"/>
      <c r="F36" s="170"/>
      <c r="G36" s="170"/>
      <c r="H36" s="170"/>
      <c r="I36" s="170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84"/>
      <c r="AE36" s="172"/>
      <c r="AF36" s="172"/>
      <c r="AG36" s="172"/>
      <c r="AI36" s="9"/>
    </row>
    <row r="37" spans="2:35" x14ac:dyDescent="0.45">
      <c r="B37" s="184"/>
      <c r="C37" s="170"/>
      <c r="D37" s="170"/>
      <c r="E37" s="170"/>
      <c r="F37" s="170"/>
      <c r="G37" s="170"/>
      <c r="H37" s="170"/>
      <c r="I37" s="170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84"/>
      <c r="AE37" s="172"/>
      <c r="AF37" s="172"/>
      <c r="AG37" s="172"/>
      <c r="AI37" s="9"/>
    </row>
    <row r="38" spans="2:35" x14ac:dyDescent="0.45">
      <c r="B38" s="184"/>
      <c r="C38" s="170"/>
      <c r="D38" s="170"/>
      <c r="E38" s="170"/>
      <c r="F38" s="170"/>
      <c r="G38" s="170"/>
      <c r="H38" s="170"/>
      <c r="I38" s="170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84"/>
      <c r="AE38" s="172"/>
      <c r="AF38" s="172"/>
      <c r="AG38" s="172"/>
      <c r="AI38" s="9"/>
    </row>
    <row r="39" spans="2:35" x14ac:dyDescent="0.45">
      <c r="B39" s="184"/>
      <c r="C39" s="170"/>
      <c r="D39" s="170"/>
      <c r="E39" s="170"/>
      <c r="F39" s="170"/>
      <c r="G39" s="170"/>
      <c r="H39" s="170"/>
      <c r="I39" s="170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84"/>
      <c r="AE39" s="172"/>
      <c r="AF39" s="172"/>
      <c r="AG39" s="172"/>
      <c r="AI39" s="9"/>
    </row>
    <row r="40" spans="2:35" x14ac:dyDescent="0.45">
      <c r="B40" s="184"/>
      <c r="C40" s="170"/>
      <c r="D40" s="170"/>
      <c r="E40" s="170"/>
      <c r="F40" s="170"/>
      <c r="G40" s="170"/>
      <c r="H40" s="170"/>
      <c r="I40" s="170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84"/>
      <c r="AE40" s="172"/>
      <c r="AF40" s="172"/>
      <c r="AG40" s="172"/>
      <c r="AI40" s="9"/>
    </row>
    <row r="41" spans="2:35" x14ac:dyDescent="0.45">
      <c r="B41" s="184"/>
      <c r="C41" s="170"/>
      <c r="D41" s="170"/>
      <c r="E41" s="170"/>
      <c r="F41" s="170"/>
      <c r="G41" s="170"/>
      <c r="H41" s="170"/>
      <c r="I41" s="170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84"/>
      <c r="AE41" s="172"/>
      <c r="AF41" s="172"/>
      <c r="AG41" s="172"/>
      <c r="AI41" s="9"/>
    </row>
    <row r="42" spans="2:35" x14ac:dyDescent="0.45">
      <c r="B42" s="184"/>
      <c r="C42" s="170"/>
      <c r="D42" s="170"/>
      <c r="E42" s="170"/>
      <c r="F42" s="170"/>
      <c r="G42" s="170"/>
      <c r="H42" s="170"/>
      <c r="I42" s="170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84"/>
      <c r="AE42" s="172"/>
      <c r="AF42" s="172"/>
      <c r="AG42" s="172"/>
      <c r="AI42" s="9"/>
    </row>
    <row r="43" spans="2:35" x14ac:dyDescent="0.45">
      <c r="B43" s="184"/>
      <c r="C43" s="170"/>
      <c r="D43" s="170"/>
      <c r="E43" s="170"/>
      <c r="F43" s="170"/>
      <c r="G43" s="170"/>
      <c r="H43" s="170"/>
      <c r="I43" s="170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84"/>
      <c r="AE43" s="172"/>
      <c r="AF43" s="172"/>
      <c r="AG43" s="172"/>
      <c r="AI43" s="9"/>
    </row>
    <row r="44" spans="2:35" x14ac:dyDescent="0.45">
      <c r="B44" s="184"/>
      <c r="C44" s="170"/>
      <c r="D44" s="170"/>
      <c r="E44" s="170"/>
      <c r="F44" s="170"/>
      <c r="G44" s="170"/>
      <c r="H44" s="170"/>
      <c r="I44" s="170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84"/>
      <c r="AE44" s="172"/>
      <c r="AF44" s="172"/>
      <c r="AG44" s="172"/>
      <c r="AI44" s="9"/>
    </row>
    <row r="45" spans="2:35" x14ac:dyDescent="0.45">
      <c r="B45" s="184"/>
      <c r="C45" s="170"/>
      <c r="D45" s="170"/>
      <c r="E45" s="170"/>
      <c r="F45" s="170"/>
      <c r="G45" s="170"/>
      <c r="H45" s="170"/>
      <c r="I45" s="170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84"/>
      <c r="AE45" s="172"/>
      <c r="AF45" s="172"/>
      <c r="AG45" s="172"/>
      <c r="AI45" s="9"/>
    </row>
    <row r="46" spans="2:35" x14ac:dyDescent="0.45">
      <c r="B46" s="184"/>
      <c r="C46" s="170"/>
      <c r="D46" s="170"/>
      <c r="E46" s="170"/>
      <c r="F46" s="170"/>
      <c r="G46" s="170"/>
      <c r="H46" s="170"/>
      <c r="I46" s="170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84"/>
      <c r="AE46" s="172"/>
      <c r="AF46" s="172"/>
      <c r="AG46" s="172"/>
      <c r="AI46" s="9"/>
    </row>
    <row r="47" spans="2:35" x14ac:dyDescent="0.45">
      <c r="B47" s="184"/>
      <c r="C47" s="170"/>
      <c r="D47" s="170"/>
      <c r="E47" s="170"/>
      <c r="F47" s="170"/>
      <c r="G47" s="170"/>
      <c r="H47" s="170"/>
      <c r="I47" s="170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84"/>
      <c r="AE47" s="172"/>
      <c r="AF47" s="172"/>
      <c r="AG47" s="172"/>
      <c r="AI47" s="9"/>
    </row>
    <row r="48" spans="2:35" x14ac:dyDescent="0.45">
      <c r="B48" s="184"/>
      <c r="C48" s="170"/>
      <c r="D48" s="170"/>
      <c r="E48" s="170"/>
      <c r="F48" s="170"/>
      <c r="G48" s="170"/>
      <c r="H48" s="170"/>
      <c r="I48" s="170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84"/>
      <c r="AE48" s="172"/>
      <c r="AF48" s="172"/>
      <c r="AG48" s="172"/>
      <c r="AI48" s="9"/>
    </row>
    <row r="49" spans="1:65" x14ac:dyDescent="0.45">
      <c r="B49" s="184"/>
      <c r="C49" s="170"/>
      <c r="D49" s="170"/>
      <c r="E49" s="170"/>
      <c r="F49" s="170"/>
      <c r="G49" s="170"/>
      <c r="H49" s="170"/>
      <c r="I49" s="170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84"/>
      <c r="AE49" s="172"/>
      <c r="AF49" s="172"/>
      <c r="AG49" s="172"/>
      <c r="AI49" s="9"/>
    </row>
    <row r="50" spans="1:65" x14ac:dyDescent="0.45">
      <c r="B50" s="184"/>
      <c r="C50" s="170"/>
      <c r="D50" s="170"/>
      <c r="E50" s="170"/>
      <c r="F50" s="170"/>
      <c r="G50" s="170"/>
      <c r="H50" s="170"/>
      <c r="I50" s="170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84"/>
      <c r="AE50" s="172"/>
      <c r="AF50" s="172"/>
      <c r="AG50" s="172"/>
      <c r="AI50" s="9"/>
    </row>
    <row r="51" spans="1:65" x14ac:dyDescent="0.45">
      <c r="B51" s="184"/>
      <c r="C51" s="170"/>
      <c r="D51" s="170"/>
      <c r="E51" s="170"/>
      <c r="F51" s="170"/>
      <c r="G51" s="170"/>
      <c r="H51" s="170"/>
      <c r="I51" s="170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84"/>
      <c r="AE51" s="172"/>
      <c r="AF51" s="172"/>
      <c r="AG51" s="172"/>
      <c r="AI51" s="9"/>
    </row>
    <row r="52" spans="1:65" x14ac:dyDescent="0.45">
      <c r="B52" s="184"/>
      <c r="C52" s="170"/>
      <c r="D52" s="170"/>
      <c r="E52" s="170"/>
      <c r="F52" s="170"/>
      <c r="G52" s="170"/>
      <c r="H52" s="170"/>
      <c r="I52" s="170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84"/>
      <c r="AE52" s="172"/>
      <c r="AF52" s="172"/>
      <c r="AG52" s="172"/>
      <c r="AI52" s="9"/>
    </row>
    <row r="53" spans="1:65" x14ac:dyDescent="0.45">
      <c r="B53" s="184"/>
      <c r="C53" s="170"/>
      <c r="D53" s="170"/>
      <c r="E53" s="170"/>
      <c r="F53" s="170"/>
      <c r="G53" s="170"/>
      <c r="H53" s="170"/>
      <c r="I53" s="170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84"/>
      <c r="AE53" s="172"/>
      <c r="AF53" s="172"/>
      <c r="AG53" s="172"/>
      <c r="AI53" s="9"/>
    </row>
    <row r="54" spans="1:65" x14ac:dyDescent="0.45">
      <c r="B54" s="184"/>
      <c r="C54" s="170"/>
      <c r="D54" s="170"/>
      <c r="E54" s="170"/>
      <c r="F54" s="170"/>
      <c r="G54" s="170"/>
      <c r="H54" s="170"/>
      <c r="I54" s="170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84"/>
      <c r="AE54" s="172"/>
      <c r="AF54" s="172"/>
      <c r="AG54" s="172"/>
      <c r="AI54" s="9"/>
    </row>
    <row r="55" spans="1:65" x14ac:dyDescent="0.45">
      <c r="B55" s="184"/>
      <c r="C55" s="170"/>
      <c r="D55" s="170"/>
      <c r="E55" s="170"/>
      <c r="F55" s="170"/>
      <c r="G55" s="170"/>
      <c r="H55" s="170"/>
      <c r="I55" s="170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84"/>
      <c r="AE55" s="172"/>
      <c r="AF55" s="172"/>
      <c r="AG55" s="172"/>
      <c r="AI55" s="9"/>
    </row>
    <row r="56" spans="1:65" ht="14.65" thickBot="1" x14ac:dyDescent="0.5">
      <c r="B56" s="184"/>
      <c r="C56" s="170"/>
      <c r="D56" s="170"/>
      <c r="E56" s="170"/>
      <c r="F56" s="170"/>
      <c r="G56" s="170"/>
      <c r="H56" s="170"/>
      <c r="I56" s="170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84"/>
      <c r="AE56" s="172"/>
      <c r="AF56" s="172"/>
      <c r="AG56" s="172"/>
      <c r="AI56" s="11"/>
    </row>
    <row r="57" spans="1:65" s="12" customFormat="1" ht="21.75" thickTop="1" thickBot="1" x14ac:dyDescent="0.5">
      <c r="A57" s="8"/>
      <c r="B57" s="185"/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72"/>
      <c r="AA57" s="172"/>
      <c r="AB57" s="172"/>
      <c r="AC57" s="172"/>
      <c r="AD57" s="185"/>
      <c r="AE57" s="172"/>
      <c r="AF57" s="172"/>
      <c r="AG57" s="172"/>
      <c r="AH57"/>
      <c r="AK57" s="124" t="s">
        <v>485</v>
      </c>
      <c r="AL57" s="124" t="s">
        <v>486</v>
      </c>
      <c r="AM57" s="124" t="s">
        <v>487</v>
      </c>
      <c r="AN57" s="124" t="s">
        <v>488</v>
      </c>
      <c r="AO57" s="124" t="s">
        <v>489</v>
      </c>
      <c r="AP57" s="124" t="s">
        <v>363</v>
      </c>
      <c r="AQ57" s="124" t="s">
        <v>657</v>
      </c>
      <c r="AR57" s="124" t="s">
        <v>6</v>
      </c>
      <c r="AS57" s="124" t="s">
        <v>9</v>
      </c>
      <c r="AT57" s="124" t="s">
        <v>7</v>
      </c>
      <c r="AU57" s="124" t="s">
        <v>554</v>
      </c>
      <c r="AV57" s="124" t="s">
        <v>514</v>
      </c>
      <c r="AW57" s="124" t="s">
        <v>370</v>
      </c>
      <c r="AX57" s="124" t="s">
        <v>172</v>
      </c>
      <c r="AY57" s="124" t="s">
        <v>5</v>
      </c>
      <c r="AZ57" s="124" t="s">
        <v>173</v>
      </c>
      <c r="BA57" s="124" t="s">
        <v>0</v>
      </c>
      <c r="BB57" s="124" t="s">
        <v>1</v>
      </c>
      <c r="BC57" s="124" t="s">
        <v>536</v>
      </c>
      <c r="BD57" s="124" t="s">
        <v>10</v>
      </c>
      <c r="BE57" s="124" t="s">
        <v>11</v>
      </c>
      <c r="BF57" s="124" t="s">
        <v>2</v>
      </c>
      <c r="BG57" s="124" t="s">
        <v>8</v>
      </c>
      <c r="BH57" s="124" t="s">
        <v>537</v>
      </c>
      <c r="BI57" s="124" t="s">
        <v>4</v>
      </c>
      <c r="BJ57" s="124" t="s">
        <v>3</v>
      </c>
      <c r="BK57" s="124" t="s">
        <v>555</v>
      </c>
      <c r="BL57"/>
      <c r="BM57"/>
    </row>
    <row r="58" spans="1:65" ht="14.65" thickTop="1" x14ac:dyDescent="0.45">
      <c r="A58" s="28" t="s">
        <v>156</v>
      </c>
      <c r="B58" s="184"/>
      <c r="C58" s="170"/>
      <c r="D58" s="170"/>
      <c r="E58" s="170"/>
      <c r="F58" s="170"/>
      <c r="G58" s="170"/>
      <c r="H58" s="170"/>
      <c r="I58" s="170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84"/>
      <c r="AE58" s="172"/>
      <c r="AF58" s="172"/>
      <c r="AG58" s="172"/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84"/>
      <c r="C59" s="170"/>
      <c r="D59" s="170"/>
      <c r="E59" s="170"/>
      <c r="F59" s="170"/>
      <c r="G59" s="170"/>
      <c r="H59" s="170"/>
      <c r="I59" s="170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84"/>
      <c r="AE59" s="172"/>
      <c r="AF59" s="172"/>
      <c r="AG59" s="172"/>
      <c r="AI59" s="9"/>
      <c r="AK59" s="39">
        <v>0</v>
      </c>
      <c r="AL59" s="39">
        <v>0</v>
      </c>
      <c r="AM59" s="39">
        <v>0</v>
      </c>
      <c r="AN59" s="39">
        <v>0</v>
      </c>
      <c r="AO59" s="39">
        <v>0</v>
      </c>
      <c r="AP59" s="39">
        <v>0</v>
      </c>
      <c r="AQ59" s="39">
        <v>0</v>
      </c>
      <c r="AR59" s="39">
        <v>0</v>
      </c>
      <c r="AS59" s="39">
        <v>0</v>
      </c>
      <c r="AT59" s="39">
        <v>0</v>
      </c>
      <c r="AU59" s="39">
        <v>0</v>
      </c>
      <c r="AV59" s="39">
        <v>0</v>
      </c>
      <c r="AW59" s="39">
        <v>0</v>
      </c>
      <c r="AX59" s="39">
        <v>0</v>
      </c>
      <c r="AY59" s="39">
        <v>0</v>
      </c>
      <c r="AZ59" s="39">
        <v>0</v>
      </c>
      <c r="BA59" s="39">
        <v>0</v>
      </c>
      <c r="BB59" s="39">
        <v>0</v>
      </c>
      <c r="BC59" s="39">
        <v>0</v>
      </c>
      <c r="BD59" s="39">
        <v>0</v>
      </c>
      <c r="BE59" s="39">
        <v>0</v>
      </c>
      <c r="BF59" s="39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84"/>
      <c r="C60" s="170"/>
      <c r="D60" s="170"/>
      <c r="E60" s="170"/>
      <c r="F60" s="170"/>
      <c r="G60" s="170"/>
      <c r="H60" s="170"/>
      <c r="I60" s="170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84"/>
      <c r="AE60" s="172"/>
      <c r="AF60" s="172"/>
      <c r="AG60" s="172"/>
      <c r="AI60" s="9"/>
      <c r="AK60" s="40">
        <f>ROWS(C58:C109)-COUNTBLANK(C58:C109)</f>
        <v>0</v>
      </c>
      <c r="AL60" s="40">
        <f>ROWS(D58:D109)-COUNTBLANK(D58:D109)</f>
        <v>0</v>
      </c>
      <c r="AM60" s="40">
        <f>ROWS(E58:E109)-COUNTBLANK(E58:E109)</f>
        <v>0</v>
      </c>
      <c r="AN60" s="40">
        <f>ROWS(F58:F109)-COUNTBLANK(F58:F109)</f>
        <v>0</v>
      </c>
      <c r="AO60" s="40">
        <f>ROWS(G58:G109)-COUNTBLANK(G58:G109)</f>
        <v>0</v>
      </c>
      <c r="AP60" s="40">
        <f>ROWS(I58:I109)-COUNTBLANK(I58:I109)</f>
        <v>0</v>
      </c>
      <c r="AQ60" s="40"/>
      <c r="AR60" s="40">
        <f>ROWS(J58:J109)-COUNTBLANK(J58:J109)</f>
        <v>0</v>
      </c>
      <c r="AS60" s="40">
        <f t="shared" ref="AS60" si="1">ROWS(K58:K109)-COUNTBLANK(K58:K109)</f>
        <v>0</v>
      </c>
      <c r="AT60" s="40">
        <f t="shared" ref="AT60" si="2">ROWS(L58:L109)-COUNTBLANK(L58:L109)</f>
        <v>0</v>
      </c>
      <c r="AU60" s="40">
        <f t="shared" ref="AU60" si="3">ROWS(M58:M109)-COUNTBLANK(M58:M109)</f>
        <v>0</v>
      </c>
      <c r="AV60" s="40">
        <f t="shared" ref="AV60" si="4">ROWS(N58:N109)-COUNTBLANK(N58:N109)</f>
        <v>0</v>
      </c>
      <c r="AW60" s="40">
        <f t="shared" ref="AW60" si="5">ROWS(O58:O109)-COUNTBLANK(O58:O109)</f>
        <v>0</v>
      </c>
      <c r="AX60" s="40">
        <f t="shared" ref="AX60" si="6">ROWS(P58:P109)-COUNTBLANK(P58:P109)</f>
        <v>0</v>
      </c>
      <c r="AY60" s="40">
        <f t="shared" ref="AY60" si="7">ROWS(Q58:Q109)-COUNTBLANK(Q58:Q109)</f>
        <v>0</v>
      </c>
      <c r="AZ60" s="40">
        <f t="shared" ref="AZ60" si="8">ROWS(R58:R109)-COUNTBLANK(R58:R109)</f>
        <v>0</v>
      </c>
      <c r="BA60" s="40">
        <f t="shared" ref="BA60" si="9">ROWS(S58:S109)-COUNTBLANK(S58:S109)</f>
        <v>0</v>
      </c>
      <c r="BB60" s="40">
        <f t="shared" ref="BB60" si="10">ROWS(T58:T109)-COUNTBLANK(T58:T109)</f>
        <v>0</v>
      </c>
      <c r="BC60" s="40">
        <f t="shared" ref="BC60" si="11">ROWS(U58:U109)-COUNTBLANK(U58:U109)</f>
        <v>0</v>
      </c>
      <c r="BD60" s="40">
        <f t="shared" ref="BD60" si="12">ROWS(V58:V109)-COUNTBLANK(V58:V109)</f>
        <v>0</v>
      </c>
      <c r="BE60" s="40">
        <f t="shared" ref="BE60" si="13">ROWS(W58:W109)-COUNTBLANK(W58:W109)</f>
        <v>0</v>
      </c>
      <c r="BF60" s="40">
        <f t="shared" ref="BF60" si="14">ROWS(X58:X109)-COUNTBLANK(X58:X109)</f>
        <v>0</v>
      </c>
      <c r="BG60" s="40">
        <f t="shared" ref="BG60" si="15">ROWS(Y58:Y109)-COUNTBLANK(Y58:Y109)</f>
        <v>0</v>
      </c>
      <c r="BH60" s="40">
        <f t="shared" ref="BH60" si="16">ROWS(Z58:Z109)-COUNTBLANK(Z58:Z109)</f>
        <v>0</v>
      </c>
      <c r="BI60" s="40">
        <f t="shared" ref="BI60" si="17">ROWS(AA58:AA109)-COUNTBLANK(AA58:AA109)</f>
        <v>0</v>
      </c>
      <c r="BJ60" s="40">
        <f t="shared" ref="BJ60" si="18">ROWS(AB58:AB109)-COUNTBLANK(AB58:AB109)</f>
        <v>0</v>
      </c>
      <c r="BK60" s="40">
        <f t="shared" ref="BK60" si="19">ROWS(AC58:AC109)-COUNTBLANK(AC58:AC109)</f>
        <v>0</v>
      </c>
    </row>
    <row r="61" spans="1:65" x14ac:dyDescent="0.45">
      <c r="B61" s="184"/>
      <c r="C61" s="170"/>
      <c r="D61" s="170"/>
      <c r="E61" s="170"/>
      <c r="F61" s="170"/>
      <c r="G61" s="170"/>
      <c r="H61" s="170"/>
      <c r="I61" s="170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84"/>
      <c r="AE61" s="172"/>
      <c r="AF61" s="172"/>
      <c r="AG61" s="172"/>
      <c r="AI61" s="9"/>
    </row>
    <row r="62" spans="1:65" x14ac:dyDescent="0.45">
      <c r="B62" s="184"/>
      <c r="C62" s="170"/>
      <c r="D62" s="170"/>
      <c r="E62" s="170"/>
      <c r="F62" s="170"/>
      <c r="G62" s="170"/>
      <c r="H62" s="170"/>
      <c r="I62" s="170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84"/>
      <c r="AE62" s="172"/>
      <c r="AF62" s="172"/>
      <c r="AG62" s="172"/>
      <c r="AI62" s="9"/>
      <c r="AK62" s="22" t="s">
        <v>257</v>
      </c>
      <c r="AL62" s="22" t="s">
        <v>587</v>
      </c>
      <c r="AM62" s="22" t="s">
        <v>590</v>
      </c>
      <c r="AN62" s="22" t="s">
        <v>588</v>
      </c>
      <c r="AO62" s="22" t="s">
        <v>589</v>
      </c>
    </row>
    <row r="63" spans="1:65" x14ac:dyDescent="0.45">
      <c r="B63" s="184"/>
      <c r="C63" s="170"/>
      <c r="D63" s="170"/>
      <c r="E63" s="170"/>
      <c r="F63" s="170"/>
      <c r="G63" s="170"/>
      <c r="H63" s="170"/>
      <c r="I63" s="170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84"/>
      <c r="AE63" s="172"/>
      <c r="AF63" s="172"/>
      <c r="AG63" s="172"/>
      <c r="AI63" s="9"/>
      <c r="AK63" s="23">
        <f>ROWS(AD58:AD109)-COUNTBLANK(B58:B109)</f>
        <v>0</v>
      </c>
      <c r="AL63" s="23">
        <f>COUNTIF(AG58:AG109,"FALSE")</f>
        <v>0</v>
      </c>
      <c r="AM63" s="23">
        <f>AK63-AL63</f>
        <v>0</v>
      </c>
      <c r="AN63" s="23">
        <f>COUNTIF(AF58:AF109,"O")</f>
        <v>0</v>
      </c>
      <c r="AO63" s="23">
        <f>COUNTIF(AF58:AF109,"*~?")</f>
        <v>0</v>
      </c>
    </row>
    <row r="64" spans="1:65" x14ac:dyDescent="0.45">
      <c r="B64" s="184"/>
      <c r="C64" s="170"/>
      <c r="D64" s="170"/>
      <c r="E64" s="170"/>
      <c r="F64" s="170"/>
      <c r="G64" s="170"/>
      <c r="H64" s="170"/>
      <c r="I64" s="170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84"/>
      <c r="AE64" s="172"/>
      <c r="AF64" s="172"/>
      <c r="AG64" s="172"/>
      <c r="AI64" s="9"/>
    </row>
    <row r="65" spans="2:47" x14ac:dyDescent="0.45">
      <c r="B65" s="184"/>
      <c r="C65" s="170"/>
      <c r="D65" s="170"/>
      <c r="E65" s="170"/>
      <c r="F65" s="170"/>
      <c r="G65" s="170"/>
      <c r="H65" s="170"/>
      <c r="I65" s="170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84"/>
      <c r="AE65" s="172"/>
      <c r="AF65" s="172"/>
      <c r="AG65" s="172"/>
      <c r="AI65" s="9"/>
      <c r="AK65" s="9"/>
      <c r="AL65" s="22" t="s">
        <v>455</v>
      </c>
      <c r="AM65" s="22" t="s">
        <v>337</v>
      </c>
      <c r="AN65" s="22" t="s">
        <v>456</v>
      </c>
      <c r="AP65" s="22"/>
      <c r="AQ65" s="88" t="s">
        <v>485</v>
      </c>
      <c r="AR65" s="88" t="s">
        <v>486</v>
      </c>
      <c r="AS65" s="88" t="s">
        <v>487</v>
      </c>
      <c r="AT65" s="88" t="s">
        <v>488</v>
      </c>
      <c r="AU65" s="88" t="s">
        <v>489</v>
      </c>
    </row>
    <row r="66" spans="2:47" x14ac:dyDescent="0.45">
      <c r="B66" s="184"/>
      <c r="C66" s="170"/>
      <c r="D66" s="170"/>
      <c r="E66" s="170"/>
      <c r="F66" s="170"/>
      <c r="G66" s="170"/>
      <c r="H66" s="170"/>
      <c r="I66" s="170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84"/>
      <c r="AE66" s="172"/>
      <c r="AF66" s="172"/>
      <c r="AG66" s="172"/>
      <c r="AI66" s="9"/>
      <c r="AK66" s="22" t="s">
        <v>260</v>
      </c>
      <c r="AL66" s="25">
        <f>IF(ISNUMBER(SEARCH("S",A59)),COUNTIF(AG58:AG67,"False"),0)</f>
        <v>0</v>
      </c>
      <c r="AM66" s="25">
        <f>IF(ISNUMBER(SEARCH("S",A59)),COUNTIF(AG100:AG109,"False"),0)</f>
        <v>0</v>
      </c>
      <c r="AN66" s="25">
        <f>IF(ISNUMBER(SEARCH("S",A59)),COUNTIF(AG68:AG99,"False"),0)</f>
        <v>0</v>
      </c>
      <c r="AP66" s="22" t="s">
        <v>388</v>
      </c>
      <c r="AQ66" s="23">
        <f>IF(OR(ISNUMBER(SEARCH("S",$A59)),ISNUMBER(SEARCH("P",$A59))),AK59,0)</f>
        <v>0</v>
      </c>
      <c r="AR66" s="23">
        <f>IF(OR(ISNUMBER(SEARCH("S",$A59)),ISNUMBER(SEARCH("P",$A59))),AL59,0)</f>
        <v>0</v>
      </c>
      <c r="AS66" s="23">
        <f>IF(OR(ISNUMBER(SEARCH("S",$A59)),ISNUMBER(SEARCH("P",$A59))),AM59,0)</f>
        <v>0</v>
      </c>
      <c r="AT66" s="23">
        <f>IF(OR(ISNUMBER(SEARCH("S",$A59)),ISNUMBER(SEARCH("P",$A59))),AN59,0)</f>
        <v>0</v>
      </c>
      <c r="AU66" s="23">
        <f>IF(OR(ISNUMBER(SEARCH("S",$A59)),ISNUMBER(SEARCH("P",$A59))),AO59,0)</f>
        <v>0</v>
      </c>
    </row>
    <row r="67" spans="2:47" x14ac:dyDescent="0.45">
      <c r="B67" s="184"/>
      <c r="C67" s="170"/>
      <c r="D67" s="170"/>
      <c r="E67" s="170"/>
      <c r="F67" s="170"/>
      <c r="G67" s="170"/>
      <c r="H67" s="170"/>
      <c r="I67" s="170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84"/>
      <c r="AE67" s="172"/>
      <c r="AF67" s="172"/>
      <c r="AG67" s="172"/>
      <c r="AI67" s="9"/>
      <c r="AK67" s="22" t="s">
        <v>352</v>
      </c>
      <c r="AL67" s="25">
        <f>IF(ISNUMBER(SEARCH("P",A59)),COUNTIF(AG58:AG67,"False"),0)</f>
        <v>0</v>
      </c>
      <c r="AM67" s="25">
        <f>IF(ISNUMBER(SEARCH("P",A59)),COUNTIF(AG95:AG104,"False"),0)</f>
        <v>0</v>
      </c>
      <c r="AN67" s="25">
        <f>IF(ISNUMBER(SEARCH("P",A59)),COUNTIF(AG68:AG94,"False"),0)</f>
        <v>0</v>
      </c>
      <c r="AP67" s="22"/>
      <c r="AQ67" s="23">
        <f>IF(OR(ISNUMBER(SEARCH("S",$A59)),ISNUMBER(SEARCH("P",$A59))),AK60,0)</f>
        <v>0</v>
      </c>
      <c r="AR67" s="23">
        <f>IF(OR(ISNUMBER(SEARCH("S",$A59)),ISNUMBER(SEARCH("P",$A59))),AL60,0)</f>
        <v>0</v>
      </c>
      <c r="AS67" s="23">
        <f>IF(OR(ISNUMBER(SEARCH("S",$A59)),ISNUMBER(SEARCH("P",$A59))),AM60,0)</f>
        <v>0</v>
      </c>
      <c r="AT67" s="23">
        <f>IF(OR(ISNUMBER(SEARCH("S",$A59)),ISNUMBER(SEARCH("P",$A59))),AN60,0)</f>
        <v>0</v>
      </c>
      <c r="AU67" s="23">
        <f>IF(OR(ISNUMBER(SEARCH("S",$A59)),ISNUMBER(SEARCH("P",$A59))),AO60,0)</f>
        <v>0</v>
      </c>
    </row>
    <row r="68" spans="2:47" x14ac:dyDescent="0.45">
      <c r="B68" s="184"/>
      <c r="C68" s="170"/>
      <c r="D68" s="170"/>
      <c r="E68" s="170"/>
      <c r="F68" s="170"/>
      <c r="G68" s="170"/>
      <c r="H68" s="170"/>
      <c r="I68" s="170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84"/>
      <c r="AE68" s="172"/>
      <c r="AF68" s="172"/>
      <c r="AG68" s="172"/>
      <c r="AI68" s="9"/>
      <c r="AK68" s="22" t="s">
        <v>353</v>
      </c>
      <c r="AL68" s="25">
        <f>IF(ISNUMBER(SEARCH("A",A59)),COUNTIF(AG58:AG67,"False"),0)</f>
        <v>0</v>
      </c>
      <c r="AM68" s="25">
        <f>IF(ISNUMBER(SEARCH("A",A59)),COUNTIF(AG88:AG97,"False"),0)</f>
        <v>0</v>
      </c>
      <c r="AN68" s="25">
        <f>IF(ISNUMBER(SEARCH("A",A59)),COUNTIF(AG68:AG87,"False"),0)</f>
        <v>0</v>
      </c>
      <c r="AP68" s="22" t="s">
        <v>353</v>
      </c>
      <c r="AQ68" s="23">
        <f>IF(ISNUMBER(SEARCH("A",$A59)),AK59,0)</f>
        <v>0</v>
      </c>
      <c r="AR68" s="23">
        <f>IF(ISNUMBER(SEARCH("A",$A59)),AL59,0)</f>
        <v>0</v>
      </c>
      <c r="AS68" s="23">
        <f>IF(ISNUMBER(SEARCH("A",$A59)),AM59,0)</f>
        <v>0</v>
      </c>
      <c r="AT68" s="23">
        <f>IF(ISNUMBER(SEARCH("A",$A59)),AN59,0)</f>
        <v>0</v>
      </c>
      <c r="AU68" s="23" t="s">
        <v>167</v>
      </c>
    </row>
    <row r="69" spans="2:47" x14ac:dyDescent="0.45">
      <c r="B69" s="184"/>
      <c r="C69" s="170"/>
      <c r="D69" s="170"/>
      <c r="E69" s="170"/>
      <c r="F69" s="170"/>
      <c r="G69" s="170"/>
      <c r="H69" s="170"/>
      <c r="I69" s="170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84"/>
      <c r="AE69" s="172"/>
      <c r="AF69" s="172"/>
      <c r="AG69" s="172"/>
      <c r="AI69" s="9"/>
      <c r="AP69" s="9"/>
      <c r="AQ69" s="23">
        <v>10</v>
      </c>
      <c r="AR69" s="23">
        <v>10</v>
      </c>
      <c r="AS69" s="23">
        <v>10</v>
      </c>
      <c r="AT69" s="23">
        <v>10</v>
      </c>
      <c r="AU69" s="23" t="s">
        <v>167</v>
      </c>
    </row>
    <row r="70" spans="2:47" x14ac:dyDescent="0.45">
      <c r="B70" s="184"/>
      <c r="C70" s="170"/>
      <c r="D70" s="170"/>
      <c r="E70" s="170"/>
      <c r="F70" s="170"/>
      <c r="G70" s="170"/>
      <c r="H70" s="170"/>
      <c r="I70" s="170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84"/>
      <c r="AE70" s="172"/>
      <c r="AF70" s="172"/>
      <c r="AG70" s="172"/>
      <c r="AI70" s="9"/>
      <c r="AK70" s="456" t="s">
        <v>658</v>
      </c>
      <c r="AL70" s="456"/>
      <c r="AM70" s="456"/>
    </row>
    <row r="71" spans="2:47" x14ac:dyDescent="0.45">
      <c r="B71" s="184"/>
      <c r="C71" s="170"/>
      <c r="D71" s="170"/>
      <c r="E71" s="170"/>
      <c r="F71" s="170"/>
      <c r="G71" s="170"/>
      <c r="H71" s="170"/>
      <c r="I71" s="170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84"/>
      <c r="AE71" s="172"/>
      <c r="AF71" s="172"/>
      <c r="AG71" s="172"/>
      <c r="AI71" s="9"/>
      <c r="AK71" s="442" t="s">
        <v>679</v>
      </c>
      <c r="AL71" s="23"/>
      <c r="AM71" s="22">
        <f>COUNTIF(H58:H109,1)</f>
        <v>0</v>
      </c>
    </row>
    <row r="72" spans="2:47" x14ac:dyDescent="0.45">
      <c r="B72" s="184"/>
      <c r="C72" s="170"/>
      <c r="D72" s="170"/>
      <c r="E72" s="170"/>
      <c r="F72" s="170"/>
      <c r="G72" s="170"/>
      <c r="H72" s="170"/>
      <c r="I72" s="170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84"/>
      <c r="AE72" s="172"/>
      <c r="AF72" s="172"/>
      <c r="AG72" s="172"/>
      <c r="AI72" s="9"/>
      <c r="AK72" s="442" t="s">
        <v>680</v>
      </c>
      <c r="AL72" s="23"/>
      <c r="AM72" s="22">
        <f>COUNTIF(H58:H109,2)</f>
        <v>0</v>
      </c>
    </row>
    <row r="73" spans="2:47" x14ac:dyDescent="0.45">
      <c r="B73" s="184"/>
      <c r="C73" s="170"/>
      <c r="D73" s="170"/>
      <c r="E73" s="170"/>
      <c r="F73" s="170"/>
      <c r="G73" s="170"/>
      <c r="H73" s="170"/>
      <c r="I73" s="170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84"/>
      <c r="AE73" s="172"/>
      <c r="AF73" s="172"/>
      <c r="AG73" s="172"/>
      <c r="AI73" s="9"/>
    </row>
    <row r="74" spans="2:47" x14ac:dyDescent="0.45">
      <c r="B74" s="184"/>
      <c r="C74" s="170"/>
      <c r="D74" s="170"/>
      <c r="E74" s="170"/>
      <c r="F74" s="170"/>
      <c r="G74" s="170"/>
      <c r="H74" s="170"/>
      <c r="I74" s="170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84"/>
      <c r="AE74" s="172"/>
      <c r="AF74" s="172"/>
      <c r="AG74" s="172"/>
      <c r="AI74" s="9"/>
    </row>
    <row r="75" spans="2:47" x14ac:dyDescent="0.45">
      <c r="B75" s="184"/>
      <c r="C75" s="170"/>
      <c r="D75" s="170"/>
      <c r="E75" s="170"/>
      <c r="F75" s="170"/>
      <c r="G75" s="170"/>
      <c r="H75" s="170"/>
      <c r="I75" s="170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84"/>
      <c r="AE75" s="172"/>
      <c r="AF75" s="172"/>
      <c r="AG75" s="172"/>
      <c r="AI75" s="9"/>
    </row>
    <row r="76" spans="2:47" x14ac:dyDescent="0.45">
      <c r="B76" s="184"/>
      <c r="C76" s="170"/>
      <c r="D76" s="170"/>
      <c r="E76" s="170"/>
      <c r="F76" s="170"/>
      <c r="G76" s="170"/>
      <c r="H76" s="170"/>
      <c r="I76" s="170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84"/>
      <c r="AE76" s="172"/>
      <c r="AF76" s="172"/>
      <c r="AG76" s="172"/>
      <c r="AI76" s="9"/>
    </row>
    <row r="77" spans="2:47" x14ac:dyDescent="0.45">
      <c r="B77" s="184"/>
      <c r="C77" s="170"/>
      <c r="D77" s="170"/>
      <c r="E77" s="170"/>
      <c r="F77" s="170"/>
      <c r="G77" s="170"/>
      <c r="H77" s="170"/>
      <c r="I77" s="170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84"/>
      <c r="AE77" s="172"/>
      <c r="AF77" s="172"/>
      <c r="AG77" s="172"/>
      <c r="AI77" s="9"/>
    </row>
    <row r="78" spans="2:47" x14ac:dyDescent="0.45">
      <c r="B78" s="184"/>
      <c r="C78" s="170"/>
      <c r="D78" s="170"/>
      <c r="E78" s="170"/>
      <c r="F78" s="170"/>
      <c r="G78" s="170"/>
      <c r="H78" s="170"/>
      <c r="I78" s="170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84"/>
      <c r="AE78" s="172"/>
      <c r="AF78" s="172"/>
      <c r="AG78" s="172"/>
      <c r="AI78" s="9"/>
    </row>
    <row r="79" spans="2:47" x14ac:dyDescent="0.45">
      <c r="B79" s="184"/>
      <c r="C79" s="170"/>
      <c r="D79" s="170"/>
      <c r="E79" s="170"/>
      <c r="F79" s="170"/>
      <c r="G79" s="170"/>
      <c r="H79" s="170"/>
      <c r="I79" s="170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84"/>
      <c r="AE79" s="172"/>
      <c r="AF79" s="172"/>
      <c r="AG79" s="172"/>
      <c r="AI79" s="9"/>
    </row>
    <row r="80" spans="2:47" x14ac:dyDescent="0.45">
      <c r="B80" s="184"/>
      <c r="C80" s="170"/>
      <c r="D80" s="170"/>
      <c r="E80" s="170"/>
      <c r="F80" s="170"/>
      <c r="G80" s="170"/>
      <c r="H80" s="170"/>
      <c r="I80" s="170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84"/>
      <c r="AE80" s="172"/>
      <c r="AF80" s="172"/>
      <c r="AG80" s="172"/>
      <c r="AI80" s="9"/>
    </row>
    <row r="81" spans="2:35" x14ac:dyDescent="0.45">
      <c r="B81" s="184"/>
      <c r="C81" s="170"/>
      <c r="D81" s="170"/>
      <c r="E81" s="170"/>
      <c r="F81" s="170"/>
      <c r="G81" s="170"/>
      <c r="H81" s="170"/>
      <c r="I81" s="170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84"/>
      <c r="AE81" s="172"/>
      <c r="AF81" s="172"/>
      <c r="AG81" s="172"/>
      <c r="AI81" s="9"/>
    </row>
    <row r="82" spans="2:35" x14ac:dyDescent="0.45">
      <c r="B82" s="184"/>
      <c r="C82" s="170"/>
      <c r="D82" s="170"/>
      <c r="E82" s="170"/>
      <c r="F82" s="170"/>
      <c r="G82" s="170"/>
      <c r="H82" s="170"/>
      <c r="I82" s="170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84"/>
      <c r="AE82" s="172"/>
      <c r="AF82" s="172"/>
      <c r="AG82" s="172"/>
      <c r="AI82" s="9"/>
    </row>
    <row r="83" spans="2:35" x14ac:dyDescent="0.45">
      <c r="B83" s="184"/>
      <c r="C83" s="170"/>
      <c r="D83" s="170"/>
      <c r="E83" s="170"/>
      <c r="F83" s="170"/>
      <c r="G83" s="170"/>
      <c r="H83" s="170"/>
      <c r="I83" s="170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84"/>
      <c r="AE83" s="172"/>
      <c r="AF83" s="172"/>
      <c r="AG83" s="172"/>
      <c r="AI83" s="9"/>
    </row>
    <row r="84" spans="2:35" x14ac:dyDescent="0.45">
      <c r="B84" s="184"/>
      <c r="C84" s="170"/>
      <c r="D84" s="170"/>
      <c r="E84" s="170"/>
      <c r="F84" s="170"/>
      <c r="G84" s="170"/>
      <c r="H84" s="170"/>
      <c r="I84" s="170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84"/>
      <c r="AE84" s="172"/>
      <c r="AF84" s="172"/>
      <c r="AG84" s="172"/>
      <c r="AI84" s="9"/>
    </row>
    <row r="85" spans="2:35" x14ac:dyDescent="0.45">
      <c r="B85" s="184"/>
      <c r="C85" s="170"/>
      <c r="D85" s="170"/>
      <c r="E85" s="170"/>
      <c r="F85" s="170"/>
      <c r="G85" s="170"/>
      <c r="H85" s="170"/>
      <c r="I85" s="170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84"/>
      <c r="AE85" s="172"/>
      <c r="AF85" s="172"/>
      <c r="AG85" s="172"/>
      <c r="AI85" s="9"/>
    </row>
    <row r="86" spans="2:35" x14ac:dyDescent="0.45">
      <c r="B86" s="184"/>
      <c r="C86" s="170"/>
      <c r="D86" s="170"/>
      <c r="E86" s="170"/>
      <c r="F86" s="170"/>
      <c r="G86" s="170"/>
      <c r="H86" s="170"/>
      <c r="I86" s="170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84"/>
      <c r="AE86" s="172"/>
      <c r="AF86" s="172"/>
      <c r="AG86" s="172"/>
      <c r="AI86" s="9"/>
    </row>
    <row r="87" spans="2:35" x14ac:dyDescent="0.45">
      <c r="B87" s="184"/>
      <c r="C87" s="170"/>
      <c r="D87" s="170"/>
      <c r="E87" s="170"/>
      <c r="F87" s="170"/>
      <c r="G87" s="170"/>
      <c r="H87" s="170"/>
      <c r="I87" s="170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84"/>
      <c r="AE87" s="172"/>
      <c r="AF87" s="172"/>
      <c r="AG87" s="172"/>
      <c r="AI87" s="9"/>
    </row>
    <row r="88" spans="2:35" x14ac:dyDescent="0.45">
      <c r="B88" s="184"/>
      <c r="C88" s="170"/>
      <c r="D88" s="170"/>
      <c r="E88" s="170"/>
      <c r="F88" s="170"/>
      <c r="G88" s="170"/>
      <c r="H88" s="170"/>
      <c r="I88" s="170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84"/>
      <c r="AE88" s="172"/>
      <c r="AF88" s="172"/>
      <c r="AG88" s="172"/>
      <c r="AI88" s="9"/>
    </row>
    <row r="89" spans="2:35" x14ac:dyDescent="0.45">
      <c r="B89" s="184"/>
      <c r="C89" s="170"/>
      <c r="D89" s="170"/>
      <c r="E89" s="170"/>
      <c r="F89" s="170"/>
      <c r="G89" s="170"/>
      <c r="H89" s="170"/>
      <c r="I89" s="170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84"/>
      <c r="AE89" s="172"/>
      <c r="AF89" s="172"/>
      <c r="AG89" s="172"/>
      <c r="AI89" s="9"/>
    </row>
    <row r="90" spans="2:35" x14ac:dyDescent="0.45">
      <c r="B90" s="184"/>
      <c r="C90" s="170"/>
      <c r="D90" s="170"/>
      <c r="E90" s="170"/>
      <c r="F90" s="170"/>
      <c r="G90" s="170"/>
      <c r="H90" s="170"/>
      <c r="I90" s="170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84"/>
      <c r="AE90" s="172"/>
      <c r="AF90" s="172"/>
      <c r="AG90" s="172"/>
      <c r="AI90" s="9"/>
    </row>
    <row r="91" spans="2:35" x14ac:dyDescent="0.45">
      <c r="B91" s="184"/>
      <c r="C91" s="170"/>
      <c r="D91" s="170"/>
      <c r="E91" s="170"/>
      <c r="F91" s="170"/>
      <c r="G91" s="170"/>
      <c r="H91" s="170"/>
      <c r="I91" s="170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84"/>
      <c r="AE91" s="172"/>
      <c r="AF91" s="172"/>
      <c r="AG91" s="172"/>
      <c r="AI91" s="9"/>
    </row>
    <row r="92" spans="2:35" x14ac:dyDescent="0.45">
      <c r="B92" s="184"/>
      <c r="C92" s="170"/>
      <c r="D92" s="170"/>
      <c r="E92" s="170"/>
      <c r="F92" s="170"/>
      <c r="G92" s="170"/>
      <c r="H92" s="170"/>
      <c r="I92" s="170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84"/>
      <c r="AE92" s="172"/>
      <c r="AF92" s="172"/>
      <c r="AG92" s="172"/>
      <c r="AI92" s="9"/>
    </row>
    <row r="93" spans="2:35" x14ac:dyDescent="0.45">
      <c r="B93" s="184"/>
      <c r="C93" s="170"/>
      <c r="D93" s="170"/>
      <c r="E93" s="170"/>
      <c r="F93" s="170"/>
      <c r="G93" s="170"/>
      <c r="H93" s="170"/>
      <c r="I93" s="170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84"/>
      <c r="AE93" s="172"/>
      <c r="AF93" s="172"/>
      <c r="AG93" s="172"/>
      <c r="AI93" s="9"/>
    </row>
    <row r="94" spans="2:35" x14ac:dyDescent="0.45">
      <c r="B94" s="184"/>
      <c r="C94" s="170"/>
      <c r="D94" s="170"/>
      <c r="E94" s="170"/>
      <c r="F94" s="170"/>
      <c r="G94" s="170"/>
      <c r="H94" s="170"/>
      <c r="I94" s="170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84"/>
      <c r="AE94" s="172"/>
      <c r="AF94" s="172"/>
      <c r="AG94" s="172"/>
      <c r="AI94" s="9"/>
    </row>
    <row r="95" spans="2:35" x14ac:dyDescent="0.45">
      <c r="B95" s="184"/>
      <c r="C95" s="170"/>
      <c r="D95" s="170"/>
      <c r="E95" s="170"/>
      <c r="F95" s="170"/>
      <c r="G95" s="170"/>
      <c r="H95" s="170"/>
      <c r="I95" s="170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84"/>
      <c r="AE95" s="172"/>
      <c r="AF95" s="172"/>
      <c r="AG95" s="172"/>
      <c r="AI95" s="9"/>
    </row>
    <row r="96" spans="2:35" x14ac:dyDescent="0.45">
      <c r="B96" s="184"/>
      <c r="C96" s="170"/>
      <c r="D96" s="170"/>
      <c r="E96" s="170"/>
      <c r="F96" s="170"/>
      <c r="G96" s="170"/>
      <c r="H96" s="170"/>
      <c r="I96" s="170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84"/>
      <c r="AE96" s="172"/>
      <c r="AF96" s="172"/>
      <c r="AG96" s="172"/>
      <c r="AI96" s="9"/>
    </row>
    <row r="97" spans="1:63" x14ac:dyDescent="0.45">
      <c r="B97" s="184"/>
      <c r="C97" s="170"/>
      <c r="D97" s="170"/>
      <c r="E97" s="170"/>
      <c r="F97" s="170"/>
      <c r="G97" s="170"/>
      <c r="H97" s="170"/>
      <c r="I97" s="170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84"/>
      <c r="AE97" s="172"/>
      <c r="AF97" s="172"/>
      <c r="AG97" s="172"/>
      <c r="AI97" s="9"/>
    </row>
    <row r="98" spans="1:63" x14ac:dyDescent="0.45">
      <c r="B98" s="184"/>
      <c r="C98" s="170"/>
      <c r="D98" s="170"/>
      <c r="E98" s="170"/>
      <c r="F98" s="170"/>
      <c r="G98" s="170"/>
      <c r="H98" s="170"/>
      <c r="I98" s="170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84"/>
      <c r="AE98" s="172"/>
      <c r="AF98" s="172"/>
      <c r="AG98" s="172"/>
      <c r="AI98" s="9"/>
    </row>
    <row r="99" spans="1:63" x14ac:dyDescent="0.45">
      <c r="B99" s="184"/>
      <c r="C99" s="170"/>
      <c r="D99" s="170"/>
      <c r="E99" s="170"/>
      <c r="F99" s="170"/>
      <c r="G99" s="170"/>
      <c r="H99" s="170"/>
      <c r="I99" s="170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84"/>
      <c r="AE99" s="172"/>
      <c r="AF99" s="172"/>
      <c r="AG99" s="172"/>
      <c r="AI99" s="9"/>
    </row>
    <row r="100" spans="1:63" x14ac:dyDescent="0.45">
      <c r="B100" s="184"/>
      <c r="C100" s="170"/>
      <c r="D100" s="170"/>
      <c r="E100" s="170"/>
      <c r="F100" s="170"/>
      <c r="G100" s="170"/>
      <c r="H100" s="170"/>
      <c r="I100" s="170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84"/>
      <c r="AE100" s="172"/>
      <c r="AF100" s="172"/>
      <c r="AG100" s="172"/>
      <c r="AI100" s="9"/>
    </row>
    <row r="101" spans="1:63" x14ac:dyDescent="0.45">
      <c r="B101" s="184"/>
      <c r="C101" s="170"/>
      <c r="D101" s="170"/>
      <c r="E101" s="170"/>
      <c r="F101" s="170"/>
      <c r="G101" s="170"/>
      <c r="H101" s="170"/>
      <c r="I101" s="170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84"/>
      <c r="AE101" s="172"/>
      <c r="AF101" s="172"/>
      <c r="AG101" s="172"/>
      <c r="AI101" s="9"/>
    </row>
    <row r="102" spans="1:63" x14ac:dyDescent="0.45">
      <c r="B102" s="184"/>
      <c r="C102" s="170"/>
      <c r="D102" s="170"/>
      <c r="E102" s="170"/>
      <c r="F102" s="170"/>
      <c r="G102" s="170"/>
      <c r="H102" s="170"/>
      <c r="I102" s="170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84"/>
      <c r="AE102" s="172"/>
      <c r="AF102" s="172"/>
      <c r="AG102" s="172"/>
      <c r="AI102" s="9"/>
    </row>
    <row r="103" spans="1:63" x14ac:dyDescent="0.45">
      <c r="B103" s="184"/>
      <c r="C103" s="170"/>
      <c r="D103" s="170"/>
      <c r="E103" s="170"/>
      <c r="F103" s="170"/>
      <c r="G103" s="170"/>
      <c r="H103" s="170"/>
      <c r="I103" s="170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84"/>
      <c r="AE103" s="172"/>
      <c r="AF103" s="172"/>
      <c r="AG103" s="172"/>
      <c r="AI103" s="9"/>
    </row>
    <row r="104" spans="1:63" x14ac:dyDescent="0.45">
      <c r="B104" s="184"/>
      <c r="C104" s="170"/>
      <c r="D104" s="170"/>
      <c r="E104" s="170"/>
      <c r="F104" s="170"/>
      <c r="G104" s="170"/>
      <c r="H104" s="170"/>
      <c r="I104" s="170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84"/>
      <c r="AE104" s="172"/>
      <c r="AF104" s="172"/>
      <c r="AG104" s="172"/>
      <c r="AI104" s="9"/>
    </row>
    <row r="105" spans="1:63" x14ac:dyDescent="0.45">
      <c r="B105" s="184"/>
      <c r="C105" s="170"/>
      <c r="D105" s="170"/>
      <c r="E105" s="170"/>
      <c r="F105" s="170"/>
      <c r="G105" s="170"/>
      <c r="H105" s="170"/>
      <c r="I105" s="170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84"/>
      <c r="AE105" s="172"/>
      <c r="AF105" s="172"/>
      <c r="AG105" s="172"/>
      <c r="AI105" s="9"/>
    </row>
    <row r="106" spans="1:63" x14ac:dyDescent="0.45">
      <c r="B106" s="184"/>
      <c r="C106" s="170"/>
      <c r="D106" s="170"/>
      <c r="E106" s="170"/>
      <c r="F106" s="170"/>
      <c r="G106" s="170"/>
      <c r="H106" s="170"/>
      <c r="I106" s="170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84"/>
      <c r="AE106" s="172"/>
      <c r="AF106" s="172"/>
      <c r="AG106" s="172"/>
      <c r="AI106" s="9"/>
    </row>
    <row r="107" spans="1:63" x14ac:dyDescent="0.45">
      <c r="B107" s="184"/>
      <c r="C107" s="170"/>
      <c r="D107" s="170"/>
      <c r="E107" s="170"/>
      <c r="F107" s="170"/>
      <c r="G107" s="170"/>
      <c r="H107" s="170"/>
      <c r="I107" s="170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84"/>
      <c r="AE107" s="172"/>
      <c r="AF107" s="172"/>
      <c r="AG107" s="172"/>
      <c r="AI107" s="9"/>
    </row>
    <row r="108" spans="1:63" x14ac:dyDescent="0.45">
      <c r="B108" s="184"/>
      <c r="C108" s="170"/>
      <c r="D108" s="170"/>
      <c r="E108" s="170"/>
      <c r="F108" s="170"/>
      <c r="G108" s="170"/>
      <c r="H108" s="170"/>
      <c r="I108" s="170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84"/>
      <c r="AE108" s="172"/>
      <c r="AF108" s="172"/>
      <c r="AG108" s="172"/>
      <c r="AI108" s="9"/>
    </row>
    <row r="109" spans="1:63" ht="14.65" thickBot="1" x14ac:dyDescent="0.5">
      <c r="B109" s="184"/>
      <c r="C109" s="173"/>
      <c r="D109" s="173"/>
      <c r="E109" s="173"/>
      <c r="F109" s="173"/>
      <c r="G109" s="173"/>
      <c r="H109" s="173"/>
      <c r="I109" s="173"/>
      <c r="J109" s="174"/>
      <c r="K109" s="174"/>
      <c r="L109" s="174"/>
      <c r="M109" s="174"/>
      <c r="N109" s="174"/>
      <c r="O109" s="174"/>
      <c r="P109" s="174"/>
      <c r="Q109" s="174"/>
      <c r="R109" s="174"/>
      <c r="S109" s="174"/>
      <c r="T109" s="174"/>
      <c r="U109" s="174"/>
      <c r="V109" s="174"/>
      <c r="W109" s="174"/>
      <c r="X109" s="174"/>
      <c r="Y109" s="174"/>
      <c r="Z109" s="174"/>
      <c r="AA109" s="174"/>
      <c r="AB109" s="174"/>
      <c r="AC109" s="174"/>
      <c r="AD109" s="184"/>
      <c r="AE109" s="172"/>
      <c r="AF109" s="172"/>
      <c r="AG109" s="172"/>
      <c r="AI109" s="11"/>
    </row>
    <row r="110" spans="1:63" s="12" customFormat="1" ht="21.75" thickTop="1" thickBot="1" x14ac:dyDescent="0.5">
      <c r="A110" s="8"/>
      <c r="B110" s="18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86"/>
      <c r="AE110" s="172"/>
      <c r="AF110" s="172"/>
      <c r="AG110" s="172"/>
      <c r="AH110"/>
      <c r="AI110" s="13"/>
      <c r="AK110" s="124" t="s">
        <v>485</v>
      </c>
      <c r="AL110" s="124" t="s">
        <v>486</v>
      </c>
      <c r="AM110" s="124" t="s">
        <v>487</v>
      </c>
      <c r="AN110" s="124" t="s">
        <v>488</v>
      </c>
      <c r="AO110" s="124" t="s">
        <v>489</v>
      </c>
      <c r="AP110" s="124" t="s">
        <v>363</v>
      </c>
      <c r="AQ110" s="124" t="s">
        <v>657</v>
      </c>
      <c r="AR110" s="124" t="s">
        <v>6</v>
      </c>
      <c r="AS110" s="124" t="s">
        <v>9</v>
      </c>
      <c r="AT110" s="124" t="s">
        <v>7</v>
      </c>
      <c r="AU110" s="124" t="s">
        <v>554</v>
      </c>
      <c r="AV110" s="124" t="s">
        <v>514</v>
      </c>
      <c r="AW110" s="124" t="s">
        <v>370</v>
      </c>
      <c r="AX110" s="124" t="s">
        <v>172</v>
      </c>
      <c r="AY110" s="124" t="s">
        <v>5</v>
      </c>
      <c r="AZ110" s="124" t="s">
        <v>173</v>
      </c>
      <c r="BA110" s="124" t="s">
        <v>0</v>
      </c>
      <c r="BB110" s="124" t="s">
        <v>1</v>
      </c>
      <c r="BC110" s="124" t="s">
        <v>536</v>
      </c>
      <c r="BD110" s="124" t="s">
        <v>10</v>
      </c>
      <c r="BE110" s="124" t="s">
        <v>11</v>
      </c>
      <c r="BF110" s="124" t="s">
        <v>2</v>
      </c>
      <c r="BG110" s="124" t="s">
        <v>8</v>
      </c>
      <c r="BH110" s="124" t="s">
        <v>537</v>
      </c>
      <c r="BI110" s="124" t="s">
        <v>4</v>
      </c>
      <c r="BJ110" s="124" t="s">
        <v>3</v>
      </c>
      <c r="BK110" s="124" t="s">
        <v>555</v>
      </c>
    </row>
    <row r="111" spans="1:63" ht="14.65" thickTop="1" x14ac:dyDescent="0.45">
      <c r="A111" s="28" t="s">
        <v>157</v>
      </c>
      <c r="B111" s="187"/>
      <c r="C111" s="176"/>
      <c r="D111" s="176"/>
      <c r="E111" s="176"/>
      <c r="F111" s="176"/>
      <c r="G111" s="176"/>
      <c r="H111" s="176"/>
      <c r="I111" s="176"/>
      <c r="J111" s="177"/>
      <c r="K111" s="177"/>
      <c r="L111" s="177"/>
      <c r="M111" s="177"/>
      <c r="N111" s="177"/>
      <c r="O111" s="177"/>
      <c r="P111" s="177"/>
      <c r="Q111" s="177"/>
      <c r="R111" s="177"/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87"/>
      <c r="AE111" s="172"/>
      <c r="AF111" s="172"/>
      <c r="AG111" s="172"/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87"/>
      <c r="C112" s="176"/>
      <c r="D112" s="176"/>
      <c r="E112" s="176"/>
      <c r="F112" s="176"/>
      <c r="G112" s="176"/>
      <c r="H112" s="176"/>
      <c r="I112" s="176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87"/>
      <c r="AE112" s="172"/>
      <c r="AF112" s="172"/>
      <c r="AG112" s="172"/>
      <c r="AI112" s="9"/>
      <c r="AK112" s="39">
        <v>0</v>
      </c>
      <c r="AL112" s="39">
        <v>0</v>
      </c>
      <c r="AM112" s="39">
        <v>0</v>
      </c>
      <c r="AN112" s="39">
        <v>0</v>
      </c>
      <c r="AO112" s="39">
        <v>0</v>
      </c>
      <c r="AP112" s="39">
        <v>0</v>
      </c>
      <c r="AQ112" s="39">
        <v>0</v>
      </c>
      <c r="AR112" s="39">
        <v>0</v>
      </c>
      <c r="AS112" s="39">
        <v>0</v>
      </c>
      <c r="AT112" s="39">
        <v>0</v>
      </c>
      <c r="AU112" s="39">
        <v>0</v>
      </c>
      <c r="AV112" s="39">
        <v>0</v>
      </c>
      <c r="AW112" s="39">
        <v>0</v>
      </c>
      <c r="AX112" s="39">
        <v>0</v>
      </c>
      <c r="AY112" s="39">
        <v>0</v>
      </c>
      <c r="AZ112" s="39">
        <v>0</v>
      </c>
      <c r="BA112" s="39">
        <v>0</v>
      </c>
      <c r="BB112" s="39">
        <v>0</v>
      </c>
      <c r="BC112" s="39">
        <v>0</v>
      </c>
      <c r="BD112" s="39">
        <v>0</v>
      </c>
      <c r="BE112" s="39">
        <v>0</v>
      </c>
      <c r="BF112" s="39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87"/>
      <c r="C113" s="176"/>
      <c r="D113" s="176"/>
      <c r="E113" s="176"/>
      <c r="F113" s="176"/>
      <c r="G113" s="176"/>
      <c r="H113" s="176"/>
      <c r="I113" s="176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87"/>
      <c r="AE113" s="172"/>
      <c r="AF113" s="172"/>
      <c r="AG113" s="172"/>
      <c r="AI113" s="9"/>
      <c r="AK113" s="40">
        <f>ROWS(C111:C162)-COUNTBLANK(C111:C162)</f>
        <v>0</v>
      </c>
      <c r="AL113" s="40">
        <f>ROWS(D111:D162)-COUNTBLANK(D111:D162)</f>
        <v>0</v>
      </c>
      <c r="AM113" s="40">
        <f>ROWS(E111:E162)-COUNTBLANK(E111:E162)</f>
        <v>0</v>
      </c>
      <c r="AN113" s="40">
        <f>ROWS(F111:F162)-COUNTBLANK(F111:F162)</f>
        <v>0</v>
      </c>
      <c r="AO113" s="40">
        <f>ROWS(G111:G162)-COUNTBLANK(G111:G162)</f>
        <v>0</v>
      </c>
      <c r="AP113" s="40">
        <f>ROWS(I111:I162)-COUNTBLANK(I111:I162)</f>
        <v>0</v>
      </c>
      <c r="AQ113" s="40"/>
      <c r="AR113" s="40">
        <f>ROWS(J111:J162)-COUNTBLANK(J111:J162)</f>
        <v>0</v>
      </c>
      <c r="AS113" s="40">
        <f t="shared" ref="AS113" si="20">ROWS(K111:K162)-COUNTBLANK(K111:K162)</f>
        <v>0</v>
      </c>
      <c r="AT113" s="40">
        <f t="shared" ref="AT113" si="21">ROWS(L111:L162)-COUNTBLANK(L111:L162)</f>
        <v>0</v>
      </c>
      <c r="AU113" s="40">
        <f t="shared" ref="AU113" si="22">ROWS(M111:M162)-COUNTBLANK(M111:M162)</f>
        <v>0</v>
      </c>
      <c r="AV113" s="40">
        <f t="shared" ref="AV113" si="23">ROWS(N111:N162)-COUNTBLANK(N111:N162)</f>
        <v>0</v>
      </c>
      <c r="AW113" s="40">
        <f t="shared" ref="AW113" si="24">ROWS(O111:O162)-COUNTBLANK(O111:O162)</f>
        <v>0</v>
      </c>
      <c r="AX113" s="40">
        <f t="shared" ref="AX113" si="25">ROWS(P111:P162)-COUNTBLANK(P111:P162)</f>
        <v>0</v>
      </c>
      <c r="AY113" s="40">
        <f t="shared" ref="AY113" si="26">ROWS(Q111:Q162)-COUNTBLANK(Q111:Q162)</f>
        <v>0</v>
      </c>
      <c r="AZ113" s="40">
        <f t="shared" ref="AZ113" si="27">ROWS(R111:R162)-COUNTBLANK(R111:R162)</f>
        <v>0</v>
      </c>
      <c r="BA113" s="40">
        <f t="shared" ref="BA113" si="28">ROWS(S111:S162)-COUNTBLANK(S111:S162)</f>
        <v>0</v>
      </c>
      <c r="BB113" s="40">
        <f t="shared" ref="BB113" si="29">ROWS(T111:T162)-COUNTBLANK(T111:T162)</f>
        <v>0</v>
      </c>
      <c r="BC113" s="40">
        <f t="shared" ref="BC113" si="30">ROWS(U111:U162)-COUNTBLANK(U111:U162)</f>
        <v>0</v>
      </c>
      <c r="BD113" s="40">
        <f t="shared" ref="BD113" si="31">ROWS(V111:V162)-COUNTBLANK(V111:V162)</f>
        <v>0</v>
      </c>
      <c r="BE113" s="40">
        <f t="shared" ref="BE113" si="32">ROWS(W111:W162)-COUNTBLANK(W111:W162)</f>
        <v>0</v>
      </c>
      <c r="BF113" s="40">
        <f t="shared" ref="BF113" si="33">ROWS(X111:X162)-COUNTBLANK(X111:X162)</f>
        <v>0</v>
      </c>
      <c r="BG113" s="40">
        <f t="shared" ref="BG113" si="34">ROWS(Y111:Y162)-COUNTBLANK(Y111:Y162)</f>
        <v>0</v>
      </c>
      <c r="BH113" s="40">
        <f t="shared" ref="BH113" si="35">ROWS(Z111:Z162)-COUNTBLANK(Z111:Z162)</f>
        <v>0</v>
      </c>
      <c r="BI113" s="40">
        <f t="shared" ref="BI113" si="36">ROWS(AA111:AA162)-COUNTBLANK(AA111:AA162)</f>
        <v>0</v>
      </c>
      <c r="BJ113" s="40">
        <f t="shared" ref="BJ113" si="37">ROWS(AB111:AB162)-COUNTBLANK(AB111:AB162)</f>
        <v>0</v>
      </c>
      <c r="BK113" s="40">
        <f t="shared" ref="BK113" si="38">ROWS(AC111:AC162)-COUNTBLANK(AC111:AC162)</f>
        <v>0</v>
      </c>
    </row>
    <row r="114" spans="2:63" x14ac:dyDescent="0.45">
      <c r="B114" s="187"/>
      <c r="C114" s="176"/>
      <c r="D114" s="176"/>
      <c r="E114" s="176"/>
      <c r="F114" s="176"/>
      <c r="G114" s="176"/>
      <c r="H114" s="176"/>
      <c r="I114" s="176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87"/>
      <c r="AE114" s="172"/>
      <c r="AF114" s="172"/>
      <c r="AG114" s="172"/>
      <c r="AI114" s="9"/>
    </row>
    <row r="115" spans="2:63" x14ac:dyDescent="0.45">
      <c r="B115" s="187"/>
      <c r="C115" s="176"/>
      <c r="D115" s="176"/>
      <c r="E115" s="176"/>
      <c r="F115" s="176"/>
      <c r="G115" s="176"/>
      <c r="H115" s="176"/>
      <c r="I115" s="176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87"/>
      <c r="AE115" s="172"/>
      <c r="AF115" s="172"/>
      <c r="AG115" s="172"/>
      <c r="AI115" s="9"/>
      <c r="AK115" s="22" t="s">
        <v>257</v>
      </c>
      <c r="AL115" s="22" t="s">
        <v>587</v>
      </c>
      <c r="AM115" s="22" t="s">
        <v>590</v>
      </c>
      <c r="AN115" s="22" t="s">
        <v>588</v>
      </c>
      <c r="AO115" s="22" t="s">
        <v>589</v>
      </c>
    </row>
    <row r="116" spans="2:63" x14ac:dyDescent="0.45">
      <c r="B116" s="187"/>
      <c r="C116" s="176"/>
      <c r="D116" s="176"/>
      <c r="E116" s="176"/>
      <c r="F116" s="176"/>
      <c r="G116" s="176"/>
      <c r="H116" s="176"/>
      <c r="I116" s="176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87"/>
      <c r="AE116" s="172"/>
      <c r="AF116" s="172"/>
      <c r="AG116" s="172"/>
      <c r="AI116" s="9"/>
      <c r="AK116" s="23">
        <f>ROWS(AD111:AD162)-COUNTBLANK(B111:B162)</f>
        <v>0</v>
      </c>
      <c r="AL116" s="23">
        <f>COUNTIF(AG111:AG162,"FALSE")</f>
        <v>0</v>
      </c>
      <c r="AM116" s="23">
        <f>AK116-AL116</f>
        <v>0</v>
      </c>
      <c r="AN116" s="23">
        <f>COUNTIF(AF111:AF162,"O")</f>
        <v>0</v>
      </c>
      <c r="AO116" s="23">
        <f>COUNTIF(AF111:AF162,"*~?")</f>
        <v>0</v>
      </c>
    </row>
    <row r="117" spans="2:63" x14ac:dyDescent="0.45">
      <c r="B117" s="187"/>
      <c r="C117" s="176"/>
      <c r="D117" s="176"/>
      <c r="E117" s="176"/>
      <c r="F117" s="176"/>
      <c r="G117" s="176"/>
      <c r="H117" s="176"/>
      <c r="I117" s="176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87"/>
      <c r="AE117" s="172"/>
      <c r="AF117" s="172"/>
      <c r="AG117" s="172"/>
      <c r="AI117" s="9"/>
    </row>
    <row r="118" spans="2:63" x14ac:dyDescent="0.45">
      <c r="B118" s="187"/>
      <c r="C118" s="176"/>
      <c r="D118" s="176"/>
      <c r="E118" s="176"/>
      <c r="F118" s="176"/>
      <c r="G118" s="176"/>
      <c r="H118" s="176"/>
      <c r="I118" s="176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87"/>
      <c r="AE118" s="172"/>
      <c r="AF118" s="172"/>
      <c r="AG118" s="172"/>
      <c r="AI118" s="9"/>
      <c r="AK118" s="9"/>
      <c r="AL118" s="22" t="s">
        <v>455</v>
      </c>
      <c r="AM118" s="22" t="s">
        <v>337</v>
      </c>
      <c r="AN118" s="22" t="s">
        <v>456</v>
      </c>
      <c r="AP118" s="22"/>
      <c r="AQ118" s="88" t="s">
        <v>485</v>
      </c>
      <c r="AR118" s="88" t="s">
        <v>486</v>
      </c>
      <c r="AS118" s="88" t="s">
        <v>487</v>
      </c>
      <c r="AT118" s="88" t="s">
        <v>488</v>
      </c>
      <c r="AU118" s="88" t="s">
        <v>489</v>
      </c>
    </row>
    <row r="119" spans="2:63" x14ac:dyDescent="0.45">
      <c r="B119" s="187"/>
      <c r="C119" s="176"/>
      <c r="D119" s="176"/>
      <c r="E119" s="176"/>
      <c r="F119" s="176"/>
      <c r="G119" s="176"/>
      <c r="H119" s="176"/>
      <c r="I119" s="176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87"/>
      <c r="AE119" s="172"/>
      <c r="AF119" s="172"/>
      <c r="AG119" s="172"/>
      <c r="AI119" s="9"/>
      <c r="AK119" s="22" t="s">
        <v>260</v>
      </c>
      <c r="AL119" s="25">
        <f>IF(ISNUMBER(SEARCH("S",A112)),COUNTIF(AG111:AG120,"False"),0)</f>
        <v>0</v>
      </c>
      <c r="AM119" s="25">
        <f>IF(ISNUMBER(SEARCH("S",A112)),COUNTIF(AG153:AG162,"False"),0)</f>
        <v>0</v>
      </c>
      <c r="AN119" s="25">
        <f>IF(ISNUMBER(SEARCH("S",A112)),COUNTIF(AG121:AG152,"False"),0)</f>
        <v>0</v>
      </c>
      <c r="AP119" s="22" t="s">
        <v>388</v>
      </c>
      <c r="AQ119" s="23">
        <f>IF(OR(ISNUMBER(SEARCH("S",$A112)),ISNUMBER(SEARCH("P",$A112))),AK112,0)</f>
        <v>0</v>
      </c>
      <c r="AR119" s="23">
        <f>IF(OR(ISNUMBER(SEARCH("S",$A112)),ISNUMBER(SEARCH("P",$A112))),AL112,0)</f>
        <v>0</v>
      </c>
      <c r="AS119" s="23">
        <f>IF(OR(ISNUMBER(SEARCH("S",$A112)),ISNUMBER(SEARCH("P",$A112))),AM112,0)</f>
        <v>0</v>
      </c>
      <c r="AT119" s="23">
        <f>IF(OR(ISNUMBER(SEARCH("S",$A112)),ISNUMBER(SEARCH("P",$A112))),AN112,0)</f>
        <v>0</v>
      </c>
      <c r="AU119" s="23">
        <f>IF(OR(ISNUMBER(SEARCH("S",$A112)),ISNUMBER(SEARCH("P",$A112))),AO112,0)</f>
        <v>0</v>
      </c>
    </row>
    <row r="120" spans="2:63" x14ac:dyDescent="0.45">
      <c r="B120" s="187"/>
      <c r="C120" s="176"/>
      <c r="D120" s="176"/>
      <c r="E120" s="176"/>
      <c r="F120" s="176"/>
      <c r="G120" s="176"/>
      <c r="H120" s="176"/>
      <c r="I120" s="176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87"/>
      <c r="AE120" s="172"/>
      <c r="AF120" s="172"/>
      <c r="AG120" s="172"/>
      <c r="AI120" s="9"/>
      <c r="AK120" s="22" t="s">
        <v>352</v>
      </c>
      <c r="AL120" s="25">
        <f>IF(ISNUMBER(SEARCH("P",A112)),COUNTIF(AG111:AG120,"False"),0)</f>
        <v>0</v>
      </c>
      <c r="AM120" s="25">
        <f>IF(ISNUMBER(SEARCH("P",A112)),COUNTIF(AG148:AG157,"False"),0)</f>
        <v>0</v>
      </c>
      <c r="AN120" s="25">
        <f>IF(ISNUMBER(SEARCH("P",A112)),COUNTIF(AG121:AG147,"False"),0)</f>
        <v>0</v>
      </c>
      <c r="AP120" s="22"/>
      <c r="AQ120" s="23">
        <f>IF(OR(ISNUMBER(SEARCH("S",$A112)),ISNUMBER(SEARCH("P",$A112))),AK113,0)</f>
        <v>0</v>
      </c>
      <c r="AR120" s="23">
        <f>IF(OR(ISNUMBER(SEARCH("S",$A112)),ISNUMBER(SEARCH("P",$A112))),AL113,0)</f>
        <v>0</v>
      </c>
      <c r="AS120" s="23">
        <f>IF(OR(ISNUMBER(SEARCH("S",$A112)),ISNUMBER(SEARCH("P",$A112))),AM113,0)</f>
        <v>0</v>
      </c>
      <c r="AT120" s="23">
        <f>IF(OR(ISNUMBER(SEARCH("S",$A112)),ISNUMBER(SEARCH("P",$A112))),AN113,0)</f>
        <v>0</v>
      </c>
      <c r="AU120" s="23">
        <f>IF(OR(ISNUMBER(SEARCH("S",$A112)),ISNUMBER(SEARCH("P",$A112))),AO113,0)</f>
        <v>0</v>
      </c>
    </row>
    <row r="121" spans="2:63" x14ac:dyDescent="0.45">
      <c r="B121" s="187"/>
      <c r="C121" s="176"/>
      <c r="D121" s="176"/>
      <c r="E121" s="176"/>
      <c r="F121" s="176"/>
      <c r="G121" s="176"/>
      <c r="H121" s="176"/>
      <c r="I121" s="176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87"/>
      <c r="AE121" s="172"/>
      <c r="AF121" s="172"/>
      <c r="AG121" s="172"/>
      <c r="AI121" s="9"/>
      <c r="AK121" s="22" t="s">
        <v>353</v>
      </c>
      <c r="AL121" s="25">
        <f>IF(ISNUMBER(SEARCH("A",A112)),COUNTIF(AG111:AG120,"False"),0)</f>
        <v>0</v>
      </c>
      <c r="AM121" s="25">
        <f>IF(ISNUMBER(SEARCH("A",A112)),COUNTIF(AG141:AG150,"False"),0)</f>
        <v>0</v>
      </c>
      <c r="AN121" s="25">
        <f>IF(ISNUMBER(SEARCH("A",A112)),COUNTIF(AG121:AG140,"False"),0)</f>
        <v>0</v>
      </c>
      <c r="AP121" s="22" t="s">
        <v>353</v>
      </c>
      <c r="AQ121" s="23">
        <f>IF(ISNUMBER(SEARCH("A",$A112)),AK112,0)</f>
        <v>0</v>
      </c>
      <c r="AR121" s="23">
        <f>IF(ISNUMBER(SEARCH("A",$A112)),AL112,0)</f>
        <v>0</v>
      </c>
      <c r="AS121" s="23">
        <f>IF(ISNUMBER(SEARCH("A",$A112)),AM112,0)</f>
        <v>0</v>
      </c>
      <c r="AT121" s="23">
        <f>IF(ISNUMBER(SEARCH("A",$A112)),AN112,0)</f>
        <v>0</v>
      </c>
      <c r="AU121" s="23" t="s">
        <v>167</v>
      </c>
    </row>
    <row r="122" spans="2:63" x14ac:dyDescent="0.45">
      <c r="B122" s="187"/>
      <c r="C122" s="176"/>
      <c r="D122" s="176"/>
      <c r="E122" s="176"/>
      <c r="F122" s="176"/>
      <c r="G122" s="176"/>
      <c r="H122" s="176"/>
      <c r="I122" s="176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87"/>
      <c r="AE122" s="172"/>
      <c r="AF122" s="172"/>
      <c r="AG122" s="172"/>
      <c r="AI122" s="9"/>
      <c r="AP122" s="9"/>
      <c r="AQ122" s="23">
        <v>10</v>
      </c>
      <c r="AR122" s="23">
        <v>10</v>
      </c>
      <c r="AS122" s="23">
        <v>10</v>
      </c>
      <c r="AT122" s="23">
        <v>10</v>
      </c>
      <c r="AU122" s="23" t="s">
        <v>167</v>
      </c>
    </row>
    <row r="123" spans="2:63" x14ac:dyDescent="0.45">
      <c r="B123" s="187"/>
      <c r="C123" s="176"/>
      <c r="D123" s="176"/>
      <c r="E123" s="176"/>
      <c r="F123" s="176"/>
      <c r="G123" s="176"/>
      <c r="H123" s="176"/>
      <c r="I123" s="176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87"/>
      <c r="AE123" s="172"/>
      <c r="AF123" s="172"/>
      <c r="AG123" s="172"/>
      <c r="AI123" s="9"/>
      <c r="AK123" s="456" t="s">
        <v>658</v>
      </c>
      <c r="AL123" s="456"/>
      <c r="AM123" s="456"/>
    </row>
    <row r="124" spans="2:63" x14ac:dyDescent="0.45">
      <c r="B124" s="187"/>
      <c r="C124" s="176"/>
      <c r="D124" s="176"/>
      <c r="E124" s="176"/>
      <c r="F124" s="176"/>
      <c r="G124" s="176"/>
      <c r="H124" s="176"/>
      <c r="I124" s="176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87"/>
      <c r="AE124" s="172"/>
      <c r="AF124" s="172"/>
      <c r="AG124" s="172"/>
      <c r="AI124" s="9"/>
      <c r="AK124" s="442" t="s">
        <v>679</v>
      </c>
      <c r="AL124" s="23"/>
      <c r="AM124" s="22">
        <f>COUNTIF(H111:H162,1)</f>
        <v>0</v>
      </c>
    </row>
    <row r="125" spans="2:63" x14ac:dyDescent="0.45">
      <c r="B125" s="187"/>
      <c r="C125" s="176"/>
      <c r="D125" s="176"/>
      <c r="E125" s="176"/>
      <c r="F125" s="176"/>
      <c r="G125" s="176"/>
      <c r="H125" s="176"/>
      <c r="I125" s="176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87"/>
      <c r="AE125" s="172"/>
      <c r="AF125" s="172"/>
      <c r="AG125" s="172"/>
      <c r="AI125" s="9"/>
      <c r="AK125" s="442" t="s">
        <v>680</v>
      </c>
      <c r="AL125" s="23"/>
      <c r="AM125" s="22">
        <f>COUNTIF(H111:H162,2)</f>
        <v>0</v>
      </c>
    </row>
    <row r="126" spans="2:63" x14ac:dyDescent="0.45">
      <c r="B126" s="187"/>
      <c r="C126" s="176"/>
      <c r="D126" s="176"/>
      <c r="E126" s="176"/>
      <c r="F126" s="176"/>
      <c r="G126" s="176"/>
      <c r="H126" s="176"/>
      <c r="I126" s="176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87"/>
      <c r="AE126" s="172"/>
      <c r="AF126" s="172"/>
      <c r="AG126" s="172"/>
      <c r="AI126" s="9"/>
    </row>
    <row r="127" spans="2:63" x14ac:dyDescent="0.45">
      <c r="B127" s="187"/>
      <c r="C127" s="176"/>
      <c r="D127" s="176"/>
      <c r="E127" s="176"/>
      <c r="F127" s="176"/>
      <c r="G127" s="176"/>
      <c r="H127" s="176"/>
      <c r="I127" s="176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87"/>
      <c r="AE127" s="172"/>
      <c r="AF127" s="172"/>
      <c r="AG127" s="172"/>
      <c r="AI127" s="9"/>
    </row>
    <row r="128" spans="2:63" x14ac:dyDescent="0.45">
      <c r="B128" s="187"/>
      <c r="C128" s="176"/>
      <c r="D128" s="176"/>
      <c r="E128" s="176"/>
      <c r="F128" s="176"/>
      <c r="G128" s="176"/>
      <c r="H128" s="176"/>
      <c r="I128" s="176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87"/>
      <c r="AE128" s="172"/>
      <c r="AF128" s="172"/>
      <c r="AG128" s="172"/>
      <c r="AI128" s="9"/>
    </row>
    <row r="129" spans="2:35" x14ac:dyDescent="0.45">
      <c r="B129" s="187"/>
      <c r="C129" s="176"/>
      <c r="D129" s="176"/>
      <c r="E129" s="176"/>
      <c r="F129" s="176"/>
      <c r="G129" s="176"/>
      <c r="H129" s="176"/>
      <c r="I129" s="176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87"/>
      <c r="AE129" s="172"/>
      <c r="AF129" s="172"/>
      <c r="AG129" s="172"/>
      <c r="AI129" s="9"/>
    </row>
    <row r="130" spans="2:35" x14ac:dyDescent="0.45">
      <c r="B130" s="187"/>
      <c r="C130" s="176"/>
      <c r="D130" s="176"/>
      <c r="E130" s="176"/>
      <c r="F130" s="176"/>
      <c r="G130" s="176"/>
      <c r="H130" s="176"/>
      <c r="I130" s="176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87"/>
      <c r="AE130" s="172"/>
      <c r="AF130" s="172"/>
      <c r="AG130" s="172"/>
      <c r="AI130" s="9"/>
    </row>
    <row r="131" spans="2:35" x14ac:dyDescent="0.45">
      <c r="B131" s="187"/>
      <c r="C131" s="176"/>
      <c r="D131" s="176"/>
      <c r="E131" s="176"/>
      <c r="F131" s="176"/>
      <c r="G131" s="176"/>
      <c r="H131" s="176"/>
      <c r="I131" s="176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87"/>
      <c r="AE131" s="172"/>
      <c r="AF131" s="172"/>
      <c r="AG131" s="172"/>
      <c r="AI131" s="9"/>
    </row>
    <row r="132" spans="2:35" x14ac:dyDescent="0.45">
      <c r="B132" s="187"/>
      <c r="C132" s="176"/>
      <c r="D132" s="176"/>
      <c r="E132" s="176"/>
      <c r="F132" s="176"/>
      <c r="G132" s="176"/>
      <c r="H132" s="176"/>
      <c r="I132" s="176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87"/>
      <c r="AE132" s="172"/>
      <c r="AF132" s="172"/>
      <c r="AG132" s="172"/>
      <c r="AI132" s="9"/>
    </row>
    <row r="133" spans="2:35" x14ac:dyDescent="0.45">
      <c r="B133" s="187"/>
      <c r="C133" s="176"/>
      <c r="D133" s="176"/>
      <c r="E133" s="176"/>
      <c r="F133" s="176"/>
      <c r="G133" s="176"/>
      <c r="H133" s="176"/>
      <c r="I133" s="176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87"/>
      <c r="AE133" s="172"/>
      <c r="AF133" s="172"/>
      <c r="AG133" s="172"/>
      <c r="AI133" s="9"/>
    </row>
    <row r="134" spans="2:35" x14ac:dyDescent="0.45">
      <c r="B134" s="187"/>
      <c r="C134" s="176"/>
      <c r="D134" s="176"/>
      <c r="E134" s="176"/>
      <c r="F134" s="176"/>
      <c r="G134" s="176"/>
      <c r="H134" s="176"/>
      <c r="I134" s="176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87"/>
      <c r="AE134" s="172"/>
      <c r="AF134" s="172"/>
      <c r="AG134" s="172"/>
      <c r="AI134" s="9"/>
    </row>
    <row r="135" spans="2:35" x14ac:dyDescent="0.45">
      <c r="B135" s="187"/>
      <c r="C135" s="176"/>
      <c r="D135" s="176"/>
      <c r="E135" s="176"/>
      <c r="F135" s="176"/>
      <c r="G135" s="176"/>
      <c r="H135" s="176"/>
      <c r="I135" s="176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87"/>
      <c r="AE135" s="172"/>
      <c r="AF135" s="172"/>
      <c r="AG135" s="172"/>
      <c r="AI135" s="9"/>
    </row>
    <row r="136" spans="2:35" x14ac:dyDescent="0.45">
      <c r="B136" s="187"/>
      <c r="C136" s="176"/>
      <c r="D136" s="176"/>
      <c r="E136" s="176"/>
      <c r="F136" s="176"/>
      <c r="G136" s="176"/>
      <c r="H136" s="176"/>
      <c r="I136" s="176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87"/>
      <c r="AE136" s="172"/>
      <c r="AF136" s="172"/>
      <c r="AG136" s="172"/>
      <c r="AI136" s="9"/>
    </row>
    <row r="137" spans="2:35" x14ac:dyDescent="0.45">
      <c r="B137" s="187"/>
      <c r="C137" s="176"/>
      <c r="D137" s="176"/>
      <c r="E137" s="176"/>
      <c r="F137" s="176"/>
      <c r="G137" s="176"/>
      <c r="H137" s="176"/>
      <c r="I137" s="176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87"/>
      <c r="AE137" s="172"/>
      <c r="AF137" s="172"/>
      <c r="AG137" s="172"/>
      <c r="AI137" s="9"/>
    </row>
    <row r="138" spans="2:35" x14ac:dyDescent="0.45">
      <c r="B138" s="187"/>
      <c r="C138" s="176"/>
      <c r="D138" s="176"/>
      <c r="E138" s="176"/>
      <c r="F138" s="176"/>
      <c r="G138" s="176"/>
      <c r="H138" s="176"/>
      <c r="I138" s="176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87"/>
      <c r="AE138" s="172"/>
      <c r="AF138" s="172"/>
      <c r="AG138" s="172"/>
      <c r="AI138" s="9"/>
    </row>
    <row r="139" spans="2:35" x14ac:dyDescent="0.45">
      <c r="B139" s="187"/>
      <c r="C139" s="176"/>
      <c r="D139" s="176"/>
      <c r="E139" s="176"/>
      <c r="F139" s="176"/>
      <c r="G139" s="176"/>
      <c r="H139" s="176"/>
      <c r="I139" s="176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87"/>
      <c r="AE139" s="172"/>
      <c r="AF139" s="172"/>
      <c r="AG139" s="172"/>
      <c r="AI139" s="9"/>
    </row>
    <row r="140" spans="2:35" x14ac:dyDescent="0.45">
      <c r="B140" s="187"/>
      <c r="C140" s="176"/>
      <c r="D140" s="176"/>
      <c r="E140" s="176"/>
      <c r="F140" s="176"/>
      <c r="G140" s="176"/>
      <c r="H140" s="176"/>
      <c r="I140" s="176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87"/>
      <c r="AE140" s="172"/>
      <c r="AF140" s="172"/>
      <c r="AG140" s="172"/>
      <c r="AI140" s="9"/>
    </row>
    <row r="141" spans="2:35" x14ac:dyDescent="0.45">
      <c r="B141" s="187"/>
      <c r="C141" s="176"/>
      <c r="D141" s="176"/>
      <c r="E141" s="176"/>
      <c r="F141" s="176"/>
      <c r="G141" s="176"/>
      <c r="H141" s="176"/>
      <c r="I141" s="176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87"/>
      <c r="AE141" s="172"/>
      <c r="AF141" s="172"/>
      <c r="AG141" s="172"/>
      <c r="AI141" s="9"/>
    </row>
    <row r="142" spans="2:35" x14ac:dyDescent="0.45">
      <c r="B142" s="187"/>
      <c r="C142" s="176"/>
      <c r="D142" s="176"/>
      <c r="E142" s="176"/>
      <c r="F142" s="176"/>
      <c r="G142" s="176"/>
      <c r="H142" s="176"/>
      <c r="I142" s="176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87"/>
      <c r="AE142" s="172"/>
      <c r="AF142" s="172"/>
      <c r="AG142" s="172"/>
      <c r="AI142" s="9"/>
    </row>
    <row r="143" spans="2:35" x14ac:dyDescent="0.45">
      <c r="B143" s="187"/>
      <c r="C143" s="176"/>
      <c r="D143" s="176"/>
      <c r="E143" s="176"/>
      <c r="F143" s="176"/>
      <c r="G143" s="176"/>
      <c r="H143" s="176"/>
      <c r="I143" s="176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87"/>
      <c r="AE143" s="172"/>
      <c r="AF143" s="172"/>
      <c r="AG143" s="172"/>
      <c r="AI143" s="9"/>
    </row>
    <row r="144" spans="2:35" x14ac:dyDescent="0.45">
      <c r="B144" s="187"/>
      <c r="C144" s="176"/>
      <c r="D144" s="176"/>
      <c r="E144" s="176"/>
      <c r="F144" s="176"/>
      <c r="G144" s="176"/>
      <c r="H144" s="176"/>
      <c r="I144" s="176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87"/>
      <c r="AE144" s="172"/>
      <c r="AF144" s="172"/>
      <c r="AG144" s="172"/>
      <c r="AI144" s="9"/>
    </row>
    <row r="145" spans="2:35" x14ac:dyDescent="0.45">
      <c r="B145" s="187"/>
      <c r="C145" s="176"/>
      <c r="D145" s="176"/>
      <c r="E145" s="176"/>
      <c r="F145" s="176"/>
      <c r="G145" s="176"/>
      <c r="H145" s="176"/>
      <c r="I145" s="176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87"/>
      <c r="AE145" s="172"/>
      <c r="AF145" s="172"/>
      <c r="AG145" s="172"/>
      <c r="AI145" s="9"/>
    </row>
    <row r="146" spans="2:35" x14ac:dyDescent="0.45">
      <c r="B146" s="187"/>
      <c r="C146" s="176"/>
      <c r="D146" s="176"/>
      <c r="E146" s="176"/>
      <c r="F146" s="176"/>
      <c r="G146" s="176"/>
      <c r="H146" s="176"/>
      <c r="I146" s="176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87"/>
      <c r="AE146" s="172"/>
      <c r="AF146" s="172"/>
      <c r="AG146" s="172"/>
      <c r="AI146" s="9"/>
    </row>
    <row r="147" spans="2:35" x14ac:dyDescent="0.45">
      <c r="B147" s="187"/>
      <c r="C147" s="176"/>
      <c r="D147" s="176"/>
      <c r="E147" s="176"/>
      <c r="F147" s="176"/>
      <c r="G147" s="176"/>
      <c r="H147" s="176"/>
      <c r="I147" s="176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87"/>
      <c r="AE147" s="172"/>
      <c r="AF147" s="172"/>
      <c r="AG147" s="172"/>
      <c r="AI147" s="9"/>
    </row>
    <row r="148" spans="2:35" x14ac:dyDescent="0.45">
      <c r="B148" s="187"/>
      <c r="C148" s="176"/>
      <c r="D148" s="176"/>
      <c r="E148" s="176"/>
      <c r="F148" s="176"/>
      <c r="G148" s="176"/>
      <c r="H148" s="176"/>
      <c r="I148" s="176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87"/>
      <c r="AE148" s="172"/>
      <c r="AF148" s="172"/>
      <c r="AG148" s="172"/>
      <c r="AI148" s="9"/>
    </row>
    <row r="149" spans="2:35" x14ac:dyDescent="0.45">
      <c r="B149" s="187"/>
      <c r="C149" s="176"/>
      <c r="D149" s="176"/>
      <c r="E149" s="176"/>
      <c r="F149" s="176"/>
      <c r="G149" s="176"/>
      <c r="H149" s="176"/>
      <c r="I149" s="176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87"/>
      <c r="AE149" s="172"/>
      <c r="AF149" s="172"/>
      <c r="AG149" s="172"/>
      <c r="AI149" s="9"/>
    </row>
    <row r="150" spans="2:35" x14ac:dyDescent="0.45">
      <c r="B150" s="187"/>
      <c r="C150" s="176"/>
      <c r="D150" s="176"/>
      <c r="E150" s="176"/>
      <c r="F150" s="176"/>
      <c r="G150" s="176"/>
      <c r="H150" s="176"/>
      <c r="I150" s="176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87"/>
      <c r="AE150" s="172"/>
      <c r="AF150" s="172"/>
      <c r="AG150" s="172"/>
      <c r="AI150" s="9"/>
    </row>
    <row r="151" spans="2:35" x14ac:dyDescent="0.45">
      <c r="B151" s="187"/>
      <c r="C151" s="176"/>
      <c r="D151" s="176"/>
      <c r="E151" s="176"/>
      <c r="F151" s="176"/>
      <c r="G151" s="176"/>
      <c r="H151" s="176"/>
      <c r="I151" s="176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87"/>
      <c r="AE151" s="172"/>
      <c r="AF151" s="172"/>
      <c r="AG151" s="172"/>
      <c r="AI151" s="9"/>
    </row>
    <row r="152" spans="2:35" x14ac:dyDescent="0.45">
      <c r="B152" s="187"/>
      <c r="C152" s="176"/>
      <c r="D152" s="176"/>
      <c r="E152" s="176"/>
      <c r="F152" s="176"/>
      <c r="G152" s="176"/>
      <c r="H152" s="176"/>
      <c r="I152" s="176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87"/>
      <c r="AE152" s="172"/>
      <c r="AF152" s="172"/>
      <c r="AG152" s="172"/>
      <c r="AI152" s="9"/>
    </row>
    <row r="153" spans="2:35" x14ac:dyDescent="0.45">
      <c r="B153" s="187"/>
      <c r="C153" s="176"/>
      <c r="D153" s="176"/>
      <c r="E153" s="176"/>
      <c r="F153" s="176"/>
      <c r="G153" s="176"/>
      <c r="H153" s="176"/>
      <c r="I153" s="176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87"/>
      <c r="AE153" s="172"/>
      <c r="AF153" s="172"/>
      <c r="AG153" s="172"/>
      <c r="AI153" s="9"/>
    </row>
    <row r="154" spans="2:35" x14ac:dyDescent="0.45">
      <c r="B154" s="187"/>
      <c r="C154" s="176"/>
      <c r="D154" s="176"/>
      <c r="E154" s="176"/>
      <c r="F154" s="176"/>
      <c r="G154" s="176"/>
      <c r="H154" s="176"/>
      <c r="I154" s="176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87"/>
      <c r="AE154" s="172"/>
      <c r="AF154" s="172"/>
      <c r="AG154" s="172"/>
      <c r="AI154" s="9"/>
    </row>
    <row r="155" spans="2:35" x14ac:dyDescent="0.45">
      <c r="B155" s="187"/>
      <c r="C155" s="176"/>
      <c r="D155" s="176"/>
      <c r="E155" s="176"/>
      <c r="F155" s="176"/>
      <c r="G155" s="176"/>
      <c r="H155" s="176"/>
      <c r="I155" s="176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87"/>
      <c r="AE155" s="172"/>
      <c r="AF155" s="172"/>
      <c r="AG155" s="172"/>
      <c r="AI155" s="9"/>
    </row>
    <row r="156" spans="2:35" x14ac:dyDescent="0.45">
      <c r="B156" s="187"/>
      <c r="C156" s="176"/>
      <c r="D156" s="176"/>
      <c r="E156" s="176"/>
      <c r="F156" s="176"/>
      <c r="G156" s="176"/>
      <c r="H156" s="176"/>
      <c r="I156" s="176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87"/>
      <c r="AE156" s="172"/>
      <c r="AF156" s="172"/>
      <c r="AG156" s="172"/>
      <c r="AI156" s="9"/>
    </row>
    <row r="157" spans="2:35" x14ac:dyDescent="0.45">
      <c r="B157" s="187"/>
      <c r="C157" s="176"/>
      <c r="D157" s="176"/>
      <c r="E157" s="176"/>
      <c r="F157" s="176"/>
      <c r="G157" s="176"/>
      <c r="H157" s="176"/>
      <c r="I157" s="176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87"/>
      <c r="AE157" s="172"/>
      <c r="AF157" s="172"/>
      <c r="AG157" s="172"/>
      <c r="AI157" s="9"/>
    </row>
    <row r="158" spans="2:35" x14ac:dyDescent="0.45">
      <c r="B158" s="187"/>
      <c r="C158" s="176"/>
      <c r="D158" s="176"/>
      <c r="E158" s="176"/>
      <c r="F158" s="176"/>
      <c r="G158" s="176"/>
      <c r="H158" s="176"/>
      <c r="I158" s="176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87"/>
      <c r="AE158" s="172"/>
      <c r="AF158" s="172"/>
      <c r="AG158" s="172"/>
      <c r="AI158" s="9"/>
    </row>
    <row r="159" spans="2:35" x14ac:dyDescent="0.45">
      <c r="B159" s="187"/>
      <c r="C159" s="176"/>
      <c r="D159" s="176"/>
      <c r="E159" s="176"/>
      <c r="F159" s="176"/>
      <c r="G159" s="176"/>
      <c r="H159" s="176"/>
      <c r="I159" s="176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87"/>
      <c r="AE159" s="172"/>
      <c r="AF159" s="172"/>
      <c r="AG159" s="172"/>
      <c r="AI159" s="9"/>
    </row>
    <row r="160" spans="2:35" x14ac:dyDescent="0.45">
      <c r="B160" s="187"/>
      <c r="C160" s="176"/>
      <c r="D160" s="176"/>
      <c r="E160" s="176"/>
      <c r="F160" s="176"/>
      <c r="G160" s="176"/>
      <c r="H160" s="176"/>
      <c r="I160" s="176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87"/>
      <c r="AE160" s="172"/>
      <c r="AF160" s="172"/>
      <c r="AG160" s="172"/>
      <c r="AI160" s="9"/>
    </row>
    <row r="161" spans="1:63" x14ac:dyDescent="0.45">
      <c r="B161" s="187"/>
      <c r="C161" s="176"/>
      <c r="D161" s="176"/>
      <c r="E161" s="176"/>
      <c r="F161" s="176"/>
      <c r="G161" s="176"/>
      <c r="H161" s="176"/>
      <c r="I161" s="176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87"/>
      <c r="AE161" s="172"/>
      <c r="AF161" s="172"/>
      <c r="AG161" s="172"/>
      <c r="AI161" s="9"/>
    </row>
    <row r="162" spans="1:63" x14ac:dyDescent="0.45">
      <c r="B162" s="187"/>
      <c r="C162" s="176"/>
      <c r="D162" s="176"/>
      <c r="E162" s="176"/>
      <c r="F162" s="176"/>
      <c r="G162" s="176"/>
      <c r="H162" s="176"/>
      <c r="I162" s="176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87"/>
      <c r="AE162" s="172"/>
      <c r="AF162" s="172"/>
      <c r="AG162" s="172"/>
      <c r="AI162" s="9"/>
    </row>
    <row r="163" spans="1:63" ht="21" x14ac:dyDescent="0.45">
      <c r="B163" s="185"/>
      <c r="C163" s="172"/>
      <c r="D163" s="172"/>
      <c r="E163" s="172"/>
      <c r="F163" s="172"/>
      <c r="G163" s="172"/>
      <c r="H163" s="172"/>
      <c r="I163" s="172"/>
      <c r="J163" s="172"/>
      <c r="K163" s="172"/>
      <c r="L163" s="172"/>
      <c r="M163" s="172"/>
      <c r="N163" s="172"/>
      <c r="O163" s="172"/>
      <c r="P163" s="172"/>
      <c r="Q163" s="172"/>
      <c r="R163" s="172"/>
      <c r="S163" s="172"/>
      <c r="T163" s="172"/>
      <c r="U163" s="172"/>
      <c r="V163" s="172"/>
      <c r="W163" s="172"/>
      <c r="X163" s="172"/>
      <c r="Y163" s="172"/>
      <c r="Z163" s="172"/>
      <c r="AA163" s="172"/>
      <c r="AB163" s="172"/>
      <c r="AC163" s="172"/>
      <c r="AD163" s="185"/>
      <c r="AE163" s="172"/>
      <c r="AF163" s="172"/>
      <c r="AG163" s="172"/>
      <c r="AK163" s="124" t="s">
        <v>485</v>
      </c>
      <c r="AL163" s="124" t="s">
        <v>486</v>
      </c>
      <c r="AM163" s="124" t="s">
        <v>487</v>
      </c>
      <c r="AN163" s="124" t="s">
        <v>488</v>
      </c>
      <c r="AO163" s="124" t="s">
        <v>489</v>
      </c>
      <c r="AP163" s="124" t="s">
        <v>363</v>
      </c>
      <c r="AQ163" s="124" t="s">
        <v>657</v>
      </c>
      <c r="AR163" s="124" t="s">
        <v>6</v>
      </c>
      <c r="AS163" s="124" t="s">
        <v>9</v>
      </c>
      <c r="AT163" s="124" t="s">
        <v>7</v>
      </c>
      <c r="AU163" s="124" t="s">
        <v>554</v>
      </c>
      <c r="AV163" s="124" t="s">
        <v>514</v>
      </c>
      <c r="AW163" s="124" t="s">
        <v>370</v>
      </c>
      <c r="AX163" s="124" t="s">
        <v>172</v>
      </c>
      <c r="AY163" s="124" t="s">
        <v>5</v>
      </c>
      <c r="AZ163" s="124" t="s">
        <v>173</v>
      </c>
      <c r="BA163" s="124" t="s">
        <v>0</v>
      </c>
      <c r="BB163" s="124" t="s">
        <v>1</v>
      </c>
      <c r="BC163" s="124" t="s">
        <v>536</v>
      </c>
      <c r="BD163" s="124" t="s">
        <v>10</v>
      </c>
      <c r="BE163" s="124" t="s">
        <v>11</v>
      </c>
      <c r="BF163" s="124" t="s">
        <v>2</v>
      </c>
      <c r="BG163" s="124" t="s">
        <v>8</v>
      </c>
      <c r="BH163" s="124" t="s">
        <v>537</v>
      </c>
      <c r="BI163" s="124" t="s">
        <v>4</v>
      </c>
      <c r="BJ163" s="124" t="s">
        <v>3</v>
      </c>
      <c r="BK163" s="124" t="s">
        <v>555</v>
      </c>
    </row>
    <row r="164" spans="1:63" x14ac:dyDescent="0.45">
      <c r="A164" s="28" t="s">
        <v>220</v>
      </c>
      <c r="B164" s="184"/>
      <c r="C164" s="170"/>
      <c r="D164" s="170"/>
      <c r="E164" s="170"/>
      <c r="F164" s="170"/>
      <c r="G164" s="170"/>
      <c r="H164" s="170"/>
      <c r="I164" s="170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84"/>
      <c r="AE164" s="172"/>
      <c r="AF164" s="172"/>
      <c r="AG164" s="172"/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84"/>
      <c r="C165" s="170"/>
      <c r="D165" s="170"/>
      <c r="E165" s="170"/>
      <c r="F165" s="170"/>
      <c r="G165" s="170"/>
      <c r="H165" s="170"/>
      <c r="I165" s="170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84"/>
      <c r="AE165" s="172"/>
      <c r="AF165" s="172"/>
      <c r="AG165" s="172"/>
      <c r="AI165" s="9"/>
      <c r="AK165" s="39">
        <v>0</v>
      </c>
      <c r="AL165" s="39">
        <v>0</v>
      </c>
      <c r="AM165" s="39">
        <v>0</v>
      </c>
      <c r="AN165" s="39">
        <v>0</v>
      </c>
      <c r="AO165" s="39">
        <v>0</v>
      </c>
      <c r="AP165" s="39">
        <v>0</v>
      </c>
      <c r="AQ165" s="39">
        <v>0</v>
      </c>
      <c r="AR165" s="39">
        <v>0</v>
      </c>
      <c r="AS165" s="39">
        <v>0</v>
      </c>
      <c r="AT165" s="39">
        <v>0</v>
      </c>
      <c r="AU165" s="39">
        <v>0</v>
      </c>
      <c r="AV165" s="39">
        <v>0</v>
      </c>
      <c r="AW165" s="39">
        <v>0</v>
      </c>
      <c r="AX165" s="39">
        <v>0</v>
      </c>
      <c r="AY165" s="39">
        <v>0</v>
      </c>
      <c r="AZ165" s="39">
        <v>0</v>
      </c>
      <c r="BA165" s="39">
        <v>0</v>
      </c>
      <c r="BB165" s="39">
        <v>0</v>
      </c>
      <c r="BC165" s="39">
        <v>0</v>
      </c>
      <c r="BD165" s="39">
        <v>0</v>
      </c>
      <c r="BE165" s="39">
        <v>0</v>
      </c>
      <c r="BF165" s="39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84"/>
      <c r="C166" s="170"/>
      <c r="D166" s="170"/>
      <c r="E166" s="170"/>
      <c r="F166" s="170"/>
      <c r="G166" s="170"/>
      <c r="H166" s="170"/>
      <c r="I166" s="170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84"/>
      <c r="AE166" s="172"/>
      <c r="AF166" s="172"/>
      <c r="AG166" s="172"/>
      <c r="AI166" s="9"/>
      <c r="AK166" s="40">
        <f>ROWS(C164:C215)-COUNTBLANK(C164:C215)</f>
        <v>0</v>
      </c>
      <c r="AL166" s="40">
        <f>ROWS(D164:D215)-COUNTBLANK(D164:D215)</f>
        <v>0</v>
      </c>
      <c r="AM166" s="40">
        <f>ROWS(E164:E215)-COUNTBLANK(E164:E215)</f>
        <v>0</v>
      </c>
      <c r="AN166" s="40">
        <f>ROWS(F164:F215)-COUNTBLANK(F164:F215)</f>
        <v>0</v>
      </c>
      <c r="AO166" s="40">
        <f>ROWS(G164:G215)-COUNTBLANK(G164:G215)</f>
        <v>0</v>
      </c>
      <c r="AP166" s="40">
        <f>ROWS(I164:I215)-COUNTBLANK(I164:I215)</f>
        <v>0</v>
      </c>
      <c r="AQ166" s="40"/>
      <c r="AR166" s="40">
        <f>ROWS(J164:J215)-COUNTBLANK(J164:J215)</f>
        <v>0</v>
      </c>
      <c r="AS166" s="40">
        <f t="shared" ref="AS166" si="39">ROWS(K164:K215)-COUNTBLANK(K164:K215)</f>
        <v>0</v>
      </c>
      <c r="AT166" s="40">
        <f t="shared" ref="AT166" si="40">ROWS(L164:L215)-COUNTBLANK(L164:L215)</f>
        <v>0</v>
      </c>
      <c r="AU166" s="40">
        <f t="shared" ref="AU166" si="41">ROWS(M164:M215)-COUNTBLANK(M164:M215)</f>
        <v>0</v>
      </c>
      <c r="AV166" s="40">
        <f t="shared" ref="AV166" si="42">ROWS(N164:N215)-COUNTBLANK(N164:N215)</f>
        <v>0</v>
      </c>
      <c r="AW166" s="40">
        <f t="shared" ref="AW166" si="43">ROWS(O164:O215)-COUNTBLANK(O164:O215)</f>
        <v>0</v>
      </c>
      <c r="AX166" s="40">
        <f t="shared" ref="AX166" si="44">ROWS(P164:P215)-COUNTBLANK(P164:P215)</f>
        <v>0</v>
      </c>
      <c r="AY166" s="40">
        <f t="shared" ref="AY166" si="45">ROWS(Q164:Q215)-COUNTBLANK(Q164:Q215)</f>
        <v>0</v>
      </c>
      <c r="AZ166" s="40">
        <f t="shared" ref="AZ166" si="46">ROWS(R164:R215)-COUNTBLANK(R164:R215)</f>
        <v>0</v>
      </c>
      <c r="BA166" s="40">
        <f t="shared" ref="BA166" si="47">ROWS(S164:S215)-COUNTBLANK(S164:S215)</f>
        <v>0</v>
      </c>
      <c r="BB166" s="40">
        <f t="shared" ref="BB166" si="48">ROWS(T164:T215)-COUNTBLANK(T164:T215)</f>
        <v>0</v>
      </c>
      <c r="BC166" s="40">
        <f t="shared" ref="BC166" si="49">ROWS(U164:U215)-COUNTBLANK(U164:U215)</f>
        <v>0</v>
      </c>
      <c r="BD166" s="40">
        <f t="shared" ref="BD166" si="50">ROWS(V164:V215)-COUNTBLANK(V164:V215)</f>
        <v>0</v>
      </c>
      <c r="BE166" s="40">
        <f t="shared" ref="BE166" si="51">ROWS(W164:W215)-COUNTBLANK(W164:W215)</f>
        <v>0</v>
      </c>
      <c r="BF166" s="40">
        <f t="shared" ref="BF166" si="52">ROWS(X164:X215)-COUNTBLANK(X164:X215)</f>
        <v>0</v>
      </c>
      <c r="BG166" s="40">
        <f t="shared" ref="BG166" si="53">ROWS(Y164:Y215)-COUNTBLANK(Y164:Y215)</f>
        <v>0</v>
      </c>
      <c r="BH166" s="40">
        <f t="shared" ref="BH166" si="54">ROWS(Z164:Z215)-COUNTBLANK(Z164:Z215)</f>
        <v>0</v>
      </c>
      <c r="BI166" s="40">
        <f t="shared" ref="BI166" si="55">ROWS(AA164:AA215)-COUNTBLANK(AA164:AA215)</f>
        <v>0</v>
      </c>
      <c r="BJ166" s="40">
        <f t="shared" ref="BJ166" si="56">ROWS(AB164:AB215)-COUNTBLANK(AB164:AB215)</f>
        <v>0</v>
      </c>
      <c r="BK166" s="40">
        <f t="shared" ref="BK166" si="57">ROWS(AC164:AC215)-COUNTBLANK(AC164:AC215)</f>
        <v>0</v>
      </c>
    </row>
    <row r="167" spans="1:63" x14ac:dyDescent="0.45">
      <c r="B167" s="184"/>
      <c r="C167" s="170"/>
      <c r="D167" s="170"/>
      <c r="E167" s="170"/>
      <c r="F167" s="170"/>
      <c r="G167" s="170"/>
      <c r="H167" s="170"/>
      <c r="I167" s="170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84"/>
      <c r="AE167" s="172"/>
      <c r="AF167" s="172"/>
      <c r="AG167" s="172"/>
      <c r="AI167" s="9"/>
    </row>
    <row r="168" spans="1:63" x14ac:dyDescent="0.45">
      <c r="B168" s="184"/>
      <c r="C168" s="170"/>
      <c r="D168" s="170"/>
      <c r="E168" s="170"/>
      <c r="F168" s="170"/>
      <c r="G168" s="170"/>
      <c r="H168" s="170"/>
      <c r="I168" s="170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84"/>
      <c r="AE168" s="172"/>
      <c r="AF168" s="172"/>
      <c r="AG168" s="172"/>
      <c r="AI168" s="9"/>
      <c r="AK168" s="22" t="s">
        <v>257</v>
      </c>
      <c r="AL168" s="22" t="s">
        <v>587</v>
      </c>
      <c r="AM168" s="22" t="s">
        <v>590</v>
      </c>
      <c r="AN168" s="22" t="s">
        <v>588</v>
      </c>
      <c r="AO168" s="22" t="s">
        <v>589</v>
      </c>
    </row>
    <row r="169" spans="1:63" x14ac:dyDescent="0.45">
      <c r="B169" s="184"/>
      <c r="C169" s="170"/>
      <c r="D169" s="170"/>
      <c r="E169" s="170"/>
      <c r="F169" s="170"/>
      <c r="G169" s="170"/>
      <c r="H169" s="170"/>
      <c r="I169" s="170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84"/>
      <c r="AE169" s="172"/>
      <c r="AF169" s="172"/>
      <c r="AG169" s="172"/>
      <c r="AI169" s="9"/>
      <c r="AK169" s="23">
        <f>ROWS(AD164:AD215)-COUNTBLANK(B164:B215)</f>
        <v>0</v>
      </c>
      <c r="AL169" s="23">
        <f>COUNTIF(AG164:AG215,"FALSE")</f>
        <v>0</v>
      </c>
      <c r="AM169" s="23">
        <f>AK169-AL169</f>
        <v>0</v>
      </c>
      <c r="AN169" s="23">
        <f>COUNTIF(AF164:AF215,"O")</f>
        <v>0</v>
      </c>
      <c r="AO169" s="23">
        <f>COUNTIF(AF164:AF215,"*~?")</f>
        <v>0</v>
      </c>
    </row>
    <row r="170" spans="1:63" x14ac:dyDescent="0.45">
      <c r="B170" s="184"/>
      <c r="C170" s="170"/>
      <c r="D170" s="170"/>
      <c r="E170" s="170"/>
      <c r="F170" s="170"/>
      <c r="G170" s="170"/>
      <c r="H170" s="170"/>
      <c r="I170" s="170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84"/>
      <c r="AE170" s="172"/>
      <c r="AF170" s="172"/>
      <c r="AG170" s="172"/>
      <c r="AI170" s="9"/>
    </row>
    <row r="171" spans="1:63" x14ac:dyDescent="0.45">
      <c r="B171" s="184"/>
      <c r="C171" s="170"/>
      <c r="D171" s="170"/>
      <c r="E171" s="170"/>
      <c r="F171" s="170"/>
      <c r="G171" s="170"/>
      <c r="H171" s="170"/>
      <c r="I171" s="170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84"/>
      <c r="AE171" s="172"/>
      <c r="AF171" s="172"/>
      <c r="AG171" s="172"/>
      <c r="AI171" s="9"/>
      <c r="AK171" s="9"/>
      <c r="AL171" s="22" t="s">
        <v>455</v>
      </c>
      <c r="AM171" s="22" t="s">
        <v>337</v>
      </c>
      <c r="AN171" s="22" t="s">
        <v>456</v>
      </c>
      <c r="AP171" s="22"/>
      <c r="AQ171" s="88" t="s">
        <v>485</v>
      </c>
      <c r="AR171" s="88" t="s">
        <v>486</v>
      </c>
      <c r="AS171" s="88" t="s">
        <v>487</v>
      </c>
      <c r="AT171" s="88" t="s">
        <v>488</v>
      </c>
      <c r="AU171" s="88" t="s">
        <v>489</v>
      </c>
    </row>
    <row r="172" spans="1:63" x14ac:dyDescent="0.45">
      <c r="B172" s="184"/>
      <c r="C172" s="170"/>
      <c r="D172" s="170"/>
      <c r="E172" s="170"/>
      <c r="F172" s="170"/>
      <c r="G172" s="170"/>
      <c r="H172" s="170"/>
      <c r="I172" s="170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84"/>
      <c r="AE172" s="172"/>
      <c r="AF172" s="172"/>
      <c r="AG172" s="172"/>
      <c r="AI172" s="9"/>
      <c r="AK172" s="22" t="s">
        <v>260</v>
      </c>
      <c r="AL172" s="25">
        <f>IF(ISNUMBER(SEARCH("S",A165)),COUNTIF(AG164:AG173,"False"),0)</f>
        <v>0</v>
      </c>
      <c r="AM172" s="25">
        <f>IF(ISNUMBER(SEARCH("S",A165)),COUNTIF(AG206:AG215,"False"),0)</f>
        <v>0</v>
      </c>
      <c r="AN172" s="25">
        <f>IF(ISNUMBER(SEARCH("S",A165)),COUNTIF(AG174:AG205,"False"),0)</f>
        <v>0</v>
      </c>
      <c r="AP172" s="22" t="s">
        <v>388</v>
      </c>
      <c r="AQ172" s="23">
        <f>IF(OR(ISNUMBER(SEARCH("S",$A165)),ISNUMBER(SEARCH("P",$A165))),AK165,0)</f>
        <v>0</v>
      </c>
      <c r="AR172" s="23">
        <f>IF(OR(ISNUMBER(SEARCH("S",$A165)),ISNUMBER(SEARCH("P",$A165))),AL165,0)</f>
        <v>0</v>
      </c>
      <c r="AS172" s="23">
        <f>IF(OR(ISNUMBER(SEARCH("S",$A165)),ISNUMBER(SEARCH("P",$A165))),AM165,0)</f>
        <v>0</v>
      </c>
      <c r="AT172" s="23">
        <f>IF(OR(ISNUMBER(SEARCH("S",$A165)),ISNUMBER(SEARCH("P",$A165))),AN165,0)</f>
        <v>0</v>
      </c>
      <c r="AU172" s="23">
        <f>IF(OR(ISNUMBER(SEARCH("S",$A165)),ISNUMBER(SEARCH("P",$A165))),AO165,0)</f>
        <v>0</v>
      </c>
    </row>
    <row r="173" spans="1:63" x14ac:dyDescent="0.45">
      <c r="B173" s="184"/>
      <c r="C173" s="170"/>
      <c r="D173" s="170"/>
      <c r="E173" s="170"/>
      <c r="F173" s="170"/>
      <c r="G173" s="170"/>
      <c r="H173" s="170"/>
      <c r="I173" s="170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84"/>
      <c r="AE173" s="172"/>
      <c r="AF173" s="172"/>
      <c r="AG173" s="172"/>
      <c r="AI173" s="9"/>
      <c r="AK173" s="22" t="s">
        <v>352</v>
      </c>
      <c r="AL173" s="25">
        <f>IF(ISNUMBER(SEARCH("P",A165)),COUNTIF(AG164:AG173,"False"),0)</f>
        <v>0</v>
      </c>
      <c r="AM173" s="25">
        <f>IF(ISNUMBER(SEARCH("P",A165)),COUNTIF(AG201:AG210,"False"),0)</f>
        <v>0</v>
      </c>
      <c r="AN173" s="25">
        <f>IF(ISNUMBER(SEARCH("P",A165)),COUNTIF(AG174:AG200,"False"),0)</f>
        <v>0</v>
      </c>
      <c r="AP173" s="22"/>
      <c r="AQ173" s="23">
        <f>IF(OR(ISNUMBER(SEARCH("S",$A165)),ISNUMBER(SEARCH("P",$A165))),AK166,0)</f>
        <v>0</v>
      </c>
      <c r="AR173" s="23">
        <f>IF(OR(ISNUMBER(SEARCH("S",$A165)),ISNUMBER(SEARCH("P",$A165))),AL166,0)</f>
        <v>0</v>
      </c>
      <c r="AS173" s="23">
        <f>IF(OR(ISNUMBER(SEARCH("S",$A165)),ISNUMBER(SEARCH("P",$A165))),AM166,0)</f>
        <v>0</v>
      </c>
      <c r="AT173" s="23">
        <f>IF(OR(ISNUMBER(SEARCH("S",$A165)),ISNUMBER(SEARCH("P",$A165))),AN166,0)</f>
        <v>0</v>
      </c>
      <c r="AU173" s="23">
        <f>IF(OR(ISNUMBER(SEARCH("S",$A165)),ISNUMBER(SEARCH("P",$A165))),AO166,0)</f>
        <v>0</v>
      </c>
    </row>
    <row r="174" spans="1:63" x14ac:dyDescent="0.45">
      <c r="B174" s="184"/>
      <c r="C174" s="170"/>
      <c r="D174" s="170"/>
      <c r="E174" s="170"/>
      <c r="F174" s="170"/>
      <c r="G174" s="170"/>
      <c r="H174" s="170"/>
      <c r="I174" s="170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84"/>
      <c r="AE174" s="172"/>
      <c r="AF174" s="172"/>
      <c r="AG174" s="172"/>
      <c r="AI174" s="9"/>
      <c r="AK174" s="22" t="s">
        <v>353</v>
      </c>
      <c r="AL174" s="25">
        <f>IF(ISNUMBER(SEARCH("A",A165)),COUNTIF(AG164:AG173,"False"),0)</f>
        <v>0</v>
      </c>
      <c r="AM174" s="25">
        <f>IF(ISNUMBER(SEARCH("A",A165)),COUNTIF(AG194:AG203,"False"),0)</f>
        <v>0</v>
      </c>
      <c r="AN174" s="25">
        <f>IF(ISNUMBER(SEARCH("A",A165)),COUNTIF(AG174:AG193,"False"),0)</f>
        <v>0</v>
      </c>
      <c r="AP174" s="22" t="s">
        <v>353</v>
      </c>
      <c r="AQ174" s="23">
        <f>IF(ISNUMBER(SEARCH("A",$A165)),AK165,0)</f>
        <v>0</v>
      </c>
      <c r="AR174" s="23">
        <f>IF(ISNUMBER(SEARCH("A",$A165)),AL165,0)</f>
        <v>0</v>
      </c>
      <c r="AS174" s="23">
        <f>IF(ISNUMBER(SEARCH("A",$A165)),AM165,0)</f>
        <v>0</v>
      </c>
      <c r="AT174" s="23">
        <f>IF(ISNUMBER(SEARCH("A",$A165)),AN165,0)</f>
        <v>0</v>
      </c>
      <c r="AU174" s="23" t="s">
        <v>167</v>
      </c>
    </row>
    <row r="175" spans="1:63" x14ac:dyDescent="0.45">
      <c r="B175" s="184"/>
      <c r="C175" s="170"/>
      <c r="D175" s="170"/>
      <c r="E175" s="170"/>
      <c r="F175" s="170"/>
      <c r="G175" s="170"/>
      <c r="H175" s="170"/>
      <c r="I175" s="170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84"/>
      <c r="AE175" s="172"/>
      <c r="AF175" s="172"/>
      <c r="AG175" s="172"/>
      <c r="AI175" s="9"/>
      <c r="AP175" s="9"/>
      <c r="AQ175" s="23">
        <v>10</v>
      </c>
      <c r="AR175" s="23">
        <v>10</v>
      </c>
      <c r="AS175" s="23">
        <v>10</v>
      </c>
      <c r="AT175" s="23">
        <v>10</v>
      </c>
      <c r="AU175" s="23" t="s">
        <v>167</v>
      </c>
    </row>
    <row r="176" spans="1:63" x14ac:dyDescent="0.45">
      <c r="B176" s="184"/>
      <c r="C176" s="170"/>
      <c r="D176" s="170"/>
      <c r="E176" s="170"/>
      <c r="F176" s="170"/>
      <c r="G176" s="170"/>
      <c r="H176" s="170"/>
      <c r="I176" s="170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84"/>
      <c r="AE176" s="172"/>
      <c r="AF176" s="172"/>
      <c r="AG176" s="172"/>
      <c r="AI176" s="9"/>
      <c r="AK176" s="456" t="s">
        <v>658</v>
      </c>
      <c r="AL176" s="456"/>
      <c r="AM176" s="456"/>
    </row>
    <row r="177" spans="2:39" x14ac:dyDescent="0.45">
      <c r="B177" s="184"/>
      <c r="C177" s="170"/>
      <c r="D177" s="170"/>
      <c r="E177" s="170"/>
      <c r="F177" s="170"/>
      <c r="G177" s="170"/>
      <c r="H177" s="170"/>
      <c r="I177" s="170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84"/>
      <c r="AE177" s="172"/>
      <c r="AF177" s="172"/>
      <c r="AG177" s="172"/>
      <c r="AI177" s="9"/>
      <c r="AK177" s="442" t="s">
        <v>679</v>
      </c>
      <c r="AL177" s="23"/>
      <c r="AM177" s="22">
        <f>COUNTIF(H164:H215,1)</f>
        <v>0</v>
      </c>
    </row>
    <row r="178" spans="2:39" x14ac:dyDescent="0.45">
      <c r="B178" s="184"/>
      <c r="C178" s="170"/>
      <c r="D178" s="170"/>
      <c r="E178" s="170"/>
      <c r="F178" s="170"/>
      <c r="G178" s="170"/>
      <c r="H178" s="170"/>
      <c r="I178" s="170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84"/>
      <c r="AE178" s="172"/>
      <c r="AF178" s="172"/>
      <c r="AG178" s="172"/>
      <c r="AI178" s="9"/>
      <c r="AK178" s="442" t="s">
        <v>680</v>
      </c>
      <c r="AL178" s="23"/>
      <c r="AM178" s="22">
        <f>COUNTIF(H164:H215,2)</f>
        <v>0</v>
      </c>
    </row>
    <row r="179" spans="2:39" x14ac:dyDescent="0.45">
      <c r="B179" s="184"/>
      <c r="C179" s="170"/>
      <c r="D179" s="170"/>
      <c r="E179" s="170"/>
      <c r="F179" s="170"/>
      <c r="G179" s="170"/>
      <c r="H179" s="170"/>
      <c r="I179" s="170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84"/>
      <c r="AE179" s="172"/>
      <c r="AF179" s="172"/>
      <c r="AG179" s="172"/>
      <c r="AI179" s="9"/>
    </row>
    <row r="180" spans="2:39" x14ac:dyDescent="0.45">
      <c r="B180" s="184"/>
      <c r="C180" s="170"/>
      <c r="D180" s="170"/>
      <c r="E180" s="170"/>
      <c r="F180" s="170"/>
      <c r="G180" s="170"/>
      <c r="H180" s="170"/>
      <c r="I180" s="170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84"/>
      <c r="AE180" s="172"/>
      <c r="AF180" s="172"/>
      <c r="AG180" s="172"/>
      <c r="AI180" s="9"/>
    </row>
    <row r="181" spans="2:39" x14ac:dyDescent="0.45">
      <c r="B181" s="184"/>
      <c r="C181" s="170"/>
      <c r="D181" s="170"/>
      <c r="E181" s="170"/>
      <c r="F181" s="170"/>
      <c r="G181" s="170"/>
      <c r="H181" s="170"/>
      <c r="I181" s="170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84"/>
      <c r="AE181" s="172"/>
      <c r="AF181" s="172"/>
      <c r="AG181" s="172"/>
      <c r="AI181" s="9"/>
    </row>
    <row r="182" spans="2:39" x14ac:dyDescent="0.45">
      <c r="B182" s="184"/>
      <c r="C182" s="170"/>
      <c r="D182" s="170"/>
      <c r="E182" s="170"/>
      <c r="F182" s="170"/>
      <c r="G182" s="170"/>
      <c r="H182" s="170"/>
      <c r="I182" s="170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84"/>
      <c r="AE182" s="172"/>
      <c r="AF182" s="172"/>
      <c r="AG182" s="172"/>
      <c r="AI182" s="9"/>
    </row>
    <row r="183" spans="2:39" x14ac:dyDescent="0.45">
      <c r="B183" s="184"/>
      <c r="C183" s="170"/>
      <c r="D183" s="170"/>
      <c r="E183" s="170"/>
      <c r="F183" s="170"/>
      <c r="G183" s="170"/>
      <c r="H183" s="170"/>
      <c r="I183" s="170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84"/>
      <c r="AE183" s="172"/>
      <c r="AF183" s="172"/>
      <c r="AG183" s="172"/>
      <c r="AI183" s="9"/>
    </row>
    <row r="184" spans="2:39" x14ac:dyDescent="0.45">
      <c r="B184" s="184"/>
      <c r="C184" s="170"/>
      <c r="D184" s="170"/>
      <c r="E184" s="170"/>
      <c r="F184" s="170"/>
      <c r="G184" s="170"/>
      <c r="H184" s="170"/>
      <c r="I184" s="170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84"/>
      <c r="AE184" s="172"/>
      <c r="AF184" s="172"/>
      <c r="AG184" s="172"/>
      <c r="AI184" s="9"/>
    </row>
    <row r="185" spans="2:39" x14ac:dyDescent="0.45">
      <c r="B185" s="184"/>
      <c r="C185" s="170"/>
      <c r="D185" s="170"/>
      <c r="E185" s="170"/>
      <c r="F185" s="170"/>
      <c r="G185" s="170"/>
      <c r="H185" s="170"/>
      <c r="I185" s="170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84"/>
      <c r="AE185" s="172"/>
      <c r="AF185" s="172"/>
      <c r="AG185" s="172"/>
      <c r="AI185" s="9"/>
    </row>
    <row r="186" spans="2:39" x14ac:dyDescent="0.45">
      <c r="B186" s="184"/>
      <c r="C186" s="170"/>
      <c r="D186" s="170"/>
      <c r="E186" s="170"/>
      <c r="F186" s="170"/>
      <c r="G186" s="170"/>
      <c r="H186" s="170"/>
      <c r="I186" s="170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84"/>
      <c r="AE186" s="172"/>
      <c r="AF186" s="172"/>
      <c r="AG186" s="172"/>
      <c r="AI186" s="9"/>
    </row>
    <row r="187" spans="2:39" x14ac:dyDescent="0.45">
      <c r="B187" s="184"/>
      <c r="C187" s="170"/>
      <c r="D187" s="170"/>
      <c r="E187" s="170"/>
      <c r="F187" s="170"/>
      <c r="G187" s="170"/>
      <c r="H187" s="170"/>
      <c r="I187" s="170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84"/>
      <c r="AE187" s="172"/>
      <c r="AF187" s="172"/>
      <c r="AG187" s="172"/>
      <c r="AI187" s="9"/>
    </row>
    <row r="188" spans="2:39" x14ac:dyDescent="0.45">
      <c r="B188" s="184"/>
      <c r="C188" s="170"/>
      <c r="D188" s="170"/>
      <c r="E188" s="170"/>
      <c r="F188" s="170"/>
      <c r="G188" s="170"/>
      <c r="H188" s="170"/>
      <c r="I188" s="170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84"/>
      <c r="AE188" s="172"/>
      <c r="AF188" s="172"/>
      <c r="AG188" s="172"/>
      <c r="AI188" s="9"/>
    </row>
    <row r="189" spans="2:39" x14ac:dyDescent="0.45">
      <c r="B189" s="184"/>
      <c r="C189" s="170"/>
      <c r="D189" s="170"/>
      <c r="E189" s="170"/>
      <c r="F189" s="170"/>
      <c r="G189" s="170"/>
      <c r="H189" s="170"/>
      <c r="I189" s="170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84"/>
      <c r="AE189" s="172"/>
      <c r="AF189" s="172"/>
      <c r="AG189" s="172"/>
      <c r="AI189" s="9"/>
    </row>
    <row r="190" spans="2:39" x14ac:dyDescent="0.45">
      <c r="B190" s="184"/>
      <c r="C190" s="170"/>
      <c r="D190" s="170"/>
      <c r="E190" s="170"/>
      <c r="F190" s="170"/>
      <c r="G190" s="170"/>
      <c r="H190" s="170"/>
      <c r="I190" s="170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84"/>
      <c r="AE190" s="172"/>
      <c r="AF190" s="172"/>
      <c r="AG190" s="172"/>
      <c r="AI190" s="9"/>
    </row>
    <row r="191" spans="2:39" x14ac:dyDescent="0.45">
      <c r="B191" s="184"/>
      <c r="C191" s="170"/>
      <c r="D191" s="170"/>
      <c r="E191" s="170"/>
      <c r="F191" s="170"/>
      <c r="G191" s="170"/>
      <c r="H191" s="170"/>
      <c r="I191" s="170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84"/>
      <c r="AE191" s="172"/>
      <c r="AF191" s="172"/>
      <c r="AG191" s="172"/>
      <c r="AI191" s="9"/>
    </row>
    <row r="192" spans="2:39" x14ac:dyDescent="0.45">
      <c r="B192" s="184"/>
      <c r="C192" s="170"/>
      <c r="D192" s="170"/>
      <c r="E192" s="170"/>
      <c r="F192" s="170"/>
      <c r="G192" s="170"/>
      <c r="H192" s="170"/>
      <c r="I192" s="170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84"/>
      <c r="AE192" s="172"/>
      <c r="AF192" s="172"/>
      <c r="AG192" s="172"/>
      <c r="AI192" s="9"/>
    </row>
    <row r="193" spans="2:35" x14ac:dyDescent="0.45">
      <c r="B193" s="184"/>
      <c r="C193" s="170"/>
      <c r="D193" s="170"/>
      <c r="E193" s="170"/>
      <c r="F193" s="170"/>
      <c r="G193" s="170"/>
      <c r="H193" s="170"/>
      <c r="I193" s="170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84"/>
      <c r="AE193" s="172"/>
      <c r="AF193" s="172"/>
      <c r="AG193" s="172"/>
      <c r="AI193" s="9"/>
    </row>
    <row r="194" spans="2:35" x14ac:dyDescent="0.45">
      <c r="B194" s="184"/>
      <c r="C194" s="170"/>
      <c r="D194" s="170"/>
      <c r="E194" s="170"/>
      <c r="F194" s="170"/>
      <c r="G194" s="170"/>
      <c r="H194" s="170"/>
      <c r="I194" s="170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84"/>
      <c r="AE194" s="172"/>
      <c r="AF194" s="172"/>
      <c r="AG194" s="172"/>
      <c r="AI194" s="9"/>
    </row>
    <row r="195" spans="2:35" x14ac:dyDescent="0.45">
      <c r="B195" s="184"/>
      <c r="C195" s="170"/>
      <c r="D195" s="170"/>
      <c r="E195" s="170"/>
      <c r="F195" s="170"/>
      <c r="G195" s="170"/>
      <c r="H195" s="170"/>
      <c r="I195" s="170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84"/>
      <c r="AE195" s="172"/>
      <c r="AF195" s="172"/>
      <c r="AG195" s="172"/>
      <c r="AI195" s="9"/>
    </row>
    <row r="196" spans="2:35" x14ac:dyDescent="0.45">
      <c r="B196" s="184"/>
      <c r="C196" s="170"/>
      <c r="D196" s="170"/>
      <c r="E196" s="170"/>
      <c r="F196" s="170"/>
      <c r="G196" s="170"/>
      <c r="H196" s="170"/>
      <c r="I196" s="170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84"/>
      <c r="AE196" s="172"/>
      <c r="AF196" s="172"/>
      <c r="AG196" s="172"/>
      <c r="AI196" s="9"/>
    </row>
    <row r="197" spans="2:35" x14ac:dyDescent="0.45">
      <c r="B197" s="184"/>
      <c r="C197" s="170"/>
      <c r="D197" s="170"/>
      <c r="E197" s="170"/>
      <c r="F197" s="170"/>
      <c r="G197" s="170"/>
      <c r="H197" s="170"/>
      <c r="I197" s="170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84"/>
      <c r="AE197" s="172"/>
      <c r="AF197" s="172"/>
      <c r="AG197" s="172"/>
      <c r="AI197" s="9"/>
    </row>
    <row r="198" spans="2:35" x14ac:dyDescent="0.45">
      <c r="B198" s="184"/>
      <c r="C198" s="170"/>
      <c r="D198" s="170"/>
      <c r="E198" s="170"/>
      <c r="F198" s="170"/>
      <c r="G198" s="170"/>
      <c r="H198" s="170"/>
      <c r="I198" s="170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84"/>
      <c r="AE198" s="172"/>
      <c r="AF198" s="172"/>
      <c r="AG198" s="172"/>
      <c r="AI198" s="9"/>
    </row>
    <row r="199" spans="2:35" x14ac:dyDescent="0.45">
      <c r="B199" s="184"/>
      <c r="C199" s="170"/>
      <c r="D199" s="170"/>
      <c r="E199" s="170"/>
      <c r="F199" s="170"/>
      <c r="G199" s="170"/>
      <c r="H199" s="170"/>
      <c r="I199" s="170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84"/>
      <c r="AE199" s="172"/>
      <c r="AF199" s="172"/>
      <c r="AG199" s="172"/>
      <c r="AI199" s="9"/>
    </row>
    <row r="200" spans="2:35" x14ac:dyDescent="0.45">
      <c r="B200" s="184"/>
      <c r="C200" s="170"/>
      <c r="D200" s="170"/>
      <c r="E200" s="170"/>
      <c r="F200" s="170"/>
      <c r="G200" s="170"/>
      <c r="H200" s="170"/>
      <c r="I200" s="170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84"/>
      <c r="AE200" s="172"/>
      <c r="AF200" s="172"/>
      <c r="AG200" s="172"/>
      <c r="AI200" s="9"/>
    </row>
    <row r="201" spans="2:35" x14ac:dyDescent="0.45">
      <c r="B201" s="184"/>
      <c r="C201" s="170"/>
      <c r="D201" s="170"/>
      <c r="E201" s="170"/>
      <c r="F201" s="170"/>
      <c r="G201" s="170"/>
      <c r="H201" s="170"/>
      <c r="I201" s="170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84"/>
      <c r="AE201" s="172"/>
      <c r="AF201" s="172"/>
      <c r="AG201" s="172"/>
      <c r="AI201" s="9"/>
    </row>
    <row r="202" spans="2:35" x14ac:dyDescent="0.45">
      <c r="B202" s="184"/>
      <c r="C202" s="170"/>
      <c r="D202" s="170"/>
      <c r="E202" s="170"/>
      <c r="F202" s="170"/>
      <c r="G202" s="170"/>
      <c r="H202" s="170"/>
      <c r="I202" s="170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84"/>
      <c r="AE202" s="172"/>
      <c r="AF202" s="172"/>
      <c r="AG202" s="172"/>
      <c r="AI202" s="9"/>
    </row>
    <row r="203" spans="2:35" x14ac:dyDescent="0.45">
      <c r="B203" s="184"/>
      <c r="C203" s="170"/>
      <c r="D203" s="170"/>
      <c r="E203" s="170"/>
      <c r="F203" s="170"/>
      <c r="G203" s="170"/>
      <c r="H203" s="170"/>
      <c r="I203" s="170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84"/>
      <c r="AE203" s="172"/>
      <c r="AF203" s="172"/>
      <c r="AG203" s="172"/>
      <c r="AI203" s="9"/>
    </row>
    <row r="204" spans="2:35" x14ac:dyDescent="0.45">
      <c r="B204" s="184"/>
      <c r="C204" s="170"/>
      <c r="D204" s="170"/>
      <c r="E204" s="170"/>
      <c r="F204" s="170"/>
      <c r="G204" s="170"/>
      <c r="H204" s="170"/>
      <c r="I204" s="170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84"/>
      <c r="AE204" s="172"/>
      <c r="AF204" s="172"/>
      <c r="AG204" s="172"/>
      <c r="AI204" s="9"/>
    </row>
    <row r="205" spans="2:35" x14ac:dyDescent="0.45">
      <c r="B205" s="184"/>
      <c r="C205" s="170"/>
      <c r="D205" s="170"/>
      <c r="E205" s="170"/>
      <c r="F205" s="170"/>
      <c r="G205" s="170"/>
      <c r="H205" s="170"/>
      <c r="I205" s="170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84"/>
      <c r="AE205" s="172"/>
      <c r="AF205" s="172"/>
      <c r="AG205" s="172"/>
      <c r="AI205" s="9"/>
    </row>
    <row r="206" spans="2:35" x14ac:dyDescent="0.45">
      <c r="B206" s="184"/>
      <c r="C206" s="170"/>
      <c r="D206" s="170"/>
      <c r="E206" s="170"/>
      <c r="F206" s="170"/>
      <c r="G206" s="170"/>
      <c r="H206" s="170"/>
      <c r="I206" s="170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84"/>
      <c r="AE206" s="172"/>
      <c r="AF206" s="172"/>
      <c r="AG206" s="172"/>
      <c r="AI206" s="9"/>
    </row>
    <row r="207" spans="2:35" x14ac:dyDescent="0.45">
      <c r="B207" s="184"/>
      <c r="C207" s="170"/>
      <c r="D207" s="170"/>
      <c r="E207" s="170"/>
      <c r="F207" s="170"/>
      <c r="G207" s="170"/>
      <c r="H207" s="170"/>
      <c r="I207" s="170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84"/>
      <c r="AE207" s="172"/>
      <c r="AF207" s="172"/>
      <c r="AG207" s="172"/>
      <c r="AI207" s="9"/>
    </row>
    <row r="208" spans="2:35" x14ac:dyDescent="0.45">
      <c r="B208" s="184"/>
      <c r="C208" s="170"/>
      <c r="D208" s="170"/>
      <c r="E208" s="170"/>
      <c r="F208" s="170"/>
      <c r="G208" s="170"/>
      <c r="H208" s="170"/>
      <c r="I208" s="170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84"/>
      <c r="AE208" s="172"/>
      <c r="AF208" s="172"/>
      <c r="AG208" s="172"/>
      <c r="AI208" s="9"/>
    </row>
    <row r="209" spans="1:63" x14ac:dyDescent="0.45">
      <c r="B209" s="184"/>
      <c r="C209" s="170"/>
      <c r="D209" s="170"/>
      <c r="E209" s="170"/>
      <c r="F209" s="170"/>
      <c r="G209" s="170"/>
      <c r="H209" s="170"/>
      <c r="I209" s="170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84"/>
      <c r="AE209" s="172"/>
      <c r="AF209" s="172"/>
      <c r="AG209" s="172"/>
      <c r="AI209" s="9"/>
    </row>
    <row r="210" spans="1:63" x14ac:dyDescent="0.45">
      <c r="B210" s="184"/>
      <c r="C210" s="170"/>
      <c r="D210" s="170"/>
      <c r="E210" s="170"/>
      <c r="F210" s="170"/>
      <c r="G210" s="170"/>
      <c r="H210" s="170"/>
      <c r="I210" s="170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84"/>
      <c r="AE210" s="172"/>
      <c r="AF210" s="172"/>
      <c r="AG210" s="172"/>
      <c r="AI210" s="9"/>
    </row>
    <row r="211" spans="1:63" x14ac:dyDescent="0.45">
      <c r="B211" s="184"/>
      <c r="C211" s="170"/>
      <c r="D211" s="170"/>
      <c r="E211" s="170"/>
      <c r="F211" s="170"/>
      <c r="G211" s="170"/>
      <c r="H211" s="170"/>
      <c r="I211" s="170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84"/>
      <c r="AE211" s="172"/>
      <c r="AF211" s="172"/>
      <c r="AG211" s="172"/>
      <c r="AI211" s="9"/>
    </row>
    <row r="212" spans="1:63" x14ac:dyDescent="0.45">
      <c r="B212" s="184"/>
      <c r="C212" s="170"/>
      <c r="D212" s="170"/>
      <c r="E212" s="170"/>
      <c r="F212" s="170"/>
      <c r="G212" s="170"/>
      <c r="H212" s="170"/>
      <c r="I212" s="170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84"/>
      <c r="AE212" s="172"/>
      <c r="AF212" s="172"/>
      <c r="AG212" s="172"/>
      <c r="AI212" s="9"/>
    </row>
    <row r="213" spans="1:63" x14ac:dyDescent="0.45">
      <c r="B213" s="184"/>
      <c r="C213" s="170"/>
      <c r="D213" s="170"/>
      <c r="E213" s="170"/>
      <c r="F213" s="170"/>
      <c r="G213" s="170"/>
      <c r="H213" s="170"/>
      <c r="I213" s="170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84"/>
      <c r="AE213" s="172"/>
      <c r="AF213" s="172"/>
      <c r="AG213" s="172"/>
      <c r="AI213" s="9"/>
    </row>
    <row r="214" spans="1:63" x14ac:dyDescent="0.45">
      <c r="B214" s="184"/>
      <c r="C214" s="170"/>
      <c r="D214" s="170"/>
      <c r="E214" s="170"/>
      <c r="F214" s="170"/>
      <c r="G214" s="170"/>
      <c r="H214" s="170"/>
      <c r="I214" s="170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84"/>
      <c r="AE214" s="172"/>
      <c r="AF214" s="172"/>
      <c r="AG214" s="172"/>
      <c r="AI214" s="9"/>
    </row>
    <row r="215" spans="1:63" ht="14.65" thickBot="1" x14ac:dyDescent="0.5">
      <c r="B215" s="184"/>
      <c r="C215" s="170"/>
      <c r="D215" s="170"/>
      <c r="E215" s="170"/>
      <c r="F215" s="170"/>
      <c r="G215" s="170"/>
      <c r="H215" s="170"/>
      <c r="I215" s="170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84"/>
      <c r="AE215" s="172"/>
      <c r="AF215" s="172"/>
      <c r="AG215" s="172"/>
      <c r="AI215" s="11"/>
    </row>
    <row r="216" spans="1:63" s="12" customFormat="1" ht="21.75" thickTop="1" thickBot="1" x14ac:dyDescent="0.5">
      <c r="A216" s="8"/>
      <c r="B216" s="185"/>
      <c r="C216" s="172"/>
      <c r="D216" s="172"/>
      <c r="E216" s="172"/>
      <c r="F216" s="172"/>
      <c r="G216" s="172"/>
      <c r="H216" s="172"/>
      <c r="I216" s="172"/>
      <c r="J216" s="172"/>
      <c r="K216" s="172"/>
      <c r="L216" s="172"/>
      <c r="M216" s="172"/>
      <c r="N216" s="172"/>
      <c r="O216" s="172"/>
      <c r="P216" s="172"/>
      <c r="Q216" s="172"/>
      <c r="R216" s="172"/>
      <c r="S216" s="172"/>
      <c r="T216" s="172"/>
      <c r="U216" s="172"/>
      <c r="V216" s="172"/>
      <c r="W216" s="172"/>
      <c r="X216" s="172"/>
      <c r="Y216" s="172"/>
      <c r="Z216" s="172"/>
      <c r="AA216" s="172"/>
      <c r="AB216" s="172"/>
      <c r="AC216" s="172"/>
      <c r="AD216" s="185"/>
      <c r="AE216" s="172"/>
      <c r="AF216" s="172"/>
      <c r="AG216" s="172"/>
      <c r="AH216"/>
      <c r="AK216" s="124" t="s">
        <v>485</v>
      </c>
      <c r="AL216" s="124" t="s">
        <v>486</v>
      </c>
      <c r="AM216" s="124" t="s">
        <v>487</v>
      </c>
      <c r="AN216" s="124" t="s">
        <v>488</v>
      </c>
      <c r="AO216" s="124" t="s">
        <v>489</v>
      </c>
      <c r="AP216" s="124" t="s">
        <v>363</v>
      </c>
      <c r="AQ216" s="124" t="s">
        <v>657</v>
      </c>
      <c r="AR216" s="124" t="s">
        <v>6</v>
      </c>
      <c r="AS216" s="124" t="s">
        <v>9</v>
      </c>
      <c r="AT216" s="124" t="s">
        <v>7</v>
      </c>
      <c r="AU216" s="124" t="s">
        <v>554</v>
      </c>
      <c r="AV216" s="124" t="s">
        <v>514</v>
      </c>
      <c r="AW216" s="124" t="s">
        <v>370</v>
      </c>
      <c r="AX216" s="124" t="s">
        <v>172</v>
      </c>
      <c r="AY216" s="124" t="s">
        <v>5</v>
      </c>
      <c r="AZ216" s="124" t="s">
        <v>173</v>
      </c>
      <c r="BA216" s="124" t="s">
        <v>0</v>
      </c>
      <c r="BB216" s="124" t="s">
        <v>1</v>
      </c>
      <c r="BC216" s="124" t="s">
        <v>536</v>
      </c>
      <c r="BD216" s="124" t="s">
        <v>10</v>
      </c>
      <c r="BE216" s="124" t="s">
        <v>11</v>
      </c>
      <c r="BF216" s="124" t="s">
        <v>2</v>
      </c>
      <c r="BG216" s="124" t="s">
        <v>8</v>
      </c>
      <c r="BH216" s="124" t="s">
        <v>537</v>
      </c>
      <c r="BI216" s="124" t="s">
        <v>4</v>
      </c>
      <c r="BJ216" s="124" t="s">
        <v>3</v>
      </c>
      <c r="BK216" s="124" t="s">
        <v>555</v>
      </c>
    </row>
    <row r="217" spans="1:63" ht="14.65" thickTop="1" x14ac:dyDescent="0.45">
      <c r="A217" s="28" t="s">
        <v>221</v>
      </c>
      <c r="B217" s="184"/>
      <c r="C217" s="170"/>
      <c r="D217" s="170"/>
      <c r="E217" s="170"/>
      <c r="F217" s="170"/>
      <c r="G217" s="170"/>
      <c r="H217" s="170"/>
      <c r="I217" s="170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84"/>
      <c r="AE217" s="172"/>
      <c r="AF217" s="172"/>
      <c r="AG217" s="172"/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84"/>
      <c r="C218" s="170"/>
      <c r="D218" s="170"/>
      <c r="E218" s="170"/>
      <c r="F218" s="170"/>
      <c r="G218" s="170"/>
      <c r="H218" s="170"/>
      <c r="I218" s="170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84"/>
      <c r="AE218" s="172"/>
      <c r="AF218" s="172"/>
      <c r="AG218" s="172"/>
      <c r="AI218" s="9"/>
      <c r="AK218" s="39">
        <v>0</v>
      </c>
      <c r="AL218" s="39">
        <v>0</v>
      </c>
      <c r="AM218" s="39">
        <v>0</v>
      </c>
      <c r="AN218" s="39">
        <v>0</v>
      </c>
      <c r="AO218" s="39">
        <v>0</v>
      </c>
      <c r="AP218" s="39">
        <v>0</v>
      </c>
      <c r="AQ218" s="39">
        <v>0</v>
      </c>
      <c r="AR218" s="39">
        <v>0</v>
      </c>
      <c r="AS218" s="39">
        <v>0</v>
      </c>
      <c r="AT218" s="39">
        <v>0</v>
      </c>
      <c r="AU218" s="39">
        <v>0</v>
      </c>
      <c r="AV218" s="39">
        <v>0</v>
      </c>
      <c r="AW218" s="39">
        <v>0</v>
      </c>
      <c r="AX218" s="39">
        <v>0</v>
      </c>
      <c r="AY218" s="39">
        <v>0</v>
      </c>
      <c r="AZ218" s="39">
        <v>0</v>
      </c>
      <c r="BA218" s="39">
        <v>0</v>
      </c>
      <c r="BB218" s="39">
        <v>0</v>
      </c>
      <c r="BC218" s="39">
        <v>0</v>
      </c>
      <c r="BD218" s="39">
        <v>0</v>
      </c>
      <c r="BE218" s="39">
        <v>0</v>
      </c>
      <c r="BF218" s="39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84"/>
      <c r="C219" s="170"/>
      <c r="D219" s="170"/>
      <c r="E219" s="170"/>
      <c r="F219" s="170"/>
      <c r="G219" s="170"/>
      <c r="H219" s="170"/>
      <c r="I219" s="170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84"/>
      <c r="AE219" s="172"/>
      <c r="AF219" s="172"/>
      <c r="AG219" s="172"/>
      <c r="AI219" s="9"/>
      <c r="AK219" s="40">
        <f>ROWS(C217:C268)-COUNTBLANK(C217:C268)</f>
        <v>0</v>
      </c>
      <c r="AL219" s="40">
        <f>ROWS(D217:D268)-COUNTBLANK(D217:D268)</f>
        <v>0</v>
      </c>
      <c r="AM219" s="40">
        <f>ROWS(E217:E268)-COUNTBLANK(E217:E268)</f>
        <v>0</v>
      </c>
      <c r="AN219" s="40">
        <f>ROWS(F217:F268)-COUNTBLANK(F217:F268)</f>
        <v>0</v>
      </c>
      <c r="AO219" s="40">
        <f>ROWS(G217:G268)-COUNTBLANK(G217:G268)</f>
        <v>0</v>
      </c>
      <c r="AP219" s="40">
        <f>ROWS(I217:I268)-COUNTBLANK(I217:I268)</f>
        <v>0</v>
      </c>
      <c r="AQ219" s="40"/>
      <c r="AR219" s="40">
        <f>ROWS(J217:J268)-COUNTBLANK(J217:J268)</f>
        <v>0</v>
      </c>
      <c r="AS219" s="40">
        <f t="shared" ref="AS219" si="58">ROWS(K217:K268)-COUNTBLANK(K217:K268)</f>
        <v>0</v>
      </c>
      <c r="AT219" s="40">
        <f t="shared" ref="AT219" si="59">ROWS(L217:L268)-COUNTBLANK(L217:L268)</f>
        <v>0</v>
      </c>
      <c r="AU219" s="40">
        <f t="shared" ref="AU219" si="60">ROWS(M217:M268)-COUNTBLANK(M217:M268)</f>
        <v>0</v>
      </c>
      <c r="AV219" s="40">
        <f t="shared" ref="AV219" si="61">ROWS(N217:N268)-COUNTBLANK(N217:N268)</f>
        <v>0</v>
      </c>
      <c r="AW219" s="40">
        <f t="shared" ref="AW219" si="62">ROWS(O217:O268)-COUNTBLANK(O217:O268)</f>
        <v>0</v>
      </c>
      <c r="AX219" s="40">
        <f t="shared" ref="AX219" si="63">ROWS(P217:P268)-COUNTBLANK(P217:P268)</f>
        <v>0</v>
      </c>
      <c r="AY219" s="40">
        <f t="shared" ref="AY219" si="64">ROWS(Q217:Q268)-COUNTBLANK(Q217:Q268)</f>
        <v>0</v>
      </c>
      <c r="AZ219" s="40">
        <f t="shared" ref="AZ219" si="65">ROWS(R217:R268)-COUNTBLANK(R217:R268)</f>
        <v>0</v>
      </c>
      <c r="BA219" s="40">
        <f t="shared" ref="BA219" si="66">ROWS(S217:S268)-COUNTBLANK(S217:S268)</f>
        <v>0</v>
      </c>
      <c r="BB219" s="40">
        <f t="shared" ref="BB219" si="67">ROWS(T217:T268)-COUNTBLANK(T217:T268)</f>
        <v>0</v>
      </c>
      <c r="BC219" s="40">
        <f t="shared" ref="BC219" si="68">ROWS(U217:U268)-COUNTBLANK(U217:U268)</f>
        <v>0</v>
      </c>
      <c r="BD219" s="40">
        <f t="shared" ref="BD219" si="69">ROWS(V217:V268)-COUNTBLANK(V217:V268)</f>
        <v>0</v>
      </c>
      <c r="BE219" s="40">
        <f t="shared" ref="BE219" si="70">ROWS(W217:W268)-COUNTBLANK(W217:W268)</f>
        <v>0</v>
      </c>
      <c r="BF219" s="40">
        <f t="shared" ref="BF219" si="71">ROWS(X217:X268)-COUNTBLANK(X217:X268)</f>
        <v>0</v>
      </c>
      <c r="BG219" s="40">
        <f t="shared" ref="BG219" si="72">ROWS(Y217:Y268)-COUNTBLANK(Y217:Y268)</f>
        <v>0</v>
      </c>
      <c r="BH219" s="40">
        <f t="shared" ref="BH219" si="73">ROWS(Z217:Z268)-COUNTBLANK(Z217:Z268)</f>
        <v>0</v>
      </c>
      <c r="BI219" s="40">
        <f t="shared" ref="BI219" si="74">ROWS(AA217:AA268)-COUNTBLANK(AA217:AA268)</f>
        <v>0</v>
      </c>
      <c r="BJ219" s="40">
        <f t="shared" ref="BJ219" si="75">ROWS(AB217:AB268)-COUNTBLANK(AB217:AB268)</f>
        <v>0</v>
      </c>
      <c r="BK219" s="40">
        <f t="shared" ref="BK219" si="76">ROWS(AC217:AC268)-COUNTBLANK(AC217:AC268)</f>
        <v>0</v>
      </c>
    </row>
    <row r="220" spans="1:63" x14ac:dyDescent="0.45">
      <c r="B220" s="184"/>
      <c r="C220" s="170"/>
      <c r="D220" s="170"/>
      <c r="E220" s="170"/>
      <c r="F220" s="170"/>
      <c r="G220" s="170"/>
      <c r="H220" s="170"/>
      <c r="I220" s="170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84"/>
      <c r="AE220" s="172"/>
      <c r="AF220" s="172"/>
      <c r="AG220" s="172"/>
      <c r="AI220" s="9"/>
    </row>
    <row r="221" spans="1:63" x14ac:dyDescent="0.45">
      <c r="B221" s="184"/>
      <c r="C221" s="170"/>
      <c r="D221" s="170"/>
      <c r="E221" s="170"/>
      <c r="F221" s="170"/>
      <c r="G221" s="170"/>
      <c r="H221" s="170"/>
      <c r="I221" s="170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84"/>
      <c r="AE221" s="172"/>
      <c r="AF221" s="172"/>
      <c r="AG221" s="172"/>
      <c r="AI221" s="9"/>
      <c r="AK221" s="22" t="s">
        <v>257</v>
      </c>
      <c r="AL221" s="22" t="s">
        <v>587</v>
      </c>
      <c r="AM221" s="22" t="s">
        <v>590</v>
      </c>
      <c r="AN221" s="22" t="s">
        <v>588</v>
      </c>
      <c r="AO221" s="22" t="s">
        <v>589</v>
      </c>
    </row>
    <row r="222" spans="1:63" x14ac:dyDescent="0.45">
      <c r="B222" s="184"/>
      <c r="C222" s="170"/>
      <c r="D222" s="170"/>
      <c r="E222" s="170"/>
      <c r="F222" s="170"/>
      <c r="G222" s="170"/>
      <c r="H222" s="170"/>
      <c r="I222" s="170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84"/>
      <c r="AE222" s="172"/>
      <c r="AF222" s="172"/>
      <c r="AG222" s="172"/>
      <c r="AI222" s="9"/>
      <c r="AK222" s="23">
        <f>ROWS(AD217:AD268)-COUNTBLANK(B217:B268)</f>
        <v>0</v>
      </c>
      <c r="AL222" s="23">
        <f>COUNTIF(AG217:AG268,"FALSE")</f>
        <v>0</v>
      </c>
      <c r="AM222" s="23">
        <f>AK222-AL222</f>
        <v>0</v>
      </c>
      <c r="AN222" s="23">
        <f>COUNTIF(AF217:AF268,"O")</f>
        <v>0</v>
      </c>
      <c r="AO222" s="23">
        <f>COUNTIF(AF217:AF268,"*~?")</f>
        <v>0</v>
      </c>
    </row>
    <row r="223" spans="1:63" x14ac:dyDescent="0.45">
      <c r="B223" s="184"/>
      <c r="C223" s="170"/>
      <c r="D223" s="170"/>
      <c r="E223" s="170"/>
      <c r="F223" s="170"/>
      <c r="G223" s="170"/>
      <c r="H223" s="170"/>
      <c r="I223" s="170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84"/>
      <c r="AE223" s="172"/>
      <c r="AF223" s="172"/>
      <c r="AG223" s="172"/>
      <c r="AI223" s="9"/>
    </row>
    <row r="224" spans="1:63" x14ac:dyDescent="0.45">
      <c r="B224" s="184"/>
      <c r="C224" s="170"/>
      <c r="D224" s="170"/>
      <c r="E224" s="170"/>
      <c r="F224" s="170"/>
      <c r="G224" s="170"/>
      <c r="H224" s="170"/>
      <c r="I224" s="170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84"/>
      <c r="AE224" s="172"/>
      <c r="AF224" s="172"/>
      <c r="AG224" s="172"/>
      <c r="AI224" s="9"/>
      <c r="AK224" s="9"/>
      <c r="AL224" s="22" t="s">
        <v>455</v>
      </c>
      <c r="AM224" s="22" t="s">
        <v>337</v>
      </c>
      <c r="AN224" s="22" t="s">
        <v>456</v>
      </c>
      <c r="AP224" s="22"/>
      <c r="AQ224" s="88" t="s">
        <v>485</v>
      </c>
      <c r="AR224" s="88" t="s">
        <v>486</v>
      </c>
      <c r="AS224" s="88" t="s">
        <v>487</v>
      </c>
      <c r="AT224" s="88" t="s">
        <v>488</v>
      </c>
      <c r="AU224" s="88" t="s">
        <v>489</v>
      </c>
    </row>
    <row r="225" spans="2:47" x14ac:dyDescent="0.45">
      <c r="B225" s="184"/>
      <c r="C225" s="170"/>
      <c r="D225" s="170"/>
      <c r="E225" s="170"/>
      <c r="F225" s="170"/>
      <c r="G225" s="170"/>
      <c r="H225" s="170"/>
      <c r="I225" s="170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84"/>
      <c r="AE225" s="172"/>
      <c r="AF225" s="172"/>
      <c r="AG225" s="172"/>
      <c r="AI225" s="9"/>
      <c r="AK225" s="22" t="s">
        <v>260</v>
      </c>
      <c r="AL225" s="25">
        <f>IF(ISNUMBER(SEARCH("S",A218)),COUNTIF(AG217:AG226,"False"),0)</f>
        <v>0</v>
      </c>
      <c r="AM225" s="25">
        <f>IF(ISNUMBER(SEARCH("S",A218)),COUNTIF(AG259:AG268,"False"),0)</f>
        <v>0</v>
      </c>
      <c r="AN225" s="25">
        <f>IF(ISNUMBER(SEARCH("S",A218)),COUNTIF(AG227:AG258,"False"),0)</f>
        <v>0</v>
      </c>
      <c r="AP225" s="22" t="s">
        <v>388</v>
      </c>
      <c r="AQ225" s="23">
        <f>IF(OR(ISNUMBER(SEARCH("S",$A218)),ISNUMBER(SEARCH("P",$A218))),AK218,0)</f>
        <v>0</v>
      </c>
      <c r="AR225" s="23">
        <f>IF(OR(ISNUMBER(SEARCH("S",$A218)),ISNUMBER(SEARCH("P",$A218))),AL218,0)</f>
        <v>0</v>
      </c>
      <c r="AS225" s="23">
        <f>IF(OR(ISNUMBER(SEARCH("S",$A218)),ISNUMBER(SEARCH("P",$A218))),AM218,0)</f>
        <v>0</v>
      </c>
      <c r="AT225" s="23">
        <f>IF(OR(ISNUMBER(SEARCH("S",$A218)),ISNUMBER(SEARCH("P",$A218))),AN218,0)</f>
        <v>0</v>
      </c>
      <c r="AU225" s="23">
        <f>IF(OR(ISNUMBER(SEARCH("S",$A218)),ISNUMBER(SEARCH("P",$A218))),AO218,0)</f>
        <v>0</v>
      </c>
    </row>
    <row r="226" spans="2:47" x14ac:dyDescent="0.45">
      <c r="B226" s="184"/>
      <c r="C226" s="170"/>
      <c r="D226" s="170"/>
      <c r="E226" s="170"/>
      <c r="F226" s="170"/>
      <c r="G226" s="170"/>
      <c r="H226" s="170"/>
      <c r="I226" s="170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84"/>
      <c r="AE226" s="172"/>
      <c r="AF226" s="172"/>
      <c r="AG226" s="172"/>
      <c r="AI226" s="9"/>
      <c r="AK226" s="22" t="s">
        <v>352</v>
      </c>
      <c r="AL226" s="25">
        <f>IF(ISNUMBER(SEARCH("P",A218)),COUNTIF(AG217:AG226,"False"),0)</f>
        <v>0</v>
      </c>
      <c r="AM226" s="25">
        <f>IF(ISNUMBER(SEARCH("P",A218)),COUNTIF(AG254:AG263,"False"),0)</f>
        <v>0</v>
      </c>
      <c r="AN226" s="25">
        <f>IF(ISNUMBER(SEARCH("P",A218)),COUNTIF(AG227:AG253,"False"),0)</f>
        <v>0</v>
      </c>
      <c r="AP226" s="22"/>
      <c r="AQ226" s="23">
        <f>IF(OR(ISNUMBER(SEARCH("S",$A218)),ISNUMBER(SEARCH("P",$A218))),AK219,0)</f>
        <v>0</v>
      </c>
      <c r="AR226" s="23">
        <f>IF(OR(ISNUMBER(SEARCH("S",$A218)),ISNUMBER(SEARCH("P",$A218))),AL219,0)</f>
        <v>0</v>
      </c>
      <c r="AS226" s="23">
        <f>IF(OR(ISNUMBER(SEARCH("S",$A218)),ISNUMBER(SEARCH("P",$A218))),AM219,0)</f>
        <v>0</v>
      </c>
      <c r="AT226" s="23">
        <f>IF(OR(ISNUMBER(SEARCH("S",$A218)),ISNUMBER(SEARCH("P",$A218))),AN219,0)</f>
        <v>0</v>
      </c>
      <c r="AU226" s="23">
        <f>IF(OR(ISNUMBER(SEARCH("S",$A218)),ISNUMBER(SEARCH("P",$A218))),AO219,0)</f>
        <v>0</v>
      </c>
    </row>
    <row r="227" spans="2:47" x14ac:dyDescent="0.45">
      <c r="B227" s="184"/>
      <c r="C227" s="170"/>
      <c r="D227" s="170"/>
      <c r="E227" s="170"/>
      <c r="F227" s="170"/>
      <c r="G227" s="170"/>
      <c r="H227" s="170"/>
      <c r="I227" s="170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84"/>
      <c r="AE227" s="172"/>
      <c r="AF227" s="172"/>
      <c r="AG227" s="172"/>
      <c r="AI227" s="9"/>
      <c r="AK227" s="22" t="s">
        <v>353</v>
      </c>
      <c r="AL227" s="25">
        <f>IF(ISNUMBER(SEARCH("A",A218)),COUNTIF(AG217:AG226,"False"),0)</f>
        <v>0</v>
      </c>
      <c r="AM227" s="25">
        <f>IF(ISNUMBER(SEARCH("A",A218)),COUNTIF(AG247:AG256,"False"),0)</f>
        <v>0</v>
      </c>
      <c r="AN227" s="25">
        <f>IF(ISNUMBER(SEARCH("A",A218)),COUNTIF(AG227:AG246,"False"),0)</f>
        <v>0</v>
      </c>
      <c r="AP227" s="22" t="s">
        <v>353</v>
      </c>
      <c r="AQ227" s="23">
        <f>IF(ISNUMBER(SEARCH("A",$A218)),AK218,0)</f>
        <v>0</v>
      </c>
      <c r="AR227" s="23">
        <f>IF(ISNUMBER(SEARCH("A",$A218)),AL218,0)</f>
        <v>0</v>
      </c>
      <c r="AS227" s="23">
        <f>IF(ISNUMBER(SEARCH("A",$A218)),AM218,0)</f>
        <v>0</v>
      </c>
      <c r="AT227" s="23">
        <f>IF(ISNUMBER(SEARCH("A",$A218)),AN218,0)</f>
        <v>0</v>
      </c>
      <c r="AU227" s="23" t="s">
        <v>167</v>
      </c>
    </row>
    <row r="228" spans="2:47" x14ac:dyDescent="0.45">
      <c r="B228" s="184"/>
      <c r="C228" s="170"/>
      <c r="D228" s="170"/>
      <c r="E228" s="170"/>
      <c r="F228" s="170"/>
      <c r="G228" s="170"/>
      <c r="H228" s="170"/>
      <c r="I228" s="170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84"/>
      <c r="AE228" s="172"/>
      <c r="AF228" s="172"/>
      <c r="AG228" s="172"/>
      <c r="AI228" s="9"/>
      <c r="AP228" s="9"/>
      <c r="AQ228" s="23">
        <v>10</v>
      </c>
      <c r="AR228" s="23">
        <v>10</v>
      </c>
      <c r="AS228" s="23">
        <v>10</v>
      </c>
      <c r="AT228" s="23">
        <v>10</v>
      </c>
      <c r="AU228" s="23" t="s">
        <v>167</v>
      </c>
    </row>
    <row r="229" spans="2:47" x14ac:dyDescent="0.45">
      <c r="B229" s="184"/>
      <c r="C229" s="170"/>
      <c r="D229" s="170"/>
      <c r="E229" s="170"/>
      <c r="F229" s="170"/>
      <c r="G229" s="170"/>
      <c r="H229" s="170"/>
      <c r="I229" s="170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84"/>
      <c r="AE229" s="172"/>
      <c r="AF229" s="172"/>
      <c r="AG229" s="172"/>
      <c r="AI229" s="9"/>
      <c r="AK229" s="456" t="s">
        <v>658</v>
      </c>
      <c r="AL229" s="456"/>
      <c r="AM229" s="456"/>
    </row>
    <row r="230" spans="2:47" x14ac:dyDescent="0.45">
      <c r="B230" s="184"/>
      <c r="C230" s="170"/>
      <c r="D230" s="170"/>
      <c r="E230" s="170"/>
      <c r="F230" s="170"/>
      <c r="G230" s="170"/>
      <c r="H230" s="170"/>
      <c r="I230" s="170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84"/>
      <c r="AE230" s="172"/>
      <c r="AF230" s="172"/>
      <c r="AG230" s="172"/>
      <c r="AI230" s="9"/>
      <c r="AK230" s="442" t="s">
        <v>679</v>
      </c>
      <c r="AL230" s="23"/>
      <c r="AM230" s="22">
        <f>COUNTIF(H217:H268,1)</f>
        <v>0</v>
      </c>
    </row>
    <row r="231" spans="2:47" x14ac:dyDescent="0.45">
      <c r="B231" s="184"/>
      <c r="C231" s="170"/>
      <c r="D231" s="170"/>
      <c r="E231" s="170"/>
      <c r="F231" s="170"/>
      <c r="G231" s="170"/>
      <c r="H231" s="170"/>
      <c r="I231" s="170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84"/>
      <c r="AE231" s="172"/>
      <c r="AF231" s="172"/>
      <c r="AG231" s="172"/>
      <c r="AI231" s="9"/>
      <c r="AK231" s="442" t="s">
        <v>680</v>
      </c>
      <c r="AL231" s="23"/>
      <c r="AM231" s="22">
        <f>COUNTIF(H217:H268,2)</f>
        <v>0</v>
      </c>
    </row>
    <row r="232" spans="2:47" x14ac:dyDescent="0.45">
      <c r="B232" s="184"/>
      <c r="C232" s="170"/>
      <c r="D232" s="170"/>
      <c r="E232" s="170"/>
      <c r="F232" s="170"/>
      <c r="G232" s="170"/>
      <c r="H232" s="170"/>
      <c r="I232" s="170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84"/>
      <c r="AE232" s="172"/>
      <c r="AF232" s="172"/>
      <c r="AG232" s="172"/>
      <c r="AI232" s="9"/>
    </row>
    <row r="233" spans="2:47" x14ac:dyDescent="0.45">
      <c r="B233" s="184"/>
      <c r="C233" s="170"/>
      <c r="D233" s="170"/>
      <c r="E233" s="170"/>
      <c r="F233" s="170"/>
      <c r="G233" s="170"/>
      <c r="H233" s="170"/>
      <c r="I233" s="170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84"/>
      <c r="AE233" s="172"/>
      <c r="AF233" s="172"/>
      <c r="AG233" s="172"/>
      <c r="AI233" s="9"/>
    </row>
    <row r="234" spans="2:47" x14ac:dyDescent="0.45">
      <c r="B234" s="184"/>
      <c r="C234" s="170"/>
      <c r="D234" s="170"/>
      <c r="E234" s="170"/>
      <c r="F234" s="170"/>
      <c r="G234" s="170"/>
      <c r="H234" s="170"/>
      <c r="I234" s="170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84"/>
      <c r="AE234" s="172"/>
      <c r="AF234" s="172"/>
      <c r="AG234" s="172"/>
      <c r="AI234" s="9"/>
    </row>
    <row r="235" spans="2:47" x14ac:dyDescent="0.45">
      <c r="B235" s="184"/>
      <c r="C235" s="170"/>
      <c r="D235" s="170"/>
      <c r="E235" s="170"/>
      <c r="F235" s="170"/>
      <c r="G235" s="170"/>
      <c r="H235" s="170"/>
      <c r="I235" s="170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84"/>
      <c r="AE235" s="172"/>
      <c r="AF235" s="172"/>
      <c r="AG235" s="172"/>
      <c r="AI235" s="9"/>
    </row>
    <row r="236" spans="2:47" x14ac:dyDescent="0.45">
      <c r="B236" s="184"/>
      <c r="C236" s="170"/>
      <c r="D236" s="170"/>
      <c r="E236" s="170"/>
      <c r="F236" s="170"/>
      <c r="G236" s="170"/>
      <c r="H236" s="170"/>
      <c r="I236" s="170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84"/>
      <c r="AE236" s="172"/>
      <c r="AF236" s="172"/>
      <c r="AG236" s="172"/>
      <c r="AI236" s="9"/>
    </row>
    <row r="237" spans="2:47" x14ac:dyDescent="0.45">
      <c r="B237" s="184"/>
      <c r="C237" s="170"/>
      <c r="D237" s="170"/>
      <c r="E237" s="170"/>
      <c r="F237" s="170"/>
      <c r="G237" s="170"/>
      <c r="H237" s="170"/>
      <c r="I237" s="170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84"/>
      <c r="AE237" s="172"/>
      <c r="AF237" s="172"/>
      <c r="AG237" s="172"/>
      <c r="AI237" s="9"/>
    </row>
    <row r="238" spans="2:47" x14ac:dyDescent="0.45">
      <c r="B238" s="184"/>
      <c r="C238" s="170"/>
      <c r="D238" s="170"/>
      <c r="E238" s="170"/>
      <c r="F238" s="170"/>
      <c r="G238" s="170"/>
      <c r="H238" s="170"/>
      <c r="I238" s="170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84"/>
      <c r="AE238" s="172"/>
      <c r="AF238" s="172"/>
      <c r="AG238" s="172"/>
      <c r="AI238" s="9"/>
    </row>
    <row r="239" spans="2:47" x14ac:dyDescent="0.45">
      <c r="B239" s="184"/>
      <c r="C239" s="170"/>
      <c r="D239" s="170"/>
      <c r="E239" s="170"/>
      <c r="F239" s="170"/>
      <c r="G239" s="170"/>
      <c r="H239" s="170"/>
      <c r="I239" s="170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84"/>
      <c r="AE239" s="172"/>
      <c r="AF239" s="172"/>
      <c r="AG239" s="172"/>
      <c r="AI239" s="9"/>
    </row>
    <row r="240" spans="2:47" x14ac:dyDescent="0.45">
      <c r="B240" s="184"/>
      <c r="C240" s="170"/>
      <c r="D240" s="170"/>
      <c r="E240" s="170"/>
      <c r="F240" s="170"/>
      <c r="G240" s="170"/>
      <c r="H240" s="170"/>
      <c r="I240" s="170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84"/>
      <c r="AE240" s="172"/>
      <c r="AF240" s="172"/>
      <c r="AG240" s="172"/>
      <c r="AI240" s="9"/>
    </row>
    <row r="241" spans="2:35" x14ac:dyDescent="0.45">
      <c r="B241" s="184"/>
      <c r="C241" s="170"/>
      <c r="D241" s="170"/>
      <c r="E241" s="170"/>
      <c r="F241" s="170"/>
      <c r="G241" s="170"/>
      <c r="H241" s="170"/>
      <c r="I241" s="170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84"/>
      <c r="AE241" s="172"/>
      <c r="AF241" s="172"/>
      <c r="AG241" s="172"/>
      <c r="AI241" s="9"/>
    </row>
    <row r="242" spans="2:35" x14ac:dyDescent="0.45">
      <c r="B242" s="184"/>
      <c r="C242" s="170"/>
      <c r="D242" s="170"/>
      <c r="E242" s="170"/>
      <c r="F242" s="170"/>
      <c r="G242" s="170"/>
      <c r="H242" s="170"/>
      <c r="I242" s="170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84"/>
      <c r="AE242" s="172"/>
      <c r="AF242" s="172"/>
      <c r="AG242" s="172"/>
      <c r="AI242" s="9"/>
    </row>
    <row r="243" spans="2:35" x14ac:dyDescent="0.45">
      <c r="B243" s="184"/>
      <c r="C243" s="170"/>
      <c r="D243" s="170"/>
      <c r="E243" s="170"/>
      <c r="F243" s="170"/>
      <c r="G243" s="170"/>
      <c r="H243" s="170"/>
      <c r="I243" s="170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84"/>
      <c r="AE243" s="172"/>
      <c r="AF243" s="172"/>
      <c r="AG243" s="172"/>
      <c r="AI243" s="9"/>
    </row>
    <row r="244" spans="2:35" x14ac:dyDescent="0.45">
      <c r="B244" s="184"/>
      <c r="C244" s="170"/>
      <c r="D244" s="170"/>
      <c r="E244" s="170"/>
      <c r="F244" s="170"/>
      <c r="G244" s="170"/>
      <c r="H244" s="170"/>
      <c r="I244" s="170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84"/>
      <c r="AE244" s="172"/>
      <c r="AF244" s="172"/>
      <c r="AG244" s="172"/>
      <c r="AI244" s="9"/>
    </row>
    <row r="245" spans="2:35" x14ac:dyDescent="0.45">
      <c r="B245" s="184"/>
      <c r="C245" s="170"/>
      <c r="D245" s="170"/>
      <c r="E245" s="170"/>
      <c r="F245" s="170"/>
      <c r="G245" s="170"/>
      <c r="H245" s="170"/>
      <c r="I245" s="170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84"/>
      <c r="AE245" s="172"/>
      <c r="AF245" s="172"/>
      <c r="AG245" s="172"/>
      <c r="AI245" s="9"/>
    </row>
    <row r="246" spans="2:35" x14ac:dyDescent="0.45">
      <c r="B246" s="184"/>
      <c r="C246" s="170"/>
      <c r="D246" s="170"/>
      <c r="E246" s="170"/>
      <c r="F246" s="170"/>
      <c r="G246" s="170"/>
      <c r="H246" s="170"/>
      <c r="I246" s="170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84"/>
      <c r="AE246" s="172"/>
      <c r="AF246" s="172"/>
      <c r="AG246" s="172"/>
      <c r="AI246" s="9"/>
    </row>
    <row r="247" spans="2:35" x14ac:dyDescent="0.45">
      <c r="B247" s="184"/>
      <c r="C247" s="170"/>
      <c r="D247" s="170"/>
      <c r="E247" s="170"/>
      <c r="F247" s="170"/>
      <c r="G247" s="170"/>
      <c r="H247" s="170"/>
      <c r="I247" s="170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84"/>
      <c r="AE247" s="172"/>
      <c r="AF247" s="172"/>
      <c r="AG247" s="172"/>
      <c r="AI247" s="9"/>
    </row>
    <row r="248" spans="2:35" x14ac:dyDescent="0.45">
      <c r="B248" s="184"/>
      <c r="C248" s="170"/>
      <c r="D248" s="170"/>
      <c r="E248" s="170"/>
      <c r="F248" s="170"/>
      <c r="G248" s="170"/>
      <c r="H248" s="170"/>
      <c r="I248" s="170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84"/>
      <c r="AE248" s="172"/>
      <c r="AF248" s="172"/>
      <c r="AG248" s="172"/>
      <c r="AI248" s="9"/>
    </row>
    <row r="249" spans="2:35" x14ac:dyDescent="0.45">
      <c r="B249" s="184"/>
      <c r="C249" s="170"/>
      <c r="D249" s="170"/>
      <c r="E249" s="170"/>
      <c r="F249" s="170"/>
      <c r="G249" s="170"/>
      <c r="H249" s="170"/>
      <c r="I249" s="170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84"/>
      <c r="AE249" s="172"/>
      <c r="AF249" s="172"/>
      <c r="AG249" s="172"/>
      <c r="AI249" s="9"/>
    </row>
    <row r="250" spans="2:35" x14ac:dyDescent="0.45">
      <c r="B250" s="184"/>
      <c r="C250" s="170"/>
      <c r="D250" s="170"/>
      <c r="E250" s="170"/>
      <c r="F250" s="170"/>
      <c r="G250" s="170"/>
      <c r="H250" s="170"/>
      <c r="I250" s="170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84"/>
      <c r="AE250" s="172"/>
      <c r="AF250" s="172"/>
      <c r="AG250" s="172"/>
      <c r="AI250" s="9"/>
    </row>
    <row r="251" spans="2:35" x14ac:dyDescent="0.45">
      <c r="B251" s="184"/>
      <c r="C251" s="170"/>
      <c r="D251" s="170"/>
      <c r="E251" s="170"/>
      <c r="F251" s="170"/>
      <c r="G251" s="170"/>
      <c r="H251" s="170"/>
      <c r="I251" s="170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84"/>
      <c r="AE251" s="172"/>
      <c r="AF251" s="172"/>
      <c r="AG251" s="172"/>
      <c r="AI251" s="9"/>
    </row>
    <row r="252" spans="2:35" x14ac:dyDescent="0.45">
      <c r="B252" s="184"/>
      <c r="C252" s="170"/>
      <c r="D252" s="170"/>
      <c r="E252" s="170"/>
      <c r="F252" s="170"/>
      <c r="G252" s="170"/>
      <c r="H252" s="170"/>
      <c r="I252" s="170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84"/>
      <c r="AE252" s="172"/>
      <c r="AF252" s="172"/>
      <c r="AG252" s="172"/>
      <c r="AI252" s="9"/>
    </row>
    <row r="253" spans="2:35" x14ac:dyDescent="0.45">
      <c r="B253" s="184"/>
      <c r="C253" s="170"/>
      <c r="D253" s="170"/>
      <c r="E253" s="170"/>
      <c r="F253" s="170"/>
      <c r="G253" s="170"/>
      <c r="H253" s="170"/>
      <c r="I253" s="170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84"/>
      <c r="AE253" s="172"/>
      <c r="AF253" s="172"/>
      <c r="AG253" s="172"/>
      <c r="AI253" s="9"/>
    </row>
    <row r="254" spans="2:35" x14ac:dyDescent="0.45">
      <c r="B254" s="184"/>
      <c r="C254" s="170"/>
      <c r="D254" s="170"/>
      <c r="E254" s="170"/>
      <c r="F254" s="170"/>
      <c r="G254" s="170"/>
      <c r="H254" s="170"/>
      <c r="I254" s="170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84"/>
      <c r="AE254" s="172"/>
      <c r="AF254" s="172"/>
      <c r="AG254" s="172"/>
      <c r="AI254" s="9"/>
    </row>
    <row r="255" spans="2:35" x14ac:dyDescent="0.45">
      <c r="B255" s="184"/>
      <c r="C255" s="170"/>
      <c r="D255" s="170"/>
      <c r="E255" s="170"/>
      <c r="F255" s="170"/>
      <c r="G255" s="170"/>
      <c r="H255" s="170"/>
      <c r="I255" s="170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84"/>
      <c r="AE255" s="172"/>
      <c r="AF255" s="172"/>
      <c r="AG255" s="172"/>
      <c r="AI255" s="9"/>
    </row>
    <row r="256" spans="2:35" x14ac:dyDescent="0.45">
      <c r="B256" s="184"/>
      <c r="C256" s="170"/>
      <c r="D256" s="170"/>
      <c r="E256" s="170"/>
      <c r="F256" s="170"/>
      <c r="G256" s="170"/>
      <c r="H256" s="170"/>
      <c r="I256" s="170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84"/>
      <c r="AE256" s="172"/>
      <c r="AF256" s="172"/>
      <c r="AG256" s="172"/>
      <c r="AI256" s="9"/>
    </row>
    <row r="257" spans="1:63" x14ac:dyDescent="0.45">
      <c r="B257" s="184"/>
      <c r="C257" s="170"/>
      <c r="D257" s="170"/>
      <c r="E257" s="170"/>
      <c r="F257" s="170"/>
      <c r="G257" s="170"/>
      <c r="H257" s="170"/>
      <c r="I257" s="170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84"/>
      <c r="AE257" s="172"/>
      <c r="AF257" s="172"/>
      <c r="AG257" s="172"/>
      <c r="AI257" s="9"/>
    </row>
    <row r="258" spans="1:63" x14ac:dyDescent="0.45">
      <c r="B258" s="184"/>
      <c r="C258" s="170"/>
      <c r="D258" s="170"/>
      <c r="E258" s="170"/>
      <c r="F258" s="170"/>
      <c r="G258" s="170"/>
      <c r="H258" s="170"/>
      <c r="I258" s="170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84"/>
      <c r="AE258" s="172"/>
      <c r="AF258" s="172"/>
      <c r="AG258" s="172"/>
      <c r="AI258" s="9"/>
    </row>
    <row r="259" spans="1:63" x14ac:dyDescent="0.45">
      <c r="B259" s="184"/>
      <c r="C259" s="170"/>
      <c r="D259" s="170"/>
      <c r="E259" s="170"/>
      <c r="F259" s="170"/>
      <c r="G259" s="170"/>
      <c r="H259" s="170"/>
      <c r="I259" s="170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84"/>
      <c r="AE259" s="172"/>
      <c r="AF259" s="172"/>
      <c r="AG259" s="172"/>
      <c r="AI259" s="9"/>
    </row>
    <row r="260" spans="1:63" x14ac:dyDescent="0.45">
      <c r="B260" s="184"/>
      <c r="C260" s="170"/>
      <c r="D260" s="170"/>
      <c r="E260" s="170"/>
      <c r="F260" s="170"/>
      <c r="G260" s="170"/>
      <c r="H260" s="170"/>
      <c r="I260" s="170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84"/>
      <c r="AE260" s="172"/>
      <c r="AF260" s="172"/>
      <c r="AG260" s="172"/>
      <c r="AI260" s="9"/>
    </row>
    <row r="261" spans="1:63" x14ac:dyDescent="0.45">
      <c r="B261" s="184"/>
      <c r="C261" s="170"/>
      <c r="D261" s="170"/>
      <c r="E261" s="170"/>
      <c r="F261" s="170"/>
      <c r="G261" s="170"/>
      <c r="H261" s="170"/>
      <c r="I261" s="170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84"/>
      <c r="AE261" s="172"/>
      <c r="AF261" s="172"/>
      <c r="AG261" s="172"/>
      <c r="AI261" s="9"/>
    </row>
    <row r="262" spans="1:63" x14ac:dyDescent="0.45">
      <c r="B262" s="184"/>
      <c r="C262" s="170"/>
      <c r="D262" s="170"/>
      <c r="E262" s="170"/>
      <c r="F262" s="170"/>
      <c r="G262" s="170"/>
      <c r="H262" s="170"/>
      <c r="I262" s="170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84"/>
      <c r="AE262" s="172"/>
      <c r="AF262" s="172"/>
      <c r="AG262" s="172"/>
      <c r="AI262" s="9"/>
    </row>
    <row r="263" spans="1:63" x14ac:dyDescent="0.45">
      <c r="B263" s="184"/>
      <c r="C263" s="170"/>
      <c r="D263" s="170"/>
      <c r="E263" s="170"/>
      <c r="F263" s="170"/>
      <c r="G263" s="170"/>
      <c r="H263" s="170"/>
      <c r="I263" s="170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84"/>
      <c r="AE263" s="172"/>
      <c r="AF263" s="172"/>
      <c r="AG263" s="172"/>
      <c r="AI263" s="9"/>
    </row>
    <row r="264" spans="1:63" x14ac:dyDescent="0.45">
      <c r="B264" s="184"/>
      <c r="C264" s="170"/>
      <c r="D264" s="170"/>
      <c r="E264" s="170"/>
      <c r="F264" s="170"/>
      <c r="G264" s="170"/>
      <c r="H264" s="170"/>
      <c r="I264" s="170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84"/>
      <c r="AE264" s="172"/>
      <c r="AF264" s="172"/>
      <c r="AG264" s="172"/>
      <c r="AI264" s="9"/>
    </row>
    <row r="265" spans="1:63" x14ac:dyDescent="0.45">
      <c r="B265" s="184"/>
      <c r="C265" s="170"/>
      <c r="D265" s="170"/>
      <c r="E265" s="170"/>
      <c r="F265" s="170"/>
      <c r="G265" s="170"/>
      <c r="H265" s="170"/>
      <c r="I265" s="170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84"/>
      <c r="AE265" s="172"/>
      <c r="AF265" s="172"/>
      <c r="AG265" s="172"/>
      <c r="AI265" s="9"/>
    </row>
    <row r="266" spans="1:63" x14ac:dyDescent="0.45">
      <c r="B266" s="184"/>
      <c r="C266" s="170"/>
      <c r="D266" s="170"/>
      <c r="E266" s="170"/>
      <c r="F266" s="170"/>
      <c r="G266" s="170"/>
      <c r="H266" s="170"/>
      <c r="I266" s="170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84"/>
      <c r="AE266" s="172"/>
      <c r="AF266" s="172"/>
      <c r="AG266" s="172"/>
      <c r="AI266" s="9"/>
    </row>
    <row r="267" spans="1:63" x14ac:dyDescent="0.45">
      <c r="B267" s="184"/>
      <c r="C267" s="170"/>
      <c r="D267" s="170"/>
      <c r="E267" s="170"/>
      <c r="F267" s="170"/>
      <c r="G267" s="170"/>
      <c r="H267" s="170"/>
      <c r="I267" s="170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84"/>
      <c r="AE267" s="172"/>
      <c r="AF267" s="172"/>
      <c r="AG267" s="172"/>
      <c r="AI267" s="9"/>
    </row>
    <row r="268" spans="1:63" ht="14.65" thickBot="1" x14ac:dyDescent="0.5">
      <c r="B268" s="184"/>
      <c r="C268" s="173"/>
      <c r="D268" s="173"/>
      <c r="E268" s="173"/>
      <c r="F268" s="173"/>
      <c r="G268" s="173"/>
      <c r="H268" s="173"/>
      <c r="I268" s="173"/>
      <c r="J268" s="174"/>
      <c r="K268" s="174"/>
      <c r="L268" s="174"/>
      <c r="M268" s="174"/>
      <c r="N268" s="174"/>
      <c r="O268" s="174"/>
      <c r="P268" s="174"/>
      <c r="Q268" s="174"/>
      <c r="R268" s="174"/>
      <c r="S268" s="174"/>
      <c r="T268" s="174"/>
      <c r="U268" s="174"/>
      <c r="V268" s="174"/>
      <c r="W268" s="174"/>
      <c r="X268" s="174"/>
      <c r="Y268" s="174"/>
      <c r="Z268" s="174"/>
      <c r="AA268" s="174"/>
      <c r="AB268" s="174"/>
      <c r="AC268" s="174"/>
      <c r="AD268" s="184"/>
      <c r="AE268" s="172"/>
      <c r="AF268" s="172"/>
      <c r="AG268" s="172"/>
      <c r="AI268" s="11"/>
    </row>
    <row r="269" spans="1:63" s="12" customFormat="1" ht="21.75" thickTop="1" thickBot="1" x14ac:dyDescent="0.5">
      <c r="A269" s="8"/>
      <c r="B269" s="186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86"/>
      <c r="AE269" s="172"/>
      <c r="AF269" s="172"/>
      <c r="AG269" s="172"/>
      <c r="AH269"/>
      <c r="AI269" s="13"/>
      <c r="AK269" s="124" t="s">
        <v>485</v>
      </c>
      <c r="AL269" s="124" t="s">
        <v>486</v>
      </c>
      <c r="AM269" s="124" t="s">
        <v>487</v>
      </c>
      <c r="AN269" s="124" t="s">
        <v>488</v>
      </c>
      <c r="AO269" s="124" t="s">
        <v>489</v>
      </c>
      <c r="AP269" s="124" t="s">
        <v>363</v>
      </c>
      <c r="AQ269" s="124" t="s">
        <v>657</v>
      </c>
      <c r="AR269" s="124" t="s">
        <v>6</v>
      </c>
      <c r="AS269" s="124" t="s">
        <v>9</v>
      </c>
      <c r="AT269" s="124" t="s">
        <v>7</v>
      </c>
      <c r="AU269" s="124" t="s">
        <v>554</v>
      </c>
      <c r="AV269" s="124" t="s">
        <v>514</v>
      </c>
      <c r="AW269" s="124" t="s">
        <v>370</v>
      </c>
      <c r="AX269" s="124" t="s">
        <v>172</v>
      </c>
      <c r="AY269" s="124" t="s">
        <v>5</v>
      </c>
      <c r="AZ269" s="124" t="s">
        <v>173</v>
      </c>
      <c r="BA269" s="124" t="s">
        <v>0</v>
      </c>
      <c r="BB269" s="124" t="s">
        <v>1</v>
      </c>
      <c r="BC269" s="124" t="s">
        <v>536</v>
      </c>
      <c r="BD269" s="124" t="s">
        <v>10</v>
      </c>
      <c r="BE269" s="124" t="s">
        <v>11</v>
      </c>
      <c r="BF269" s="124" t="s">
        <v>2</v>
      </c>
      <c r="BG269" s="124" t="s">
        <v>8</v>
      </c>
      <c r="BH269" s="124" t="s">
        <v>537</v>
      </c>
      <c r="BI269" s="124" t="s">
        <v>4</v>
      </c>
      <c r="BJ269" s="124" t="s">
        <v>3</v>
      </c>
      <c r="BK269" s="124" t="s">
        <v>555</v>
      </c>
    </row>
    <row r="270" spans="1:63" ht="14.65" thickTop="1" x14ac:dyDescent="0.45">
      <c r="A270" s="28" t="s">
        <v>222</v>
      </c>
      <c r="B270" s="187"/>
      <c r="C270" s="176"/>
      <c r="D270" s="176"/>
      <c r="E270" s="176"/>
      <c r="F270" s="176"/>
      <c r="G270" s="176"/>
      <c r="H270" s="176"/>
      <c r="I270" s="176"/>
      <c r="J270" s="177"/>
      <c r="K270" s="177"/>
      <c r="L270" s="177"/>
      <c r="M270" s="177"/>
      <c r="N270" s="177"/>
      <c r="O270" s="177"/>
      <c r="P270" s="177"/>
      <c r="Q270" s="177"/>
      <c r="R270" s="177"/>
      <c r="S270" s="177"/>
      <c r="T270" s="177"/>
      <c r="U270" s="177"/>
      <c r="V270" s="177"/>
      <c r="W270" s="177"/>
      <c r="X270" s="177"/>
      <c r="Y270" s="177"/>
      <c r="Z270" s="177"/>
      <c r="AA270" s="177"/>
      <c r="AB270" s="177"/>
      <c r="AC270" s="177"/>
      <c r="AD270" s="187"/>
      <c r="AE270" s="172"/>
      <c r="AF270" s="172"/>
      <c r="AG270" s="172"/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87"/>
      <c r="C271" s="176"/>
      <c r="D271" s="176"/>
      <c r="E271" s="176"/>
      <c r="F271" s="176"/>
      <c r="G271" s="176"/>
      <c r="H271" s="176"/>
      <c r="I271" s="176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87"/>
      <c r="AE271" s="172"/>
      <c r="AF271" s="172"/>
      <c r="AG271" s="172"/>
      <c r="AI271" s="9"/>
      <c r="AK271" s="39">
        <v>0</v>
      </c>
      <c r="AL271" s="39">
        <v>0</v>
      </c>
      <c r="AM271" s="39">
        <v>0</v>
      </c>
      <c r="AN271" s="39">
        <v>0</v>
      </c>
      <c r="AO271" s="39">
        <v>0</v>
      </c>
      <c r="AP271" s="39">
        <v>0</v>
      </c>
      <c r="AQ271" s="39">
        <v>0</v>
      </c>
      <c r="AR271" s="39">
        <v>0</v>
      </c>
      <c r="AS271" s="39">
        <v>0</v>
      </c>
      <c r="AT271" s="39">
        <v>0</v>
      </c>
      <c r="AU271" s="39">
        <v>0</v>
      </c>
      <c r="AV271" s="39">
        <v>0</v>
      </c>
      <c r="AW271" s="39">
        <v>0</v>
      </c>
      <c r="AX271" s="39">
        <v>0</v>
      </c>
      <c r="AY271" s="39">
        <v>0</v>
      </c>
      <c r="AZ271" s="39">
        <v>0</v>
      </c>
      <c r="BA271" s="39">
        <v>0</v>
      </c>
      <c r="BB271" s="39">
        <v>0</v>
      </c>
      <c r="BC271" s="39">
        <v>0</v>
      </c>
      <c r="BD271" s="39">
        <v>0</v>
      </c>
      <c r="BE271" s="39">
        <v>0</v>
      </c>
      <c r="BF271" s="39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87"/>
      <c r="C272" s="176"/>
      <c r="D272" s="176"/>
      <c r="E272" s="176"/>
      <c r="F272" s="176"/>
      <c r="G272" s="176"/>
      <c r="H272" s="176"/>
      <c r="I272" s="176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87"/>
      <c r="AE272" s="172"/>
      <c r="AF272" s="172"/>
      <c r="AG272" s="172"/>
      <c r="AI272" s="9"/>
      <c r="AK272" s="40">
        <f>ROWS(C270:C321)-COUNTBLANK(C270:C321)</f>
        <v>0</v>
      </c>
      <c r="AL272" s="40">
        <f>ROWS(D270:D321)-COUNTBLANK(D270:D321)</f>
        <v>0</v>
      </c>
      <c r="AM272" s="40">
        <f>ROWS(E270:E321)-COUNTBLANK(E270:E321)</f>
        <v>0</v>
      </c>
      <c r="AN272" s="40">
        <f>ROWS(F270:F321)-COUNTBLANK(F270:F321)</f>
        <v>0</v>
      </c>
      <c r="AO272" s="40">
        <f>ROWS(G270:G321)-COUNTBLANK(G270:G321)</f>
        <v>0</v>
      </c>
      <c r="AP272" s="40">
        <f>ROWS(I270:I321)-COUNTBLANK(I270:I321)</f>
        <v>0</v>
      </c>
      <c r="AQ272" s="40"/>
      <c r="AR272" s="40">
        <f>ROWS(J270:J321)-COUNTBLANK(J270:J321)</f>
        <v>0</v>
      </c>
      <c r="AS272" s="40">
        <f t="shared" ref="AS272" si="77">ROWS(K270:K321)-COUNTBLANK(K270:K321)</f>
        <v>0</v>
      </c>
      <c r="AT272" s="40">
        <f t="shared" ref="AT272" si="78">ROWS(L270:L321)-COUNTBLANK(L270:L321)</f>
        <v>0</v>
      </c>
      <c r="AU272" s="40">
        <f t="shared" ref="AU272" si="79">ROWS(M270:M321)-COUNTBLANK(M270:M321)</f>
        <v>0</v>
      </c>
      <c r="AV272" s="40">
        <f t="shared" ref="AV272" si="80">ROWS(N270:N321)-COUNTBLANK(N270:N321)</f>
        <v>0</v>
      </c>
      <c r="AW272" s="40">
        <f t="shared" ref="AW272" si="81">ROWS(O270:O321)-COUNTBLANK(O270:O321)</f>
        <v>0</v>
      </c>
      <c r="AX272" s="40">
        <f t="shared" ref="AX272" si="82">ROWS(P270:P321)-COUNTBLANK(P270:P321)</f>
        <v>0</v>
      </c>
      <c r="AY272" s="40">
        <f t="shared" ref="AY272" si="83">ROWS(Q270:Q321)-COUNTBLANK(Q270:Q321)</f>
        <v>0</v>
      </c>
      <c r="AZ272" s="40">
        <f t="shared" ref="AZ272" si="84">ROWS(R270:R321)-COUNTBLANK(R270:R321)</f>
        <v>0</v>
      </c>
      <c r="BA272" s="40">
        <f t="shared" ref="BA272" si="85">ROWS(S270:S321)-COUNTBLANK(S270:S321)</f>
        <v>0</v>
      </c>
      <c r="BB272" s="40">
        <f t="shared" ref="BB272" si="86">ROWS(T270:T321)-COUNTBLANK(T270:T321)</f>
        <v>0</v>
      </c>
      <c r="BC272" s="40">
        <f t="shared" ref="BC272" si="87">ROWS(U270:U321)-COUNTBLANK(U270:U321)</f>
        <v>0</v>
      </c>
      <c r="BD272" s="40">
        <f t="shared" ref="BD272" si="88">ROWS(V270:V321)-COUNTBLANK(V270:V321)</f>
        <v>0</v>
      </c>
      <c r="BE272" s="40">
        <f t="shared" ref="BE272" si="89">ROWS(W270:W321)-COUNTBLANK(W270:W321)</f>
        <v>0</v>
      </c>
      <c r="BF272" s="40">
        <f t="shared" ref="BF272" si="90">ROWS(X270:X321)-COUNTBLANK(X270:X321)</f>
        <v>0</v>
      </c>
      <c r="BG272" s="40">
        <f t="shared" ref="BG272" si="91">ROWS(Y270:Y321)-COUNTBLANK(Y270:Y321)</f>
        <v>0</v>
      </c>
      <c r="BH272" s="40">
        <f t="shared" ref="BH272" si="92">ROWS(Z270:Z321)-COUNTBLANK(Z270:Z321)</f>
        <v>0</v>
      </c>
      <c r="BI272" s="40">
        <f t="shared" ref="BI272" si="93">ROWS(AA270:AA321)-COUNTBLANK(AA270:AA321)</f>
        <v>0</v>
      </c>
      <c r="BJ272" s="40">
        <f t="shared" ref="BJ272" si="94">ROWS(AB270:AB321)-COUNTBLANK(AB270:AB321)</f>
        <v>0</v>
      </c>
      <c r="BK272" s="40">
        <f t="shared" ref="BK272" si="95">ROWS(AC270:AC321)-COUNTBLANK(AC270:AC321)</f>
        <v>0</v>
      </c>
    </row>
    <row r="273" spans="2:47" x14ac:dyDescent="0.45">
      <c r="B273" s="187"/>
      <c r="C273" s="176"/>
      <c r="D273" s="176"/>
      <c r="E273" s="176"/>
      <c r="F273" s="176"/>
      <c r="G273" s="176"/>
      <c r="H273" s="176"/>
      <c r="I273" s="176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87"/>
      <c r="AE273" s="172"/>
      <c r="AF273" s="172"/>
      <c r="AG273" s="172"/>
      <c r="AI273" s="9"/>
    </row>
    <row r="274" spans="2:47" x14ac:dyDescent="0.45">
      <c r="B274" s="187"/>
      <c r="C274" s="176"/>
      <c r="D274" s="176"/>
      <c r="E274" s="176"/>
      <c r="F274" s="176"/>
      <c r="G274" s="176"/>
      <c r="H274" s="176"/>
      <c r="I274" s="176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87"/>
      <c r="AE274" s="172"/>
      <c r="AF274" s="172"/>
      <c r="AG274" s="172"/>
      <c r="AI274" s="9"/>
      <c r="AK274" s="22" t="s">
        <v>257</v>
      </c>
      <c r="AL274" s="22" t="s">
        <v>587</v>
      </c>
      <c r="AM274" s="22" t="s">
        <v>590</v>
      </c>
      <c r="AN274" s="22" t="s">
        <v>588</v>
      </c>
      <c r="AO274" s="22" t="s">
        <v>589</v>
      </c>
    </row>
    <row r="275" spans="2:47" x14ac:dyDescent="0.45">
      <c r="B275" s="187"/>
      <c r="C275" s="176"/>
      <c r="D275" s="176"/>
      <c r="E275" s="176"/>
      <c r="F275" s="176"/>
      <c r="G275" s="176"/>
      <c r="H275" s="176"/>
      <c r="I275" s="176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87"/>
      <c r="AE275" s="172"/>
      <c r="AF275" s="172"/>
      <c r="AG275" s="172"/>
      <c r="AI275" s="9"/>
      <c r="AK275" s="23">
        <f>ROWS(AD270:AD321)-COUNTBLANK(B270:B321)</f>
        <v>0</v>
      </c>
      <c r="AL275" s="23">
        <f>COUNTIF(AG270:AG321,"FALSE")</f>
        <v>0</v>
      </c>
      <c r="AM275" s="23">
        <f>AK275-AL275</f>
        <v>0</v>
      </c>
      <c r="AN275" s="23">
        <f>COUNTIF(AF270:AF321,"O")</f>
        <v>0</v>
      </c>
      <c r="AO275" s="23">
        <f>COUNTIF(AF270:AF321,"*~?")</f>
        <v>0</v>
      </c>
    </row>
    <row r="276" spans="2:47" x14ac:dyDescent="0.45">
      <c r="B276" s="187"/>
      <c r="C276" s="176"/>
      <c r="D276" s="176"/>
      <c r="E276" s="176"/>
      <c r="F276" s="176"/>
      <c r="G276" s="176"/>
      <c r="H276" s="176"/>
      <c r="I276" s="176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87"/>
      <c r="AE276" s="172"/>
      <c r="AF276" s="172"/>
      <c r="AG276" s="172"/>
      <c r="AI276" s="9"/>
    </row>
    <row r="277" spans="2:47" x14ac:dyDescent="0.45">
      <c r="B277" s="187"/>
      <c r="C277" s="176"/>
      <c r="D277" s="176"/>
      <c r="E277" s="176"/>
      <c r="F277" s="176"/>
      <c r="G277" s="176"/>
      <c r="H277" s="176"/>
      <c r="I277" s="176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87"/>
      <c r="AE277" s="172"/>
      <c r="AF277" s="172"/>
      <c r="AG277" s="172"/>
      <c r="AI277" s="9"/>
      <c r="AK277" s="9"/>
      <c r="AL277" s="22" t="s">
        <v>455</v>
      </c>
      <c r="AM277" s="22" t="s">
        <v>337</v>
      </c>
      <c r="AN277" s="22" t="s">
        <v>456</v>
      </c>
      <c r="AP277" s="22"/>
      <c r="AQ277" s="88" t="s">
        <v>485</v>
      </c>
      <c r="AR277" s="88" t="s">
        <v>486</v>
      </c>
      <c r="AS277" s="88" t="s">
        <v>487</v>
      </c>
      <c r="AT277" s="88" t="s">
        <v>488</v>
      </c>
      <c r="AU277" s="88" t="s">
        <v>489</v>
      </c>
    </row>
    <row r="278" spans="2:47" x14ac:dyDescent="0.45">
      <c r="B278" s="187"/>
      <c r="C278" s="176"/>
      <c r="D278" s="176"/>
      <c r="E278" s="176"/>
      <c r="F278" s="176"/>
      <c r="G278" s="176"/>
      <c r="H278" s="176"/>
      <c r="I278" s="176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87"/>
      <c r="AE278" s="172"/>
      <c r="AF278" s="172"/>
      <c r="AG278" s="172"/>
      <c r="AI278" s="9"/>
      <c r="AK278" s="22" t="s">
        <v>260</v>
      </c>
      <c r="AL278" s="25">
        <f>IF(ISNUMBER(SEARCH("S",A271)),COUNTIF(AG270:AG279,"False"),0)</f>
        <v>0</v>
      </c>
      <c r="AM278" s="25">
        <f>IF(ISNUMBER(SEARCH("S",A271)),COUNTIF(AG312:AG321,"False"),0)</f>
        <v>0</v>
      </c>
      <c r="AN278" s="25">
        <f>IF(ISNUMBER(SEARCH("S",A271)),COUNTIF(AG280:AG311,"False"),0)</f>
        <v>0</v>
      </c>
      <c r="AP278" s="22" t="s">
        <v>388</v>
      </c>
      <c r="AQ278" s="23">
        <f>IF(OR(ISNUMBER(SEARCH("S",$A271)),ISNUMBER(SEARCH("P",$A271))),AK271,0)</f>
        <v>0</v>
      </c>
      <c r="AR278" s="23">
        <f>IF(OR(ISNUMBER(SEARCH("S",$A271)),ISNUMBER(SEARCH("P",$A271))),AL271,0)</f>
        <v>0</v>
      </c>
      <c r="AS278" s="23">
        <f>IF(OR(ISNUMBER(SEARCH("S",$A271)),ISNUMBER(SEARCH("P",$A271))),AM271,0)</f>
        <v>0</v>
      </c>
      <c r="AT278" s="23">
        <f>IF(OR(ISNUMBER(SEARCH("S",$A271)),ISNUMBER(SEARCH("P",$A271))),AN271,0)</f>
        <v>0</v>
      </c>
      <c r="AU278" s="23">
        <f>IF(OR(ISNUMBER(SEARCH("S",$A271)),ISNUMBER(SEARCH("P",$A271))),AO271,0)</f>
        <v>0</v>
      </c>
    </row>
    <row r="279" spans="2:47" x14ac:dyDescent="0.45">
      <c r="B279" s="187"/>
      <c r="C279" s="176"/>
      <c r="D279" s="176"/>
      <c r="E279" s="176"/>
      <c r="F279" s="176"/>
      <c r="G279" s="176"/>
      <c r="H279" s="176"/>
      <c r="I279" s="176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87"/>
      <c r="AE279" s="172"/>
      <c r="AF279" s="172"/>
      <c r="AG279" s="172"/>
      <c r="AI279" s="9"/>
      <c r="AK279" s="22" t="s">
        <v>352</v>
      </c>
      <c r="AL279" s="25">
        <f>IF(ISNUMBER(SEARCH("P",A271)),COUNTIF(AG270:AG279,"False"),0)</f>
        <v>0</v>
      </c>
      <c r="AM279" s="25">
        <f>IF(ISNUMBER(SEARCH("P",A271)),COUNTIF(AG307:AG316,"False"),0)</f>
        <v>0</v>
      </c>
      <c r="AN279" s="25">
        <f>IF(ISNUMBER(SEARCH("P",A271)),COUNTIF(AG280:AG306,"False"),0)</f>
        <v>0</v>
      </c>
      <c r="AP279" s="22"/>
      <c r="AQ279" s="23">
        <f>IF(OR(ISNUMBER(SEARCH("S",$A271)),ISNUMBER(SEARCH("P",$A271))),AK272,0)</f>
        <v>0</v>
      </c>
      <c r="AR279" s="23">
        <f>IF(OR(ISNUMBER(SEARCH("S",$A271)),ISNUMBER(SEARCH("P",$A271))),AL272,0)</f>
        <v>0</v>
      </c>
      <c r="AS279" s="23">
        <f>IF(OR(ISNUMBER(SEARCH("S",$A271)),ISNUMBER(SEARCH("P",$A271))),AM272,0)</f>
        <v>0</v>
      </c>
      <c r="AT279" s="23">
        <f>IF(OR(ISNUMBER(SEARCH("S",$A271)),ISNUMBER(SEARCH("P",$A271))),AN272,0)</f>
        <v>0</v>
      </c>
      <c r="AU279" s="23">
        <f>IF(OR(ISNUMBER(SEARCH("S",$A271)),ISNUMBER(SEARCH("P",$A271))),AO272,0)</f>
        <v>0</v>
      </c>
    </row>
    <row r="280" spans="2:47" x14ac:dyDescent="0.45">
      <c r="B280" s="187"/>
      <c r="C280" s="176"/>
      <c r="D280" s="176"/>
      <c r="E280" s="176"/>
      <c r="F280" s="176"/>
      <c r="G280" s="176"/>
      <c r="H280" s="176"/>
      <c r="I280" s="176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87"/>
      <c r="AE280" s="172"/>
      <c r="AF280" s="172"/>
      <c r="AG280" s="172"/>
      <c r="AI280" s="9"/>
      <c r="AK280" s="22" t="s">
        <v>353</v>
      </c>
      <c r="AL280" s="25">
        <f>IF(ISNUMBER(SEARCH("A",A271)),COUNTIF(AG270:AG279,"False"),0)</f>
        <v>0</v>
      </c>
      <c r="AM280" s="25">
        <f>IF(ISNUMBER(SEARCH("A",A271)),COUNTIF(AG300:AG309,"False"),0)</f>
        <v>0</v>
      </c>
      <c r="AN280" s="25">
        <f>IF(ISNUMBER(SEARCH("A",A271)),COUNTIF(AG280:AG299,"False"),0)</f>
        <v>0</v>
      </c>
      <c r="AP280" s="22" t="s">
        <v>353</v>
      </c>
      <c r="AQ280" s="23">
        <f>IF(ISNUMBER(SEARCH("A",$A271)),AK271,0)</f>
        <v>0</v>
      </c>
      <c r="AR280" s="23">
        <f>IF(ISNUMBER(SEARCH("A",$A271)),AL271,0)</f>
        <v>0</v>
      </c>
      <c r="AS280" s="23">
        <f>IF(ISNUMBER(SEARCH("A",$A271)),AM271,0)</f>
        <v>0</v>
      </c>
      <c r="AT280" s="23">
        <f>IF(ISNUMBER(SEARCH("A",$A271)),AN271,0)</f>
        <v>0</v>
      </c>
      <c r="AU280" s="23" t="s">
        <v>167</v>
      </c>
    </row>
    <row r="281" spans="2:47" x14ac:dyDescent="0.45">
      <c r="B281" s="187"/>
      <c r="C281" s="176"/>
      <c r="D281" s="176"/>
      <c r="E281" s="176"/>
      <c r="F281" s="176"/>
      <c r="G281" s="176"/>
      <c r="H281" s="176"/>
      <c r="I281" s="176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87"/>
      <c r="AE281" s="172"/>
      <c r="AF281" s="172"/>
      <c r="AG281" s="172"/>
      <c r="AI281" s="9"/>
      <c r="AP281" s="9"/>
      <c r="AQ281" s="23">
        <v>10</v>
      </c>
      <c r="AR281" s="23">
        <v>10</v>
      </c>
      <c r="AS281" s="23">
        <v>10</v>
      </c>
      <c r="AT281" s="23">
        <v>10</v>
      </c>
      <c r="AU281" s="23" t="s">
        <v>167</v>
      </c>
    </row>
    <row r="282" spans="2:47" x14ac:dyDescent="0.45">
      <c r="B282" s="187"/>
      <c r="C282" s="176"/>
      <c r="D282" s="176"/>
      <c r="E282" s="176"/>
      <c r="F282" s="176"/>
      <c r="G282" s="176"/>
      <c r="H282" s="176"/>
      <c r="I282" s="176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87"/>
      <c r="AE282" s="172"/>
      <c r="AF282" s="172"/>
      <c r="AG282" s="172"/>
      <c r="AI282" s="9"/>
      <c r="AK282" s="456" t="s">
        <v>658</v>
      </c>
      <c r="AL282" s="456"/>
      <c r="AM282" s="456"/>
    </row>
    <row r="283" spans="2:47" x14ac:dyDescent="0.45">
      <c r="B283" s="187"/>
      <c r="C283" s="176"/>
      <c r="D283" s="176"/>
      <c r="E283" s="176"/>
      <c r="F283" s="176"/>
      <c r="G283" s="176"/>
      <c r="H283" s="176"/>
      <c r="I283" s="176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87"/>
      <c r="AE283" s="172"/>
      <c r="AF283" s="172"/>
      <c r="AG283" s="172"/>
      <c r="AI283" s="9"/>
      <c r="AK283" s="442" t="s">
        <v>679</v>
      </c>
      <c r="AL283" s="23"/>
      <c r="AM283" s="22">
        <f>COUNTIF(H270:H321,1)</f>
        <v>0</v>
      </c>
    </row>
    <row r="284" spans="2:47" x14ac:dyDescent="0.45">
      <c r="B284" s="187"/>
      <c r="C284" s="176"/>
      <c r="D284" s="176"/>
      <c r="E284" s="176"/>
      <c r="F284" s="176"/>
      <c r="G284" s="176"/>
      <c r="H284" s="176"/>
      <c r="I284" s="176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87"/>
      <c r="AE284" s="172"/>
      <c r="AF284" s="172"/>
      <c r="AG284" s="172"/>
      <c r="AI284" s="9"/>
      <c r="AK284" s="442" t="s">
        <v>680</v>
      </c>
      <c r="AL284" s="23"/>
      <c r="AM284" s="22">
        <f>COUNTIF(H270:H321,2)</f>
        <v>0</v>
      </c>
    </row>
    <row r="285" spans="2:47" x14ac:dyDescent="0.45">
      <c r="B285" s="187"/>
      <c r="C285" s="176"/>
      <c r="D285" s="176"/>
      <c r="E285" s="176"/>
      <c r="F285" s="176"/>
      <c r="G285" s="176"/>
      <c r="H285" s="176"/>
      <c r="I285" s="176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87"/>
      <c r="AE285" s="172"/>
      <c r="AF285" s="172"/>
      <c r="AG285" s="172"/>
      <c r="AI285" s="9"/>
    </row>
    <row r="286" spans="2:47" x14ac:dyDescent="0.45">
      <c r="B286" s="187"/>
      <c r="C286" s="176"/>
      <c r="D286" s="176"/>
      <c r="E286" s="176"/>
      <c r="F286" s="176"/>
      <c r="G286" s="176"/>
      <c r="H286" s="176"/>
      <c r="I286" s="176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87"/>
      <c r="AE286" s="172"/>
      <c r="AF286" s="172"/>
      <c r="AG286" s="172"/>
      <c r="AI286" s="9"/>
    </row>
    <row r="287" spans="2:47" x14ac:dyDescent="0.45">
      <c r="B287" s="187"/>
      <c r="C287" s="176"/>
      <c r="D287" s="176"/>
      <c r="E287" s="176"/>
      <c r="F287" s="176"/>
      <c r="G287" s="176"/>
      <c r="H287" s="176"/>
      <c r="I287" s="176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87"/>
      <c r="AE287" s="172"/>
      <c r="AF287" s="172"/>
      <c r="AG287" s="172"/>
      <c r="AI287" s="9"/>
    </row>
    <row r="288" spans="2:47" x14ac:dyDescent="0.45">
      <c r="B288" s="187"/>
      <c r="C288" s="176"/>
      <c r="D288" s="176"/>
      <c r="E288" s="176"/>
      <c r="F288" s="176"/>
      <c r="G288" s="176"/>
      <c r="H288" s="176"/>
      <c r="I288" s="176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87"/>
      <c r="AE288" s="172"/>
      <c r="AF288" s="172"/>
      <c r="AG288" s="172"/>
      <c r="AI288" s="9"/>
    </row>
    <row r="289" spans="2:35" x14ac:dyDescent="0.45">
      <c r="B289" s="187"/>
      <c r="C289" s="176"/>
      <c r="D289" s="176"/>
      <c r="E289" s="176"/>
      <c r="F289" s="176"/>
      <c r="G289" s="176"/>
      <c r="H289" s="176"/>
      <c r="I289" s="176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87"/>
      <c r="AE289" s="172"/>
      <c r="AF289" s="172"/>
      <c r="AG289" s="172"/>
      <c r="AI289" s="9"/>
    </row>
    <row r="290" spans="2:35" x14ac:dyDescent="0.45">
      <c r="B290" s="187"/>
      <c r="C290" s="176"/>
      <c r="D290" s="176"/>
      <c r="E290" s="176"/>
      <c r="F290" s="176"/>
      <c r="G290" s="176"/>
      <c r="H290" s="176"/>
      <c r="I290" s="176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87"/>
      <c r="AE290" s="172"/>
      <c r="AF290" s="172"/>
      <c r="AG290" s="172"/>
      <c r="AI290" s="9"/>
    </row>
    <row r="291" spans="2:35" x14ac:dyDescent="0.45">
      <c r="B291" s="187"/>
      <c r="C291" s="176"/>
      <c r="D291" s="176"/>
      <c r="E291" s="176"/>
      <c r="F291" s="176"/>
      <c r="G291" s="176"/>
      <c r="H291" s="176"/>
      <c r="I291" s="176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87"/>
      <c r="AE291" s="172"/>
      <c r="AF291" s="172"/>
      <c r="AG291" s="172"/>
      <c r="AI291" s="9"/>
    </row>
    <row r="292" spans="2:35" x14ac:dyDescent="0.45">
      <c r="B292" s="187"/>
      <c r="C292" s="176"/>
      <c r="D292" s="176"/>
      <c r="E292" s="176"/>
      <c r="F292" s="176"/>
      <c r="G292" s="176"/>
      <c r="H292" s="176"/>
      <c r="I292" s="176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87"/>
      <c r="AE292" s="172"/>
      <c r="AF292" s="172"/>
      <c r="AG292" s="172"/>
      <c r="AI292" s="9"/>
    </row>
    <row r="293" spans="2:35" x14ac:dyDescent="0.45">
      <c r="B293" s="187"/>
      <c r="C293" s="176"/>
      <c r="D293" s="176"/>
      <c r="E293" s="176"/>
      <c r="F293" s="176"/>
      <c r="G293" s="176"/>
      <c r="H293" s="176"/>
      <c r="I293" s="176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87"/>
      <c r="AE293" s="172"/>
      <c r="AF293" s="172"/>
      <c r="AG293" s="172"/>
      <c r="AI293" s="9"/>
    </row>
    <row r="294" spans="2:35" x14ac:dyDescent="0.45">
      <c r="B294" s="187"/>
      <c r="C294" s="176"/>
      <c r="D294" s="176"/>
      <c r="E294" s="176"/>
      <c r="F294" s="176"/>
      <c r="G294" s="176"/>
      <c r="H294" s="176"/>
      <c r="I294" s="176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87"/>
      <c r="AE294" s="172"/>
      <c r="AF294" s="172"/>
      <c r="AG294" s="172"/>
      <c r="AI294" s="9"/>
    </row>
    <row r="295" spans="2:35" x14ac:dyDescent="0.45">
      <c r="B295" s="187"/>
      <c r="C295" s="176"/>
      <c r="D295" s="176"/>
      <c r="E295" s="176"/>
      <c r="F295" s="176"/>
      <c r="G295" s="176"/>
      <c r="H295" s="176"/>
      <c r="I295" s="176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87"/>
      <c r="AE295" s="172"/>
      <c r="AF295" s="172"/>
      <c r="AG295" s="172"/>
      <c r="AI295" s="9"/>
    </row>
    <row r="296" spans="2:35" x14ac:dyDescent="0.45">
      <c r="B296" s="187"/>
      <c r="C296" s="176"/>
      <c r="D296" s="176"/>
      <c r="E296" s="176"/>
      <c r="F296" s="176"/>
      <c r="G296" s="176"/>
      <c r="H296" s="176"/>
      <c r="I296" s="176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87"/>
      <c r="AE296" s="172"/>
      <c r="AF296" s="172"/>
      <c r="AG296" s="172"/>
      <c r="AI296" s="9"/>
    </row>
    <row r="297" spans="2:35" x14ac:dyDescent="0.45">
      <c r="B297" s="187"/>
      <c r="C297" s="176"/>
      <c r="D297" s="176"/>
      <c r="E297" s="176"/>
      <c r="F297" s="176"/>
      <c r="G297" s="176"/>
      <c r="H297" s="176"/>
      <c r="I297" s="176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87"/>
      <c r="AE297" s="172"/>
      <c r="AF297" s="172"/>
      <c r="AG297" s="172"/>
      <c r="AI297" s="9"/>
    </row>
    <row r="298" spans="2:35" x14ac:dyDescent="0.45">
      <c r="B298" s="187"/>
      <c r="C298" s="176"/>
      <c r="D298" s="176"/>
      <c r="E298" s="176"/>
      <c r="F298" s="176"/>
      <c r="G298" s="176"/>
      <c r="H298" s="176"/>
      <c r="I298" s="176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87"/>
      <c r="AE298" s="172"/>
      <c r="AF298" s="172"/>
      <c r="AG298" s="172"/>
      <c r="AI298" s="9"/>
    </row>
    <row r="299" spans="2:35" x14ac:dyDescent="0.45">
      <c r="B299" s="187"/>
      <c r="C299" s="176"/>
      <c r="D299" s="176"/>
      <c r="E299" s="176"/>
      <c r="F299" s="176"/>
      <c r="G299" s="176"/>
      <c r="H299" s="176"/>
      <c r="I299" s="176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87"/>
      <c r="AE299" s="172"/>
      <c r="AF299" s="172"/>
      <c r="AG299" s="172"/>
      <c r="AI299" s="9"/>
    </row>
    <row r="300" spans="2:35" x14ac:dyDescent="0.45">
      <c r="B300" s="187"/>
      <c r="C300" s="176"/>
      <c r="D300" s="176"/>
      <c r="E300" s="176"/>
      <c r="F300" s="176"/>
      <c r="G300" s="176"/>
      <c r="H300" s="176"/>
      <c r="I300" s="176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87"/>
      <c r="AE300" s="172"/>
      <c r="AF300" s="172"/>
      <c r="AG300" s="172"/>
      <c r="AI300" s="9"/>
    </row>
    <row r="301" spans="2:35" x14ac:dyDescent="0.45">
      <c r="B301" s="187"/>
      <c r="C301" s="176"/>
      <c r="D301" s="176"/>
      <c r="E301" s="176"/>
      <c r="F301" s="176"/>
      <c r="G301" s="176"/>
      <c r="H301" s="176"/>
      <c r="I301" s="176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87"/>
      <c r="AE301" s="172"/>
      <c r="AF301" s="172"/>
      <c r="AG301" s="172"/>
      <c r="AI301" s="9"/>
    </row>
    <row r="302" spans="2:35" x14ac:dyDescent="0.45">
      <c r="B302" s="187"/>
      <c r="C302" s="176"/>
      <c r="D302" s="176"/>
      <c r="E302" s="176"/>
      <c r="F302" s="176"/>
      <c r="G302" s="176"/>
      <c r="H302" s="176"/>
      <c r="I302" s="176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87"/>
      <c r="AE302" s="172"/>
      <c r="AF302" s="172"/>
      <c r="AG302" s="172"/>
      <c r="AI302" s="9"/>
    </row>
    <row r="303" spans="2:35" x14ac:dyDescent="0.45">
      <c r="B303" s="187"/>
      <c r="C303" s="176"/>
      <c r="D303" s="176"/>
      <c r="E303" s="176"/>
      <c r="F303" s="176"/>
      <c r="G303" s="176"/>
      <c r="H303" s="176"/>
      <c r="I303" s="176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87"/>
      <c r="AE303" s="172"/>
      <c r="AF303" s="172"/>
      <c r="AG303" s="172"/>
      <c r="AI303" s="9"/>
    </row>
    <row r="304" spans="2:35" x14ac:dyDescent="0.45">
      <c r="B304" s="187"/>
      <c r="C304" s="176"/>
      <c r="D304" s="176"/>
      <c r="E304" s="176"/>
      <c r="F304" s="176"/>
      <c r="G304" s="176"/>
      <c r="H304" s="176"/>
      <c r="I304" s="176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87"/>
      <c r="AE304" s="172"/>
      <c r="AF304" s="172"/>
      <c r="AG304" s="172"/>
      <c r="AI304" s="9"/>
    </row>
    <row r="305" spans="2:35" x14ac:dyDescent="0.45">
      <c r="B305" s="187"/>
      <c r="C305" s="176"/>
      <c r="D305" s="176"/>
      <c r="E305" s="176"/>
      <c r="F305" s="176"/>
      <c r="G305" s="176"/>
      <c r="H305" s="176"/>
      <c r="I305" s="176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87"/>
      <c r="AE305" s="172"/>
      <c r="AF305" s="172"/>
      <c r="AG305" s="172"/>
      <c r="AI305" s="9"/>
    </row>
    <row r="306" spans="2:35" x14ac:dyDescent="0.45">
      <c r="B306" s="187"/>
      <c r="C306" s="176"/>
      <c r="D306" s="176"/>
      <c r="E306" s="176"/>
      <c r="F306" s="176"/>
      <c r="G306" s="176"/>
      <c r="H306" s="176"/>
      <c r="I306" s="176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87"/>
      <c r="AE306" s="172"/>
      <c r="AF306" s="172"/>
      <c r="AG306" s="172"/>
      <c r="AI306" s="9"/>
    </row>
    <row r="307" spans="2:35" x14ac:dyDescent="0.45">
      <c r="B307" s="187"/>
      <c r="C307" s="176"/>
      <c r="D307" s="176"/>
      <c r="E307" s="176"/>
      <c r="F307" s="176"/>
      <c r="G307" s="176"/>
      <c r="H307" s="176"/>
      <c r="I307" s="176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87"/>
      <c r="AE307" s="172"/>
      <c r="AF307" s="172"/>
      <c r="AG307" s="172"/>
      <c r="AI307" s="9"/>
    </row>
    <row r="308" spans="2:35" x14ac:dyDescent="0.45">
      <c r="B308" s="187"/>
      <c r="C308" s="176"/>
      <c r="D308" s="176"/>
      <c r="E308" s="176"/>
      <c r="F308" s="176"/>
      <c r="G308" s="176"/>
      <c r="H308" s="176"/>
      <c r="I308" s="176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87"/>
      <c r="AE308" s="172"/>
      <c r="AF308" s="172"/>
      <c r="AG308" s="172"/>
      <c r="AI308" s="9"/>
    </row>
    <row r="309" spans="2:35" x14ac:dyDescent="0.45">
      <c r="B309" s="187"/>
      <c r="C309" s="176"/>
      <c r="D309" s="176"/>
      <c r="E309" s="176"/>
      <c r="F309" s="176"/>
      <c r="G309" s="176"/>
      <c r="H309" s="176"/>
      <c r="I309" s="176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87"/>
      <c r="AE309" s="172"/>
      <c r="AF309" s="172"/>
      <c r="AG309" s="172"/>
      <c r="AI309" s="9"/>
    </row>
    <row r="310" spans="2:35" x14ac:dyDescent="0.45">
      <c r="B310" s="187"/>
      <c r="C310" s="176"/>
      <c r="D310" s="176"/>
      <c r="E310" s="176"/>
      <c r="F310" s="176"/>
      <c r="G310" s="176"/>
      <c r="H310" s="176"/>
      <c r="I310" s="176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87"/>
      <c r="AE310" s="172"/>
      <c r="AF310" s="172"/>
      <c r="AG310" s="172"/>
      <c r="AI310" s="9"/>
    </row>
    <row r="311" spans="2:35" x14ac:dyDescent="0.45">
      <c r="B311" s="187"/>
      <c r="C311" s="176"/>
      <c r="D311" s="176"/>
      <c r="E311" s="176"/>
      <c r="F311" s="176"/>
      <c r="G311" s="176"/>
      <c r="H311" s="176"/>
      <c r="I311" s="176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87"/>
      <c r="AE311" s="172"/>
      <c r="AF311" s="172"/>
      <c r="AG311" s="172"/>
      <c r="AI311" s="9"/>
    </row>
    <row r="312" spans="2:35" x14ac:dyDescent="0.45">
      <c r="B312" s="187"/>
      <c r="C312" s="176"/>
      <c r="D312" s="176"/>
      <c r="E312" s="176"/>
      <c r="F312" s="176"/>
      <c r="G312" s="176"/>
      <c r="H312" s="176"/>
      <c r="I312" s="176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87"/>
      <c r="AE312" s="172"/>
      <c r="AF312" s="172"/>
      <c r="AG312" s="172"/>
      <c r="AI312" s="9"/>
    </row>
    <row r="313" spans="2:35" x14ac:dyDescent="0.45">
      <c r="B313" s="187"/>
      <c r="C313" s="176"/>
      <c r="D313" s="176"/>
      <c r="E313" s="176"/>
      <c r="F313" s="176"/>
      <c r="G313" s="176"/>
      <c r="H313" s="176"/>
      <c r="I313" s="176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87"/>
      <c r="AE313" s="172"/>
      <c r="AF313" s="172"/>
      <c r="AG313" s="172"/>
      <c r="AI313" s="9"/>
    </row>
    <row r="314" spans="2:35" x14ac:dyDescent="0.45">
      <c r="B314" s="187"/>
      <c r="C314" s="176"/>
      <c r="D314" s="176"/>
      <c r="E314" s="176"/>
      <c r="F314" s="176"/>
      <c r="G314" s="176"/>
      <c r="H314" s="176"/>
      <c r="I314" s="176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87"/>
      <c r="AE314" s="172"/>
      <c r="AF314" s="172"/>
      <c r="AG314" s="172"/>
      <c r="AI314" s="9"/>
    </row>
    <row r="315" spans="2:35" x14ac:dyDescent="0.45">
      <c r="B315" s="187"/>
      <c r="C315" s="176"/>
      <c r="D315" s="176"/>
      <c r="E315" s="176"/>
      <c r="F315" s="176"/>
      <c r="G315" s="176"/>
      <c r="H315" s="176"/>
      <c r="I315" s="176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87"/>
      <c r="AE315" s="172"/>
      <c r="AF315" s="172"/>
      <c r="AG315" s="172"/>
      <c r="AI315" s="9"/>
    </row>
    <row r="316" spans="2:35" x14ac:dyDescent="0.45">
      <c r="B316" s="187"/>
      <c r="C316" s="176"/>
      <c r="D316" s="176"/>
      <c r="E316" s="176"/>
      <c r="F316" s="176"/>
      <c r="G316" s="176"/>
      <c r="H316" s="176"/>
      <c r="I316" s="176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87"/>
      <c r="AE316" s="172"/>
      <c r="AF316" s="172"/>
      <c r="AG316" s="172"/>
      <c r="AI316" s="9"/>
    </row>
    <row r="317" spans="2:35" x14ac:dyDescent="0.45">
      <c r="B317" s="187"/>
      <c r="C317" s="176"/>
      <c r="D317" s="176"/>
      <c r="E317" s="176"/>
      <c r="F317" s="176"/>
      <c r="G317" s="176"/>
      <c r="H317" s="176"/>
      <c r="I317" s="176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87"/>
      <c r="AE317" s="172"/>
      <c r="AF317" s="172"/>
      <c r="AG317" s="172"/>
      <c r="AI317" s="9"/>
    </row>
    <row r="318" spans="2:35" x14ac:dyDescent="0.45">
      <c r="B318" s="187"/>
      <c r="C318" s="176"/>
      <c r="D318" s="176"/>
      <c r="E318" s="176"/>
      <c r="F318" s="176"/>
      <c r="G318" s="176"/>
      <c r="H318" s="176"/>
      <c r="I318" s="176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87"/>
      <c r="AE318" s="172"/>
      <c r="AF318" s="172"/>
      <c r="AG318" s="172"/>
      <c r="AI318" s="9"/>
    </row>
    <row r="319" spans="2:35" x14ac:dyDescent="0.45">
      <c r="B319" s="187"/>
      <c r="C319" s="176"/>
      <c r="D319" s="176"/>
      <c r="E319" s="176"/>
      <c r="F319" s="176"/>
      <c r="G319" s="176"/>
      <c r="H319" s="176"/>
      <c r="I319" s="176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87"/>
      <c r="AE319" s="172"/>
      <c r="AF319" s="172"/>
      <c r="AG319" s="172"/>
      <c r="AI319" s="9"/>
    </row>
    <row r="320" spans="2:35" x14ac:dyDescent="0.45">
      <c r="B320" s="187"/>
      <c r="C320" s="176"/>
      <c r="D320" s="176"/>
      <c r="E320" s="176"/>
      <c r="F320" s="176"/>
      <c r="G320" s="176"/>
      <c r="H320" s="176"/>
      <c r="I320" s="176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87"/>
      <c r="AE320" s="172"/>
      <c r="AF320" s="172"/>
      <c r="AG320" s="172"/>
      <c r="AI320" s="9"/>
    </row>
    <row r="321" spans="1:63" x14ac:dyDescent="0.45">
      <c r="B321" s="187"/>
      <c r="C321" s="176"/>
      <c r="D321" s="176"/>
      <c r="E321" s="176"/>
      <c r="F321" s="176"/>
      <c r="G321" s="176"/>
      <c r="H321" s="176"/>
      <c r="I321" s="176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87"/>
      <c r="AE321" s="172"/>
      <c r="AF321" s="172"/>
      <c r="AG321" s="172"/>
      <c r="AI321" s="9"/>
    </row>
    <row r="322" spans="1:63" ht="21" x14ac:dyDescent="0.45">
      <c r="B322" s="185"/>
      <c r="C322" s="172"/>
      <c r="D322" s="172"/>
      <c r="E322" s="172"/>
      <c r="F322" s="172"/>
      <c r="G322" s="172"/>
      <c r="H322" s="172"/>
      <c r="I322" s="172"/>
      <c r="J322" s="172"/>
      <c r="K322" s="172"/>
      <c r="L322" s="172"/>
      <c r="M322" s="172"/>
      <c r="N322" s="172"/>
      <c r="O322" s="172"/>
      <c r="P322" s="172"/>
      <c r="Q322" s="172"/>
      <c r="R322" s="172"/>
      <c r="S322" s="172"/>
      <c r="T322" s="172"/>
      <c r="U322" s="172"/>
      <c r="V322" s="172"/>
      <c r="W322" s="172"/>
      <c r="X322" s="172"/>
      <c r="Y322" s="172"/>
      <c r="Z322" s="172"/>
      <c r="AA322" s="172"/>
      <c r="AB322" s="172"/>
      <c r="AC322" s="172"/>
      <c r="AD322" s="185"/>
      <c r="AE322" s="172"/>
      <c r="AF322" s="172"/>
      <c r="AG322" s="172"/>
      <c r="AK322" s="124" t="s">
        <v>485</v>
      </c>
      <c r="AL322" s="124" t="s">
        <v>486</v>
      </c>
      <c r="AM322" s="124" t="s">
        <v>487</v>
      </c>
      <c r="AN322" s="124" t="s">
        <v>488</v>
      </c>
      <c r="AO322" s="124" t="s">
        <v>489</v>
      </c>
      <c r="AP322" s="124" t="s">
        <v>363</v>
      </c>
      <c r="AQ322" s="124" t="s">
        <v>657</v>
      </c>
      <c r="AR322" s="124" t="s">
        <v>6</v>
      </c>
      <c r="AS322" s="124" t="s">
        <v>9</v>
      </c>
      <c r="AT322" s="124" t="s">
        <v>7</v>
      </c>
      <c r="AU322" s="124" t="s">
        <v>554</v>
      </c>
      <c r="AV322" s="124" t="s">
        <v>514</v>
      </c>
      <c r="AW322" s="124" t="s">
        <v>370</v>
      </c>
      <c r="AX322" s="124" t="s">
        <v>172</v>
      </c>
      <c r="AY322" s="124" t="s">
        <v>5</v>
      </c>
      <c r="AZ322" s="124" t="s">
        <v>173</v>
      </c>
      <c r="BA322" s="124" t="s">
        <v>0</v>
      </c>
      <c r="BB322" s="124" t="s">
        <v>1</v>
      </c>
      <c r="BC322" s="124" t="s">
        <v>536</v>
      </c>
      <c r="BD322" s="124" t="s">
        <v>10</v>
      </c>
      <c r="BE322" s="124" t="s">
        <v>11</v>
      </c>
      <c r="BF322" s="124" t="s">
        <v>2</v>
      </c>
      <c r="BG322" s="124" t="s">
        <v>8</v>
      </c>
      <c r="BH322" s="124" t="s">
        <v>537</v>
      </c>
      <c r="BI322" s="124" t="s">
        <v>4</v>
      </c>
      <c r="BJ322" s="124" t="s">
        <v>3</v>
      </c>
      <c r="BK322" s="124" t="s">
        <v>555</v>
      </c>
    </row>
    <row r="323" spans="1:63" x14ac:dyDescent="0.45">
      <c r="A323" s="28" t="s">
        <v>223</v>
      </c>
      <c r="B323" s="184"/>
      <c r="C323" s="170"/>
      <c r="D323" s="170"/>
      <c r="E323" s="170"/>
      <c r="F323" s="170"/>
      <c r="G323" s="170"/>
      <c r="H323" s="170"/>
      <c r="I323" s="170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84"/>
      <c r="AE323" s="172"/>
      <c r="AF323" s="172"/>
      <c r="AG323" s="172"/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84"/>
      <c r="C324" s="170"/>
      <c r="D324" s="170"/>
      <c r="E324" s="170"/>
      <c r="F324" s="170"/>
      <c r="G324" s="170"/>
      <c r="H324" s="170"/>
      <c r="I324" s="170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84"/>
      <c r="AE324" s="172"/>
      <c r="AF324" s="172"/>
      <c r="AG324" s="172"/>
      <c r="AI324" s="9"/>
      <c r="AK324" s="39">
        <v>0</v>
      </c>
      <c r="AL324" s="39">
        <v>0</v>
      </c>
      <c r="AM324" s="39">
        <v>0</v>
      </c>
      <c r="AN324" s="39">
        <v>0</v>
      </c>
      <c r="AO324" s="39">
        <v>0</v>
      </c>
      <c r="AP324" s="39">
        <v>0</v>
      </c>
      <c r="AQ324" s="39">
        <v>0</v>
      </c>
      <c r="AR324" s="39">
        <v>0</v>
      </c>
      <c r="AS324" s="39">
        <v>0</v>
      </c>
      <c r="AT324" s="39">
        <v>0</v>
      </c>
      <c r="AU324" s="39">
        <v>0</v>
      </c>
      <c r="AV324" s="39">
        <v>0</v>
      </c>
      <c r="AW324" s="39">
        <v>0</v>
      </c>
      <c r="AX324" s="39">
        <v>0</v>
      </c>
      <c r="AY324" s="39">
        <v>0</v>
      </c>
      <c r="AZ324" s="39">
        <v>0</v>
      </c>
      <c r="BA324" s="39">
        <v>0</v>
      </c>
      <c r="BB324" s="39">
        <v>0</v>
      </c>
      <c r="BC324" s="39">
        <v>0</v>
      </c>
      <c r="BD324" s="39">
        <v>0</v>
      </c>
      <c r="BE324" s="39">
        <v>0</v>
      </c>
      <c r="BF324" s="39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84"/>
      <c r="C325" s="170"/>
      <c r="D325" s="170"/>
      <c r="E325" s="170"/>
      <c r="F325" s="170"/>
      <c r="G325" s="170"/>
      <c r="H325" s="170"/>
      <c r="I325" s="170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84"/>
      <c r="AE325" s="172"/>
      <c r="AF325" s="172"/>
      <c r="AG325" s="172"/>
      <c r="AI325" s="9"/>
      <c r="AK325" s="40">
        <f>ROWS(C323:C374)-COUNTBLANK(C323:C374)</f>
        <v>0</v>
      </c>
      <c r="AL325" s="40">
        <f>ROWS(D323:D374)-COUNTBLANK(D323:D374)</f>
        <v>0</v>
      </c>
      <c r="AM325" s="40">
        <f>ROWS(E323:E374)-COUNTBLANK(E323:E374)</f>
        <v>0</v>
      </c>
      <c r="AN325" s="40">
        <f>ROWS(F323:F374)-COUNTBLANK(F323:F374)</f>
        <v>0</v>
      </c>
      <c r="AO325" s="40">
        <f>ROWS(G323:G374)-COUNTBLANK(G323:G374)</f>
        <v>0</v>
      </c>
      <c r="AP325" s="40">
        <f>ROWS(I323:I374)-COUNTBLANK(I323:I374)</f>
        <v>0</v>
      </c>
      <c r="AQ325" s="40"/>
      <c r="AR325" s="40">
        <f>ROWS(J323:J374)-COUNTBLANK(J323:J374)</f>
        <v>0</v>
      </c>
      <c r="AS325" s="40">
        <f t="shared" ref="AS325" si="96">ROWS(K323:K374)-COUNTBLANK(K323:K374)</f>
        <v>0</v>
      </c>
      <c r="AT325" s="40">
        <f t="shared" ref="AT325" si="97">ROWS(L323:L374)-COUNTBLANK(L323:L374)</f>
        <v>0</v>
      </c>
      <c r="AU325" s="40">
        <f t="shared" ref="AU325" si="98">ROWS(M323:M374)-COUNTBLANK(M323:M374)</f>
        <v>0</v>
      </c>
      <c r="AV325" s="40">
        <f t="shared" ref="AV325" si="99">ROWS(N323:N374)-COUNTBLANK(N323:N374)</f>
        <v>0</v>
      </c>
      <c r="AW325" s="40">
        <f t="shared" ref="AW325" si="100">ROWS(O323:O374)-COUNTBLANK(O323:O374)</f>
        <v>0</v>
      </c>
      <c r="AX325" s="40">
        <f t="shared" ref="AX325" si="101">ROWS(P323:P374)-COUNTBLANK(P323:P374)</f>
        <v>0</v>
      </c>
      <c r="AY325" s="40">
        <f t="shared" ref="AY325" si="102">ROWS(Q323:Q374)-COUNTBLANK(Q323:Q374)</f>
        <v>0</v>
      </c>
      <c r="AZ325" s="40">
        <f t="shared" ref="AZ325" si="103">ROWS(R323:R374)-COUNTBLANK(R323:R374)</f>
        <v>0</v>
      </c>
      <c r="BA325" s="40">
        <f t="shared" ref="BA325" si="104">ROWS(S323:S374)-COUNTBLANK(S323:S374)</f>
        <v>0</v>
      </c>
      <c r="BB325" s="40">
        <f t="shared" ref="BB325" si="105">ROWS(T323:T374)-COUNTBLANK(T323:T374)</f>
        <v>0</v>
      </c>
      <c r="BC325" s="40">
        <f t="shared" ref="BC325" si="106">ROWS(U323:U374)-COUNTBLANK(U323:U374)</f>
        <v>0</v>
      </c>
      <c r="BD325" s="40">
        <f t="shared" ref="BD325" si="107">ROWS(V323:V374)-COUNTBLANK(V323:V374)</f>
        <v>0</v>
      </c>
      <c r="BE325" s="40">
        <f t="shared" ref="BE325" si="108">ROWS(W323:W374)-COUNTBLANK(W323:W374)</f>
        <v>0</v>
      </c>
      <c r="BF325" s="40">
        <f t="shared" ref="BF325" si="109">ROWS(X323:X374)-COUNTBLANK(X323:X374)</f>
        <v>0</v>
      </c>
      <c r="BG325" s="40">
        <f t="shared" ref="BG325" si="110">ROWS(Y323:Y374)-COUNTBLANK(Y323:Y374)</f>
        <v>0</v>
      </c>
      <c r="BH325" s="40">
        <f t="shared" ref="BH325" si="111">ROWS(Z323:Z374)-COUNTBLANK(Z323:Z374)</f>
        <v>0</v>
      </c>
      <c r="BI325" s="40">
        <f t="shared" ref="BI325" si="112">ROWS(AA323:AA374)-COUNTBLANK(AA323:AA374)</f>
        <v>0</v>
      </c>
      <c r="BJ325" s="40">
        <f t="shared" ref="BJ325" si="113">ROWS(AB323:AB374)-COUNTBLANK(AB323:AB374)</f>
        <v>0</v>
      </c>
      <c r="BK325" s="40">
        <f t="shared" ref="BK325" si="114">ROWS(AC323:AC374)-COUNTBLANK(AC323:AC374)</f>
        <v>0</v>
      </c>
    </row>
    <row r="326" spans="1:63" x14ac:dyDescent="0.45">
      <c r="B326" s="184"/>
      <c r="C326" s="170"/>
      <c r="D326" s="170"/>
      <c r="E326" s="170"/>
      <c r="F326" s="170"/>
      <c r="G326" s="170"/>
      <c r="H326" s="170"/>
      <c r="I326" s="170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84"/>
      <c r="AE326" s="172"/>
      <c r="AF326" s="172"/>
      <c r="AG326" s="172"/>
      <c r="AI326" s="9"/>
    </row>
    <row r="327" spans="1:63" x14ac:dyDescent="0.45">
      <c r="B327" s="184"/>
      <c r="C327" s="170"/>
      <c r="D327" s="170"/>
      <c r="E327" s="170"/>
      <c r="F327" s="170"/>
      <c r="G327" s="170"/>
      <c r="H327" s="170"/>
      <c r="I327" s="170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84"/>
      <c r="AE327" s="172"/>
      <c r="AF327" s="172"/>
      <c r="AG327" s="172"/>
      <c r="AI327" s="9"/>
      <c r="AK327" s="22" t="s">
        <v>257</v>
      </c>
      <c r="AL327" s="22" t="s">
        <v>587</v>
      </c>
      <c r="AM327" s="22" t="s">
        <v>590</v>
      </c>
      <c r="AN327" s="22" t="s">
        <v>588</v>
      </c>
      <c r="AO327" s="22" t="s">
        <v>589</v>
      </c>
    </row>
    <row r="328" spans="1:63" x14ac:dyDescent="0.45">
      <c r="B328" s="184"/>
      <c r="C328" s="170"/>
      <c r="D328" s="170"/>
      <c r="E328" s="170"/>
      <c r="F328" s="170"/>
      <c r="G328" s="170"/>
      <c r="H328" s="170"/>
      <c r="I328" s="170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84"/>
      <c r="AE328" s="172"/>
      <c r="AF328" s="172"/>
      <c r="AG328" s="172"/>
      <c r="AI328" s="9"/>
      <c r="AK328" s="23">
        <f>ROWS(AD323:AD374)-COUNTBLANK(B323:B374)</f>
        <v>0</v>
      </c>
      <c r="AL328" s="23">
        <f>COUNTIF(AG323:AG374,"FALSE")</f>
        <v>0</v>
      </c>
      <c r="AM328" s="23">
        <f>AK328-AL328</f>
        <v>0</v>
      </c>
      <c r="AN328" s="23">
        <f>COUNTIF(AF323:AF374,"O")</f>
        <v>0</v>
      </c>
      <c r="AO328" s="23">
        <f>COUNTIF(AF323:AF374,"*~?")</f>
        <v>0</v>
      </c>
    </row>
    <row r="329" spans="1:63" x14ac:dyDescent="0.45">
      <c r="B329" s="184"/>
      <c r="C329" s="170"/>
      <c r="D329" s="170"/>
      <c r="E329" s="170"/>
      <c r="F329" s="170"/>
      <c r="G329" s="170"/>
      <c r="H329" s="170"/>
      <c r="I329" s="170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84"/>
      <c r="AE329" s="172"/>
      <c r="AF329" s="172"/>
      <c r="AG329" s="172"/>
      <c r="AI329" s="9"/>
    </row>
    <row r="330" spans="1:63" x14ac:dyDescent="0.45">
      <c r="B330" s="184"/>
      <c r="C330" s="170"/>
      <c r="D330" s="170"/>
      <c r="E330" s="170"/>
      <c r="F330" s="170"/>
      <c r="G330" s="170"/>
      <c r="H330" s="170"/>
      <c r="I330" s="170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84"/>
      <c r="AE330" s="172"/>
      <c r="AF330" s="172"/>
      <c r="AG330" s="172"/>
      <c r="AI330" s="9"/>
      <c r="AK330" s="9"/>
      <c r="AL330" s="22" t="s">
        <v>455</v>
      </c>
      <c r="AM330" s="22" t="s">
        <v>337</v>
      </c>
      <c r="AN330" s="22" t="s">
        <v>456</v>
      </c>
      <c r="AP330" s="22"/>
      <c r="AQ330" s="88" t="s">
        <v>485</v>
      </c>
      <c r="AR330" s="88" t="s">
        <v>486</v>
      </c>
      <c r="AS330" s="88" t="s">
        <v>487</v>
      </c>
      <c r="AT330" s="88" t="s">
        <v>488</v>
      </c>
      <c r="AU330" s="88" t="s">
        <v>489</v>
      </c>
    </row>
    <row r="331" spans="1:63" x14ac:dyDescent="0.45">
      <c r="B331" s="184"/>
      <c r="C331" s="170"/>
      <c r="D331" s="170"/>
      <c r="E331" s="170"/>
      <c r="F331" s="170"/>
      <c r="G331" s="170"/>
      <c r="H331" s="170"/>
      <c r="I331" s="170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84"/>
      <c r="AE331" s="172"/>
      <c r="AF331" s="172"/>
      <c r="AG331" s="172"/>
      <c r="AI331" s="9"/>
      <c r="AK331" s="22" t="s">
        <v>260</v>
      </c>
      <c r="AL331" s="25">
        <f>IF(ISNUMBER(SEARCH("S",A324)),COUNTIF(AG323:AG332,"False"),0)</f>
        <v>0</v>
      </c>
      <c r="AM331" s="25">
        <f>IF(ISNUMBER(SEARCH("S",A324)),COUNTIF(AG365:AG374,"False"),0)</f>
        <v>0</v>
      </c>
      <c r="AN331" s="25">
        <f>IF(ISNUMBER(SEARCH("S",A324)),COUNTIF(AG333:AG364,"False"),0)</f>
        <v>0</v>
      </c>
      <c r="AP331" s="22" t="s">
        <v>388</v>
      </c>
      <c r="AQ331" s="23">
        <f>IF(OR(ISNUMBER(SEARCH("S",$A324)),ISNUMBER(SEARCH("P",$A324))),AK324,0)</f>
        <v>0</v>
      </c>
      <c r="AR331" s="23">
        <f>IF(OR(ISNUMBER(SEARCH("S",$A324)),ISNUMBER(SEARCH("P",$A324))),AL324,0)</f>
        <v>0</v>
      </c>
      <c r="AS331" s="23">
        <f>IF(OR(ISNUMBER(SEARCH("S",$A324)),ISNUMBER(SEARCH("P",$A324))),AM324,0)</f>
        <v>0</v>
      </c>
      <c r="AT331" s="23">
        <f>IF(OR(ISNUMBER(SEARCH("S",$A324)),ISNUMBER(SEARCH("P",$A324))),AN324,0)</f>
        <v>0</v>
      </c>
      <c r="AU331" s="23">
        <f>IF(OR(ISNUMBER(SEARCH("S",$A324)),ISNUMBER(SEARCH("P",$A324))),AO324,0)</f>
        <v>0</v>
      </c>
    </row>
    <row r="332" spans="1:63" x14ac:dyDescent="0.45">
      <c r="B332" s="184"/>
      <c r="C332" s="170"/>
      <c r="D332" s="170"/>
      <c r="E332" s="170"/>
      <c r="F332" s="170"/>
      <c r="G332" s="170"/>
      <c r="H332" s="170"/>
      <c r="I332" s="170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84"/>
      <c r="AE332" s="172"/>
      <c r="AF332" s="172"/>
      <c r="AG332" s="172"/>
      <c r="AI332" s="9"/>
      <c r="AK332" s="22" t="s">
        <v>352</v>
      </c>
      <c r="AL332" s="25">
        <f>IF(ISNUMBER(SEARCH("P",A324)),COUNTIF(AG323:AG332,"False"),0)</f>
        <v>0</v>
      </c>
      <c r="AM332" s="25">
        <f>IF(ISNUMBER(SEARCH("P",A324)),COUNTIF(AG360:AG369,"False"),0)</f>
        <v>0</v>
      </c>
      <c r="AN332" s="25">
        <f>IF(ISNUMBER(SEARCH("P",A324)),COUNTIF(AG333:AG359,"False"),0)</f>
        <v>0</v>
      </c>
      <c r="AP332" s="22"/>
      <c r="AQ332" s="23">
        <f>IF(OR(ISNUMBER(SEARCH("S",$A324)),ISNUMBER(SEARCH("P",$A324))),AK325,0)</f>
        <v>0</v>
      </c>
      <c r="AR332" s="23">
        <f>IF(OR(ISNUMBER(SEARCH("S",$A324)),ISNUMBER(SEARCH("P",$A324))),AL325,0)</f>
        <v>0</v>
      </c>
      <c r="AS332" s="23">
        <f>IF(OR(ISNUMBER(SEARCH("S",$A324)),ISNUMBER(SEARCH("P",$A324))),AM325,0)</f>
        <v>0</v>
      </c>
      <c r="AT332" s="23">
        <f>IF(OR(ISNUMBER(SEARCH("S",$A324)),ISNUMBER(SEARCH("P",$A324))),AN325,0)</f>
        <v>0</v>
      </c>
      <c r="AU332" s="23">
        <f>IF(OR(ISNUMBER(SEARCH("S",$A324)),ISNUMBER(SEARCH("P",$A324))),AO325,0)</f>
        <v>0</v>
      </c>
    </row>
    <row r="333" spans="1:63" x14ac:dyDescent="0.45">
      <c r="B333" s="184"/>
      <c r="C333" s="170"/>
      <c r="D333" s="170"/>
      <c r="E333" s="170"/>
      <c r="F333" s="170"/>
      <c r="G333" s="170"/>
      <c r="H333" s="170"/>
      <c r="I333" s="170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84"/>
      <c r="AE333" s="172"/>
      <c r="AF333" s="172"/>
      <c r="AG333" s="172"/>
      <c r="AI333" s="9"/>
      <c r="AK333" s="22" t="s">
        <v>353</v>
      </c>
      <c r="AL333" s="25">
        <f>IF(ISNUMBER(SEARCH("A",A324)),COUNTIF(AG323:AG332,"False"),0)</f>
        <v>0</v>
      </c>
      <c r="AM333" s="25">
        <f>IF(ISNUMBER(SEARCH("A",A324)),COUNTIF(AG353:AG362,"False"),0)</f>
        <v>0</v>
      </c>
      <c r="AN333" s="25">
        <f>IF(ISNUMBER(SEARCH("A",A324)),COUNTIF(AG333:AG352,"False"),0)</f>
        <v>0</v>
      </c>
      <c r="AP333" s="22" t="s">
        <v>353</v>
      </c>
      <c r="AQ333" s="23">
        <f>IF(ISNUMBER(SEARCH("A",$A324)),AK324,0)</f>
        <v>0</v>
      </c>
      <c r="AR333" s="23">
        <f>IF(ISNUMBER(SEARCH("A",$A324)),AL324,0)</f>
        <v>0</v>
      </c>
      <c r="AS333" s="23">
        <f>IF(ISNUMBER(SEARCH("A",$A324)),AM324,0)</f>
        <v>0</v>
      </c>
      <c r="AT333" s="23">
        <f>IF(ISNUMBER(SEARCH("A",$A324)),AN324,0)</f>
        <v>0</v>
      </c>
      <c r="AU333" s="23" t="s">
        <v>167</v>
      </c>
    </row>
    <row r="334" spans="1:63" x14ac:dyDescent="0.45">
      <c r="B334" s="184"/>
      <c r="C334" s="170"/>
      <c r="D334" s="170"/>
      <c r="E334" s="170"/>
      <c r="F334" s="170"/>
      <c r="G334" s="170"/>
      <c r="H334" s="170"/>
      <c r="I334" s="170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84"/>
      <c r="AE334" s="172"/>
      <c r="AF334" s="172"/>
      <c r="AG334" s="172"/>
      <c r="AI334" s="9"/>
      <c r="AP334" s="9"/>
      <c r="AQ334" s="23">
        <v>10</v>
      </c>
      <c r="AR334" s="23">
        <v>10</v>
      </c>
      <c r="AS334" s="23">
        <v>10</v>
      </c>
      <c r="AT334" s="23">
        <v>10</v>
      </c>
      <c r="AU334" s="23" t="s">
        <v>167</v>
      </c>
    </row>
    <row r="335" spans="1:63" x14ac:dyDescent="0.45">
      <c r="B335" s="184"/>
      <c r="C335" s="170"/>
      <c r="D335" s="170"/>
      <c r="E335" s="170"/>
      <c r="F335" s="170"/>
      <c r="G335" s="170"/>
      <c r="H335" s="170"/>
      <c r="I335" s="170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84"/>
      <c r="AE335" s="172"/>
      <c r="AF335" s="172"/>
      <c r="AG335" s="172"/>
      <c r="AI335" s="9"/>
      <c r="AK335" s="456" t="s">
        <v>658</v>
      </c>
      <c r="AL335" s="456"/>
      <c r="AM335" s="456"/>
    </row>
    <row r="336" spans="1:63" x14ac:dyDescent="0.45">
      <c r="B336" s="184"/>
      <c r="C336" s="170"/>
      <c r="D336" s="170"/>
      <c r="E336" s="170"/>
      <c r="F336" s="170"/>
      <c r="G336" s="170"/>
      <c r="H336" s="170"/>
      <c r="I336" s="170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84"/>
      <c r="AE336" s="172"/>
      <c r="AF336" s="172"/>
      <c r="AG336" s="172"/>
      <c r="AI336" s="9"/>
      <c r="AK336" s="442" t="s">
        <v>679</v>
      </c>
      <c r="AL336" s="23"/>
      <c r="AM336" s="22">
        <f>COUNTIF(H323:H374,1)</f>
        <v>0</v>
      </c>
    </row>
    <row r="337" spans="2:39" x14ac:dyDescent="0.45">
      <c r="B337" s="184"/>
      <c r="C337" s="170"/>
      <c r="D337" s="170"/>
      <c r="E337" s="170"/>
      <c r="F337" s="170"/>
      <c r="G337" s="170"/>
      <c r="H337" s="170"/>
      <c r="I337" s="170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84"/>
      <c r="AE337" s="172"/>
      <c r="AF337" s="172"/>
      <c r="AG337" s="172"/>
      <c r="AI337" s="9"/>
      <c r="AK337" s="442" t="s">
        <v>680</v>
      </c>
      <c r="AL337" s="23"/>
      <c r="AM337" s="22">
        <f>COUNTIF(H323:H374,2)</f>
        <v>0</v>
      </c>
    </row>
    <row r="338" spans="2:39" x14ac:dyDescent="0.45">
      <c r="B338" s="184"/>
      <c r="C338" s="170"/>
      <c r="D338" s="170"/>
      <c r="E338" s="170"/>
      <c r="F338" s="170"/>
      <c r="G338" s="170"/>
      <c r="H338" s="170"/>
      <c r="I338" s="170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84"/>
      <c r="AE338" s="172"/>
      <c r="AF338" s="172"/>
      <c r="AG338" s="172"/>
      <c r="AI338" s="9"/>
    </row>
    <row r="339" spans="2:39" x14ac:dyDescent="0.45">
      <c r="B339" s="184"/>
      <c r="C339" s="170"/>
      <c r="D339" s="170"/>
      <c r="E339" s="170"/>
      <c r="F339" s="170"/>
      <c r="G339" s="170"/>
      <c r="H339" s="170"/>
      <c r="I339" s="170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84"/>
      <c r="AE339" s="172"/>
      <c r="AF339" s="172"/>
      <c r="AG339" s="172"/>
      <c r="AI339" s="9"/>
    </row>
    <row r="340" spans="2:39" x14ac:dyDescent="0.45">
      <c r="B340" s="184"/>
      <c r="C340" s="170"/>
      <c r="D340" s="170"/>
      <c r="E340" s="170"/>
      <c r="F340" s="170"/>
      <c r="G340" s="170"/>
      <c r="H340" s="170"/>
      <c r="I340" s="170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84"/>
      <c r="AE340" s="172"/>
      <c r="AF340" s="172"/>
      <c r="AG340" s="172"/>
      <c r="AI340" s="9"/>
    </row>
    <row r="341" spans="2:39" x14ac:dyDescent="0.45">
      <c r="B341" s="184"/>
      <c r="C341" s="170"/>
      <c r="D341" s="170"/>
      <c r="E341" s="170"/>
      <c r="F341" s="170"/>
      <c r="G341" s="170"/>
      <c r="H341" s="170"/>
      <c r="I341" s="170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84"/>
      <c r="AE341" s="172"/>
      <c r="AF341" s="172"/>
      <c r="AG341" s="172"/>
      <c r="AI341" s="9"/>
    </row>
    <row r="342" spans="2:39" x14ac:dyDescent="0.45">
      <c r="B342" s="184"/>
      <c r="C342" s="170"/>
      <c r="D342" s="170"/>
      <c r="E342" s="170"/>
      <c r="F342" s="170"/>
      <c r="G342" s="170"/>
      <c r="H342" s="170"/>
      <c r="I342" s="170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84"/>
      <c r="AE342" s="172"/>
      <c r="AF342" s="172"/>
      <c r="AG342" s="172"/>
      <c r="AI342" s="9"/>
    </row>
    <row r="343" spans="2:39" x14ac:dyDescent="0.45">
      <c r="B343" s="184"/>
      <c r="C343" s="170"/>
      <c r="D343" s="170"/>
      <c r="E343" s="170"/>
      <c r="F343" s="170"/>
      <c r="G343" s="170"/>
      <c r="H343" s="170"/>
      <c r="I343" s="170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84"/>
      <c r="AE343" s="172"/>
      <c r="AF343" s="172"/>
      <c r="AG343" s="172"/>
      <c r="AI343" s="9"/>
    </row>
    <row r="344" spans="2:39" x14ac:dyDescent="0.45">
      <c r="B344" s="184"/>
      <c r="C344" s="170"/>
      <c r="D344" s="170"/>
      <c r="E344" s="170"/>
      <c r="F344" s="170"/>
      <c r="G344" s="170"/>
      <c r="H344" s="170"/>
      <c r="I344" s="170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84"/>
      <c r="AE344" s="172"/>
      <c r="AF344" s="172"/>
      <c r="AG344" s="172"/>
      <c r="AI344" s="9"/>
    </row>
    <row r="345" spans="2:39" x14ac:dyDescent="0.45">
      <c r="B345" s="184"/>
      <c r="C345" s="170"/>
      <c r="D345" s="170"/>
      <c r="E345" s="170"/>
      <c r="F345" s="170"/>
      <c r="G345" s="170"/>
      <c r="H345" s="170"/>
      <c r="I345" s="170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84"/>
      <c r="AE345" s="172"/>
      <c r="AF345" s="172"/>
      <c r="AG345" s="172"/>
      <c r="AI345" s="9"/>
    </row>
    <row r="346" spans="2:39" x14ac:dyDescent="0.45">
      <c r="B346" s="184"/>
      <c r="C346" s="170"/>
      <c r="D346" s="170"/>
      <c r="E346" s="170"/>
      <c r="F346" s="170"/>
      <c r="G346" s="170"/>
      <c r="H346" s="170"/>
      <c r="I346" s="170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84"/>
      <c r="AE346" s="172"/>
      <c r="AF346" s="172"/>
      <c r="AG346" s="172"/>
      <c r="AI346" s="9"/>
    </row>
    <row r="347" spans="2:39" x14ac:dyDescent="0.45">
      <c r="B347" s="184"/>
      <c r="C347" s="170"/>
      <c r="D347" s="170"/>
      <c r="E347" s="170"/>
      <c r="F347" s="170"/>
      <c r="G347" s="170"/>
      <c r="H347" s="170"/>
      <c r="I347" s="170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84"/>
      <c r="AE347" s="172"/>
      <c r="AF347" s="172"/>
      <c r="AG347" s="172"/>
      <c r="AI347" s="9"/>
    </row>
    <row r="348" spans="2:39" x14ac:dyDescent="0.45">
      <c r="B348" s="184"/>
      <c r="C348" s="170"/>
      <c r="D348" s="170"/>
      <c r="E348" s="170"/>
      <c r="F348" s="170"/>
      <c r="G348" s="170"/>
      <c r="H348" s="170"/>
      <c r="I348" s="170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84"/>
      <c r="AE348" s="172"/>
      <c r="AF348" s="172"/>
      <c r="AG348" s="172"/>
      <c r="AI348" s="9"/>
    </row>
    <row r="349" spans="2:39" x14ac:dyDescent="0.45">
      <c r="B349" s="184"/>
      <c r="C349" s="170"/>
      <c r="D349" s="170"/>
      <c r="E349" s="170"/>
      <c r="F349" s="170"/>
      <c r="G349" s="170"/>
      <c r="H349" s="170"/>
      <c r="I349" s="170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84"/>
      <c r="AE349" s="172"/>
      <c r="AF349" s="172"/>
      <c r="AG349" s="172"/>
      <c r="AI349" s="9"/>
    </row>
    <row r="350" spans="2:39" x14ac:dyDescent="0.45">
      <c r="B350" s="184"/>
      <c r="C350" s="170"/>
      <c r="D350" s="170"/>
      <c r="E350" s="170"/>
      <c r="F350" s="170"/>
      <c r="G350" s="170"/>
      <c r="H350" s="170"/>
      <c r="I350" s="170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84"/>
      <c r="AE350" s="172"/>
      <c r="AF350" s="172"/>
      <c r="AG350" s="172"/>
      <c r="AI350" s="9"/>
    </row>
    <row r="351" spans="2:39" x14ac:dyDescent="0.45">
      <c r="B351" s="184"/>
      <c r="C351" s="170"/>
      <c r="D351" s="170"/>
      <c r="E351" s="170"/>
      <c r="F351" s="170"/>
      <c r="G351" s="170"/>
      <c r="H351" s="170"/>
      <c r="I351" s="170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84"/>
      <c r="AE351" s="172"/>
      <c r="AF351" s="172"/>
      <c r="AG351" s="172"/>
      <c r="AI351" s="9"/>
    </row>
    <row r="352" spans="2:39" x14ac:dyDescent="0.45">
      <c r="B352" s="184"/>
      <c r="C352" s="170"/>
      <c r="D352" s="170"/>
      <c r="E352" s="170"/>
      <c r="F352" s="170"/>
      <c r="G352" s="170"/>
      <c r="H352" s="170"/>
      <c r="I352" s="170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84"/>
      <c r="AE352" s="172"/>
      <c r="AF352" s="172"/>
      <c r="AG352" s="172"/>
      <c r="AI352" s="9"/>
    </row>
    <row r="353" spans="2:35" x14ac:dyDescent="0.45">
      <c r="B353" s="184"/>
      <c r="C353" s="170"/>
      <c r="D353" s="170"/>
      <c r="E353" s="170"/>
      <c r="F353" s="170"/>
      <c r="G353" s="170"/>
      <c r="H353" s="170"/>
      <c r="I353" s="170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84"/>
      <c r="AE353" s="172"/>
      <c r="AF353" s="172"/>
      <c r="AG353" s="172"/>
      <c r="AI353" s="9"/>
    </row>
    <row r="354" spans="2:35" x14ac:dyDescent="0.45">
      <c r="B354" s="184"/>
      <c r="C354" s="170"/>
      <c r="D354" s="170"/>
      <c r="E354" s="170"/>
      <c r="F354" s="170"/>
      <c r="G354" s="170"/>
      <c r="H354" s="170"/>
      <c r="I354" s="170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84"/>
      <c r="AE354" s="172"/>
      <c r="AF354" s="172"/>
      <c r="AG354" s="172"/>
      <c r="AI354" s="9"/>
    </row>
    <row r="355" spans="2:35" x14ac:dyDescent="0.45">
      <c r="B355" s="184"/>
      <c r="C355" s="170"/>
      <c r="D355" s="170"/>
      <c r="E355" s="170"/>
      <c r="F355" s="170"/>
      <c r="G355" s="170"/>
      <c r="H355" s="170"/>
      <c r="I355" s="170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84"/>
      <c r="AE355" s="172"/>
      <c r="AF355" s="172"/>
      <c r="AG355" s="172"/>
      <c r="AI355" s="9"/>
    </row>
    <row r="356" spans="2:35" x14ac:dyDescent="0.45">
      <c r="B356" s="184"/>
      <c r="C356" s="170"/>
      <c r="D356" s="170"/>
      <c r="E356" s="170"/>
      <c r="F356" s="170"/>
      <c r="G356" s="170"/>
      <c r="H356" s="170"/>
      <c r="I356" s="170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84"/>
      <c r="AE356" s="172"/>
      <c r="AF356" s="172"/>
      <c r="AG356" s="172"/>
      <c r="AI356" s="9"/>
    </row>
    <row r="357" spans="2:35" x14ac:dyDescent="0.45">
      <c r="B357" s="184"/>
      <c r="C357" s="170"/>
      <c r="D357" s="170"/>
      <c r="E357" s="170"/>
      <c r="F357" s="170"/>
      <c r="G357" s="170"/>
      <c r="H357" s="170"/>
      <c r="I357" s="170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84"/>
      <c r="AE357" s="172"/>
      <c r="AF357" s="172"/>
      <c r="AG357" s="172"/>
      <c r="AI357" s="9"/>
    </row>
    <row r="358" spans="2:35" x14ac:dyDescent="0.45">
      <c r="B358" s="184"/>
      <c r="C358" s="170"/>
      <c r="D358" s="170"/>
      <c r="E358" s="170"/>
      <c r="F358" s="170"/>
      <c r="G358" s="170"/>
      <c r="H358" s="170"/>
      <c r="I358" s="170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84"/>
      <c r="AE358" s="172"/>
      <c r="AF358" s="172"/>
      <c r="AG358" s="172"/>
      <c r="AI358" s="9"/>
    </row>
    <row r="359" spans="2:35" x14ac:dyDescent="0.45">
      <c r="B359" s="184"/>
      <c r="C359" s="170"/>
      <c r="D359" s="170"/>
      <c r="E359" s="170"/>
      <c r="F359" s="170"/>
      <c r="G359" s="170"/>
      <c r="H359" s="170"/>
      <c r="I359" s="170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84"/>
      <c r="AE359" s="172"/>
      <c r="AF359" s="172"/>
      <c r="AG359" s="172"/>
      <c r="AI359" s="9"/>
    </row>
    <row r="360" spans="2:35" x14ac:dyDescent="0.45">
      <c r="B360" s="184"/>
      <c r="C360" s="170"/>
      <c r="D360" s="170"/>
      <c r="E360" s="170"/>
      <c r="F360" s="170"/>
      <c r="G360" s="170"/>
      <c r="H360" s="170"/>
      <c r="I360" s="170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84"/>
      <c r="AE360" s="172"/>
      <c r="AF360" s="172"/>
      <c r="AG360" s="172"/>
      <c r="AI360" s="9"/>
    </row>
    <row r="361" spans="2:35" x14ac:dyDescent="0.45">
      <c r="B361" s="184"/>
      <c r="C361" s="170"/>
      <c r="D361" s="170"/>
      <c r="E361" s="170"/>
      <c r="F361" s="170"/>
      <c r="G361" s="170"/>
      <c r="H361" s="170"/>
      <c r="I361" s="170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84"/>
      <c r="AE361" s="172"/>
      <c r="AF361" s="172"/>
      <c r="AG361" s="172"/>
      <c r="AI361" s="9"/>
    </row>
    <row r="362" spans="2:35" x14ac:dyDescent="0.45">
      <c r="B362" s="184"/>
      <c r="C362" s="170"/>
      <c r="D362" s="170"/>
      <c r="E362" s="170"/>
      <c r="F362" s="170"/>
      <c r="G362" s="170"/>
      <c r="H362" s="170"/>
      <c r="I362" s="170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84"/>
      <c r="AE362" s="172"/>
      <c r="AF362" s="172"/>
      <c r="AG362" s="172"/>
      <c r="AI362" s="9"/>
    </row>
    <row r="363" spans="2:35" x14ac:dyDescent="0.45">
      <c r="B363" s="184"/>
      <c r="C363" s="170"/>
      <c r="D363" s="170"/>
      <c r="E363" s="170"/>
      <c r="F363" s="170"/>
      <c r="G363" s="170"/>
      <c r="H363" s="170"/>
      <c r="I363" s="170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84"/>
      <c r="AE363" s="172"/>
      <c r="AF363" s="172"/>
      <c r="AG363" s="172"/>
      <c r="AI363" s="9"/>
    </row>
    <row r="364" spans="2:35" x14ac:dyDescent="0.45">
      <c r="B364" s="184"/>
      <c r="C364" s="170"/>
      <c r="D364" s="170"/>
      <c r="E364" s="170"/>
      <c r="F364" s="170"/>
      <c r="G364" s="170"/>
      <c r="H364" s="170"/>
      <c r="I364" s="170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84"/>
      <c r="AE364" s="172"/>
      <c r="AF364" s="172"/>
      <c r="AG364" s="172"/>
      <c r="AI364" s="9"/>
    </row>
    <row r="365" spans="2:35" x14ac:dyDescent="0.45">
      <c r="B365" s="184"/>
      <c r="C365" s="170"/>
      <c r="D365" s="170"/>
      <c r="E365" s="170"/>
      <c r="F365" s="170"/>
      <c r="G365" s="170"/>
      <c r="H365" s="170"/>
      <c r="I365" s="170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84"/>
      <c r="AE365" s="172"/>
      <c r="AF365" s="172"/>
      <c r="AG365" s="172"/>
      <c r="AI365" s="9"/>
    </row>
    <row r="366" spans="2:35" x14ac:dyDescent="0.45">
      <c r="B366" s="184"/>
      <c r="C366" s="170"/>
      <c r="D366" s="170"/>
      <c r="E366" s="170"/>
      <c r="F366" s="170"/>
      <c r="G366" s="170"/>
      <c r="H366" s="170"/>
      <c r="I366" s="170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84"/>
      <c r="AE366" s="172"/>
      <c r="AF366" s="172"/>
      <c r="AG366" s="172"/>
      <c r="AI366" s="9"/>
    </row>
    <row r="367" spans="2:35" x14ac:dyDescent="0.45">
      <c r="B367" s="184"/>
      <c r="C367" s="170"/>
      <c r="D367" s="170"/>
      <c r="E367" s="170"/>
      <c r="F367" s="170"/>
      <c r="G367" s="170"/>
      <c r="H367" s="170"/>
      <c r="I367" s="170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84"/>
      <c r="AE367" s="172"/>
      <c r="AF367" s="172"/>
      <c r="AG367" s="172"/>
      <c r="AI367" s="9"/>
    </row>
    <row r="368" spans="2:35" x14ac:dyDescent="0.45">
      <c r="B368" s="184"/>
      <c r="C368" s="170"/>
      <c r="D368" s="170"/>
      <c r="E368" s="170"/>
      <c r="F368" s="170"/>
      <c r="G368" s="170"/>
      <c r="H368" s="170"/>
      <c r="I368" s="170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84"/>
      <c r="AE368" s="172"/>
      <c r="AF368" s="172"/>
      <c r="AG368" s="172"/>
      <c r="AI368" s="9"/>
    </row>
    <row r="369" spans="1:63" x14ac:dyDescent="0.45">
      <c r="B369" s="184"/>
      <c r="C369" s="170"/>
      <c r="D369" s="170"/>
      <c r="E369" s="170"/>
      <c r="F369" s="170"/>
      <c r="G369" s="170"/>
      <c r="H369" s="170"/>
      <c r="I369" s="170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84"/>
      <c r="AE369" s="172"/>
      <c r="AF369" s="172"/>
      <c r="AG369" s="172"/>
      <c r="AI369" s="9"/>
    </row>
    <row r="370" spans="1:63" x14ac:dyDescent="0.45">
      <c r="B370" s="184"/>
      <c r="C370" s="170"/>
      <c r="D370" s="170"/>
      <c r="E370" s="170"/>
      <c r="F370" s="170"/>
      <c r="G370" s="170"/>
      <c r="H370" s="170"/>
      <c r="I370" s="170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84"/>
      <c r="AE370" s="172"/>
      <c r="AF370" s="172"/>
      <c r="AG370" s="172"/>
      <c r="AI370" s="9"/>
    </row>
    <row r="371" spans="1:63" x14ac:dyDescent="0.45">
      <c r="B371" s="184"/>
      <c r="C371" s="170"/>
      <c r="D371" s="170"/>
      <c r="E371" s="170"/>
      <c r="F371" s="170"/>
      <c r="G371" s="170"/>
      <c r="H371" s="170"/>
      <c r="I371" s="170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84"/>
      <c r="AE371" s="172"/>
      <c r="AF371" s="172"/>
      <c r="AG371" s="172"/>
      <c r="AI371" s="9"/>
    </row>
    <row r="372" spans="1:63" x14ac:dyDescent="0.45">
      <c r="B372" s="184"/>
      <c r="C372" s="170"/>
      <c r="D372" s="170"/>
      <c r="E372" s="170"/>
      <c r="F372" s="170"/>
      <c r="G372" s="170"/>
      <c r="H372" s="170"/>
      <c r="I372" s="170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84"/>
      <c r="AE372" s="172"/>
      <c r="AF372" s="172"/>
      <c r="AG372" s="172"/>
      <c r="AI372" s="9"/>
    </row>
    <row r="373" spans="1:63" x14ac:dyDescent="0.45">
      <c r="B373" s="184"/>
      <c r="C373" s="170"/>
      <c r="D373" s="170"/>
      <c r="E373" s="170"/>
      <c r="F373" s="170"/>
      <c r="G373" s="170"/>
      <c r="H373" s="170"/>
      <c r="I373" s="170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84"/>
      <c r="AE373" s="172"/>
      <c r="AF373" s="172"/>
      <c r="AG373" s="172"/>
      <c r="AI373" s="9"/>
    </row>
    <row r="374" spans="1:63" ht="14.65" thickBot="1" x14ac:dyDescent="0.5">
      <c r="B374" s="184"/>
      <c r="C374" s="170"/>
      <c r="D374" s="170"/>
      <c r="E374" s="170"/>
      <c r="F374" s="170"/>
      <c r="G374" s="170"/>
      <c r="H374" s="170"/>
      <c r="I374" s="170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84"/>
      <c r="AE374" s="172"/>
      <c r="AF374" s="172"/>
      <c r="AG374" s="172"/>
      <c r="AI374" s="11"/>
    </row>
    <row r="375" spans="1:63" s="12" customFormat="1" ht="21.75" thickTop="1" thickBot="1" x14ac:dyDescent="0.5">
      <c r="A375" s="8"/>
      <c r="B375" s="185"/>
      <c r="C375" s="172"/>
      <c r="D375" s="172"/>
      <c r="E375" s="172"/>
      <c r="F375" s="172"/>
      <c r="G375" s="172"/>
      <c r="H375" s="172"/>
      <c r="I375" s="172"/>
      <c r="J375" s="172"/>
      <c r="K375" s="172"/>
      <c r="L375" s="172"/>
      <c r="M375" s="172"/>
      <c r="N375" s="172"/>
      <c r="O375" s="172"/>
      <c r="P375" s="172"/>
      <c r="Q375" s="172"/>
      <c r="R375" s="172"/>
      <c r="S375" s="172"/>
      <c r="T375" s="172"/>
      <c r="U375" s="172"/>
      <c r="V375" s="172"/>
      <c r="W375" s="172"/>
      <c r="X375" s="172"/>
      <c r="Y375" s="172"/>
      <c r="Z375" s="172"/>
      <c r="AA375" s="172"/>
      <c r="AB375" s="172"/>
      <c r="AC375" s="172"/>
      <c r="AD375" s="185"/>
      <c r="AE375" s="172"/>
      <c r="AF375" s="172"/>
      <c r="AG375" s="172"/>
      <c r="AH375"/>
      <c r="AK375" s="124" t="s">
        <v>485</v>
      </c>
      <c r="AL375" s="124" t="s">
        <v>486</v>
      </c>
      <c r="AM375" s="124" t="s">
        <v>487</v>
      </c>
      <c r="AN375" s="124" t="s">
        <v>488</v>
      </c>
      <c r="AO375" s="124" t="s">
        <v>489</v>
      </c>
      <c r="AP375" s="124" t="s">
        <v>363</v>
      </c>
      <c r="AQ375" s="124" t="s">
        <v>657</v>
      </c>
      <c r="AR375" s="124" t="s">
        <v>6</v>
      </c>
      <c r="AS375" s="124" t="s">
        <v>9</v>
      </c>
      <c r="AT375" s="124" t="s">
        <v>7</v>
      </c>
      <c r="AU375" s="124" t="s">
        <v>554</v>
      </c>
      <c r="AV375" s="124" t="s">
        <v>514</v>
      </c>
      <c r="AW375" s="124" t="s">
        <v>370</v>
      </c>
      <c r="AX375" s="124" t="s">
        <v>172</v>
      </c>
      <c r="AY375" s="124" t="s">
        <v>5</v>
      </c>
      <c r="AZ375" s="124" t="s">
        <v>173</v>
      </c>
      <c r="BA375" s="124" t="s">
        <v>0</v>
      </c>
      <c r="BB375" s="124" t="s">
        <v>1</v>
      </c>
      <c r="BC375" s="124" t="s">
        <v>536</v>
      </c>
      <c r="BD375" s="124" t="s">
        <v>10</v>
      </c>
      <c r="BE375" s="124" t="s">
        <v>11</v>
      </c>
      <c r="BF375" s="124" t="s">
        <v>2</v>
      </c>
      <c r="BG375" s="124" t="s">
        <v>8</v>
      </c>
      <c r="BH375" s="124" t="s">
        <v>537</v>
      </c>
      <c r="BI375" s="124" t="s">
        <v>4</v>
      </c>
      <c r="BJ375" s="124" t="s">
        <v>3</v>
      </c>
      <c r="BK375" s="124" t="s">
        <v>555</v>
      </c>
    </row>
    <row r="376" spans="1:63" ht="14.65" thickTop="1" x14ac:dyDescent="0.45">
      <c r="A376" s="28" t="s">
        <v>224</v>
      </c>
      <c r="B376" s="184"/>
      <c r="C376" s="170"/>
      <c r="D376" s="170"/>
      <c r="E376" s="170"/>
      <c r="F376" s="170"/>
      <c r="G376" s="170"/>
      <c r="H376" s="170"/>
      <c r="I376" s="170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84"/>
      <c r="AE376" s="172"/>
      <c r="AF376" s="172"/>
      <c r="AG376" s="172"/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84"/>
      <c r="C377" s="170"/>
      <c r="D377" s="170"/>
      <c r="E377" s="170"/>
      <c r="F377" s="170"/>
      <c r="G377" s="170"/>
      <c r="H377" s="170"/>
      <c r="I377" s="170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84"/>
      <c r="AE377" s="172"/>
      <c r="AF377" s="172"/>
      <c r="AG377" s="172"/>
      <c r="AI377" s="9"/>
      <c r="AK377" s="39">
        <v>0</v>
      </c>
      <c r="AL377" s="39">
        <v>0</v>
      </c>
      <c r="AM377" s="39">
        <v>0</v>
      </c>
      <c r="AN377" s="39">
        <v>0</v>
      </c>
      <c r="AO377" s="39">
        <v>0</v>
      </c>
      <c r="AP377" s="39">
        <v>0</v>
      </c>
      <c r="AQ377" s="39">
        <v>0</v>
      </c>
      <c r="AR377" s="39">
        <v>0</v>
      </c>
      <c r="AS377" s="39">
        <v>0</v>
      </c>
      <c r="AT377" s="39">
        <v>0</v>
      </c>
      <c r="AU377" s="39">
        <v>0</v>
      </c>
      <c r="AV377" s="39">
        <v>0</v>
      </c>
      <c r="AW377" s="39">
        <v>0</v>
      </c>
      <c r="AX377" s="39">
        <v>0</v>
      </c>
      <c r="AY377" s="39">
        <v>0</v>
      </c>
      <c r="AZ377" s="39">
        <v>0</v>
      </c>
      <c r="BA377" s="39">
        <v>0</v>
      </c>
      <c r="BB377" s="39">
        <v>0</v>
      </c>
      <c r="BC377" s="39">
        <v>0</v>
      </c>
      <c r="BD377" s="39">
        <v>0</v>
      </c>
      <c r="BE377" s="39">
        <v>0</v>
      </c>
      <c r="BF377" s="39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84"/>
      <c r="C378" s="170"/>
      <c r="D378" s="170"/>
      <c r="E378" s="170"/>
      <c r="F378" s="170"/>
      <c r="G378" s="170"/>
      <c r="H378" s="170"/>
      <c r="I378" s="170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84"/>
      <c r="AE378" s="172"/>
      <c r="AF378" s="172"/>
      <c r="AG378" s="172"/>
      <c r="AI378" s="9"/>
      <c r="AK378" s="40">
        <f>ROWS(C376:C427)-COUNTBLANK(C376:C427)</f>
        <v>0</v>
      </c>
      <c r="AL378" s="40">
        <f>ROWS(D376:D427)-COUNTBLANK(D376:D427)</f>
        <v>0</v>
      </c>
      <c r="AM378" s="40">
        <f>ROWS(E376:E427)-COUNTBLANK(E376:E427)</f>
        <v>0</v>
      </c>
      <c r="AN378" s="40">
        <f>ROWS(F376:F427)-COUNTBLANK(F376:F427)</f>
        <v>0</v>
      </c>
      <c r="AO378" s="40">
        <f>ROWS(G376:G427)-COUNTBLANK(G376:G427)</f>
        <v>0</v>
      </c>
      <c r="AP378" s="40">
        <f>ROWS(I376:I427)-COUNTBLANK(I376:I427)</f>
        <v>0</v>
      </c>
      <c r="AQ378" s="40"/>
      <c r="AR378" s="40">
        <f>ROWS(J376:J427)-COUNTBLANK(J376:J427)</f>
        <v>0</v>
      </c>
      <c r="AS378" s="40">
        <f t="shared" ref="AS378" si="115">ROWS(K376:K427)-COUNTBLANK(K376:K427)</f>
        <v>0</v>
      </c>
      <c r="AT378" s="40">
        <f t="shared" ref="AT378" si="116">ROWS(L376:L427)-COUNTBLANK(L376:L427)</f>
        <v>0</v>
      </c>
      <c r="AU378" s="40">
        <f t="shared" ref="AU378" si="117">ROWS(M376:M427)-COUNTBLANK(M376:M427)</f>
        <v>0</v>
      </c>
      <c r="AV378" s="40">
        <f t="shared" ref="AV378" si="118">ROWS(N376:N427)-COUNTBLANK(N376:N427)</f>
        <v>0</v>
      </c>
      <c r="AW378" s="40">
        <f t="shared" ref="AW378" si="119">ROWS(O376:O427)-COUNTBLANK(O376:O427)</f>
        <v>0</v>
      </c>
      <c r="AX378" s="40">
        <f t="shared" ref="AX378" si="120">ROWS(P376:P427)-COUNTBLANK(P376:P427)</f>
        <v>0</v>
      </c>
      <c r="AY378" s="40">
        <f t="shared" ref="AY378" si="121">ROWS(Q376:Q427)-COUNTBLANK(Q376:Q427)</f>
        <v>0</v>
      </c>
      <c r="AZ378" s="40">
        <f t="shared" ref="AZ378" si="122">ROWS(R376:R427)-COUNTBLANK(R376:R427)</f>
        <v>0</v>
      </c>
      <c r="BA378" s="40">
        <f t="shared" ref="BA378" si="123">ROWS(S376:S427)-COUNTBLANK(S376:S427)</f>
        <v>0</v>
      </c>
      <c r="BB378" s="40">
        <f t="shared" ref="BB378" si="124">ROWS(T376:T427)-COUNTBLANK(T376:T427)</f>
        <v>0</v>
      </c>
      <c r="BC378" s="40">
        <f t="shared" ref="BC378" si="125">ROWS(U376:U427)-COUNTBLANK(U376:U427)</f>
        <v>0</v>
      </c>
      <c r="BD378" s="40">
        <f t="shared" ref="BD378" si="126">ROWS(V376:V427)-COUNTBLANK(V376:V427)</f>
        <v>0</v>
      </c>
      <c r="BE378" s="40">
        <f t="shared" ref="BE378" si="127">ROWS(W376:W427)-COUNTBLANK(W376:W427)</f>
        <v>0</v>
      </c>
      <c r="BF378" s="40">
        <f t="shared" ref="BF378" si="128">ROWS(X376:X427)-COUNTBLANK(X376:X427)</f>
        <v>0</v>
      </c>
      <c r="BG378" s="40">
        <f t="shared" ref="BG378" si="129">ROWS(Y376:Y427)-COUNTBLANK(Y376:Y427)</f>
        <v>0</v>
      </c>
      <c r="BH378" s="40">
        <f t="shared" ref="BH378" si="130">ROWS(Z376:Z427)-COUNTBLANK(Z376:Z427)</f>
        <v>0</v>
      </c>
      <c r="BI378" s="40">
        <f t="shared" ref="BI378" si="131">ROWS(AA376:AA427)-COUNTBLANK(AA376:AA427)</f>
        <v>0</v>
      </c>
      <c r="BJ378" s="40">
        <f t="shared" ref="BJ378" si="132">ROWS(AB376:AB427)-COUNTBLANK(AB376:AB427)</f>
        <v>0</v>
      </c>
      <c r="BK378" s="40">
        <f t="shared" ref="BK378" si="133">ROWS(AC376:AC427)-COUNTBLANK(AC376:AC427)</f>
        <v>0</v>
      </c>
    </row>
    <row r="379" spans="1:63" x14ac:dyDescent="0.45">
      <c r="B379" s="184"/>
      <c r="C379" s="170"/>
      <c r="D379" s="170"/>
      <c r="E379" s="170"/>
      <c r="F379" s="170"/>
      <c r="G379" s="170"/>
      <c r="H379" s="170"/>
      <c r="I379" s="170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84"/>
      <c r="AE379" s="172"/>
      <c r="AF379" s="172"/>
      <c r="AG379" s="172"/>
      <c r="AI379" s="9"/>
    </row>
    <row r="380" spans="1:63" x14ac:dyDescent="0.45">
      <c r="B380" s="184"/>
      <c r="C380" s="170"/>
      <c r="D380" s="170"/>
      <c r="E380" s="170"/>
      <c r="F380" s="170"/>
      <c r="G380" s="170"/>
      <c r="H380" s="170"/>
      <c r="I380" s="170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84"/>
      <c r="AE380" s="172"/>
      <c r="AF380" s="172"/>
      <c r="AG380" s="172"/>
      <c r="AI380" s="9"/>
      <c r="AK380" s="22" t="s">
        <v>257</v>
      </c>
      <c r="AL380" s="22" t="s">
        <v>587</v>
      </c>
      <c r="AM380" s="22" t="s">
        <v>590</v>
      </c>
      <c r="AN380" s="22" t="s">
        <v>588</v>
      </c>
      <c r="AO380" s="22" t="s">
        <v>589</v>
      </c>
    </row>
    <row r="381" spans="1:63" x14ac:dyDescent="0.45">
      <c r="B381" s="184"/>
      <c r="C381" s="170"/>
      <c r="D381" s="170"/>
      <c r="E381" s="170"/>
      <c r="F381" s="170"/>
      <c r="G381" s="170"/>
      <c r="H381" s="170"/>
      <c r="I381" s="170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84"/>
      <c r="AE381" s="172"/>
      <c r="AF381" s="172"/>
      <c r="AG381" s="172"/>
      <c r="AI381" s="9"/>
      <c r="AK381" s="23">
        <f>ROWS(AD376:AD427)-COUNTBLANK(B376:B427)</f>
        <v>0</v>
      </c>
      <c r="AL381" s="23">
        <f>COUNTIF(AG376:AG427,"FALSE")</f>
        <v>0</v>
      </c>
      <c r="AM381" s="23">
        <f>AK381-AL381</f>
        <v>0</v>
      </c>
      <c r="AN381" s="23">
        <f>COUNTIF(AF376:AF427,"O")</f>
        <v>0</v>
      </c>
      <c r="AO381" s="23">
        <f>COUNTIF(AF376:AF427,"*~?")</f>
        <v>0</v>
      </c>
    </row>
    <row r="382" spans="1:63" x14ac:dyDescent="0.45">
      <c r="B382" s="184"/>
      <c r="C382" s="170"/>
      <c r="D382" s="170"/>
      <c r="E382" s="170"/>
      <c r="F382" s="170"/>
      <c r="G382" s="170"/>
      <c r="H382" s="170"/>
      <c r="I382" s="170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84"/>
      <c r="AE382" s="172"/>
      <c r="AF382" s="172"/>
      <c r="AG382" s="172"/>
      <c r="AI382" s="9"/>
    </row>
    <row r="383" spans="1:63" x14ac:dyDescent="0.45">
      <c r="B383" s="184"/>
      <c r="C383" s="170"/>
      <c r="D383" s="170"/>
      <c r="E383" s="170"/>
      <c r="F383" s="170"/>
      <c r="G383" s="170"/>
      <c r="H383" s="170"/>
      <c r="I383" s="170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84"/>
      <c r="AE383" s="172"/>
      <c r="AF383" s="172"/>
      <c r="AG383" s="172"/>
      <c r="AI383" s="9"/>
      <c r="AK383" s="9"/>
      <c r="AL383" s="22" t="s">
        <v>455</v>
      </c>
      <c r="AM383" s="22" t="s">
        <v>337</v>
      </c>
      <c r="AN383" s="22" t="s">
        <v>456</v>
      </c>
      <c r="AP383" s="22"/>
      <c r="AQ383" s="88" t="s">
        <v>485</v>
      </c>
      <c r="AR383" s="88" t="s">
        <v>486</v>
      </c>
      <c r="AS383" s="88" t="s">
        <v>487</v>
      </c>
      <c r="AT383" s="88" t="s">
        <v>488</v>
      </c>
      <c r="AU383" s="88" t="s">
        <v>489</v>
      </c>
    </row>
    <row r="384" spans="1:63" x14ac:dyDescent="0.45">
      <c r="B384" s="184"/>
      <c r="C384" s="170"/>
      <c r="D384" s="170"/>
      <c r="E384" s="170"/>
      <c r="F384" s="170"/>
      <c r="G384" s="170"/>
      <c r="H384" s="170"/>
      <c r="I384" s="170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84"/>
      <c r="AE384" s="172"/>
      <c r="AF384" s="172"/>
      <c r="AG384" s="172"/>
      <c r="AI384" s="9"/>
      <c r="AK384" s="22" t="s">
        <v>260</v>
      </c>
      <c r="AL384" s="25">
        <f>IF(ISNUMBER(SEARCH("S",A377)),COUNTIF(AG376:AG385,"False"),0)</f>
        <v>0</v>
      </c>
      <c r="AM384" s="25">
        <f>IF(ISNUMBER(SEARCH("S",A377)),COUNTIF(AG418:AG427,"False"),0)</f>
        <v>0</v>
      </c>
      <c r="AN384" s="25">
        <f>IF(ISNUMBER(SEARCH("S",A377)),COUNTIF(AG386:AG417,"False"),0)</f>
        <v>0</v>
      </c>
      <c r="AP384" s="22" t="s">
        <v>388</v>
      </c>
      <c r="AQ384" s="23">
        <f>IF(OR(ISNUMBER(SEARCH("S",$A377)),ISNUMBER(SEARCH("P",$A377))),AK377,0)</f>
        <v>0</v>
      </c>
      <c r="AR384" s="23">
        <f>IF(OR(ISNUMBER(SEARCH("S",$A377)),ISNUMBER(SEARCH("P",$A377))),AL377,0)</f>
        <v>0</v>
      </c>
      <c r="AS384" s="23">
        <f>IF(OR(ISNUMBER(SEARCH("S",$A377)),ISNUMBER(SEARCH("P",$A377))),AM377,0)</f>
        <v>0</v>
      </c>
      <c r="AT384" s="23">
        <f>IF(OR(ISNUMBER(SEARCH("S",$A377)),ISNUMBER(SEARCH("P",$A377))),AN377,0)</f>
        <v>0</v>
      </c>
      <c r="AU384" s="23">
        <f>IF(OR(ISNUMBER(SEARCH("S",$A377)),ISNUMBER(SEARCH("P",$A377))),AO377,0)</f>
        <v>0</v>
      </c>
    </row>
    <row r="385" spans="2:47" x14ac:dyDescent="0.45">
      <c r="B385" s="184"/>
      <c r="C385" s="170"/>
      <c r="D385" s="170"/>
      <c r="E385" s="170"/>
      <c r="F385" s="170"/>
      <c r="G385" s="170"/>
      <c r="H385" s="170"/>
      <c r="I385" s="170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84"/>
      <c r="AE385" s="172"/>
      <c r="AF385" s="172"/>
      <c r="AG385" s="172"/>
      <c r="AI385" s="9"/>
      <c r="AK385" s="22" t="s">
        <v>352</v>
      </c>
      <c r="AL385" s="25">
        <f>IF(ISNUMBER(SEARCH("P",A377)),COUNTIF(AG376:AG385,"False"),0)</f>
        <v>0</v>
      </c>
      <c r="AM385" s="25">
        <f>IF(ISNUMBER(SEARCH("P",A377)),COUNTIF(AG413:AG422,"False"),0)</f>
        <v>0</v>
      </c>
      <c r="AN385" s="25">
        <f>IF(ISNUMBER(SEARCH("P",A377)),COUNTIF(AG386:AG412,"False"),0)</f>
        <v>0</v>
      </c>
      <c r="AP385" s="22"/>
      <c r="AQ385" s="23">
        <f>IF(OR(ISNUMBER(SEARCH("S",$A377)),ISNUMBER(SEARCH("P",$A377))),AK378,0)</f>
        <v>0</v>
      </c>
      <c r="AR385" s="23">
        <f>IF(OR(ISNUMBER(SEARCH("S",$A377)),ISNUMBER(SEARCH("P",$A377))),AL378,0)</f>
        <v>0</v>
      </c>
      <c r="AS385" s="23">
        <f>IF(OR(ISNUMBER(SEARCH("S",$A377)),ISNUMBER(SEARCH("P",$A377))),AM378,0)</f>
        <v>0</v>
      </c>
      <c r="AT385" s="23">
        <f>IF(OR(ISNUMBER(SEARCH("S",$A377)),ISNUMBER(SEARCH("P",$A377))),AN378,0)</f>
        <v>0</v>
      </c>
      <c r="AU385" s="23">
        <f>IF(OR(ISNUMBER(SEARCH("S",$A377)),ISNUMBER(SEARCH("P",$A377))),AO378,0)</f>
        <v>0</v>
      </c>
    </row>
    <row r="386" spans="2:47" x14ac:dyDescent="0.45">
      <c r="B386" s="184"/>
      <c r="C386" s="170"/>
      <c r="D386" s="170"/>
      <c r="E386" s="170"/>
      <c r="F386" s="170"/>
      <c r="G386" s="170"/>
      <c r="H386" s="170"/>
      <c r="I386" s="170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84"/>
      <c r="AE386" s="172"/>
      <c r="AF386" s="172"/>
      <c r="AG386" s="172"/>
      <c r="AI386" s="9"/>
      <c r="AK386" s="22" t="s">
        <v>353</v>
      </c>
      <c r="AL386" s="25">
        <f>IF(ISNUMBER(SEARCH("A",A377)),COUNTIF(AG376:AG385,"False"),0)</f>
        <v>0</v>
      </c>
      <c r="AM386" s="25">
        <f>IF(ISNUMBER(SEARCH("A",A377)),COUNTIF(AG406:AG415,"False"),0)</f>
        <v>0</v>
      </c>
      <c r="AN386" s="25">
        <f>IF(ISNUMBER(SEARCH("A",A377)),COUNTIF(AG386:AG405,"False"),0)</f>
        <v>0</v>
      </c>
      <c r="AP386" s="22" t="s">
        <v>353</v>
      </c>
      <c r="AQ386" s="23">
        <f>IF(ISNUMBER(SEARCH("A",$A377)),AK377,0)</f>
        <v>0</v>
      </c>
      <c r="AR386" s="23">
        <f>IF(ISNUMBER(SEARCH("A",$A377)),AL377,0)</f>
        <v>0</v>
      </c>
      <c r="AS386" s="23">
        <f>IF(ISNUMBER(SEARCH("A",$A377)),AM377,0)</f>
        <v>0</v>
      </c>
      <c r="AT386" s="23">
        <f>IF(ISNUMBER(SEARCH("A",$A377)),AN377,0)</f>
        <v>0</v>
      </c>
      <c r="AU386" s="23" t="s">
        <v>167</v>
      </c>
    </row>
    <row r="387" spans="2:47" x14ac:dyDescent="0.45">
      <c r="B387" s="184"/>
      <c r="C387" s="170"/>
      <c r="D387" s="170"/>
      <c r="E387" s="170"/>
      <c r="F387" s="170"/>
      <c r="G387" s="170"/>
      <c r="H387" s="170"/>
      <c r="I387" s="170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84"/>
      <c r="AE387" s="172"/>
      <c r="AF387" s="172"/>
      <c r="AG387" s="172"/>
      <c r="AI387" s="9"/>
      <c r="AP387" s="9"/>
      <c r="AQ387" s="23">
        <v>10</v>
      </c>
      <c r="AR387" s="23">
        <v>10</v>
      </c>
      <c r="AS387" s="23">
        <v>10</v>
      </c>
      <c r="AT387" s="23">
        <v>10</v>
      </c>
      <c r="AU387" s="23" t="s">
        <v>167</v>
      </c>
    </row>
    <row r="388" spans="2:47" x14ac:dyDescent="0.45">
      <c r="B388" s="184"/>
      <c r="C388" s="170"/>
      <c r="D388" s="170"/>
      <c r="E388" s="170"/>
      <c r="F388" s="170"/>
      <c r="G388" s="170"/>
      <c r="H388" s="170"/>
      <c r="I388" s="170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84"/>
      <c r="AE388" s="172"/>
      <c r="AF388" s="172"/>
      <c r="AG388" s="172"/>
      <c r="AI388" s="9"/>
      <c r="AK388" s="456" t="s">
        <v>658</v>
      </c>
      <c r="AL388" s="456"/>
      <c r="AM388" s="456"/>
    </row>
    <row r="389" spans="2:47" x14ac:dyDescent="0.45">
      <c r="B389" s="184"/>
      <c r="C389" s="170"/>
      <c r="D389" s="170"/>
      <c r="E389" s="170"/>
      <c r="F389" s="170"/>
      <c r="G389" s="170"/>
      <c r="H389" s="170"/>
      <c r="I389" s="170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84"/>
      <c r="AE389" s="172"/>
      <c r="AF389" s="172"/>
      <c r="AG389" s="172"/>
      <c r="AI389" s="9"/>
      <c r="AK389" s="442" t="s">
        <v>679</v>
      </c>
      <c r="AL389" s="23"/>
      <c r="AM389" s="22">
        <f>COUNTIF(H376:H427,1)</f>
        <v>0</v>
      </c>
    </row>
    <row r="390" spans="2:47" x14ac:dyDescent="0.45">
      <c r="B390" s="184"/>
      <c r="C390" s="170"/>
      <c r="D390" s="170"/>
      <c r="E390" s="170"/>
      <c r="F390" s="170"/>
      <c r="G390" s="170"/>
      <c r="H390" s="170"/>
      <c r="I390" s="170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84"/>
      <c r="AE390" s="172"/>
      <c r="AF390" s="172"/>
      <c r="AG390" s="172"/>
      <c r="AI390" s="9"/>
      <c r="AK390" s="442" t="s">
        <v>680</v>
      </c>
      <c r="AL390" s="23"/>
      <c r="AM390" s="22">
        <f>COUNTIF(H376:H427,2)</f>
        <v>0</v>
      </c>
    </row>
    <row r="391" spans="2:47" x14ac:dyDescent="0.45">
      <c r="B391" s="184"/>
      <c r="C391" s="170"/>
      <c r="D391" s="170"/>
      <c r="E391" s="170"/>
      <c r="F391" s="170"/>
      <c r="G391" s="170"/>
      <c r="H391" s="170"/>
      <c r="I391" s="170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84"/>
      <c r="AE391" s="172"/>
      <c r="AF391" s="172"/>
      <c r="AG391" s="172"/>
      <c r="AI391" s="9"/>
    </row>
    <row r="392" spans="2:47" x14ac:dyDescent="0.45">
      <c r="B392" s="184"/>
      <c r="C392" s="170"/>
      <c r="D392" s="170"/>
      <c r="E392" s="170"/>
      <c r="F392" s="170"/>
      <c r="G392" s="170"/>
      <c r="H392" s="170"/>
      <c r="I392" s="170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84"/>
      <c r="AE392" s="172"/>
      <c r="AF392" s="172"/>
      <c r="AG392" s="172"/>
      <c r="AI392" s="9"/>
    </row>
    <row r="393" spans="2:47" x14ac:dyDescent="0.45">
      <c r="B393" s="184"/>
      <c r="C393" s="170"/>
      <c r="D393" s="170"/>
      <c r="E393" s="170"/>
      <c r="F393" s="170"/>
      <c r="G393" s="170"/>
      <c r="H393" s="170"/>
      <c r="I393" s="170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84"/>
      <c r="AE393" s="172"/>
      <c r="AF393" s="172"/>
      <c r="AG393" s="172"/>
      <c r="AI393" s="9"/>
    </row>
    <row r="394" spans="2:47" x14ac:dyDescent="0.45">
      <c r="B394" s="184"/>
      <c r="C394" s="170"/>
      <c r="D394" s="170"/>
      <c r="E394" s="170"/>
      <c r="F394" s="170"/>
      <c r="G394" s="170"/>
      <c r="H394" s="170"/>
      <c r="I394" s="170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84"/>
      <c r="AE394" s="172"/>
      <c r="AF394" s="172"/>
      <c r="AG394" s="172"/>
      <c r="AI394" s="9"/>
    </row>
    <row r="395" spans="2:47" x14ac:dyDescent="0.45">
      <c r="B395" s="184"/>
      <c r="C395" s="170"/>
      <c r="D395" s="170"/>
      <c r="E395" s="170"/>
      <c r="F395" s="170"/>
      <c r="G395" s="170"/>
      <c r="H395" s="170"/>
      <c r="I395" s="170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84"/>
      <c r="AE395" s="172"/>
      <c r="AF395" s="172"/>
      <c r="AG395" s="172"/>
      <c r="AI395" s="9"/>
    </row>
    <row r="396" spans="2:47" x14ac:dyDescent="0.45">
      <c r="B396" s="184"/>
      <c r="C396" s="170"/>
      <c r="D396" s="170"/>
      <c r="E396" s="170"/>
      <c r="F396" s="170"/>
      <c r="G396" s="170"/>
      <c r="H396" s="170"/>
      <c r="I396" s="170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84"/>
      <c r="AE396" s="172"/>
      <c r="AF396" s="172"/>
      <c r="AG396" s="172"/>
      <c r="AI396" s="9"/>
    </row>
    <row r="397" spans="2:47" x14ac:dyDescent="0.45">
      <c r="B397" s="184"/>
      <c r="C397" s="170"/>
      <c r="D397" s="170"/>
      <c r="E397" s="170"/>
      <c r="F397" s="170"/>
      <c r="G397" s="170"/>
      <c r="H397" s="170"/>
      <c r="I397" s="170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84"/>
      <c r="AE397" s="172"/>
      <c r="AF397" s="172"/>
      <c r="AG397" s="172"/>
      <c r="AI397" s="9"/>
    </row>
    <row r="398" spans="2:47" x14ac:dyDescent="0.45">
      <c r="B398" s="184"/>
      <c r="C398" s="170"/>
      <c r="D398" s="170"/>
      <c r="E398" s="170"/>
      <c r="F398" s="170"/>
      <c r="G398" s="170"/>
      <c r="H398" s="170"/>
      <c r="I398" s="170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84"/>
      <c r="AE398" s="172"/>
      <c r="AF398" s="172"/>
      <c r="AG398" s="172"/>
      <c r="AI398" s="9"/>
    </row>
    <row r="399" spans="2:47" x14ac:dyDescent="0.45">
      <c r="B399" s="184"/>
      <c r="C399" s="170"/>
      <c r="D399" s="170"/>
      <c r="E399" s="170"/>
      <c r="F399" s="170"/>
      <c r="G399" s="170"/>
      <c r="H399" s="170"/>
      <c r="I399" s="170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84"/>
      <c r="AE399" s="172"/>
      <c r="AF399" s="172"/>
      <c r="AG399" s="172"/>
      <c r="AI399" s="9"/>
    </row>
    <row r="400" spans="2:47" x14ac:dyDescent="0.45">
      <c r="B400" s="184"/>
      <c r="C400" s="170"/>
      <c r="D400" s="170"/>
      <c r="E400" s="170"/>
      <c r="F400" s="170"/>
      <c r="G400" s="170"/>
      <c r="H400" s="170"/>
      <c r="I400" s="170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84"/>
      <c r="AE400" s="172"/>
      <c r="AF400" s="172"/>
      <c r="AG400" s="172"/>
      <c r="AI400" s="9"/>
    </row>
    <row r="401" spans="2:35" x14ac:dyDescent="0.45">
      <c r="B401" s="184"/>
      <c r="C401" s="170"/>
      <c r="D401" s="170"/>
      <c r="E401" s="170"/>
      <c r="F401" s="170"/>
      <c r="G401" s="170"/>
      <c r="H401" s="170"/>
      <c r="I401" s="170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84"/>
      <c r="AE401" s="172"/>
      <c r="AF401" s="172"/>
      <c r="AG401" s="172"/>
      <c r="AI401" s="9"/>
    </row>
    <row r="402" spans="2:35" x14ac:dyDescent="0.45">
      <c r="B402" s="184"/>
      <c r="C402" s="170"/>
      <c r="D402" s="170"/>
      <c r="E402" s="170"/>
      <c r="F402" s="170"/>
      <c r="G402" s="170"/>
      <c r="H402" s="170"/>
      <c r="I402" s="170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84"/>
      <c r="AE402" s="172"/>
      <c r="AF402" s="172"/>
      <c r="AG402" s="172"/>
      <c r="AI402" s="9"/>
    </row>
    <row r="403" spans="2:35" x14ac:dyDescent="0.45">
      <c r="B403" s="184"/>
      <c r="C403" s="170"/>
      <c r="D403" s="170"/>
      <c r="E403" s="170"/>
      <c r="F403" s="170"/>
      <c r="G403" s="170"/>
      <c r="H403" s="170"/>
      <c r="I403" s="170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84"/>
      <c r="AE403" s="172"/>
      <c r="AF403" s="172"/>
      <c r="AG403" s="172"/>
      <c r="AI403" s="9"/>
    </row>
    <row r="404" spans="2:35" x14ac:dyDescent="0.45">
      <c r="B404" s="184"/>
      <c r="C404" s="170"/>
      <c r="D404" s="170"/>
      <c r="E404" s="170"/>
      <c r="F404" s="170"/>
      <c r="G404" s="170"/>
      <c r="H404" s="170"/>
      <c r="I404" s="170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84"/>
      <c r="AE404" s="172"/>
      <c r="AF404" s="172"/>
      <c r="AG404" s="172"/>
      <c r="AI404" s="9"/>
    </row>
    <row r="405" spans="2:35" x14ac:dyDescent="0.45">
      <c r="B405" s="184"/>
      <c r="C405" s="170"/>
      <c r="D405" s="170"/>
      <c r="E405" s="170"/>
      <c r="F405" s="170"/>
      <c r="G405" s="170"/>
      <c r="H405" s="170"/>
      <c r="I405" s="170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84"/>
      <c r="AE405" s="172"/>
      <c r="AF405" s="172"/>
      <c r="AG405" s="172"/>
      <c r="AI405" s="9"/>
    </row>
    <row r="406" spans="2:35" x14ac:dyDescent="0.45">
      <c r="B406" s="184"/>
      <c r="C406" s="170"/>
      <c r="D406" s="170"/>
      <c r="E406" s="170"/>
      <c r="F406" s="170"/>
      <c r="G406" s="170"/>
      <c r="H406" s="170"/>
      <c r="I406" s="170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84"/>
      <c r="AE406" s="172"/>
      <c r="AF406" s="172"/>
      <c r="AG406" s="172"/>
      <c r="AI406" s="9"/>
    </row>
    <row r="407" spans="2:35" x14ac:dyDescent="0.45">
      <c r="B407" s="184"/>
      <c r="C407" s="170"/>
      <c r="D407" s="170"/>
      <c r="E407" s="170"/>
      <c r="F407" s="170"/>
      <c r="G407" s="170"/>
      <c r="H407" s="170"/>
      <c r="I407" s="170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84"/>
      <c r="AE407" s="172"/>
      <c r="AF407" s="172"/>
      <c r="AG407" s="172"/>
      <c r="AI407" s="9"/>
    </row>
    <row r="408" spans="2:35" x14ac:dyDescent="0.45">
      <c r="B408" s="184"/>
      <c r="C408" s="170"/>
      <c r="D408" s="170"/>
      <c r="E408" s="170"/>
      <c r="F408" s="170"/>
      <c r="G408" s="170"/>
      <c r="H408" s="170"/>
      <c r="I408" s="170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84"/>
      <c r="AE408" s="172"/>
      <c r="AF408" s="172"/>
      <c r="AG408" s="172"/>
      <c r="AI408" s="9"/>
    </row>
    <row r="409" spans="2:35" x14ac:dyDescent="0.45">
      <c r="B409" s="184"/>
      <c r="C409" s="170"/>
      <c r="D409" s="170"/>
      <c r="E409" s="170"/>
      <c r="F409" s="170"/>
      <c r="G409" s="170"/>
      <c r="H409" s="170"/>
      <c r="I409" s="170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84"/>
      <c r="AE409" s="172"/>
      <c r="AF409" s="172"/>
      <c r="AG409" s="172"/>
      <c r="AI409" s="9"/>
    </row>
    <row r="410" spans="2:35" x14ac:dyDescent="0.45">
      <c r="B410" s="184"/>
      <c r="C410" s="170"/>
      <c r="D410" s="170"/>
      <c r="E410" s="170"/>
      <c r="F410" s="170"/>
      <c r="G410" s="170"/>
      <c r="H410" s="170"/>
      <c r="I410" s="170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84"/>
      <c r="AE410" s="172"/>
      <c r="AF410" s="172"/>
      <c r="AG410" s="172"/>
      <c r="AI410" s="9"/>
    </row>
    <row r="411" spans="2:35" x14ac:dyDescent="0.45">
      <c r="B411" s="184"/>
      <c r="C411" s="170"/>
      <c r="D411" s="170"/>
      <c r="E411" s="170"/>
      <c r="F411" s="170"/>
      <c r="G411" s="170"/>
      <c r="H411" s="170"/>
      <c r="I411" s="170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84"/>
      <c r="AE411" s="172"/>
      <c r="AF411" s="172"/>
      <c r="AG411" s="172"/>
      <c r="AI411" s="9"/>
    </row>
    <row r="412" spans="2:35" x14ac:dyDescent="0.45">
      <c r="B412" s="184"/>
      <c r="C412" s="170"/>
      <c r="D412" s="170"/>
      <c r="E412" s="170"/>
      <c r="F412" s="170"/>
      <c r="G412" s="170"/>
      <c r="H412" s="170"/>
      <c r="I412" s="170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84"/>
      <c r="AE412" s="172"/>
      <c r="AF412" s="172"/>
      <c r="AG412" s="172"/>
      <c r="AI412" s="9"/>
    </row>
    <row r="413" spans="2:35" x14ac:dyDescent="0.45">
      <c r="B413" s="184"/>
      <c r="C413" s="170"/>
      <c r="D413" s="170"/>
      <c r="E413" s="170"/>
      <c r="F413" s="170"/>
      <c r="G413" s="170"/>
      <c r="H413" s="170"/>
      <c r="I413" s="170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84"/>
      <c r="AE413" s="172"/>
      <c r="AF413" s="172"/>
      <c r="AG413" s="172"/>
      <c r="AI413" s="9"/>
    </row>
    <row r="414" spans="2:35" x14ac:dyDescent="0.45">
      <c r="B414" s="184"/>
      <c r="C414" s="170"/>
      <c r="D414" s="170"/>
      <c r="E414" s="170"/>
      <c r="F414" s="170"/>
      <c r="G414" s="170"/>
      <c r="H414" s="170"/>
      <c r="I414" s="170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84"/>
      <c r="AE414" s="172"/>
      <c r="AF414" s="172"/>
      <c r="AG414" s="172"/>
      <c r="AI414" s="9"/>
    </row>
    <row r="415" spans="2:35" x14ac:dyDescent="0.45">
      <c r="B415" s="184"/>
      <c r="C415" s="170"/>
      <c r="D415" s="170"/>
      <c r="E415" s="170"/>
      <c r="F415" s="170"/>
      <c r="G415" s="170"/>
      <c r="H415" s="170"/>
      <c r="I415" s="170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84"/>
      <c r="AE415" s="172"/>
      <c r="AF415" s="172"/>
      <c r="AG415" s="172"/>
      <c r="AI415" s="9"/>
    </row>
    <row r="416" spans="2:35" x14ac:dyDescent="0.45">
      <c r="B416" s="184"/>
      <c r="C416" s="170"/>
      <c r="D416" s="170"/>
      <c r="E416" s="170"/>
      <c r="F416" s="170"/>
      <c r="G416" s="170"/>
      <c r="H416" s="170"/>
      <c r="I416" s="170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84"/>
      <c r="AE416" s="172"/>
      <c r="AF416" s="172"/>
      <c r="AG416" s="172"/>
      <c r="AI416" s="9"/>
    </row>
    <row r="417" spans="1:63" x14ac:dyDescent="0.45">
      <c r="B417" s="184"/>
      <c r="C417" s="170"/>
      <c r="D417" s="170"/>
      <c r="E417" s="170"/>
      <c r="F417" s="170"/>
      <c r="G417" s="170"/>
      <c r="H417" s="170"/>
      <c r="I417" s="170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84"/>
      <c r="AE417" s="172"/>
      <c r="AF417" s="172"/>
      <c r="AG417" s="172"/>
      <c r="AI417" s="9"/>
    </row>
    <row r="418" spans="1:63" x14ac:dyDescent="0.45">
      <c r="B418" s="184"/>
      <c r="C418" s="170"/>
      <c r="D418" s="170"/>
      <c r="E418" s="170"/>
      <c r="F418" s="170"/>
      <c r="G418" s="170"/>
      <c r="H418" s="170"/>
      <c r="I418" s="170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84"/>
      <c r="AE418" s="172"/>
      <c r="AF418" s="172"/>
      <c r="AG418" s="172"/>
      <c r="AI418" s="9"/>
    </row>
    <row r="419" spans="1:63" x14ac:dyDescent="0.45">
      <c r="B419" s="184"/>
      <c r="C419" s="170"/>
      <c r="D419" s="170"/>
      <c r="E419" s="170"/>
      <c r="F419" s="170"/>
      <c r="G419" s="170"/>
      <c r="H419" s="170"/>
      <c r="I419" s="170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84"/>
      <c r="AE419" s="172"/>
      <c r="AF419" s="172"/>
      <c r="AG419" s="172"/>
      <c r="AI419" s="9"/>
    </row>
    <row r="420" spans="1:63" x14ac:dyDescent="0.45">
      <c r="B420" s="184"/>
      <c r="C420" s="170"/>
      <c r="D420" s="170"/>
      <c r="E420" s="170"/>
      <c r="F420" s="170"/>
      <c r="G420" s="170"/>
      <c r="H420" s="170"/>
      <c r="I420" s="170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84"/>
      <c r="AE420" s="172"/>
      <c r="AF420" s="172"/>
      <c r="AG420" s="172"/>
      <c r="AI420" s="9"/>
    </row>
    <row r="421" spans="1:63" x14ac:dyDescent="0.45">
      <c r="B421" s="184"/>
      <c r="C421" s="170"/>
      <c r="D421" s="170"/>
      <c r="E421" s="170"/>
      <c r="F421" s="170"/>
      <c r="G421" s="170"/>
      <c r="H421" s="170"/>
      <c r="I421" s="170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84"/>
      <c r="AE421" s="172"/>
      <c r="AF421" s="172"/>
      <c r="AG421" s="172"/>
      <c r="AI421" s="9"/>
    </row>
    <row r="422" spans="1:63" x14ac:dyDescent="0.45">
      <c r="B422" s="184"/>
      <c r="C422" s="170"/>
      <c r="D422" s="170"/>
      <c r="E422" s="170"/>
      <c r="F422" s="170"/>
      <c r="G422" s="170"/>
      <c r="H422" s="170"/>
      <c r="I422" s="170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84"/>
      <c r="AE422" s="172"/>
      <c r="AF422" s="172"/>
      <c r="AG422" s="172"/>
      <c r="AI422" s="9"/>
    </row>
    <row r="423" spans="1:63" x14ac:dyDescent="0.45">
      <c r="B423" s="184"/>
      <c r="C423" s="170"/>
      <c r="D423" s="170"/>
      <c r="E423" s="170"/>
      <c r="F423" s="170"/>
      <c r="G423" s="170"/>
      <c r="H423" s="170"/>
      <c r="I423" s="170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84"/>
      <c r="AE423" s="172"/>
      <c r="AF423" s="172"/>
      <c r="AG423" s="172"/>
      <c r="AI423" s="9"/>
    </row>
    <row r="424" spans="1:63" x14ac:dyDescent="0.45">
      <c r="B424" s="184"/>
      <c r="C424" s="170"/>
      <c r="D424" s="170"/>
      <c r="E424" s="170"/>
      <c r="F424" s="170"/>
      <c r="G424" s="170"/>
      <c r="H424" s="170"/>
      <c r="I424" s="170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84"/>
      <c r="AE424" s="172"/>
      <c r="AF424" s="172"/>
      <c r="AG424" s="172"/>
      <c r="AI424" s="9"/>
    </row>
    <row r="425" spans="1:63" x14ac:dyDescent="0.45">
      <c r="B425" s="184"/>
      <c r="C425" s="170"/>
      <c r="D425" s="170"/>
      <c r="E425" s="170"/>
      <c r="F425" s="170"/>
      <c r="G425" s="170"/>
      <c r="H425" s="170"/>
      <c r="I425" s="170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84"/>
      <c r="AE425" s="172"/>
      <c r="AF425" s="172"/>
      <c r="AG425" s="172"/>
      <c r="AI425" s="9"/>
    </row>
    <row r="426" spans="1:63" x14ac:dyDescent="0.45">
      <c r="B426" s="184"/>
      <c r="C426" s="170"/>
      <c r="D426" s="170"/>
      <c r="E426" s="170"/>
      <c r="F426" s="170"/>
      <c r="G426" s="170"/>
      <c r="H426" s="170"/>
      <c r="I426" s="170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84"/>
      <c r="AE426" s="172"/>
      <c r="AF426" s="172"/>
      <c r="AG426" s="172"/>
      <c r="AI426" s="9"/>
    </row>
    <row r="427" spans="1:63" ht="14.65" thickBot="1" x14ac:dyDescent="0.5">
      <c r="B427" s="184"/>
      <c r="C427" s="173"/>
      <c r="D427" s="173"/>
      <c r="E427" s="173"/>
      <c r="F427" s="173"/>
      <c r="G427" s="173"/>
      <c r="H427" s="173"/>
      <c r="I427" s="173"/>
      <c r="J427" s="174"/>
      <c r="K427" s="174"/>
      <c r="L427" s="174"/>
      <c r="M427" s="174"/>
      <c r="N427" s="174"/>
      <c r="O427" s="174"/>
      <c r="P427" s="174"/>
      <c r="Q427" s="174"/>
      <c r="R427" s="174"/>
      <c r="S427" s="174"/>
      <c r="T427" s="174"/>
      <c r="U427" s="174"/>
      <c r="V427" s="174"/>
      <c r="W427" s="174"/>
      <c r="X427" s="174"/>
      <c r="Y427" s="174"/>
      <c r="Z427" s="174"/>
      <c r="AA427" s="174"/>
      <c r="AB427" s="174"/>
      <c r="AC427" s="174"/>
      <c r="AD427" s="184"/>
      <c r="AE427" s="172"/>
      <c r="AF427" s="172"/>
      <c r="AG427" s="172"/>
      <c r="AI427" s="11"/>
    </row>
    <row r="428" spans="1:63" s="12" customFormat="1" ht="21.75" thickTop="1" thickBot="1" x14ac:dyDescent="0.5">
      <c r="A428" s="8"/>
      <c r="B428" s="18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86"/>
      <c r="AE428" s="172"/>
      <c r="AF428" s="172"/>
      <c r="AG428" s="172"/>
      <c r="AH428"/>
      <c r="AI428" s="13"/>
      <c r="AK428" s="124" t="s">
        <v>485</v>
      </c>
      <c r="AL428" s="124" t="s">
        <v>486</v>
      </c>
      <c r="AM428" s="124" t="s">
        <v>487</v>
      </c>
      <c r="AN428" s="124" t="s">
        <v>488</v>
      </c>
      <c r="AO428" s="124" t="s">
        <v>489</v>
      </c>
      <c r="AP428" s="124" t="s">
        <v>363</v>
      </c>
      <c r="AQ428" s="124" t="s">
        <v>657</v>
      </c>
      <c r="AR428" s="124" t="s">
        <v>6</v>
      </c>
      <c r="AS428" s="124" t="s">
        <v>9</v>
      </c>
      <c r="AT428" s="124" t="s">
        <v>7</v>
      </c>
      <c r="AU428" s="124" t="s">
        <v>554</v>
      </c>
      <c r="AV428" s="124" t="s">
        <v>514</v>
      </c>
      <c r="AW428" s="124" t="s">
        <v>370</v>
      </c>
      <c r="AX428" s="124" t="s">
        <v>172</v>
      </c>
      <c r="AY428" s="124" t="s">
        <v>5</v>
      </c>
      <c r="AZ428" s="124" t="s">
        <v>173</v>
      </c>
      <c r="BA428" s="124" t="s">
        <v>0</v>
      </c>
      <c r="BB428" s="124" t="s">
        <v>1</v>
      </c>
      <c r="BC428" s="124" t="s">
        <v>536</v>
      </c>
      <c r="BD428" s="124" t="s">
        <v>10</v>
      </c>
      <c r="BE428" s="124" t="s">
        <v>11</v>
      </c>
      <c r="BF428" s="124" t="s">
        <v>2</v>
      </c>
      <c r="BG428" s="124" t="s">
        <v>8</v>
      </c>
      <c r="BH428" s="124" t="s">
        <v>537</v>
      </c>
      <c r="BI428" s="124" t="s">
        <v>4</v>
      </c>
      <c r="BJ428" s="124" t="s">
        <v>3</v>
      </c>
      <c r="BK428" s="124" t="s">
        <v>555</v>
      </c>
    </row>
    <row r="429" spans="1:63" ht="14.65" thickTop="1" x14ac:dyDescent="0.45">
      <c r="A429" s="28" t="s">
        <v>225</v>
      </c>
      <c r="B429" s="187"/>
      <c r="C429" s="176"/>
      <c r="D429" s="176"/>
      <c r="E429" s="176"/>
      <c r="F429" s="176"/>
      <c r="G429" s="176"/>
      <c r="H429" s="176"/>
      <c r="I429" s="176"/>
      <c r="J429" s="177"/>
      <c r="K429" s="177"/>
      <c r="L429" s="177"/>
      <c r="M429" s="177"/>
      <c r="N429" s="177"/>
      <c r="O429" s="177"/>
      <c r="P429" s="177"/>
      <c r="Q429" s="177"/>
      <c r="R429" s="177"/>
      <c r="S429" s="177"/>
      <c r="T429" s="177"/>
      <c r="U429" s="177"/>
      <c r="V429" s="177"/>
      <c r="W429" s="177"/>
      <c r="X429" s="177"/>
      <c r="Y429" s="177"/>
      <c r="Z429" s="177"/>
      <c r="AA429" s="177"/>
      <c r="AB429" s="177"/>
      <c r="AC429" s="177"/>
      <c r="AD429" s="187"/>
      <c r="AE429" s="172"/>
      <c r="AF429" s="172"/>
      <c r="AG429" s="172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87"/>
      <c r="C430" s="176"/>
      <c r="D430" s="176"/>
      <c r="E430" s="176"/>
      <c r="F430" s="176"/>
      <c r="G430" s="176"/>
      <c r="H430" s="176"/>
      <c r="I430" s="176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87"/>
      <c r="AE430" s="172"/>
      <c r="AF430" s="172"/>
      <c r="AG430" s="172"/>
      <c r="AI430" s="9"/>
      <c r="AK430" s="39">
        <v>0</v>
      </c>
      <c r="AL430" s="39">
        <v>0</v>
      </c>
      <c r="AM430" s="39">
        <v>0</v>
      </c>
      <c r="AN430" s="39">
        <v>0</v>
      </c>
      <c r="AO430" s="39">
        <v>0</v>
      </c>
      <c r="AP430" s="39">
        <v>0</v>
      </c>
      <c r="AQ430" s="39">
        <v>0</v>
      </c>
      <c r="AR430" s="39">
        <v>0</v>
      </c>
      <c r="AS430" s="39">
        <v>0</v>
      </c>
      <c r="AT430" s="39">
        <v>0</v>
      </c>
      <c r="AU430" s="39">
        <v>0</v>
      </c>
      <c r="AV430" s="39">
        <v>0</v>
      </c>
      <c r="AW430" s="39">
        <v>0</v>
      </c>
      <c r="AX430" s="39">
        <v>0</v>
      </c>
      <c r="AY430" s="39">
        <v>0</v>
      </c>
      <c r="AZ430" s="39">
        <v>0</v>
      </c>
      <c r="BA430" s="39">
        <v>0</v>
      </c>
      <c r="BB430" s="39">
        <v>0</v>
      </c>
      <c r="BC430" s="39">
        <v>0</v>
      </c>
      <c r="BD430" s="39">
        <v>0</v>
      </c>
      <c r="BE430" s="39">
        <v>0</v>
      </c>
      <c r="BF430" s="39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87"/>
      <c r="C431" s="176"/>
      <c r="D431" s="176"/>
      <c r="E431" s="176"/>
      <c r="F431" s="176"/>
      <c r="G431" s="176"/>
      <c r="H431" s="176"/>
      <c r="I431" s="176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87"/>
      <c r="AE431" s="172"/>
      <c r="AF431" s="172"/>
      <c r="AG431" s="172"/>
      <c r="AI431" s="9"/>
      <c r="AK431" s="40">
        <f>ROWS(C429:C480)-COUNTBLANK(C429:C480)</f>
        <v>0</v>
      </c>
      <c r="AL431" s="40">
        <f>ROWS(D429:D480)-COUNTBLANK(D429:D480)</f>
        <v>0</v>
      </c>
      <c r="AM431" s="40">
        <f>ROWS(E429:E480)-COUNTBLANK(E429:E480)</f>
        <v>0</v>
      </c>
      <c r="AN431" s="40">
        <f>ROWS(F429:F480)-COUNTBLANK(F429:F480)</f>
        <v>0</v>
      </c>
      <c r="AO431" s="40">
        <f>ROWS(G429:G480)-COUNTBLANK(G429:G480)</f>
        <v>0</v>
      </c>
      <c r="AP431" s="40">
        <f>ROWS(I429:I480)-COUNTBLANK(I429:I480)</f>
        <v>0</v>
      </c>
      <c r="AQ431" s="40"/>
      <c r="AR431" s="40">
        <f>ROWS(J429:J480)-COUNTBLANK(J429:J480)</f>
        <v>0</v>
      </c>
      <c r="AS431" s="40">
        <f t="shared" ref="AS431" si="134">ROWS(K429:K480)-COUNTBLANK(K429:K480)</f>
        <v>0</v>
      </c>
      <c r="AT431" s="40">
        <f t="shared" ref="AT431" si="135">ROWS(L429:L480)-COUNTBLANK(L429:L480)</f>
        <v>0</v>
      </c>
      <c r="AU431" s="40">
        <f t="shared" ref="AU431" si="136">ROWS(M429:M480)-COUNTBLANK(M429:M480)</f>
        <v>0</v>
      </c>
      <c r="AV431" s="40">
        <f t="shared" ref="AV431" si="137">ROWS(N429:N480)-COUNTBLANK(N429:N480)</f>
        <v>0</v>
      </c>
      <c r="AW431" s="40">
        <f t="shared" ref="AW431" si="138">ROWS(O429:O480)-COUNTBLANK(O429:O480)</f>
        <v>0</v>
      </c>
      <c r="AX431" s="40">
        <f t="shared" ref="AX431" si="139">ROWS(P429:P480)-COUNTBLANK(P429:P480)</f>
        <v>0</v>
      </c>
      <c r="AY431" s="40">
        <f t="shared" ref="AY431" si="140">ROWS(Q429:Q480)-COUNTBLANK(Q429:Q480)</f>
        <v>0</v>
      </c>
      <c r="AZ431" s="40">
        <f t="shared" ref="AZ431" si="141">ROWS(R429:R480)-COUNTBLANK(R429:R480)</f>
        <v>0</v>
      </c>
      <c r="BA431" s="40">
        <f t="shared" ref="BA431" si="142">ROWS(S429:S480)-COUNTBLANK(S429:S480)</f>
        <v>0</v>
      </c>
      <c r="BB431" s="40">
        <f t="shared" ref="BB431" si="143">ROWS(T429:T480)-COUNTBLANK(T429:T480)</f>
        <v>0</v>
      </c>
      <c r="BC431" s="40">
        <f t="shared" ref="BC431" si="144">ROWS(U429:U480)-COUNTBLANK(U429:U480)</f>
        <v>0</v>
      </c>
      <c r="BD431" s="40">
        <f t="shared" ref="BD431" si="145">ROWS(V429:V480)-COUNTBLANK(V429:V480)</f>
        <v>0</v>
      </c>
      <c r="BE431" s="40">
        <f t="shared" ref="BE431" si="146">ROWS(W429:W480)-COUNTBLANK(W429:W480)</f>
        <v>0</v>
      </c>
      <c r="BF431" s="40">
        <f t="shared" ref="BF431" si="147">ROWS(X429:X480)-COUNTBLANK(X429:X480)</f>
        <v>0</v>
      </c>
      <c r="BG431" s="40">
        <f t="shared" ref="BG431" si="148">ROWS(Y429:Y480)-COUNTBLANK(Y429:Y480)</f>
        <v>0</v>
      </c>
      <c r="BH431" s="40">
        <f t="shared" ref="BH431" si="149">ROWS(Z429:Z480)-COUNTBLANK(Z429:Z480)</f>
        <v>0</v>
      </c>
      <c r="BI431" s="40">
        <f t="shared" ref="BI431" si="150">ROWS(AA429:AA480)-COUNTBLANK(AA429:AA480)</f>
        <v>0</v>
      </c>
      <c r="BJ431" s="40">
        <f t="shared" ref="BJ431" si="151">ROWS(AB429:AB480)-COUNTBLANK(AB429:AB480)</f>
        <v>0</v>
      </c>
      <c r="BK431" s="40">
        <f t="shared" ref="BK431" si="152">ROWS(AC429:AC480)-COUNTBLANK(AC429:AC480)</f>
        <v>0</v>
      </c>
    </row>
    <row r="432" spans="1:63" x14ac:dyDescent="0.45">
      <c r="B432" s="187"/>
      <c r="C432" s="176"/>
      <c r="D432" s="176"/>
      <c r="E432" s="176"/>
      <c r="F432" s="176"/>
      <c r="G432" s="176"/>
      <c r="H432" s="176"/>
      <c r="I432" s="176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87"/>
      <c r="AE432" s="172"/>
      <c r="AF432" s="172"/>
      <c r="AG432" s="172"/>
      <c r="AI432" s="9"/>
    </row>
    <row r="433" spans="2:47" x14ac:dyDescent="0.45">
      <c r="B433" s="187"/>
      <c r="C433" s="176"/>
      <c r="D433" s="176"/>
      <c r="E433" s="176"/>
      <c r="F433" s="176"/>
      <c r="G433" s="176"/>
      <c r="H433" s="176"/>
      <c r="I433" s="176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87"/>
      <c r="AE433" s="172"/>
      <c r="AF433" s="172"/>
      <c r="AG433" s="172"/>
      <c r="AI433" s="9"/>
      <c r="AK433" s="22" t="s">
        <v>257</v>
      </c>
      <c r="AL433" s="22" t="s">
        <v>587</v>
      </c>
      <c r="AM433" s="22" t="s">
        <v>590</v>
      </c>
      <c r="AN433" s="22" t="s">
        <v>588</v>
      </c>
      <c r="AO433" s="22" t="s">
        <v>589</v>
      </c>
    </row>
    <row r="434" spans="2:47" x14ac:dyDescent="0.45">
      <c r="B434" s="187"/>
      <c r="C434" s="176"/>
      <c r="D434" s="176"/>
      <c r="E434" s="176"/>
      <c r="F434" s="176"/>
      <c r="G434" s="176"/>
      <c r="H434" s="176"/>
      <c r="I434" s="176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87"/>
      <c r="AE434" s="172"/>
      <c r="AF434" s="172"/>
      <c r="AG434" s="172"/>
      <c r="AI434" s="9"/>
      <c r="AK434" s="23">
        <f>ROWS(AD429:AD480)-COUNTBLANK(B429:B480)</f>
        <v>0</v>
      </c>
      <c r="AL434" s="23">
        <f>COUNTIF(AG429:AG480,"FALSE")</f>
        <v>0</v>
      </c>
      <c r="AM434" s="23">
        <f>AK434-AL434</f>
        <v>0</v>
      </c>
      <c r="AN434" s="23">
        <f>COUNTIF(AF429:AF480,"O")</f>
        <v>0</v>
      </c>
      <c r="AO434" s="23">
        <f>COUNTIF(AF429:AF480,"*~?")</f>
        <v>0</v>
      </c>
    </row>
    <row r="435" spans="2:47" x14ac:dyDescent="0.45">
      <c r="B435" s="187"/>
      <c r="C435" s="176"/>
      <c r="D435" s="176"/>
      <c r="E435" s="176"/>
      <c r="F435" s="176"/>
      <c r="G435" s="176"/>
      <c r="H435" s="176"/>
      <c r="I435" s="176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87"/>
      <c r="AE435" s="172"/>
      <c r="AF435" s="172"/>
      <c r="AG435" s="172"/>
      <c r="AI435" s="9"/>
    </row>
    <row r="436" spans="2:47" x14ac:dyDescent="0.45">
      <c r="B436" s="187"/>
      <c r="C436" s="176"/>
      <c r="D436" s="176"/>
      <c r="E436" s="176"/>
      <c r="F436" s="176"/>
      <c r="G436" s="176"/>
      <c r="H436" s="176"/>
      <c r="I436" s="176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87"/>
      <c r="AE436" s="172"/>
      <c r="AF436" s="172"/>
      <c r="AG436" s="172"/>
      <c r="AI436" s="9"/>
      <c r="AK436" s="9"/>
      <c r="AL436" s="22" t="s">
        <v>455</v>
      </c>
      <c r="AM436" s="22" t="s">
        <v>337</v>
      </c>
      <c r="AN436" s="22" t="s">
        <v>456</v>
      </c>
      <c r="AP436" s="22"/>
      <c r="AQ436" s="88" t="s">
        <v>485</v>
      </c>
      <c r="AR436" s="88" t="s">
        <v>486</v>
      </c>
      <c r="AS436" s="88" t="s">
        <v>487</v>
      </c>
      <c r="AT436" s="88" t="s">
        <v>488</v>
      </c>
      <c r="AU436" s="88" t="s">
        <v>489</v>
      </c>
    </row>
    <row r="437" spans="2:47" x14ac:dyDescent="0.45">
      <c r="B437" s="187"/>
      <c r="C437" s="176"/>
      <c r="D437" s="176"/>
      <c r="E437" s="176"/>
      <c r="F437" s="176"/>
      <c r="G437" s="176"/>
      <c r="H437" s="176"/>
      <c r="I437" s="176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87"/>
      <c r="AE437" s="172"/>
      <c r="AF437" s="172"/>
      <c r="AG437" s="172"/>
      <c r="AI437" s="9"/>
      <c r="AK437" s="22" t="s">
        <v>260</v>
      </c>
      <c r="AL437" s="25">
        <f>IF(ISNUMBER(SEARCH("S",A430)),COUNTIF(AG429:AG438,"False"),0)</f>
        <v>0</v>
      </c>
      <c r="AM437" s="25">
        <f>IF(ISNUMBER(SEARCH("S",A430)),COUNTIF(AG471:AG480,"False"),0)</f>
        <v>0</v>
      </c>
      <c r="AN437" s="25">
        <f>IF(ISNUMBER(SEARCH("S",A430)),COUNTIF(AG439:AG470,"False"),0)</f>
        <v>0</v>
      </c>
      <c r="AP437" s="22" t="s">
        <v>388</v>
      </c>
      <c r="AQ437" s="23">
        <f>IF(OR(ISNUMBER(SEARCH("S",$A430)),ISNUMBER(SEARCH("P",$A430))),AK430,0)</f>
        <v>0</v>
      </c>
      <c r="AR437" s="23">
        <f>IF(OR(ISNUMBER(SEARCH("S",$A430)),ISNUMBER(SEARCH("P",$A430))),AL430,0)</f>
        <v>0</v>
      </c>
      <c r="AS437" s="23">
        <f>IF(OR(ISNUMBER(SEARCH("S",$A430)),ISNUMBER(SEARCH("P",$A430))),AM430,0)</f>
        <v>0</v>
      </c>
      <c r="AT437" s="23">
        <f>IF(OR(ISNUMBER(SEARCH("S",$A430)),ISNUMBER(SEARCH("P",$A430))),AN430,0)</f>
        <v>0</v>
      </c>
      <c r="AU437" s="23">
        <f>IF(OR(ISNUMBER(SEARCH("S",$A430)),ISNUMBER(SEARCH("P",$A430))),AO430,0)</f>
        <v>0</v>
      </c>
    </row>
    <row r="438" spans="2:47" x14ac:dyDescent="0.45">
      <c r="B438" s="187"/>
      <c r="C438" s="176"/>
      <c r="D438" s="176"/>
      <c r="E438" s="176"/>
      <c r="F438" s="176"/>
      <c r="G438" s="176"/>
      <c r="H438" s="176"/>
      <c r="I438" s="176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87"/>
      <c r="AE438" s="172"/>
      <c r="AF438" s="172"/>
      <c r="AG438" s="172"/>
      <c r="AI438" s="9"/>
      <c r="AK438" s="22" t="s">
        <v>352</v>
      </c>
      <c r="AL438" s="25">
        <f>IF(ISNUMBER(SEARCH("P",A430)),COUNTIF(AG429:AG438,"False"),0)</f>
        <v>0</v>
      </c>
      <c r="AM438" s="25">
        <f>IF(ISNUMBER(SEARCH("P",A430)),COUNTIF(AG466:AG475,"False"),0)</f>
        <v>0</v>
      </c>
      <c r="AN438" s="25">
        <f>IF(ISNUMBER(SEARCH("P",A430)),COUNTIF(AG439:AG465,"False"),0)</f>
        <v>0</v>
      </c>
      <c r="AP438" s="22"/>
      <c r="AQ438" s="23">
        <f>IF(OR(ISNUMBER(SEARCH("S",$A430)),ISNUMBER(SEARCH("P",$A430))),AK431,0)</f>
        <v>0</v>
      </c>
      <c r="AR438" s="23">
        <f>IF(OR(ISNUMBER(SEARCH("S",$A430)),ISNUMBER(SEARCH("P",$A430))),AL431,0)</f>
        <v>0</v>
      </c>
      <c r="AS438" s="23">
        <f>IF(OR(ISNUMBER(SEARCH("S",$A430)),ISNUMBER(SEARCH("P",$A430))),AM431,0)</f>
        <v>0</v>
      </c>
      <c r="AT438" s="23">
        <f>IF(OR(ISNUMBER(SEARCH("S",$A430)),ISNUMBER(SEARCH("P",$A430))),AN431,0)</f>
        <v>0</v>
      </c>
      <c r="AU438" s="23">
        <f>IF(OR(ISNUMBER(SEARCH("S",$A430)),ISNUMBER(SEARCH("P",$A430))),AO431,0)</f>
        <v>0</v>
      </c>
    </row>
    <row r="439" spans="2:47" x14ac:dyDescent="0.45">
      <c r="B439" s="187"/>
      <c r="C439" s="176"/>
      <c r="D439" s="176"/>
      <c r="E439" s="176"/>
      <c r="F439" s="176"/>
      <c r="G439" s="176"/>
      <c r="H439" s="176"/>
      <c r="I439" s="176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87"/>
      <c r="AE439" s="172"/>
      <c r="AF439" s="172"/>
      <c r="AG439" s="172"/>
      <c r="AI439" s="9"/>
      <c r="AK439" s="22" t="s">
        <v>353</v>
      </c>
      <c r="AL439" s="25">
        <f>IF(ISNUMBER(SEARCH("A",A430)),COUNTIF(AG429:AG438,"False"),0)</f>
        <v>0</v>
      </c>
      <c r="AM439" s="25">
        <f>IF(ISNUMBER(SEARCH("A",A430)),COUNTIF(AG459:AG468,"False"),0)</f>
        <v>0</v>
      </c>
      <c r="AN439" s="25">
        <f>IF(ISNUMBER(SEARCH("A",A430)),COUNTIF(AG439:AG458,"False"),0)</f>
        <v>0</v>
      </c>
      <c r="AP439" s="22" t="s">
        <v>353</v>
      </c>
      <c r="AQ439" s="23">
        <f>IF(ISNUMBER(SEARCH("A",$A430)),AK430,0)</f>
        <v>0</v>
      </c>
      <c r="AR439" s="23">
        <f>IF(ISNUMBER(SEARCH("A",$A430)),AL430,0)</f>
        <v>0</v>
      </c>
      <c r="AS439" s="23">
        <f>IF(ISNUMBER(SEARCH("A",$A430)),AM430,0)</f>
        <v>0</v>
      </c>
      <c r="AT439" s="23">
        <f>IF(ISNUMBER(SEARCH("A",$A430)),AN430,0)</f>
        <v>0</v>
      </c>
      <c r="AU439" s="23" t="s">
        <v>167</v>
      </c>
    </row>
    <row r="440" spans="2:47" x14ac:dyDescent="0.45">
      <c r="B440" s="187"/>
      <c r="C440" s="176"/>
      <c r="D440" s="176"/>
      <c r="E440" s="176"/>
      <c r="F440" s="176"/>
      <c r="G440" s="176"/>
      <c r="H440" s="176"/>
      <c r="I440" s="176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87"/>
      <c r="AE440" s="172"/>
      <c r="AF440" s="172"/>
      <c r="AG440" s="172"/>
      <c r="AI440" s="9"/>
      <c r="AP440" s="9"/>
      <c r="AQ440" s="23">
        <v>10</v>
      </c>
      <c r="AR440" s="23">
        <v>10</v>
      </c>
      <c r="AS440" s="23">
        <v>10</v>
      </c>
      <c r="AT440" s="23">
        <v>10</v>
      </c>
      <c r="AU440" s="23" t="s">
        <v>167</v>
      </c>
    </row>
    <row r="441" spans="2:47" x14ac:dyDescent="0.45">
      <c r="B441" s="187"/>
      <c r="C441" s="176"/>
      <c r="D441" s="176"/>
      <c r="E441" s="176"/>
      <c r="F441" s="176"/>
      <c r="G441" s="176"/>
      <c r="H441" s="176"/>
      <c r="I441" s="176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87"/>
      <c r="AE441" s="172"/>
      <c r="AF441" s="172"/>
      <c r="AG441" s="172"/>
      <c r="AI441" s="9"/>
      <c r="AK441" s="456" t="s">
        <v>658</v>
      </c>
      <c r="AL441" s="456"/>
      <c r="AM441" s="456"/>
    </row>
    <row r="442" spans="2:47" x14ac:dyDescent="0.45">
      <c r="B442" s="187"/>
      <c r="C442" s="176"/>
      <c r="D442" s="176"/>
      <c r="E442" s="176"/>
      <c r="F442" s="176"/>
      <c r="G442" s="176"/>
      <c r="H442" s="176"/>
      <c r="I442" s="176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87"/>
      <c r="AE442" s="172"/>
      <c r="AF442" s="172"/>
      <c r="AG442" s="172"/>
      <c r="AI442" s="9"/>
      <c r="AK442" s="442" t="s">
        <v>679</v>
      </c>
      <c r="AL442" s="23"/>
      <c r="AM442" s="22">
        <f>COUNTIF(H429:H480,1)</f>
        <v>0</v>
      </c>
    </row>
    <row r="443" spans="2:47" x14ac:dyDescent="0.45">
      <c r="B443" s="187"/>
      <c r="C443" s="176"/>
      <c r="D443" s="176"/>
      <c r="E443" s="176"/>
      <c r="F443" s="176"/>
      <c r="G443" s="176"/>
      <c r="H443" s="176"/>
      <c r="I443" s="176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87"/>
      <c r="AE443" s="172"/>
      <c r="AF443" s="172"/>
      <c r="AG443" s="172"/>
      <c r="AI443" s="9"/>
      <c r="AK443" s="442" t="s">
        <v>680</v>
      </c>
      <c r="AL443" s="23"/>
      <c r="AM443" s="22">
        <f>COUNTIF(H429:H480,2)</f>
        <v>0</v>
      </c>
    </row>
    <row r="444" spans="2:47" x14ac:dyDescent="0.45">
      <c r="B444" s="187"/>
      <c r="C444" s="176"/>
      <c r="D444" s="176"/>
      <c r="E444" s="176"/>
      <c r="F444" s="176"/>
      <c r="G444" s="176"/>
      <c r="H444" s="176"/>
      <c r="I444" s="176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87"/>
      <c r="AE444" s="172"/>
      <c r="AF444" s="172"/>
      <c r="AG444" s="172"/>
      <c r="AI444" s="9"/>
    </row>
    <row r="445" spans="2:47" x14ac:dyDescent="0.45">
      <c r="B445" s="187"/>
      <c r="C445" s="176"/>
      <c r="D445" s="176"/>
      <c r="E445" s="176"/>
      <c r="F445" s="176"/>
      <c r="G445" s="176"/>
      <c r="H445" s="176"/>
      <c r="I445" s="176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87"/>
      <c r="AE445" s="172"/>
      <c r="AF445" s="172"/>
      <c r="AG445" s="172"/>
      <c r="AI445" s="9"/>
    </row>
    <row r="446" spans="2:47" x14ac:dyDescent="0.45">
      <c r="B446" s="187"/>
      <c r="C446" s="176"/>
      <c r="D446" s="176"/>
      <c r="E446" s="176"/>
      <c r="F446" s="176"/>
      <c r="G446" s="176"/>
      <c r="H446" s="176"/>
      <c r="I446" s="176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87"/>
      <c r="AE446" s="172"/>
      <c r="AF446" s="172"/>
      <c r="AG446" s="172"/>
      <c r="AI446" s="9"/>
    </row>
    <row r="447" spans="2:47" x14ac:dyDescent="0.45">
      <c r="B447" s="187"/>
      <c r="C447" s="176"/>
      <c r="D447" s="176"/>
      <c r="E447" s="176"/>
      <c r="F447" s="176"/>
      <c r="G447" s="176"/>
      <c r="H447" s="176"/>
      <c r="I447" s="176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87"/>
      <c r="AE447" s="172"/>
      <c r="AF447" s="172"/>
      <c r="AG447" s="172"/>
      <c r="AI447" s="9"/>
    </row>
    <row r="448" spans="2:47" x14ac:dyDescent="0.45">
      <c r="B448" s="187"/>
      <c r="C448" s="176"/>
      <c r="D448" s="176"/>
      <c r="E448" s="176"/>
      <c r="F448" s="176"/>
      <c r="G448" s="176"/>
      <c r="H448" s="176"/>
      <c r="I448" s="176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87"/>
      <c r="AE448" s="172"/>
      <c r="AF448" s="172"/>
      <c r="AG448" s="172"/>
      <c r="AI448" s="9"/>
    </row>
    <row r="449" spans="2:35" x14ac:dyDescent="0.45">
      <c r="B449" s="187"/>
      <c r="C449" s="176"/>
      <c r="D449" s="176"/>
      <c r="E449" s="176"/>
      <c r="F449" s="176"/>
      <c r="G449" s="176"/>
      <c r="H449" s="176"/>
      <c r="I449" s="176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87"/>
      <c r="AE449" s="172"/>
      <c r="AF449" s="172"/>
      <c r="AG449" s="172"/>
      <c r="AI449" s="9"/>
    </row>
    <row r="450" spans="2:35" x14ac:dyDescent="0.45">
      <c r="B450" s="187"/>
      <c r="C450" s="176"/>
      <c r="D450" s="176"/>
      <c r="E450" s="176"/>
      <c r="F450" s="176"/>
      <c r="G450" s="176"/>
      <c r="H450" s="176"/>
      <c r="I450" s="176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87"/>
      <c r="AE450" s="172"/>
      <c r="AF450" s="172"/>
      <c r="AG450" s="172"/>
      <c r="AI450" s="9"/>
    </row>
    <row r="451" spans="2:35" x14ac:dyDescent="0.45">
      <c r="B451" s="187"/>
      <c r="C451" s="176"/>
      <c r="D451" s="176"/>
      <c r="E451" s="176"/>
      <c r="F451" s="176"/>
      <c r="G451" s="176"/>
      <c r="H451" s="176"/>
      <c r="I451" s="176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87"/>
      <c r="AE451" s="172"/>
      <c r="AF451" s="172"/>
      <c r="AG451" s="172"/>
      <c r="AI451" s="9"/>
    </row>
    <row r="452" spans="2:35" x14ac:dyDescent="0.45">
      <c r="B452" s="187"/>
      <c r="C452" s="176"/>
      <c r="D452" s="176"/>
      <c r="E452" s="176"/>
      <c r="F452" s="176"/>
      <c r="G452" s="176"/>
      <c r="H452" s="176"/>
      <c r="I452" s="176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87"/>
      <c r="AE452" s="172"/>
      <c r="AF452" s="172"/>
      <c r="AG452" s="172"/>
      <c r="AI452" s="9"/>
    </row>
    <row r="453" spans="2:35" x14ac:dyDescent="0.45">
      <c r="B453" s="187"/>
      <c r="C453" s="176"/>
      <c r="D453" s="176"/>
      <c r="E453" s="176"/>
      <c r="F453" s="176"/>
      <c r="G453" s="176"/>
      <c r="H453" s="176"/>
      <c r="I453" s="176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87"/>
      <c r="AE453" s="172"/>
      <c r="AF453" s="172"/>
      <c r="AG453" s="172"/>
      <c r="AI453" s="9"/>
    </row>
    <row r="454" spans="2:35" x14ac:dyDescent="0.45">
      <c r="B454" s="187"/>
      <c r="C454" s="176"/>
      <c r="D454" s="176"/>
      <c r="E454" s="176"/>
      <c r="F454" s="176"/>
      <c r="G454" s="176"/>
      <c r="H454" s="176"/>
      <c r="I454" s="176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87"/>
      <c r="AE454" s="172"/>
      <c r="AF454" s="172"/>
      <c r="AG454" s="172"/>
      <c r="AI454" s="9"/>
    </row>
    <row r="455" spans="2:35" x14ac:dyDescent="0.45">
      <c r="B455" s="187"/>
      <c r="C455" s="176"/>
      <c r="D455" s="176"/>
      <c r="E455" s="176"/>
      <c r="F455" s="176"/>
      <c r="G455" s="176"/>
      <c r="H455" s="176"/>
      <c r="I455" s="176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87"/>
      <c r="AE455" s="172"/>
      <c r="AF455" s="172"/>
      <c r="AG455" s="172"/>
      <c r="AI455" s="9"/>
    </row>
    <row r="456" spans="2:35" x14ac:dyDescent="0.45">
      <c r="B456" s="187"/>
      <c r="C456" s="176"/>
      <c r="D456" s="176"/>
      <c r="E456" s="176"/>
      <c r="F456" s="176"/>
      <c r="G456" s="176"/>
      <c r="H456" s="176"/>
      <c r="I456" s="176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87"/>
      <c r="AE456" s="172"/>
      <c r="AF456" s="172"/>
      <c r="AG456" s="172"/>
      <c r="AI456" s="9"/>
    </row>
    <row r="457" spans="2:35" x14ac:dyDescent="0.45">
      <c r="B457" s="187"/>
      <c r="C457" s="176"/>
      <c r="D457" s="176"/>
      <c r="E457" s="176"/>
      <c r="F457" s="176"/>
      <c r="G457" s="176"/>
      <c r="H457" s="176"/>
      <c r="I457" s="176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87"/>
      <c r="AE457" s="172"/>
      <c r="AF457" s="172"/>
      <c r="AG457" s="172"/>
      <c r="AI457" s="9"/>
    </row>
    <row r="458" spans="2:35" x14ac:dyDescent="0.45">
      <c r="B458" s="187"/>
      <c r="C458" s="176"/>
      <c r="D458" s="176"/>
      <c r="E458" s="176"/>
      <c r="F458" s="176"/>
      <c r="G458" s="176"/>
      <c r="H458" s="176"/>
      <c r="I458" s="176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87"/>
      <c r="AE458" s="172"/>
      <c r="AF458" s="172"/>
      <c r="AG458" s="172"/>
      <c r="AI458" s="9"/>
    </row>
    <row r="459" spans="2:35" x14ac:dyDescent="0.45">
      <c r="B459" s="187"/>
      <c r="C459" s="176"/>
      <c r="D459" s="176"/>
      <c r="E459" s="176"/>
      <c r="F459" s="176"/>
      <c r="G459" s="176"/>
      <c r="H459" s="176"/>
      <c r="I459" s="176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87"/>
      <c r="AE459" s="172"/>
      <c r="AF459" s="172"/>
      <c r="AG459" s="172"/>
      <c r="AI459" s="9"/>
    </row>
    <row r="460" spans="2:35" x14ac:dyDescent="0.45">
      <c r="B460" s="187"/>
      <c r="C460" s="176"/>
      <c r="D460" s="176"/>
      <c r="E460" s="176"/>
      <c r="F460" s="176"/>
      <c r="G460" s="176"/>
      <c r="H460" s="176"/>
      <c r="I460" s="176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87"/>
      <c r="AE460" s="172"/>
      <c r="AF460" s="172"/>
      <c r="AG460" s="172"/>
      <c r="AI460" s="9"/>
    </row>
    <row r="461" spans="2:35" x14ac:dyDescent="0.45">
      <c r="B461" s="187"/>
      <c r="C461" s="176"/>
      <c r="D461" s="176"/>
      <c r="E461" s="176"/>
      <c r="F461" s="176"/>
      <c r="G461" s="176"/>
      <c r="H461" s="176"/>
      <c r="I461" s="176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87"/>
      <c r="AE461" s="172"/>
      <c r="AF461" s="172"/>
      <c r="AG461" s="172"/>
      <c r="AI461" s="9"/>
    </row>
    <row r="462" spans="2:35" x14ac:dyDescent="0.45">
      <c r="B462" s="187"/>
      <c r="C462" s="176"/>
      <c r="D462" s="176"/>
      <c r="E462" s="176"/>
      <c r="F462" s="176"/>
      <c r="G462" s="176"/>
      <c r="H462" s="176"/>
      <c r="I462" s="176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87"/>
      <c r="AE462" s="172"/>
      <c r="AF462" s="172"/>
      <c r="AG462" s="172"/>
      <c r="AI462" s="9"/>
    </row>
    <row r="463" spans="2:35" x14ac:dyDescent="0.45">
      <c r="B463" s="187"/>
      <c r="C463" s="176"/>
      <c r="D463" s="176"/>
      <c r="E463" s="176"/>
      <c r="F463" s="176"/>
      <c r="G463" s="176"/>
      <c r="H463" s="176"/>
      <c r="I463" s="176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87"/>
      <c r="AE463" s="172"/>
      <c r="AF463" s="172"/>
      <c r="AG463" s="172"/>
      <c r="AI463" s="9"/>
    </row>
    <row r="464" spans="2:35" x14ac:dyDescent="0.45">
      <c r="B464" s="187"/>
      <c r="C464" s="176"/>
      <c r="D464" s="176"/>
      <c r="E464" s="176"/>
      <c r="F464" s="176"/>
      <c r="G464" s="176"/>
      <c r="H464" s="176"/>
      <c r="I464" s="176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87"/>
      <c r="AE464" s="172"/>
      <c r="AF464" s="172"/>
      <c r="AG464" s="172"/>
      <c r="AI464" s="9"/>
    </row>
    <row r="465" spans="2:35" x14ac:dyDescent="0.45">
      <c r="B465" s="187"/>
      <c r="C465" s="176"/>
      <c r="D465" s="176"/>
      <c r="E465" s="176"/>
      <c r="F465" s="176"/>
      <c r="G465" s="176"/>
      <c r="H465" s="176"/>
      <c r="I465" s="176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87"/>
      <c r="AE465" s="172"/>
      <c r="AF465" s="172"/>
      <c r="AG465" s="172"/>
      <c r="AI465" s="9"/>
    </row>
    <row r="466" spans="2:35" x14ac:dyDescent="0.45">
      <c r="B466" s="187"/>
      <c r="C466" s="176"/>
      <c r="D466" s="176"/>
      <c r="E466" s="176"/>
      <c r="F466" s="176"/>
      <c r="G466" s="176"/>
      <c r="H466" s="176"/>
      <c r="I466" s="176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87"/>
      <c r="AE466" s="172"/>
      <c r="AF466" s="172"/>
      <c r="AG466" s="172"/>
      <c r="AI466" s="9"/>
    </row>
    <row r="467" spans="2:35" x14ac:dyDescent="0.45">
      <c r="B467" s="187"/>
      <c r="C467" s="176"/>
      <c r="D467" s="176"/>
      <c r="E467" s="176"/>
      <c r="F467" s="176"/>
      <c r="G467" s="176"/>
      <c r="H467" s="176"/>
      <c r="I467" s="176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87"/>
      <c r="AE467" s="172"/>
      <c r="AF467" s="172"/>
      <c r="AG467" s="172"/>
      <c r="AI467" s="9"/>
    </row>
    <row r="468" spans="2:35" x14ac:dyDescent="0.45">
      <c r="B468" s="187"/>
      <c r="C468" s="176"/>
      <c r="D468" s="176"/>
      <c r="E468" s="176"/>
      <c r="F468" s="176"/>
      <c r="G468" s="176"/>
      <c r="H468" s="176"/>
      <c r="I468" s="176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87"/>
      <c r="AE468" s="172"/>
      <c r="AF468" s="172"/>
      <c r="AG468" s="172"/>
      <c r="AI468" s="9"/>
    </row>
    <row r="469" spans="2:35" x14ac:dyDescent="0.45">
      <c r="B469" s="187"/>
      <c r="C469" s="176"/>
      <c r="D469" s="176"/>
      <c r="E469" s="176"/>
      <c r="F469" s="176"/>
      <c r="G469" s="176"/>
      <c r="H469" s="176"/>
      <c r="I469" s="176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87"/>
      <c r="AE469" s="172"/>
      <c r="AF469" s="172"/>
      <c r="AG469" s="172"/>
      <c r="AI469" s="9"/>
    </row>
    <row r="470" spans="2:35" x14ac:dyDescent="0.45">
      <c r="B470" s="187"/>
      <c r="C470" s="176"/>
      <c r="D470" s="176"/>
      <c r="E470" s="176"/>
      <c r="F470" s="176"/>
      <c r="G470" s="176"/>
      <c r="H470" s="176"/>
      <c r="I470" s="176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87"/>
      <c r="AE470" s="172"/>
      <c r="AF470" s="172"/>
      <c r="AG470" s="172"/>
      <c r="AI470" s="9"/>
    </row>
    <row r="471" spans="2:35" x14ac:dyDescent="0.45">
      <c r="B471" s="187"/>
      <c r="C471" s="176"/>
      <c r="D471" s="176"/>
      <c r="E471" s="176"/>
      <c r="F471" s="176"/>
      <c r="G471" s="176"/>
      <c r="H471" s="176"/>
      <c r="I471" s="176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87"/>
      <c r="AE471" s="172"/>
      <c r="AF471" s="172"/>
      <c r="AG471" s="172"/>
      <c r="AI471" s="9"/>
    </row>
    <row r="472" spans="2:35" x14ac:dyDescent="0.45">
      <c r="B472" s="187"/>
      <c r="C472" s="176"/>
      <c r="D472" s="176"/>
      <c r="E472" s="176"/>
      <c r="F472" s="176"/>
      <c r="G472" s="176"/>
      <c r="H472" s="176"/>
      <c r="I472" s="176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87"/>
      <c r="AE472" s="172"/>
      <c r="AF472" s="172"/>
      <c r="AG472" s="172"/>
      <c r="AI472" s="9"/>
    </row>
    <row r="473" spans="2:35" x14ac:dyDescent="0.45">
      <c r="B473" s="187"/>
      <c r="C473" s="176"/>
      <c r="D473" s="176"/>
      <c r="E473" s="176"/>
      <c r="F473" s="176"/>
      <c r="G473" s="176"/>
      <c r="H473" s="176"/>
      <c r="I473" s="176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87"/>
      <c r="AE473" s="172"/>
      <c r="AF473" s="172"/>
      <c r="AG473" s="172"/>
      <c r="AI473" s="9"/>
    </row>
    <row r="474" spans="2:35" x14ac:dyDescent="0.45">
      <c r="B474" s="187"/>
      <c r="C474" s="176"/>
      <c r="D474" s="176"/>
      <c r="E474" s="176"/>
      <c r="F474" s="176"/>
      <c r="G474" s="176"/>
      <c r="H474" s="176"/>
      <c r="I474" s="176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87"/>
      <c r="AE474" s="172"/>
      <c r="AF474" s="172"/>
      <c r="AG474" s="172"/>
      <c r="AI474" s="9"/>
    </row>
    <row r="475" spans="2:35" x14ac:dyDescent="0.45">
      <c r="B475" s="187"/>
      <c r="C475" s="176"/>
      <c r="D475" s="176"/>
      <c r="E475" s="176"/>
      <c r="F475" s="176"/>
      <c r="G475" s="176"/>
      <c r="H475" s="176"/>
      <c r="I475" s="176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87"/>
      <c r="AE475" s="172"/>
      <c r="AF475" s="172"/>
      <c r="AG475" s="172"/>
      <c r="AI475" s="9"/>
    </row>
    <row r="476" spans="2:35" x14ac:dyDescent="0.45">
      <c r="B476" s="187"/>
      <c r="C476" s="176"/>
      <c r="D476" s="176"/>
      <c r="E476" s="176"/>
      <c r="F476" s="176"/>
      <c r="G476" s="176"/>
      <c r="H476" s="176"/>
      <c r="I476" s="176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87"/>
      <c r="AE476" s="172"/>
      <c r="AF476" s="172"/>
      <c r="AG476" s="172"/>
      <c r="AI476" s="9"/>
    </row>
    <row r="477" spans="2:35" x14ac:dyDescent="0.45">
      <c r="B477" s="187"/>
      <c r="C477" s="176"/>
      <c r="D477" s="176"/>
      <c r="E477" s="176"/>
      <c r="F477" s="176"/>
      <c r="G477" s="176"/>
      <c r="H477" s="176"/>
      <c r="I477" s="176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87"/>
      <c r="AE477" s="172"/>
      <c r="AF477" s="172"/>
      <c r="AG477" s="172"/>
      <c r="AI477" s="9"/>
    </row>
    <row r="478" spans="2:35" x14ac:dyDescent="0.45">
      <c r="B478" s="187"/>
      <c r="C478" s="176"/>
      <c r="D478" s="176"/>
      <c r="E478" s="176"/>
      <c r="F478" s="176"/>
      <c r="G478" s="176"/>
      <c r="H478" s="176"/>
      <c r="I478" s="176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87"/>
      <c r="AE478" s="172"/>
      <c r="AF478" s="172"/>
      <c r="AG478" s="172"/>
      <c r="AI478" s="9"/>
    </row>
    <row r="479" spans="2:35" x14ac:dyDescent="0.45">
      <c r="B479" s="187"/>
      <c r="C479" s="176"/>
      <c r="D479" s="176"/>
      <c r="E479" s="176"/>
      <c r="F479" s="176"/>
      <c r="G479" s="176"/>
      <c r="H479" s="176"/>
      <c r="I479" s="176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87"/>
      <c r="AE479" s="172"/>
      <c r="AF479" s="172"/>
      <c r="AG479" s="172"/>
      <c r="AI479" s="9"/>
    </row>
    <row r="480" spans="2:35" x14ac:dyDescent="0.45">
      <c r="B480" s="187"/>
      <c r="C480" s="176"/>
      <c r="D480" s="176"/>
      <c r="E480" s="176"/>
      <c r="F480" s="176"/>
      <c r="G480" s="176"/>
      <c r="H480" s="176"/>
      <c r="I480" s="176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87"/>
      <c r="AE480" s="172"/>
      <c r="AF480" s="172"/>
      <c r="AG480" s="172"/>
      <c r="AI480" s="9"/>
    </row>
    <row r="481" spans="1:63" ht="21" x14ac:dyDescent="0.45">
      <c r="B481" s="185"/>
      <c r="C481" s="172"/>
      <c r="D481" s="172"/>
      <c r="E481" s="172"/>
      <c r="F481" s="172"/>
      <c r="G481" s="172"/>
      <c r="H481" s="172"/>
      <c r="I481" s="172"/>
      <c r="J481" s="172"/>
      <c r="K481" s="172"/>
      <c r="L481" s="172"/>
      <c r="M481" s="172"/>
      <c r="N481" s="172"/>
      <c r="O481" s="172"/>
      <c r="P481" s="172"/>
      <c r="Q481" s="172"/>
      <c r="R481" s="172"/>
      <c r="S481" s="172"/>
      <c r="T481" s="172"/>
      <c r="U481" s="172"/>
      <c r="V481" s="172"/>
      <c r="W481" s="172"/>
      <c r="X481" s="172"/>
      <c r="Y481" s="172"/>
      <c r="Z481" s="172"/>
      <c r="AA481" s="172"/>
      <c r="AB481" s="172"/>
      <c r="AC481" s="172"/>
      <c r="AD481" s="185"/>
      <c r="AE481" s="172"/>
      <c r="AF481" s="172"/>
      <c r="AG481" s="172"/>
      <c r="AK481" s="124" t="s">
        <v>485</v>
      </c>
      <c r="AL481" s="124" t="s">
        <v>486</v>
      </c>
      <c r="AM481" s="124" t="s">
        <v>487</v>
      </c>
      <c r="AN481" s="124" t="s">
        <v>488</v>
      </c>
      <c r="AO481" s="124" t="s">
        <v>489</v>
      </c>
      <c r="AP481" s="124" t="s">
        <v>363</v>
      </c>
      <c r="AQ481" s="124" t="s">
        <v>657</v>
      </c>
      <c r="AR481" s="124" t="s">
        <v>6</v>
      </c>
      <c r="AS481" s="124" t="s">
        <v>9</v>
      </c>
      <c r="AT481" s="124" t="s">
        <v>7</v>
      </c>
      <c r="AU481" s="124" t="s">
        <v>554</v>
      </c>
      <c r="AV481" s="124" t="s">
        <v>514</v>
      </c>
      <c r="AW481" s="124" t="s">
        <v>370</v>
      </c>
      <c r="AX481" s="124" t="s">
        <v>172</v>
      </c>
      <c r="AY481" s="124" t="s">
        <v>5</v>
      </c>
      <c r="AZ481" s="124" t="s">
        <v>173</v>
      </c>
      <c r="BA481" s="124" t="s">
        <v>0</v>
      </c>
      <c r="BB481" s="124" t="s">
        <v>1</v>
      </c>
      <c r="BC481" s="124" t="s">
        <v>536</v>
      </c>
      <c r="BD481" s="124" t="s">
        <v>10</v>
      </c>
      <c r="BE481" s="124" t="s">
        <v>11</v>
      </c>
      <c r="BF481" s="124" t="s">
        <v>2</v>
      </c>
      <c r="BG481" s="124" t="s">
        <v>8</v>
      </c>
      <c r="BH481" s="124" t="s">
        <v>537</v>
      </c>
      <c r="BI481" s="124" t="s">
        <v>4</v>
      </c>
      <c r="BJ481" s="124" t="s">
        <v>3</v>
      </c>
      <c r="BK481" s="124" t="s">
        <v>555</v>
      </c>
    </row>
    <row r="482" spans="1:63" x14ac:dyDescent="0.45">
      <c r="A482" s="28" t="s">
        <v>226</v>
      </c>
      <c r="B482" s="184"/>
      <c r="C482" s="170"/>
      <c r="D482" s="170"/>
      <c r="E482" s="170"/>
      <c r="F482" s="170"/>
      <c r="G482" s="170"/>
      <c r="H482" s="170"/>
      <c r="I482" s="170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84"/>
      <c r="AE482" s="172"/>
      <c r="AF482" s="172"/>
      <c r="AG482" s="172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84"/>
      <c r="C483" s="170"/>
      <c r="D483" s="170"/>
      <c r="E483" s="170"/>
      <c r="F483" s="170"/>
      <c r="G483" s="170"/>
      <c r="H483" s="170"/>
      <c r="I483" s="170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84"/>
      <c r="AE483" s="172"/>
      <c r="AF483" s="172"/>
      <c r="AG483" s="172"/>
      <c r="AI483" s="9"/>
      <c r="AK483" s="39">
        <v>0</v>
      </c>
      <c r="AL483" s="39">
        <v>0</v>
      </c>
      <c r="AM483" s="39">
        <v>0</v>
      </c>
      <c r="AN483" s="39">
        <v>0</v>
      </c>
      <c r="AO483" s="39">
        <v>0</v>
      </c>
      <c r="AP483" s="39">
        <v>0</v>
      </c>
      <c r="AQ483" s="39">
        <v>0</v>
      </c>
      <c r="AR483" s="39">
        <v>0</v>
      </c>
      <c r="AS483" s="39">
        <v>0</v>
      </c>
      <c r="AT483" s="39">
        <v>0</v>
      </c>
      <c r="AU483" s="39">
        <v>0</v>
      </c>
      <c r="AV483" s="39">
        <v>0</v>
      </c>
      <c r="AW483" s="39">
        <v>0</v>
      </c>
      <c r="AX483" s="39">
        <v>0</v>
      </c>
      <c r="AY483" s="39">
        <v>0</v>
      </c>
      <c r="AZ483" s="39">
        <v>0</v>
      </c>
      <c r="BA483" s="39">
        <v>0</v>
      </c>
      <c r="BB483" s="39">
        <v>0</v>
      </c>
      <c r="BC483" s="39">
        <v>0</v>
      </c>
      <c r="BD483" s="39">
        <v>0</v>
      </c>
      <c r="BE483" s="39">
        <v>0</v>
      </c>
      <c r="BF483" s="39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84"/>
      <c r="C484" s="170"/>
      <c r="D484" s="170"/>
      <c r="E484" s="170"/>
      <c r="F484" s="170"/>
      <c r="G484" s="170"/>
      <c r="H484" s="170"/>
      <c r="I484" s="170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84"/>
      <c r="AE484" s="172"/>
      <c r="AF484" s="172"/>
      <c r="AG484" s="172"/>
      <c r="AI484" s="9"/>
      <c r="AK484" s="40">
        <f>ROWS(C482:C533)-COUNTBLANK(C482:C533)</f>
        <v>0</v>
      </c>
      <c r="AL484" s="40">
        <f>ROWS(D482:D533)-COUNTBLANK(D482:D533)</f>
        <v>0</v>
      </c>
      <c r="AM484" s="40">
        <f>ROWS(E482:E533)-COUNTBLANK(E482:E533)</f>
        <v>0</v>
      </c>
      <c r="AN484" s="40">
        <f>ROWS(F482:F533)-COUNTBLANK(F482:F533)</f>
        <v>0</v>
      </c>
      <c r="AO484" s="40">
        <f>ROWS(G482:G533)-COUNTBLANK(G482:G533)</f>
        <v>0</v>
      </c>
      <c r="AP484" s="40">
        <f>ROWS(I482:I533)-COUNTBLANK(I482:I533)</f>
        <v>0</v>
      </c>
      <c r="AQ484" s="40"/>
      <c r="AR484" s="40">
        <f>ROWS(J482:J533)-COUNTBLANK(J482:J533)</f>
        <v>0</v>
      </c>
      <c r="AS484" s="40">
        <f t="shared" ref="AS484" si="153">ROWS(K482:K533)-COUNTBLANK(K482:K533)</f>
        <v>0</v>
      </c>
      <c r="AT484" s="40">
        <f t="shared" ref="AT484" si="154">ROWS(L482:L533)-COUNTBLANK(L482:L533)</f>
        <v>0</v>
      </c>
      <c r="AU484" s="40">
        <f t="shared" ref="AU484" si="155">ROWS(M482:M533)-COUNTBLANK(M482:M533)</f>
        <v>0</v>
      </c>
      <c r="AV484" s="40">
        <f t="shared" ref="AV484" si="156">ROWS(N482:N533)-COUNTBLANK(N482:N533)</f>
        <v>0</v>
      </c>
      <c r="AW484" s="40">
        <f t="shared" ref="AW484" si="157">ROWS(O482:O533)-COUNTBLANK(O482:O533)</f>
        <v>0</v>
      </c>
      <c r="AX484" s="40">
        <f t="shared" ref="AX484" si="158">ROWS(P482:P533)-COUNTBLANK(P482:P533)</f>
        <v>0</v>
      </c>
      <c r="AY484" s="40">
        <f t="shared" ref="AY484" si="159">ROWS(Q482:Q533)-COUNTBLANK(Q482:Q533)</f>
        <v>0</v>
      </c>
      <c r="AZ484" s="40">
        <f t="shared" ref="AZ484" si="160">ROWS(R482:R533)-COUNTBLANK(R482:R533)</f>
        <v>0</v>
      </c>
      <c r="BA484" s="40">
        <f t="shared" ref="BA484" si="161">ROWS(S482:S533)-COUNTBLANK(S482:S533)</f>
        <v>0</v>
      </c>
      <c r="BB484" s="40">
        <f t="shared" ref="BB484" si="162">ROWS(T482:T533)-COUNTBLANK(T482:T533)</f>
        <v>0</v>
      </c>
      <c r="BC484" s="40">
        <f t="shared" ref="BC484" si="163">ROWS(U482:U533)-COUNTBLANK(U482:U533)</f>
        <v>0</v>
      </c>
      <c r="BD484" s="40">
        <f t="shared" ref="BD484" si="164">ROWS(V482:V533)-COUNTBLANK(V482:V533)</f>
        <v>0</v>
      </c>
      <c r="BE484" s="40">
        <f t="shared" ref="BE484" si="165">ROWS(W482:W533)-COUNTBLANK(W482:W533)</f>
        <v>0</v>
      </c>
      <c r="BF484" s="40">
        <f t="shared" ref="BF484" si="166">ROWS(X482:X533)-COUNTBLANK(X482:X533)</f>
        <v>0</v>
      </c>
      <c r="BG484" s="40">
        <f t="shared" ref="BG484" si="167">ROWS(Y482:Y533)-COUNTBLANK(Y482:Y533)</f>
        <v>0</v>
      </c>
      <c r="BH484" s="40">
        <f t="shared" ref="BH484" si="168">ROWS(Z482:Z533)-COUNTBLANK(Z482:Z533)</f>
        <v>0</v>
      </c>
      <c r="BI484" s="40">
        <f t="shared" ref="BI484" si="169">ROWS(AA482:AA533)-COUNTBLANK(AA482:AA533)</f>
        <v>0</v>
      </c>
      <c r="BJ484" s="40">
        <f t="shared" ref="BJ484" si="170">ROWS(AB482:AB533)-COUNTBLANK(AB482:AB533)</f>
        <v>0</v>
      </c>
      <c r="BK484" s="40">
        <f t="shared" ref="BK484" si="171">ROWS(AC482:AC533)-COUNTBLANK(AC482:AC533)</f>
        <v>0</v>
      </c>
    </row>
    <row r="485" spans="1:63" x14ac:dyDescent="0.45">
      <c r="B485" s="184"/>
      <c r="C485" s="170"/>
      <c r="D485" s="170"/>
      <c r="E485" s="170"/>
      <c r="F485" s="170"/>
      <c r="G485" s="170"/>
      <c r="H485" s="170"/>
      <c r="I485" s="170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84"/>
      <c r="AE485" s="172"/>
      <c r="AF485" s="172"/>
      <c r="AG485" s="172"/>
      <c r="AI485" s="9"/>
    </row>
    <row r="486" spans="1:63" x14ac:dyDescent="0.45">
      <c r="B486" s="184"/>
      <c r="C486" s="170"/>
      <c r="D486" s="170"/>
      <c r="E486" s="170"/>
      <c r="F486" s="170"/>
      <c r="G486" s="170"/>
      <c r="H486" s="170"/>
      <c r="I486" s="170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84"/>
      <c r="AE486" s="172"/>
      <c r="AF486" s="172"/>
      <c r="AG486" s="172"/>
      <c r="AI486" s="9"/>
      <c r="AK486" s="22" t="s">
        <v>257</v>
      </c>
      <c r="AL486" s="22" t="s">
        <v>587</v>
      </c>
      <c r="AM486" s="22" t="s">
        <v>590</v>
      </c>
      <c r="AN486" s="22" t="s">
        <v>588</v>
      </c>
      <c r="AO486" s="22" t="s">
        <v>589</v>
      </c>
    </row>
    <row r="487" spans="1:63" x14ac:dyDescent="0.45">
      <c r="B487" s="184"/>
      <c r="C487" s="170"/>
      <c r="D487" s="170"/>
      <c r="E487" s="170"/>
      <c r="F487" s="170"/>
      <c r="G487" s="170"/>
      <c r="H487" s="170"/>
      <c r="I487" s="170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84"/>
      <c r="AE487" s="172"/>
      <c r="AF487" s="172"/>
      <c r="AG487" s="172"/>
      <c r="AI487" s="9"/>
      <c r="AK487" s="23">
        <f>ROWS(AD482:AD533)-COUNTBLANK(B482:B533)</f>
        <v>0</v>
      </c>
      <c r="AL487" s="23">
        <f>COUNTIF(AG482:AG533,"FALSE")</f>
        <v>0</v>
      </c>
      <c r="AM487" s="23">
        <f>AK487-AL487</f>
        <v>0</v>
      </c>
      <c r="AN487" s="23">
        <f>COUNTIF(AF482:AF533,"O")</f>
        <v>0</v>
      </c>
      <c r="AO487" s="23">
        <f>COUNTIF(AF482:AF533,"*~?")</f>
        <v>0</v>
      </c>
    </row>
    <row r="488" spans="1:63" x14ac:dyDescent="0.45">
      <c r="B488" s="184"/>
      <c r="C488" s="170"/>
      <c r="D488" s="170"/>
      <c r="E488" s="170"/>
      <c r="F488" s="170"/>
      <c r="G488" s="170"/>
      <c r="H488" s="170"/>
      <c r="I488" s="170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84"/>
      <c r="AE488" s="172"/>
      <c r="AF488" s="172"/>
      <c r="AG488" s="172"/>
      <c r="AI488" s="9"/>
    </row>
    <row r="489" spans="1:63" x14ac:dyDescent="0.45">
      <c r="B489" s="184"/>
      <c r="C489" s="170"/>
      <c r="D489" s="170"/>
      <c r="E489" s="170"/>
      <c r="F489" s="170"/>
      <c r="G489" s="170"/>
      <c r="H489" s="170"/>
      <c r="I489" s="170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84"/>
      <c r="AE489" s="172"/>
      <c r="AF489" s="172"/>
      <c r="AG489" s="172"/>
      <c r="AI489" s="9"/>
      <c r="AK489" s="9"/>
      <c r="AL489" s="22" t="s">
        <v>455</v>
      </c>
      <c r="AM489" s="22" t="s">
        <v>337</v>
      </c>
      <c r="AN489" s="22" t="s">
        <v>456</v>
      </c>
      <c r="AP489" s="22"/>
      <c r="AQ489" s="88" t="s">
        <v>485</v>
      </c>
      <c r="AR489" s="88" t="s">
        <v>486</v>
      </c>
      <c r="AS489" s="88" t="s">
        <v>487</v>
      </c>
      <c r="AT489" s="88" t="s">
        <v>488</v>
      </c>
      <c r="AU489" s="88" t="s">
        <v>489</v>
      </c>
    </row>
    <row r="490" spans="1:63" x14ac:dyDescent="0.45">
      <c r="B490" s="184"/>
      <c r="C490" s="170"/>
      <c r="D490" s="170"/>
      <c r="E490" s="170"/>
      <c r="F490" s="170"/>
      <c r="G490" s="170"/>
      <c r="H490" s="170"/>
      <c r="I490" s="170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84"/>
      <c r="AE490" s="172"/>
      <c r="AF490" s="172"/>
      <c r="AG490" s="172"/>
      <c r="AI490" s="9"/>
      <c r="AK490" s="22" t="s">
        <v>260</v>
      </c>
      <c r="AL490" s="25">
        <f>IF(ISNUMBER(SEARCH("S",A483)),COUNTIF(AG482:AG491,"False"),0)</f>
        <v>0</v>
      </c>
      <c r="AM490" s="25">
        <f>IF(ISNUMBER(SEARCH("S",A483)),COUNTIF(AG524:AG533,"False"),0)</f>
        <v>0</v>
      </c>
      <c r="AN490" s="25">
        <f>IF(ISNUMBER(SEARCH("S",A483)),COUNTIF(AG492:AG523,"False"),0)</f>
        <v>0</v>
      </c>
      <c r="AP490" s="22" t="s">
        <v>388</v>
      </c>
      <c r="AQ490" s="23">
        <f>IF(OR(ISNUMBER(SEARCH("S",$A483)),ISNUMBER(SEARCH("P",$A483))),AK483,0)</f>
        <v>0</v>
      </c>
      <c r="AR490" s="23">
        <f>IF(OR(ISNUMBER(SEARCH("S",$A483)),ISNUMBER(SEARCH("P",$A483))),AL483,0)</f>
        <v>0</v>
      </c>
      <c r="AS490" s="23">
        <f>IF(OR(ISNUMBER(SEARCH("S",$A483)),ISNUMBER(SEARCH("P",$A483))),AM483,0)</f>
        <v>0</v>
      </c>
      <c r="AT490" s="23">
        <f>IF(OR(ISNUMBER(SEARCH("S",$A483)),ISNUMBER(SEARCH("P",$A483))),AN483,0)</f>
        <v>0</v>
      </c>
      <c r="AU490" s="23">
        <f>IF(OR(ISNUMBER(SEARCH("S",$A483)),ISNUMBER(SEARCH("P",$A483))),AO483,0)</f>
        <v>0</v>
      </c>
    </row>
    <row r="491" spans="1:63" x14ac:dyDescent="0.45">
      <c r="B491" s="184"/>
      <c r="C491" s="170"/>
      <c r="D491" s="170"/>
      <c r="E491" s="170"/>
      <c r="F491" s="170"/>
      <c r="G491" s="170"/>
      <c r="H491" s="170"/>
      <c r="I491" s="170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84"/>
      <c r="AE491" s="172"/>
      <c r="AF491" s="172"/>
      <c r="AG491" s="172"/>
      <c r="AI491" s="9"/>
      <c r="AK491" s="22" t="s">
        <v>352</v>
      </c>
      <c r="AL491" s="25">
        <f>IF(ISNUMBER(SEARCH("P",A483)),COUNTIF(AG482:AG491,"False"),0)</f>
        <v>0</v>
      </c>
      <c r="AM491" s="25">
        <f>IF(ISNUMBER(SEARCH("P",A483)),COUNTIF(AG519:AG528,"False"),0)</f>
        <v>0</v>
      </c>
      <c r="AN491" s="25">
        <f>IF(ISNUMBER(SEARCH("P",A483)),COUNTIF(AG492:AG518,"False"),0)</f>
        <v>0</v>
      </c>
      <c r="AP491" s="22"/>
      <c r="AQ491" s="23">
        <f>IF(OR(ISNUMBER(SEARCH("S",$A483)),ISNUMBER(SEARCH("P",$A483))),AK484,0)</f>
        <v>0</v>
      </c>
      <c r="AR491" s="23">
        <f>IF(OR(ISNUMBER(SEARCH("S",$A483)),ISNUMBER(SEARCH("P",$A483))),AL484,0)</f>
        <v>0</v>
      </c>
      <c r="AS491" s="23">
        <f>IF(OR(ISNUMBER(SEARCH("S",$A483)),ISNUMBER(SEARCH("P",$A483))),AM484,0)</f>
        <v>0</v>
      </c>
      <c r="AT491" s="23">
        <f>IF(OR(ISNUMBER(SEARCH("S",$A483)),ISNUMBER(SEARCH("P",$A483))),AN484,0)</f>
        <v>0</v>
      </c>
      <c r="AU491" s="23">
        <f>IF(OR(ISNUMBER(SEARCH("S",$A483)),ISNUMBER(SEARCH("P",$A483))),AO484,0)</f>
        <v>0</v>
      </c>
    </row>
    <row r="492" spans="1:63" x14ac:dyDescent="0.45">
      <c r="B492" s="184"/>
      <c r="C492" s="170"/>
      <c r="D492" s="170"/>
      <c r="E492" s="170"/>
      <c r="F492" s="170"/>
      <c r="G492" s="170"/>
      <c r="H492" s="170"/>
      <c r="I492" s="170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84"/>
      <c r="AE492" s="172"/>
      <c r="AF492" s="172"/>
      <c r="AG492" s="172"/>
      <c r="AI492" s="9"/>
      <c r="AK492" s="22" t="s">
        <v>353</v>
      </c>
      <c r="AL492" s="25">
        <f>IF(ISNUMBER(SEARCH("A",A483)),COUNTIF(AG482:AG491,"False"),0)</f>
        <v>0</v>
      </c>
      <c r="AM492" s="25">
        <f>IF(ISNUMBER(SEARCH("A",A483)),COUNTIF(AG512:AG521,"False"),0)</f>
        <v>0</v>
      </c>
      <c r="AN492" s="25">
        <f>IF(ISNUMBER(SEARCH("A",A483)),COUNTIF(AG492:AG511,"False"),0)</f>
        <v>0</v>
      </c>
      <c r="AP492" s="22" t="s">
        <v>353</v>
      </c>
      <c r="AQ492" s="23">
        <f>IF(ISNUMBER(SEARCH("A",$A483)),AK483,0)</f>
        <v>0</v>
      </c>
      <c r="AR492" s="23">
        <f>IF(ISNUMBER(SEARCH("A",$A483)),AL483,0)</f>
        <v>0</v>
      </c>
      <c r="AS492" s="23">
        <f>IF(ISNUMBER(SEARCH("A",$A483)),AM483,0)</f>
        <v>0</v>
      </c>
      <c r="AT492" s="23">
        <f>IF(ISNUMBER(SEARCH("A",$A483)),AN483,0)</f>
        <v>0</v>
      </c>
      <c r="AU492" s="23" t="s">
        <v>167</v>
      </c>
    </row>
    <row r="493" spans="1:63" x14ac:dyDescent="0.45">
      <c r="B493" s="184"/>
      <c r="C493" s="170"/>
      <c r="D493" s="170"/>
      <c r="E493" s="170"/>
      <c r="F493" s="170"/>
      <c r="G493" s="170"/>
      <c r="H493" s="170"/>
      <c r="I493" s="170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84"/>
      <c r="AE493" s="172"/>
      <c r="AF493" s="172"/>
      <c r="AG493" s="172"/>
      <c r="AI493" s="9"/>
      <c r="AP493" s="9"/>
      <c r="AQ493" s="23">
        <v>10</v>
      </c>
      <c r="AR493" s="23">
        <v>10</v>
      </c>
      <c r="AS493" s="23">
        <v>10</v>
      </c>
      <c r="AT493" s="23">
        <v>10</v>
      </c>
      <c r="AU493" s="23" t="s">
        <v>167</v>
      </c>
    </row>
    <row r="494" spans="1:63" x14ac:dyDescent="0.45">
      <c r="B494" s="184"/>
      <c r="C494" s="170"/>
      <c r="D494" s="170"/>
      <c r="E494" s="170"/>
      <c r="F494" s="170"/>
      <c r="G494" s="170"/>
      <c r="H494" s="170"/>
      <c r="I494" s="170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84"/>
      <c r="AE494" s="172"/>
      <c r="AF494" s="172"/>
      <c r="AG494" s="172"/>
      <c r="AI494" s="9"/>
      <c r="AK494" s="456" t="s">
        <v>658</v>
      </c>
      <c r="AL494" s="456"/>
      <c r="AM494" s="456"/>
    </row>
    <row r="495" spans="1:63" x14ac:dyDescent="0.45">
      <c r="B495" s="184"/>
      <c r="C495" s="170"/>
      <c r="D495" s="170"/>
      <c r="E495" s="170"/>
      <c r="F495" s="170"/>
      <c r="G495" s="170"/>
      <c r="H495" s="170"/>
      <c r="I495" s="170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84"/>
      <c r="AE495" s="172"/>
      <c r="AF495" s="172"/>
      <c r="AG495" s="172"/>
      <c r="AI495" s="9"/>
      <c r="AK495" s="442" t="s">
        <v>679</v>
      </c>
      <c r="AL495" s="23"/>
      <c r="AM495" s="22">
        <f>COUNTIF(H482:H533,1)</f>
        <v>0</v>
      </c>
    </row>
    <row r="496" spans="1:63" x14ac:dyDescent="0.45">
      <c r="B496" s="184"/>
      <c r="C496" s="170"/>
      <c r="D496" s="170"/>
      <c r="E496" s="170"/>
      <c r="F496" s="170"/>
      <c r="G496" s="170"/>
      <c r="H496" s="170"/>
      <c r="I496" s="170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84"/>
      <c r="AE496" s="172"/>
      <c r="AF496" s="172"/>
      <c r="AG496" s="172"/>
      <c r="AI496" s="9"/>
      <c r="AK496" s="442" t="s">
        <v>680</v>
      </c>
      <c r="AL496" s="23"/>
      <c r="AM496" s="22">
        <f>COUNTIF(H482:H533,2)</f>
        <v>0</v>
      </c>
    </row>
    <row r="497" spans="2:35" x14ac:dyDescent="0.45">
      <c r="B497" s="184"/>
      <c r="C497" s="170"/>
      <c r="D497" s="170"/>
      <c r="E497" s="170"/>
      <c r="F497" s="170"/>
      <c r="G497" s="170"/>
      <c r="H497" s="170"/>
      <c r="I497" s="170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84"/>
      <c r="AE497" s="172"/>
      <c r="AF497" s="172"/>
      <c r="AG497" s="172"/>
      <c r="AI497" s="9"/>
    </row>
    <row r="498" spans="2:35" x14ac:dyDescent="0.45">
      <c r="B498" s="184"/>
      <c r="C498" s="170"/>
      <c r="D498" s="170"/>
      <c r="E498" s="170"/>
      <c r="F498" s="170"/>
      <c r="G498" s="170"/>
      <c r="H498" s="170"/>
      <c r="I498" s="170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84"/>
      <c r="AE498" s="172"/>
      <c r="AF498" s="172"/>
      <c r="AG498" s="172"/>
      <c r="AI498" s="9"/>
    </row>
    <row r="499" spans="2:35" x14ac:dyDescent="0.45">
      <c r="B499" s="184"/>
      <c r="C499" s="170"/>
      <c r="D499" s="170"/>
      <c r="E499" s="170"/>
      <c r="F499" s="170"/>
      <c r="G499" s="170"/>
      <c r="H499" s="170"/>
      <c r="I499" s="170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84"/>
      <c r="AE499" s="172"/>
      <c r="AF499" s="172"/>
      <c r="AG499" s="172"/>
      <c r="AI499" s="9"/>
    </row>
    <row r="500" spans="2:35" x14ac:dyDescent="0.45">
      <c r="B500" s="184"/>
      <c r="C500" s="170"/>
      <c r="D500" s="170"/>
      <c r="E500" s="170"/>
      <c r="F500" s="170"/>
      <c r="G500" s="170"/>
      <c r="H500" s="170"/>
      <c r="I500" s="170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84"/>
      <c r="AE500" s="172"/>
      <c r="AF500" s="172"/>
      <c r="AG500" s="172"/>
      <c r="AI500" s="9"/>
    </row>
    <row r="501" spans="2:35" x14ac:dyDescent="0.45">
      <c r="B501" s="184"/>
      <c r="C501" s="170"/>
      <c r="D501" s="170"/>
      <c r="E501" s="170"/>
      <c r="F501" s="170"/>
      <c r="G501" s="170"/>
      <c r="H501" s="170"/>
      <c r="I501" s="170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84"/>
      <c r="AE501" s="172"/>
      <c r="AF501" s="172"/>
      <c r="AG501" s="172"/>
      <c r="AI501" s="9"/>
    </row>
    <row r="502" spans="2:35" x14ac:dyDescent="0.45">
      <c r="B502" s="184"/>
      <c r="C502" s="170"/>
      <c r="D502" s="170"/>
      <c r="E502" s="170"/>
      <c r="F502" s="170"/>
      <c r="G502" s="170"/>
      <c r="H502" s="170"/>
      <c r="I502" s="170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84"/>
      <c r="AE502" s="172"/>
      <c r="AF502" s="172"/>
      <c r="AG502" s="172"/>
      <c r="AI502" s="9"/>
    </row>
    <row r="503" spans="2:35" x14ac:dyDescent="0.45">
      <c r="B503" s="184"/>
      <c r="C503" s="170"/>
      <c r="D503" s="170"/>
      <c r="E503" s="170"/>
      <c r="F503" s="170"/>
      <c r="G503" s="170"/>
      <c r="H503" s="170"/>
      <c r="I503" s="170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84"/>
      <c r="AE503" s="172"/>
      <c r="AF503" s="172"/>
      <c r="AG503" s="172"/>
      <c r="AI503" s="9"/>
    </row>
    <row r="504" spans="2:35" x14ac:dyDescent="0.45">
      <c r="B504" s="184"/>
      <c r="C504" s="170"/>
      <c r="D504" s="170"/>
      <c r="E504" s="170"/>
      <c r="F504" s="170"/>
      <c r="G504" s="170"/>
      <c r="H504" s="170"/>
      <c r="I504" s="170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84"/>
      <c r="AE504" s="172"/>
      <c r="AF504" s="172"/>
      <c r="AG504" s="172"/>
      <c r="AI504" s="9"/>
    </row>
    <row r="505" spans="2:35" x14ac:dyDescent="0.45">
      <c r="B505" s="184"/>
      <c r="C505" s="170"/>
      <c r="D505" s="170"/>
      <c r="E505" s="170"/>
      <c r="F505" s="170"/>
      <c r="G505" s="170"/>
      <c r="H505" s="170"/>
      <c r="I505" s="170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84"/>
      <c r="AE505" s="172"/>
      <c r="AF505" s="172"/>
      <c r="AG505" s="172"/>
      <c r="AI505" s="9"/>
    </row>
    <row r="506" spans="2:35" x14ac:dyDescent="0.45">
      <c r="B506" s="184"/>
      <c r="C506" s="170"/>
      <c r="D506" s="170"/>
      <c r="E506" s="170"/>
      <c r="F506" s="170"/>
      <c r="G506" s="170"/>
      <c r="H506" s="170"/>
      <c r="I506" s="170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84"/>
      <c r="AE506" s="172"/>
      <c r="AF506" s="172"/>
      <c r="AG506" s="172"/>
      <c r="AI506" s="9"/>
    </row>
    <row r="507" spans="2:35" x14ac:dyDescent="0.45">
      <c r="B507" s="184"/>
      <c r="C507" s="170"/>
      <c r="D507" s="170"/>
      <c r="E507" s="170"/>
      <c r="F507" s="170"/>
      <c r="G507" s="170"/>
      <c r="H507" s="170"/>
      <c r="I507" s="170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84"/>
      <c r="AE507" s="172"/>
      <c r="AF507" s="172"/>
      <c r="AG507" s="172"/>
      <c r="AI507" s="9"/>
    </row>
    <row r="508" spans="2:35" x14ac:dyDescent="0.45">
      <c r="B508" s="184"/>
      <c r="C508" s="170"/>
      <c r="D508" s="170"/>
      <c r="E508" s="170"/>
      <c r="F508" s="170"/>
      <c r="G508" s="170"/>
      <c r="H508" s="170"/>
      <c r="I508" s="170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84"/>
      <c r="AE508" s="172"/>
      <c r="AF508" s="172"/>
      <c r="AG508" s="172"/>
      <c r="AI508" s="9"/>
    </row>
    <row r="509" spans="2:35" x14ac:dyDescent="0.45">
      <c r="B509" s="184"/>
      <c r="C509" s="170"/>
      <c r="D509" s="170"/>
      <c r="E509" s="170"/>
      <c r="F509" s="170"/>
      <c r="G509" s="170"/>
      <c r="H509" s="170"/>
      <c r="I509" s="170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84"/>
      <c r="AE509" s="172"/>
      <c r="AF509" s="172"/>
      <c r="AG509" s="172"/>
      <c r="AI509" s="9"/>
    </row>
    <row r="510" spans="2:35" x14ac:dyDescent="0.45">
      <c r="B510" s="184"/>
      <c r="C510" s="170"/>
      <c r="D510" s="170"/>
      <c r="E510" s="170"/>
      <c r="F510" s="170"/>
      <c r="G510" s="170"/>
      <c r="H510" s="170"/>
      <c r="I510" s="170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84"/>
      <c r="AE510" s="172"/>
      <c r="AF510" s="172"/>
      <c r="AG510" s="172"/>
      <c r="AI510" s="9"/>
    </row>
    <row r="511" spans="2:35" x14ac:dyDescent="0.45">
      <c r="B511" s="184"/>
      <c r="C511" s="170"/>
      <c r="D511" s="170"/>
      <c r="E511" s="170"/>
      <c r="F511" s="170"/>
      <c r="G511" s="170"/>
      <c r="H511" s="170"/>
      <c r="I511" s="170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84"/>
      <c r="AE511" s="172"/>
      <c r="AF511" s="172"/>
      <c r="AG511" s="172"/>
      <c r="AI511" s="9"/>
    </row>
    <row r="512" spans="2:35" x14ac:dyDescent="0.45">
      <c r="B512" s="184"/>
      <c r="C512" s="170"/>
      <c r="D512" s="170"/>
      <c r="E512" s="170"/>
      <c r="F512" s="170"/>
      <c r="G512" s="170"/>
      <c r="H512" s="170"/>
      <c r="I512" s="170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84"/>
      <c r="AE512" s="172"/>
      <c r="AF512" s="172"/>
      <c r="AG512" s="172"/>
      <c r="AI512" s="9"/>
    </row>
    <row r="513" spans="2:35" x14ac:dyDescent="0.45">
      <c r="B513" s="184"/>
      <c r="C513" s="170"/>
      <c r="D513" s="170"/>
      <c r="E513" s="170"/>
      <c r="F513" s="170"/>
      <c r="G513" s="170"/>
      <c r="H513" s="170"/>
      <c r="I513" s="170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84"/>
      <c r="AE513" s="172"/>
      <c r="AF513" s="172"/>
      <c r="AG513" s="172"/>
      <c r="AI513" s="9"/>
    </row>
    <row r="514" spans="2:35" x14ac:dyDescent="0.45">
      <c r="B514" s="184"/>
      <c r="C514" s="170"/>
      <c r="D514" s="170"/>
      <c r="E514" s="170"/>
      <c r="F514" s="170"/>
      <c r="G514" s="170"/>
      <c r="H514" s="170"/>
      <c r="I514" s="170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84"/>
      <c r="AE514" s="172"/>
      <c r="AF514" s="172"/>
      <c r="AG514" s="172"/>
      <c r="AI514" s="9"/>
    </row>
    <row r="515" spans="2:35" x14ac:dyDescent="0.45">
      <c r="B515" s="184"/>
      <c r="C515" s="170"/>
      <c r="D515" s="170"/>
      <c r="E515" s="170"/>
      <c r="F515" s="170"/>
      <c r="G515" s="170"/>
      <c r="H515" s="170"/>
      <c r="I515" s="170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84"/>
      <c r="AE515" s="172"/>
      <c r="AF515" s="172"/>
      <c r="AG515" s="172"/>
      <c r="AI515" s="9"/>
    </row>
    <row r="516" spans="2:35" x14ac:dyDescent="0.45">
      <c r="B516" s="184"/>
      <c r="C516" s="170"/>
      <c r="D516" s="170"/>
      <c r="E516" s="170"/>
      <c r="F516" s="170"/>
      <c r="G516" s="170"/>
      <c r="H516" s="170"/>
      <c r="I516" s="170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84"/>
      <c r="AE516" s="172"/>
      <c r="AF516" s="172"/>
      <c r="AG516" s="172"/>
      <c r="AI516" s="9"/>
    </row>
    <row r="517" spans="2:35" x14ac:dyDescent="0.45">
      <c r="B517" s="184"/>
      <c r="C517" s="170"/>
      <c r="D517" s="170"/>
      <c r="E517" s="170"/>
      <c r="F517" s="170"/>
      <c r="G517" s="170"/>
      <c r="H517" s="170"/>
      <c r="I517" s="170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84"/>
      <c r="AE517" s="172"/>
      <c r="AF517" s="172"/>
      <c r="AG517" s="172"/>
      <c r="AI517" s="9"/>
    </row>
    <row r="518" spans="2:35" x14ac:dyDescent="0.45">
      <c r="B518" s="184"/>
      <c r="C518" s="170"/>
      <c r="D518" s="170"/>
      <c r="E518" s="170"/>
      <c r="F518" s="170"/>
      <c r="G518" s="170"/>
      <c r="H518" s="170"/>
      <c r="I518" s="170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84"/>
      <c r="AE518" s="172"/>
      <c r="AF518" s="172"/>
      <c r="AG518" s="172"/>
      <c r="AI518" s="9"/>
    </row>
    <row r="519" spans="2:35" x14ac:dyDescent="0.45">
      <c r="B519" s="184"/>
      <c r="C519" s="170"/>
      <c r="D519" s="170"/>
      <c r="E519" s="170"/>
      <c r="F519" s="170"/>
      <c r="G519" s="170"/>
      <c r="H519" s="170"/>
      <c r="I519" s="170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84"/>
      <c r="AE519" s="172"/>
      <c r="AF519" s="172"/>
      <c r="AG519" s="172"/>
      <c r="AI519" s="9"/>
    </row>
    <row r="520" spans="2:35" x14ac:dyDescent="0.45">
      <c r="B520" s="184"/>
      <c r="C520" s="170"/>
      <c r="D520" s="170"/>
      <c r="E520" s="170"/>
      <c r="F520" s="170"/>
      <c r="G520" s="170"/>
      <c r="H520" s="170"/>
      <c r="I520" s="170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84"/>
      <c r="AE520" s="172"/>
      <c r="AF520" s="172"/>
      <c r="AG520" s="172"/>
      <c r="AI520" s="9"/>
    </row>
    <row r="521" spans="2:35" x14ac:dyDescent="0.45">
      <c r="B521" s="184"/>
      <c r="C521" s="170"/>
      <c r="D521" s="170"/>
      <c r="E521" s="170"/>
      <c r="F521" s="170"/>
      <c r="G521" s="170"/>
      <c r="H521" s="170"/>
      <c r="I521" s="170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84"/>
      <c r="AE521" s="172"/>
      <c r="AF521" s="172"/>
      <c r="AG521" s="172"/>
      <c r="AI521" s="9"/>
    </row>
    <row r="522" spans="2:35" x14ac:dyDescent="0.45">
      <c r="B522" s="184"/>
      <c r="C522" s="170"/>
      <c r="D522" s="170"/>
      <c r="E522" s="170"/>
      <c r="F522" s="170"/>
      <c r="G522" s="170"/>
      <c r="H522" s="170"/>
      <c r="I522" s="170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84"/>
      <c r="AE522" s="172"/>
      <c r="AF522" s="172"/>
      <c r="AG522" s="172"/>
      <c r="AI522" s="9"/>
    </row>
    <row r="523" spans="2:35" x14ac:dyDescent="0.45">
      <c r="B523" s="184"/>
      <c r="C523" s="170"/>
      <c r="D523" s="170"/>
      <c r="E523" s="170"/>
      <c r="F523" s="170"/>
      <c r="G523" s="170"/>
      <c r="H523" s="170"/>
      <c r="I523" s="170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84"/>
      <c r="AE523" s="172"/>
      <c r="AF523" s="172"/>
      <c r="AG523" s="172"/>
      <c r="AI523" s="9"/>
    </row>
    <row r="524" spans="2:35" x14ac:dyDescent="0.45">
      <c r="B524" s="184"/>
      <c r="C524" s="170"/>
      <c r="D524" s="170"/>
      <c r="E524" s="170"/>
      <c r="F524" s="170"/>
      <c r="G524" s="170"/>
      <c r="H524" s="170"/>
      <c r="I524" s="170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84"/>
      <c r="AE524" s="172"/>
      <c r="AF524" s="172"/>
      <c r="AG524" s="172"/>
      <c r="AI524" s="9"/>
    </row>
    <row r="525" spans="2:35" x14ac:dyDescent="0.45">
      <c r="B525" s="184"/>
      <c r="C525" s="170"/>
      <c r="D525" s="170"/>
      <c r="E525" s="170"/>
      <c r="F525" s="170"/>
      <c r="G525" s="170"/>
      <c r="H525" s="170"/>
      <c r="I525" s="170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84"/>
      <c r="AE525" s="172"/>
      <c r="AF525" s="172"/>
      <c r="AG525" s="172"/>
      <c r="AI525" s="9"/>
    </row>
    <row r="526" spans="2:35" x14ac:dyDescent="0.45">
      <c r="B526" s="184"/>
      <c r="C526" s="170"/>
      <c r="D526" s="170"/>
      <c r="E526" s="170"/>
      <c r="F526" s="170"/>
      <c r="G526" s="170"/>
      <c r="H526" s="170"/>
      <c r="I526" s="170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84"/>
      <c r="AE526" s="172"/>
      <c r="AF526" s="172"/>
      <c r="AG526" s="172"/>
      <c r="AI526" s="9"/>
    </row>
    <row r="527" spans="2:35" x14ac:dyDescent="0.45">
      <c r="B527" s="184"/>
      <c r="C527" s="170"/>
      <c r="D527" s="170"/>
      <c r="E527" s="170"/>
      <c r="F527" s="170"/>
      <c r="G527" s="170"/>
      <c r="H527" s="170"/>
      <c r="I527" s="170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84"/>
      <c r="AE527" s="172"/>
      <c r="AF527" s="172"/>
      <c r="AG527" s="172"/>
      <c r="AI527" s="9"/>
    </row>
    <row r="528" spans="2:35" x14ac:dyDescent="0.45">
      <c r="B528" s="184"/>
      <c r="C528" s="170"/>
      <c r="D528" s="170"/>
      <c r="E528" s="170"/>
      <c r="F528" s="170"/>
      <c r="G528" s="170"/>
      <c r="H528" s="170"/>
      <c r="I528" s="170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84"/>
      <c r="AE528" s="172"/>
      <c r="AF528" s="172"/>
      <c r="AG528" s="172"/>
      <c r="AI528" s="9"/>
    </row>
    <row r="529" spans="1:63" x14ac:dyDescent="0.45">
      <c r="B529" s="184"/>
      <c r="C529" s="170"/>
      <c r="D529" s="170"/>
      <c r="E529" s="170"/>
      <c r="F529" s="170"/>
      <c r="G529" s="170"/>
      <c r="H529" s="170"/>
      <c r="I529" s="170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84"/>
      <c r="AE529" s="172"/>
      <c r="AF529" s="172"/>
      <c r="AG529" s="172"/>
      <c r="AI529" s="9"/>
    </row>
    <row r="530" spans="1:63" x14ac:dyDescent="0.45">
      <c r="B530" s="184"/>
      <c r="C530" s="170"/>
      <c r="D530" s="170"/>
      <c r="E530" s="170"/>
      <c r="F530" s="170"/>
      <c r="G530" s="170"/>
      <c r="H530" s="170"/>
      <c r="I530" s="170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84"/>
      <c r="AE530" s="172"/>
      <c r="AF530" s="172"/>
      <c r="AG530" s="172"/>
      <c r="AI530" s="9"/>
    </row>
    <row r="531" spans="1:63" x14ac:dyDescent="0.45">
      <c r="B531" s="184"/>
      <c r="C531" s="170"/>
      <c r="D531" s="170"/>
      <c r="E531" s="170"/>
      <c r="F531" s="170"/>
      <c r="G531" s="170"/>
      <c r="H531" s="170"/>
      <c r="I531" s="170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84"/>
      <c r="AE531" s="172"/>
      <c r="AF531" s="172"/>
      <c r="AG531" s="172"/>
      <c r="AI531" s="9"/>
    </row>
    <row r="532" spans="1:63" x14ac:dyDescent="0.45">
      <c r="B532" s="184"/>
      <c r="C532" s="170"/>
      <c r="D532" s="170"/>
      <c r="E532" s="170"/>
      <c r="F532" s="170"/>
      <c r="G532" s="170"/>
      <c r="H532" s="170"/>
      <c r="I532" s="170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84"/>
      <c r="AE532" s="172"/>
      <c r="AF532" s="172"/>
      <c r="AG532" s="172"/>
      <c r="AI532" s="9"/>
    </row>
    <row r="533" spans="1:63" ht="14.65" thickBot="1" x14ac:dyDescent="0.5">
      <c r="B533" s="184"/>
      <c r="C533" s="170"/>
      <c r="D533" s="170"/>
      <c r="E533" s="170"/>
      <c r="F533" s="170"/>
      <c r="G533" s="170"/>
      <c r="H533" s="170"/>
      <c r="I533" s="170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84"/>
      <c r="AE533" s="172"/>
      <c r="AF533" s="172"/>
      <c r="AG533" s="172"/>
      <c r="AI533" s="11"/>
    </row>
    <row r="534" spans="1:63" s="12" customFormat="1" ht="21.75" thickTop="1" thickBot="1" x14ac:dyDescent="0.5">
      <c r="A534" s="8"/>
      <c r="B534" s="185"/>
      <c r="C534" s="172"/>
      <c r="D534" s="172"/>
      <c r="E534" s="172"/>
      <c r="F534" s="172"/>
      <c r="G534" s="172"/>
      <c r="H534" s="172"/>
      <c r="I534" s="172"/>
      <c r="J534" s="172"/>
      <c r="K534" s="172"/>
      <c r="L534" s="172"/>
      <c r="M534" s="172"/>
      <c r="N534" s="172"/>
      <c r="O534" s="172"/>
      <c r="P534" s="172"/>
      <c r="Q534" s="172"/>
      <c r="R534" s="172"/>
      <c r="S534" s="172"/>
      <c r="T534" s="172"/>
      <c r="U534" s="172"/>
      <c r="V534" s="172"/>
      <c r="W534" s="172"/>
      <c r="X534" s="172"/>
      <c r="Y534" s="172"/>
      <c r="Z534" s="172"/>
      <c r="AA534" s="172"/>
      <c r="AB534" s="172"/>
      <c r="AC534" s="172"/>
      <c r="AD534" s="185"/>
      <c r="AE534" s="172"/>
      <c r="AF534" s="172"/>
      <c r="AG534" s="172"/>
      <c r="AH534"/>
      <c r="AK534" s="124" t="s">
        <v>485</v>
      </c>
      <c r="AL534" s="124" t="s">
        <v>486</v>
      </c>
      <c r="AM534" s="124" t="s">
        <v>487</v>
      </c>
      <c r="AN534" s="124" t="s">
        <v>488</v>
      </c>
      <c r="AO534" s="124" t="s">
        <v>489</v>
      </c>
      <c r="AP534" s="124" t="s">
        <v>363</v>
      </c>
      <c r="AQ534" s="124" t="s">
        <v>657</v>
      </c>
      <c r="AR534" s="124" t="s">
        <v>6</v>
      </c>
      <c r="AS534" s="124" t="s">
        <v>9</v>
      </c>
      <c r="AT534" s="124" t="s">
        <v>7</v>
      </c>
      <c r="AU534" s="124" t="s">
        <v>554</v>
      </c>
      <c r="AV534" s="124" t="s">
        <v>514</v>
      </c>
      <c r="AW534" s="124" t="s">
        <v>370</v>
      </c>
      <c r="AX534" s="124" t="s">
        <v>172</v>
      </c>
      <c r="AY534" s="124" t="s">
        <v>5</v>
      </c>
      <c r="AZ534" s="124" t="s">
        <v>173</v>
      </c>
      <c r="BA534" s="124" t="s">
        <v>0</v>
      </c>
      <c r="BB534" s="124" t="s">
        <v>1</v>
      </c>
      <c r="BC534" s="124" t="s">
        <v>536</v>
      </c>
      <c r="BD534" s="124" t="s">
        <v>10</v>
      </c>
      <c r="BE534" s="124" t="s">
        <v>11</v>
      </c>
      <c r="BF534" s="124" t="s">
        <v>2</v>
      </c>
      <c r="BG534" s="124" t="s">
        <v>8</v>
      </c>
      <c r="BH534" s="124" t="s">
        <v>537</v>
      </c>
      <c r="BI534" s="124" t="s">
        <v>4</v>
      </c>
      <c r="BJ534" s="124" t="s">
        <v>3</v>
      </c>
      <c r="BK534" s="124" t="s">
        <v>555</v>
      </c>
    </row>
    <row r="535" spans="1:63" ht="14.65" thickTop="1" x14ac:dyDescent="0.45">
      <c r="A535" s="28" t="s">
        <v>227</v>
      </c>
      <c r="B535" s="184"/>
      <c r="C535" s="170"/>
      <c r="D535" s="170"/>
      <c r="E535" s="170"/>
      <c r="F535" s="170"/>
      <c r="G535" s="170"/>
      <c r="H535" s="170"/>
      <c r="I535" s="170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84"/>
      <c r="AE535" s="172"/>
      <c r="AF535" s="172"/>
      <c r="AG535" s="172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84"/>
      <c r="C536" s="170"/>
      <c r="D536" s="170"/>
      <c r="E536" s="170"/>
      <c r="F536" s="170"/>
      <c r="G536" s="170"/>
      <c r="H536" s="170"/>
      <c r="I536" s="170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84"/>
      <c r="AE536" s="172"/>
      <c r="AF536" s="172"/>
      <c r="AG536" s="172"/>
      <c r="AI536" s="9"/>
      <c r="AK536" s="39">
        <v>0</v>
      </c>
      <c r="AL536" s="39">
        <v>0</v>
      </c>
      <c r="AM536" s="39">
        <v>0</v>
      </c>
      <c r="AN536" s="39">
        <v>0</v>
      </c>
      <c r="AO536" s="39">
        <v>0</v>
      </c>
      <c r="AP536" s="39">
        <v>0</v>
      </c>
      <c r="AQ536" s="39">
        <v>0</v>
      </c>
      <c r="AR536" s="39">
        <v>0</v>
      </c>
      <c r="AS536" s="39">
        <v>0</v>
      </c>
      <c r="AT536" s="39">
        <v>0</v>
      </c>
      <c r="AU536" s="39">
        <v>0</v>
      </c>
      <c r="AV536" s="39">
        <v>0</v>
      </c>
      <c r="AW536" s="39">
        <v>0</v>
      </c>
      <c r="AX536" s="39">
        <v>0</v>
      </c>
      <c r="AY536" s="39">
        <v>0</v>
      </c>
      <c r="AZ536" s="39">
        <v>0</v>
      </c>
      <c r="BA536" s="39">
        <v>0</v>
      </c>
      <c r="BB536" s="39">
        <v>0</v>
      </c>
      <c r="BC536" s="39">
        <v>0</v>
      </c>
      <c r="BD536" s="39">
        <v>0</v>
      </c>
      <c r="BE536" s="39">
        <v>0</v>
      </c>
      <c r="BF536" s="39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84"/>
      <c r="C537" s="170"/>
      <c r="D537" s="170"/>
      <c r="E537" s="170"/>
      <c r="F537" s="170"/>
      <c r="G537" s="170"/>
      <c r="H537" s="170"/>
      <c r="I537" s="170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84"/>
      <c r="AE537" s="172"/>
      <c r="AF537" s="172"/>
      <c r="AG537" s="172"/>
      <c r="AI537" s="9"/>
      <c r="AK537" s="40">
        <f>ROWS(C535:C586)-COUNTBLANK(C535:C586)</f>
        <v>0</v>
      </c>
      <c r="AL537" s="40">
        <f>ROWS(D535:D586)-COUNTBLANK(D535:D586)</f>
        <v>0</v>
      </c>
      <c r="AM537" s="40">
        <f>ROWS(E535:E586)-COUNTBLANK(E535:E586)</f>
        <v>0</v>
      </c>
      <c r="AN537" s="40">
        <f>ROWS(F535:F586)-COUNTBLANK(F535:F586)</f>
        <v>0</v>
      </c>
      <c r="AO537" s="40">
        <f>ROWS(G535:G586)-COUNTBLANK(G535:G586)</f>
        <v>0</v>
      </c>
      <c r="AP537" s="40">
        <f>ROWS(I535:I586)-COUNTBLANK(I535:I586)</f>
        <v>0</v>
      </c>
      <c r="AQ537" s="40"/>
      <c r="AR537" s="40">
        <f>ROWS(J535:J586)-COUNTBLANK(J535:J586)</f>
        <v>0</v>
      </c>
      <c r="AS537" s="40">
        <f t="shared" ref="AS537" si="172">ROWS(K535:K586)-COUNTBLANK(K535:K586)</f>
        <v>0</v>
      </c>
      <c r="AT537" s="40">
        <f t="shared" ref="AT537" si="173">ROWS(L535:L586)-COUNTBLANK(L535:L586)</f>
        <v>0</v>
      </c>
      <c r="AU537" s="40">
        <f t="shared" ref="AU537" si="174">ROWS(M535:M586)-COUNTBLANK(M535:M586)</f>
        <v>0</v>
      </c>
      <c r="AV537" s="40">
        <f t="shared" ref="AV537" si="175">ROWS(N535:N586)-COUNTBLANK(N535:N586)</f>
        <v>0</v>
      </c>
      <c r="AW537" s="40">
        <f t="shared" ref="AW537" si="176">ROWS(O535:O586)-COUNTBLANK(O535:O586)</f>
        <v>0</v>
      </c>
      <c r="AX537" s="40">
        <f t="shared" ref="AX537" si="177">ROWS(P535:P586)-COUNTBLANK(P535:P586)</f>
        <v>0</v>
      </c>
      <c r="AY537" s="40">
        <f t="shared" ref="AY537" si="178">ROWS(Q535:Q586)-COUNTBLANK(Q535:Q586)</f>
        <v>0</v>
      </c>
      <c r="AZ537" s="40">
        <f t="shared" ref="AZ537" si="179">ROWS(R535:R586)-COUNTBLANK(R535:R586)</f>
        <v>0</v>
      </c>
      <c r="BA537" s="40">
        <f t="shared" ref="BA537" si="180">ROWS(S535:S586)-COUNTBLANK(S535:S586)</f>
        <v>0</v>
      </c>
      <c r="BB537" s="40">
        <f t="shared" ref="BB537" si="181">ROWS(T535:T586)-COUNTBLANK(T535:T586)</f>
        <v>0</v>
      </c>
      <c r="BC537" s="40">
        <f t="shared" ref="BC537" si="182">ROWS(U535:U586)-COUNTBLANK(U535:U586)</f>
        <v>0</v>
      </c>
      <c r="BD537" s="40">
        <f t="shared" ref="BD537" si="183">ROWS(V535:V586)-COUNTBLANK(V535:V586)</f>
        <v>0</v>
      </c>
      <c r="BE537" s="40">
        <f t="shared" ref="BE537" si="184">ROWS(W535:W586)-COUNTBLANK(W535:W586)</f>
        <v>0</v>
      </c>
      <c r="BF537" s="40">
        <f t="shared" ref="BF537" si="185">ROWS(X535:X586)-COUNTBLANK(X535:X586)</f>
        <v>0</v>
      </c>
      <c r="BG537" s="40">
        <f t="shared" ref="BG537" si="186">ROWS(Y535:Y586)-COUNTBLANK(Y535:Y586)</f>
        <v>0</v>
      </c>
      <c r="BH537" s="40">
        <f t="shared" ref="BH537" si="187">ROWS(Z535:Z586)-COUNTBLANK(Z535:Z586)</f>
        <v>0</v>
      </c>
      <c r="BI537" s="40">
        <f t="shared" ref="BI537" si="188">ROWS(AA535:AA586)-COUNTBLANK(AA535:AA586)</f>
        <v>0</v>
      </c>
      <c r="BJ537" s="40">
        <f t="shared" ref="BJ537" si="189">ROWS(AB535:AB586)-COUNTBLANK(AB535:AB586)</f>
        <v>0</v>
      </c>
      <c r="BK537" s="40">
        <f t="shared" ref="BK537" si="190">ROWS(AC535:AC586)-COUNTBLANK(AC535:AC586)</f>
        <v>0</v>
      </c>
    </row>
    <row r="538" spans="1:63" x14ac:dyDescent="0.45">
      <c r="B538" s="184"/>
      <c r="C538" s="170"/>
      <c r="D538" s="170"/>
      <c r="E538" s="170"/>
      <c r="F538" s="170"/>
      <c r="G538" s="170"/>
      <c r="H538" s="170"/>
      <c r="I538" s="170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84"/>
      <c r="AE538" s="172"/>
      <c r="AF538" s="172"/>
      <c r="AG538" s="172"/>
      <c r="AI538" s="9"/>
    </row>
    <row r="539" spans="1:63" x14ac:dyDescent="0.45">
      <c r="B539" s="184"/>
      <c r="C539" s="170"/>
      <c r="D539" s="170"/>
      <c r="E539" s="170"/>
      <c r="F539" s="170"/>
      <c r="G539" s="170"/>
      <c r="H539" s="170"/>
      <c r="I539" s="170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84"/>
      <c r="AE539" s="172"/>
      <c r="AF539" s="172"/>
      <c r="AG539" s="172"/>
      <c r="AI539" s="9"/>
      <c r="AK539" s="22" t="s">
        <v>257</v>
      </c>
      <c r="AL539" s="22" t="s">
        <v>587</v>
      </c>
      <c r="AM539" s="22" t="s">
        <v>590</v>
      </c>
      <c r="AN539" s="22" t="s">
        <v>588</v>
      </c>
      <c r="AO539" s="22" t="s">
        <v>589</v>
      </c>
    </row>
    <row r="540" spans="1:63" x14ac:dyDescent="0.45">
      <c r="B540" s="184"/>
      <c r="C540" s="170"/>
      <c r="D540" s="170"/>
      <c r="E540" s="170"/>
      <c r="F540" s="170"/>
      <c r="G540" s="170"/>
      <c r="H540" s="170"/>
      <c r="I540" s="170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84"/>
      <c r="AE540" s="172"/>
      <c r="AF540" s="172"/>
      <c r="AG540" s="172"/>
      <c r="AI540" s="9"/>
      <c r="AK540" s="23">
        <f>ROWS(AD535:AD586)-COUNTBLANK(B535:B586)</f>
        <v>0</v>
      </c>
      <c r="AL540" s="23">
        <f>COUNTIF(AG535:AG586,"FALSE")</f>
        <v>0</v>
      </c>
      <c r="AM540" s="23">
        <f>AK540-AL540</f>
        <v>0</v>
      </c>
      <c r="AN540" s="23">
        <f>COUNTIF(AF535:AF586,"O")</f>
        <v>0</v>
      </c>
      <c r="AO540" s="23">
        <f>COUNTIF(AF535:AF586,"*~?")</f>
        <v>0</v>
      </c>
    </row>
    <row r="541" spans="1:63" x14ac:dyDescent="0.45">
      <c r="B541" s="184"/>
      <c r="C541" s="170"/>
      <c r="D541" s="170"/>
      <c r="E541" s="170"/>
      <c r="F541" s="170"/>
      <c r="G541" s="170"/>
      <c r="H541" s="170"/>
      <c r="I541" s="170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84"/>
      <c r="AE541" s="172"/>
      <c r="AF541" s="172"/>
      <c r="AG541" s="172"/>
      <c r="AI541" s="9"/>
    </row>
    <row r="542" spans="1:63" x14ac:dyDescent="0.45">
      <c r="B542" s="184"/>
      <c r="C542" s="170"/>
      <c r="D542" s="170"/>
      <c r="E542" s="170"/>
      <c r="F542" s="170"/>
      <c r="G542" s="170"/>
      <c r="H542" s="170"/>
      <c r="I542" s="170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84"/>
      <c r="AE542" s="172"/>
      <c r="AF542" s="172"/>
      <c r="AG542" s="172"/>
      <c r="AI542" s="9"/>
      <c r="AK542" s="9"/>
      <c r="AL542" s="22" t="s">
        <v>455</v>
      </c>
      <c r="AM542" s="22" t="s">
        <v>337</v>
      </c>
      <c r="AN542" s="22" t="s">
        <v>456</v>
      </c>
      <c r="AP542" s="22"/>
      <c r="AQ542" s="88" t="s">
        <v>485</v>
      </c>
      <c r="AR542" s="88" t="s">
        <v>486</v>
      </c>
      <c r="AS542" s="88" t="s">
        <v>487</v>
      </c>
      <c r="AT542" s="88" t="s">
        <v>488</v>
      </c>
      <c r="AU542" s="88" t="s">
        <v>489</v>
      </c>
    </row>
    <row r="543" spans="1:63" x14ac:dyDescent="0.45">
      <c r="B543" s="184"/>
      <c r="C543" s="170"/>
      <c r="D543" s="170"/>
      <c r="E543" s="170"/>
      <c r="F543" s="170"/>
      <c r="G543" s="170"/>
      <c r="H543" s="170"/>
      <c r="I543" s="170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84"/>
      <c r="AE543" s="172"/>
      <c r="AF543" s="172"/>
      <c r="AG543" s="172"/>
      <c r="AI543" s="9"/>
      <c r="AK543" s="22" t="s">
        <v>260</v>
      </c>
      <c r="AL543" s="25">
        <f>IF(ISNUMBER(SEARCH("S",A536)),COUNTIF(AG535:AG544,"False"),0)</f>
        <v>0</v>
      </c>
      <c r="AM543" s="25">
        <f>IF(ISNUMBER(SEARCH("S",A536)),COUNTIF(AG577:AG586,"False"),0)</f>
        <v>0</v>
      </c>
      <c r="AN543" s="25">
        <f>IF(ISNUMBER(SEARCH("S",A536)),COUNTIF(AG545:AG576,"False"),0)</f>
        <v>0</v>
      </c>
      <c r="AP543" s="22" t="s">
        <v>388</v>
      </c>
      <c r="AQ543" s="23">
        <f>IF(OR(ISNUMBER(SEARCH("S",$A536)),ISNUMBER(SEARCH("P",$A536))),AK536,0)</f>
        <v>0</v>
      </c>
      <c r="AR543" s="23">
        <f>IF(OR(ISNUMBER(SEARCH("S",$A536)),ISNUMBER(SEARCH("P",$A536))),AL536,0)</f>
        <v>0</v>
      </c>
      <c r="AS543" s="23">
        <f>IF(OR(ISNUMBER(SEARCH("S",$A536)),ISNUMBER(SEARCH("P",$A536))),AM536,0)</f>
        <v>0</v>
      </c>
      <c r="AT543" s="23">
        <f>IF(OR(ISNUMBER(SEARCH("S",$A536)),ISNUMBER(SEARCH("P",$A536))),AN536,0)</f>
        <v>0</v>
      </c>
      <c r="AU543" s="23">
        <f>IF(OR(ISNUMBER(SEARCH("S",$A536)),ISNUMBER(SEARCH("P",$A536))),AO536,0)</f>
        <v>0</v>
      </c>
    </row>
    <row r="544" spans="1:63" x14ac:dyDescent="0.45">
      <c r="B544" s="184"/>
      <c r="C544" s="170"/>
      <c r="D544" s="170"/>
      <c r="E544" s="170"/>
      <c r="F544" s="170"/>
      <c r="G544" s="170"/>
      <c r="H544" s="170"/>
      <c r="I544" s="170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84"/>
      <c r="AE544" s="172"/>
      <c r="AF544" s="172"/>
      <c r="AG544" s="172"/>
      <c r="AI544" s="9"/>
      <c r="AK544" s="22" t="s">
        <v>352</v>
      </c>
      <c r="AL544" s="25">
        <f>IF(ISNUMBER(SEARCH("P",A536)),COUNTIF(AG535:AG544,"False"),0)</f>
        <v>0</v>
      </c>
      <c r="AM544" s="25">
        <f>IF(ISNUMBER(SEARCH("P",A536)),COUNTIF(AG572:AG581,"False"),0)</f>
        <v>0</v>
      </c>
      <c r="AN544" s="25">
        <f>IF(ISNUMBER(SEARCH("P",A536)),COUNTIF(AG545:AG571,"False"),0)</f>
        <v>0</v>
      </c>
      <c r="AP544" s="22"/>
      <c r="AQ544" s="23">
        <f>IF(OR(ISNUMBER(SEARCH("S",$A536)),ISNUMBER(SEARCH("P",$A536))),AK537,0)</f>
        <v>0</v>
      </c>
      <c r="AR544" s="23">
        <f>IF(OR(ISNUMBER(SEARCH("S",$A536)),ISNUMBER(SEARCH("P",$A536))),AL537,0)</f>
        <v>0</v>
      </c>
      <c r="AS544" s="23">
        <f>IF(OR(ISNUMBER(SEARCH("S",$A536)),ISNUMBER(SEARCH("P",$A536))),AM537,0)</f>
        <v>0</v>
      </c>
      <c r="AT544" s="23">
        <f>IF(OR(ISNUMBER(SEARCH("S",$A536)),ISNUMBER(SEARCH("P",$A536))),AN537,0)</f>
        <v>0</v>
      </c>
      <c r="AU544" s="23">
        <f>IF(OR(ISNUMBER(SEARCH("S",$A536)),ISNUMBER(SEARCH("P",$A536))),AO537,0)</f>
        <v>0</v>
      </c>
    </row>
    <row r="545" spans="2:47" x14ac:dyDescent="0.45">
      <c r="B545" s="184"/>
      <c r="C545" s="170"/>
      <c r="D545" s="170"/>
      <c r="E545" s="170"/>
      <c r="F545" s="170"/>
      <c r="G545" s="170"/>
      <c r="H545" s="170"/>
      <c r="I545" s="170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84"/>
      <c r="AE545" s="172"/>
      <c r="AF545" s="172"/>
      <c r="AG545" s="172"/>
      <c r="AI545" s="9"/>
      <c r="AK545" s="22" t="s">
        <v>353</v>
      </c>
      <c r="AL545" s="25">
        <f>IF(ISNUMBER(SEARCH("A",A536)),COUNTIF(AG535:AG544,"False"),0)</f>
        <v>0</v>
      </c>
      <c r="AM545" s="25">
        <f>IF(ISNUMBER(SEARCH("A",A536)),COUNTIF(AG565:AG574,"False"),0)</f>
        <v>0</v>
      </c>
      <c r="AN545" s="25">
        <f>IF(ISNUMBER(SEARCH("A",A536)),COUNTIF(AG545:AG564,"False"),0)</f>
        <v>0</v>
      </c>
      <c r="AP545" s="22" t="s">
        <v>353</v>
      </c>
      <c r="AQ545" s="23">
        <f>IF(ISNUMBER(SEARCH("A",$A536)),AK536,0)</f>
        <v>0</v>
      </c>
      <c r="AR545" s="23">
        <f>IF(ISNUMBER(SEARCH("A",$A536)),AL536,0)</f>
        <v>0</v>
      </c>
      <c r="AS545" s="23">
        <f>IF(ISNUMBER(SEARCH("A",$A536)),AM536,0)</f>
        <v>0</v>
      </c>
      <c r="AT545" s="23">
        <f>IF(ISNUMBER(SEARCH("A",$A536)),AN536,0)</f>
        <v>0</v>
      </c>
      <c r="AU545" s="23" t="s">
        <v>167</v>
      </c>
    </row>
    <row r="546" spans="2:47" x14ac:dyDescent="0.45">
      <c r="B546" s="184"/>
      <c r="C546" s="170"/>
      <c r="D546" s="170"/>
      <c r="E546" s="170"/>
      <c r="F546" s="170"/>
      <c r="G546" s="170"/>
      <c r="H546" s="170"/>
      <c r="I546" s="170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84"/>
      <c r="AE546" s="172"/>
      <c r="AF546" s="172"/>
      <c r="AG546" s="172"/>
      <c r="AI546" s="9"/>
      <c r="AP546" s="9"/>
      <c r="AQ546" s="23">
        <v>10</v>
      </c>
      <c r="AR546" s="23">
        <v>10</v>
      </c>
      <c r="AS546" s="23">
        <v>10</v>
      </c>
      <c r="AT546" s="23">
        <v>10</v>
      </c>
      <c r="AU546" s="23" t="s">
        <v>167</v>
      </c>
    </row>
    <row r="547" spans="2:47" x14ac:dyDescent="0.45">
      <c r="B547" s="184"/>
      <c r="C547" s="170"/>
      <c r="D547" s="170"/>
      <c r="E547" s="170"/>
      <c r="F547" s="170"/>
      <c r="G547" s="170"/>
      <c r="H547" s="170"/>
      <c r="I547" s="170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84"/>
      <c r="AE547" s="172"/>
      <c r="AF547" s="172"/>
      <c r="AG547" s="172"/>
      <c r="AI547" s="9"/>
      <c r="AK547" s="456" t="s">
        <v>658</v>
      </c>
      <c r="AL547" s="456"/>
      <c r="AM547" s="456"/>
    </row>
    <row r="548" spans="2:47" x14ac:dyDescent="0.45">
      <c r="B548" s="184"/>
      <c r="C548" s="170"/>
      <c r="D548" s="170"/>
      <c r="E548" s="170"/>
      <c r="F548" s="170"/>
      <c r="G548" s="170"/>
      <c r="H548" s="170"/>
      <c r="I548" s="170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84"/>
      <c r="AE548" s="172"/>
      <c r="AF548" s="172"/>
      <c r="AG548" s="172"/>
      <c r="AI548" s="9"/>
      <c r="AK548" s="442" t="s">
        <v>679</v>
      </c>
      <c r="AL548" s="23"/>
      <c r="AM548" s="22">
        <f>COUNTIF(H535:H586,1)</f>
        <v>0</v>
      </c>
    </row>
    <row r="549" spans="2:47" x14ac:dyDescent="0.45">
      <c r="B549" s="184"/>
      <c r="C549" s="170"/>
      <c r="D549" s="170"/>
      <c r="E549" s="170"/>
      <c r="F549" s="170"/>
      <c r="G549" s="170"/>
      <c r="H549" s="170"/>
      <c r="I549" s="170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84"/>
      <c r="AE549" s="172"/>
      <c r="AF549" s="172"/>
      <c r="AG549" s="172"/>
      <c r="AI549" s="9"/>
      <c r="AK549" s="442" t="s">
        <v>680</v>
      </c>
      <c r="AL549" s="23"/>
      <c r="AM549" s="22">
        <f>COUNTIF(H535:H586,2)</f>
        <v>0</v>
      </c>
    </row>
    <row r="550" spans="2:47" x14ac:dyDescent="0.45">
      <c r="B550" s="184"/>
      <c r="C550" s="170"/>
      <c r="D550" s="170"/>
      <c r="E550" s="170"/>
      <c r="F550" s="170"/>
      <c r="G550" s="170"/>
      <c r="H550" s="170"/>
      <c r="I550" s="170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84"/>
      <c r="AE550" s="172"/>
      <c r="AF550" s="172"/>
      <c r="AG550" s="172"/>
      <c r="AI550" s="9"/>
    </row>
    <row r="551" spans="2:47" x14ac:dyDescent="0.45">
      <c r="B551" s="184"/>
      <c r="C551" s="170"/>
      <c r="D551" s="170"/>
      <c r="E551" s="170"/>
      <c r="F551" s="170"/>
      <c r="G551" s="170"/>
      <c r="H551" s="170"/>
      <c r="I551" s="170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84"/>
      <c r="AE551" s="172"/>
      <c r="AF551" s="172"/>
      <c r="AG551" s="172"/>
      <c r="AI551" s="9"/>
    </row>
    <row r="552" spans="2:47" x14ac:dyDescent="0.45">
      <c r="B552" s="184"/>
      <c r="C552" s="170"/>
      <c r="D552" s="170"/>
      <c r="E552" s="170"/>
      <c r="F552" s="170"/>
      <c r="G552" s="170"/>
      <c r="H552" s="170"/>
      <c r="I552" s="170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84"/>
      <c r="AE552" s="172"/>
      <c r="AF552" s="172"/>
      <c r="AG552" s="172"/>
      <c r="AI552" s="9"/>
    </row>
    <row r="553" spans="2:47" x14ac:dyDescent="0.45">
      <c r="B553" s="184"/>
      <c r="C553" s="170"/>
      <c r="D553" s="170"/>
      <c r="E553" s="170"/>
      <c r="F553" s="170"/>
      <c r="G553" s="170"/>
      <c r="H553" s="170"/>
      <c r="I553" s="170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84"/>
      <c r="AE553" s="172"/>
      <c r="AF553" s="172"/>
      <c r="AG553" s="172"/>
      <c r="AI553" s="9"/>
    </row>
    <row r="554" spans="2:47" x14ac:dyDescent="0.45">
      <c r="B554" s="184"/>
      <c r="C554" s="170"/>
      <c r="D554" s="170"/>
      <c r="E554" s="170"/>
      <c r="F554" s="170"/>
      <c r="G554" s="170"/>
      <c r="H554" s="170"/>
      <c r="I554" s="170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84"/>
      <c r="AE554" s="172"/>
      <c r="AF554" s="172"/>
      <c r="AG554" s="172"/>
      <c r="AI554" s="9"/>
    </row>
    <row r="555" spans="2:47" x14ac:dyDescent="0.45">
      <c r="B555" s="184"/>
      <c r="C555" s="170"/>
      <c r="D555" s="170"/>
      <c r="E555" s="170"/>
      <c r="F555" s="170"/>
      <c r="G555" s="170"/>
      <c r="H555" s="170"/>
      <c r="I555" s="170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84"/>
      <c r="AE555" s="172"/>
      <c r="AF555" s="172"/>
      <c r="AG555" s="172"/>
      <c r="AI555" s="9"/>
    </row>
    <row r="556" spans="2:47" x14ac:dyDescent="0.45">
      <c r="B556" s="184"/>
      <c r="C556" s="170"/>
      <c r="D556" s="170"/>
      <c r="E556" s="170"/>
      <c r="F556" s="170"/>
      <c r="G556" s="170"/>
      <c r="H556" s="170"/>
      <c r="I556" s="170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84"/>
      <c r="AE556" s="172"/>
      <c r="AF556" s="172"/>
      <c r="AG556" s="172"/>
      <c r="AI556" s="9"/>
    </row>
    <row r="557" spans="2:47" x14ac:dyDescent="0.45">
      <c r="B557" s="184"/>
      <c r="C557" s="170"/>
      <c r="D557" s="170"/>
      <c r="E557" s="170"/>
      <c r="F557" s="170"/>
      <c r="G557" s="170"/>
      <c r="H557" s="170"/>
      <c r="I557" s="170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84"/>
      <c r="AE557" s="172"/>
      <c r="AF557" s="172"/>
      <c r="AG557" s="172"/>
      <c r="AI557" s="9"/>
    </row>
    <row r="558" spans="2:47" x14ac:dyDescent="0.45">
      <c r="B558" s="184"/>
      <c r="C558" s="170"/>
      <c r="D558" s="170"/>
      <c r="E558" s="170"/>
      <c r="F558" s="170"/>
      <c r="G558" s="170"/>
      <c r="H558" s="170"/>
      <c r="I558" s="170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84"/>
      <c r="AE558" s="172"/>
      <c r="AF558" s="172"/>
      <c r="AG558" s="172"/>
      <c r="AI558" s="9"/>
    </row>
    <row r="559" spans="2:47" x14ac:dyDescent="0.45">
      <c r="B559" s="184"/>
      <c r="C559" s="170"/>
      <c r="D559" s="170"/>
      <c r="E559" s="170"/>
      <c r="F559" s="170"/>
      <c r="G559" s="170"/>
      <c r="H559" s="170"/>
      <c r="I559" s="170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84"/>
      <c r="AE559" s="172"/>
      <c r="AF559" s="172"/>
      <c r="AG559" s="172"/>
      <c r="AI559" s="9"/>
    </row>
    <row r="560" spans="2:47" x14ac:dyDescent="0.45">
      <c r="B560" s="184"/>
      <c r="C560" s="170"/>
      <c r="D560" s="170"/>
      <c r="E560" s="170"/>
      <c r="F560" s="170"/>
      <c r="G560" s="170"/>
      <c r="H560" s="170"/>
      <c r="I560" s="170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84"/>
      <c r="AE560" s="172"/>
      <c r="AF560" s="172"/>
      <c r="AG560" s="172"/>
      <c r="AI560" s="9"/>
    </row>
    <row r="561" spans="2:35" x14ac:dyDescent="0.45">
      <c r="B561" s="184"/>
      <c r="C561" s="170"/>
      <c r="D561" s="170"/>
      <c r="E561" s="170"/>
      <c r="F561" s="170"/>
      <c r="G561" s="170"/>
      <c r="H561" s="170"/>
      <c r="I561" s="170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84"/>
      <c r="AE561" s="172"/>
      <c r="AF561" s="172"/>
      <c r="AG561" s="172"/>
      <c r="AI561" s="9"/>
    </row>
    <row r="562" spans="2:35" x14ac:dyDescent="0.45">
      <c r="B562" s="184"/>
      <c r="C562" s="170"/>
      <c r="D562" s="170"/>
      <c r="E562" s="170"/>
      <c r="F562" s="170"/>
      <c r="G562" s="170"/>
      <c r="H562" s="170"/>
      <c r="I562" s="170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84"/>
      <c r="AE562" s="172"/>
      <c r="AF562" s="172"/>
      <c r="AG562" s="172"/>
      <c r="AI562" s="9"/>
    </row>
    <row r="563" spans="2:35" x14ac:dyDescent="0.45">
      <c r="B563" s="184"/>
      <c r="C563" s="170"/>
      <c r="D563" s="170"/>
      <c r="E563" s="170"/>
      <c r="F563" s="170"/>
      <c r="G563" s="170"/>
      <c r="H563" s="170"/>
      <c r="I563" s="170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84"/>
      <c r="AE563" s="172"/>
      <c r="AF563" s="172"/>
      <c r="AG563" s="172"/>
      <c r="AI563" s="9"/>
    </row>
    <row r="564" spans="2:35" x14ac:dyDescent="0.45">
      <c r="B564" s="184"/>
      <c r="C564" s="170"/>
      <c r="D564" s="170"/>
      <c r="E564" s="170"/>
      <c r="F564" s="170"/>
      <c r="G564" s="170"/>
      <c r="H564" s="170"/>
      <c r="I564" s="170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84"/>
      <c r="AE564" s="172"/>
      <c r="AF564" s="172"/>
      <c r="AG564" s="172"/>
      <c r="AI564" s="9"/>
    </row>
    <row r="565" spans="2:35" x14ac:dyDescent="0.45">
      <c r="B565" s="184"/>
      <c r="C565" s="170"/>
      <c r="D565" s="170"/>
      <c r="E565" s="170"/>
      <c r="F565" s="170"/>
      <c r="G565" s="170"/>
      <c r="H565" s="170"/>
      <c r="I565" s="170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84"/>
      <c r="AE565" s="172"/>
      <c r="AF565" s="172"/>
      <c r="AG565" s="172"/>
      <c r="AI565" s="9"/>
    </row>
    <row r="566" spans="2:35" x14ac:dyDescent="0.45">
      <c r="B566" s="184"/>
      <c r="C566" s="170"/>
      <c r="D566" s="170"/>
      <c r="E566" s="170"/>
      <c r="F566" s="170"/>
      <c r="G566" s="170"/>
      <c r="H566" s="170"/>
      <c r="I566" s="170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84"/>
      <c r="AE566" s="172"/>
      <c r="AF566" s="172"/>
      <c r="AG566" s="172"/>
      <c r="AI566" s="9"/>
    </row>
    <row r="567" spans="2:35" x14ac:dyDescent="0.45">
      <c r="B567" s="184"/>
      <c r="C567" s="170"/>
      <c r="D567" s="170"/>
      <c r="E567" s="170"/>
      <c r="F567" s="170"/>
      <c r="G567" s="170"/>
      <c r="H567" s="170"/>
      <c r="I567" s="170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84"/>
      <c r="AE567" s="172"/>
      <c r="AF567" s="172"/>
      <c r="AG567" s="172"/>
      <c r="AI567" s="9"/>
    </row>
    <row r="568" spans="2:35" x14ac:dyDescent="0.45">
      <c r="B568" s="184"/>
      <c r="C568" s="170"/>
      <c r="D568" s="170"/>
      <c r="E568" s="170"/>
      <c r="F568" s="170"/>
      <c r="G568" s="170"/>
      <c r="H568" s="170"/>
      <c r="I568" s="170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84"/>
      <c r="AE568" s="172"/>
      <c r="AF568" s="172"/>
      <c r="AG568" s="172"/>
      <c r="AI568" s="9"/>
    </row>
    <row r="569" spans="2:35" x14ac:dyDescent="0.45">
      <c r="B569" s="184"/>
      <c r="C569" s="170"/>
      <c r="D569" s="170"/>
      <c r="E569" s="170"/>
      <c r="F569" s="170"/>
      <c r="G569" s="170"/>
      <c r="H569" s="170"/>
      <c r="I569" s="170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84"/>
      <c r="AE569" s="172"/>
      <c r="AF569" s="172"/>
      <c r="AG569" s="172"/>
      <c r="AI569" s="9"/>
    </row>
    <row r="570" spans="2:35" x14ac:dyDescent="0.45">
      <c r="B570" s="184"/>
      <c r="C570" s="170"/>
      <c r="D570" s="170"/>
      <c r="E570" s="170"/>
      <c r="F570" s="170"/>
      <c r="G570" s="170"/>
      <c r="H570" s="170"/>
      <c r="I570" s="170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84"/>
      <c r="AE570" s="172"/>
      <c r="AF570" s="172"/>
      <c r="AG570" s="172"/>
      <c r="AI570" s="9"/>
    </row>
    <row r="571" spans="2:35" x14ac:dyDescent="0.45">
      <c r="B571" s="184"/>
      <c r="C571" s="170"/>
      <c r="D571" s="170"/>
      <c r="E571" s="170"/>
      <c r="F571" s="170"/>
      <c r="G571" s="170"/>
      <c r="H571" s="170"/>
      <c r="I571" s="170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84"/>
      <c r="AE571" s="172"/>
      <c r="AF571" s="172"/>
      <c r="AG571" s="172"/>
      <c r="AI571" s="9"/>
    </row>
    <row r="572" spans="2:35" x14ac:dyDescent="0.45">
      <c r="B572" s="184"/>
      <c r="C572" s="170"/>
      <c r="D572" s="170"/>
      <c r="E572" s="170"/>
      <c r="F572" s="170"/>
      <c r="G572" s="170"/>
      <c r="H572" s="170"/>
      <c r="I572" s="170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84"/>
      <c r="AE572" s="172"/>
      <c r="AF572" s="172"/>
      <c r="AG572" s="172"/>
      <c r="AI572" s="9"/>
    </row>
    <row r="573" spans="2:35" x14ac:dyDescent="0.45">
      <c r="B573" s="184"/>
      <c r="C573" s="170"/>
      <c r="D573" s="170"/>
      <c r="E573" s="170"/>
      <c r="F573" s="170"/>
      <c r="G573" s="170"/>
      <c r="H573" s="170"/>
      <c r="I573" s="170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84"/>
      <c r="AE573" s="172"/>
      <c r="AF573" s="172"/>
      <c r="AG573" s="172"/>
      <c r="AI573" s="9"/>
    </row>
    <row r="574" spans="2:35" x14ac:dyDescent="0.45">
      <c r="B574" s="184"/>
      <c r="C574" s="170"/>
      <c r="D574" s="170"/>
      <c r="E574" s="170"/>
      <c r="F574" s="170"/>
      <c r="G574" s="170"/>
      <c r="H574" s="170"/>
      <c r="I574" s="170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84"/>
      <c r="AE574" s="172"/>
      <c r="AF574" s="172"/>
      <c r="AG574" s="172"/>
      <c r="AI574" s="9"/>
    </row>
    <row r="575" spans="2:35" x14ac:dyDescent="0.45">
      <c r="B575" s="184"/>
      <c r="C575" s="170"/>
      <c r="D575" s="170"/>
      <c r="E575" s="170"/>
      <c r="F575" s="170"/>
      <c r="G575" s="170"/>
      <c r="H575" s="170"/>
      <c r="I575" s="170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84"/>
      <c r="AE575" s="172"/>
      <c r="AF575" s="172"/>
      <c r="AG575" s="172"/>
      <c r="AI575" s="9"/>
    </row>
    <row r="576" spans="2:35" x14ac:dyDescent="0.45">
      <c r="B576" s="184"/>
      <c r="C576" s="170"/>
      <c r="D576" s="170"/>
      <c r="E576" s="170"/>
      <c r="F576" s="170"/>
      <c r="G576" s="170"/>
      <c r="H576" s="170"/>
      <c r="I576" s="170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84"/>
      <c r="AE576" s="172"/>
      <c r="AF576" s="172"/>
      <c r="AG576" s="172"/>
      <c r="AI576" s="9"/>
    </row>
    <row r="577" spans="1:63" x14ac:dyDescent="0.45">
      <c r="B577" s="184"/>
      <c r="C577" s="170"/>
      <c r="D577" s="170"/>
      <c r="E577" s="170"/>
      <c r="F577" s="170"/>
      <c r="G577" s="170"/>
      <c r="H577" s="170"/>
      <c r="I577" s="170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84"/>
      <c r="AE577" s="172"/>
      <c r="AF577" s="172"/>
      <c r="AG577" s="172"/>
      <c r="AI577" s="9"/>
    </row>
    <row r="578" spans="1:63" x14ac:dyDescent="0.45">
      <c r="B578" s="184"/>
      <c r="C578" s="170"/>
      <c r="D578" s="170"/>
      <c r="E578" s="170"/>
      <c r="F578" s="170"/>
      <c r="G578" s="170"/>
      <c r="H578" s="170"/>
      <c r="I578" s="170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84"/>
      <c r="AE578" s="172"/>
      <c r="AF578" s="172"/>
      <c r="AG578" s="172"/>
      <c r="AI578" s="9"/>
    </row>
    <row r="579" spans="1:63" x14ac:dyDescent="0.45">
      <c r="B579" s="184"/>
      <c r="C579" s="170"/>
      <c r="D579" s="170"/>
      <c r="E579" s="170"/>
      <c r="F579" s="170"/>
      <c r="G579" s="170"/>
      <c r="H579" s="170"/>
      <c r="I579" s="170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84"/>
      <c r="AE579" s="172"/>
      <c r="AF579" s="172"/>
      <c r="AG579" s="172"/>
      <c r="AI579" s="9"/>
    </row>
    <row r="580" spans="1:63" x14ac:dyDescent="0.45">
      <c r="B580" s="184"/>
      <c r="C580" s="170"/>
      <c r="D580" s="170"/>
      <c r="E580" s="170"/>
      <c r="F580" s="170"/>
      <c r="G580" s="170"/>
      <c r="H580" s="170"/>
      <c r="I580" s="170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84"/>
      <c r="AE580" s="172"/>
      <c r="AF580" s="172"/>
      <c r="AG580" s="172"/>
      <c r="AI580" s="9"/>
    </row>
    <row r="581" spans="1:63" x14ac:dyDescent="0.45">
      <c r="B581" s="184"/>
      <c r="C581" s="170"/>
      <c r="D581" s="170"/>
      <c r="E581" s="170"/>
      <c r="F581" s="170"/>
      <c r="G581" s="170"/>
      <c r="H581" s="170"/>
      <c r="I581" s="170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84"/>
      <c r="AE581" s="172"/>
      <c r="AF581" s="172"/>
      <c r="AG581" s="172"/>
      <c r="AI581" s="9"/>
    </row>
    <row r="582" spans="1:63" x14ac:dyDescent="0.45">
      <c r="B582" s="184"/>
      <c r="C582" s="170"/>
      <c r="D582" s="170"/>
      <c r="E582" s="170"/>
      <c r="F582" s="170"/>
      <c r="G582" s="170"/>
      <c r="H582" s="170"/>
      <c r="I582" s="170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84"/>
      <c r="AE582" s="172"/>
      <c r="AF582" s="172"/>
      <c r="AG582" s="172"/>
      <c r="AI582" s="9"/>
    </row>
    <row r="583" spans="1:63" x14ac:dyDescent="0.45">
      <c r="B583" s="184"/>
      <c r="C583" s="170"/>
      <c r="D583" s="170"/>
      <c r="E583" s="170"/>
      <c r="F583" s="170"/>
      <c r="G583" s="170"/>
      <c r="H583" s="170"/>
      <c r="I583" s="170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84"/>
      <c r="AE583" s="172"/>
      <c r="AF583" s="172"/>
      <c r="AG583" s="172"/>
      <c r="AI583" s="9"/>
    </row>
    <row r="584" spans="1:63" x14ac:dyDescent="0.45">
      <c r="B584" s="184"/>
      <c r="C584" s="170"/>
      <c r="D584" s="170"/>
      <c r="E584" s="170"/>
      <c r="F584" s="170"/>
      <c r="G584" s="170"/>
      <c r="H584" s="170"/>
      <c r="I584" s="170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84"/>
      <c r="AE584" s="172"/>
      <c r="AF584" s="172"/>
      <c r="AG584" s="172"/>
      <c r="AI584" s="9"/>
    </row>
    <row r="585" spans="1:63" x14ac:dyDescent="0.45">
      <c r="B585" s="184"/>
      <c r="C585" s="170"/>
      <c r="D585" s="170"/>
      <c r="E585" s="170"/>
      <c r="F585" s="170"/>
      <c r="G585" s="170"/>
      <c r="H585" s="170"/>
      <c r="I585" s="170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84"/>
      <c r="AE585" s="172"/>
      <c r="AF585" s="172"/>
      <c r="AG585" s="172"/>
      <c r="AI585" s="9"/>
    </row>
    <row r="586" spans="1:63" ht="14.65" thickBot="1" x14ac:dyDescent="0.5">
      <c r="B586" s="184"/>
      <c r="C586" s="173"/>
      <c r="D586" s="173"/>
      <c r="E586" s="173"/>
      <c r="F586" s="173"/>
      <c r="G586" s="173"/>
      <c r="H586" s="173"/>
      <c r="I586" s="173"/>
      <c r="J586" s="174"/>
      <c r="K586" s="174"/>
      <c r="L586" s="174"/>
      <c r="M586" s="174"/>
      <c r="N586" s="174"/>
      <c r="O586" s="174"/>
      <c r="P586" s="174"/>
      <c r="Q586" s="174"/>
      <c r="R586" s="174"/>
      <c r="S586" s="174"/>
      <c r="T586" s="174"/>
      <c r="U586" s="174"/>
      <c r="V586" s="174"/>
      <c r="W586" s="174"/>
      <c r="X586" s="174"/>
      <c r="Y586" s="174"/>
      <c r="Z586" s="174"/>
      <c r="AA586" s="174"/>
      <c r="AB586" s="174"/>
      <c r="AC586" s="174"/>
      <c r="AD586" s="184"/>
      <c r="AE586" s="172"/>
      <c r="AF586" s="172"/>
      <c r="AG586" s="172"/>
      <c r="AI586" s="11"/>
    </row>
    <row r="587" spans="1:63" s="12" customFormat="1" ht="21.75" thickTop="1" thickBot="1" x14ac:dyDescent="0.5">
      <c r="A587" s="8"/>
      <c r="B587" s="18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86"/>
      <c r="AE587" s="172"/>
      <c r="AF587" s="172"/>
      <c r="AG587" s="172"/>
      <c r="AH587"/>
      <c r="AI587" s="13"/>
      <c r="AK587" s="124" t="s">
        <v>485</v>
      </c>
      <c r="AL587" s="124" t="s">
        <v>486</v>
      </c>
      <c r="AM587" s="124" t="s">
        <v>487</v>
      </c>
      <c r="AN587" s="124" t="s">
        <v>488</v>
      </c>
      <c r="AO587" s="124" t="s">
        <v>489</v>
      </c>
      <c r="AP587" s="124" t="s">
        <v>363</v>
      </c>
      <c r="AQ587" s="124" t="s">
        <v>657</v>
      </c>
      <c r="AR587" s="124" t="s">
        <v>6</v>
      </c>
      <c r="AS587" s="124" t="s">
        <v>9</v>
      </c>
      <c r="AT587" s="124" t="s">
        <v>7</v>
      </c>
      <c r="AU587" s="124" t="s">
        <v>554</v>
      </c>
      <c r="AV587" s="124" t="s">
        <v>514</v>
      </c>
      <c r="AW587" s="124" t="s">
        <v>370</v>
      </c>
      <c r="AX587" s="124" t="s">
        <v>172</v>
      </c>
      <c r="AY587" s="124" t="s">
        <v>5</v>
      </c>
      <c r="AZ587" s="124" t="s">
        <v>173</v>
      </c>
      <c r="BA587" s="124" t="s">
        <v>0</v>
      </c>
      <c r="BB587" s="124" t="s">
        <v>1</v>
      </c>
      <c r="BC587" s="124" t="s">
        <v>536</v>
      </c>
      <c r="BD587" s="124" t="s">
        <v>10</v>
      </c>
      <c r="BE587" s="124" t="s">
        <v>11</v>
      </c>
      <c r="BF587" s="124" t="s">
        <v>2</v>
      </c>
      <c r="BG587" s="124" t="s">
        <v>8</v>
      </c>
      <c r="BH587" s="124" t="s">
        <v>537</v>
      </c>
      <c r="BI587" s="124" t="s">
        <v>4</v>
      </c>
      <c r="BJ587" s="124" t="s">
        <v>3</v>
      </c>
      <c r="BK587" s="124" t="s">
        <v>555</v>
      </c>
    </row>
    <row r="588" spans="1:63" ht="14.65" thickTop="1" x14ac:dyDescent="0.45">
      <c r="A588" s="28" t="s">
        <v>228</v>
      </c>
      <c r="B588" s="187"/>
      <c r="C588" s="176"/>
      <c r="D588" s="176"/>
      <c r="E588" s="176"/>
      <c r="F588" s="176"/>
      <c r="G588" s="176"/>
      <c r="H588" s="176"/>
      <c r="I588" s="176"/>
      <c r="J588" s="177"/>
      <c r="K588" s="177"/>
      <c r="L588" s="177"/>
      <c r="M588" s="177"/>
      <c r="N588" s="177"/>
      <c r="O588" s="177"/>
      <c r="P588" s="177"/>
      <c r="Q588" s="177"/>
      <c r="R588" s="177"/>
      <c r="S588" s="177"/>
      <c r="T588" s="177"/>
      <c r="U588" s="177"/>
      <c r="V588" s="177"/>
      <c r="W588" s="177"/>
      <c r="X588" s="177"/>
      <c r="Y588" s="177"/>
      <c r="Z588" s="177"/>
      <c r="AA588" s="177"/>
      <c r="AB588" s="177"/>
      <c r="AC588" s="177"/>
      <c r="AD588" s="187"/>
      <c r="AE588" s="172"/>
      <c r="AF588" s="172"/>
      <c r="AG588" s="172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87"/>
      <c r="C589" s="176"/>
      <c r="D589" s="176"/>
      <c r="E589" s="176"/>
      <c r="F589" s="176"/>
      <c r="G589" s="176"/>
      <c r="H589" s="176"/>
      <c r="I589" s="176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87"/>
      <c r="AE589" s="172"/>
      <c r="AF589" s="172"/>
      <c r="AG589" s="172"/>
      <c r="AI589" s="9"/>
      <c r="AK589" s="39">
        <v>0</v>
      </c>
      <c r="AL589" s="39">
        <v>0</v>
      </c>
      <c r="AM589" s="39">
        <v>0</v>
      </c>
      <c r="AN589" s="39">
        <v>0</v>
      </c>
      <c r="AO589" s="39">
        <v>0</v>
      </c>
      <c r="AP589" s="39">
        <v>0</v>
      </c>
      <c r="AQ589" s="39">
        <v>0</v>
      </c>
      <c r="AR589" s="39">
        <v>0</v>
      </c>
      <c r="AS589" s="39">
        <v>0</v>
      </c>
      <c r="AT589" s="39">
        <v>0</v>
      </c>
      <c r="AU589" s="39">
        <v>0</v>
      </c>
      <c r="AV589" s="39">
        <v>0</v>
      </c>
      <c r="AW589" s="39">
        <v>0</v>
      </c>
      <c r="AX589" s="39">
        <v>0</v>
      </c>
      <c r="AY589" s="39">
        <v>0</v>
      </c>
      <c r="AZ589" s="39">
        <v>0</v>
      </c>
      <c r="BA589" s="39">
        <v>0</v>
      </c>
      <c r="BB589" s="39">
        <v>0</v>
      </c>
      <c r="BC589" s="39">
        <v>0</v>
      </c>
      <c r="BD589" s="39">
        <v>0</v>
      </c>
      <c r="BE589" s="39">
        <v>0</v>
      </c>
      <c r="BF589" s="39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87"/>
      <c r="C590" s="176"/>
      <c r="D590" s="176"/>
      <c r="E590" s="176"/>
      <c r="F590" s="176"/>
      <c r="G590" s="176"/>
      <c r="H590" s="176"/>
      <c r="I590" s="176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87"/>
      <c r="AE590" s="172"/>
      <c r="AF590" s="172"/>
      <c r="AG590" s="172"/>
      <c r="AI590" s="9"/>
      <c r="AK590" s="40">
        <f>ROWS(C588:C639)-COUNTBLANK(C588:C639)</f>
        <v>0</v>
      </c>
      <c r="AL590" s="40">
        <f>ROWS(D588:D639)-COUNTBLANK(D588:D639)</f>
        <v>0</v>
      </c>
      <c r="AM590" s="40">
        <f>ROWS(E588:E639)-COUNTBLANK(E588:E639)</f>
        <v>0</v>
      </c>
      <c r="AN590" s="40">
        <f>ROWS(F588:F639)-COUNTBLANK(F588:F639)</f>
        <v>0</v>
      </c>
      <c r="AO590" s="40">
        <f>ROWS(G588:G639)-COUNTBLANK(G588:G639)</f>
        <v>0</v>
      </c>
      <c r="AP590" s="40">
        <f>ROWS(I588:I639)-COUNTBLANK(I588:I639)</f>
        <v>0</v>
      </c>
      <c r="AQ590" s="40"/>
      <c r="AR590" s="40">
        <f>ROWS(J588:J639)-COUNTBLANK(J588:J639)</f>
        <v>0</v>
      </c>
      <c r="AS590" s="40">
        <f t="shared" ref="AS590" si="191">ROWS(K588:K639)-COUNTBLANK(K588:K639)</f>
        <v>0</v>
      </c>
      <c r="AT590" s="40">
        <f t="shared" ref="AT590" si="192">ROWS(L588:L639)-COUNTBLANK(L588:L639)</f>
        <v>0</v>
      </c>
      <c r="AU590" s="40">
        <f t="shared" ref="AU590" si="193">ROWS(M588:M639)-COUNTBLANK(M588:M639)</f>
        <v>0</v>
      </c>
      <c r="AV590" s="40">
        <f t="shared" ref="AV590" si="194">ROWS(N588:N639)-COUNTBLANK(N588:N639)</f>
        <v>0</v>
      </c>
      <c r="AW590" s="40">
        <f t="shared" ref="AW590" si="195">ROWS(O588:O639)-COUNTBLANK(O588:O639)</f>
        <v>0</v>
      </c>
      <c r="AX590" s="40">
        <f t="shared" ref="AX590" si="196">ROWS(P588:P639)-COUNTBLANK(P588:P639)</f>
        <v>0</v>
      </c>
      <c r="AY590" s="40">
        <f t="shared" ref="AY590" si="197">ROWS(Q588:Q639)-COUNTBLANK(Q588:Q639)</f>
        <v>0</v>
      </c>
      <c r="AZ590" s="40">
        <f t="shared" ref="AZ590" si="198">ROWS(R588:R639)-COUNTBLANK(R588:R639)</f>
        <v>0</v>
      </c>
      <c r="BA590" s="40">
        <f t="shared" ref="BA590" si="199">ROWS(S588:S639)-COUNTBLANK(S588:S639)</f>
        <v>0</v>
      </c>
      <c r="BB590" s="40">
        <f t="shared" ref="BB590" si="200">ROWS(T588:T639)-COUNTBLANK(T588:T639)</f>
        <v>0</v>
      </c>
      <c r="BC590" s="40">
        <f t="shared" ref="BC590" si="201">ROWS(U588:U639)-COUNTBLANK(U588:U639)</f>
        <v>0</v>
      </c>
      <c r="BD590" s="40">
        <f t="shared" ref="BD590" si="202">ROWS(V588:V639)-COUNTBLANK(V588:V639)</f>
        <v>0</v>
      </c>
      <c r="BE590" s="40">
        <f t="shared" ref="BE590" si="203">ROWS(W588:W639)-COUNTBLANK(W588:W639)</f>
        <v>0</v>
      </c>
      <c r="BF590" s="40">
        <f t="shared" ref="BF590" si="204">ROWS(X588:X639)-COUNTBLANK(X588:X639)</f>
        <v>0</v>
      </c>
      <c r="BG590" s="40">
        <f t="shared" ref="BG590" si="205">ROWS(Y588:Y639)-COUNTBLANK(Y588:Y639)</f>
        <v>0</v>
      </c>
      <c r="BH590" s="40">
        <f t="shared" ref="BH590" si="206">ROWS(Z588:Z639)-COUNTBLANK(Z588:Z639)</f>
        <v>0</v>
      </c>
      <c r="BI590" s="40">
        <f t="shared" ref="BI590" si="207">ROWS(AA588:AA639)-COUNTBLANK(AA588:AA639)</f>
        <v>0</v>
      </c>
      <c r="BJ590" s="40">
        <f t="shared" ref="BJ590" si="208">ROWS(AB588:AB639)-COUNTBLANK(AB588:AB639)</f>
        <v>0</v>
      </c>
      <c r="BK590" s="40">
        <f t="shared" ref="BK590" si="209">ROWS(AC588:AC639)-COUNTBLANK(AC588:AC639)</f>
        <v>0</v>
      </c>
    </row>
    <row r="591" spans="1:63" x14ac:dyDescent="0.45">
      <c r="B591" s="187"/>
      <c r="C591" s="176"/>
      <c r="D591" s="176"/>
      <c r="E591" s="176"/>
      <c r="F591" s="176"/>
      <c r="G591" s="176"/>
      <c r="H591" s="176"/>
      <c r="I591" s="176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87"/>
      <c r="AE591" s="172"/>
      <c r="AF591" s="172"/>
      <c r="AG591" s="172"/>
      <c r="AI591" s="9"/>
    </row>
    <row r="592" spans="1:63" x14ac:dyDescent="0.45">
      <c r="B592" s="187"/>
      <c r="C592" s="176"/>
      <c r="D592" s="176"/>
      <c r="E592" s="176"/>
      <c r="F592" s="176"/>
      <c r="G592" s="176"/>
      <c r="H592" s="176"/>
      <c r="I592" s="176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87"/>
      <c r="AE592" s="172"/>
      <c r="AF592" s="172"/>
      <c r="AG592" s="172"/>
      <c r="AI592" s="9"/>
      <c r="AK592" s="22" t="s">
        <v>257</v>
      </c>
      <c r="AL592" s="22" t="s">
        <v>587</v>
      </c>
      <c r="AM592" s="22" t="s">
        <v>590</v>
      </c>
      <c r="AN592" s="22" t="s">
        <v>588</v>
      </c>
      <c r="AO592" s="22" t="s">
        <v>589</v>
      </c>
    </row>
    <row r="593" spans="2:47" x14ac:dyDescent="0.45">
      <c r="B593" s="187"/>
      <c r="C593" s="176"/>
      <c r="D593" s="176"/>
      <c r="E593" s="176"/>
      <c r="F593" s="176"/>
      <c r="G593" s="176"/>
      <c r="H593" s="176"/>
      <c r="I593" s="176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87"/>
      <c r="AE593" s="172"/>
      <c r="AF593" s="172"/>
      <c r="AG593" s="172"/>
      <c r="AI593" s="9"/>
      <c r="AK593" s="23">
        <f>ROWS(AD588:AD639)-COUNTBLANK(B588:B639)</f>
        <v>0</v>
      </c>
      <c r="AL593" s="23">
        <f>COUNTIF(AG588:AG639,"FALSE")</f>
        <v>0</v>
      </c>
      <c r="AM593" s="23">
        <f>AK593-AL593</f>
        <v>0</v>
      </c>
      <c r="AN593" s="23">
        <f>COUNTIF(AF588:AF639,"O")</f>
        <v>0</v>
      </c>
      <c r="AO593" s="23">
        <f>COUNTIF(AF588:AF639,"*~?")</f>
        <v>0</v>
      </c>
    </row>
    <row r="594" spans="2:47" x14ac:dyDescent="0.45">
      <c r="B594" s="187"/>
      <c r="C594" s="176"/>
      <c r="D594" s="176"/>
      <c r="E594" s="176"/>
      <c r="F594" s="176"/>
      <c r="G594" s="176"/>
      <c r="H594" s="176"/>
      <c r="I594" s="176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87"/>
      <c r="AE594" s="172"/>
      <c r="AF594" s="172"/>
      <c r="AG594" s="172"/>
      <c r="AI594" s="9"/>
    </row>
    <row r="595" spans="2:47" x14ac:dyDescent="0.45">
      <c r="B595" s="187"/>
      <c r="C595" s="176"/>
      <c r="D595" s="176"/>
      <c r="E595" s="176"/>
      <c r="F595" s="176"/>
      <c r="G595" s="176"/>
      <c r="H595" s="176"/>
      <c r="I595" s="176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87"/>
      <c r="AE595" s="172"/>
      <c r="AF595" s="172"/>
      <c r="AG595" s="172"/>
      <c r="AI595" s="9"/>
      <c r="AK595" s="9"/>
      <c r="AL595" s="22" t="s">
        <v>455</v>
      </c>
      <c r="AM595" s="22" t="s">
        <v>337</v>
      </c>
      <c r="AN595" s="22" t="s">
        <v>456</v>
      </c>
      <c r="AP595" s="22"/>
      <c r="AQ595" s="88" t="s">
        <v>485</v>
      </c>
      <c r="AR595" s="88" t="s">
        <v>486</v>
      </c>
      <c r="AS595" s="88" t="s">
        <v>487</v>
      </c>
      <c r="AT595" s="88" t="s">
        <v>488</v>
      </c>
      <c r="AU595" s="88" t="s">
        <v>489</v>
      </c>
    </row>
    <row r="596" spans="2:47" x14ac:dyDescent="0.45">
      <c r="B596" s="187"/>
      <c r="C596" s="176"/>
      <c r="D596" s="176"/>
      <c r="E596" s="176"/>
      <c r="F596" s="176"/>
      <c r="G596" s="176"/>
      <c r="H596" s="176"/>
      <c r="I596" s="176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87"/>
      <c r="AE596" s="172"/>
      <c r="AF596" s="172"/>
      <c r="AG596" s="172"/>
      <c r="AI596" s="9"/>
      <c r="AK596" s="22" t="s">
        <v>260</v>
      </c>
      <c r="AL596" s="25">
        <f>IF(ISNUMBER(SEARCH("S",A589)),COUNTIF(AG588:AG597,"False"),0)</f>
        <v>0</v>
      </c>
      <c r="AM596" s="25">
        <f>IF(ISNUMBER(SEARCH("S",A589)),COUNTIF(AG630:AG639,"False"),0)</f>
        <v>0</v>
      </c>
      <c r="AN596" s="25">
        <f>IF(ISNUMBER(SEARCH("S",A589)),COUNTIF(AG598:AG629,"False"),0)</f>
        <v>0</v>
      </c>
      <c r="AP596" s="22" t="s">
        <v>388</v>
      </c>
      <c r="AQ596" s="23">
        <f>IF(OR(ISNUMBER(SEARCH("S",$A589)),ISNUMBER(SEARCH("P",$A589))),AK589,0)</f>
        <v>0</v>
      </c>
      <c r="AR596" s="23">
        <f>IF(OR(ISNUMBER(SEARCH("S",$A589)),ISNUMBER(SEARCH("P",$A589))),AL589,0)</f>
        <v>0</v>
      </c>
      <c r="AS596" s="23">
        <f>IF(OR(ISNUMBER(SEARCH("S",$A589)),ISNUMBER(SEARCH("P",$A589))),AM589,0)</f>
        <v>0</v>
      </c>
      <c r="AT596" s="23">
        <f>IF(OR(ISNUMBER(SEARCH("S",$A589)),ISNUMBER(SEARCH("P",$A589))),AN589,0)</f>
        <v>0</v>
      </c>
      <c r="AU596" s="23">
        <f>IF(OR(ISNUMBER(SEARCH("S",$A589)),ISNUMBER(SEARCH("P",$A589))),AO589,0)</f>
        <v>0</v>
      </c>
    </row>
    <row r="597" spans="2:47" x14ac:dyDescent="0.45">
      <c r="B597" s="187"/>
      <c r="C597" s="176"/>
      <c r="D597" s="176"/>
      <c r="E597" s="176"/>
      <c r="F597" s="176"/>
      <c r="G597" s="176"/>
      <c r="H597" s="176"/>
      <c r="I597" s="176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87"/>
      <c r="AE597" s="172"/>
      <c r="AF597" s="172"/>
      <c r="AG597" s="172"/>
      <c r="AI597" s="9"/>
      <c r="AK597" s="22" t="s">
        <v>352</v>
      </c>
      <c r="AL597" s="25">
        <f>IF(ISNUMBER(SEARCH("P",A589)),COUNTIF(AG588:AG597,"False"),0)</f>
        <v>0</v>
      </c>
      <c r="AM597" s="25">
        <f>IF(ISNUMBER(SEARCH("P",A589)),COUNTIF(AG625:AG634,"False"),0)</f>
        <v>0</v>
      </c>
      <c r="AN597" s="25">
        <f>IF(ISNUMBER(SEARCH("P",A589)),COUNTIF(AG598:AG624,"False"),0)</f>
        <v>0</v>
      </c>
      <c r="AP597" s="22"/>
      <c r="AQ597" s="23">
        <f>IF(OR(ISNUMBER(SEARCH("S",$A589)),ISNUMBER(SEARCH("P",$A589))),AK590,0)</f>
        <v>0</v>
      </c>
      <c r="AR597" s="23">
        <f>IF(OR(ISNUMBER(SEARCH("S",$A589)),ISNUMBER(SEARCH("P",$A589))),AL590,0)</f>
        <v>0</v>
      </c>
      <c r="AS597" s="23">
        <f>IF(OR(ISNUMBER(SEARCH("S",$A589)),ISNUMBER(SEARCH("P",$A589))),AM590,0)</f>
        <v>0</v>
      </c>
      <c r="AT597" s="23">
        <f>IF(OR(ISNUMBER(SEARCH("S",$A589)),ISNUMBER(SEARCH("P",$A589))),AN590,0)</f>
        <v>0</v>
      </c>
      <c r="AU597" s="23">
        <f>IF(OR(ISNUMBER(SEARCH("S",$A589)),ISNUMBER(SEARCH("P",$A589))),AO590,0)</f>
        <v>0</v>
      </c>
    </row>
    <row r="598" spans="2:47" x14ac:dyDescent="0.45">
      <c r="B598" s="187"/>
      <c r="C598" s="176"/>
      <c r="D598" s="176"/>
      <c r="E598" s="176"/>
      <c r="F598" s="176"/>
      <c r="G598" s="176"/>
      <c r="H598" s="176"/>
      <c r="I598" s="176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87"/>
      <c r="AE598" s="172"/>
      <c r="AF598" s="172"/>
      <c r="AG598" s="172"/>
      <c r="AI598" s="9"/>
      <c r="AK598" s="22" t="s">
        <v>353</v>
      </c>
      <c r="AL598" s="25">
        <f>IF(ISNUMBER(SEARCH("A",A589)),COUNTIF(AG588:AG597,"False"),0)</f>
        <v>0</v>
      </c>
      <c r="AM598" s="25">
        <f>IF(ISNUMBER(SEARCH("A",A589)),COUNTIF(AG618:AG627,"False"),0)</f>
        <v>0</v>
      </c>
      <c r="AN598" s="25">
        <f>IF(ISNUMBER(SEARCH("A",A589)),COUNTIF(AG598:AG617,"False"),0)</f>
        <v>0</v>
      </c>
      <c r="AP598" s="22" t="s">
        <v>353</v>
      </c>
      <c r="AQ598" s="23">
        <f>IF(ISNUMBER(SEARCH("A",$A589)),AK589,0)</f>
        <v>0</v>
      </c>
      <c r="AR598" s="23">
        <f>IF(ISNUMBER(SEARCH("A",$A589)),AL589,0)</f>
        <v>0</v>
      </c>
      <c r="AS598" s="23">
        <f>IF(ISNUMBER(SEARCH("A",$A589)),AM589,0)</f>
        <v>0</v>
      </c>
      <c r="AT598" s="23">
        <f>IF(ISNUMBER(SEARCH("A",$A589)),AN589,0)</f>
        <v>0</v>
      </c>
      <c r="AU598" s="23" t="s">
        <v>167</v>
      </c>
    </row>
    <row r="599" spans="2:47" x14ac:dyDescent="0.45">
      <c r="B599" s="187"/>
      <c r="C599" s="176"/>
      <c r="D599" s="176"/>
      <c r="E599" s="176"/>
      <c r="F599" s="176"/>
      <c r="G599" s="176"/>
      <c r="H599" s="176"/>
      <c r="I599" s="176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87"/>
      <c r="AE599" s="172"/>
      <c r="AF599" s="172"/>
      <c r="AG599" s="172"/>
      <c r="AI599" s="9"/>
      <c r="AP599" s="9"/>
      <c r="AQ599" s="23">
        <v>10</v>
      </c>
      <c r="AR599" s="23">
        <v>10</v>
      </c>
      <c r="AS599" s="23">
        <v>10</v>
      </c>
      <c r="AT599" s="23">
        <v>10</v>
      </c>
      <c r="AU599" s="23" t="s">
        <v>167</v>
      </c>
    </row>
    <row r="600" spans="2:47" x14ac:dyDescent="0.45">
      <c r="B600" s="187"/>
      <c r="C600" s="176"/>
      <c r="D600" s="176"/>
      <c r="E600" s="176"/>
      <c r="F600" s="176"/>
      <c r="G600" s="176"/>
      <c r="H600" s="176"/>
      <c r="I600" s="176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87"/>
      <c r="AE600" s="172"/>
      <c r="AF600" s="172"/>
      <c r="AG600" s="172"/>
      <c r="AI600" s="9"/>
      <c r="AK600" s="456" t="s">
        <v>658</v>
      </c>
      <c r="AL600" s="456"/>
      <c r="AM600" s="456"/>
    </row>
    <row r="601" spans="2:47" x14ac:dyDescent="0.45">
      <c r="B601" s="187"/>
      <c r="C601" s="176"/>
      <c r="D601" s="176"/>
      <c r="E601" s="176"/>
      <c r="F601" s="176"/>
      <c r="G601" s="176"/>
      <c r="H601" s="176"/>
      <c r="I601" s="176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87"/>
      <c r="AE601" s="172"/>
      <c r="AF601" s="172"/>
      <c r="AG601" s="172"/>
      <c r="AI601" s="9"/>
      <c r="AK601" s="442" t="s">
        <v>679</v>
      </c>
      <c r="AL601" s="23"/>
      <c r="AM601" s="22">
        <f>COUNTIF(H588:H639,1)</f>
        <v>0</v>
      </c>
    </row>
    <row r="602" spans="2:47" x14ac:dyDescent="0.45">
      <c r="B602" s="187"/>
      <c r="C602" s="176"/>
      <c r="D602" s="176"/>
      <c r="E602" s="176"/>
      <c r="F602" s="176"/>
      <c r="G602" s="176"/>
      <c r="H602" s="176"/>
      <c r="I602" s="176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87"/>
      <c r="AE602" s="172"/>
      <c r="AF602" s="172"/>
      <c r="AG602" s="172"/>
      <c r="AI602" s="9"/>
      <c r="AK602" s="442" t="s">
        <v>680</v>
      </c>
      <c r="AL602" s="23"/>
      <c r="AM602" s="22">
        <f>COUNTIF(H588:H639,2)</f>
        <v>0</v>
      </c>
    </row>
    <row r="603" spans="2:47" x14ac:dyDescent="0.45">
      <c r="B603" s="187"/>
      <c r="C603" s="176"/>
      <c r="D603" s="176"/>
      <c r="E603" s="176"/>
      <c r="F603" s="176"/>
      <c r="G603" s="176"/>
      <c r="H603" s="176"/>
      <c r="I603" s="176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87"/>
      <c r="AE603" s="172"/>
      <c r="AF603" s="172"/>
      <c r="AG603" s="172"/>
      <c r="AI603" s="9"/>
    </row>
    <row r="604" spans="2:47" x14ac:dyDescent="0.45">
      <c r="B604" s="187"/>
      <c r="C604" s="176"/>
      <c r="D604" s="176"/>
      <c r="E604" s="176"/>
      <c r="F604" s="176"/>
      <c r="G604" s="176"/>
      <c r="H604" s="176"/>
      <c r="I604" s="176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87"/>
      <c r="AE604" s="172"/>
      <c r="AF604" s="172"/>
      <c r="AG604" s="172"/>
      <c r="AI604" s="9"/>
    </row>
    <row r="605" spans="2:47" x14ac:dyDescent="0.45">
      <c r="B605" s="187"/>
      <c r="C605" s="176"/>
      <c r="D605" s="176"/>
      <c r="E605" s="176"/>
      <c r="F605" s="176"/>
      <c r="G605" s="176"/>
      <c r="H605" s="176"/>
      <c r="I605" s="176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87"/>
      <c r="AE605" s="172"/>
      <c r="AF605" s="172"/>
      <c r="AG605" s="172"/>
      <c r="AI605" s="9"/>
    </row>
    <row r="606" spans="2:47" x14ac:dyDescent="0.45">
      <c r="B606" s="187"/>
      <c r="C606" s="176"/>
      <c r="D606" s="176"/>
      <c r="E606" s="176"/>
      <c r="F606" s="176"/>
      <c r="G606" s="176"/>
      <c r="H606" s="176"/>
      <c r="I606" s="176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87"/>
      <c r="AE606" s="172"/>
      <c r="AF606" s="172"/>
      <c r="AG606" s="172"/>
      <c r="AI606" s="9"/>
    </row>
    <row r="607" spans="2:47" x14ac:dyDescent="0.45">
      <c r="B607" s="187"/>
      <c r="C607" s="176"/>
      <c r="D607" s="176"/>
      <c r="E607" s="176"/>
      <c r="F607" s="176"/>
      <c r="G607" s="176"/>
      <c r="H607" s="176"/>
      <c r="I607" s="176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87"/>
      <c r="AE607" s="172"/>
      <c r="AF607" s="172"/>
      <c r="AG607" s="172"/>
      <c r="AI607" s="9"/>
    </row>
    <row r="608" spans="2:47" x14ac:dyDescent="0.45">
      <c r="B608" s="187"/>
      <c r="C608" s="176"/>
      <c r="D608" s="176"/>
      <c r="E608" s="176"/>
      <c r="F608" s="176"/>
      <c r="G608" s="176"/>
      <c r="H608" s="176"/>
      <c r="I608" s="176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87"/>
      <c r="AE608" s="172"/>
      <c r="AF608" s="172"/>
      <c r="AG608" s="172"/>
      <c r="AI608" s="9"/>
    </row>
    <row r="609" spans="2:35" x14ac:dyDescent="0.45">
      <c r="B609" s="187"/>
      <c r="C609" s="176"/>
      <c r="D609" s="176"/>
      <c r="E609" s="176"/>
      <c r="F609" s="176"/>
      <c r="G609" s="176"/>
      <c r="H609" s="176"/>
      <c r="I609" s="176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87"/>
      <c r="AE609" s="172"/>
      <c r="AF609" s="172"/>
      <c r="AG609" s="172"/>
      <c r="AI609" s="9"/>
    </row>
    <row r="610" spans="2:35" x14ac:dyDescent="0.45">
      <c r="B610" s="187"/>
      <c r="C610" s="176"/>
      <c r="D610" s="176"/>
      <c r="E610" s="176"/>
      <c r="F610" s="176"/>
      <c r="G610" s="176"/>
      <c r="H610" s="176"/>
      <c r="I610" s="176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87"/>
      <c r="AE610" s="172"/>
      <c r="AF610" s="172"/>
      <c r="AG610" s="172"/>
      <c r="AI610" s="9"/>
    </row>
    <row r="611" spans="2:35" x14ac:dyDescent="0.45">
      <c r="B611" s="187"/>
      <c r="C611" s="176"/>
      <c r="D611" s="176"/>
      <c r="E611" s="176"/>
      <c r="F611" s="176"/>
      <c r="G611" s="176"/>
      <c r="H611" s="176"/>
      <c r="I611" s="176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87"/>
      <c r="AE611" s="172"/>
      <c r="AF611" s="172"/>
      <c r="AG611" s="172"/>
      <c r="AI611" s="9"/>
    </row>
    <row r="612" spans="2:35" x14ac:dyDescent="0.45">
      <c r="B612" s="187"/>
      <c r="C612" s="176"/>
      <c r="D612" s="176"/>
      <c r="E612" s="176"/>
      <c r="F612" s="176"/>
      <c r="G612" s="176"/>
      <c r="H612" s="176"/>
      <c r="I612" s="176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87"/>
      <c r="AE612" s="172"/>
      <c r="AF612" s="172"/>
      <c r="AG612" s="172"/>
      <c r="AI612" s="9"/>
    </row>
    <row r="613" spans="2:35" x14ac:dyDescent="0.45">
      <c r="B613" s="187"/>
      <c r="C613" s="176"/>
      <c r="D613" s="176"/>
      <c r="E613" s="176"/>
      <c r="F613" s="176"/>
      <c r="G613" s="176"/>
      <c r="H613" s="176"/>
      <c r="I613" s="176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87"/>
      <c r="AE613" s="172"/>
      <c r="AF613" s="172"/>
      <c r="AG613" s="172"/>
      <c r="AI613" s="9"/>
    </row>
    <row r="614" spans="2:35" x14ac:dyDescent="0.45">
      <c r="B614" s="187"/>
      <c r="C614" s="176"/>
      <c r="D614" s="176"/>
      <c r="E614" s="176"/>
      <c r="F614" s="176"/>
      <c r="G614" s="176"/>
      <c r="H614" s="176"/>
      <c r="I614" s="176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87"/>
      <c r="AE614" s="172"/>
      <c r="AF614" s="172"/>
      <c r="AG614" s="172"/>
      <c r="AI614" s="9"/>
    </row>
    <row r="615" spans="2:35" x14ac:dyDescent="0.45">
      <c r="B615" s="187"/>
      <c r="C615" s="176"/>
      <c r="D615" s="176"/>
      <c r="E615" s="176"/>
      <c r="F615" s="176"/>
      <c r="G615" s="176"/>
      <c r="H615" s="176"/>
      <c r="I615" s="176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87"/>
      <c r="AE615" s="172"/>
      <c r="AF615" s="172"/>
      <c r="AG615" s="172"/>
      <c r="AI615" s="9"/>
    </row>
    <row r="616" spans="2:35" x14ac:dyDescent="0.45">
      <c r="B616" s="187"/>
      <c r="C616" s="176"/>
      <c r="D616" s="176"/>
      <c r="E616" s="176"/>
      <c r="F616" s="176"/>
      <c r="G616" s="176"/>
      <c r="H616" s="176"/>
      <c r="I616" s="176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87"/>
      <c r="AE616" s="172"/>
      <c r="AF616" s="172"/>
      <c r="AG616" s="172"/>
      <c r="AI616" s="9"/>
    </row>
    <row r="617" spans="2:35" x14ac:dyDescent="0.45">
      <c r="B617" s="187"/>
      <c r="C617" s="176"/>
      <c r="D617" s="176"/>
      <c r="E617" s="176"/>
      <c r="F617" s="176"/>
      <c r="G617" s="176"/>
      <c r="H617" s="176"/>
      <c r="I617" s="176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87"/>
      <c r="AE617" s="172"/>
      <c r="AF617" s="172"/>
      <c r="AG617" s="172"/>
      <c r="AI617" s="9"/>
    </row>
    <row r="618" spans="2:35" x14ac:dyDescent="0.45">
      <c r="B618" s="187"/>
      <c r="C618" s="176"/>
      <c r="D618" s="176"/>
      <c r="E618" s="176"/>
      <c r="F618" s="176"/>
      <c r="G618" s="176"/>
      <c r="H618" s="176"/>
      <c r="I618" s="176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87"/>
      <c r="AE618" s="172"/>
      <c r="AF618" s="172"/>
      <c r="AG618" s="172"/>
      <c r="AI618" s="9"/>
    </row>
    <row r="619" spans="2:35" x14ac:dyDescent="0.45">
      <c r="B619" s="187"/>
      <c r="C619" s="176"/>
      <c r="D619" s="176"/>
      <c r="E619" s="176"/>
      <c r="F619" s="176"/>
      <c r="G619" s="176"/>
      <c r="H619" s="176"/>
      <c r="I619" s="176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87"/>
      <c r="AE619" s="172"/>
      <c r="AF619" s="172"/>
      <c r="AG619" s="172"/>
      <c r="AI619" s="9"/>
    </row>
    <row r="620" spans="2:35" x14ac:dyDescent="0.45">
      <c r="B620" s="187"/>
      <c r="C620" s="176"/>
      <c r="D620" s="176"/>
      <c r="E620" s="176"/>
      <c r="F620" s="176"/>
      <c r="G620" s="176"/>
      <c r="H620" s="176"/>
      <c r="I620" s="176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87"/>
      <c r="AE620" s="172"/>
      <c r="AF620" s="172"/>
      <c r="AG620" s="172"/>
      <c r="AI620" s="9"/>
    </row>
    <row r="621" spans="2:35" x14ac:dyDescent="0.45">
      <c r="B621" s="187"/>
      <c r="C621" s="176"/>
      <c r="D621" s="176"/>
      <c r="E621" s="176"/>
      <c r="F621" s="176"/>
      <c r="G621" s="176"/>
      <c r="H621" s="176"/>
      <c r="I621" s="176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87"/>
      <c r="AE621" s="172"/>
      <c r="AF621" s="172"/>
      <c r="AG621" s="172"/>
      <c r="AI621" s="9"/>
    </row>
    <row r="622" spans="2:35" x14ac:dyDescent="0.45">
      <c r="B622" s="187"/>
      <c r="C622" s="176"/>
      <c r="D622" s="176"/>
      <c r="E622" s="176"/>
      <c r="F622" s="176"/>
      <c r="G622" s="176"/>
      <c r="H622" s="176"/>
      <c r="I622" s="176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87"/>
      <c r="AE622" s="172"/>
      <c r="AF622" s="172"/>
      <c r="AG622" s="172"/>
      <c r="AI622" s="9"/>
    </row>
    <row r="623" spans="2:35" x14ac:dyDescent="0.45">
      <c r="B623" s="187"/>
      <c r="C623" s="176"/>
      <c r="D623" s="176"/>
      <c r="E623" s="176"/>
      <c r="F623" s="176"/>
      <c r="G623" s="176"/>
      <c r="H623" s="176"/>
      <c r="I623" s="176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87"/>
      <c r="AE623" s="172"/>
      <c r="AF623" s="172"/>
      <c r="AG623" s="172"/>
      <c r="AI623" s="9"/>
    </row>
    <row r="624" spans="2:35" x14ac:dyDescent="0.45">
      <c r="B624" s="187"/>
      <c r="C624" s="176"/>
      <c r="D624" s="176"/>
      <c r="E624" s="176"/>
      <c r="F624" s="176"/>
      <c r="G624" s="176"/>
      <c r="H624" s="176"/>
      <c r="I624" s="176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87"/>
      <c r="AE624" s="172"/>
      <c r="AF624" s="172"/>
      <c r="AG624" s="172"/>
      <c r="AI624" s="9"/>
    </row>
    <row r="625" spans="2:63" x14ac:dyDescent="0.45">
      <c r="B625" s="187"/>
      <c r="C625" s="176"/>
      <c r="D625" s="176"/>
      <c r="E625" s="176"/>
      <c r="F625" s="176"/>
      <c r="G625" s="176"/>
      <c r="H625" s="176"/>
      <c r="I625" s="176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87"/>
      <c r="AE625" s="172"/>
      <c r="AF625" s="172"/>
      <c r="AG625" s="172"/>
      <c r="AI625" s="9"/>
    </row>
    <row r="626" spans="2:63" x14ac:dyDescent="0.45">
      <c r="B626" s="187"/>
      <c r="C626" s="176"/>
      <c r="D626" s="176"/>
      <c r="E626" s="176"/>
      <c r="F626" s="176"/>
      <c r="G626" s="176"/>
      <c r="H626" s="176"/>
      <c r="I626" s="176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87"/>
      <c r="AE626" s="172"/>
      <c r="AF626" s="172"/>
      <c r="AG626" s="172"/>
      <c r="AI626" s="9"/>
    </row>
    <row r="627" spans="2:63" x14ac:dyDescent="0.45">
      <c r="B627" s="187"/>
      <c r="C627" s="176"/>
      <c r="D627" s="176"/>
      <c r="E627" s="176"/>
      <c r="F627" s="176"/>
      <c r="G627" s="176"/>
      <c r="H627" s="176"/>
      <c r="I627" s="176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87"/>
      <c r="AE627" s="172"/>
      <c r="AF627" s="172"/>
      <c r="AG627" s="172"/>
      <c r="AI627" s="9"/>
    </row>
    <row r="628" spans="2:63" x14ac:dyDescent="0.45">
      <c r="B628" s="187"/>
      <c r="C628" s="176"/>
      <c r="D628" s="176"/>
      <c r="E628" s="176"/>
      <c r="F628" s="176"/>
      <c r="G628" s="176"/>
      <c r="H628" s="176"/>
      <c r="I628" s="176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87"/>
      <c r="AE628" s="172"/>
      <c r="AF628" s="172"/>
      <c r="AG628" s="172"/>
      <c r="AI628" s="9"/>
    </row>
    <row r="629" spans="2:63" x14ac:dyDescent="0.45">
      <c r="B629" s="187"/>
      <c r="C629" s="176"/>
      <c r="D629" s="176"/>
      <c r="E629" s="176"/>
      <c r="F629" s="176"/>
      <c r="G629" s="176"/>
      <c r="H629" s="176"/>
      <c r="I629" s="176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87"/>
      <c r="AE629" s="172"/>
      <c r="AF629" s="172"/>
      <c r="AG629" s="172"/>
      <c r="AI629" s="9"/>
    </row>
    <row r="630" spans="2:63" x14ac:dyDescent="0.45">
      <c r="B630" s="187"/>
      <c r="C630" s="176"/>
      <c r="D630" s="176"/>
      <c r="E630" s="176"/>
      <c r="F630" s="176"/>
      <c r="G630" s="176"/>
      <c r="H630" s="176"/>
      <c r="I630" s="176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87"/>
      <c r="AE630" s="172"/>
      <c r="AF630" s="172"/>
      <c r="AG630" s="172"/>
      <c r="AI630" s="9"/>
    </row>
    <row r="631" spans="2:63" x14ac:dyDescent="0.45">
      <c r="B631" s="187"/>
      <c r="C631" s="176"/>
      <c r="D631" s="176"/>
      <c r="E631" s="176"/>
      <c r="F631" s="176"/>
      <c r="G631" s="176"/>
      <c r="H631" s="176"/>
      <c r="I631" s="176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87"/>
      <c r="AE631" s="172"/>
      <c r="AF631" s="172"/>
      <c r="AG631" s="172"/>
      <c r="AI631" s="9"/>
    </row>
    <row r="632" spans="2:63" x14ac:dyDescent="0.45">
      <c r="B632" s="187"/>
      <c r="C632" s="176"/>
      <c r="D632" s="176"/>
      <c r="E632" s="176"/>
      <c r="F632" s="176"/>
      <c r="G632" s="176"/>
      <c r="H632" s="176"/>
      <c r="I632" s="176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87"/>
      <c r="AE632" s="172"/>
      <c r="AF632" s="172"/>
      <c r="AG632" s="172"/>
      <c r="AI632" s="9"/>
    </row>
    <row r="633" spans="2:63" x14ac:dyDescent="0.45">
      <c r="B633" s="187"/>
      <c r="C633" s="176"/>
      <c r="D633" s="176"/>
      <c r="E633" s="176"/>
      <c r="F633" s="176"/>
      <c r="G633" s="176"/>
      <c r="H633" s="176"/>
      <c r="I633" s="176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87"/>
      <c r="AE633" s="172"/>
      <c r="AF633" s="172"/>
      <c r="AG633" s="172"/>
      <c r="AI633" s="9"/>
    </row>
    <row r="634" spans="2:63" x14ac:dyDescent="0.45">
      <c r="B634" s="187"/>
      <c r="C634" s="176"/>
      <c r="D634" s="176"/>
      <c r="E634" s="176"/>
      <c r="F634" s="176"/>
      <c r="G634" s="176"/>
      <c r="H634" s="176"/>
      <c r="I634" s="176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87"/>
      <c r="AE634" s="172"/>
      <c r="AF634" s="172"/>
      <c r="AG634" s="172"/>
      <c r="AI634" s="9"/>
    </row>
    <row r="635" spans="2:63" x14ac:dyDescent="0.45">
      <c r="B635" s="187"/>
      <c r="C635" s="176"/>
      <c r="D635" s="176"/>
      <c r="E635" s="176"/>
      <c r="F635" s="176"/>
      <c r="G635" s="176"/>
      <c r="H635" s="176"/>
      <c r="I635" s="176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87"/>
      <c r="AE635" s="172"/>
      <c r="AF635" s="172"/>
      <c r="AG635" s="172"/>
      <c r="AI635" s="9"/>
    </row>
    <row r="636" spans="2:63" x14ac:dyDescent="0.45">
      <c r="B636" s="187"/>
      <c r="C636" s="176"/>
      <c r="D636" s="176"/>
      <c r="E636" s="176"/>
      <c r="F636" s="176"/>
      <c r="G636" s="176"/>
      <c r="H636" s="176"/>
      <c r="I636" s="176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87"/>
      <c r="AE636" s="172"/>
      <c r="AF636" s="172"/>
      <c r="AG636" s="172"/>
      <c r="AI636" s="9"/>
    </row>
    <row r="637" spans="2:63" x14ac:dyDescent="0.45">
      <c r="B637" s="187"/>
      <c r="C637" s="176"/>
      <c r="D637" s="176"/>
      <c r="E637" s="176"/>
      <c r="F637" s="176"/>
      <c r="G637" s="176"/>
      <c r="H637" s="176"/>
      <c r="I637" s="176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87"/>
      <c r="AE637" s="172"/>
      <c r="AF637" s="172"/>
      <c r="AG637" s="172"/>
      <c r="AI637" s="9"/>
    </row>
    <row r="638" spans="2:63" x14ac:dyDescent="0.45">
      <c r="B638" s="187"/>
      <c r="C638" s="176"/>
      <c r="D638" s="176"/>
      <c r="E638" s="176"/>
      <c r="F638" s="176"/>
      <c r="G638" s="176"/>
      <c r="H638" s="176"/>
      <c r="I638" s="176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87"/>
      <c r="AE638" s="172"/>
      <c r="AF638" s="172"/>
      <c r="AG638" s="172"/>
      <c r="AI638" s="9"/>
    </row>
    <row r="639" spans="2:63" x14ac:dyDescent="0.45">
      <c r="B639" s="187"/>
      <c r="C639" s="176"/>
      <c r="D639" s="176"/>
      <c r="E639" s="176"/>
      <c r="F639" s="176"/>
      <c r="G639" s="176"/>
      <c r="H639" s="176"/>
      <c r="I639" s="176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87"/>
      <c r="AE639" s="172"/>
      <c r="AF639" s="172"/>
      <c r="AG639" s="172"/>
      <c r="AI639" s="9"/>
    </row>
    <row r="640" spans="2:63" ht="21" x14ac:dyDescent="0.45">
      <c r="B640" s="185"/>
      <c r="C640" s="172"/>
      <c r="D640" s="172"/>
      <c r="E640" s="172"/>
      <c r="F640" s="172"/>
      <c r="G640" s="172"/>
      <c r="H640" s="172"/>
      <c r="I640" s="172"/>
      <c r="J640" s="172"/>
      <c r="K640" s="172"/>
      <c r="L640" s="172"/>
      <c r="M640" s="172"/>
      <c r="N640" s="172"/>
      <c r="O640" s="172"/>
      <c r="P640" s="172"/>
      <c r="Q640" s="172"/>
      <c r="R640" s="172"/>
      <c r="S640" s="172"/>
      <c r="T640" s="172"/>
      <c r="U640" s="172"/>
      <c r="V640" s="172"/>
      <c r="W640" s="172"/>
      <c r="X640" s="172"/>
      <c r="Y640" s="172"/>
      <c r="Z640" s="172"/>
      <c r="AA640" s="172"/>
      <c r="AB640" s="172"/>
      <c r="AC640" s="172"/>
      <c r="AD640" s="185"/>
      <c r="AE640" s="172"/>
      <c r="AF640" s="172"/>
      <c r="AG640" s="172"/>
      <c r="AK640" s="124" t="s">
        <v>485</v>
      </c>
      <c r="AL640" s="124" t="s">
        <v>486</v>
      </c>
      <c r="AM640" s="124" t="s">
        <v>487</v>
      </c>
      <c r="AN640" s="124" t="s">
        <v>488</v>
      </c>
      <c r="AO640" s="124" t="s">
        <v>489</v>
      </c>
      <c r="AP640" s="124" t="s">
        <v>363</v>
      </c>
      <c r="AQ640" s="124" t="s">
        <v>657</v>
      </c>
      <c r="AR640" s="124" t="s">
        <v>6</v>
      </c>
      <c r="AS640" s="124" t="s">
        <v>9</v>
      </c>
      <c r="AT640" s="124" t="s">
        <v>7</v>
      </c>
      <c r="AU640" s="124" t="s">
        <v>554</v>
      </c>
      <c r="AV640" s="124" t="s">
        <v>514</v>
      </c>
      <c r="AW640" s="124" t="s">
        <v>370</v>
      </c>
      <c r="AX640" s="124" t="s">
        <v>172</v>
      </c>
      <c r="AY640" s="124" t="s">
        <v>5</v>
      </c>
      <c r="AZ640" s="124" t="s">
        <v>173</v>
      </c>
      <c r="BA640" s="124" t="s">
        <v>0</v>
      </c>
      <c r="BB640" s="124" t="s">
        <v>1</v>
      </c>
      <c r="BC640" s="124" t="s">
        <v>536</v>
      </c>
      <c r="BD640" s="124" t="s">
        <v>10</v>
      </c>
      <c r="BE640" s="124" t="s">
        <v>11</v>
      </c>
      <c r="BF640" s="124" t="s">
        <v>2</v>
      </c>
      <c r="BG640" s="124" t="s">
        <v>8</v>
      </c>
      <c r="BH640" s="124" t="s">
        <v>537</v>
      </c>
      <c r="BI640" s="124" t="s">
        <v>4</v>
      </c>
      <c r="BJ640" s="124" t="s">
        <v>3</v>
      </c>
      <c r="BK640" s="124" t="s">
        <v>555</v>
      </c>
    </row>
    <row r="641" spans="1:63" x14ac:dyDescent="0.45">
      <c r="A641" s="28" t="s">
        <v>229</v>
      </c>
      <c r="B641" s="184"/>
      <c r="C641" s="170"/>
      <c r="D641" s="170"/>
      <c r="E641" s="170"/>
      <c r="F641" s="170"/>
      <c r="G641" s="170"/>
      <c r="H641" s="170"/>
      <c r="I641" s="170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84"/>
      <c r="AE641" s="172"/>
      <c r="AF641" s="172"/>
      <c r="AG641" s="172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84"/>
      <c r="C642" s="170"/>
      <c r="D642" s="170"/>
      <c r="E642" s="170"/>
      <c r="F642" s="170"/>
      <c r="G642" s="170"/>
      <c r="H642" s="170"/>
      <c r="I642" s="170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84"/>
      <c r="AE642" s="172"/>
      <c r="AF642" s="172"/>
      <c r="AG642" s="172"/>
      <c r="AI642" s="9"/>
      <c r="AK642" s="39">
        <v>0</v>
      </c>
      <c r="AL642" s="39">
        <v>0</v>
      </c>
      <c r="AM642" s="39">
        <v>0</v>
      </c>
      <c r="AN642" s="39">
        <v>0</v>
      </c>
      <c r="AO642" s="39">
        <v>0</v>
      </c>
      <c r="AP642" s="39">
        <v>0</v>
      </c>
      <c r="AQ642" s="39">
        <v>0</v>
      </c>
      <c r="AR642" s="39">
        <v>0</v>
      </c>
      <c r="AS642" s="39">
        <v>0</v>
      </c>
      <c r="AT642" s="39">
        <v>0</v>
      </c>
      <c r="AU642" s="39">
        <v>0</v>
      </c>
      <c r="AV642" s="39">
        <v>0</v>
      </c>
      <c r="AW642" s="39">
        <v>0</v>
      </c>
      <c r="AX642" s="39">
        <v>0</v>
      </c>
      <c r="AY642" s="39">
        <v>0</v>
      </c>
      <c r="AZ642" s="39">
        <v>0</v>
      </c>
      <c r="BA642" s="39">
        <v>0</v>
      </c>
      <c r="BB642" s="39">
        <v>0</v>
      </c>
      <c r="BC642" s="39">
        <v>0</v>
      </c>
      <c r="BD642" s="39">
        <v>0</v>
      </c>
      <c r="BE642" s="39">
        <v>0</v>
      </c>
      <c r="BF642" s="39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84"/>
      <c r="C643" s="170"/>
      <c r="D643" s="170"/>
      <c r="E643" s="170"/>
      <c r="F643" s="170"/>
      <c r="G643" s="170"/>
      <c r="H643" s="170"/>
      <c r="I643" s="170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84"/>
      <c r="AE643" s="172"/>
      <c r="AF643" s="172"/>
      <c r="AG643" s="172"/>
      <c r="AI643" s="9"/>
      <c r="AK643" s="40">
        <f>ROWS(C641:C692)-COUNTBLANK(C641:C692)</f>
        <v>0</v>
      </c>
      <c r="AL643" s="40">
        <f>ROWS(D641:D692)-COUNTBLANK(D641:D692)</f>
        <v>0</v>
      </c>
      <c r="AM643" s="40">
        <f>ROWS(E641:E692)-COUNTBLANK(E641:E692)</f>
        <v>0</v>
      </c>
      <c r="AN643" s="40">
        <f>ROWS(F641:F692)-COUNTBLANK(F641:F692)</f>
        <v>0</v>
      </c>
      <c r="AO643" s="40">
        <f>ROWS(G641:G692)-COUNTBLANK(G641:G692)</f>
        <v>0</v>
      </c>
      <c r="AP643" s="40">
        <f>ROWS(I641:I692)-COUNTBLANK(I641:I692)</f>
        <v>0</v>
      </c>
      <c r="AQ643" s="40"/>
      <c r="AR643" s="40">
        <f>ROWS(J641:J692)-COUNTBLANK(J641:J692)</f>
        <v>0</v>
      </c>
      <c r="AS643" s="40">
        <f t="shared" ref="AS643" si="210">ROWS(K641:K692)-COUNTBLANK(K641:K692)</f>
        <v>0</v>
      </c>
      <c r="AT643" s="40">
        <f t="shared" ref="AT643" si="211">ROWS(L641:L692)-COUNTBLANK(L641:L692)</f>
        <v>0</v>
      </c>
      <c r="AU643" s="40">
        <f t="shared" ref="AU643" si="212">ROWS(M641:M692)-COUNTBLANK(M641:M692)</f>
        <v>0</v>
      </c>
      <c r="AV643" s="40">
        <f t="shared" ref="AV643" si="213">ROWS(N641:N692)-COUNTBLANK(N641:N692)</f>
        <v>0</v>
      </c>
      <c r="AW643" s="40">
        <f t="shared" ref="AW643" si="214">ROWS(O641:O692)-COUNTBLANK(O641:O692)</f>
        <v>0</v>
      </c>
      <c r="AX643" s="40">
        <f t="shared" ref="AX643" si="215">ROWS(P641:P692)-COUNTBLANK(P641:P692)</f>
        <v>0</v>
      </c>
      <c r="AY643" s="40">
        <f t="shared" ref="AY643" si="216">ROWS(Q641:Q692)-COUNTBLANK(Q641:Q692)</f>
        <v>0</v>
      </c>
      <c r="AZ643" s="40">
        <f t="shared" ref="AZ643" si="217">ROWS(R641:R692)-COUNTBLANK(R641:R692)</f>
        <v>0</v>
      </c>
      <c r="BA643" s="40">
        <f t="shared" ref="BA643" si="218">ROWS(S641:S692)-COUNTBLANK(S641:S692)</f>
        <v>0</v>
      </c>
      <c r="BB643" s="40">
        <f t="shared" ref="BB643" si="219">ROWS(T641:T692)-COUNTBLANK(T641:T692)</f>
        <v>0</v>
      </c>
      <c r="BC643" s="40">
        <f t="shared" ref="BC643" si="220">ROWS(U641:U692)-COUNTBLANK(U641:U692)</f>
        <v>0</v>
      </c>
      <c r="BD643" s="40">
        <f t="shared" ref="BD643" si="221">ROWS(V641:V692)-COUNTBLANK(V641:V692)</f>
        <v>0</v>
      </c>
      <c r="BE643" s="40">
        <f t="shared" ref="BE643" si="222">ROWS(W641:W692)-COUNTBLANK(W641:W692)</f>
        <v>0</v>
      </c>
      <c r="BF643" s="40">
        <f t="shared" ref="BF643" si="223">ROWS(X641:X692)-COUNTBLANK(X641:X692)</f>
        <v>0</v>
      </c>
      <c r="BG643" s="40">
        <f t="shared" ref="BG643" si="224">ROWS(Y641:Y692)-COUNTBLANK(Y641:Y692)</f>
        <v>0</v>
      </c>
      <c r="BH643" s="40">
        <f t="shared" ref="BH643" si="225">ROWS(Z641:Z692)-COUNTBLANK(Z641:Z692)</f>
        <v>0</v>
      </c>
      <c r="BI643" s="40">
        <f t="shared" ref="BI643" si="226">ROWS(AA641:AA692)-COUNTBLANK(AA641:AA692)</f>
        <v>0</v>
      </c>
      <c r="BJ643" s="40">
        <f t="shared" ref="BJ643" si="227">ROWS(AB641:AB692)-COUNTBLANK(AB641:AB692)</f>
        <v>0</v>
      </c>
      <c r="BK643" s="40">
        <f t="shared" ref="BK643" si="228">ROWS(AC641:AC692)-COUNTBLANK(AC641:AC692)</f>
        <v>0</v>
      </c>
    </row>
    <row r="644" spans="1:63" x14ac:dyDescent="0.45">
      <c r="B644" s="184"/>
      <c r="C644" s="170"/>
      <c r="D644" s="170"/>
      <c r="E644" s="170"/>
      <c r="F644" s="170"/>
      <c r="G644" s="170"/>
      <c r="H644" s="170"/>
      <c r="I644" s="170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84"/>
      <c r="AE644" s="172"/>
      <c r="AF644" s="172"/>
      <c r="AG644" s="172"/>
      <c r="AI644" s="9"/>
    </row>
    <row r="645" spans="1:63" x14ac:dyDescent="0.45">
      <c r="B645" s="184"/>
      <c r="C645" s="170"/>
      <c r="D645" s="170"/>
      <c r="E645" s="170"/>
      <c r="F645" s="170"/>
      <c r="G645" s="170"/>
      <c r="H645" s="170"/>
      <c r="I645" s="170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84"/>
      <c r="AE645" s="172"/>
      <c r="AF645" s="172"/>
      <c r="AG645" s="172"/>
      <c r="AI645" s="9"/>
      <c r="AK645" s="22" t="s">
        <v>257</v>
      </c>
      <c r="AL645" s="22" t="s">
        <v>587</v>
      </c>
      <c r="AM645" s="22" t="s">
        <v>590</v>
      </c>
      <c r="AN645" s="22" t="s">
        <v>588</v>
      </c>
      <c r="AO645" s="22" t="s">
        <v>589</v>
      </c>
    </row>
    <row r="646" spans="1:63" x14ac:dyDescent="0.45">
      <c r="B646" s="184"/>
      <c r="C646" s="170"/>
      <c r="D646" s="170"/>
      <c r="E646" s="170"/>
      <c r="F646" s="170"/>
      <c r="G646" s="170"/>
      <c r="H646" s="170"/>
      <c r="I646" s="170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84"/>
      <c r="AE646" s="172"/>
      <c r="AF646" s="172"/>
      <c r="AG646" s="172"/>
      <c r="AI646" s="9"/>
      <c r="AK646" s="23">
        <f>ROWS(AD641:AD692)-COUNTBLANK(B641:B692)</f>
        <v>0</v>
      </c>
      <c r="AL646" s="23">
        <f>COUNTIF(AG641:AG692,"FALSE")</f>
        <v>0</v>
      </c>
      <c r="AM646" s="23">
        <f>AK646-AL646</f>
        <v>0</v>
      </c>
      <c r="AN646" s="23">
        <f>COUNTIF(AF641:AF692,"O")</f>
        <v>0</v>
      </c>
      <c r="AO646" s="23">
        <f>COUNTIF(AF641:AF692,"*~?")</f>
        <v>0</v>
      </c>
    </row>
    <row r="647" spans="1:63" x14ac:dyDescent="0.45">
      <c r="B647" s="184"/>
      <c r="C647" s="170"/>
      <c r="D647" s="170"/>
      <c r="E647" s="170"/>
      <c r="F647" s="170"/>
      <c r="G647" s="170"/>
      <c r="H647" s="170"/>
      <c r="I647" s="170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84"/>
      <c r="AE647" s="172"/>
      <c r="AF647" s="172"/>
      <c r="AG647" s="172"/>
      <c r="AI647" s="9"/>
    </row>
    <row r="648" spans="1:63" x14ac:dyDescent="0.45">
      <c r="B648" s="184"/>
      <c r="C648" s="170"/>
      <c r="D648" s="170"/>
      <c r="E648" s="170"/>
      <c r="F648" s="170"/>
      <c r="G648" s="170"/>
      <c r="H648" s="170"/>
      <c r="I648" s="170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84"/>
      <c r="AE648" s="172"/>
      <c r="AF648" s="172"/>
      <c r="AG648" s="172"/>
      <c r="AI648" s="9"/>
      <c r="AK648" s="9"/>
      <c r="AL648" s="22" t="s">
        <v>455</v>
      </c>
      <c r="AM648" s="22" t="s">
        <v>337</v>
      </c>
      <c r="AN648" s="22" t="s">
        <v>456</v>
      </c>
      <c r="AP648" s="22"/>
      <c r="AQ648" s="88" t="s">
        <v>485</v>
      </c>
      <c r="AR648" s="88" t="s">
        <v>486</v>
      </c>
      <c r="AS648" s="88" t="s">
        <v>487</v>
      </c>
      <c r="AT648" s="88" t="s">
        <v>488</v>
      </c>
      <c r="AU648" s="88" t="s">
        <v>489</v>
      </c>
    </row>
    <row r="649" spans="1:63" x14ac:dyDescent="0.45">
      <c r="B649" s="184"/>
      <c r="C649" s="170"/>
      <c r="D649" s="170"/>
      <c r="E649" s="170"/>
      <c r="F649" s="170"/>
      <c r="G649" s="170"/>
      <c r="H649" s="170"/>
      <c r="I649" s="170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84"/>
      <c r="AE649" s="172"/>
      <c r="AF649" s="172"/>
      <c r="AG649" s="172"/>
      <c r="AI649" s="9"/>
      <c r="AK649" s="22" t="s">
        <v>260</v>
      </c>
      <c r="AL649" s="25">
        <f>IF(ISNUMBER(SEARCH("S",A642)),COUNTIF(AG641:AG650,"False"),0)</f>
        <v>0</v>
      </c>
      <c r="AM649" s="25">
        <f>IF(ISNUMBER(SEARCH("S",A642)),COUNTIF(AG683:AG692,"False"),0)</f>
        <v>0</v>
      </c>
      <c r="AN649" s="25">
        <f>IF(ISNUMBER(SEARCH("S",A642)),COUNTIF(AG651:AG682,"False"),0)</f>
        <v>0</v>
      </c>
      <c r="AP649" s="22" t="s">
        <v>388</v>
      </c>
      <c r="AQ649" s="23">
        <f>IF(OR(ISNUMBER(SEARCH("S",$A642)),ISNUMBER(SEARCH("P",$A642))),AK642,0)</f>
        <v>0</v>
      </c>
      <c r="AR649" s="23">
        <f>IF(OR(ISNUMBER(SEARCH("S",$A642)),ISNUMBER(SEARCH("P",$A642))),AL642,0)</f>
        <v>0</v>
      </c>
      <c r="AS649" s="23">
        <f>IF(OR(ISNUMBER(SEARCH("S",$A642)),ISNUMBER(SEARCH("P",$A642))),AM642,0)</f>
        <v>0</v>
      </c>
      <c r="AT649" s="23">
        <f>IF(OR(ISNUMBER(SEARCH("S",$A642)),ISNUMBER(SEARCH("P",$A642))),AN642,0)</f>
        <v>0</v>
      </c>
      <c r="AU649" s="23">
        <f>IF(OR(ISNUMBER(SEARCH("S",$A642)),ISNUMBER(SEARCH("P",$A642))),AO642,0)</f>
        <v>0</v>
      </c>
    </row>
    <row r="650" spans="1:63" x14ac:dyDescent="0.45">
      <c r="B650" s="184"/>
      <c r="C650" s="170"/>
      <c r="D650" s="170"/>
      <c r="E650" s="170"/>
      <c r="F650" s="170"/>
      <c r="G650" s="170"/>
      <c r="H650" s="170"/>
      <c r="I650" s="170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84"/>
      <c r="AE650" s="172"/>
      <c r="AF650" s="172"/>
      <c r="AG650" s="172"/>
      <c r="AI650" s="9"/>
      <c r="AK650" s="22" t="s">
        <v>352</v>
      </c>
      <c r="AL650" s="25">
        <f>IF(ISNUMBER(SEARCH("P",A642)),COUNTIF(AG641:AG650,"False"),0)</f>
        <v>0</v>
      </c>
      <c r="AM650" s="25">
        <f>IF(ISNUMBER(SEARCH("P",A642)),COUNTIF(AG678:AG687,"False"),0)</f>
        <v>0</v>
      </c>
      <c r="AN650" s="25">
        <f>IF(ISNUMBER(SEARCH("P",A642)),COUNTIF(AG651:AG677,"False"),0)</f>
        <v>0</v>
      </c>
      <c r="AP650" s="22"/>
      <c r="AQ650" s="23">
        <f>IF(OR(ISNUMBER(SEARCH("S",$A642)),ISNUMBER(SEARCH("P",$A642))),AK643,0)</f>
        <v>0</v>
      </c>
      <c r="AR650" s="23">
        <f>IF(OR(ISNUMBER(SEARCH("S",$A642)),ISNUMBER(SEARCH("P",$A642))),AL643,0)</f>
        <v>0</v>
      </c>
      <c r="AS650" s="23">
        <f>IF(OR(ISNUMBER(SEARCH("S",$A642)),ISNUMBER(SEARCH("P",$A642))),AM643,0)</f>
        <v>0</v>
      </c>
      <c r="AT650" s="23">
        <f>IF(OR(ISNUMBER(SEARCH("S",$A642)),ISNUMBER(SEARCH("P",$A642))),AN643,0)</f>
        <v>0</v>
      </c>
      <c r="AU650" s="23">
        <f>IF(OR(ISNUMBER(SEARCH("S",$A642)),ISNUMBER(SEARCH("P",$A642))),AO643,0)</f>
        <v>0</v>
      </c>
    </row>
    <row r="651" spans="1:63" x14ac:dyDescent="0.45">
      <c r="B651" s="184"/>
      <c r="C651" s="170"/>
      <c r="D651" s="170"/>
      <c r="E651" s="170"/>
      <c r="F651" s="170"/>
      <c r="G651" s="170"/>
      <c r="H651" s="170"/>
      <c r="I651" s="170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84"/>
      <c r="AE651" s="172"/>
      <c r="AF651" s="172"/>
      <c r="AG651" s="172"/>
      <c r="AI651" s="9"/>
      <c r="AK651" s="22" t="s">
        <v>353</v>
      </c>
      <c r="AL651" s="25">
        <f>IF(ISNUMBER(SEARCH("A",A642)),COUNTIF(AG641:AG650,"False"),0)</f>
        <v>0</v>
      </c>
      <c r="AM651" s="25">
        <f>IF(ISNUMBER(SEARCH("A",A642)),COUNTIF(AG671:AG680,"False"),0)</f>
        <v>0</v>
      </c>
      <c r="AN651" s="25">
        <f>IF(ISNUMBER(SEARCH("A",A642)),COUNTIF(AG651:AG670,"False"),0)</f>
        <v>0</v>
      </c>
      <c r="AP651" s="22" t="s">
        <v>353</v>
      </c>
      <c r="AQ651" s="23">
        <f>IF(ISNUMBER(SEARCH("A",$A642)),AK642,0)</f>
        <v>0</v>
      </c>
      <c r="AR651" s="23">
        <f>IF(ISNUMBER(SEARCH("A",$A642)),AL642,0)</f>
        <v>0</v>
      </c>
      <c r="AS651" s="23">
        <f>IF(ISNUMBER(SEARCH("A",$A642)),AM642,0)</f>
        <v>0</v>
      </c>
      <c r="AT651" s="23">
        <f>IF(ISNUMBER(SEARCH("A",$A642)),AN642,0)</f>
        <v>0</v>
      </c>
      <c r="AU651" s="23" t="s">
        <v>167</v>
      </c>
    </row>
    <row r="652" spans="1:63" x14ac:dyDescent="0.45">
      <c r="B652" s="184"/>
      <c r="C652" s="170"/>
      <c r="D652" s="170"/>
      <c r="E652" s="170"/>
      <c r="F652" s="170"/>
      <c r="G652" s="170"/>
      <c r="H652" s="170"/>
      <c r="I652" s="170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84"/>
      <c r="AE652" s="172"/>
      <c r="AF652" s="172"/>
      <c r="AG652" s="172"/>
      <c r="AI652" s="9"/>
      <c r="AP652" s="9"/>
      <c r="AQ652" s="23">
        <v>10</v>
      </c>
      <c r="AR652" s="23">
        <v>10</v>
      </c>
      <c r="AS652" s="23">
        <v>10</v>
      </c>
      <c r="AT652" s="23">
        <v>10</v>
      </c>
      <c r="AU652" s="23" t="s">
        <v>167</v>
      </c>
    </row>
    <row r="653" spans="1:63" x14ac:dyDescent="0.45">
      <c r="B653" s="184"/>
      <c r="C653" s="170"/>
      <c r="D653" s="170"/>
      <c r="E653" s="170"/>
      <c r="F653" s="170"/>
      <c r="G653" s="170"/>
      <c r="H653" s="170"/>
      <c r="I653" s="170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84"/>
      <c r="AE653" s="172"/>
      <c r="AF653" s="172"/>
      <c r="AG653" s="172"/>
      <c r="AI653" s="9"/>
      <c r="AK653" s="456" t="s">
        <v>658</v>
      </c>
      <c r="AL653" s="456"/>
      <c r="AM653" s="456"/>
    </row>
    <row r="654" spans="1:63" x14ac:dyDescent="0.45">
      <c r="B654" s="184"/>
      <c r="C654" s="170"/>
      <c r="D654" s="170"/>
      <c r="E654" s="170"/>
      <c r="F654" s="170"/>
      <c r="G654" s="170"/>
      <c r="H654" s="170"/>
      <c r="I654" s="170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84"/>
      <c r="AE654" s="172"/>
      <c r="AF654" s="172"/>
      <c r="AG654" s="172"/>
      <c r="AI654" s="9"/>
      <c r="AK654" s="442" t="s">
        <v>679</v>
      </c>
      <c r="AL654" s="23"/>
      <c r="AM654" s="22">
        <f>COUNTIF(H641:H692,1)</f>
        <v>0</v>
      </c>
    </row>
    <row r="655" spans="1:63" x14ac:dyDescent="0.45">
      <c r="B655" s="184"/>
      <c r="C655" s="170"/>
      <c r="D655" s="170"/>
      <c r="E655" s="170"/>
      <c r="F655" s="170"/>
      <c r="G655" s="170"/>
      <c r="H655" s="170"/>
      <c r="I655" s="170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84"/>
      <c r="AE655" s="172"/>
      <c r="AF655" s="172"/>
      <c r="AG655" s="172"/>
      <c r="AI655" s="9"/>
      <c r="AK655" s="442" t="s">
        <v>680</v>
      </c>
      <c r="AL655" s="23"/>
      <c r="AM655" s="22">
        <f>COUNTIF(H641:H692,2)</f>
        <v>0</v>
      </c>
    </row>
    <row r="656" spans="1:63" x14ac:dyDescent="0.45">
      <c r="B656" s="184"/>
      <c r="C656" s="170"/>
      <c r="D656" s="170"/>
      <c r="E656" s="170"/>
      <c r="F656" s="170"/>
      <c r="G656" s="170"/>
      <c r="H656" s="170"/>
      <c r="I656" s="170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84"/>
      <c r="AE656" s="172"/>
      <c r="AF656" s="172"/>
      <c r="AG656" s="172"/>
      <c r="AI656" s="9"/>
    </row>
    <row r="657" spans="2:35" x14ac:dyDescent="0.45">
      <c r="B657" s="184"/>
      <c r="C657" s="170"/>
      <c r="D657" s="170"/>
      <c r="E657" s="170"/>
      <c r="F657" s="170"/>
      <c r="G657" s="170"/>
      <c r="H657" s="170"/>
      <c r="I657" s="170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84"/>
      <c r="AE657" s="172"/>
      <c r="AF657" s="172"/>
      <c r="AG657" s="172"/>
      <c r="AI657" s="9"/>
    </row>
    <row r="658" spans="2:35" x14ac:dyDescent="0.45">
      <c r="B658" s="184"/>
      <c r="C658" s="170"/>
      <c r="D658" s="170"/>
      <c r="E658" s="170"/>
      <c r="F658" s="170"/>
      <c r="G658" s="170"/>
      <c r="H658" s="170"/>
      <c r="I658" s="170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84"/>
      <c r="AE658" s="172"/>
      <c r="AF658" s="172"/>
      <c r="AG658" s="172"/>
      <c r="AI658" s="9"/>
    </row>
    <row r="659" spans="2:35" x14ac:dyDescent="0.45">
      <c r="B659" s="184"/>
      <c r="C659" s="170"/>
      <c r="D659" s="170"/>
      <c r="E659" s="170"/>
      <c r="F659" s="170"/>
      <c r="G659" s="170"/>
      <c r="H659" s="170"/>
      <c r="I659" s="170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84"/>
      <c r="AE659" s="172"/>
      <c r="AF659" s="172"/>
      <c r="AG659" s="172"/>
      <c r="AI659" s="9"/>
    </row>
    <row r="660" spans="2:35" x14ac:dyDescent="0.45">
      <c r="B660" s="184"/>
      <c r="C660" s="170"/>
      <c r="D660" s="170"/>
      <c r="E660" s="170"/>
      <c r="F660" s="170"/>
      <c r="G660" s="170"/>
      <c r="H660" s="170"/>
      <c r="I660" s="170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84"/>
      <c r="AE660" s="172"/>
      <c r="AF660" s="172"/>
      <c r="AG660" s="172"/>
      <c r="AI660" s="9"/>
    </row>
    <row r="661" spans="2:35" x14ac:dyDescent="0.45">
      <c r="B661" s="184"/>
      <c r="C661" s="170"/>
      <c r="D661" s="170"/>
      <c r="E661" s="170"/>
      <c r="F661" s="170"/>
      <c r="G661" s="170"/>
      <c r="H661" s="170"/>
      <c r="I661" s="170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84"/>
      <c r="AE661" s="172"/>
      <c r="AF661" s="172"/>
      <c r="AG661" s="172"/>
      <c r="AI661" s="9"/>
    </row>
    <row r="662" spans="2:35" x14ac:dyDescent="0.45">
      <c r="B662" s="184"/>
      <c r="C662" s="170"/>
      <c r="D662" s="170"/>
      <c r="E662" s="170"/>
      <c r="F662" s="170"/>
      <c r="G662" s="170"/>
      <c r="H662" s="170"/>
      <c r="I662" s="170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84"/>
      <c r="AE662" s="172"/>
      <c r="AF662" s="172"/>
      <c r="AG662" s="172"/>
      <c r="AI662" s="9"/>
    </row>
    <row r="663" spans="2:35" x14ac:dyDescent="0.45">
      <c r="B663" s="184"/>
      <c r="C663" s="170"/>
      <c r="D663" s="170"/>
      <c r="E663" s="170"/>
      <c r="F663" s="170"/>
      <c r="G663" s="170"/>
      <c r="H663" s="170"/>
      <c r="I663" s="170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84"/>
      <c r="AE663" s="172"/>
      <c r="AF663" s="172"/>
      <c r="AG663" s="172"/>
      <c r="AI663" s="9"/>
    </row>
    <row r="664" spans="2:35" x14ac:dyDescent="0.45">
      <c r="B664" s="184"/>
      <c r="C664" s="170"/>
      <c r="D664" s="170"/>
      <c r="E664" s="170"/>
      <c r="F664" s="170"/>
      <c r="G664" s="170"/>
      <c r="H664" s="170"/>
      <c r="I664" s="170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84"/>
      <c r="AE664" s="172"/>
      <c r="AF664" s="172"/>
      <c r="AG664" s="172"/>
      <c r="AI664" s="9"/>
    </row>
    <row r="665" spans="2:35" x14ac:dyDescent="0.45">
      <c r="B665" s="184"/>
      <c r="C665" s="170"/>
      <c r="D665" s="170"/>
      <c r="E665" s="170"/>
      <c r="F665" s="170"/>
      <c r="G665" s="170"/>
      <c r="H665" s="170"/>
      <c r="I665" s="170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84"/>
      <c r="AE665" s="172"/>
      <c r="AF665" s="172"/>
      <c r="AG665" s="172"/>
      <c r="AI665" s="9"/>
    </row>
    <row r="666" spans="2:35" x14ac:dyDescent="0.45">
      <c r="B666" s="184"/>
      <c r="C666" s="170"/>
      <c r="D666" s="170"/>
      <c r="E666" s="170"/>
      <c r="F666" s="170"/>
      <c r="G666" s="170"/>
      <c r="H666" s="170"/>
      <c r="I666" s="170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84"/>
      <c r="AE666" s="172"/>
      <c r="AF666" s="172"/>
      <c r="AG666" s="172"/>
      <c r="AI666" s="9"/>
    </row>
    <row r="667" spans="2:35" x14ac:dyDescent="0.45">
      <c r="B667" s="184"/>
      <c r="C667" s="170"/>
      <c r="D667" s="170"/>
      <c r="E667" s="170"/>
      <c r="F667" s="170"/>
      <c r="G667" s="170"/>
      <c r="H667" s="170"/>
      <c r="I667" s="170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84"/>
      <c r="AE667" s="172"/>
      <c r="AF667" s="172"/>
      <c r="AG667" s="172"/>
      <c r="AI667" s="9"/>
    </row>
    <row r="668" spans="2:35" x14ac:dyDescent="0.45">
      <c r="B668" s="184"/>
      <c r="C668" s="170"/>
      <c r="D668" s="170"/>
      <c r="E668" s="170"/>
      <c r="F668" s="170"/>
      <c r="G668" s="170"/>
      <c r="H668" s="170"/>
      <c r="I668" s="170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84"/>
      <c r="AE668" s="172"/>
      <c r="AF668" s="172"/>
      <c r="AG668" s="172"/>
      <c r="AI668" s="9"/>
    </row>
    <row r="669" spans="2:35" x14ac:dyDescent="0.45">
      <c r="B669" s="184"/>
      <c r="C669" s="170"/>
      <c r="D669" s="170"/>
      <c r="E669" s="170"/>
      <c r="F669" s="170"/>
      <c r="G669" s="170"/>
      <c r="H669" s="170"/>
      <c r="I669" s="170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84"/>
      <c r="AE669" s="172"/>
      <c r="AF669" s="172"/>
      <c r="AG669" s="172"/>
      <c r="AI669" s="9"/>
    </row>
    <row r="670" spans="2:35" x14ac:dyDescent="0.45">
      <c r="B670" s="184"/>
      <c r="C670" s="170"/>
      <c r="D670" s="170"/>
      <c r="E670" s="170"/>
      <c r="F670" s="170"/>
      <c r="G670" s="170"/>
      <c r="H670" s="170"/>
      <c r="I670" s="170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84"/>
      <c r="AE670" s="172"/>
      <c r="AF670" s="172"/>
      <c r="AG670" s="172"/>
      <c r="AI670" s="9"/>
    </row>
    <row r="671" spans="2:35" x14ac:dyDescent="0.45">
      <c r="B671" s="184"/>
      <c r="C671" s="170"/>
      <c r="D671" s="170"/>
      <c r="E671" s="170"/>
      <c r="F671" s="170"/>
      <c r="G671" s="170"/>
      <c r="H671" s="170"/>
      <c r="I671" s="170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84"/>
      <c r="AE671" s="172"/>
      <c r="AF671" s="172"/>
      <c r="AG671" s="172"/>
      <c r="AI671" s="9"/>
    </row>
    <row r="672" spans="2:35" x14ac:dyDescent="0.45">
      <c r="B672" s="184"/>
      <c r="C672" s="170"/>
      <c r="D672" s="170"/>
      <c r="E672" s="170"/>
      <c r="F672" s="170"/>
      <c r="G672" s="170"/>
      <c r="H672" s="170"/>
      <c r="I672" s="170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84"/>
      <c r="AE672" s="172"/>
      <c r="AF672" s="172"/>
      <c r="AG672" s="172"/>
      <c r="AI672" s="9"/>
    </row>
    <row r="673" spans="2:35" x14ac:dyDescent="0.45">
      <c r="B673" s="184"/>
      <c r="C673" s="170"/>
      <c r="D673" s="170"/>
      <c r="E673" s="170"/>
      <c r="F673" s="170"/>
      <c r="G673" s="170"/>
      <c r="H673" s="170"/>
      <c r="I673" s="170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84"/>
      <c r="AE673" s="172"/>
      <c r="AF673" s="172"/>
      <c r="AG673" s="172"/>
      <c r="AI673" s="9"/>
    </row>
    <row r="674" spans="2:35" x14ac:dyDescent="0.45">
      <c r="B674" s="184"/>
      <c r="C674" s="170"/>
      <c r="D674" s="170"/>
      <c r="E674" s="170"/>
      <c r="F674" s="170"/>
      <c r="G674" s="170"/>
      <c r="H674" s="170"/>
      <c r="I674" s="170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84"/>
      <c r="AE674" s="172"/>
      <c r="AF674" s="172"/>
      <c r="AG674" s="172"/>
      <c r="AI674" s="9"/>
    </row>
    <row r="675" spans="2:35" x14ac:dyDescent="0.45">
      <c r="B675" s="184"/>
      <c r="C675" s="170"/>
      <c r="D675" s="170"/>
      <c r="E675" s="170"/>
      <c r="F675" s="170"/>
      <c r="G675" s="170"/>
      <c r="H675" s="170"/>
      <c r="I675" s="170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84"/>
      <c r="AE675" s="172"/>
      <c r="AF675" s="172"/>
      <c r="AG675" s="172"/>
      <c r="AI675" s="9"/>
    </row>
    <row r="676" spans="2:35" x14ac:dyDescent="0.45">
      <c r="B676" s="184"/>
      <c r="C676" s="170"/>
      <c r="D676" s="170"/>
      <c r="E676" s="170"/>
      <c r="F676" s="170"/>
      <c r="G676" s="170"/>
      <c r="H676" s="170"/>
      <c r="I676" s="170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84"/>
      <c r="AE676" s="172"/>
      <c r="AF676" s="172"/>
      <c r="AG676" s="172"/>
      <c r="AI676" s="9"/>
    </row>
    <row r="677" spans="2:35" x14ac:dyDescent="0.45">
      <c r="B677" s="184"/>
      <c r="C677" s="170"/>
      <c r="D677" s="170"/>
      <c r="E677" s="170"/>
      <c r="F677" s="170"/>
      <c r="G677" s="170"/>
      <c r="H677" s="170"/>
      <c r="I677" s="170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84"/>
      <c r="AE677" s="172"/>
      <c r="AF677" s="172"/>
      <c r="AG677" s="172"/>
      <c r="AI677" s="9"/>
    </row>
    <row r="678" spans="2:35" x14ac:dyDescent="0.45">
      <c r="B678" s="184"/>
      <c r="C678" s="170"/>
      <c r="D678" s="170"/>
      <c r="E678" s="170"/>
      <c r="F678" s="170"/>
      <c r="G678" s="170"/>
      <c r="H678" s="170"/>
      <c r="I678" s="170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84"/>
      <c r="AE678" s="172"/>
      <c r="AF678" s="172"/>
      <c r="AG678" s="172"/>
      <c r="AI678" s="9"/>
    </row>
    <row r="679" spans="2:35" x14ac:dyDescent="0.45">
      <c r="B679" s="184"/>
      <c r="C679" s="170"/>
      <c r="D679" s="170"/>
      <c r="E679" s="170"/>
      <c r="F679" s="170"/>
      <c r="G679" s="170"/>
      <c r="H679" s="170"/>
      <c r="I679" s="170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84"/>
      <c r="AE679" s="172"/>
      <c r="AF679" s="172"/>
      <c r="AG679" s="172"/>
      <c r="AI679" s="9"/>
    </row>
    <row r="680" spans="2:35" x14ac:dyDescent="0.45">
      <c r="B680" s="184"/>
      <c r="C680" s="170"/>
      <c r="D680" s="170"/>
      <c r="E680" s="170"/>
      <c r="F680" s="170"/>
      <c r="G680" s="170"/>
      <c r="H680" s="170"/>
      <c r="I680" s="170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84"/>
      <c r="AE680" s="172"/>
      <c r="AF680" s="172"/>
      <c r="AG680" s="172"/>
      <c r="AI680" s="9"/>
    </row>
    <row r="681" spans="2:35" x14ac:dyDescent="0.45">
      <c r="B681" s="184"/>
      <c r="C681" s="170"/>
      <c r="D681" s="170"/>
      <c r="E681" s="170"/>
      <c r="F681" s="170"/>
      <c r="G681" s="170"/>
      <c r="H681" s="170"/>
      <c r="I681" s="170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84"/>
      <c r="AE681" s="172"/>
      <c r="AF681" s="172"/>
      <c r="AG681" s="172"/>
      <c r="AI681" s="9"/>
    </row>
    <row r="682" spans="2:35" x14ac:dyDescent="0.45">
      <c r="B682" s="184"/>
      <c r="C682" s="170"/>
      <c r="D682" s="170"/>
      <c r="E682" s="170"/>
      <c r="F682" s="170"/>
      <c r="G682" s="170"/>
      <c r="H682" s="170"/>
      <c r="I682" s="170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84"/>
      <c r="AE682" s="172"/>
      <c r="AF682" s="172"/>
      <c r="AG682" s="172"/>
      <c r="AI682" s="9"/>
    </row>
    <row r="683" spans="2:35" x14ac:dyDescent="0.45">
      <c r="B683" s="184"/>
      <c r="C683" s="170"/>
      <c r="D683" s="170"/>
      <c r="E683" s="170"/>
      <c r="F683" s="170"/>
      <c r="G683" s="170"/>
      <c r="H683" s="170"/>
      <c r="I683" s="170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84"/>
      <c r="AE683" s="172"/>
      <c r="AF683" s="172"/>
      <c r="AG683" s="172"/>
      <c r="AI683" s="9"/>
    </row>
    <row r="684" spans="2:35" x14ac:dyDescent="0.45">
      <c r="B684" s="184"/>
      <c r="C684" s="170"/>
      <c r="D684" s="170"/>
      <c r="E684" s="170"/>
      <c r="F684" s="170"/>
      <c r="G684" s="170"/>
      <c r="H684" s="170"/>
      <c r="I684" s="170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84"/>
      <c r="AE684" s="172"/>
      <c r="AF684" s="172"/>
      <c r="AG684" s="172"/>
      <c r="AI684" s="9"/>
    </row>
    <row r="685" spans="2:35" x14ac:dyDescent="0.45">
      <c r="B685" s="184"/>
      <c r="C685" s="170"/>
      <c r="D685" s="170"/>
      <c r="E685" s="170"/>
      <c r="F685" s="170"/>
      <c r="G685" s="170"/>
      <c r="H685" s="170"/>
      <c r="I685" s="170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84"/>
      <c r="AE685" s="172"/>
      <c r="AF685" s="172"/>
      <c r="AG685" s="172"/>
      <c r="AI685" s="9"/>
    </row>
    <row r="686" spans="2:35" x14ac:dyDescent="0.45">
      <c r="B686" s="184"/>
      <c r="C686" s="170"/>
      <c r="D686" s="170"/>
      <c r="E686" s="170"/>
      <c r="F686" s="170"/>
      <c r="G686" s="170"/>
      <c r="H686" s="170"/>
      <c r="I686" s="170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84"/>
      <c r="AE686" s="172"/>
      <c r="AF686" s="172"/>
      <c r="AG686" s="172"/>
      <c r="AI686" s="9"/>
    </row>
    <row r="687" spans="2:35" x14ac:dyDescent="0.45">
      <c r="B687" s="184"/>
      <c r="C687" s="170"/>
      <c r="D687" s="170"/>
      <c r="E687" s="170"/>
      <c r="F687" s="170"/>
      <c r="G687" s="170"/>
      <c r="H687" s="170"/>
      <c r="I687" s="170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84"/>
      <c r="AE687" s="172"/>
      <c r="AF687" s="172"/>
      <c r="AG687" s="172"/>
      <c r="AI687" s="9"/>
    </row>
    <row r="688" spans="2:35" x14ac:dyDescent="0.45">
      <c r="B688" s="184"/>
      <c r="C688" s="170"/>
      <c r="D688" s="170"/>
      <c r="E688" s="170"/>
      <c r="F688" s="170"/>
      <c r="G688" s="170"/>
      <c r="H688" s="170"/>
      <c r="I688" s="170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84"/>
      <c r="AE688" s="172"/>
      <c r="AF688" s="172"/>
      <c r="AG688" s="172"/>
      <c r="AI688" s="9"/>
    </row>
    <row r="689" spans="1:63" x14ac:dyDescent="0.45">
      <c r="B689" s="184"/>
      <c r="C689" s="170"/>
      <c r="D689" s="170"/>
      <c r="E689" s="170"/>
      <c r="F689" s="170"/>
      <c r="G689" s="170"/>
      <c r="H689" s="170"/>
      <c r="I689" s="170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84"/>
      <c r="AE689" s="172"/>
      <c r="AF689" s="172"/>
      <c r="AG689" s="172"/>
      <c r="AI689" s="9"/>
    </row>
    <row r="690" spans="1:63" x14ac:dyDescent="0.45">
      <c r="B690" s="184"/>
      <c r="C690" s="170"/>
      <c r="D690" s="170"/>
      <c r="E690" s="170"/>
      <c r="F690" s="170"/>
      <c r="G690" s="170"/>
      <c r="H690" s="170"/>
      <c r="I690" s="170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84"/>
      <c r="AE690" s="172"/>
      <c r="AF690" s="172"/>
      <c r="AG690" s="172"/>
      <c r="AI690" s="9"/>
    </row>
    <row r="691" spans="1:63" x14ac:dyDescent="0.45">
      <c r="B691" s="184"/>
      <c r="C691" s="170"/>
      <c r="D691" s="170"/>
      <c r="E691" s="170"/>
      <c r="F691" s="170"/>
      <c r="G691" s="170"/>
      <c r="H691" s="170"/>
      <c r="I691" s="170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84"/>
      <c r="AE691" s="172"/>
      <c r="AF691" s="172"/>
      <c r="AG691" s="172"/>
      <c r="AI691" s="9"/>
    </row>
    <row r="692" spans="1:63" ht="14.65" thickBot="1" x14ac:dyDescent="0.5">
      <c r="B692" s="184"/>
      <c r="C692" s="170"/>
      <c r="D692" s="170"/>
      <c r="E692" s="170"/>
      <c r="F692" s="170"/>
      <c r="G692" s="170"/>
      <c r="H692" s="170"/>
      <c r="I692" s="170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84"/>
      <c r="AE692" s="172"/>
      <c r="AF692" s="172"/>
      <c r="AG692" s="172"/>
      <c r="AI692" s="11"/>
    </row>
    <row r="693" spans="1:63" s="12" customFormat="1" ht="21.75" thickTop="1" thickBot="1" x14ac:dyDescent="0.5">
      <c r="A693" s="8"/>
      <c r="B693" s="185"/>
      <c r="C693" s="172"/>
      <c r="D693" s="172"/>
      <c r="E693" s="172"/>
      <c r="F693" s="172"/>
      <c r="G693" s="172"/>
      <c r="H693" s="172"/>
      <c r="I693" s="172"/>
      <c r="J693" s="172"/>
      <c r="K693" s="172"/>
      <c r="L693" s="172"/>
      <c r="M693" s="172"/>
      <c r="N693" s="172"/>
      <c r="O693" s="172"/>
      <c r="P693" s="172"/>
      <c r="Q693" s="172"/>
      <c r="R693" s="172"/>
      <c r="S693" s="172"/>
      <c r="T693" s="172"/>
      <c r="U693" s="172"/>
      <c r="V693" s="172"/>
      <c r="W693" s="172"/>
      <c r="X693" s="172"/>
      <c r="Y693" s="172"/>
      <c r="Z693" s="172"/>
      <c r="AA693" s="172"/>
      <c r="AB693" s="172"/>
      <c r="AC693" s="172"/>
      <c r="AD693" s="185"/>
      <c r="AE693" s="172"/>
      <c r="AF693" s="172"/>
      <c r="AG693" s="172"/>
      <c r="AH693"/>
      <c r="AK693" s="124" t="s">
        <v>485</v>
      </c>
      <c r="AL693" s="124" t="s">
        <v>486</v>
      </c>
      <c r="AM693" s="124" t="s">
        <v>487</v>
      </c>
      <c r="AN693" s="124" t="s">
        <v>488</v>
      </c>
      <c r="AO693" s="124" t="s">
        <v>489</v>
      </c>
      <c r="AP693" s="124" t="s">
        <v>363</v>
      </c>
      <c r="AQ693" s="124" t="s">
        <v>657</v>
      </c>
      <c r="AR693" s="124" t="s">
        <v>6</v>
      </c>
      <c r="AS693" s="124" t="s">
        <v>9</v>
      </c>
      <c r="AT693" s="124" t="s">
        <v>7</v>
      </c>
      <c r="AU693" s="124" t="s">
        <v>554</v>
      </c>
      <c r="AV693" s="124" t="s">
        <v>514</v>
      </c>
      <c r="AW693" s="124" t="s">
        <v>370</v>
      </c>
      <c r="AX693" s="124" t="s">
        <v>172</v>
      </c>
      <c r="AY693" s="124" t="s">
        <v>5</v>
      </c>
      <c r="AZ693" s="124" t="s">
        <v>173</v>
      </c>
      <c r="BA693" s="124" t="s">
        <v>0</v>
      </c>
      <c r="BB693" s="124" t="s">
        <v>1</v>
      </c>
      <c r="BC693" s="124" t="s">
        <v>536</v>
      </c>
      <c r="BD693" s="124" t="s">
        <v>10</v>
      </c>
      <c r="BE693" s="124" t="s">
        <v>11</v>
      </c>
      <c r="BF693" s="124" t="s">
        <v>2</v>
      </c>
      <c r="BG693" s="124" t="s">
        <v>8</v>
      </c>
      <c r="BH693" s="124" t="s">
        <v>537</v>
      </c>
      <c r="BI693" s="124" t="s">
        <v>4</v>
      </c>
      <c r="BJ693" s="124" t="s">
        <v>3</v>
      </c>
      <c r="BK693" s="124" t="s">
        <v>555</v>
      </c>
    </row>
    <row r="694" spans="1:63" ht="14.65" thickTop="1" x14ac:dyDescent="0.45">
      <c r="A694" s="28" t="s">
        <v>230</v>
      </c>
      <c r="B694" s="184"/>
      <c r="C694" s="170"/>
      <c r="D694" s="170"/>
      <c r="E694" s="170"/>
      <c r="F694" s="170"/>
      <c r="G694" s="170"/>
      <c r="H694" s="170"/>
      <c r="I694" s="170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84"/>
      <c r="AE694" s="172"/>
      <c r="AF694" s="172"/>
      <c r="AG694" s="172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84"/>
      <c r="C695" s="170"/>
      <c r="D695" s="170"/>
      <c r="E695" s="170"/>
      <c r="F695" s="170"/>
      <c r="G695" s="170"/>
      <c r="H695" s="170"/>
      <c r="I695" s="170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84"/>
      <c r="AE695" s="172"/>
      <c r="AF695" s="172"/>
      <c r="AG695" s="172"/>
      <c r="AI695" s="9"/>
      <c r="AK695" s="39">
        <v>0</v>
      </c>
      <c r="AL695" s="39">
        <v>0</v>
      </c>
      <c r="AM695" s="39">
        <v>0</v>
      </c>
      <c r="AN695" s="39">
        <v>0</v>
      </c>
      <c r="AO695" s="39">
        <v>0</v>
      </c>
      <c r="AP695" s="39">
        <v>0</v>
      </c>
      <c r="AQ695" s="39">
        <v>0</v>
      </c>
      <c r="AR695" s="39">
        <v>0</v>
      </c>
      <c r="AS695" s="39">
        <v>0</v>
      </c>
      <c r="AT695" s="39">
        <v>0</v>
      </c>
      <c r="AU695" s="39">
        <v>0</v>
      </c>
      <c r="AV695" s="39">
        <v>0</v>
      </c>
      <c r="AW695" s="39">
        <v>0</v>
      </c>
      <c r="AX695" s="39">
        <v>0</v>
      </c>
      <c r="AY695" s="39">
        <v>0</v>
      </c>
      <c r="AZ695" s="39">
        <v>0</v>
      </c>
      <c r="BA695" s="39">
        <v>0</v>
      </c>
      <c r="BB695" s="39">
        <v>0</v>
      </c>
      <c r="BC695" s="39">
        <v>0</v>
      </c>
      <c r="BD695" s="39">
        <v>0</v>
      </c>
      <c r="BE695" s="39">
        <v>0</v>
      </c>
      <c r="BF695" s="39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84"/>
      <c r="C696" s="170"/>
      <c r="D696" s="170"/>
      <c r="E696" s="170"/>
      <c r="F696" s="170"/>
      <c r="G696" s="170"/>
      <c r="H696" s="170"/>
      <c r="I696" s="170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84"/>
      <c r="AE696" s="172"/>
      <c r="AF696" s="172"/>
      <c r="AG696" s="172"/>
      <c r="AI696" s="9"/>
      <c r="AK696" s="40">
        <f>ROWS(C694:C745)-COUNTBLANK(C694:C745)</f>
        <v>0</v>
      </c>
      <c r="AL696" s="40">
        <f>ROWS(D694:D745)-COUNTBLANK(D694:D745)</f>
        <v>0</v>
      </c>
      <c r="AM696" s="40">
        <f>ROWS(E694:E745)-COUNTBLANK(E694:E745)</f>
        <v>0</v>
      </c>
      <c r="AN696" s="40">
        <f>ROWS(F694:F745)-COUNTBLANK(F694:F745)</f>
        <v>0</v>
      </c>
      <c r="AO696" s="40">
        <f>ROWS(G694:G745)-COUNTBLANK(G694:G745)</f>
        <v>0</v>
      </c>
      <c r="AP696" s="40">
        <f>ROWS(I694:I745)-COUNTBLANK(I694:I745)</f>
        <v>0</v>
      </c>
      <c r="AQ696" s="40"/>
      <c r="AR696" s="40">
        <f>ROWS(J694:J745)-COUNTBLANK(J694:J745)</f>
        <v>0</v>
      </c>
      <c r="AS696" s="40">
        <f t="shared" ref="AS696" si="229">ROWS(K694:K745)-COUNTBLANK(K694:K745)</f>
        <v>0</v>
      </c>
      <c r="AT696" s="40">
        <f t="shared" ref="AT696" si="230">ROWS(L694:L745)-COUNTBLANK(L694:L745)</f>
        <v>0</v>
      </c>
      <c r="AU696" s="40">
        <f t="shared" ref="AU696" si="231">ROWS(M694:M745)-COUNTBLANK(M694:M745)</f>
        <v>0</v>
      </c>
      <c r="AV696" s="40">
        <f t="shared" ref="AV696" si="232">ROWS(N694:N745)-COUNTBLANK(N694:N745)</f>
        <v>0</v>
      </c>
      <c r="AW696" s="40">
        <f t="shared" ref="AW696" si="233">ROWS(O694:O745)-COUNTBLANK(O694:O745)</f>
        <v>0</v>
      </c>
      <c r="AX696" s="40">
        <f t="shared" ref="AX696" si="234">ROWS(P694:P745)-COUNTBLANK(P694:P745)</f>
        <v>0</v>
      </c>
      <c r="AY696" s="40">
        <f t="shared" ref="AY696" si="235">ROWS(Q694:Q745)-COUNTBLANK(Q694:Q745)</f>
        <v>0</v>
      </c>
      <c r="AZ696" s="40">
        <f t="shared" ref="AZ696" si="236">ROWS(R694:R745)-COUNTBLANK(R694:R745)</f>
        <v>0</v>
      </c>
      <c r="BA696" s="40">
        <f t="shared" ref="BA696" si="237">ROWS(S694:S745)-COUNTBLANK(S694:S745)</f>
        <v>0</v>
      </c>
      <c r="BB696" s="40">
        <f t="shared" ref="BB696" si="238">ROWS(T694:T745)-COUNTBLANK(T694:T745)</f>
        <v>0</v>
      </c>
      <c r="BC696" s="40">
        <f t="shared" ref="BC696" si="239">ROWS(U694:U745)-COUNTBLANK(U694:U745)</f>
        <v>0</v>
      </c>
      <c r="BD696" s="40">
        <f t="shared" ref="BD696" si="240">ROWS(V694:V745)-COUNTBLANK(V694:V745)</f>
        <v>0</v>
      </c>
      <c r="BE696" s="40">
        <f t="shared" ref="BE696" si="241">ROWS(W694:W745)-COUNTBLANK(W694:W745)</f>
        <v>0</v>
      </c>
      <c r="BF696" s="40">
        <f t="shared" ref="BF696" si="242">ROWS(X694:X745)-COUNTBLANK(X694:X745)</f>
        <v>0</v>
      </c>
      <c r="BG696" s="40">
        <f t="shared" ref="BG696" si="243">ROWS(Y694:Y745)-COUNTBLANK(Y694:Y745)</f>
        <v>0</v>
      </c>
      <c r="BH696" s="40">
        <f t="shared" ref="BH696" si="244">ROWS(Z694:Z745)-COUNTBLANK(Z694:Z745)</f>
        <v>0</v>
      </c>
      <c r="BI696" s="40">
        <f t="shared" ref="BI696" si="245">ROWS(AA694:AA745)-COUNTBLANK(AA694:AA745)</f>
        <v>0</v>
      </c>
      <c r="BJ696" s="40">
        <f t="shared" ref="BJ696" si="246">ROWS(AB694:AB745)-COUNTBLANK(AB694:AB745)</f>
        <v>0</v>
      </c>
      <c r="BK696" s="40">
        <f t="shared" ref="BK696" si="247">ROWS(AC694:AC745)-COUNTBLANK(AC694:AC745)</f>
        <v>0</v>
      </c>
    </row>
    <row r="697" spans="1:63" x14ac:dyDescent="0.45">
      <c r="B697" s="184"/>
      <c r="C697" s="170"/>
      <c r="D697" s="170"/>
      <c r="E697" s="170"/>
      <c r="F697" s="170"/>
      <c r="G697" s="170"/>
      <c r="H697" s="170"/>
      <c r="I697" s="170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84"/>
      <c r="AE697" s="172"/>
      <c r="AF697" s="172"/>
      <c r="AG697" s="172"/>
      <c r="AI697" s="9"/>
    </row>
    <row r="698" spans="1:63" x14ac:dyDescent="0.45">
      <c r="B698" s="184"/>
      <c r="C698" s="170"/>
      <c r="D698" s="170"/>
      <c r="E698" s="170"/>
      <c r="F698" s="170"/>
      <c r="G698" s="170"/>
      <c r="H698" s="170"/>
      <c r="I698" s="170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84"/>
      <c r="AE698" s="172"/>
      <c r="AF698" s="172"/>
      <c r="AG698" s="172"/>
      <c r="AI698" s="9"/>
      <c r="AK698" s="22" t="s">
        <v>257</v>
      </c>
      <c r="AL698" s="22" t="s">
        <v>587</v>
      </c>
      <c r="AM698" s="22" t="s">
        <v>590</v>
      </c>
      <c r="AN698" s="22" t="s">
        <v>588</v>
      </c>
      <c r="AO698" s="22" t="s">
        <v>589</v>
      </c>
    </row>
    <row r="699" spans="1:63" x14ac:dyDescent="0.45">
      <c r="B699" s="184"/>
      <c r="C699" s="170"/>
      <c r="D699" s="170"/>
      <c r="E699" s="170"/>
      <c r="F699" s="170"/>
      <c r="G699" s="170"/>
      <c r="H699" s="170"/>
      <c r="I699" s="170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84"/>
      <c r="AE699" s="172"/>
      <c r="AF699" s="172"/>
      <c r="AG699" s="172"/>
      <c r="AI699" s="9"/>
      <c r="AK699" s="23">
        <f>ROWS(AD694:AD745)-COUNTBLANK(B694:B745)</f>
        <v>0</v>
      </c>
      <c r="AL699" s="23">
        <f>COUNTIF(AG694:AG745,"FALSE")</f>
        <v>0</v>
      </c>
      <c r="AM699" s="23">
        <f>AK699-AL699</f>
        <v>0</v>
      </c>
      <c r="AN699" s="23">
        <f>COUNTIF(AF694:AF745,"O")</f>
        <v>0</v>
      </c>
      <c r="AO699" s="23">
        <f>COUNTIF(AF694:AF745,"*~?")</f>
        <v>0</v>
      </c>
    </row>
    <row r="700" spans="1:63" x14ac:dyDescent="0.45">
      <c r="B700" s="184"/>
      <c r="C700" s="170"/>
      <c r="D700" s="170"/>
      <c r="E700" s="170"/>
      <c r="F700" s="170"/>
      <c r="G700" s="170"/>
      <c r="H700" s="170"/>
      <c r="I700" s="170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84"/>
      <c r="AE700" s="172"/>
      <c r="AF700" s="172"/>
      <c r="AG700" s="172"/>
      <c r="AI700" s="9"/>
    </row>
    <row r="701" spans="1:63" x14ac:dyDescent="0.45">
      <c r="B701" s="184"/>
      <c r="C701" s="170"/>
      <c r="D701" s="170"/>
      <c r="E701" s="170"/>
      <c r="F701" s="170"/>
      <c r="G701" s="170"/>
      <c r="H701" s="170"/>
      <c r="I701" s="170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84"/>
      <c r="AE701" s="172"/>
      <c r="AF701" s="172"/>
      <c r="AG701" s="172"/>
      <c r="AI701" s="9"/>
      <c r="AK701" s="9"/>
      <c r="AL701" s="22" t="s">
        <v>455</v>
      </c>
      <c r="AM701" s="22" t="s">
        <v>337</v>
      </c>
      <c r="AN701" s="22" t="s">
        <v>456</v>
      </c>
      <c r="AP701" s="22"/>
      <c r="AQ701" s="88" t="s">
        <v>485</v>
      </c>
      <c r="AR701" s="88" t="s">
        <v>486</v>
      </c>
      <c r="AS701" s="88" t="s">
        <v>487</v>
      </c>
      <c r="AT701" s="88" t="s">
        <v>488</v>
      </c>
      <c r="AU701" s="88" t="s">
        <v>489</v>
      </c>
    </row>
    <row r="702" spans="1:63" x14ac:dyDescent="0.45">
      <c r="B702" s="184"/>
      <c r="C702" s="170"/>
      <c r="D702" s="170"/>
      <c r="E702" s="170"/>
      <c r="F702" s="170"/>
      <c r="G702" s="170"/>
      <c r="H702" s="170"/>
      <c r="I702" s="170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84"/>
      <c r="AE702" s="172"/>
      <c r="AF702" s="172"/>
      <c r="AG702" s="172"/>
      <c r="AI702" s="9"/>
      <c r="AK702" s="22" t="s">
        <v>260</v>
      </c>
      <c r="AL702" s="25">
        <f>IF(ISNUMBER(SEARCH("S",A695)),COUNTIF(AG694:AG703,"False"),0)</f>
        <v>0</v>
      </c>
      <c r="AM702" s="25">
        <f>IF(ISNUMBER(SEARCH("S",A695)),COUNTIF(AG736:AG745,"False"),0)</f>
        <v>0</v>
      </c>
      <c r="AN702" s="25">
        <f>IF(ISNUMBER(SEARCH("S",A695)),COUNTIF(AG704:AG735,"False"),0)</f>
        <v>0</v>
      </c>
      <c r="AP702" s="22" t="s">
        <v>388</v>
      </c>
      <c r="AQ702" s="23">
        <f>IF(OR(ISNUMBER(SEARCH("S",$A695)),ISNUMBER(SEARCH("P",$A695))),AK695,0)</f>
        <v>0</v>
      </c>
      <c r="AR702" s="23">
        <f>IF(OR(ISNUMBER(SEARCH("S",$A695)),ISNUMBER(SEARCH("P",$A695))),AL695,0)</f>
        <v>0</v>
      </c>
      <c r="AS702" s="23">
        <f>IF(OR(ISNUMBER(SEARCH("S",$A695)),ISNUMBER(SEARCH("P",$A695))),AM695,0)</f>
        <v>0</v>
      </c>
      <c r="AT702" s="23">
        <f>IF(OR(ISNUMBER(SEARCH("S",$A695)),ISNUMBER(SEARCH("P",$A695))),AN695,0)</f>
        <v>0</v>
      </c>
      <c r="AU702" s="23">
        <f>IF(OR(ISNUMBER(SEARCH("S",$A695)),ISNUMBER(SEARCH("P",$A695))),AO695,0)</f>
        <v>0</v>
      </c>
    </row>
    <row r="703" spans="1:63" x14ac:dyDescent="0.45">
      <c r="B703" s="184"/>
      <c r="C703" s="170"/>
      <c r="D703" s="170"/>
      <c r="E703" s="170"/>
      <c r="F703" s="170"/>
      <c r="G703" s="170"/>
      <c r="H703" s="170"/>
      <c r="I703" s="170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84"/>
      <c r="AE703" s="172"/>
      <c r="AF703" s="172"/>
      <c r="AG703" s="172"/>
      <c r="AI703" s="9"/>
      <c r="AK703" s="22" t="s">
        <v>352</v>
      </c>
      <c r="AL703" s="25">
        <f>IF(ISNUMBER(SEARCH("P",A695)),COUNTIF(AG694:AG703,"False"),0)</f>
        <v>0</v>
      </c>
      <c r="AM703" s="25">
        <f>IF(ISNUMBER(SEARCH("P",A695)),COUNTIF(AG731:AG740,"False"),0)</f>
        <v>0</v>
      </c>
      <c r="AN703" s="25">
        <f>IF(ISNUMBER(SEARCH("P",A695)),COUNTIF(AG704:AG730,"False"),0)</f>
        <v>0</v>
      </c>
      <c r="AP703" s="22"/>
      <c r="AQ703" s="23">
        <f>IF(OR(ISNUMBER(SEARCH("S",$A695)),ISNUMBER(SEARCH("P",$A695))),AK696,0)</f>
        <v>0</v>
      </c>
      <c r="AR703" s="23">
        <f>IF(OR(ISNUMBER(SEARCH("S",$A695)),ISNUMBER(SEARCH("P",$A695))),AL696,0)</f>
        <v>0</v>
      </c>
      <c r="AS703" s="23">
        <f>IF(OR(ISNUMBER(SEARCH("S",$A695)),ISNUMBER(SEARCH("P",$A695))),AM696,0)</f>
        <v>0</v>
      </c>
      <c r="AT703" s="23">
        <f>IF(OR(ISNUMBER(SEARCH("S",$A695)),ISNUMBER(SEARCH("P",$A695))),AN696,0)</f>
        <v>0</v>
      </c>
      <c r="AU703" s="23">
        <f>IF(OR(ISNUMBER(SEARCH("S",$A695)),ISNUMBER(SEARCH("P",$A695))),AO696,0)</f>
        <v>0</v>
      </c>
    </row>
    <row r="704" spans="1:63" x14ac:dyDescent="0.45">
      <c r="B704" s="184"/>
      <c r="C704" s="170"/>
      <c r="D704" s="170"/>
      <c r="E704" s="170"/>
      <c r="F704" s="170"/>
      <c r="G704" s="170"/>
      <c r="H704" s="170"/>
      <c r="I704" s="170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84"/>
      <c r="AE704" s="172"/>
      <c r="AF704" s="172"/>
      <c r="AG704" s="172"/>
      <c r="AI704" s="9"/>
      <c r="AK704" s="22" t="s">
        <v>353</v>
      </c>
      <c r="AL704" s="25">
        <f>IF(ISNUMBER(SEARCH("A",A695)),COUNTIF(AG694:AG703,"False"),0)</f>
        <v>0</v>
      </c>
      <c r="AM704" s="25">
        <f>IF(ISNUMBER(SEARCH("A",A695)),COUNTIF(AG724:AG733,"False"),0)</f>
        <v>0</v>
      </c>
      <c r="AN704" s="25">
        <f>IF(ISNUMBER(SEARCH("A",A695)),COUNTIF(AG704:AG723,"False"),0)</f>
        <v>0</v>
      </c>
      <c r="AP704" s="22" t="s">
        <v>353</v>
      </c>
      <c r="AQ704" s="23">
        <f>IF(ISNUMBER(SEARCH("A",$A695)),AK695,0)</f>
        <v>0</v>
      </c>
      <c r="AR704" s="23">
        <f>IF(ISNUMBER(SEARCH("A",$A695)),AL695,0)</f>
        <v>0</v>
      </c>
      <c r="AS704" s="23">
        <f>IF(ISNUMBER(SEARCH("A",$A695)),AM695,0)</f>
        <v>0</v>
      </c>
      <c r="AT704" s="23">
        <f>IF(ISNUMBER(SEARCH("A",$A695)),AN695,0)</f>
        <v>0</v>
      </c>
      <c r="AU704" s="23" t="s">
        <v>167</v>
      </c>
    </row>
    <row r="705" spans="2:47" x14ac:dyDescent="0.45">
      <c r="B705" s="184"/>
      <c r="C705" s="170"/>
      <c r="D705" s="170"/>
      <c r="E705" s="170"/>
      <c r="F705" s="170"/>
      <c r="G705" s="170"/>
      <c r="H705" s="170"/>
      <c r="I705" s="170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84"/>
      <c r="AE705" s="172"/>
      <c r="AF705" s="172"/>
      <c r="AG705" s="172"/>
      <c r="AI705" s="9"/>
      <c r="AP705" s="9"/>
      <c r="AQ705" s="23">
        <v>10</v>
      </c>
      <c r="AR705" s="23">
        <v>10</v>
      </c>
      <c r="AS705" s="23">
        <v>10</v>
      </c>
      <c r="AT705" s="23">
        <v>10</v>
      </c>
      <c r="AU705" s="23" t="s">
        <v>167</v>
      </c>
    </row>
    <row r="706" spans="2:47" x14ac:dyDescent="0.45">
      <c r="B706" s="184"/>
      <c r="C706" s="170"/>
      <c r="D706" s="170"/>
      <c r="E706" s="170"/>
      <c r="F706" s="170"/>
      <c r="G706" s="170"/>
      <c r="H706" s="170"/>
      <c r="I706" s="170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84"/>
      <c r="AE706" s="172"/>
      <c r="AF706" s="172"/>
      <c r="AG706" s="172"/>
      <c r="AI706" s="9"/>
      <c r="AK706" s="456" t="s">
        <v>658</v>
      </c>
      <c r="AL706" s="456"/>
      <c r="AM706" s="456"/>
    </row>
    <row r="707" spans="2:47" x14ac:dyDescent="0.45">
      <c r="B707" s="184"/>
      <c r="C707" s="170"/>
      <c r="D707" s="170"/>
      <c r="E707" s="170"/>
      <c r="F707" s="170"/>
      <c r="G707" s="170"/>
      <c r="H707" s="170"/>
      <c r="I707" s="170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84"/>
      <c r="AE707" s="172"/>
      <c r="AF707" s="172"/>
      <c r="AG707" s="172"/>
      <c r="AI707" s="9"/>
      <c r="AK707" s="442" t="s">
        <v>679</v>
      </c>
      <c r="AL707" s="23"/>
      <c r="AM707" s="22">
        <f>COUNTIF(H694:H745,1)</f>
        <v>0</v>
      </c>
    </row>
    <row r="708" spans="2:47" x14ac:dyDescent="0.45">
      <c r="B708" s="184"/>
      <c r="C708" s="170"/>
      <c r="D708" s="170"/>
      <c r="E708" s="170"/>
      <c r="F708" s="170"/>
      <c r="G708" s="170"/>
      <c r="H708" s="170"/>
      <c r="I708" s="170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84"/>
      <c r="AE708" s="172"/>
      <c r="AF708" s="172"/>
      <c r="AG708" s="172"/>
      <c r="AI708" s="9"/>
      <c r="AK708" s="442" t="s">
        <v>680</v>
      </c>
      <c r="AL708" s="23"/>
      <c r="AM708" s="22">
        <f>COUNTIF(H694:H745,2)</f>
        <v>0</v>
      </c>
    </row>
    <row r="709" spans="2:47" x14ac:dyDescent="0.45">
      <c r="B709" s="184"/>
      <c r="C709" s="170"/>
      <c r="D709" s="170"/>
      <c r="E709" s="170"/>
      <c r="F709" s="170"/>
      <c r="G709" s="170"/>
      <c r="H709" s="170"/>
      <c r="I709" s="170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84"/>
      <c r="AE709" s="172"/>
      <c r="AF709" s="172"/>
      <c r="AG709" s="172"/>
      <c r="AI709" s="9"/>
    </row>
    <row r="710" spans="2:47" x14ac:dyDescent="0.45">
      <c r="B710" s="184"/>
      <c r="C710" s="170"/>
      <c r="D710" s="170"/>
      <c r="E710" s="170"/>
      <c r="F710" s="170"/>
      <c r="G710" s="170"/>
      <c r="H710" s="170"/>
      <c r="I710" s="170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84"/>
      <c r="AE710" s="172"/>
      <c r="AF710" s="172"/>
      <c r="AG710" s="172"/>
      <c r="AI710" s="9"/>
    </row>
    <row r="711" spans="2:47" x14ac:dyDescent="0.45">
      <c r="B711" s="184"/>
      <c r="C711" s="170"/>
      <c r="D711" s="170"/>
      <c r="E711" s="170"/>
      <c r="F711" s="170"/>
      <c r="G711" s="170"/>
      <c r="H711" s="170"/>
      <c r="I711" s="170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84"/>
      <c r="AE711" s="172"/>
      <c r="AF711" s="172"/>
      <c r="AG711" s="172"/>
      <c r="AI711" s="9"/>
    </row>
    <row r="712" spans="2:47" x14ac:dyDescent="0.45">
      <c r="B712" s="184"/>
      <c r="C712" s="170"/>
      <c r="D712" s="170"/>
      <c r="E712" s="170"/>
      <c r="F712" s="170"/>
      <c r="G712" s="170"/>
      <c r="H712" s="170"/>
      <c r="I712" s="170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84"/>
      <c r="AE712" s="172"/>
      <c r="AF712" s="172"/>
      <c r="AG712" s="172"/>
      <c r="AI712" s="9"/>
    </row>
    <row r="713" spans="2:47" x14ac:dyDescent="0.45">
      <c r="B713" s="184"/>
      <c r="C713" s="170"/>
      <c r="D713" s="170"/>
      <c r="E713" s="170"/>
      <c r="F713" s="170"/>
      <c r="G713" s="170"/>
      <c r="H713" s="170"/>
      <c r="I713" s="170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84"/>
      <c r="AE713" s="172"/>
      <c r="AF713" s="172"/>
      <c r="AG713" s="172"/>
      <c r="AI713" s="9"/>
    </row>
    <row r="714" spans="2:47" x14ac:dyDescent="0.45">
      <c r="B714" s="184"/>
      <c r="C714" s="170"/>
      <c r="D714" s="170"/>
      <c r="E714" s="170"/>
      <c r="F714" s="170"/>
      <c r="G714" s="170"/>
      <c r="H714" s="170"/>
      <c r="I714" s="170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84"/>
      <c r="AE714" s="172"/>
      <c r="AF714" s="172"/>
      <c r="AG714" s="172"/>
      <c r="AI714" s="9"/>
    </row>
    <row r="715" spans="2:47" x14ac:dyDescent="0.45">
      <c r="B715" s="184"/>
      <c r="C715" s="170"/>
      <c r="D715" s="170"/>
      <c r="E715" s="170"/>
      <c r="F715" s="170"/>
      <c r="G715" s="170"/>
      <c r="H715" s="170"/>
      <c r="I715" s="170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84"/>
      <c r="AE715" s="172"/>
      <c r="AF715" s="172"/>
      <c r="AG715" s="172"/>
      <c r="AI715" s="9"/>
    </row>
    <row r="716" spans="2:47" x14ac:dyDescent="0.45">
      <c r="B716" s="184"/>
      <c r="C716" s="170"/>
      <c r="D716" s="170"/>
      <c r="E716" s="170"/>
      <c r="F716" s="170"/>
      <c r="G716" s="170"/>
      <c r="H716" s="170"/>
      <c r="I716" s="170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84"/>
      <c r="AE716" s="172"/>
      <c r="AF716" s="172"/>
      <c r="AG716" s="172"/>
      <c r="AI716" s="9"/>
    </row>
    <row r="717" spans="2:47" x14ac:dyDescent="0.45">
      <c r="B717" s="184"/>
      <c r="C717" s="170"/>
      <c r="D717" s="170"/>
      <c r="E717" s="170"/>
      <c r="F717" s="170"/>
      <c r="G717" s="170"/>
      <c r="H717" s="170"/>
      <c r="I717" s="170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84"/>
      <c r="AE717" s="172"/>
      <c r="AF717" s="172"/>
      <c r="AG717" s="172"/>
      <c r="AI717" s="9"/>
    </row>
    <row r="718" spans="2:47" x14ac:dyDescent="0.45">
      <c r="B718" s="184"/>
      <c r="C718" s="170"/>
      <c r="D718" s="170"/>
      <c r="E718" s="170"/>
      <c r="F718" s="170"/>
      <c r="G718" s="170"/>
      <c r="H718" s="170"/>
      <c r="I718" s="170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84"/>
      <c r="AE718" s="172"/>
      <c r="AF718" s="172"/>
      <c r="AG718" s="172"/>
      <c r="AI718" s="9"/>
    </row>
    <row r="719" spans="2:47" x14ac:dyDescent="0.45">
      <c r="B719" s="184"/>
      <c r="C719" s="170"/>
      <c r="D719" s="170"/>
      <c r="E719" s="170"/>
      <c r="F719" s="170"/>
      <c r="G719" s="170"/>
      <c r="H719" s="170"/>
      <c r="I719" s="170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84"/>
      <c r="AE719" s="172"/>
      <c r="AF719" s="172"/>
      <c r="AG719" s="172"/>
      <c r="AI719" s="9"/>
    </row>
    <row r="720" spans="2:47" x14ac:dyDescent="0.45">
      <c r="B720" s="184"/>
      <c r="C720" s="170"/>
      <c r="D720" s="170"/>
      <c r="E720" s="170"/>
      <c r="F720" s="170"/>
      <c r="G720" s="170"/>
      <c r="H720" s="170"/>
      <c r="I720" s="170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84"/>
      <c r="AE720" s="172"/>
      <c r="AF720" s="172"/>
      <c r="AG720" s="172"/>
      <c r="AI720" s="9"/>
    </row>
    <row r="721" spans="2:35" x14ac:dyDescent="0.45">
      <c r="B721" s="184"/>
      <c r="C721" s="170"/>
      <c r="D721" s="170"/>
      <c r="E721" s="170"/>
      <c r="F721" s="170"/>
      <c r="G721" s="170"/>
      <c r="H721" s="170"/>
      <c r="I721" s="170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84"/>
      <c r="AE721" s="172"/>
      <c r="AF721" s="172"/>
      <c r="AG721" s="172"/>
      <c r="AI721" s="9"/>
    </row>
    <row r="722" spans="2:35" x14ac:dyDescent="0.45">
      <c r="B722" s="184"/>
      <c r="C722" s="170"/>
      <c r="D722" s="170"/>
      <c r="E722" s="170"/>
      <c r="F722" s="170"/>
      <c r="G722" s="170"/>
      <c r="H722" s="170"/>
      <c r="I722" s="170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84"/>
      <c r="AE722" s="172"/>
      <c r="AF722" s="172"/>
      <c r="AG722" s="172"/>
      <c r="AI722" s="9"/>
    </row>
    <row r="723" spans="2:35" x14ac:dyDescent="0.45">
      <c r="B723" s="184"/>
      <c r="C723" s="170"/>
      <c r="D723" s="170"/>
      <c r="E723" s="170"/>
      <c r="F723" s="170"/>
      <c r="G723" s="170"/>
      <c r="H723" s="170"/>
      <c r="I723" s="170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84"/>
      <c r="AE723" s="172"/>
      <c r="AF723" s="172"/>
      <c r="AG723" s="172"/>
      <c r="AI723" s="9"/>
    </row>
    <row r="724" spans="2:35" x14ac:dyDescent="0.45">
      <c r="B724" s="184"/>
      <c r="C724" s="170"/>
      <c r="D724" s="170"/>
      <c r="E724" s="170"/>
      <c r="F724" s="170"/>
      <c r="G724" s="170"/>
      <c r="H724" s="170"/>
      <c r="I724" s="170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84"/>
      <c r="AE724" s="172"/>
      <c r="AF724" s="172"/>
      <c r="AG724" s="172"/>
      <c r="AI724" s="9"/>
    </row>
    <row r="725" spans="2:35" x14ac:dyDescent="0.45">
      <c r="B725" s="184"/>
      <c r="C725" s="170"/>
      <c r="D725" s="170"/>
      <c r="E725" s="170"/>
      <c r="F725" s="170"/>
      <c r="G725" s="170"/>
      <c r="H725" s="170"/>
      <c r="I725" s="170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84"/>
      <c r="AE725" s="172"/>
      <c r="AF725" s="172"/>
      <c r="AG725" s="172"/>
      <c r="AI725" s="9"/>
    </row>
    <row r="726" spans="2:35" x14ac:dyDescent="0.45">
      <c r="B726" s="184"/>
      <c r="C726" s="170"/>
      <c r="D726" s="170"/>
      <c r="E726" s="170"/>
      <c r="F726" s="170"/>
      <c r="G726" s="170"/>
      <c r="H726" s="170"/>
      <c r="I726" s="170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84"/>
      <c r="AE726" s="172"/>
      <c r="AF726" s="172"/>
      <c r="AG726" s="172"/>
      <c r="AI726" s="9"/>
    </row>
    <row r="727" spans="2:35" x14ac:dyDescent="0.45">
      <c r="B727" s="184"/>
      <c r="C727" s="170"/>
      <c r="D727" s="170"/>
      <c r="E727" s="170"/>
      <c r="F727" s="170"/>
      <c r="G727" s="170"/>
      <c r="H727" s="170"/>
      <c r="I727" s="170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84"/>
      <c r="AE727" s="172"/>
      <c r="AF727" s="172"/>
      <c r="AG727" s="172"/>
      <c r="AI727" s="9"/>
    </row>
    <row r="728" spans="2:35" x14ac:dyDescent="0.45">
      <c r="B728" s="184"/>
      <c r="C728" s="170"/>
      <c r="D728" s="170"/>
      <c r="E728" s="170"/>
      <c r="F728" s="170"/>
      <c r="G728" s="170"/>
      <c r="H728" s="170"/>
      <c r="I728" s="170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84"/>
      <c r="AE728" s="172"/>
      <c r="AF728" s="172"/>
      <c r="AG728" s="172"/>
      <c r="AI728" s="9"/>
    </row>
    <row r="729" spans="2:35" x14ac:dyDescent="0.45">
      <c r="B729" s="184"/>
      <c r="C729" s="170"/>
      <c r="D729" s="170"/>
      <c r="E729" s="170"/>
      <c r="F729" s="170"/>
      <c r="G729" s="170"/>
      <c r="H729" s="170"/>
      <c r="I729" s="170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84"/>
      <c r="AE729" s="172"/>
      <c r="AF729" s="172"/>
      <c r="AG729" s="172"/>
      <c r="AI729" s="9"/>
    </row>
    <row r="730" spans="2:35" x14ac:dyDescent="0.45">
      <c r="B730" s="184"/>
      <c r="C730" s="170"/>
      <c r="D730" s="170"/>
      <c r="E730" s="170"/>
      <c r="F730" s="170"/>
      <c r="G730" s="170"/>
      <c r="H730" s="170"/>
      <c r="I730" s="170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84"/>
      <c r="AE730" s="172"/>
      <c r="AF730" s="172"/>
      <c r="AG730" s="172"/>
      <c r="AI730" s="9"/>
    </row>
    <row r="731" spans="2:35" x14ac:dyDescent="0.45">
      <c r="B731" s="184"/>
      <c r="C731" s="170"/>
      <c r="D731" s="170"/>
      <c r="E731" s="170"/>
      <c r="F731" s="170"/>
      <c r="G731" s="170"/>
      <c r="H731" s="170"/>
      <c r="I731" s="170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84"/>
      <c r="AE731" s="172"/>
      <c r="AF731" s="172"/>
      <c r="AG731" s="172"/>
      <c r="AI731" s="9"/>
    </row>
    <row r="732" spans="2:35" x14ac:dyDescent="0.45">
      <c r="B732" s="184"/>
      <c r="C732" s="170"/>
      <c r="D732" s="170"/>
      <c r="E732" s="170"/>
      <c r="F732" s="170"/>
      <c r="G732" s="170"/>
      <c r="H732" s="170"/>
      <c r="I732" s="170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84"/>
      <c r="AE732" s="172"/>
      <c r="AF732" s="172"/>
      <c r="AG732" s="172"/>
      <c r="AI732" s="9"/>
    </row>
    <row r="733" spans="2:35" x14ac:dyDescent="0.45">
      <c r="B733" s="184"/>
      <c r="C733" s="170"/>
      <c r="D733" s="170"/>
      <c r="E733" s="170"/>
      <c r="F733" s="170"/>
      <c r="G733" s="170"/>
      <c r="H733" s="170"/>
      <c r="I733" s="170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84"/>
      <c r="AE733" s="172"/>
      <c r="AF733" s="172"/>
      <c r="AG733" s="172"/>
      <c r="AI733" s="9"/>
    </row>
    <row r="734" spans="2:35" x14ac:dyDescent="0.45">
      <c r="B734" s="184"/>
      <c r="C734" s="170"/>
      <c r="D734" s="170"/>
      <c r="E734" s="170"/>
      <c r="F734" s="170"/>
      <c r="G734" s="170"/>
      <c r="H734" s="170"/>
      <c r="I734" s="170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84"/>
      <c r="AE734" s="172"/>
      <c r="AF734" s="172"/>
      <c r="AG734" s="172"/>
      <c r="AI734" s="9"/>
    </row>
    <row r="735" spans="2:35" x14ac:dyDescent="0.45">
      <c r="B735" s="184"/>
      <c r="C735" s="170"/>
      <c r="D735" s="170"/>
      <c r="E735" s="170"/>
      <c r="F735" s="170"/>
      <c r="G735" s="170"/>
      <c r="H735" s="170"/>
      <c r="I735" s="170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84"/>
      <c r="AE735" s="172"/>
      <c r="AF735" s="172"/>
      <c r="AG735" s="172"/>
      <c r="AI735" s="9"/>
    </row>
    <row r="736" spans="2:35" x14ac:dyDescent="0.45">
      <c r="B736" s="184"/>
      <c r="C736" s="170"/>
      <c r="D736" s="170"/>
      <c r="E736" s="170"/>
      <c r="F736" s="170"/>
      <c r="G736" s="170"/>
      <c r="H736" s="170"/>
      <c r="I736" s="170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84"/>
      <c r="AE736" s="172"/>
      <c r="AF736" s="172"/>
      <c r="AG736" s="172"/>
      <c r="AI736" s="9"/>
    </row>
    <row r="737" spans="1:63" x14ac:dyDescent="0.45">
      <c r="B737" s="184"/>
      <c r="C737" s="170"/>
      <c r="D737" s="170"/>
      <c r="E737" s="170"/>
      <c r="F737" s="170"/>
      <c r="G737" s="170"/>
      <c r="H737" s="170"/>
      <c r="I737" s="170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84"/>
      <c r="AE737" s="172"/>
      <c r="AF737" s="172"/>
      <c r="AG737" s="172"/>
      <c r="AI737" s="9"/>
    </row>
    <row r="738" spans="1:63" x14ac:dyDescent="0.45">
      <c r="B738" s="184"/>
      <c r="C738" s="170"/>
      <c r="D738" s="170"/>
      <c r="E738" s="170"/>
      <c r="F738" s="170"/>
      <c r="G738" s="170"/>
      <c r="H738" s="170"/>
      <c r="I738" s="170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84"/>
      <c r="AE738" s="172"/>
      <c r="AF738" s="172"/>
      <c r="AG738" s="172"/>
      <c r="AI738" s="9"/>
    </row>
    <row r="739" spans="1:63" x14ac:dyDescent="0.45">
      <c r="B739" s="184"/>
      <c r="C739" s="170"/>
      <c r="D739" s="170"/>
      <c r="E739" s="170"/>
      <c r="F739" s="170"/>
      <c r="G739" s="170"/>
      <c r="H739" s="170"/>
      <c r="I739" s="170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84"/>
      <c r="AE739" s="172"/>
      <c r="AF739" s="172"/>
      <c r="AG739" s="172"/>
      <c r="AI739" s="9"/>
    </row>
    <row r="740" spans="1:63" x14ac:dyDescent="0.45">
      <c r="B740" s="184"/>
      <c r="C740" s="170"/>
      <c r="D740" s="170"/>
      <c r="E740" s="170"/>
      <c r="F740" s="170"/>
      <c r="G740" s="170"/>
      <c r="H740" s="170"/>
      <c r="I740" s="170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84"/>
      <c r="AE740" s="172"/>
      <c r="AF740" s="172"/>
      <c r="AG740" s="172"/>
      <c r="AI740" s="9"/>
    </row>
    <row r="741" spans="1:63" x14ac:dyDescent="0.45">
      <c r="B741" s="184"/>
      <c r="C741" s="170"/>
      <c r="D741" s="170"/>
      <c r="E741" s="170"/>
      <c r="F741" s="170"/>
      <c r="G741" s="170"/>
      <c r="H741" s="170"/>
      <c r="I741" s="170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84"/>
      <c r="AE741" s="172"/>
      <c r="AF741" s="172"/>
      <c r="AG741" s="172"/>
      <c r="AI741" s="9"/>
    </row>
    <row r="742" spans="1:63" x14ac:dyDescent="0.45">
      <c r="B742" s="184"/>
      <c r="C742" s="170"/>
      <c r="D742" s="170"/>
      <c r="E742" s="170"/>
      <c r="F742" s="170"/>
      <c r="G742" s="170"/>
      <c r="H742" s="170"/>
      <c r="I742" s="170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84"/>
      <c r="AE742" s="172"/>
      <c r="AF742" s="172"/>
      <c r="AG742" s="172"/>
      <c r="AI742" s="9"/>
    </row>
    <row r="743" spans="1:63" x14ac:dyDescent="0.45">
      <c r="B743" s="184"/>
      <c r="C743" s="170"/>
      <c r="D743" s="170"/>
      <c r="E743" s="170"/>
      <c r="F743" s="170"/>
      <c r="G743" s="170"/>
      <c r="H743" s="170"/>
      <c r="I743" s="170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84"/>
      <c r="AE743" s="172"/>
      <c r="AF743" s="172"/>
      <c r="AG743" s="172"/>
      <c r="AI743" s="9"/>
    </row>
    <row r="744" spans="1:63" x14ac:dyDescent="0.45">
      <c r="B744" s="184"/>
      <c r="C744" s="170"/>
      <c r="D744" s="170"/>
      <c r="E744" s="170"/>
      <c r="F744" s="170"/>
      <c r="G744" s="170"/>
      <c r="H744" s="170"/>
      <c r="I744" s="170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84"/>
      <c r="AE744" s="172"/>
      <c r="AF744" s="172"/>
      <c r="AG744" s="172"/>
      <c r="AI744" s="9"/>
    </row>
    <row r="745" spans="1:63" ht="14.65" thickBot="1" x14ac:dyDescent="0.5">
      <c r="B745" s="184"/>
      <c r="C745" s="173"/>
      <c r="D745" s="173"/>
      <c r="E745" s="173"/>
      <c r="F745" s="173"/>
      <c r="G745" s="173"/>
      <c r="H745" s="173"/>
      <c r="I745" s="173"/>
      <c r="J745" s="174"/>
      <c r="K745" s="174"/>
      <c r="L745" s="174"/>
      <c r="M745" s="174"/>
      <c r="N745" s="174"/>
      <c r="O745" s="174"/>
      <c r="P745" s="174"/>
      <c r="Q745" s="174"/>
      <c r="R745" s="174"/>
      <c r="S745" s="174"/>
      <c r="T745" s="174"/>
      <c r="U745" s="174"/>
      <c r="V745" s="174"/>
      <c r="W745" s="174"/>
      <c r="X745" s="174"/>
      <c r="Y745" s="174"/>
      <c r="Z745" s="174"/>
      <c r="AA745" s="174"/>
      <c r="AB745" s="174"/>
      <c r="AC745" s="174"/>
      <c r="AD745" s="184"/>
      <c r="AE745" s="172"/>
      <c r="AF745" s="172"/>
      <c r="AG745" s="172"/>
      <c r="AI745" s="11"/>
    </row>
    <row r="746" spans="1:63" s="12" customFormat="1" ht="21.75" thickTop="1" thickBot="1" x14ac:dyDescent="0.5">
      <c r="A746" s="8"/>
      <c r="B746" s="186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86"/>
      <c r="AE746" s="172"/>
      <c r="AF746" s="172"/>
      <c r="AG746" s="172"/>
      <c r="AH746"/>
      <c r="AI746" s="13"/>
      <c r="AK746" s="124" t="s">
        <v>485</v>
      </c>
      <c r="AL746" s="124" t="s">
        <v>486</v>
      </c>
      <c r="AM746" s="124" t="s">
        <v>487</v>
      </c>
      <c r="AN746" s="124" t="s">
        <v>488</v>
      </c>
      <c r="AO746" s="124" t="s">
        <v>489</v>
      </c>
      <c r="AP746" s="124" t="s">
        <v>363</v>
      </c>
      <c r="AQ746" s="124" t="s">
        <v>657</v>
      </c>
      <c r="AR746" s="124" t="s">
        <v>6</v>
      </c>
      <c r="AS746" s="124" t="s">
        <v>9</v>
      </c>
      <c r="AT746" s="124" t="s">
        <v>7</v>
      </c>
      <c r="AU746" s="124" t="s">
        <v>554</v>
      </c>
      <c r="AV746" s="124" t="s">
        <v>514</v>
      </c>
      <c r="AW746" s="124" t="s">
        <v>370</v>
      </c>
      <c r="AX746" s="124" t="s">
        <v>172</v>
      </c>
      <c r="AY746" s="124" t="s">
        <v>5</v>
      </c>
      <c r="AZ746" s="124" t="s">
        <v>173</v>
      </c>
      <c r="BA746" s="124" t="s">
        <v>0</v>
      </c>
      <c r="BB746" s="124" t="s">
        <v>1</v>
      </c>
      <c r="BC746" s="124" t="s">
        <v>536</v>
      </c>
      <c r="BD746" s="124" t="s">
        <v>10</v>
      </c>
      <c r="BE746" s="124" t="s">
        <v>11</v>
      </c>
      <c r="BF746" s="124" t="s">
        <v>2</v>
      </c>
      <c r="BG746" s="124" t="s">
        <v>8</v>
      </c>
      <c r="BH746" s="124" t="s">
        <v>537</v>
      </c>
      <c r="BI746" s="124" t="s">
        <v>4</v>
      </c>
      <c r="BJ746" s="124" t="s">
        <v>3</v>
      </c>
      <c r="BK746" s="124" t="s">
        <v>555</v>
      </c>
    </row>
    <row r="747" spans="1:63" ht="14.65" thickTop="1" x14ac:dyDescent="0.45">
      <c r="A747" s="28" t="s">
        <v>231</v>
      </c>
      <c r="B747" s="187"/>
      <c r="C747" s="176"/>
      <c r="D747" s="176"/>
      <c r="E747" s="176"/>
      <c r="F747" s="176"/>
      <c r="G747" s="176"/>
      <c r="H747" s="176"/>
      <c r="I747" s="176"/>
      <c r="J747" s="177"/>
      <c r="K747" s="177"/>
      <c r="L747" s="177"/>
      <c r="M747" s="177"/>
      <c r="N747" s="177"/>
      <c r="O747" s="177"/>
      <c r="P747" s="177"/>
      <c r="Q747" s="177"/>
      <c r="R747" s="177"/>
      <c r="S747" s="177"/>
      <c r="T747" s="177"/>
      <c r="U747" s="177"/>
      <c r="V747" s="177"/>
      <c r="W747" s="177"/>
      <c r="X747" s="177"/>
      <c r="Y747" s="177"/>
      <c r="Z747" s="177"/>
      <c r="AA747" s="177"/>
      <c r="AB747" s="177"/>
      <c r="AC747" s="177"/>
      <c r="AD747" s="187"/>
      <c r="AE747" s="172"/>
      <c r="AF747" s="172"/>
      <c r="AG747" s="172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87"/>
      <c r="C748" s="176"/>
      <c r="D748" s="176"/>
      <c r="E748" s="176"/>
      <c r="F748" s="176"/>
      <c r="G748" s="176"/>
      <c r="H748" s="176"/>
      <c r="I748" s="176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87"/>
      <c r="AE748" s="172"/>
      <c r="AF748" s="172"/>
      <c r="AG748" s="172"/>
      <c r="AI748" s="9"/>
      <c r="AK748" s="39">
        <v>0</v>
      </c>
      <c r="AL748" s="39">
        <v>0</v>
      </c>
      <c r="AM748" s="39">
        <v>0</v>
      </c>
      <c r="AN748" s="39">
        <v>0</v>
      </c>
      <c r="AO748" s="39">
        <v>0</v>
      </c>
      <c r="AP748" s="39">
        <v>0</v>
      </c>
      <c r="AQ748" s="39">
        <v>0</v>
      </c>
      <c r="AR748" s="39">
        <v>0</v>
      </c>
      <c r="AS748" s="39">
        <v>0</v>
      </c>
      <c r="AT748" s="39">
        <v>0</v>
      </c>
      <c r="AU748" s="39">
        <v>0</v>
      </c>
      <c r="AV748" s="39">
        <v>0</v>
      </c>
      <c r="AW748" s="39">
        <v>0</v>
      </c>
      <c r="AX748" s="39">
        <v>0</v>
      </c>
      <c r="AY748" s="39">
        <v>0</v>
      </c>
      <c r="AZ748" s="39">
        <v>0</v>
      </c>
      <c r="BA748" s="39">
        <v>0</v>
      </c>
      <c r="BB748" s="39">
        <v>0</v>
      </c>
      <c r="BC748" s="39">
        <v>0</v>
      </c>
      <c r="BD748" s="39">
        <v>0</v>
      </c>
      <c r="BE748" s="39">
        <v>0</v>
      </c>
      <c r="BF748" s="39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87"/>
      <c r="C749" s="176"/>
      <c r="D749" s="176"/>
      <c r="E749" s="176"/>
      <c r="F749" s="176"/>
      <c r="G749" s="176"/>
      <c r="H749" s="176"/>
      <c r="I749" s="176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87"/>
      <c r="AE749" s="172"/>
      <c r="AF749" s="172"/>
      <c r="AG749" s="172"/>
      <c r="AI749" s="9"/>
      <c r="AK749" s="40">
        <f>ROWS(C747:C798)-COUNTBLANK(C747:C798)</f>
        <v>0</v>
      </c>
      <c r="AL749" s="40">
        <f>ROWS(D747:D798)-COUNTBLANK(D747:D798)</f>
        <v>0</v>
      </c>
      <c r="AM749" s="40">
        <f>ROWS(E747:E798)-COUNTBLANK(E747:E798)</f>
        <v>0</v>
      </c>
      <c r="AN749" s="40">
        <f>ROWS(F747:F798)-COUNTBLANK(F747:F798)</f>
        <v>0</v>
      </c>
      <c r="AO749" s="40">
        <f>ROWS(G747:G798)-COUNTBLANK(G747:G798)</f>
        <v>0</v>
      </c>
      <c r="AP749" s="40">
        <f>ROWS(I747:I798)-COUNTBLANK(I747:I798)</f>
        <v>0</v>
      </c>
      <c r="AQ749" s="40"/>
      <c r="AR749" s="40">
        <f>ROWS(J747:J798)-COUNTBLANK(J747:J798)</f>
        <v>0</v>
      </c>
      <c r="AS749" s="40">
        <f t="shared" ref="AS749" si="248">ROWS(K747:K798)-COUNTBLANK(K747:K798)</f>
        <v>0</v>
      </c>
      <c r="AT749" s="40">
        <f t="shared" ref="AT749" si="249">ROWS(L747:L798)-COUNTBLANK(L747:L798)</f>
        <v>0</v>
      </c>
      <c r="AU749" s="40">
        <f t="shared" ref="AU749" si="250">ROWS(M747:M798)-COUNTBLANK(M747:M798)</f>
        <v>0</v>
      </c>
      <c r="AV749" s="40">
        <f t="shared" ref="AV749" si="251">ROWS(N747:N798)-COUNTBLANK(N747:N798)</f>
        <v>0</v>
      </c>
      <c r="AW749" s="40">
        <f t="shared" ref="AW749" si="252">ROWS(O747:O798)-COUNTBLANK(O747:O798)</f>
        <v>0</v>
      </c>
      <c r="AX749" s="40">
        <f t="shared" ref="AX749" si="253">ROWS(P747:P798)-COUNTBLANK(P747:P798)</f>
        <v>0</v>
      </c>
      <c r="AY749" s="40">
        <f t="shared" ref="AY749" si="254">ROWS(Q747:Q798)-COUNTBLANK(Q747:Q798)</f>
        <v>0</v>
      </c>
      <c r="AZ749" s="40">
        <f t="shared" ref="AZ749" si="255">ROWS(R747:R798)-COUNTBLANK(R747:R798)</f>
        <v>0</v>
      </c>
      <c r="BA749" s="40">
        <f t="shared" ref="BA749" si="256">ROWS(S747:S798)-COUNTBLANK(S747:S798)</f>
        <v>0</v>
      </c>
      <c r="BB749" s="40">
        <f t="shared" ref="BB749" si="257">ROWS(T747:T798)-COUNTBLANK(T747:T798)</f>
        <v>0</v>
      </c>
      <c r="BC749" s="40">
        <f t="shared" ref="BC749" si="258">ROWS(U747:U798)-COUNTBLANK(U747:U798)</f>
        <v>0</v>
      </c>
      <c r="BD749" s="40">
        <f t="shared" ref="BD749" si="259">ROWS(V747:V798)-COUNTBLANK(V747:V798)</f>
        <v>0</v>
      </c>
      <c r="BE749" s="40">
        <f t="shared" ref="BE749" si="260">ROWS(W747:W798)-COUNTBLANK(W747:W798)</f>
        <v>0</v>
      </c>
      <c r="BF749" s="40">
        <f t="shared" ref="BF749" si="261">ROWS(X747:X798)-COUNTBLANK(X747:X798)</f>
        <v>0</v>
      </c>
      <c r="BG749" s="40">
        <f t="shared" ref="BG749" si="262">ROWS(Y747:Y798)-COUNTBLANK(Y747:Y798)</f>
        <v>0</v>
      </c>
      <c r="BH749" s="40">
        <f t="shared" ref="BH749" si="263">ROWS(Z747:Z798)-COUNTBLANK(Z747:Z798)</f>
        <v>0</v>
      </c>
      <c r="BI749" s="40">
        <f t="shared" ref="BI749" si="264">ROWS(AA747:AA798)-COUNTBLANK(AA747:AA798)</f>
        <v>0</v>
      </c>
      <c r="BJ749" s="40">
        <f t="shared" ref="BJ749" si="265">ROWS(AB747:AB798)-COUNTBLANK(AB747:AB798)</f>
        <v>0</v>
      </c>
      <c r="BK749" s="40">
        <f t="shared" ref="BK749" si="266">ROWS(AC747:AC798)-COUNTBLANK(AC747:AC798)</f>
        <v>0</v>
      </c>
    </row>
    <row r="750" spans="1:63" x14ac:dyDescent="0.45">
      <c r="B750" s="187"/>
      <c r="C750" s="176"/>
      <c r="D750" s="176"/>
      <c r="E750" s="176"/>
      <c r="F750" s="176"/>
      <c r="G750" s="176"/>
      <c r="H750" s="176"/>
      <c r="I750" s="176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87"/>
      <c r="AE750" s="172"/>
      <c r="AF750" s="172"/>
      <c r="AG750" s="172"/>
      <c r="AI750" s="9"/>
    </row>
    <row r="751" spans="1:63" x14ac:dyDescent="0.45">
      <c r="B751" s="187"/>
      <c r="C751" s="176"/>
      <c r="D751" s="176"/>
      <c r="E751" s="176"/>
      <c r="F751" s="176"/>
      <c r="G751" s="176"/>
      <c r="H751" s="176"/>
      <c r="I751" s="176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87"/>
      <c r="AE751" s="172"/>
      <c r="AF751" s="172"/>
      <c r="AG751" s="172"/>
      <c r="AI751" s="9"/>
      <c r="AK751" s="22" t="s">
        <v>257</v>
      </c>
      <c r="AL751" s="22" t="s">
        <v>587</v>
      </c>
      <c r="AM751" s="22" t="s">
        <v>590</v>
      </c>
      <c r="AN751" s="22" t="s">
        <v>588</v>
      </c>
      <c r="AO751" s="22" t="s">
        <v>589</v>
      </c>
    </row>
    <row r="752" spans="1:63" x14ac:dyDescent="0.45">
      <c r="B752" s="187"/>
      <c r="C752" s="176"/>
      <c r="D752" s="176"/>
      <c r="E752" s="176"/>
      <c r="F752" s="176"/>
      <c r="G752" s="176"/>
      <c r="H752" s="176"/>
      <c r="I752" s="176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87"/>
      <c r="AE752" s="172"/>
      <c r="AF752" s="172"/>
      <c r="AG752" s="172"/>
      <c r="AI752" s="9"/>
      <c r="AK752" s="23">
        <f>ROWS(AD747:AD798)-COUNTBLANK(B747:B798)</f>
        <v>0</v>
      </c>
      <c r="AL752" s="23">
        <f>COUNTIF(AG747:AG798,"FALSE")</f>
        <v>0</v>
      </c>
      <c r="AM752" s="23">
        <f>AK752-AL752</f>
        <v>0</v>
      </c>
      <c r="AN752" s="23">
        <f>COUNTIF(AF747:AF798,"O")</f>
        <v>0</v>
      </c>
      <c r="AO752" s="23">
        <f>COUNTIF(AF747:AF798,"*~?")</f>
        <v>0</v>
      </c>
    </row>
    <row r="753" spans="2:47" x14ac:dyDescent="0.45">
      <c r="B753" s="187"/>
      <c r="C753" s="176"/>
      <c r="D753" s="176"/>
      <c r="E753" s="176"/>
      <c r="F753" s="176"/>
      <c r="G753" s="176"/>
      <c r="H753" s="176"/>
      <c r="I753" s="176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87"/>
      <c r="AE753" s="172"/>
      <c r="AF753" s="172"/>
      <c r="AG753" s="172"/>
      <c r="AI753" s="9"/>
    </row>
    <row r="754" spans="2:47" x14ac:dyDescent="0.45">
      <c r="B754" s="187"/>
      <c r="C754" s="176"/>
      <c r="D754" s="176"/>
      <c r="E754" s="176"/>
      <c r="F754" s="176"/>
      <c r="G754" s="176"/>
      <c r="H754" s="176"/>
      <c r="I754" s="176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87"/>
      <c r="AE754" s="172"/>
      <c r="AF754" s="172"/>
      <c r="AG754" s="172"/>
      <c r="AI754" s="9"/>
      <c r="AK754" s="9"/>
      <c r="AL754" s="22" t="s">
        <v>455</v>
      </c>
      <c r="AM754" s="22" t="s">
        <v>337</v>
      </c>
      <c r="AN754" s="22" t="s">
        <v>456</v>
      </c>
      <c r="AP754" s="22"/>
      <c r="AQ754" s="88" t="s">
        <v>485</v>
      </c>
      <c r="AR754" s="88" t="s">
        <v>486</v>
      </c>
      <c r="AS754" s="88" t="s">
        <v>487</v>
      </c>
      <c r="AT754" s="88" t="s">
        <v>488</v>
      </c>
      <c r="AU754" s="88" t="s">
        <v>489</v>
      </c>
    </row>
    <row r="755" spans="2:47" x14ac:dyDescent="0.45">
      <c r="B755" s="187"/>
      <c r="C755" s="176"/>
      <c r="D755" s="176"/>
      <c r="E755" s="176"/>
      <c r="F755" s="176"/>
      <c r="G755" s="176"/>
      <c r="H755" s="176"/>
      <c r="I755" s="176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87"/>
      <c r="AE755" s="172"/>
      <c r="AF755" s="172"/>
      <c r="AG755" s="172"/>
      <c r="AI755" s="9"/>
      <c r="AK755" s="22" t="s">
        <v>260</v>
      </c>
      <c r="AL755" s="25">
        <f>IF(ISNUMBER(SEARCH("S",A748)),COUNTIF(AG747:AG756,"False"),0)</f>
        <v>0</v>
      </c>
      <c r="AM755" s="25">
        <f>IF(ISNUMBER(SEARCH("S",A748)),COUNTIF(AG789:AG798,"False"),0)</f>
        <v>0</v>
      </c>
      <c r="AN755" s="25">
        <f>IF(ISNUMBER(SEARCH("S",A748)),COUNTIF(AG757:AG788,"False"),0)</f>
        <v>0</v>
      </c>
      <c r="AP755" s="22" t="s">
        <v>388</v>
      </c>
      <c r="AQ755" s="23">
        <f>IF(OR(ISNUMBER(SEARCH("S",$A748)),ISNUMBER(SEARCH("P",$A748))),AK748,0)</f>
        <v>0</v>
      </c>
      <c r="AR755" s="23">
        <f>IF(OR(ISNUMBER(SEARCH("S",$A748)),ISNUMBER(SEARCH("P",$A748))),AL748,0)</f>
        <v>0</v>
      </c>
      <c r="AS755" s="23">
        <f>IF(OR(ISNUMBER(SEARCH("S",$A748)),ISNUMBER(SEARCH("P",$A748))),AM748,0)</f>
        <v>0</v>
      </c>
      <c r="AT755" s="23">
        <f>IF(OR(ISNUMBER(SEARCH("S",$A748)),ISNUMBER(SEARCH("P",$A748))),AN748,0)</f>
        <v>0</v>
      </c>
      <c r="AU755" s="23">
        <f>IF(OR(ISNUMBER(SEARCH("S",$A748)),ISNUMBER(SEARCH("P",$A748))),AO748,0)</f>
        <v>0</v>
      </c>
    </row>
    <row r="756" spans="2:47" x14ac:dyDescent="0.45">
      <c r="B756" s="187"/>
      <c r="C756" s="176"/>
      <c r="D756" s="176"/>
      <c r="E756" s="176"/>
      <c r="F756" s="176"/>
      <c r="G756" s="176"/>
      <c r="H756" s="176"/>
      <c r="I756" s="176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87"/>
      <c r="AE756" s="172"/>
      <c r="AF756" s="172"/>
      <c r="AG756" s="172"/>
      <c r="AI756" s="9"/>
      <c r="AK756" s="22" t="s">
        <v>352</v>
      </c>
      <c r="AL756" s="25">
        <f>IF(ISNUMBER(SEARCH("P",A748)),COUNTIF(AG747:AG756,"False"),0)</f>
        <v>0</v>
      </c>
      <c r="AM756" s="25">
        <f>IF(ISNUMBER(SEARCH("P",A748)),COUNTIF(AG784:AG793,"False"),0)</f>
        <v>0</v>
      </c>
      <c r="AN756" s="25">
        <f>IF(ISNUMBER(SEARCH("P",A748)),COUNTIF(AG757:AG783,"False"),0)</f>
        <v>0</v>
      </c>
      <c r="AP756" s="22"/>
      <c r="AQ756" s="23">
        <f>IF(OR(ISNUMBER(SEARCH("S",$A748)),ISNUMBER(SEARCH("P",$A748))),AK749,0)</f>
        <v>0</v>
      </c>
      <c r="AR756" s="23">
        <f>IF(OR(ISNUMBER(SEARCH("S",$A748)),ISNUMBER(SEARCH("P",$A748))),AL749,0)</f>
        <v>0</v>
      </c>
      <c r="AS756" s="23">
        <f>IF(OR(ISNUMBER(SEARCH("S",$A748)),ISNUMBER(SEARCH("P",$A748))),AM749,0)</f>
        <v>0</v>
      </c>
      <c r="AT756" s="23">
        <f>IF(OR(ISNUMBER(SEARCH("S",$A748)),ISNUMBER(SEARCH("P",$A748))),AN749,0)</f>
        <v>0</v>
      </c>
      <c r="AU756" s="23">
        <f>IF(OR(ISNUMBER(SEARCH("S",$A748)),ISNUMBER(SEARCH("P",$A748))),AO749,0)</f>
        <v>0</v>
      </c>
    </row>
    <row r="757" spans="2:47" x14ac:dyDescent="0.45">
      <c r="B757" s="187"/>
      <c r="C757" s="176"/>
      <c r="D757" s="176"/>
      <c r="E757" s="176"/>
      <c r="F757" s="176"/>
      <c r="G757" s="176"/>
      <c r="H757" s="176"/>
      <c r="I757" s="176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87"/>
      <c r="AE757" s="172"/>
      <c r="AF757" s="172"/>
      <c r="AG757" s="172"/>
      <c r="AI757" s="9"/>
      <c r="AK757" s="22" t="s">
        <v>353</v>
      </c>
      <c r="AL757" s="25">
        <f>IF(ISNUMBER(SEARCH("A",A748)),COUNTIF(AG747:AG756,"False"),0)</f>
        <v>0</v>
      </c>
      <c r="AM757" s="25">
        <f>IF(ISNUMBER(SEARCH("A",A748)),COUNTIF(AG777:AG786,"False"),0)</f>
        <v>0</v>
      </c>
      <c r="AN757" s="25">
        <f>IF(ISNUMBER(SEARCH("A",A748)),COUNTIF(AG757:AG776,"False"),0)</f>
        <v>0</v>
      </c>
      <c r="AP757" s="22" t="s">
        <v>353</v>
      </c>
      <c r="AQ757" s="23">
        <f>IF(ISNUMBER(SEARCH("A",$A748)),AK748,0)</f>
        <v>0</v>
      </c>
      <c r="AR757" s="23">
        <f>IF(ISNUMBER(SEARCH("A",$A748)),AL748,0)</f>
        <v>0</v>
      </c>
      <c r="AS757" s="23">
        <f>IF(ISNUMBER(SEARCH("A",$A748)),AM748,0)</f>
        <v>0</v>
      </c>
      <c r="AT757" s="23">
        <f>IF(ISNUMBER(SEARCH("A",$A748)),AN748,0)</f>
        <v>0</v>
      </c>
      <c r="AU757" s="23" t="s">
        <v>167</v>
      </c>
    </row>
    <row r="758" spans="2:47" x14ac:dyDescent="0.45">
      <c r="B758" s="187"/>
      <c r="C758" s="176"/>
      <c r="D758" s="176"/>
      <c r="E758" s="176"/>
      <c r="F758" s="176"/>
      <c r="G758" s="176"/>
      <c r="H758" s="176"/>
      <c r="I758" s="176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87"/>
      <c r="AE758" s="172"/>
      <c r="AF758" s="172"/>
      <c r="AG758" s="172"/>
      <c r="AI758" s="9"/>
      <c r="AP758" s="9"/>
      <c r="AQ758" s="23">
        <v>10</v>
      </c>
      <c r="AR758" s="23">
        <v>10</v>
      </c>
      <c r="AS758" s="23">
        <v>10</v>
      </c>
      <c r="AT758" s="23">
        <v>10</v>
      </c>
      <c r="AU758" s="23" t="s">
        <v>167</v>
      </c>
    </row>
    <row r="759" spans="2:47" x14ac:dyDescent="0.45">
      <c r="B759" s="187"/>
      <c r="C759" s="176"/>
      <c r="D759" s="176"/>
      <c r="E759" s="176"/>
      <c r="F759" s="176"/>
      <c r="G759" s="176"/>
      <c r="H759" s="176"/>
      <c r="I759" s="176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87"/>
      <c r="AE759" s="172"/>
      <c r="AF759" s="172"/>
      <c r="AG759" s="172"/>
      <c r="AI759" s="9"/>
      <c r="AK759" s="456" t="s">
        <v>658</v>
      </c>
      <c r="AL759" s="456"/>
      <c r="AM759" s="456"/>
    </row>
    <row r="760" spans="2:47" x14ac:dyDescent="0.45">
      <c r="B760" s="187"/>
      <c r="C760" s="176"/>
      <c r="D760" s="176"/>
      <c r="E760" s="176"/>
      <c r="F760" s="176"/>
      <c r="G760" s="176"/>
      <c r="H760" s="176"/>
      <c r="I760" s="176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87"/>
      <c r="AE760" s="172"/>
      <c r="AF760" s="172"/>
      <c r="AG760" s="172"/>
      <c r="AI760" s="9"/>
      <c r="AK760" s="442" t="s">
        <v>679</v>
      </c>
      <c r="AL760" s="23"/>
      <c r="AM760" s="22">
        <f>COUNTIF(H747:H798,1)</f>
        <v>0</v>
      </c>
    </row>
    <row r="761" spans="2:47" x14ac:dyDescent="0.45">
      <c r="B761" s="187"/>
      <c r="C761" s="176"/>
      <c r="D761" s="176"/>
      <c r="E761" s="176"/>
      <c r="F761" s="176"/>
      <c r="G761" s="176"/>
      <c r="H761" s="176"/>
      <c r="I761" s="176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87"/>
      <c r="AE761" s="172"/>
      <c r="AF761" s="172"/>
      <c r="AG761" s="172"/>
      <c r="AI761" s="9"/>
      <c r="AK761" s="442" t="s">
        <v>680</v>
      </c>
      <c r="AL761" s="23"/>
      <c r="AM761" s="22">
        <f>COUNTIF(H747:H798,2)</f>
        <v>0</v>
      </c>
    </row>
    <row r="762" spans="2:47" x14ac:dyDescent="0.45">
      <c r="B762" s="187"/>
      <c r="C762" s="176"/>
      <c r="D762" s="176"/>
      <c r="E762" s="176"/>
      <c r="F762" s="176"/>
      <c r="G762" s="176"/>
      <c r="H762" s="176"/>
      <c r="I762" s="176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87"/>
      <c r="AE762" s="172"/>
      <c r="AF762" s="172"/>
      <c r="AG762" s="172"/>
      <c r="AI762" s="9"/>
    </row>
    <row r="763" spans="2:47" x14ac:dyDescent="0.45">
      <c r="B763" s="187"/>
      <c r="C763" s="176"/>
      <c r="D763" s="176"/>
      <c r="E763" s="176"/>
      <c r="F763" s="176"/>
      <c r="G763" s="176"/>
      <c r="H763" s="176"/>
      <c r="I763" s="176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87"/>
      <c r="AE763" s="172"/>
      <c r="AF763" s="172"/>
      <c r="AG763" s="172"/>
      <c r="AI763" s="9"/>
    </row>
    <row r="764" spans="2:47" x14ac:dyDescent="0.45">
      <c r="B764" s="187"/>
      <c r="C764" s="176"/>
      <c r="D764" s="176"/>
      <c r="E764" s="176"/>
      <c r="F764" s="176"/>
      <c r="G764" s="176"/>
      <c r="H764" s="176"/>
      <c r="I764" s="176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87"/>
      <c r="AE764" s="172"/>
      <c r="AF764" s="172"/>
      <c r="AG764" s="172"/>
      <c r="AI764" s="9"/>
    </row>
    <row r="765" spans="2:47" x14ac:dyDescent="0.45">
      <c r="B765" s="187"/>
      <c r="C765" s="176"/>
      <c r="D765" s="176"/>
      <c r="E765" s="176"/>
      <c r="F765" s="176"/>
      <c r="G765" s="176"/>
      <c r="H765" s="176"/>
      <c r="I765" s="176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87"/>
      <c r="AE765" s="172"/>
      <c r="AF765" s="172"/>
      <c r="AG765" s="172"/>
      <c r="AI765" s="9"/>
    </row>
    <row r="766" spans="2:47" x14ac:dyDescent="0.45">
      <c r="B766" s="187"/>
      <c r="C766" s="176"/>
      <c r="D766" s="176"/>
      <c r="E766" s="176"/>
      <c r="F766" s="176"/>
      <c r="G766" s="176"/>
      <c r="H766" s="176"/>
      <c r="I766" s="176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87"/>
      <c r="AE766" s="172"/>
      <c r="AF766" s="172"/>
      <c r="AG766" s="172"/>
      <c r="AI766" s="9"/>
    </row>
    <row r="767" spans="2:47" x14ac:dyDescent="0.45">
      <c r="B767" s="187"/>
      <c r="C767" s="176"/>
      <c r="D767" s="176"/>
      <c r="E767" s="176"/>
      <c r="F767" s="176"/>
      <c r="G767" s="176"/>
      <c r="H767" s="176"/>
      <c r="I767" s="176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87"/>
      <c r="AE767" s="172"/>
      <c r="AF767" s="172"/>
      <c r="AG767" s="172"/>
      <c r="AI767" s="9"/>
    </row>
    <row r="768" spans="2:47" x14ac:dyDescent="0.45">
      <c r="B768" s="187"/>
      <c r="C768" s="176"/>
      <c r="D768" s="176"/>
      <c r="E768" s="176"/>
      <c r="F768" s="176"/>
      <c r="G768" s="176"/>
      <c r="H768" s="176"/>
      <c r="I768" s="176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87"/>
      <c r="AE768" s="172"/>
      <c r="AF768" s="172"/>
      <c r="AG768" s="172"/>
      <c r="AI768" s="9"/>
    </row>
    <row r="769" spans="2:35" x14ac:dyDescent="0.45">
      <c r="B769" s="187"/>
      <c r="C769" s="176"/>
      <c r="D769" s="176"/>
      <c r="E769" s="176"/>
      <c r="F769" s="176"/>
      <c r="G769" s="176"/>
      <c r="H769" s="176"/>
      <c r="I769" s="176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87"/>
      <c r="AE769" s="172"/>
      <c r="AF769" s="172"/>
      <c r="AG769" s="172"/>
      <c r="AI769" s="9"/>
    </row>
    <row r="770" spans="2:35" x14ac:dyDescent="0.45">
      <c r="B770" s="187"/>
      <c r="C770" s="176"/>
      <c r="D770" s="176"/>
      <c r="E770" s="176"/>
      <c r="F770" s="176"/>
      <c r="G770" s="176"/>
      <c r="H770" s="176"/>
      <c r="I770" s="176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87"/>
      <c r="AE770" s="172"/>
      <c r="AF770" s="172"/>
      <c r="AG770" s="172"/>
      <c r="AI770" s="9"/>
    </row>
    <row r="771" spans="2:35" x14ac:dyDescent="0.45">
      <c r="B771" s="187"/>
      <c r="C771" s="176"/>
      <c r="D771" s="176"/>
      <c r="E771" s="176"/>
      <c r="F771" s="176"/>
      <c r="G771" s="176"/>
      <c r="H771" s="176"/>
      <c r="I771" s="176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87"/>
      <c r="AE771" s="172"/>
      <c r="AF771" s="172"/>
      <c r="AG771" s="172"/>
      <c r="AI771" s="9"/>
    </row>
    <row r="772" spans="2:35" x14ac:dyDescent="0.45">
      <c r="B772" s="187"/>
      <c r="C772" s="176"/>
      <c r="D772" s="176"/>
      <c r="E772" s="176"/>
      <c r="F772" s="176"/>
      <c r="G772" s="176"/>
      <c r="H772" s="176"/>
      <c r="I772" s="176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87"/>
      <c r="AE772" s="172"/>
      <c r="AF772" s="172"/>
      <c r="AG772" s="172"/>
      <c r="AI772" s="9"/>
    </row>
    <row r="773" spans="2:35" x14ac:dyDescent="0.45">
      <c r="B773" s="187"/>
      <c r="C773" s="176"/>
      <c r="D773" s="176"/>
      <c r="E773" s="176"/>
      <c r="F773" s="176"/>
      <c r="G773" s="176"/>
      <c r="H773" s="176"/>
      <c r="I773" s="176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87"/>
      <c r="AE773" s="172"/>
      <c r="AF773" s="172"/>
      <c r="AG773" s="172"/>
      <c r="AI773" s="9"/>
    </row>
    <row r="774" spans="2:35" x14ac:dyDescent="0.45">
      <c r="B774" s="187"/>
      <c r="C774" s="176"/>
      <c r="D774" s="176"/>
      <c r="E774" s="176"/>
      <c r="F774" s="176"/>
      <c r="G774" s="176"/>
      <c r="H774" s="176"/>
      <c r="I774" s="176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87"/>
      <c r="AE774" s="172"/>
      <c r="AF774" s="172"/>
      <c r="AG774" s="172"/>
      <c r="AI774" s="9"/>
    </row>
    <row r="775" spans="2:35" x14ac:dyDescent="0.45">
      <c r="B775" s="187"/>
      <c r="C775" s="176"/>
      <c r="D775" s="176"/>
      <c r="E775" s="176"/>
      <c r="F775" s="176"/>
      <c r="G775" s="176"/>
      <c r="H775" s="176"/>
      <c r="I775" s="176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87"/>
      <c r="AE775" s="172"/>
      <c r="AF775" s="172"/>
      <c r="AG775" s="172"/>
      <c r="AI775" s="9"/>
    </row>
    <row r="776" spans="2:35" x14ac:dyDescent="0.45">
      <c r="B776" s="187"/>
      <c r="C776" s="176"/>
      <c r="D776" s="176"/>
      <c r="E776" s="176"/>
      <c r="F776" s="176"/>
      <c r="G776" s="176"/>
      <c r="H776" s="176"/>
      <c r="I776" s="176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87"/>
      <c r="AE776" s="172"/>
      <c r="AF776" s="172"/>
      <c r="AG776" s="172"/>
      <c r="AI776" s="9"/>
    </row>
    <row r="777" spans="2:35" x14ac:dyDescent="0.45">
      <c r="B777" s="187"/>
      <c r="C777" s="176"/>
      <c r="D777" s="176"/>
      <c r="E777" s="176"/>
      <c r="F777" s="176"/>
      <c r="G777" s="176"/>
      <c r="H777" s="176"/>
      <c r="I777" s="176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87"/>
      <c r="AE777" s="172"/>
      <c r="AF777" s="172"/>
      <c r="AG777" s="172"/>
      <c r="AI777" s="9"/>
    </row>
    <row r="778" spans="2:35" x14ac:dyDescent="0.45">
      <c r="B778" s="187"/>
      <c r="C778" s="176"/>
      <c r="D778" s="176"/>
      <c r="E778" s="176"/>
      <c r="F778" s="176"/>
      <c r="G778" s="176"/>
      <c r="H778" s="176"/>
      <c r="I778" s="176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87"/>
      <c r="AE778" s="172"/>
      <c r="AF778" s="172"/>
      <c r="AG778" s="172"/>
      <c r="AI778" s="9"/>
    </row>
    <row r="779" spans="2:35" x14ac:dyDescent="0.45">
      <c r="B779" s="187"/>
      <c r="C779" s="176"/>
      <c r="D779" s="176"/>
      <c r="E779" s="176"/>
      <c r="F779" s="176"/>
      <c r="G779" s="176"/>
      <c r="H779" s="176"/>
      <c r="I779" s="176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87"/>
      <c r="AE779" s="172"/>
      <c r="AF779" s="172"/>
      <c r="AG779" s="172"/>
      <c r="AI779" s="9"/>
    </row>
    <row r="780" spans="2:35" x14ac:dyDescent="0.45">
      <c r="B780" s="187"/>
      <c r="C780" s="176"/>
      <c r="D780" s="176"/>
      <c r="E780" s="176"/>
      <c r="F780" s="176"/>
      <c r="G780" s="176"/>
      <c r="H780" s="176"/>
      <c r="I780" s="176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87"/>
      <c r="AE780" s="172"/>
      <c r="AF780" s="172"/>
      <c r="AG780" s="172"/>
      <c r="AI780" s="9"/>
    </row>
    <row r="781" spans="2:35" x14ac:dyDescent="0.45">
      <c r="B781" s="187"/>
      <c r="C781" s="176"/>
      <c r="D781" s="176"/>
      <c r="E781" s="176"/>
      <c r="F781" s="176"/>
      <c r="G781" s="176"/>
      <c r="H781" s="176"/>
      <c r="I781" s="176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87"/>
      <c r="AE781" s="172"/>
      <c r="AF781" s="172"/>
      <c r="AG781" s="172"/>
      <c r="AI781" s="9"/>
    </row>
    <row r="782" spans="2:35" x14ac:dyDescent="0.45">
      <c r="B782" s="187"/>
      <c r="C782" s="176"/>
      <c r="D782" s="176"/>
      <c r="E782" s="176"/>
      <c r="F782" s="176"/>
      <c r="G782" s="176"/>
      <c r="H782" s="176"/>
      <c r="I782" s="176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87"/>
      <c r="AE782" s="172"/>
      <c r="AF782" s="172"/>
      <c r="AG782" s="172"/>
      <c r="AI782" s="9"/>
    </row>
    <row r="783" spans="2:35" x14ac:dyDescent="0.45">
      <c r="B783" s="187"/>
      <c r="C783" s="176"/>
      <c r="D783" s="176"/>
      <c r="E783" s="176"/>
      <c r="F783" s="176"/>
      <c r="G783" s="176"/>
      <c r="H783" s="176"/>
      <c r="I783" s="176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87"/>
      <c r="AE783" s="172"/>
      <c r="AF783" s="172"/>
      <c r="AG783" s="172"/>
      <c r="AI783" s="9"/>
    </row>
    <row r="784" spans="2:35" x14ac:dyDescent="0.45">
      <c r="B784" s="187"/>
      <c r="C784" s="176"/>
      <c r="D784" s="176"/>
      <c r="E784" s="176"/>
      <c r="F784" s="176"/>
      <c r="G784" s="176"/>
      <c r="H784" s="176"/>
      <c r="I784" s="176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87"/>
      <c r="AE784" s="172"/>
      <c r="AF784" s="172"/>
      <c r="AG784" s="172"/>
      <c r="AI784" s="9"/>
    </row>
    <row r="785" spans="1:63" x14ac:dyDescent="0.45">
      <c r="B785" s="187"/>
      <c r="C785" s="176"/>
      <c r="D785" s="176"/>
      <c r="E785" s="176"/>
      <c r="F785" s="176"/>
      <c r="G785" s="176"/>
      <c r="H785" s="176"/>
      <c r="I785" s="176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87"/>
      <c r="AE785" s="172"/>
      <c r="AF785" s="172"/>
      <c r="AG785" s="172"/>
      <c r="AI785" s="9"/>
    </row>
    <row r="786" spans="1:63" x14ac:dyDescent="0.45">
      <c r="B786" s="187"/>
      <c r="C786" s="176"/>
      <c r="D786" s="176"/>
      <c r="E786" s="176"/>
      <c r="F786" s="176"/>
      <c r="G786" s="176"/>
      <c r="H786" s="176"/>
      <c r="I786" s="176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87"/>
      <c r="AE786" s="172"/>
      <c r="AF786" s="172"/>
      <c r="AG786" s="172"/>
      <c r="AI786" s="9"/>
    </row>
    <row r="787" spans="1:63" x14ac:dyDescent="0.45">
      <c r="B787" s="187"/>
      <c r="C787" s="176"/>
      <c r="D787" s="176"/>
      <c r="E787" s="176"/>
      <c r="F787" s="176"/>
      <c r="G787" s="176"/>
      <c r="H787" s="176"/>
      <c r="I787" s="176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87"/>
      <c r="AE787" s="172"/>
      <c r="AF787" s="172"/>
      <c r="AG787" s="172"/>
      <c r="AI787" s="9"/>
    </row>
    <row r="788" spans="1:63" x14ac:dyDescent="0.45">
      <c r="B788" s="187"/>
      <c r="C788" s="176"/>
      <c r="D788" s="176"/>
      <c r="E788" s="176"/>
      <c r="F788" s="176"/>
      <c r="G788" s="176"/>
      <c r="H788" s="176"/>
      <c r="I788" s="176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87"/>
      <c r="AE788" s="172"/>
      <c r="AF788" s="172"/>
      <c r="AG788" s="172"/>
      <c r="AI788" s="9"/>
    </row>
    <row r="789" spans="1:63" x14ac:dyDescent="0.45">
      <c r="B789" s="187"/>
      <c r="C789" s="176"/>
      <c r="D789" s="176"/>
      <c r="E789" s="176"/>
      <c r="F789" s="176"/>
      <c r="G789" s="176"/>
      <c r="H789" s="176"/>
      <c r="I789" s="176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87"/>
      <c r="AE789" s="172"/>
      <c r="AF789" s="172"/>
      <c r="AG789" s="172"/>
      <c r="AI789" s="9"/>
    </row>
    <row r="790" spans="1:63" x14ac:dyDescent="0.45">
      <c r="B790" s="187"/>
      <c r="C790" s="176"/>
      <c r="D790" s="176"/>
      <c r="E790" s="176"/>
      <c r="F790" s="176"/>
      <c r="G790" s="176"/>
      <c r="H790" s="176"/>
      <c r="I790" s="176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87"/>
      <c r="AE790" s="172"/>
      <c r="AF790" s="172"/>
      <c r="AG790" s="172"/>
      <c r="AI790" s="9"/>
    </row>
    <row r="791" spans="1:63" x14ac:dyDescent="0.45">
      <c r="B791" s="187"/>
      <c r="C791" s="176"/>
      <c r="D791" s="176"/>
      <c r="E791" s="176"/>
      <c r="F791" s="176"/>
      <c r="G791" s="176"/>
      <c r="H791" s="176"/>
      <c r="I791" s="176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87"/>
      <c r="AE791" s="172"/>
      <c r="AF791" s="172"/>
      <c r="AG791" s="172"/>
      <c r="AI791" s="9"/>
    </row>
    <row r="792" spans="1:63" x14ac:dyDescent="0.45">
      <c r="B792" s="187"/>
      <c r="C792" s="176"/>
      <c r="D792" s="176"/>
      <c r="E792" s="176"/>
      <c r="F792" s="176"/>
      <c r="G792" s="176"/>
      <c r="H792" s="176"/>
      <c r="I792" s="176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87"/>
      <c r="AE792" s="172"/>
      <c r="AF792" s="172"/>
      <c r="AG792" s="172"/>
      <c r="AI792" s="9"/>
    </row>
    <row r="793" spans="1:63" x14ac:dyDescent="0.45">
      <c r="B793" s="187"/>
      <c r="C793" s="176"/>
      <c r="D793" s="176"/>
      <c r="E793" s="176"/>
      <c r="F793" s="176"/>
      <c r="G793" s="176"/>
      <c r="H793" s="176"/>
      <c r="I793" s="176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87"/>
      <c r="AE793" s="172"/>
      <c r="AF793" s="172"/>
      <c r="AG793" s="172"/>
      <c r="AI793" s="9"/>
    </row>
    <row r="794" spans="1:63" x14ac:dyDescent="0.45">
      <c r="B794" s="187"/>
      <c r="C794" s="176"/>
      <c r="D794" s="176"/>
      <c r="E794" s="176"/>
      <c r="F794" s="176"/>
      <c r="G794" s="176"/>
      <c r="H794" s="176"/>
      <c r="I794" s="176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87"/>
      <c r="AE794" s="172"/>
      <c r="AF794" s="172"/>
      <c r="AG794" s="172"/>
      <c r="AI794" s="9"/>
    </row>
    <row r="795" spans="1:63" x14ac:dyDescent="0.45">
      <c r="B795" s="187"/>
      <c r="C795" s="176"/>
      <c r="D795" s="176"/>
      <c r="E795" s="176"/>
      <c r="F795" s="176"/>
      <c r="G795" s="176"/>
      <c r="H795" s="176"/>
      <c r="I795" s="176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87"/>
      <c r="AE795" s="172"/>
      <c r="AF795" s="172"/>
      <c r="AG795" s="172"/>
      <c r="AI795" s="9"/>
    </row>
    <row r="796" spans="1:63" x14ac:dyDescent="0.45">
      <c r="B796" s="187"/>
      <c r="C796" s="176"/>
      <c r="D796" s="176"/>
      <c r="E796" s="176"/>
      <c r="F796" s="176"/>
      <c r="G796" s="176"/>
      <c r="H796" s="176"/>
      <c r="I796" s="176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87"/>
      <c r="AE796" s="172"/>
      <c r="AF796" s="172"/>
      <c r="AG796" s="172"/>
      <c r="AI796" s="9"/>
    </row>
    <row r="797" spans="1:63" x14ac:dyDescent="0.45">
      <c r="B797" s="187"/>
      <c r="C797" s="176"/>
      <c r="D797" s="176"/>
      <c r="E797" s="176"/>
      <c r="F797" s="176"/>
      <c r="G797" s="176"/>
      <c r="H797" s="176"/>
      <c r="I797" s="176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87"/>
      <c r="AE797" s="172"/>
      <c r="AF797" s="172"/>
      <c r="AG797" s="172"/>
      <c r="AI797" s="9"/>
    </row>
    <row r="798" spans="1:63" x14ac:dyDescent="0.45">
      <c r="B798" s="187"/>
      <c r="C798" s="176"/>
      <c r="D798" s="176"/>
      <c r="E798" s="176"/>
      <c r="F798" s="176"/>
      <c r="G798" s="176"/>
      <c r="H798" s="176"/>
      <c r="I798" s="176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87"/>
      <c r="AE798" s="172"/>
      <c r="AF798" s="172"/>
      <c r="AG798" s="172"/>
      <c r="AI798" s="9"/>
    </row>
    <row r="799" spans="1:63" ht="21" x14ac:dyDescent="0.45">
      <c r="B799" s="185"/>
      <c r="C799" s="172"/>
      <c r="D799" s="172"/>
      <c r="E799" s="172"/>
      <c r="F799" s="172"/>
      <c r="G799" s="172"/>
      <c r="H799" s="172"/>
      <c r="I799" s="172"/>
      <c r="J799" s="172"/>
      <c r="K799" s="172"/>
      <c r="L799" s="172"/>
      <c r="M799" s="172"/>
      <c r="N799" s="172"/>
      <c r="O799" s="172"/>
      <c r="P799" s="172"/>
      <c r="Q799" s="172"/>
      <c r="R799" s="172"/>
      <c r="S799" s="172"/>
      <c r="T799" s="172"/>
      <c r="U799" s="172"/>
      <c r="V799" s="172"/>
      <c r="W799" s="172"/>
      <c r="X799" s="172"/>
      <c r="Y799" s="172"/>
      <c r="Z799" s="172"/>
      <c r="AA799" s="172"/>
      <c r="AB799" s="172"/>
      <c r="AC799" s="172"/>
      <c r="AD799" s="185"/>
      <c r="AE799" s="172"/>
      <c r="AF799" s="172"/>
      <c r="AG799" s="172"/>
      <c r="AK799" s="124" t="s">
        <v>485</v>
      </c>
      <c r="AL799" s="124" t="s">
        <v>486</v>
      </c>
      <c r="AM799" s="124" t="s">
        <v>487</v>
      </c>
      <c r="AN799" s="124" t="s">
        <v>488</v>
      </c>
      <c r="AO799" s="124" t="s">
        <v>489</v>
      </c>
      <c r="AP799" s="124" t="s">
        <v>363</v>
      </c>
      <c r="AQ799" s="124" t="s">
        <v>657</v>
      </c>
      <c r="AR799" s="124" t="s">
        <v>6</v>
      </c>
      <c r="AS799" s="124" t="s">
        <v>9</v>
      </c>
      <c r="AT799" s="124" t="s">
        <v>7</v>
      </c>
      <c r="AU799" s="124" t="s">
        <v>554</v>
      </c>
      <c r="AV799" s="124" t="s">
        <v>514</v>
      </c>
      <c r="AW799" s="124" t="s">
        <v>370</v>
      </c>
      <c r="AX799" s="124" t="s">
        <v>172</v>
      </c>
      <c r="AY799" s="124" t="s">
        <v>5</v>
      </c>
      <c r="AZ799" s="124" t="s">
        <v>173</v>
      </c>
      <c r="BA799" s="124" t="s">
        <v>0</v>
      </c>
      <c r="BB799" s="124" t="s">
        <v>1</v>
      </c>
      <c r="BC799" s="124" t="s">
        <v>536</v>
      </c>
      <c r="BD799" s="124" t="s">
        <v>10</v>
      </c>
      <c r="BE799" s="124" t="s">
        <v>11</v>
      </c>
      <c r="BF799" s="124" t="s">
        <v>2</v>
      </c>
      <c r="BG799" s="124" t="s">
        <v>8</v>
      </c>
      <c r="BH799" s="124" t="s">
        <v>537</v>
      </c>
      <c r="BI799" s="124" t="s">
        <v>4</v>
      </c>
      <c r="BJ799" s="124" t="s">
        <v>3</v>
      </c>
      <c r="BK799" s="124" t="s">
        <v>555</v>
      </c>
    </row>
    <row r="800" spans="1:63" x14ac:dyDescent="0.45">
      <c r="A800" s="28" t="s">
        <v>232</v>
      </c>
      <c r="B800" s="184"/>
      <c r="C800" s="170"/>
      <c r="D800" s="170"/>
      <c r="E800" s="170"/>
      <c r="F800" s="170"/>
      <c r="G800" s="170"/>
      <c r="H800" s="170"/>
      <c r="I800" s="170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84"/>
      <c r="AE800" s="172"/>
      <c r="AF800" s="172"/>
      <c r="AG800" s="172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84"/>
      <c r="C801" s="170"/>
      <c r="D801" s="170"/>
      <c r="E801" s="170"/>
      <c r="F801" s="170"/>
      <c r="G801" s="170"/>
      <c r="H801" s="170"/>
      <c r="I801" s="170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84"/>
      <c r="AE801" s="172"/>
      <c r="AF801" s="172"/>
      <c r="AG801" s="172"/>
      <c r="AI801" s="9"/>
      <c r="AK801" s="39">
        <v>0</v>
      </c>
      <c r="AL801" s="39">
        <v>0</v>
      </c>
      <c r="AM801" s="39">
        <v>0</v>
      </c>
      <c r="AN801" s="39">
        <v>0</v>
      </c>
      <c r="AO801" s="39">
        <v>0</v>
      </c>
      <c r="AP801" s="39">
        <v>0</v>
      </c>
      <c r="AQ801" s="39">
        <v>0</v>
      </c>
      <c r="AR801" s="39">
        <v>0</v>
      </c>
      <c r="AS801" s="39">
        <v>0</v>
      </c>
      <c r="AT801" s="39">
        <v>0</v>
      </c>
      <c r="AU801" s="39">
        <v>0</v>
      </c>
      <c r="AV801" s="39">
        <v>0</v>
      </c>
      <c r="AW801" s="39">
        <v>0</v>
      </c>
      <c r="AX801" s="39">
        <v>0</v>
      </c>
      <c r="AY801" s="39">
        <v>0</v>
      </c>
      <c r="AZ801" s="39">
        <v>0</v>
      </c>
      <c r="BA801" s="39">
        <v>0</v>
      </c>
      <c r="BB801" s="39">
        <v>0</v>
      </c>
      <c r="BC801" s="39">
        <v>0</v>
      </c>
      <c r="BD801" s="39">
        <v>0</v>
      </c>
      <c r="BE801" s="39">
        <v>0</v>
      </c>
      <c r="BF801" s="39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84"/>
      <c r="C802" s="170"/>
      <c r="D802" s="170"/>
      <c r="E802" s="170"/>
      <c r="F802" s="170"/>
      <c r="G802" s="170"/>
      <c r="H802" s="170"/>
      <c r="I802" s="170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84"/>
      <c r="AE802" s="172"/>
      <c r="AF802" s="172"/>
      <c r="AG802" s="172"/>
      <c r="AI802" s="9"/>
      <c r="AK802" s="40">
        <f>ROWS(C800:C851)-COUNTBLANK(C800:C851)</f>
        <v>0</v>
      </c>
      <c r="AL802" s="40">
        <f>ROWS(D800:D851)-COUNTBLANK(D800:D851)</f>
        <v>0</v>
      </c>
      <c r="AM802" s="40">
        <f>ROWS(E800:E851)-COUNTBLANK(E800:E851)</f>
        <v>0</v>
      </c>
      <c r="AN802" s="40">
        <f>ROWS(F800:F851)-COUNTBLANK(F800:F851)</f>
        <v>0</v>
      </c>
      <c r="AO802" s="40">
        <f>ROWS(G800:G851)-COUNTBLANK(G800:G851)</f>
        <v>0</v>
      </c>
      <c r="AP802" s="40">
        <f>ROWS(I800:I851)-COUNTBLANK(I800:I851)</f>
        <v>0</v>
      </c>
      <c r="AQ802" s="40"/>
      <c r="AR802" s="40">
        <f>ROWS(J800:J851)-COUNTBLANK(J800:J851)</f>
        <v>0</v>
      </c>
      <c r="AS802" s="40">
        <f t="shared" ref="AS802" si="267">ROWS(K800:K851)-COUNTBLANK(K800:K851)</f>
        <v>0</v>
      </c>
      <c r="AT802" s="40">
        <f t="shared" ref="AT802" si="268">ROWS(L800:L851)-COUNTBLANK(L800:L851)</f>
        <v>0</v>
      </c>
      <c r="AU802" s="40">
        <f t="shared" ref="AU802" si="269">ROWS(M800:M851)-COUNTBLANK(M800:M851)</f>
        <v>0</v>
      </c>
      <c r="AV802" s="40">
        <f t="shared" ref="AV802" si="270">ROWS(N800:N851)-COUNTBLANK(N800:N851)</f>
        <v>0</v>
      </c>
      <c r="AW802" s="40">
        <f t="shared" ref="AW802" si="271">ROWS(O800:O851)-COUNTBLANK(O800:O851)</f>
        <v>0</v>
      </c>
      <c r="AX802" s="40">
        <f t="shared" ref="AX802" si="272">ROWS(P800:P851)-COUNTBLANK(P800:P851)</f>
        <v>0</v>
      </c>
      <c r="AY802" s="40">
        <f t="shared" ref="AY802" si="273">ROWS(Q800:Q851)-COUNTBLANK(Q800:Q851)</f>
        <v>0</v>
      </c>
      <c r="AZ802" s="40">
        <f t="shared" ref="AZ802" si="274">ROWS(R800:R851)-COUNTBLANK(R800:R851)</f>
        <v>0</v>
      </c>
      <c r="BA802" s="40">
        <f t="shared" ref="BA802" si="275">ROWS(S800:S851)-COUNTBLANK(S800:S851)</f>
        <v>0</v>
      </c>
      <c r="BB802" s="40">
        <f t="shared" ref="BB802" si="276">ROWS(T800:T851)-COUNTBLANK(T800:T851)</f>
        <v>0</v>
      </c>
      <c r="BC802" s="40">
        <f t="shared" ref="BC802" si="277">ROWS(U800:U851)-COUNTBLANK(U800:U851)</f>
        <v>0</v>
      </c>
      <c r="BD802" s="40">
        <f t="shared" ref="BD802" si="278">ROWS(V800:V851)-COUNTBLANK(V800:V851)</f>
        <v>0</v>
      </c>
      <c r="BE802" s="40">
        <f t="shared" ref="BE802" si="279">ROWS(W800:W851)-COUNTBLANK(W800:W851)</f>
        <v>0</v>
      </c>
      <c r="BF802" s="40">
        <f t="shared" ref="BF802" si="280">ROWS(X800:X851)-COUNTBLANK(X800:X851)</f>
        <v>0</v>
      </c>
      <c r="BG802" s="40">
        <f t="shared" ref="BG802" si="281">ROWS(Y800:Y851)-COUNTBLANK(Y800:Y851)</f>
        <v>0</v>
      </c>
      <c r="BH802" s="40">
        <f t="shared" ref="BH802" si="282">ROWS(Z800:Z851)-COUNTBLANK(Z800:Z851)</f>
        <v>0</v>
      </c>
      <c r="BI802" s="40">
        <f t="shared" ref="BI802" si="283">ROWS(AA800:AA851)-COUNTBLANK(AA800:AA851)</f>
        <v>0</v>
      </c>
      <c r="BJ802" s="40">
        <f t="shared" ref="BJ802" si="284">ROWS(AB800:AB851)-COUNTBLANK(AB800:AB851)</f>
        <v>0</v>
      </c>
      <c r="BK802" s="40">
        <f t="shared" ref="BK802" si="285">ROWS(AC800:AC851)-COUNTBLANK(AC800:AC851)</f>
        <v>0</v>
      </c>
    </row>
    <row r="803" spans="1:63" x14ac:dyDescent="0.45">
      <c r="B803" s="184"/>
      <c r="C803" s="170"/>
      <c r="D803" s="170"/>
      <c r="E803" s="170"/>
      <c r="F803" s="170"/>
      <c r="G803" s="170"/>
      <c r="H803" s="170"/>
      <c r="I803" s="170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84"/>
      <c r="AE803" s="172"/>
      <c r="AF803" s="172"/>
      <c r="AG803" s="172"/>
      <c r="AI803" s="9"/>
    </row>
    <row r="804" spans="1:63" x14ac:dyDescent="0.45">
      <c r="B804" s="184"/>
      <c r="C804" s="170"/>
      <c r="D804" s="170"/>
      <c r="E804" s="170"/>
      <c r="F804" s="170"/>
      <c r="G804" s="170"/>
      <c r="H804" s="170"/>
      <c r="I804" s="170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84"/>
      <c r="AE804" s="172"/>
      <c r="AF804" s="172"/>
      <c r="AG804" s="172"/>
      <c r="AI804" s="9"/>
      <c r="AK804" s="22" t="s">
        <v>257</v>
      </c>
      <c r="AL804" s="22" t="s">
        <v>587</v>
      </c>
      <c r="AM804" s="22" t="s">
        <v>590</v>
      </c>
      <c r="AN804" s="22" t="s">
        <v>588</v>
      </c>
      <c r="AO804" s="22" t="s">
        <v>589</v>
      </c>
    </row>
    <row r="805" spans="1:63" x14ac:dyDescent="0.45">
      <c r="B805" s="184"/>
      <c r="C805" s="170"/>
      <c r="D805" s="170"/>
      <c r="E805" s="170"/>
      <c r="F805" s="170"/>
      <c r="G805" s="170"/>
      <c r="H805" s="170"/>
      <c r="I805" s="170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84"/>
      <c r="AE805" s="172"/>
      <c r="AF805" s="172"/>
      <c r="AG805" s="172"/>
      <c r="AI805" s="9"/>
      <c r="AK805" s="23">
        <f>ROWS(AD800:AD851)-COUNTBLANK(B800:B851)</f>
        <v>0</v>
      </c>
      <c r="AL805" s="23">
        <f>COUNTIF(AG800:AG851,"FALSE")</f>
        <v>0</v>
      </c>
      <c r="AM805" s="23">
        <f>AK805-AL805</f>
        <v>0</v>
      </c>
      <c r="AN805" s="23">
        <f>COUNTIF(AF800:AF851,"O")</f>
        <v>0</v>
      </c>
      <c r="AO805" s="23">
        <f>COUNTIF(AF800:AF851,"*~?")</f>
        <v>0</v>
      </c>
    </row>
    <row r="806" spans="1:63" x14ac:dyDescent="0.45">
      <c r="B806" s="184"/>
      <c r="C806" s="170"/>
      <c r="D806" s="170"/>
      <c r="E806" s="170"/>
      <c r="F806" s="170"/>
      <c r="G806" s="170"/>
      <c r="H806" s="170"/>
      <c r="I806" s="170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84"/>
      <c r="AE806" s="172"/>
      <c r="AF806" s="172"/>
      <c r="AG806" s="172"/>
      <c r="AI806" s="9"/>
    </row>
    <row r="807" spans="1:63" x14ac:dyDescent="0.45">
      <c r="B807" s="184"/>
      <c r="C807" s="170"/>
      <c r="D807" s="170"/>
      <c r="E807" s="170"/>
      <c r="F807" s="170"/>
      <c r="G807" s="170"/>
      <c r="H807" s="170"/>
      <c r="I807" s="170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84"/>
      <c r="AE807" s="172"/>
      <c r="AF807" s="172"/>
      <c r="AG807" s="172"/>
      <c r="AI807" s="9"/>
      <c r="AK807" s="9"/>
      <c r="AL807" s="22" t="s">
        <v>455</v>
      </c>
      <c r="AM807" s="22" t="s">
        <v>337</v>
      </c>
      <c r="AN807" s="22" t="s">
        <v>456</v>
      </c>
      <c r="AP807" s="22"/>
      <c r="AQ807" s="88" t="s">
        <v>485</v>
      </c>
      <c r="AR807" s="88" t="s">
        <v>486</v>
      </c>
      <c r="AS807" s="88" t="s">
        <v>487</v>
      </c>
      <c r="AT807" s="88" t="s">
        <v>488</v>
      </c>
      <c r="AU807" s="88" t="s">
        <v>489</v>
      </c>
    </row>
    <row r="808" spans="1:63" x14ac:dyDescent="0.45">
      <c r="B808" s="184"/>
      <c r="C808" s="170"/>
      <c r="D808" s="170"/>
      <c r="E808" s="170"/>
      <c r="F808" s="170"/>
      <c r="G808" s="170"/>
      <c r="H808" s="170"/>
      <c r="I808" s="170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84"/>
      <c r="AE808" s="172"/>
      <c r="AF808" s="172"/>
      <c r="AG808" s="172"/>
      <c r="AI808" s="9"/>
      <c r="AK808" s="22" t="s">
        <v>260</v>
      </c>
      <c r="AL808" s="25">
        <f>IF(ISNUMBER(SEARCH("S",A801)),COUNTIF(AG800:AG809,"False"),0)</f>
        <v>0</v>
      </c>
      <c r="AM808" s="25">
        <f>IF(ISNUMBER(SEARCH("S",A801)),COUNTIF(AG842:AG851,"False"),0)</f>
        <v>0</v>
      </c>
      <c r="AN808" s="25">
        <f>IF(ISNUMBER(SEARCH("S",A801)),COUNTIF(AG810:AG841,"False"),0)</f>
        <v>0</v>
      </c>
      <c r="AP808" s="22" t="s">
        <v>388</v>
      </c>
      <c r="AQ808" s="23">
        <f>IF(OR(ISNUMBER(SEARCH("S",$A801)),ISNUMBER(SEARCH("P",$A801))),AK801,0)</f>
        <v>0</v>
      </c>
      <c r="AR808" s="23">
        <f>IF(OR(ISNUMBER(SEARCH("S",$A801)),ISNUMBER(SEARCH("P",$A801))),AL801,0)</f>
        <v>0</v>
      </c>
      <c r="AS808" s="23">
        <f>IF(OR(ISNUMBER(SEARCH("S",$A801)),ISNUMBER(SEARCH("P",$A801))),AM801,0)</f>
        <v>0</v>
      </c>
      <c r="AT808" s="23">
        <f>IF(OR(ISNUMBER(SEARCH("S",$A801)),ISNUMBER(SEARCH("P",$A801))),AN801,0)</f>
        <v>0</v>
      </c>
      <c r="AU808" s="23">
        <f>IF(OR(ISNUMBER(SEARCH("S",$A801)),ISNUMBER(SEARCH("P",$A801))),AO801,0)</f>
        <v>0</v>
      </c>
    </row>
    <row r="809" spans="1:63" x14ac:dyDescent="0.45">
      <c r="B809" s="184"/>
      <c r="C809" s="170"/>
      <c r="D809" s="170"/>
      <c r="E809" s="170"/>
      <c r="F809" s="170"/>
      <c r="G809" s="170"/>
      <c r="H809" s="170"/>
      <c r="I809" s="170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84"/>
      <c r="AE809" s="172"/>
      <c r="AF809" s="172"/>
      <c r="AG809" s="172"/>
      <c r="AI809" s="9"/>
      <c r="AK809" s="22" t="s">
        <v>352</v>
      </c>
      <c r="AL809" s="25">
        <f>IF(ISNUMBER(SEARCH("P",A801)),COUNTIF(AG800:AG809,"False"),0)</f>
        <v>0</v>
      </c>
      <c r="AM809" s="25">
        <f>IF(ISNUMBER(SEARCH("P",A801)),COUNTIF(AG837:AG846,"False"),0)</f>
        <v>0</v>
      </c>
      <c r="AN809" s="25">
        <f>IF(ISNUMBER(SEARCH("P",A801)),COUNTIF(AG810:AG836,"False"),0)</f>
        <v>0</v>
      </c>
      <c r="AP809" s="22"/>
      <c r="AQ809" s="23">
        <f>IF(OR(ISNUMBER(SEARCH("S",$A801)),ISNUMBER(SEARCH("P",$A801))),AK802,0)</f>
        <v>0</v>
      </c>
      <c r="AR809" s="23">
        <f>IF(OR(ISNUMBER(SEARCH("S",$A801)),ISNUMBER(SEARCH("P",$A801))),AL802,0)</f>
        <v>0</v>
      </c>
      <c r="AS809" s="23">
        <f>IF(OR(ISNUMBER(SEARCH("S",$A801)),ISNUMBER(SEARCH("P",$A801))),AM802,0)</f>
        <v>0</v>
      </c>
      <c r="AT809" s="23">
        <f>IF(OR(ISNUMBER(SEARCH("S",$A801)),ISNUMBER(SEARCH("P",$A801))),AN802,0)</f>
        <v>0</v>
      </c>
      <c r="AU809" s="23">
        <f>IF(OR(ISNUMBER(SEARCH("S",$A801)),ISNUMBER(SEARCH("P",$A801))),AO802,0)</f>
        <v>0</v>
      </c>
    </row>
    <row r="810" spans="1:63" x14ac:dyDescent="0.45">
      <c r="B810" s="184"/>
      <c r="C810" s="170"/>
      <c r="D810" s="170"/>
      <c r="E810" s="170"/>
      <c r="F810" s="170"/>
      <c r="G810" s="170"/>
      <c r="H810" s="170"/>
      <c r="I810" s="170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84"/>
      <c r="AE810" s="172"/>
      <c r="AF810" s="172"/>
      <c r="AG810" s="172"/>
      <c r="AI810" s="9"/>
      <c r="AK810" s="22" t="s">
        <v>353</v>
      </c>
      <c r="AL810" s="25">
        <f>IF(ISNUMBER(SEARCH("A",A801)),COUNTIF(AG800:AG809,"False"),0)</f>
        <v>0</v>
      </c>
      <c r="AM810" s="25">
        <f>IF(ISNUMBER(SEARCH("A",A801)),COUNTIF(AG830:AG839,"False"),0)</f>
        <v>0</v>
      </c>
      <c r="AN810" s="25">
        <f>IF(ISNUMBER(SEARCH("A",A801)),COUNTIF(AG810:AG829,"False"),0)</f>
        <v>0</v>
      </c>
      <c r="AP810" s="22" t="s">
        <v>353</v>
      </c>
      <c r="AQ810" s="23">
        <f>IF(ISNUMBER(SEARCH("A",$A801)),AK801,0)</f>
        <v>0</v>
      </c>
      <c r="AR810" s="23">
        <f>IF(ISNUMBER(SEARCH("A",$A801)),AL801,0)</f>
        <v>0</v>
      </c>
      <c r="AS810" s="23">
        <f>IF(ISNUMBER(SEARCH("A",$A801)),AM801,0)</f>
        <v>0</v>
      </c>
      <c r="AT810" s="23">
        <f>IF(ISNUMBER(SEARCH("A",$A801)),AN801,0)</f>
        <v>0</v>
      </c>
      <c r="AU810" s="23" t="s">
        <v>167</v>
      </c>
    </row>
    <row r="811" spans="1:63" x14ac:dyDescent="0.45">
      <c r="B811" s="184"/>
      <c r="C811" s="170"/>
      <c r="D811" s="170"/>
      <c r="E811" s="170"/>
      <c r="F811" s="170"/>
      <c r="G811" s="170"/>
      <c r="H811" s="170"/>
      <c r="I811" s="170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84"/>
      <c r="AE811" s="172"/>
      <c r="AF811" s="172"/>
      <c r="AG811" s="172"/>
      <c r="AI811" s="9"/>
      <c r="AP811" s="9"/>
      <c r="AQ811" s="23">
        <v>10</v>
      </c>
      <c r="AR811" s="23">
        <v>10</v>
      </c>
      <c r="AS811" s="23">
        <v>10</v>
      </c>
      <c r="AT811" s="23">
        <v>10</v>
      </c>
      <c r="AU811" s="23" t="s">
        <v>167</v>
      </c>
    </row>
    <row r="812" spans="1:63" x14ac:dyDescent="0.45">
      <c r="B812" s="184"/>
      <c r="C812" s="170"/>
      <c r="D812" s="170"/>
      <c r="E812" s="170"/>
      <c r="F812" s="170"/>
      <c r="G812" s="170"/>
      <c r="H812" s="170"/>
      <c r="I812" s="170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84"/>
      <c r="AE812" s="172"/>
      <c r="AF812" s="172"/>
      <c r="AG812" s="172"/>
      <c r="AI812" s="9"/>
      <c r="AK812" s="456" t="s">
        <v>658</v>
      </c>
      <c r="AL812" s="456"/>
      <c r="AM812" s="456"/>
    </row>
    <row r="813" spans="1:63" x14ac:dyDescent="0.45">
      <c r="B813" s="184"/>
      <c r="C813" s="170"/>
      <c r="D813" s="170"/>
      <c r="E813" s="170"/>
      <c r="F813" s="170"/>
      <c r="G813" s="170"/>
      <c r="H813" s="170"/>
      <c r="I813" s="170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84"/>
      <c r="AE813" s="172"/>
      <c r="AF813" s="172"/>
      <c r="AG813" s="172"/>
      <c r="AI813" s="9"/>
      <c r="AK813" s="442" t="s">
        <v>679</v>
      </c>
      <c r="AL813" s="23"/>
      <c r="AM813" s="22">
        <f>COUNTIF(H800:H851,1)</f>
        <v>0</v>
      </c>
    </row>
    <row r="814" spans="1:63" x14ac:dyDescent="0.45">
      <c r="B814" s="184"/>
      <c r="C814" s="170"/>
      <c r="D814" s="170"/>
      <c r="E814" s="170"/>
      <c r="F814" s="170"/>
      <c r="G814" s="170"/>
      <c r="H814" s="170"/>
      <c r="I814" s="170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84"/>
      <c r="AE814" s="172"/>
      <c r="AF814" s="172"/>
      <c r="AG814" s="172"/>
      <c r="AI814" s="9"/>
      <c r="AK814" s="442" t="s">
        <v>680</v>
      </c>
      <c r="AL814" s="23"/>
      <c r="AM814" s="22">
        <f>COUNTIF(H800:H851,2)</f>
        <v>0</v>
      </c>
    </row>
    <row r="815" spans="1:63" x14ac:dyDescent="0.45">
      <c r="B815" s="184"/>
      <c r="C815" s="170"/>
      <c r="D815" s="170"/>
      <c r="E815" s="170"/>
      <c r="F815" s="170"/>
      <c r="G815" s="170"/>
      <c r="H815" s="170"/>
      <c r="I815" s="170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84"/>
      <c r="AE815" s="172"/>
      <c r="AF815" s="172"/>
      <c r="AG815" s="172"/>
      <c r="AI815" s="9"/>
    </row>
    <row r="816" spans="1:63" x14ac:dyDescent="0.45">
      <c r="B816" s="184"/>
      <c r="C816" s="170"/>
      <c r="D816" s="170"/>
      <c r="E816" s="170"/>
      <c r="F816" s="170"/>
      <c r="G816" s="170"/>
      <c r="H816" s="170"/>
      <c r="I816" s="170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84"/>
      <c r="AE816" s="172"/>
      <c r="AF816" s="172"/>
      <c r="AG816" s="172"/>
      <c r="AI816" s="9"/>
    </row>
    <row r="817" spans="2:35" x14ac:dyDescent="0.45">
      <c r="B817" s="184"/>
      <c r="C817" s="170"/>
      <c r="D817" s="170"/>
      <c r="E817" s="170"/>
      <c r="F817" s="170"/>
      <c r="G817" s="170"/>
      <c r="H817" s="170"/>
      <c r="I817" s="170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84"/>
      <c r="AE817" s="172"/>
      <c r="AF817" s="172"/>
      <c r="AG817" s="172"/>
      <c r="AI817" s="9"/>
    </row>
    <row r="818" spans="2:35" x14ac:dyDescent="0.45">
      <c r="B818" s="184"/>
      <c r="C818" s="170"/>
      <c r="D818" s="170"/>
      <c r="E818" s="170"/>
      <c r="F818" s="170"/>
      <c r="G818" s="170"/>
      <c r="H818" s="170"/>
      <c r="I818" s="170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84"/>
      <c r="AE818" s="172"/>
      <c r="AF818" s="172"/>
      <c r="AG818" s="172"/>
      <c r="AI818" s="9"/>
    </row>
    <row r="819" spans="2:35" x14ac:dyDescent="0.45">
      <c r="B819" s="184"/>
      <c r="C819" s="170"/>
      <c r="D819" s="170"/>
      <c r="E819" s="170"/>
      <c r="F819" s="170"/>
      <c r="G819" s="170"/>
      <c r="H819" s="170"/>
      <c r="I819" s="170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84"/>
      <c r="AE819" s="172"/>
      <c r="AF819" s="172"/>
      <c r="AG819" s="172"/>
      <c r="AI819" s="9"/>
    </row>
    <row r="820" spans="2:35" x14ac:dyDescent="0.45">
      <c r="B820" s="184"/>
      <c r="C820" s="170"/>
      <c r="D820" s="170"/>
      <c r="E820" s="170"/>
      <c r="F820" s="170"/>
      <c r="G820" s="170"/>
      <c r="H820" s="170"/>
      <c r="I820" s="170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84"/>
      <c r="AE820" s="172"/>
      <c r="AF820" s="172"/>
      <c r="AG820" s="172"/>
      <c r="AI820" s="9"/>
    </row>
    <row r="821" spans="2:35" x14ac:dyDescent="0.45">
      <c r="B821" s="184"/>
      <c r="C821" s="170"/>
      <c r="D821" s="170"/>
      <c r="E821" s="170"/>
      <c r="F821" s="170"/>
      <c r="G821" s="170"/>
      <c r="H821" s="170"/>
      <c r="I821" s="170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84"/>
      <c r="AE821" s="172"/>
      <c r="AF821" s="172"/>
      <c r="AG821" s="172"/>
      <c r="AI821" s="9"/>
    </row>
    <row r="822" spans="2:35" x14ac:dyDescent="0.45">
      <c r="B822" s="184"/>
      <c r="C822" s="170"/>
      <c r="D822" s="170"/>
      <c r="E822" s="170"/>
      <c r="F822" s="170"/>
      <c r="G822" s="170"/>
      <c r="H822" s="170"/>
      <c r="I822" s="170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84"/>
      <c r="AE822" s="172"/>
      <c r="AF822" s="172"/>
      <c r="AG822" s="172"/>
      <c r="AI822" s="9"/>
    </row>
    <row r="823" spans="2:35" x14ac:dyDescent="0.45">
      <c r="B823" s="184"/>
      <c r="C823" s="170"/>
      <c r="D823" s="170"/>
      <c r="E823" s="170"/>
      <c r="F823" s="170"/>
      <c r="G823" s="170"/>
      <c r="H823" s="170"/>
      <c r="I823" s="170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84"/>
      <c r="AE823" s="172"/>
      <c r="AF823" s="172"/>
      <c r="AG823" s="172"/>
      <c r="AI823" s="9"/>
    </row>
    <row r="824" spans="2:35" x14ac:dyDescent="0.45">
      <c r="B824" s="184"/>
      <c r="C824" s="170"/>
      <c r="D824" s="170"/>
      <c r="E824" s="170"/>
      <c r="F824" s="170"/>
      <c r="G824" s="170"/>
      <c r="H824" s="170"/>
      <c r="I824" s="170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84"/>
      <c r="AE824" s="172"/>
      <c r="AF824" s="172"/>
      <c r="AG824" s="172"/>
      <c r="AI824" s="9"/>
    </row>
    <row r="825" spans="2:35" x14ac:dyDescent="0.45">
      <c r="B825" s="184"/>
      <c r="C825" s="170"/>
      <c r="D825" s="170"/>
      <c r="E825" s="170"/>
      <c r="F825" s="170"/>
      <c r="G825" s="170"/>
      <c r="H825" s="170"/>
      <c r="I825" s="170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84"/>
      <c r="AE825" s="172"/>
      <c r="AF825" s="172"/>
      <c r="AG825" s="172"/>
      <c r="AI825" s="9"/>
    </row>
    <row r="826" spans="2:35" x14ac:dyDescent="0.45">
      <c r="B826" s="184"/>
      <c r="C826" s="170"/>
      <c r="D826" s="170"/>
      <c r="E826" s="170"/>
      <c r="F826" s="170"/>
      <c r="G826" s="170"/>
      <c r="H826" s="170"/>
      <c r="I826" s="170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84"/>
      <c r="AE826" s="172"/>
      <c r="AF826" s="172"/>
      <c r="AG826" s="172"/>
      <c r="AI826" s="9"/>
    </row>
    <row r="827" spans="2:35" x14ac:dyDescent="0.45">
      <c r="B827" s="184"/>
      <c r="C827" s="170"/>
      <c r="D827" s="170"/>
      <c r="E827" s="170"/>
      <c r="F827" s="170"/>
      <c r="G827" s="170"/>
      <c r="H827" s="170"/>
      <c r="I827" s="170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84"/>
      <c r="AE827" s="172"/>
      <c r="AF827" s="172"/>
      <c r="AG827" s="172"/>
      <c r="AI827" s="9"/>
    </row>
    <row r="828" spans="2:35" x14ac:dyDescent="0.45">
      <c r="B828" s="184"/>
      <c r="C828" s="170"/>
      <c r="D828" s="170"/>
      <c r="E828" s="170"/>
      <c r="F828" s="170"/>
      <c r="G828" s="170"/>
      <c r="H828" s="170"/>
      <c r="I828" s="170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84"/>
      <c r="AE828" s="172"/>
      <c r="AF828" s="172"/>
      <c r="AG828" s="172"/>
      <c r="AI828" s="9"/>
    </row>
    <row r="829" spans="2:35" x14ac:dyDescent="0.45">
      <c r="B829" s="184"/>
      <c r="C829" s="170"/>
      <c r="D829" s="170"/>
      <c r="E829" s="170"/>
      <c r="F829" s="170"/>
      <c r="G829" s="170"/>
      <c r="H829" s="170"/>
      <c r="I829" s="170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84"/>
      <c r="AE829" s="172"/>
      <c r="AF829" s="172"/>
      <c r="AG829" s="172"/>
      <c r="AI829" s="9"/>
    </row>
    <row r="830" spans="2:35" x14ac:dyDescent="0.45">
      <c r="B830" s="184"/>
      <c r="C830" s="170"/>
      <c r="D830" s="170"/>
      <c r="E830" s="170"/>
      <c r="F830" s="170"/>
      <c r="G830" s="170"/>
      <c r="H830" s="170"/>
      <c r="I830" s="170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84"/>
      <c r="AE830" s="172"/>
      <c r="AF830" s="172"/>
      <c r="AG830" s="172"/>
      <c r="AI830" s="9"/>
    </row>
    <row r="831" spans="2:35" x14ac:dyDescent="0.45">
      <c r="B831" s="184"/>
      <c r="C831" s="170"/>
      <c r="D831" s="170"/>
      <c r="E831" s="170"/>
      <c r="F831" s="170"/>
      <c r="G831" s="170"/>
      <c r="H831" s="170"/>
      <c r="I831" s="170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84"/>
      <c r="AE831" s="172"/>
      <c r="AF831" s="172"/>
      <c r="AG831" s="172"/>
      <c r="AI831" s="9"/>
    </row>
    <row r="832" spans="2:35" x14ac:dyDescent="0.45">
      <c r="B832" s="184"/>
      <c r="C832" s="170"/>
      <c r="D832" s="170"/>
      <c r="E832" s="170"/>
      <c r="F832" s="170"/>
      <c r="G832" s="170"/>
      <c r="H832" s="170"/>
      <c r="I832" s="170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84"/>
      <c r="AE832" s="172"/>
      <c r="AF832" s="172"/>
      <c r="AG832" s="172"/>
      <c r="AI832" s="9"/>
    </row>
    <row r="833" spans="2:35" x14ac:dyDescent="0.45">
      <c r="B833" s="184"/>
      <c r="C833" s="170"/>
      <c r="D833" s="170"/>
      <c r="E833" s="170"/>
      <c r="F833" s="170"/>
      <c r="G833" s="170"/>
      <c r="H833" s="170"/>
      <c r="I833" s="170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84"/>
      <c r="AE833" s="172"/>
      <c r="AF833" s="172"/>
      <c r="AG833" s="172"/>
      <c r="AI833" s="9"/>
    </row>
    <row r="834" spans="2:35" x14ac:dyDescent="0.45">
      <c r="B834" s="184"/>
      <c r="C834" s="170"/>
      <c r="D834" s="170"/>
      <c r="E834" s="170"/>
      <c r="F834" s="170"/>
      <c r="G834" s="170"/>
      <c r="H834" s="170"/>
      <c r="I834" s="170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84"/>
      <c r="AE834" s="172"/>
      <c r="AF834" s="172"/>
      <c r="AG834" s="172"/>
      <c r="AI834" s="9"/>
    </row>
    <row r="835" spans="2:35" x14ac:dyDescent="0.45">
      <c r="B835" s="184"/>
      <c r="C835" s="170"/>
      <c r="D835" s="170"/>
      <c r="E835" s="170"/>
      <c r="F835" s="170"/>
      <c r="G835" s="170"/>
      <c r="H835" s="170"/>
      <c r="I835" s="170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84"/>
      <c r="AE835" s="172"/>
      <c r="AF835" s="172"/>
      <c r="AG835" s="172"/>
      <c r="AI835" s="9"/>
    </row>
    <row r="836" spans="2:35" x14ac:dyDescent="0.45">
      <c r="B836" s="184"/>
      <c r="C836" s="170"/>
      <c r="D836" s="170"/>
      <c r="E836" s="170"/>
      <c r="F836" s="170"/>
      <c r="G836" s="170"/>
      <c r="H836" s="170"/>
      <c r="I836" s="170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84"/>
      <c r="AE836" s="172"/>
      <c r="AF836" s="172"/>
      <c r="AG836" s="172"/>
      <c r="AI836" s="9"/>
    </row>
    <row r="837" spans="2:35" x14ac:dyDescent="0.45">
      <c r="B837" s="184"/>
      <c r="C837" s="170"/>
      <c r="D837" s="170"/>
      <c r="E837" s="170"/>
      <c r="F837" s="170"/>
      <c r="G837" s="170"/>
      <c r="H837" s="170"/>
      <c r="I837" s="170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84"/>
      <c r="AE837" s="172"/>
      <c r="AF837" s="172"/>
      <c r="AG837" s="172"/>
      <c r="AI837" s="9"/>
    </row>
    <row r="838" spans="2:35" x14ac:dyDescent="0.45">
      <c r="B838" s="184"/>
      <c r="C838" s="170"/>
      <c r="D838" s="170"/>
      <c r="E838" s="170"/>
      <c r="F838" s="170"/>
      <c r="G838" s="170"/>
      <c r="H838" s="170"/>
      <c r="I838" s="170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84"/>
      <c r="AE838" s="172"/>
      <c r="AF838" s="172"/>
      <c r="AG838" s="172"/>
      <c r="AI838" s="9"/>
    </row>
    <row r="839" spans="2:35" x14ac:dyDescent="0.45">
      <c r="B839" s="184"/>
      <c r="C839" s="170"/>
      <c r="D839" s="170"/>
      <c r="E839" s="170"/>
      <c r="F839" s="170"/>
      <c r="G839" s="170"/>
      <c r="H839" s="170"/>
      <c r="I839" s="170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84"/>
      <c r="AE839" s="172"/>
      <c r="AF839" s="172"/>
      <c r="AG839" s="172"/>
      <c r="AI839" s="9"/>
    </row>
    <row r="840" spans="2:35" x14ac:dyDescent="0.45">
      <c r="B840" s="184"/>
      <c r="C840" s="170"/>
      <c r="D840" s="170"/>
      <c r="E840" s="170"/>
      <c r="F840" s="170"/>
      <c r="G840" s="170"/>
      <c r="H840" s="170"/>
      <c r="I840" s="170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84"/>
      <c r="AE840" s="172"/>
      <c r="AF840" s="172"/>
      <c r="AG840" s="172"/>
      <c r="AI840" s="9"/>
    </row>
    <row r="841" spans="2:35" x14ac:dyDescent="0.45">
      <c r="B841" s="184"/>
      <c r="C841" s="170"/>
      <c r="D841" s="170"/>
      <c r="E841" s="170"/>
      <c r="F841" s="170"/>
      <c r="G841" s="170"/>
      <c r="H841" s="170"/>
      <c r="I841" s="170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84"/>
      <c r="AE841" s="172"/>
      <c r="AF841" s="172"/>
      <c r="AG841" s="172"/>
      <c r="AI841" s="9"/>
    </row>
    <row r="842" spans="2:35" x14ac:dyDescent="0.45">
      <c r="B842" s="184"/>
      <c r="C842" s="170"/>
      <c r="D842" s="170"/>
      <c r="E842" s="170"/>
      <c r="F842" s="170"/>
      <c r="G842" s="170"/>
      <c r="H842" s="170"/>
      <c r="I842" s="170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84"/>
      <c r="AE842" s="172"/>
      <c r="AF842" s="172"/>
      <c r="AG842" s="172"/>
      <c r="AI842" s="9"/>
    </row>
    <row r="843" spans="2:35" x14ac:dyDescent="0.45">
      <c r="B843" s="184"/>
      <c r="C843" s="170"/>
      <c r="D843" s="170"/>
      <c r="E843" s="170"/>
      <c r="F843" s="170"/>
      <c r="G843" s="170"/>
      <c r="H843" s="170"/>
      <c r="I843" s="170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84"/>
      <c r="AE843" s="172"/>
      <c r="AF843" s="172"/>
      <c r="AG843" s="172"/>
      <c r="AI843" s="9"/>
    </row>
    <row r="844" spans="2:35" x14ac:dyDescent="0.45">
      <c r="B844" s="184"/>
      <c r="C844" s="170"/>
      <c r="D844" s="170"/>
      <c r="E844" s="170"/>
      <c r="F844" s="170"/>
      <c r="G844" s="170"/>
      <c r="H844" s="170"/>
      <c r="I844" s="170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84"/>
      <c r="AE844" s="172"/>
      <c r="AF844" s="172"/>
      <c r="AG844" s="172"/>
      <c r="AI844" s="9"/>
    </row>
    <row r="845" spans="2:35" x14ac:dyDescent="0.45">
      <c r="B845" s="184"/>
      <c r="C845" s="170"/>
      <c r="D845" s="170"/>
      <c r="E845" s="170"/>
      <c r="F845" s="170"/>
      <c r="G845" s="170"/>
      <c r="H845" s="170"/>
      <c r="I845" s="170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84"/>
      <c r="AE845" s="172"/>
      <c r="AF845" s="172"/>
      <c r="AG845" s="172"/>
      <c r="AI845" s="9"/>
    </row>
    <row r="846" spans="2:35" x14ac:dyDescent="0.45">
      <c r="B846" s="184"/>
      <c r="C846" s="170"/>
      <c r="D846" s="170"/>
      <c r="E846" s="170"/>
      <c r="F846" s="170"/>
      <c r="G846" s="170"/>
      <c r="H846" s="170"/>
      <c r="I846" s="170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84"/>
      <c r="AE846" s="172"/>
      <c r="AF846" s="172"/>
      <c r="AG846" s="172"/>
      <c r="AI846" s="9"/>
    </row>
    <row r="847" spans="2:35" x14ac:dyDescent="0.45">
      <c r="B847" s="184"/>
      <c r="C847" s="170"/>
      <c r="D847" s="170"/>
      <c r="E847" s="170"/>
      <c r="F847" s="170"/>
      <c r="G847" s="170"/>
      <c r="H847" s="170"/>
      <c r="I847" s="170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84"/>
      <c r="AE847" s="172"/>
      <c r="AF847" s="172"/>
      <c r="AG847" s="172"/>
      <c r="AI847" s="9"/>
    </row>
    <row r="848" spans="2:35" x14ac:dyDescent="0.45">
      <c r="B848" s="184"/>
      <c r="C848" s="170"/>
      <c r="D848" s="170"/>
      <c r="E848" s="170"/>
      <c r="F848" s="170"/>
      <c r="G848" s="170"/>
      <c r="H848" s="170"/>
      <c r="I848" s="170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84"/>
      <c r="AE848" s="172"/>
      <c r="AF848" s="172"/>
      <c r="AG848" s="172"/>
      <c r="AI848" s="9"/>
    </row>
    <row r="849" spans="1:63" x14ac:dyDescent="0.45">
      <c r="B849" s="184"/>
      <c r="C849" s="170"/>
      <c r="D849" s="170"/>
      <c r="E849" s="170"/>
      <c r="F849" s="170"/>
      <c r="G849" s="170"/>
      <c r="H849" s="170"/>
      <c r="I849" s="170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84"/>
      <c r="AE849" s="172"/>
      <c r="AF849" s="172"/>
      <c r="AG849" s="172"/>
      <c r="AI849" s="9"/>
    </row>
    <row r="850" spans="1:63" x14ac:dyDescent="0.45">
      <c r="B850" s="184"/>
      <c r="C850" s="170"/>
      <c r="D850" s="170"/>
      <c r="E850" s="170"/>
      <c r="F850" s="170"/>
      <c r="G850" s="170"/>
      <c r="H850" s="170"/>
      <c r="I850" s="170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84"/>
      <c r="AE850" s="172"/>
      <c r="AF850" s="172"/>
      <c r="AG850" s="172"/>
      <c r="AI850" s="9"/>
    </row>
    <row r="851" spans="1:63" ht="14.65" thickBot="1" x14ac:dyDescent="0.5">
      <c r="B851" s="184"/>
      <c r="C851" s="170"/>
      <c r="D851" s="170"/>
      <c r="E851" s="170"/>
      <c r="F851" s="170"/>
      <c r="G851" s="170"/>
      <c r="H851" s="170"/>
      <c r="I851" s="170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84"/>
      <c r="AE851" s="172"/>
      <c r="AF851" s="172"/>
      <c r="AG851" s="172"/>
      <c r="AI851" s="11"/>
    </row>
    <row r="852" spans="1:63" s="12" customFormat="1" ht="21.75" thickTop="1" thickBot="1" x14ac:dyDescent="0.5">
      <c r="A852" s="8"/>
      <c r="B852" s="185"/>
      <c r="C852" s="172"/>
      <c r="D852" s="172"/>
      <c r="E852" s="172"/>
      <c r="F852" s="172"/>
      <c r="G852" s="172"/>
      <c r="H852" s="172"/>
      <c r="I852" s="172"/>
      <c r="J852" s="172"/>
      <c r="K852" s="172"/>
      <c r="L852" s="172"/>
      <c r="M852" s="172"/>
      <c r="N852" s="172"/>
      <c r="O852" s="172"/>
      <c r="P852" s="172"/>
      <c r="Q852" s="172"/>
      <c r="R852" s="172"/>
      <c r="S852" s="172"/>
      <c r="T852" s="172"/>
      <c r="U852" s="172"/>
      <c r="V852" s="172"/>
      <c r="W852" s="172"/>
      <c r="X852" s="172"/>
      <c r="Y852" s="172"/>
      <c r="Z852" s="172"/>
      <c r="AA852" s="172"/>
      <c r="AB852" s="172"/>
      <c r="AC852" s="172"/>
      <c r="AD852" s="185"/>
      <c r="AE852" s="172"/>
      <c r="AF852" s="172"/>
      <c r="AG852" s="172"/>
      <c r="AH852"/>
      <c r="AK852" s="124" t="s">
        <v>485</v>
      </c>
      <c r="AL852" s="124" t="s">
        <v>486</v>
      </c>
      <c r="AM852" s="124" t="s">
        <v>487</v>
      </c>
      <c r="AN852" s="124" t="s">
        <v>488</v>
      </c>
      <c r="AO852" s="124" t="s">
        <v>489</v>
      </c>
      <c r="AP852" s="124" t="s">
        <v>363</v>
      </c>
      <c r="AQ852" s="124" t="s">
        <v>657</v>
      </c>
      <c r="AR852" s="124" t="s">
        <v>6</v>
      </c>
      <c r="AS852" s="124" t="s">
        <v>9</v>
      </c>
      <c r="AT852" s="124" t="s">
        <v>7</v>
      </c>
      <c r="AU852" s="124" t="s">
        <v>554</v>
      </c>
      <c r="AV852" s="124" t="s">
        <v>514</v>
      </c>
      <c r="AW852" s="124" t="s">
        <v>370</v>
      </c>
      <c r="AX852" s="124" t="s">
        <v>172</v>
      </c>
      <c r="AY852" s="124" t="s">
        <v>5</v>
      </c>
      <c r="AZ852" s="124" t="s">
        <v>173</v>
      </c>
      <c r="BA852" s="124" t="s">
        <v>0</v>
      </c>
      <c r="BB852" s="124" t="s">
        <v>1</v>
      </c>
      <c r="BC852" s="124" t="s">
        <v>536</v>
      </c>
      <c r="BD852" s="124" t="s">
        <v>10</v>
      </c>
      <c r="BE852" s="124" t="s">
        <v>11</v>
      </c>
      <c r="BF852" s="124" t="s">
        <v>2</v>
      </c>
      <c r="BG852" s="124" t="s">
        <v>8</v>
      </c>
      <c r="BH852" s="124" t="s">
        <v>537</v>
      </c>
      <c r="BI852" s="124" t="s">
        <v>4</v>
      </c>
      <c r="BJ852" s="124" t="s">
        <v>3</v>
      </c>
      <c r="BK852" s="124" t="s">
        <v>555</v>
      </c>
    </row>
    <row r="853" spans="1:63" ht="14.65" thickTop="1" x14ac:dyDescent="0.45">
      <c r="A853" s="28" t="s">
        <v>233</v>
      </c>
      <c r="B853" s="184"/>
      <c r="C853" s="170"/>
      <c r="D853" s="170"/>
      <c r="E853" s="170"/>
      <c r="F853" s="170"/>
      <c r="G853" s="170"/>
      <c r="H853" s="170"/>
      <c r="I853" s="170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84"/>
      <c r="AE853" s="172"/>
      <c r="AF853" s="172"/>
      <c r="AG853" s="172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84"/>
      <c r="C854" s="170"/>
      <c r="D854" s="170"/>
      <c r="E854" s="170"/>
      <c r="F854" s="170"/>
      <c r="G854" s="170"/>
      <c r="H854" s="170"/>
      <c r="I854" s="170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84"/>
      <c r="AE854" s="172"/>
      <c r="AF854" s="172"/>
      <c r="AG854" s="172"/>
      <c r="AI854" s="9"/>
      <c r="AK854" s="39">
        <v>0</v>
      </c>
      <c r="AL854" s="39">
        <v>0</v>
      </c>
      <c r="AM854" s="39">
        <v>0</v>
      </c>
      <c r="AN854" s="39">
        <v>0</v>
      </c>
      <c r="AO854" s="39">
        <v>0</v>
      </c>
      <c r="AP854" s="39">
        <v>0</v>
      </c>
      <c r="AQ854" s="39">
        <v>0</v>
      </c>
      <c r="AR854" s="39">
        <v>0</v>
      </c>
      <c r="AS854" s="39">
        <v>0</v>
      </c>
      <c r="AT854" s="39">
        <v>0</v>
      </c>
      <c r="AU854" s="39">
        <v>0</v>
      </c>
      <c r="AV854" s="39">
        <v>0</v>
      </c>
      <c r="AW854" s="39">
        <v>0</v>
      </c>
      <c r="AX854" s="39">
        <v>0</v>
      </c>
      <c r="AY854" s="39">
        <v>0</v>
      </c>
      <c r="AZ854" s="39">
        <v>0</v>
      </c>
      <c r="BA854" s="39">
        <v>0</v>
      </c>
      <c r="BB854" s="39">
        <v>0</v>
      </c>
      <c r="BC854" s="39">
        <v>0</v>
      </c>
      <c r="BD854" s="39">
        <v>0</v>
      </c>
      <c r="BE854" s="39">
        <v>0</v>
      </c>
      <c r="BF854" s="39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84"/>
      <c r="C855" s="170"/>
      <c r="D855" s="170"/>
      <c r="E855" s="170"/>
      <c r="F855" s="170"/>
      <c r="G855" s="170"/>
      <c r="H855" s="170"/>
      <c r="I855" s="170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84"/>
      <c r="AE855" s="172"/>
      <c r="AF855" s="172"/>
      <c r="AG855" s="172"/>
      <c r="AI855" s="9"/>
      <c r="AK855" s="40">
        <f>ROWS(C853:C904)-COUNTBLANK(C853:C904)</f>
        <v>0</v>
      </c>
      <c r="AL855" s="40">
        <f>ROWS(D853:D904)-COUNTBLANK(D853:D904)</f>
        <v>0</v>
      </c>
      <c r="AM855" s="40">
        <f>ROWS(E853:E904)-COUNTBLANK(E853:E904)</f>
        <v>0</v>
      </c>
      <c r="AN855" s="40">
        <f>ROWS(F853:F904)-COUNTBLANK(F853:F904)</f>
        <v>0</v>
      </c>
      <c r="AO855" s="40">
        <f>ROWS(G853:G904)-COUNTBLANK(G853:G904)</f>
        <v>0</v>
      </c>
      <c r="AP855" s="40">
        <f>ROWS(I853:I904)-COUNTBLANK(I853:I904)</f>
        <v>0</v>
      </c>
      <c r="AQ855" s="40"/>
      <c r="AR855" s="40">
        <f>ROWS(J853:J904)-COUNTBLANK(J853:J904)</f>
        <v>0</v>
      </c>
      <c r="AS855" s="40">
        <f t="shared" ref="AS855" si="286">ROWS(K853:K904)-COUNTBLANK(K853:K904)</f>
        <v>0</v>
      </c>
      <c r="AT855" s="40">
        <f t="shared" ref="AT855" si="287">ROWS(L853:L904)-COUNTBLANK(L853:L904)</f>
        <v>0</v>
      </c>
      <c r="AU855" s="40">
        <f t="shared" ref="AU855" si="288">ROWS(M853:M904)-COUNTBLANK(M853:M904)</f>
        <v>0</v>
      </c>
      <c r="AV855" s="40">
        <f t="shared" ref="AV855" si="289">ROWS(N853:N904)-COUNTBLANK(N853:N904)</f>
        <v>0</v>
      </c>
      <c r="AW855" s="40">
        <f t="shared" ref="AW855" si="290">ROWS(O853:O904)-COUNTBLANK(O853:O904)</f>
        <v>0</v>
      </c>
      <c r="AX855" s="40">
        <f t="shared" ref="AX855" si="291">ROWS(P853:P904)-COUNTBLANK(P853:P904)</f>
        <v>0</v>
      </c>
      <c r="AY855" s="40">
        <f t="shared" ref="AY855" si="292">ROWS(Q853:Q904)-COUNTBLANK(Q853:Q904)</f>
        <v>0</v>
      </c>
      <c r="AZ855" s="40">
        <f t="shared" ref="AZ855" si="293">ROWS(R853:R904)-COUNTBLANK(R853:R904)</f>
        <v>0</v>
      </c>
      <c r="BA855" s="40">
        <f t="shared" ref="BA855" si="294">ROWS(S853:S904)-COUNTBLANK(S853:S904)</f>
        <v>0</v>
      </c>
      <c r="BB855" s="40">
        <f t="shared" ref="BB855" si="295">ROWS(T853:T904)-COUNTBLANK(T853:T904)</f>
        <v>0</v>
      </c>
      <c r="BC855" s="40">
        <f t="shared" ref="BC855" si="296">ROWS(U853:U904)-COUNTBLANK(U853:U904)</f>
        <v>0</v>
      </c>
      <c r="BD855" s="40">
        <f t="shared" ref="BD855" si="297">ROWS(V853:V904)-COUNTBLANK(V853:V904)</f>
        <v>0</v>
      </c>
      <c r="BE855" s="40">
        <f t="shared" ref="BE855" si="298">ROWS(W853:W904)-COUNTBLANK(W853:W904)</f>
        <v>0</v>
      </c>
      <c r="BF855" s="40">
        <f t="shared" ref="BF855" si="299">ROWS(X853:X904)-COUNTBLANK(X853:X904)</f>
        <v>0</v>
      </c>
      <c r="BG855" s="40">
        <f t="shared" ref="BG855" si="300">ROWS(Y853:Y904)-COUNTBLANK(Y853:Y904)</f>
        <v>0</v>
      </c>
      <c r="BH855" s="40">
        <f t="shared" ref="BH855" si="301">ROWS(Z853:Z904)-COUNTBLANK(Z853:Z904)</f>
        <v>0</v>
      </c>
      <c r="BI855" s="40">
        <f t="shared" ref="BI855" si="302">ROWS(AA853:AA904)-COUNTBLANK(AA853:AA904)</f>
        <v>0</v>
      </c>
      <c r="BJ855" s="40">
        <f t="shared" ref="BJ855" si="303">ROWS(AB853:AB904)-COUNTBLANK(AB853:AB904)</f>
        <v>0</v>
      </c>
      <c r="BK855" s="40">
        <f t="shared" ref="BK855" si="304">ROWS(AC853:AC904)-COUNTBLANK(AC853:AC904)</f>
        <v>0</v>
      </c>
    </row>
    <row r="856" spans="1:63" x14ac:dyDescent="0.45">
      <c r="B856" s="184"/>
      <c r="C856" s="170"/>
      <c r="D856" s="170"/>
      <c r="E856" s="170"/>
      <c r="F856" s="170"/>
      <c r="G856" s="170"/>
      <c r="H856" s="170"/>
      <c r="I856" s="170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84"/>
      <c r="AE856" s="172"/>
      <c r="AF856" s="172"/>
      <c r="AG856" s="172"/>
      <c r="AI856" s="9"/>
    </row>
    <row r="857" spans="1:63" x14ac:dyDescent="0.45">
      <c r="B857" s="184"/>
      <c r="C857" s="170"/>
      <c r="D857" s="170"/>
      <c r="E857" s="170"/>
      <c r="F857" s="170"/>
      <c r="G857" s="170"/>
      <c r="H857" s="170"/>
      <c r="I857" s="170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84"/>
      <c r="AE857" s="172"/>
      <c r="AF857" s="172"/>
      <c r="AG857" s="172"/>
      <c r="AI857" s="9"/>
      <c r="AK857" s="22" t="s">
        <v>257</v>
      </c>
      <c r="AL857" s="22" t="s">
        <v>587</v>
      </c>
      <c r="AM857" s="22" t="s">
        <v>590</v>
      </c>
      <c r="AN857" s="22" t="s">
        <v>588</v>
      </c>
      <c r="AO857" s="22" t="s">
        <v>589</v>
      </c>
    </row>
    <row r="858" spans="1:63" x14ac:dyDescent="0.45">
      <c r="B858" s="184"/>
      <c r="C858" s="170"/>
      <c r="D858" s="170"/>
      <c r="E858" s="170"/>
      <c r="F858" s="170"/>
      <c r="G858" s="170"/>
      <c r="H858" s="170"/>
      <c r="I858" s="170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84"/>
      <c r="AE858" s="172"/>
      <c r="AF858" s="172"/>
      <c r="AG858" s="172"/>
      <c r="AI858" s="9"/>
      <c r="AK858" s="23">
        <f>ROWS(AD853:AD904)-COUNTBLANK(B853:B904)</f>
        <v>0</v>
      </c>
      <c r="AL858" s="23">
        <f>COUNTIF(AG853:AG904,"FALSE")</f>
        <v>0</v>
      </c>
      <c r="AM858" s="23">
        <f>AK858-AL858</f>
        <v>0</v>
      </c>
      <c r="AN858" s="23">
        <f>COUNTIF(AF853:AF904,"O")</f>
        <v>0</v>
      </c>
      <c r="AO858" s="23">
        <f>COUNTIF(AF853:AF904,"*~?")</f>
        <v>0</v>
      </c>
    </row>
    <row r="859" spans="1:63" x14ac:dyDescent="0.45">
      <c r="B859" s="184"/>
      <c r="C859" s="170"/>
      <c r="D859" s="170"/>
      <c r="E859" s="170"/>
      <c r="F859" s="170"/>
      <c r="G859" s="170"/>
      <c r="H859" s="170"/>
      <c r="I859" s="170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84"/>
      <c r="AE859" s="172"/>
      <c r="AF859" s="172"/>
      <c r="AG859" s="172"/>
      <c r="AI859" s="9"/>
    </row>
    <row r="860" spans="1:63" x14ac:dyDescent="0.45">
      <c r="B860" s="184"/>
      <c r="C860" s="170"/>
      <c r="D860" s="170"/>
      <c r="E860" s="170"/>
      <c r="F860" s="170"/>
      <c r="G860" s="170"/>
      <c r="H860" s="170"/>
      <c r="I860" s="170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84"/>
      <c r="AE860" s="172"/>
      <c r="AF860" s="172"/>
      <c r="AG860" s="172"/>
      <c r="AI860" s="9"/>
      <c r="AK860" s="9"/>
      <c r="AL860" s="22" t="s">
        <v>455</v>
      </c>
      <c r="AM860" s="22" t="s">
        <v>337</v>
      </c>
      <c r="AN860" s="22" t="s">
        <v>456</v>
      </c>
      <c r="AP860" s="22"/>
      <c r="AQ860" s="88" t="s">
        <v>485</v>
      </c>
      <c r="AR860" s="88" t="s">
        <v>486</v>
      </c>
      <c r="AS860" s="88" t="s">
        <v>487</v>
      </c>
      <c r="AT860" s="88" t="s">
        <v>488</v>
      </c>
      <c r="AU860" s="88" t="s">
        <v>489</v>
      </c>
    </row>
    <row r="861" spans="1:63" x14ac:dyDescent="0.45">
      <c r="B861" s="184"/>
      <c r="C861" s="170"/>
      <c r="D861" s="170"/>
      <c r="E861" s="170"/>
      <c r="F861" s="170"/>
      <c r="G861" s="170"/>
      <c r="H861" s="170"/>
      <c r="I861" s="170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84"/>
      <c r="AE861" s="172"/>
      <c r="AF861" s="172"/>
      <c r="AG861" s="172"/>
      <c r="AI861" s="9"/>
      <c r="AK861" s="22" t="s">
        <v>260</v>
      </c>
      <c r="AL861" s="25">
        <f>IF(ISNUMBER(SEARCH("S",A854)),COUNTIF(AG853:AG862,"False"),0)</f>
        <v>0</v>
      </c>
      <c r="AM861" s="25">
        <f>IF(ISNUMBER(SEARCH("S",A854)),COUNTIF(AG895:AG904,"False"),0)</f>
        <v>0</v>
      </c>
      <c r="AN861" s="25">
        <f>IF(ISNUMBER(SEARCH("S",A854)),COUNTIF(AG863:AG894,"False"),0)</f>
        <v>0</v>
      </c>
      <c r="AP861" s="22" t="s">
        <v>388</v>
      </c>
      <c r="AQ861" s="23">
        <f>IF(OR(ISNUMBER(SEARCH("S",$A854)),ISNUMBER(SEARCH("P",$A854))),AK854,0)</f>
        <v>0</v>
      </c>
      <c r="AR861" s="23">
        <f>IF(OR(ISNUMBER(SEARCH("S",$A854)),ISNUMBER(SEARCH("P",$A854))),AL854,0)</f>
        <v>0</v>
      </c>
      <c r="AS861" s="23">
        <f>IF(OR(ISNUMBER(SEARCH("S",$A854)),ISNUMBER(SEARCH("P",$A854))),AM854,0)</f>
        <v>0</v>
      </c>
      <c r="AT861" s="23">
        <f>IF(OR(ISNUMBER(SEARCH("S",$A854)),ISNUMBER(SEARCH("P",$A854))),AN854,0)</f>
        <v>0</v>
      </c>
      <c r="AU861" s="23">
        <f>IF(OR(ISNUMBER(SEARCH("S",$A854)),ISNUMBER(SEARCH("P",$A854))),AO854,0)</f>
        <v>0</v>
      </c>
    </row>
    <row r="862" spans="1:63" x14ac:dyDescent="0.45">
      <c r="B862" s="184"/>
      <c r="C862" s="170"/>
      <c r="D862" s="170"/>
      <c r="E862" s="170"/>
      <c r="F862" s="170"/>
      <c r="G862" s="170"/>
      <c r="H862" s="170"/>
      <c r="I862" s="170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84"/>
      <c r="AE862" s="172"/>
      <c r="AF862" s="172"/>
      <c r="AG862" s="172"/>
      <c r="AI862" s="9"/>
      <c r="AK862" s="22" t="s">
        <v>352</v>
      </c>
      <c r="AL862" s="25">
        <f>IF(ISNUMBER(SEARCH("P",A854)),COUNTIF(AG853:AG862,"False"),0)</f>
        <v>0</v>
      </c>
      <c r="AM862" s="25">
        <f>IF(ISNUMBER(SEARCH("P",A854)),COUNTIF(AG890:AG899,"False"),0)</f>
        <v>0</v>
      </c>
      <c r="AN862" s="25">
        <f>IF(ISNUMBER(SEARCH("P",A854)),COUNTIF(AG863:AG889,"False"),0)</f>
        <v>0</v>
      </c>
      <c r="AP862" s="22"/>
      <c r="AQ862" s="23">
        <f>IF(OR(ISNUMBER(SEARCH("S",$A854)),ISNUMBER(SEARCH("P",$A854))),AK855,0)</f>
        <v>0</v>
      </c>
      <c r="AR862" s="23">
        <f>IF(OR(ISNUMBER(SEARCH("S",$A854)),ISNUMBER(SEARCH("P",$A854))),AL855,0)</f>
        <v>0</v>
      </c>
      <c r="AS862" s="23">
        <f>IF(OR(ISNUMBER(SEARCH("S",$A854)),ISNUMBER(SEARCH("P",$A854))),AM855,0)</f>
        <v>0</v>
      </c>
      <c r="AT862" s="23">
        <f>IF(OR(ISNUMBER(SEARCH("S",$A854)),ISNUMBER(SEARCH("P",$A854))),AN855,0)</f>
        <v>0</v>
      </c>
      <c r="AU862" s="23">
        <f>IF(OR(ISNUMBER(SEARCH("S",$A854)),ISNUMBER(SEARCH("P",$A854))),AO855,0)</f>
        <v>0</v>
      </c>
    </row>
    <row r="863" spans="1:63" x14ac:dyDescent="0.45">
      <c r="B863" s="184"/>
      <c r="C863" s="170"/>
      <c r="D863" s="170"/>
      <c r="E863" s="170"/>
      <c r="F863" s="170"/>
      <c r="G863" s="170"/>
      <c r="H863" s="170"/>
      <c r="I863" s="170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84"/>
      <c r="AE863" s="172"/>
      <c r="AF863" s="172"/>
      <c r="AG863" s="172"/>
      <c r="AI863" s="9"/>
      <c r="AK863" s="22" t="s">
        <v>353</v>
      </c>
      <c r="AL863" s="25">
        <f>IF(ISNUMBER(SEARCH("A",A854)),COUNTIF(AG853:AG862,"False"),0)</f>
        <v>0</v>
      </c>
      <c r="AM863" s="25">
        <f>IF(ISNUMBER(SEARCH("A",A854)),COUNTIF(AG883:AG892,"False"),0)</f>
        <v>0</v>
      </c>
      <c r="AN863" s="25">
        <f>IF(ISNUMBER(SEARCH("A",A854)),COUNTIF(AG863:AG882,"False"),0)</f>
        <v>0</v>
      </c>
      <c r="AP863" s="22" t="s">
        <v>353</v>
      </c>
      <c r="AQ863" s="23">
        <f>IF(ISNUMBER(SEARCH("A",$A854)),AK854,0)</f>
        <v>0</v>
      </c>
      <c r="AR863" s="23">
        <f>IF(ISNUMBER(SEARCH("A",$A854)),AL854,0)</f>
        <v>0</v>
      </c>
      <c r="AS863" s="23">
        <f>IF(ISNUMBER(SEARCH("A",$A854)),AM854,0)</f>
        <v>0</v>
      </c>
      <c r="AT863" s="23">
        <f>IF(ISNUMBER(SEARCH("A",$A854)),AN854,0)</f>
        <v>0</v>
      </c>
      <c r="AU863" s="23" t="s">
        <v>167</v>
      </c>
    </row>
    <row r="864" spans="1:63" x14ac:dyDescent="0.45">
      <c r="B864" s="184"/>
      <c r="C864" s="170"/>
      <c r="D864" s="170"/>
      <c r="E864" s="170"/>
      <c r="F864" s="170"/>
      <c r="G864" s="170"/>
      <c r="H864" s="170"/>
      <c r="I864" s="170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84"/>
      <c r="AE864" s="172"/>
      <c r="AF864" s="172"/>
      <c r="AG864" s="172"/>
      <c r="AI864" s="9"/>
      <c r="AP864" s="9"/>
      <c r="AQ864" s="23">
        <v>10</v>
      </c>
      <c r="AR864" s="23">
        <v>10</v>
      </c>
      <c r="AS864" s="23">
        <v>10</v>
      </c>
      <c r="AT864" s="23">
        <v>10</v>
      </c>
      <c r="AU864" s="23" t="s">
        <v>167</v>
      </c>
    </row>
    <row r="865" spans="2:39" x14ac:dyDescent="0.45">
      <c r="B865" s="184"/>
      <c r="C865" s="170"/>
      <c r="D865" s="170"/>
      <c r="E865" s="170"/>
      <c r="F865" s="170"/>
      <c r="G865" s="170"/>
      <c r="H865" s="170"/>
      <c r="I865" s="170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84"/>
      <c r="AE865" s="172"/>
      <c r="AF865" s="172"/>
      <c r="AG865" s="172"/>
      <c r="AI865" s="9"/>
      <c r="AK865" s="456" t="s">
        <v>658</v>
      </c>
      <c r="AL865" s="456"/>
      <c r="AM865" s="456"/>
    </row>
    <row r="866" spans="2:39" x14ac:dyDescent="0.45">
      <c r="B866" s="184"/>
      <c r="C866" s="170"/>
      <c r="D866" s="170"/>
      <c r="E866" s="170"/>
      <c r="F866" s="170"/>
      <c r="G866" s="170"/>
      <c r="H866" s="170"/>
      <c r="I866" s="170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84"/>
      <c r="AE866" s="172"/>
      <c r="AF866" s="172"/>
      <c r="AG866" s="172"/>
      <c r="AI866" s="9"/>
      <c r="AK866" s="442" t="s">
        <v>679</v>
      </c>
      <c r="AL866" s="23"/>
      <c r="AM866" s="22">
        <f>COUNTIF(H853:H904,1)</f>
        <v>0</v>
      </c>
    </row>
    <row r="867" spans="2:39" x14ac:dyDescent="0.45">
      <c r="B867" s="184"/>
      <c r="C867" s="170"/>
      <c r="D867" s="170"/>
      <c r="E867" s="170"/>
      <c r="F867" s="170"/>
      <c r="G867" s="170"/>
      <c r="H867" s="170"/>
      <c r="I867" s="170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84"/>
      <c r="AE867" s="172"/>
      <c r="AF867" s="172"/>
      <c r="AG867" s="172"/>
      <c r="AI867" s="9"/>
      <c r="AK867" s="442" t="s">
        <v>680</v>
      </c>
      <c r="AL867" s="23"/>
      <c r="AM867" s="22">
        <f>COUNTIF(H853:H904,2)</f>
        <v>0</v>
      </c>
    </row>
    <row r="868" spans="2:39" x14ac:dyDescent="0.45">
      <c r="B868" s="184"/>
      <c r="C868" s="170"/>
      <c r="D868" s="170"/>
      <c r="E868" s="170"/>
      <c r="F868" s="170"/>
      <c r="G868" s="170"/>
      <c r="H868" s="170"/>
      <c r="I868" s="170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84"/>
      <c r="AE868" s="172"/>
      <c r="AF868" s="172"/>
      <c r="AG868" s="172"/>
      <c r="AI868" s="9"/>
    </row>
    <row r="869" spans="2:39" x14ac:dyDescent="0.45">
      <c r="B869" s="184"/>
      <c r="C869" s="170"/>
      <c r="D869" s="170"/>
      <c r="E869" s="170"/>
      <c r="F869" s="170"/>
      <c r="G869" s="170"/>
      <c r="H869" s="170"/>
      <c r="I869" s="170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84"/>
      <c r="AE869" s="172"/>
      <c r="AF869" s="172"/>
      <c r="AG869" s="172"/>
      <c r="AI869" s="9"/>
    </row>
    <row r="870" spans="2:39" x14ac:dyDescent="0.45">
      <c r="B870" s="184"/>
      <c r="C870" s="170"/>
      <c r="D870" s="170"/>
      <c r="E870" s="170"/>
      <c r="F870" s="170"/>
      <c r="G870" s="170"/>
      <c r="H870" s="170"/>
      <c r="I870" s="170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84"/>
      <c r="AE870" s="172"/>
      <c r="AF870" s="172"/>
      <c r="AG870" s="172"/>
      <c r="AI870" s="9"/>
    </row>
    <row r="871" spans="2:39" x14ac:dyDescent="0.45">
      <c r="B871" s="184"/>
      <c r="C871" s="170"/>
      <c r="D871" s="170"/>
      <c r="E871" s="170"/>
      <c r="F871" s="170"/>
      <c r="G871" s="170"/>
      <c r="H871" s="170"/>
      <c r="I871" s="170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84"/>
      <c r="AE871" s="172"/>
      <c r="AF871" s="172"/>
      <c r="AG871" s="172"/>
      <c r="AI871" s="9"/>
    </row>
    <row r="872" spans="2:39" x14ac:dyDescent="0.45">
      <c r="B872" s="184"/>
      <c r="C872" s="170"/>
      <c r="D872" s="170"/>
      <c r="E872" s="170"/>
      <c r="F872" s="170"/>
      <c r="G872" s="170"/>
      <c r="H872" s="170"/>
      <c r="I872" s="170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84"/>
      <c r="AE872" s="172"/>
      <c r="AF872" s="172"/>
      <c r="AG872" s="172"/>
      <c r="AI872" s="9"/>
    </row>
    <row r="873" spans="2:39" x14ac:dyDescent="0.45">
      <c r="B873" s="184"/>
      <c r="C873" s="170"/>
      <c r="D873" s="170"/>
      <c r="E873" s="170"/>
      <c r="F873" s="170"/>
      <c r="G873" s="170"/>
      <c r="H873" s="170"/>
      <c r="I873" s="170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84"/>
      <c r="AE873" s="172"/>
      <c r="AF873" s="172"/>
      <c r="AG873" s="172"/>
      <c r="AI873" s="9"/>
    </row>
    <row r="874" spans="2:39" x14ac:dyDescent="0.45">
      <c r="B874" s="184"/>
      <c r="C874" s="170"/>
      <c r="D874" s="170"/>
      <c r="E874" s="170"/>
      <c r="F874" s="170"/>
      <c r="G874" s="170"/>
      <c r="H874" s="170"/>
      <c r="I874" s="170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84"/>
      <c r="AE874" s="172"/>
      <c r="AF874" s="172"/>
      <c r="AG874" s="172"/>
      <c r="AI874" s="9"/>
    </row>
    <row r="875" spans="2:39" x14ac:dyDescent="0.45">
      <c r="B875" s="184"/>
      <c r="C875" s="170"/>
      <c r="D875" s="170"/>
      <c r="E875" s="170"/>
      <c r="F875" s="170"/>
      <c r="G875" s="170"/>
      <c r="H875" s="170"/>
      <c r="I875" s="170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84"/>
      <c r="AE875" s="172"/>
      <c r="AF875" s="172"/>
      <c r="AG875" s="172"/>
      <c r="AI875" s="9"/>
    </row>
    <row r="876" spans="2:39" x14ac:dyDescent="0.45">
      <c r="B876" s="184"/>
      <c r="C876" s="170"/>
      <c r="D876" s="170"/>
      <c r="E876" s="170"/>
      <c r="F876" s="170"/>
      <c r="G876" s="170"/>
      <c r="H876" s="170"/>
      <c r="I876" s="170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84"/>
      <c r="AE876" s="172"/>
      <c r="AF876" s="172"/>
      <c r="AG876" s="172"/>
      <c r="AI876" s="9"/>
    </row>
    <row r="877" spans="2:39" x14ac:dyDescent="0.45">
      <c r="B877" s="184"/>
      <c r="C877" s="170"/>
      <c r="D877" s="170"/>
      <c r="E877" s="170"/>
      <c r="F877" s="170"/>
      <c r="G877" s="170"/>
      <c r="H877" s="170"/>
      <c r="I877" s="170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84"/>
      <c r="AE877" s="172"/>
      <c r="AF877" s="172"/>
      <c r="AG877" s="172"/>
      <c r="AI877" s="9"/>
    </row>
    <row r="878" spans="2:39" x14ac:dyDescent="0.45">
      <c r="B878" s="184"/>
      <c r="C878" s="170"/>
      <c r="D878" s="170"/>
      <c r="E878" s="170"/>
      <c r="F878" s="170"/>
      <c r="G878" s="170"/>
      <c r="H878" s="170"/>
      <c r="I878" s="170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84"/>
      <c r="AE878" s="172"/>
      <c r="AF878" s="172"/>
      <c r="AG878" s="172"/>
      <c r="AI878" s="9"/>
    </row>
    <row r="879" spans="2:39" x14ac:dyDescent="0.45">
      <c r="B879" s="184"/>
      <c r="C879" s="170"/>
      <c r="D879" s="170"/>
      <c r="E879" s="170"/>
      <c r="F879" s="170"/>
      <c r="G879" s="170"/>
      <c r="H879" s="170"/>
      <c r="I879" s="170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84"/>
      <c r="AE879" s="172"/>
      <c r="AF879" s="172"/>
      <c r="AG879" s="172"/>
      <c r="AI879" s="9"/>
    </row>
    <row r="880" spans="2:39" x14ac:dyDescent="0.45">
      <c r="B880" s="184"/>
      <c r="C880" s="170"/>
      <c r="D880" s="170"/>
      <c r="E880" s="170"/>
      <c r="F880" s="170"/>
      <c r="G880" s="170"/>
      <c r="H880" s="170"/>
      <c r="I880" s="170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84"/>
      <c r="AE880" s="172"/>
      <c r="AF880" s="172"/>
      <c r="AG880" s="172"/>
      <c r="AI880" s="9"/>
    </row>
    <row r="881" spans="2:35" x14ac:dyDescent="0.45">
      <c r="B881" s="184"/>
      <c r="C881" s="170"/>
      <c r="D881" s="170"/>
      <c r="E881" s="170"/>
      <c r="F881" s="170"/>
      <c r="G881" s="170"/>
      <c r="H881" s="170"/>
      <c r="I881" s="170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84"/>
      <c r="AE881" s="172"/>
      <c r="AF881" s="172"/>
      <c r="AG881" s="172"/>
      <c r="AI881" s="9"/>
    </row>
    <row r="882" spans="2:35" x14ac:dyDescent="0.45">
      <c r="B882" s="184"/>
      <c r="C882" s="170"/>
      <c r="D882" s="170"/>
      <c r="E882" s="170"/>
      <c r="F882" s="170"/>
      <c r="G882" s="170"/>
      <c r="H882" s="170"/>
      <c r="I882" s="170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84"/>
      <c r="AE882" s="172"/>
      <c r="AF882" s="172"/>
      <c r="AG882" s="172"/>
      <c r="AI882" s="9"/>
    </row>
    <row r="883" spans="2:35" x14ac:dyDescent="0.45">
      <c r="B883" s="184"/>
      <c r="C883" s="170"/>
      <c r="D883" s="170"/>
      <c r="E883" s="170"/>
      <c r="F883" s="170"/>
      <c r="G883" s="170"/>
      <c r="H883" s="170"/>
      <c r="I883" s="170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84"/>
      <c r="AE883" s="172"/>
      <c r="AF883" s="172"/>
      <c r="AG883" s="172"/>
      <c r="AI883" s="9"/>
    </row>
    <row r="884" spans="2:35" x14ac:dyDescent="0.45">
      <c r="B884" s="184"/>
      <c r="C884" s="170"/>
      <c r="D884" s="170"/>
      <c r="E884" s="170"/>
      <c r="F884" s="170"/>
      <c r="G884" s="170"/>
      <c r="H884" s="170"/>
      <c r="I884" s="170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84"/>
      <c r="AE884" s="172"/>
      <c r="AF884" s="172"/>
      <c r="AG884" s="172"/>
      <c r="AI884" s="9"/>
    </row>
    <row r="885" spans="2:35" x14ac:dyDescent="0.45">
      <c r="B885" s="184"/>
      <c r="C885" s="170"/>
      <c r="D885" s="170"/>
      <c r="E885" s="170"/>
      <c r="F885" s="170"/>
      <c r="G885" s="170"/>
      <c r="H885" s="170"/>
      <c r="I885" s="170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84"/>
      <c r="AE885" s="172"/>
      <c r="AF885" s="172"/>
      <c r="AG885" s="172"/>
      <c r="AI885" s="9"/>
    </row>
    <row r="886" spans="2:35" x14ac:dyDescent="0.45">
      <c r="B886" s="184"/>
      <c r="C886" s="170"/>
      <c r="D886" s="170"/>
      <c r="E886" s="170"/>
      <c r="F886" s="170"/>
      <c r="G886" s="170"/>
      <c r="H886" s="170"/>
      <c r="I886" s="170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84"/>
      <c r="AE886" s="172"/>
      <c r="AF886" s="172"/>
      <c r="AG886" s="172"/>
      <c r="AI886" s="9"/>
    </row>
    <row r="887" spans="2:35" x14ac:dyDescent="0.45">
      <c r="B887" s="184"/>
      <c r="C887" s="170"/>
      <c r="D887" s="170"/>
      <c r="E887" s="170"/>
      <c r="F887" s="170"/>
      <c r="G887" s="170"/>
      <c r="H887" s="170"/>
      <c r="I887" s="170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84"/>
      <c r="AE887" s="172"/>
      <c r="AF887" s="172"/>
      <c r="AG887" s="172"/>
      <c r="AI887" s="9"/>
    </row>
    <row r="888" spans="2:35" x14ac:dyDescent="0.45">
      <c r="B888" s="184"/>
      <c r="C888" s="170"/>
      <c r="D888" s="170"/>
      <c r="E888" s="170"/>
      <c r="F888" s="170"/>
      <c r="G888" s="170"/>
      <c r="H888" s="170"/>
      <c r="I888" s="170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84"/>
      <c r="AE888" s="172"/>
      <c r="AF888" s="172"/>
      <c r="AG888" s="172"/>
      <c r="AI888" s="9"/>
    </row>
    <row r="889" spans="2:35" x14ac:dyDescent="0.45">
      <c r="B889" s="184"/>
      <c r="C889" s="170"/>
      <c r="D889" s="170"/>
      <c r="E889" s="170"/>
      <c r="F889" s="170"/>
      <c r="G889" s="170"/>
      <c r="H889" s="170"/>
      <c r="I889" s="170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84"/>
      <c r="AE889" s="172"/>
      <c r="AF889" s="172"/>
      <c r="AG889" s="172"/>
      <c r="AI889" s="9"/>
    </row>
    <row r="890" spans="2:35" x14ac:dyDescent="0.45">
      <c r="B890" s="184"/>
      <c r="C890" s="170"/>
      <c r="D890" s="170"/>
      <c r="E890" s="170"/>
      <c r="F890" s="170"/>
      <c r="G890" s="170"/>
      <c r="H890" s="170"/>
      <c r="I890" s="170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84"/>
      <c r="AE890" s="172"/>
      <c r="AF890" s="172"/>
      <c r="AG890" s="172"/>
      <c r="AI890" s="9"/>
    </row>
    <row r="891" spans="2:35" x14ac:dyDescent="0.45">
      <c r="B891" s="184"/>
      <c r="C891" s="170"/>
      <c r="D891" s="170"/>
      <c r="E891" s="170"/>
      <c r="F891" s="170"/>
      <c r="G891" s="170"/>
      <c r="H891" s="170"/>
      <c r="I891" s="170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84"/>
      <c r="AE891" s="172"/>
      <c r="AF891" s="172"/>
      <c r="AG891" s="172"/>
      <c r="AI891" s="9"/>
    </row>
    <row r="892" spans="2:35" x14ac:dyDescent="0.45">
      <c r="B892" s="184"/>
      <c r="C892" s="170"/>
      <c r="D892" s="170"/>
      <c r="E892" s="170"/>
      <c r="F892" s="170"/>
      <c r="G892" s="170"/>
      <c r="H892" s="170"/>
      <c r="I892" s="170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84"/>
      <c r="AE892" s="172"/>
      <c r="AF892" s="172"/>
      <c r="AG892" s="172"/>
      <c r="AI892" s="9"/>
    </row>
    <row r="893" spans="2:35" x14ac:dyDescent="0.45">
      <c r="B893" s="184"/>
      <c r="C893" s="170"/>
      <c r="D893" s="170"/>
      <c r="E893" s="170"/>
      <c r="F893" s="170"/>
      <c r="G893" s="170"/>
      <c r="H893" s="170"/>
      <c r="I893" s="170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84"/>
      <c r="AE893" s="172"/>
      <c r="AF893" s="172"/>
      <c r="AG893" s="172"/>
      <c r="AI893" s="9"/>
    </row>
    <row r="894" spans="2:35" x14ac:dyDescent="0.45">
      <c r="B894" s="184"/>
      <c r="C894" s="170"/>
      <c r="D894" s="170"/>
      <c r="E894" s="170"/>
      <c r="F894" s="170"/>
      <c r="G894" s="170"/>
      <c r="H894" s="170"/>
      <c r="I894" s="170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84"/>
      <c r="AE894" s="172"/>
      <c r="AF894" s="172"/>
      <c r="AG894" s="172"/>
      <c r="AI894" s="9"/>
    </row>
    <row r="895" spans="2:35" x14ac:dyDescent="0.45">
      <c r="B895" s="184"/>
      <c r="C895" s="170"/>
      <c r="D895" s="170"/>
      <c r="E895" s="170"/>
      <c r="F895" s="170"/>
      <c r="G895" s="170"/>
      <c r="H895" s="170"/>
      <c r="I895" s="170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84"/>
      <c r="AE895" s="172"/>
      <c r="AF895" s="172"/>
      <c r="AG895" s="172"/>
      <c r="AI895" s="9"/>
    </row>
    <row r="896" spans="2:35" x14ac:dyDescent="0.45">
      <c r="B896" s="184"/>
      <c r="C896" s="170"/>
      <c r="D896" s="170"/>
      <c r="E896" s="170"/>
      <c r="F896" s="170"/>
      <c r="G896" s="170"/>
      <c r="H896" s="170"/>
      <c r="I896" s="170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84"/>
      <c r="AE896" s="172"/>
      <c r="AF896" s="172"/>
      <c r="AG896" s="172"/>
      <c r="AI896" s="9"/>
    </row>
    <row r="897" spans="1:63" x14ac:dyDescent="0.45">
      <c r="B897" s="184"/>
      <c r="C897" s="170"/>
      <c r="D897" s="170"/>
      <c r="E897" s="170"/>
      <c r="F897" s="170"/>
      <c r="G897" s="170"/>
      <c r="H897" s="170"/>
      <c r="I897" s="170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84"/>
      <c r="AE897" s="172"/>
      <c r="AF897" s="172"/>
      <c r="AG897" s="172"/>
      <c r="AI897" s="9"/>
    </row>
    <row r="898" spans="1:63" x14ac:dyDescent="0.45">
      <c r="B898" s="184"/>
      <c r="C898" s="170"/>
      <c r="D898" s="170"/>
      <c r="E898" s="170"/>
      <c r="F898" s="170"/>
      <c r="G898" s="170"/>
      <c r="H898" s="170"/>
      <c r="I898" s="170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84"/>
      <c r="AE898" s="172"/>
      <c r="AF898" s="172"/>
      <c r="AG898" s="172"/>
      <c r="AI898" s="9"/>
    </row>
    <row r="899" spans="1:63" x14ac:dyDescent="0.45">
      <c r="B899" s="184"/>
      <c r="C899" s="170"/>
      <c r="D899" s="170"/>
      <c r="E899" s="170"/>
      <c r="F899" s="170"/>
      <c r="G899" s="170"/>
      <c r="H899" s="170"/>
      <c r="I899" s="170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84"/>
      <c r="AE899" s="172"/>
      <c r="AF899" s="172"/>
      <c r="AG899" s="172"/>
      <c r="AI899" s="9"/>
    </row>
    <row r="900" spans="1:63" x14ac:dyDescent="0.45">
      <c r="B900" s="184"/>
      <c r="C900" s="170"/>
      <c r="D900" s="170"/>
      <c r="E900" s="170"/>
      <c r="F900" s="170"/>
      <c r="G900" s="170"/>
      <c r="H900" s="170"/>
      <c r="I900" s="170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84"/>
      <c r="AE900" s="172"/>
      <c r="AF900" s="172"/>
      <c r="AG900" s="172"/>
      <c r="AI900" s="9"/>
    </row>
    <row r="901" spans="1:63" x14ac:dyDescent="0.45">
      <c r="B901" s="184"/>
      <c r="C901" s="170"/>
      <c r="D901" s="170"/>
      <c r="E901" s="170"/>
      <c r="F901" s="170"/>
      <c r="G901" s="170"/>
      <c r="H901" s="170"/>
      <c r="I901" s="170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84"/>
      <c r="AE901" s="172"/>
      <c r="AF901" s="172"/>
      <c r="AG901" s="172"/>
      <c r="AI901" s="9"/>
    </row>
    <row r="902" spans="1:63" x14ac:dyDescent="0.45">
      <c r="B902" s="184"/>
      <c r="C902" s="170"/>
      <c r="D902" s="170"/>
      <c r="E902" s="170"/>
      <c r="F902" s="170"/>
      <c r="G902" s="170"/>
      <c r="H902" s="170"/>
      <c r="I902" s="170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84"/>
      <c r="AE902" s="172"/>
      <c r="AF902" s="172"/>
      <c r="AG902" s="172"/>
      <c r="AI902" s="9"/>
    </row>
    <row r="903" spans="1:63" x14ac:dyDescent="0.45">
      <c r="B903" s="184"/>
      <c r="C903" s="170"/>
      <c r="D903" s="170"/>
      <c r="E903" s="170"/>
      <c r="F903" s="170"/>
      <c r="G903" s="170"/>
      <c r="H903" s="170"/>
      <c r="I903" s="170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84"/>
      <c r="AE903" s="172"/>
      <c r="AF903" s="172"/>
      <c r="AG903" s="172"/>
      <c r="AI903" s="9"/>
    </row>
    <row r="904" spans="1:63" ht="14.65" thickBot="1" x14ac:dyDescent="0.5">
      <c r="B904" s="184"/>
      <c r="C904" s="173"/>
      <c r="D904" s="173"/>
      <c r="E904" s="173"/>
      <c r="F904" s="173"/>
      <c r="G904" s="173"/>
      <c r="H904" s="173"/>
      <c r="I904" s="173"/>
      <c r="J904" s="174"/>
      <c r="K904" s="174"/>
      <c r="L904" s="174"/>
      <c r="M904" s="174"/>
      <c r="N904" s="174"/>
      <c r="O904" s="174"/>
      <c r="P904" s="174"/>
      <c r="Q904" s="174"/>
      <c r="R904" s="174"/>
      <c r="S904" s="174"/>
      <c r="T904" s="174"/>
      <c r="U904" s="174"/>
      <c r="V904" s="174"/>
      <c r="W904" s="174"/>
      <c r="X904" s="174"/>
      <c r="Y904" s="174"/>
      <c r="Z904" s="174"/>
      <c r="AA904" s="174"/>
      <c r="AB904" s="174"/>
      <c r="AC904" s="174"/>
      <c r="AD904" s="184"/>
      <c r="AE904" s="172"/>
      <c r="AF904" s="172"/>
      <c r="AG904" s="172"/>
      <c r="AI904" s="11"/>
    </row>
    <row r="905" spans="1:63" s="12" customFormat="1" ht="21.75" thickTop="1" thickBot="1" x14ac:dyDescent="0.5">
      <c r="A905" s="8"/>
      <c r="B905" s="18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86"/>
      <c r="AE905" s="172"/>
      <c r="AF905" s="172"/>
      <c r="AG905" s="172"/>
      <c r="AH905"/>
      <c r="AI905" s="13"/>
      <c r="AK905" s="124" t="s">
        <v>485</v>
      </c>
      <c r="AL905" s="124" t="s">
        <v>486</v>
      </c>
      <c r="AM905" s="124" t="s">
        <v>487</v>
      </c>
      <c r="AN905" s="124" t="s">
        <v>488</v>
      </c>
      <c r="AO905" s="124" t="s">
        <v>489</v>
      </c>
      <c r="AP905" s="124" t="s">
        <v>363</v>
      </c>
      <c r="AQ905" s="124" t="s">
        <v>657</v>
      </c>
      <c r="AR905" s="124" t="s">
        <v>6</v>
      </c>
      <c r="AS905" s="124" t="s">
        <v>9</v>
      </c>
      <c r="AT905" s="124" t="s">
        <v>7</v>
      </c>
      <c r="AU905" s="124" t="s">
        <v>554</v>
      </c>
      <c r="AV905" s="124" t="s">
        <v>514</v>
      </c>
      <c r="AW905" s="124" t="s">
        <v>370</v>
      </c>
      <c r="AX905" s="124" t="s">
        <v>172</v>
      </c>
      <c r="AY905" s="124" t="s">
        <v>5</v>
      </c>
      <c r="AZ905" s="124" t="s">
        <v>173</v>
      </c>
      <c r="BA905" s="124" t="s">
        <v>0</v>
      </c>
      <c r="BB905" s="124" t="s">
        <v>1</v>
      </c>
      <c r="BC905" s="124" t="s">
        <v>536</v>
      </c>
      <c r="BD905" s="124" t="s">
        <v>10</v>
      </c>
      <c r="BE905" s="124" t="s">
        <v>11</v>
      </c>
      <c r="BF905" s="124" t="s">
        <v>2</v>
      </c>
      <c r="BG905" s="124" t="s">
        <v>8</v>
      </c>
      <c r="BH905" s="124" t="s">
        <v>537</v>
      </c>
      <c r="BI905" s="124" t="s">
        <v>4</v>
      </c>
      <c r="BJ905" s="124" t="s">
        <v>3</v>
      </c>
      <c r="BK905" s="124" t="s">
        <v>555</v>
      </c>
    </row>
    <row r="906" spans="1:63" ht="14.65" thickTop="1" x14ac:dyDescent="0.45">
      <c r="A906" s="28" t="s">
        <v>234</v>
      </c>
      <c r="B906" s="187"/>
      <c r="C906" s="176"/>
      <c r="D906" s="176"/>
      <c r="E906" s="176"/>
      <c r="F906" s="176"/>
      <c r="G906" s="176"/>
      <c r="H906" s="176"/>
      <c r="I906" s="176"/>
      <c r="J906" s="177"/>
      <c r="K906" s="177"/>
      <c r="L906" s="177"/>
      <c r="M906" s="177"/>
      <c r="N906" s="177"/>
      <c r="O906" s="177"/>
      <c r="P906" s="177"/>
      <c r="Q906" s="177"/>
      <c r="R906" s="177"/>
      <c r="S906" s="177"/>
      <c r="T906" s="177"/>
      <c r="U906" s="177"/>
      <c r="V906" s="177"/>
      <c r="W906" s="177"/>
      <c r="X906" s="177"/>
      <c r="Y906" s="177"/>
      <c r="Z906" s="177"/>
      <c r="AA906" s="177"/>
      <c r="AB906" s="177"/>
      <c r="AC906" s="177"/>
      <c r="AD906" s="187"/>
      <c r="AE906" s="172"/>
      <c r="AF906" s="172"/>
      <c r="AG906" s="172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87"/>
      <c r="C907" s="176"/>
      <c r="D907" s="176"/>
      <c r="E907" s="176"/>
      <c r="F907" s="176"/>
      <c r="G907" s="176"/>
      <c r="H907" s="176"/>
      <c r="I907" s="176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87"/>
      <c r="AE907" s="172"/>
      <c r="AF907" s="172"/>
      <c r="AG907" s="172"/>
      <c r="AI907" s="9"/>
      <c r="AK907" s="39">
        <v>0</v>
      </c>
      <c r="AL907" s="39">
        <v>0</v>
      </c>
      <c r="AM907" s="39">
        <v>0</v>
      </c>
      <c r="AN907" s="39">
        <v>0</v>
      </c>
      <c r="AO907" s="39">
        <v>0</v>
      </c>
      <c r="AP907" s="39">
        <v>0</v>
      </c>
      <c r="AQ907" s="39">
        <v>0</v>
      </c>
      <c r="AR907" s="39">
        <v>0</v>
      </c>
      <c r="AS907" s="39">
        <v>0</v>
      </c>
      <c r="AT907" s="39">
        <v>0</v>
      </c>
      <c r="AU907" s="39">
        <v>0</v>
      </c>
      <c r="AV907" s="39">
        <v>0</v>
      </c>
      <c r="AW907" s="39">
        <v>0</v>
      </c>
      <c r="AX907" s="39">
        <v>0</v>
      </c>
      <c r="AY907" s="39">
        <v>0</v>
      </c>
      <c r="AZ907" s="39">
        <v>0</v>
      </c>
      <c r="BA907" s="39">
        <v>0</v>
      </c>
      <c r="BB907" s="39">
        <v>0</v>
      </c>
      <c r="BC907" s="39">
        <v>0</v>
      </c>
      <c r="BD907" s="39">
        <v>0</v>
      </c>
      <c r="BE907" s="39">
        <v>0</v>
      </c>
      <c r="BF907" s="39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87"/>
      <c r="C908" s="176"/>
      <c r="D908" s="176"/>
      <c r="E908" s="176"/>
      <c r="F908" s="176"/>
      <c r="G908" s="176"/>
      <c r="H908" s="176"/>
      <c r="I908" s="176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87"/>
      <c r="AE908" s="172"/>
      <c r="AF908" s="172"/>
      <c r="AG908" s="172"/>
      <c r="AI908" s="9"/>
      <c r="AK908" s="40">
        <f>ROWS(C906:C957)-COUNTBLANK(C906:C957)</f>
        <v>0</v>
      </c>
      <c r="AL908" s="40">
        <f>ROWS(D906:D957)-COUNTBLANK(D906:D957)</f>
        <v>0</v>
      </c>
      <c r="AM908" s="40">
        <f>ROWS(E906:E957)-COUNTBLANK(E906:E957)</f>
        <v>0</v>
      </c>
      <c r="AN908" s="40">
        <f>ROWS(F906:F957)-COUNTBLANK(F906:F957)</f>
        <v>0</v>
      </c>
      <c r="AO908" s="40">
        <f>ROWS(G906:G957)-COUNTBLANK(G906:G957)</f>
        <v>0</v>
      </c>
      <c r="AP908" s="40">
        <f>ROWS(I906:I957)-COUNTBLANK(I906:I957)</f>
        <v>0</v>
      </c>
      <c r="AQ908" s="40"/>
      <c r="AR908" s="40">
        <f>ROWS(J906:J957)-COUNTBLANK(J906:J957)</f>
        <v>0</v>
      </c>
      <c r="AS908" s="40">
        <f t="shared" ref="AS908" si="305">ROWS(K906:K957)-COUNTBLANK(K906:K957)</f>
        <v>0</v>
      </c>
      <c r="AT908" s="40">
        <f t="shared" ref="AT908" si="306">ROWS(L906:L957)-COUNTBLANK(L906:L957)</f>
        <v>0</v>
      </c>
      <c r="AU908" s="40">
        <f t="shared" ref="AU908" si="307">ROWS(M906:M957)-COUNTBLANK(M906:M957)</f>
        <v>0</v>
      </c>
      <c r="AV908" s="40">
        <f t="shared" ref="AV908" si="308">ROWS(N906:N957)-COUNTBLANK(N906:N957)</f>
        <v>0</v>
      </c>
      <c r="AW908" s="40">
        <f t="shared" ref="AW908" si="309">ROWS(O906:O957)-COUNTBLANK(O906:O957)</f>
        <v>0</v>
      </c>
      <c r="AX908" s="40">
        <f t="shared" ref="AX908" si="310">ROWS(P906:P957)-COUNTBLANK(P906:P957)</f>
        <v>0</v>
      </c>
      <c r="AY908" s="40">
        <f t="shared" ref="AY908" si="311">ROWS(Q906:Q957)-COUNTBLANK(Q906:Q957)</f>
        <v>0</v>
      </c>
      <c r="AZ908" s="40">
        <f t="shared" ref="AZ908" si="312">ROWS(R906:R957)-COUNTBLANK(R906:R957)</f>
        <v>0</v>
      </c>
      <c r="BA908" s="40">
        <f t="shared" ref="BA908" si="313">ROWS(S906:S957)-COUNTBLANK(S906:S957)</f>
        <v>0</v>
      </c>
      <c r="BB908" s="40">
        <f t="shared" ref="BB908" si="314">ROWS(T906:T957)-COUNTBLANK(T906:T957)</f>
        <v>0</v>
      </c>
      <c r="BC908" s="40">
        <f t="shared" ref="BC908" si="315">ROWS(U906:U957)-COUNTBLANK(U906:U957)</f>
        <v>0</v>
      </c>
      <c r="BD908" s="40">
        <f t="shared" ref="BD908" si="316">ROWS(V906:V957)-COUNTBLANK(V906:V957)</f>
        <v>0</v>
      </c>
      <c r="BE908" s="40">
        <f t="shared" ref="BE908" si="317">ROWS(W906:W957)-COUNTBLANK(W906:W957)</f>
        <v>0</v>
      </c>
      <c r="BF908" s="40">
        <f t="shared" ref="BF908" si="318">ROWS(X906:X957)-COUNTBLANK(X906:X957)</f>
        <v>0</v>
      </c>
      <c r="BG908" s="40">
        <f t="shared" ref="BG908" si="319">ROWS(Y906:Y957)-COUNTBLANK(Y906:Y957)</f>
        <v>0</v>
      </c>
      <c r="BH908" s="40">
        <f t="shared" ref="BH908" si="320">ROWS(Z906:Z957)-COUNTBLANK(Z906:Z957)</f>
        <v>0</v>
      </c>
      <c r="BI908" s="40">
        <f t="shared" ref="BI908" si="321">ROWS(AA906:AA957)-COUNTBLANK(AA906:AA957)</f>
        <v>0</v>
      </c>
      <c r="BJ908" s="40">
        <f t="shared" ref="BJ908" si="322">ROWS(AB906:AB957)-COUNTBLANK(AB906:AB957)</f>
        <v>0</v>
      </c>
      <c r="BK908" s="40">
        <f t="shared" ref="BK908" si="323">ROWS(AC906:AC957)-COUNTBLANK(AC906:AC957)</f>
        <v>0</v>
      </c>
    </row>
    <row r="909" spans="1:63" x14ac:dyDescent="0.45">
      <c r="B909" s="187"/>
      <c r="C909" s="176"/>
      <c r="D909" s="176"/>
      <c r="E909" s="176"/>
      <c r="F909" s="176"/>
      <c r="G909" s="176"/>
      <c r="H909" s="176"/>
      <c r="I909" s="176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87"/>
      <c r="AE909" s="172"/>
      <c r="AF909" s="172"/>
      <c r="AG909" s="172"/>
      <c r="AI909" s="9"/>
    </row>
    <row r="910" spans="1:63" x14ac:dyDescent="0.45">
      <c r="B910" s="187"/>
      <c r="C910" s="176"/>
      <c r="D910" s="176"/>
      <c r="E910" s="176"/>
      <c r="F910" s="176"/>
      <c r="G910" s="176"/>
      <c r="H910" s="176"/>
      <c r="I910" s="176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87"/>
      <c r="AE910" s="172"/>
      <c r="AF910" s="172"/>
      <c r="AG910" s="172"/>
      <c r="AI910" s="9"/>
      <c r="AK910" s="22" t="s">
        <v>257</v>
      </c>
      <c r="AL910" s="22" t="s">
        <v>587</v>
      </c>
      <c r="AM910" s="22" t="s">
        <v>590</v>
      </c>
      <c r="AN910" s="22" t="s">
        <v>588</v>
      </c>
      <c r="AO910" s="22" t="s">
        <v>589</v>
      </c>
    </row>
    <row r="911" spans="1:63" x14ac:dyDescent="0.45">
      <c r="B911" s="187"/>
      <c r="C911" s="176"/>
      <c r="D911" s="176"/>
      <c r="E911" s="176"/>
      <c r="F911" s="176"/>
      <c r="G911" s="176"/>
      <c r="H911" s="176"/>
      <c r="I911" s="176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87"/>
      <c r="AE911" s="172"/>
      <c r="AF911" s="172"/>
      <c r="AG911" s="172"/>
      <c r="AI911" s="9"/>
      <c r="AK911" s="23">
        <f>ROWS(AD906:AD957)-COUNTBLANK(B906:B957)</f>
        <v>0</v>
      </c>
      <c r="AL911" s="23">
        <f>COUNTIF(AG906:AG957,"FALSE")</f>
        <v>0</v>
      </c>
      <c r="AM911" s="23">
        <f>AK911-AL911</f>
        <v>0</v>
      </c>
      <c r="AN911" s="23">
        <f>COUNTIF(AF906:AF957,"O")</f>
        <v>0</v>
      </c>
      <c r="AO911" s="23">
        <f>COUNTIF(AF906:AF957,"*~?")</f>
        <v>0</v>
      </c>
    </row>
    <row r="912" spans="1:63" x14ac:dyDescent="0.45">
      <c r="B912" s="187"/>
      <c r="C912" s="176"/>
      <c r="D912" s="176"/>
      <c r="E912" s="176"/>
      <c r="F912" s="176"/>
      <c r="G912" s="176"/>
      <c r="H912" s="176"/>
      <c r="I912" s="176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87"/>
      <c r="AE912" s="172"/>
      <c r="AF912" s="172"/>
      <c r="AG912" s="172"/>
      <c r="AI912" s="9"/>
    </row>
    <row r="913" spans="2:47" x14ac:dyDescent="0.45">
      <c r="B913" s="187"/>
      <c r="C913" s="176"/>
      <c r="D913" s="176"/>
      <c r="E913" s="176"/>
      <c r="F913" s="176"/>
      <c r="G913" s="176"/>
      <c r="H913" s="176"/>
      <c r="I913" s="176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87"/>
      <c r="AE913" s="172"/>
      <c r="AF913" s="172"/>
      <c r="AG913" s="172"/>
      <c r="AI913" s="9"/>
      <c r="AK913" s="9"/>
      <c r="AL913" s="22" t="s">
        <v>455</v>
      </c>
      <c r="AM913" s="22" t="s">
        <v>337</v>
      </c>
      <c r="AN913" s="22" t="s">
        <v>456</v>
      </c>
      <c r="AP913" s="22"/>
      <c r="AQ913" s="88" t="s">
        <v>485</v>
      </c>
      <c r="AR913" s="88" t="s">
        <v>486</v>
      </c>
      <c r="AS913" s="88" t="s">
        <v>487</v>
      </c>
      <c r="AT913" s="88" t="s">
        <v>488</v>
      </c>
      <c r="AU913" s="88" t="s">
        <v>489</v>
      </c>
    </row>
    <row r="914" spans="2:47" x14ac:dyDescent="0.45">
      <c r="B914" s="187"/>
      <c r="C914" s="176"/>
      <c r="D914" s="176"/>
      <c r="E914" s="176"/>
      <c r="F914" s="176"/>
      <c r="G914" s="176"/>
      <c r="H914" s="176"/>
      <c r="I914" s="176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87"/>
      <c r="AE914" s="172"/>
      <c r="AF914" s="172"/>
      <c r="AG914" s="172"/>
      <c r="AI914" s="9"/>
      <c r="AK914" s="22" t="s">
        <v>260</v>
      </c>
      <c r="AL914" s="25">
        <f>IF(ISNUMBER(SEARCH("S",A907)),COUNTIF(AG906:AG915,"False"),0)</f>
        <v>0</v>
      </c>
      <c r="AM914" s="25">
        <f>IF(ISNUMBER(SEARCH("S",A907)),COUNTIF(AG948:AG957,"False"),0)</f>
        <v>0</v>
      </c>
      <c r="AN914" s="25">
        <f>IF(ISNUMBER(SEARCH("S",A907)),COUNTIF(AG916:AG947,"False"),0)</f>
        <v>0</v>
      </c>
      <c r="AP914" s="22" t="s">
        <v>388</v>
      </c>
      <c r="AQ914" s="23">
        <f>IF(OR(ISNUMBER(SEARCH("S",$A907)),ISNUMBER(SEARCH("P",$A907))),AK907,0)</f>
        <v>0</v>
      </c>
      <c r="AR914" s="23">
        <f>IF(OR(ISNUMBER(SEARCH("S",$A907)),ISNUMBER(SEARCH("P",$A907))),AL907,0)</f>
        <v>0</v>
      </c>
      <c r="AS914" s="23">
        <f>IF(OR(ISNUMBER(SEARCH("S",$A907)),ISNUMBER(SEARCH("P",$A907))),AM907,0)</f>
        <v>0</v>
      </c>
      <c r="AT914" s="23">
        <f>IF(OR(ISNUMBER(SEARCH("S",$A907)),ISNUMBER(SEARCH("P",$A907))),AN907,0)</f>
        <v>0</v>
      </c>
      <c r="AU914" s="23">
        <f>IF(OR(ISNUMBER(SEARCH("S",$A907)),ISNUMBER(SEARCH("P",$A907))),AO907,0)</f>
        <v>0</v>
      </c>
    </row>
    <row r="915" spans="2:47" x14ac:dyDescent="0.45">
      <c r="B915" s="187"/>
      <c r="C915" s="176"/>
      <c r="D915" s="176"/>
      <c r="E915" s="176"/>
      <c r="F915" s="176"/>
      <c r="G915" s="176"/>
      <c r="H915" s="176"/>
      <c r="I915" s="176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87"/>
      <c r="AE915" s="172"/>
      <c r="AF915" s="172"/>
      <c r="AG915" s="172"/>
      <c r="AI915" s="9"/>
      <c r="AK915" s="22" t="s">
        <v>352</v>
      </c>
      <c r="AL915" s="25">
        <f>IF(ISNUMBER(SEARCH("P",A907)),COUNTIF(AG906:AG915,"False"),0)</f>
        <v>0</v>
      </c>
      <c r="AM915" s="25">
        <f>IF(ISNUMBER(SEARCH("P",A907)),COUNTIF(AG943:AG952,"False"),0)</f>
        <v>0</v>
      </c>
      <c r="AN915" s="25">
        <f>IF(ISNUMBER(SEARCH("P",A907)),COUNTIF(AG916:AG942,"False"),0)</f>
        <v>0</v>
      </c>
      <c r="AP915" s="22"/>
      <c r="AQ915" s="23">
        <f>IF(OR(ISNUMBER(SEARCH("S",$A907)),ISNUMBER(SEARCH("P",$A907))),AK908,0)</f>
        <v>0</v>
      </c>
      <c r="AR915" s="23">
        <f>IF(OR(ISNUMBER(SEARCH("S",$A907)),ISNUMBER(SEARCH("P",$A907))),AL908,0)</f>
        <v>0</v>
      </c>
      <c r="AS915" s="23">
        <f>IF(OR(ISNUMBER(SEARCH("S",$A907)),ISNUMBER(SEARCH("P",$A907))),AM908,0)</f>
        <v>0</v>
      </c>
      <c r="AT915" s="23">
        <f>IF(OR(ISNUMBER(SEARCH("S",$A907)),ISNUMBER(SEARCH("P",$A907))),AN908,0)</f>
        <v>0</v>
      </c>
      <c r="AU915" s="23">
        <f>IF(OR(ISNUMBER(SEARCH("S",$A907)),ISNUMBER(SEARCH("P",$A907))),AO908,0)</f>
        <v>0</v>
      </c>
    </row>
    <row r="916" spans="2:47" x14ac:dyDescent="0.45">
      <c r="B916" s="187"/>
      <c r="C916" s="176"/>
      <c r="D916" s="176"/>
      <c r="E916" s="176"/>
      <c r="F916" s="176"/>
      <c r="G916" s="176"/>
      <c r="H916" s="176"/>
      <c r="I916" s="176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87"/>
      <c r="AE916" s="172"/>
      <c r="AF916" s="172"/>
      <c r="AG916" s="172"/>
      <c r="AI916" s="9"/>
      <c r="AK916" s="22" t="s">
        <v>353</v>
      </c>
      <c r="AL916" s="25">
        <f>IF(ISNUMBER(SEARCH("A",A907)),COUNTIF(AG906:AG915,"False"),0)</f>
        <v>0</v>
      </c>
      <c r="AM916" s="25">
        <f>IF(ISNUMBER(SEARCH("A",A907)),COUNTIF(AG936:AG945,"False"),0)</f>
        <v>0</v>
      </c>
      <c r="AN916" s="25">
        <f>IF(ISNUMBER(SEARCH("A",A907)),COUNTIF(AG916:AG935,"False"),0)</f>
        <v>0</v>
      </c>
      <c r="AP916" s="22" t="s">
        <v>353</v>
      </c>
      <c r="AQ916" s="23">
        <f>IF(ISNUMBER(SEARCH("A",$A907)),AK907,0)</f>
        <v>0</v>
      </c>
      <c r="AR916" s="23">
        <f>IF(ISNUMBER(SEARCH("A",$A907)),AL907,0)</f>
        <v>0</v>
      </c>
      <c r="AS916" s="23">
        <f>IF(ISNUMBER(SEARCH("A",$A907)),AM907,0)</f>
        <v>0</v>
      </c>
      <c r="AT916" s="23">
        <f>IF(ISNUMBER(SEARCH("A",$A907)),AN907,0)</f>
        <v>0</v>
      </c>
      <c r="AU916" s="23" t="s">
        <v>167</v>
      </c>
    </row>
    <row r="917" spans="2:47" x14ac:dyDescent="0.45">
      <c r="B917" s="187"/>
      <c r="C917" s="176"/>
      <c r="D917" s="176"/>
      <c r="E917" s="176"/>
      <c r="F917" s="176"/>
      <c r="G917" s="176"/>
      <c r="H917" s="176"/>
      <c r="I917" s="176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87"/>
      <c r="AE917" s="172"/>
      <c r="AF917" s="172"/>
      <c r="AG917" s="172"/>
      <c r="AI917" s="9"/>
      <c r="AP917" s="9"/>
      <c r="AQ917" s="23">
        <v>10</v>
      </c>
      <c r="AR917" s="23">
        <v>10</v>
      </c>
      <c r="AS917" s="23">
        <v>10</v>
      </c>
      <c r="AT917" s="23">
        <v>10</v>
      </c>
      <c r="AU917" s="23" t="s">
        <v>167</v>
      </c>
    </row>
    <row r="918" spans="2:47" x14ac:dyDescent="0.45">
      <c r="B918" s="187"/>
      <c r="C918" s="176"/>
      <c r="D918" s="176"/>
      <c r="E918" s="176"/>
      <c r="F918" s="176"/>
      <c r="G918" s="176"/>
      <c r="H918" s="176"/>
      <c r="I918" s="176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87"/>
      <c r="AE918" s="172"/>
      <c r="AF918" s="172"/>
      <c r="AG918" s="172"/>
      <c r="AI918" s="9"/>
      <c r="AK918" s="456" t="s">
        <v>658</v>
      </c>
      <c r="AL918" s="456"/>
      <c r="AM918" s="456"/>
    </row>
    <row r="919" spans="2:47" x14ac:dyDescent="0.45">
      <c r="B919" s="187"/>
      <c r="C919" s="176"/>
      <c r="D919" s="176"/>
      <c r="E919" s="176"/>
      <c r="F919" s="176"/>
      <c r="G919" s="176"/>
      <c r="H919" s="176"/>
      <c r="I919" s="176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87"/>
      <c r="AE919" s="172"/>
      <c r="AF919" s="172"/>
      <c r="AG919" s="172"/>
      <c r="AI919" s="9"/>
      <c r="AK919" s="442" t="s">
        <v>679</v>
      </c>
      <c r="AL919" s="23"/>
      <c r="AM919" s="22">
        <f>COUNTIF(H906:H957,1)</f>
        <v>0</v>
      </c>
    </row>
    <row r="920" spans="2:47" x14ac:dyDescent="0.45">
      <c r="B920" s="187"/>
      <c r="C920" s="176"/>
      <c r="D920" s="176"/>
      <c r="E920" s="176"/>
      <c r="F920" s="176"/>
      <c r="G920" s="176"/>
      <c r="H920" s="176"/>
      <c r="I920" s="176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87"/>
      <c r="AE920" s="172"/>
      <c r="AF920" s="172"/>
      <c r="AG920" s="172"/>
      <c r="AI920" s="9"/>
      <c r="AK920" s="442" t="s">
        <v>680</v>
      </c>
      <c r="AL920" s="23"/>
      <c r="AM920" s="22">
        <f>COUNTIF(H906:H957,2)</f>
        <v>0</v>
      </c>
    </row>
    <row r="921" spans="2:47" x14ac:dyDescent="0.45">
      <c r="B921" s="187"/>
      <c r="C921" s="176"/>
      <c r="D921" s="176"/>
      <c r="E921" s="176"/>
      <c r="F921" s="176"/>
      <c r="G921" s="176"/>
      <c r="H921" s="176"/>
      <c r="I921" s="176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87"/>
      <c r="AE921" s="172"/>
      <c r="AF921" s="172"/>
      <c r="AG921" s="172"/>
      <c r="AI921" s="9"/>
    </row>
    <row r="922" spans="2:47" x14ac:dyDescent="0.45">
      <c r="B922" s="187"/>
      <c r="C922" s="176"/>
      <c r="D922" s="176"/>
      <c r="E922" s="176"/>
      <c r="F922" s="176"/>
      <c r="G922" s="176"/>
      <c r="H922" s="176"/>
      <c r="I922" s="176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87"/>
      <c r="AE922" s="172"/>
      <c r="AF922" s="172"/>
      <c r="AG922" s="172"/>
      <c r="AI922" s="9"/>
    </row>
    <row r="923" spans="2:47" x14ac:dyDescent="0.45">
      <c r="B923" s="187"/>
      <c r="C923" s="176"/>
      <c r="D923" s="176"/>
      <c r="E923" s="176"/>
      <c r="F923" s="176"/>
      <c r="G923" s="176"/>
      <c r="H923" s="176"/>
      <c r="I923" s="176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87"/>
      <c r="AE923" s="172"/>
      <c r="AF923" s="172"/>
      <c r="AG923" s="172"/>
      <c r="AI923" s="9"/>
    </row>
    <row r="924" spans="2:47" x14ac:dyDescent="0.45">
      <c r="B924" s="187"/>
      <c r="C924" s="176"/>
      <c r="D924" s="176"/>
      <c r="E924" s="176"/>
      <c r="F924" s="176"/>
      <c r="G924" s="176"/>
      <c r="H924" s="176"/>
      <c r="I924" s="176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87"/>
      <c r="AE924" s="172"/>
      <c r="AF924" s="172"/>
      <c r="AG924" s="172"/>
      <c r="AI924" s="9"/>
    </row>
    <row r="925" spans="2:47" x14ac:dyDescent="0.45">
      <c r="B925" s="187"/>
      <c r="C925" s="176"/>
      <c r="D925" s="176"/>
      <c r="E925" s="176"/>
      <c r="F925" s="176"/>
      <c r="G925" s="176"/>
      <c r="H925" s="176"/>
      <c r="I925" s="176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87"/>
      <c r="AE925" s="172"/>
      <c r="AF925" s="172"/>
      <c r="AG925" s="172"/>
      <c r="AI925" s="9"/>
    </row>
    <row r="926" spans="2:47" x14ac:dyDescent="0.45">
      <c r="B926" s="187"/>
      <c r="C926" s="176"/>
      <c r="D926" s="176"/>
      <c r="E926" s="176"/>
      <c r="F926" s="176"/>
      <c r="G926" s="176"/>
      <c r="H926" s="176"/>
      <c r="I926" s="176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87"/>
      <c r="AE926" s="172"/>
      <c r="AF926" s="172"/>
      <c r="AG926" s="172"/>
      <c r="AI926" s="9"/>
    </row>
    <row r="927" spans="2:47" x14ac:dyDescent="0.45">
      <c r="B927" s="187"/>
      <c r="C927" s="176"/>
      <c r="D927" s="176"/>
      <c r="E927" s="176"/>
      <c r="F927" s="176"/>
      <c r="G927" s="176"/>
      <c r="H927" s="176"/>
      <c r="I927" s="176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87"/>
      <c r="AE927" s="172"/>
      <c r="AF927" s="172"/>
      <c r="AG927" s="172"/>
      <c r="AI927" s="9"/>
    </row>
    <row r="928" spans="2:47" x14ac:dyDescent="0.45">
      <c r="B928" s="187"/>
      <c r="C928" s="176"/>
      <c r="D928" s="176"/>
      <c r="E928" s="176"/>
      <c r="F928" s="176"/>
      <c r="G928" s="176"/>
      <c r="H928" s="176"/>
      <c r="I928" s="176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87"/>
      <c r="AE928" s="172"/>
      <c r="AF928" s="172"/>
      <c r="AG928" s="172"/>
      <c r="AI928" s="9"/>
    </row>
    <row r="929" spans="2:35" x14ac:dyDescent="0.45">
      <c r="B929" s="187"/>
      <c r="C929" s="176"/>
      <c r="D929" s="176"/>
      <c r="E929" s="176"/>
      <c r="F929" s="176"/>
      <c r="G929" s="176"/>
      <c r="H929" s="176"/>
      <c r="I929" s="176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87"/>
      <c r="AE929" s="172"/>
      <c r="AF929" s="172"/>
      <c r="AG929" s="172"/>
      <c r="AI929" s="9"/>
    </row>
    <row r="930" spans="2:35" x14ac:dyDescent="0.45">
      <c r="B930" s="187"/>
      <c r="C930" s="176"/>
      <c r="D930" s="176"/>
      <c r="E930" s="176"/>
      <c r="F930" s="176"/>
      <c r="G930" s="176"/>
      <c r="H930" s="176"/>
      <c r="I930" s="176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87"/>
      <c r="AE930" s="172"/>
      <c r="AF930" s="172"/>
      <c r="AG930" s="172"/>
      <c r="AI930" s="9"/>
    </row>
    <row r="931" spans="2:35" x14ac:dyDescent="0.45">
      <c r="B931" s="187"/>
      <c r="C931" s="176"/>
      <c r="D931" s="176"/>
      <c r="E931" s="176"/>
      <c r="F931" s="176"/>
      <c r="G931" s="176"/>
      <c r="H931" s="176"/>
      <c r="I931" s="176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87"/>
      <c r="AE931" s="172"/>
      <c r="AF931" s="172"/>
      <c r="AG931" s="172"/>
      <c r="AI931" s="9"/>
    </row>
    <row r="932" spans="2:35" x14ac:dyDescent="0.45">
      <c r="B932" s="187"/>
      <c r="C932" s="176"/>
      <c r="D932" s="176"/>
      <c r="E932" s="176"/>
      <c r="F932" s="176"/>
      <c r="G932" s="176"/>
      <c r="H932" s="176"/>
      <c r="I932" s="176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87"/>
      <c r="AE932" s="172"/>
      <c r="AF932" s="172"/>
      <c r="AG932" s="172"/>
      <c r="AI932" s="9"/>
    </row>
    <row r="933" spans="2:35" x14ac:dyDescent="0.45">
      <c r="B933" s="187"/>
      <c r="C933" s="176"/>
      <c r="D933" s="176"/>
      <c r="E933" s="176"/>
      <c r="F933" s="176"/>
      <c r="G933" s="176"/>
      <c r="H933" s="176"/>
      <c r="I933" s="176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87"/>
      <c r="AE933" s="172"/>
      <c r="AF933" s="172"/>
      <c r="AG933" s="172"/>
      <c r="AI933" s="9"/>
    </row>
    <row r="934" spans="2:35" x14ac:dyDescent="0.45">
      <c r="B934" s="187"/>
      <c r="C934" s="176"/>
      <c r="D934" s="176"/>
      <c r="E934" s="176"/>
      <c r="F934" s="176"/>
      <c r="G934" s="176"/>
      <c r="H934" s="176"/>
      <c r="I934" s="176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87"/>
      <c r="AE934" s="172"/>
      <c r="AF934" s="172"/>
      <c r="AG934" s="172"/>
      <c r="AI934" s="9"/>
    </row>
    <row r="935" spans="2:35" x14ac:dyDescent="0.45">
      <c r="B935" s="187"/>
      <c r="C935" s="176"/>
      <c r="D935" s="176"/>
      <c r="E935" s="176"/>
      <c r="F935" s="176"/>
      <c r="G935" s="176"/>
      <c r="H935" s="176"/>
      <c r="I935" s="176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87"/>
      <c r="AE935" s="172"/>
      <c r="AF935" s="172"/>
      <c r="AG935" s="172"/>
      <c r="AI935" s="9"/>
    </row>
    <row r="936" spans="2:35" x14ac:dyDescent="0.45">
      <c r="B936" s="187"/>
      <c r="C936" s="176"/>
      <c r="D936" s="176"/>
      <c r="E936" s="176"/>
      <c r="F936" s="176"/>
      <c r="G936" s="176"/>
      <c r="H936" s="176"/>
      <c r="I936" s="176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87"/>
      <c r="AE936" s="172"/>
      <c r="AF936" s="172"/>
      <c r="AG936" s="172"/>
      <c r="AI936" s="9"/>
    </row>
    <row r="937" spans="2:35" x14ac:dyDescent="0.45">
      <c r="B937" s="187"/>
      <c r="C937" s="176"/>
      <c r="D937" s="176"/>
      <c r="E937" s="176"/>
      <c r="F937" s="176"/>
      <c r="G937" s="176"/>
      <c r="H937" s="176"/>
      <c r="I937" s="176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87"/>
      <c r="AE937" s="172"/>
      <c r="AF937" s="172"/>
      <c r="AG937" s="172"/>
      <c r="AI937" s="9"/>
    </row>
    <row r="938" spans="2:35" x14ac:dyDescent="0.45">
      <c r="B938" s="187"/>
      <c r="C938" s="176"/>
      <c r="D938" s="176"/>
      <c r="E938" s="176"/>
      <c r="F938" s="176"/>
      <c r="G938" s="176"/>
      <c r="H938" s="176"/>
      <c r="I938" s="176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87"/>
      <c r="AE938" s="172"/>
      <c r="AF938" s="172"/>
      <c r="AG938" s="172"/>
      <c r="AI938" s="9"/>
    </row>
    <row r="939" spans="2:35" x14ac:dyDescent="0.45">
      <c r="B939" s="187"/>
      <c r="C939" s="176"/>
      <c r="D939" s="176"/>
      <c r="E939" s="176"/>
      <c r="F939" s="176"/>
      <c r="G939" s="176"/>
      <c r="H939" s="176"/>
      <c r="I939" s="176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87"/>
      <c r="AE939" s="172"/>
      <c r="AF939" s="172"/>
      <c r="AG939" s="172"/>
      <c r="AI939" s="9"/>
    </row>
    <row r="940" spans="2:35" x14ac:dyDescent="0.45">
      <c r="B940" s="187"/>
      <c r="C940" s="176"/>
      <c r="D940" s="176"/>
      <c r="E940" s="176"/>
      <c r="F940" s="176"/>
      <c r="G940" s="176"/>
      <c r="H940" s="176"/>
      <c r="I940" s="176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87"/>
      <c r="AE940" s="172"/>
      <c r="AF940" s="172"/>
      <c r="AG940" s="172"/>
      <c r="AI940" s="9"/>
    </row>
    <row r="941" spans="2:35" x14ac:dyDescent="0.45">
      <c r="B941" s="187"/>
      <c r="C941" s="176"/>
      <c r="D941" s="176"/>
      <c r="E941" s="176"/>
      <c r="F941" s="176"/>
      <c r="G941" s="176"/>
      <c r="H941" s="176"/>
      <c r="I941" s="176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87"/>
      <c r="AE941" s="172"/>
      <c r="AF941" s="172"/>
      <c r="AG941" s="172"/>
      <c r="AI941" s="9"/>
    </row>
    <row r="942" spans="2:35" x14ac:dyDescent="0.45">
      <c r="B942" s="187"/>
      <c r="C942" s="176"/>
      <c r="D942" s="176"/>
      <c r="E942" s="176"/>
      <c r="F942" s="176"/>
      <c r="G942" s="176"/>
      <c r="H942" s="176"/>
      <c r="I942" s="176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87"/>
      <c r="AE942" s="172"/>
      <c r="AF942" s="172"/>
      <c r="AG942" s="172"/>
      <c r="AI942" s="9"/>
    </row>
    <row r="943" spans="2:35" x14ac:dyDescent="0.45">
      <c r="B943" s="187"/>
      <c r="C943" s="176"/>
      <c r="D943" s="176"/>
      <c r="E943" s="176"/>
      <c r="F943" s="176"/>
      <c r="G943" s="176"/>
      <c r="H943" s="176"/>
      <c r="I943" s="176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87"/>
      <c r="AE943" s="172"/>
      <c r="AF943" s="172"/>
      <c r="AG943" s="172"/>
      <c r="AI943" s="9"/>
    </row>
    <row r="944" spans="2:35" x14ac:dyDescent="0.45">
      <c r="B944" s="187"/>
      <c r="C944" s="176"/>
      <c r="D944" s="176"/>
      <c r="E944" s="176"/>
      <c r="F944" s="176"/>
      <c r="G944" s="176"/>
      <c r="H944" s="176"/>
      <c r="I944" s="176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87"/>
      <c r="AE944" s="172"/>
      <c r="AF944" s="172"/>
      <c r="AG944" s="172"/>
      <c r="AI944" s="9"/>
    </row>
    <row r="945" spans="1:63" x14ac:dyDescent="0.45">
      <c r="B945" s="187"/>
      <c r="C945" s="176"/>
      <c r="D945" s="176"/>
      <c r="E945" s="176"/>
      <c r="F945" s="176"/>
      <c r="G945" s="176"/>
      <c r="H945" s="176"/>
      <c r="I945" s="176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87"/>
      <c r="AE945" s="172"/>
      <c r="AF945" s="172"/>
      <c r="AG945" s="172"/>
      <c r="AI945" s="9"/>
    </row>
    <row r="946" spans="1:63" x14ac:dyDescent="0.45">
      <c r="B946" s="187"/>
      <c r="C946" s="176"/>
      <c r="D946" s="176"/>
      <c r="E946" s="176"/>
      <c r="F946" s="176"/>
      <c r="G946" s="176"/>
      <c r="H946" s="176"/>
      <c r="I946" s="176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87"/>
      <c r="AE946" s="172"/>
      <c r="AF946" s="172"/>
      <c r="AG946" s="172"/>
      <c r="AI946" s="9"/>
    </row>
    <row r="947" spans="1:63" x14ac:dyDescent="0.45">
      <c r="B947" s="187"/>
      <c r="C947" s="176"/>
      <c r="D947" s="176"/>
      <c r="E947" s="176"/>
      <c r="F947" s="176"/>
      <c r="G947" s="176"/>
      <c r="H947" s="176"/>
      <c r="I947" s="176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87"/>
      <c r="AE947" s="172"/>
      <c r="AF947" s="172"/>
      <c r="AG947" s="172"/>
      <c r="AI947" s="9"/>
    </row>
    <row r="948" spans="1:63" x14ac:dyDescent="0.45">
      <c r="B948" s="187"/>
      <c r="C948" s="176"/>
      <c r="D948" s="176"/>
      <c r="E948" s="176"/>
      <c r="F948" s="176"/>
      <c r="G948" s="176"/>
      <c r="H948" s="176"/>
      <c r="I948" s="176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87"/>
      <c r="AE948" s="172"/>
      <c r="AF948" s="172"/>
      <c r="AG948" s="172"/>
      <c r="AI948" s="9"/>
    </row>
    <row r="949" spans="1:63" x14ac:dyDescent="0.45">
      <c r="B949" s="187"/>
      <c r="C949" s="176"/>
      <c r="D949" s="176"/>
      <c r="E949" s="176"/>
      <c r="F949" s="176"/>
      <c r="G949" s="176"/>
      <c r="H949" s="176"/>
      <c r="I949" s="176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87"/>
      <c r="AE949" s="172"/>
      <c r="AF949" s="172"/>
      <c r="AG949" s="172"/>
      <c r="AI949" s="9"/>
    </row>
    <row r="950" spans="1:63" x14ac:dyDescent="0.45">
      <c r="B950" s="187"/>
      <c r="C950" s="176"/>
      <c r="D950" s="176"/>
      <c r="E950" s="176"/>
      <c r="F950" s="176"/>
      <c r="G950" s="176"/>
      <c r="H950" s="176"/>
      <c r="I950" s="176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87"/>
      <c r="AE950" s="172"/>
      <c r="AF950" s="172"/>
      <c r="AG950" s="172"/>
      <c r="AI950" s="9"/>
    </row>
    <row r="951" spans="1:63" x14ac:dyDescent="0.45">
      <c r="B951" s="187"/>
      <c r="C951" s="176"/>
      <c r="D951" s="176"/>
      <c r="E951" s="176"/>
      <c r="F951" s="176"/>
      <c r="G951" s="176"/>
      <c r="H951" s="176"/>
      <c r="I951" s="176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87"/>
      <c r="AE951" s="172"/>
      <c r="AF951" s="172"/>
      <c r="AG951" s="172"/>
      <c r="AI951" s="9"/>
    </row>
    <row r="952" spans="1:63" x14ac:dyDescent="0.45">
      <c r="B952" s="187"/>
      <c r="C952" s="176"/>
      <c r="D952" s="176"/>
      <c r="E952" s="176"/>
      <c r="F952" s="176"/>
      <c r="G952" s="176"/>
      <c r="H952" s="176"/>
      <c r="I952" s="176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87"/>
      <c r="AE952" s="172"/>
      <c r="AF952" s="172"/>
      <c r="AG952" s="172"/>
      <c r="AI952" s="9"/>
    </row>
    <row r="953" spans="1:63" x14ac:dyDescent="0.45">
      <c r="B953" s="187"/>
      <c r="C953" s="176"/>
      <c r="D953" s="176"/>
      <c r="E953" s="176"/>
      <c r="F953" s="176"/>
      <c r="G953" s="176"/>
      <c r="H953" s="176"/>
      <c r="I953" s="176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87"/>
      <c r="AE953" s="172"/>
      <c r="AF953" s="172"/>
      <c r="AG953" s="172"/>
      <c r="AI953" s="9"/>
    </row>
    <row r="954" spans="1:63" x14ac:dyDescent="0.45">
      <c r="B954" s="187"/>
      <c r="C954" s="176"/>
      <c r="D954" s="176"/>
      <c r="E954" s="176"/>
      <c r="F954" s="176"/>
      <c r="G954" s="176"/>
      <c r="H954" s="176"/>
      <c r="I954" s="176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87"/>
      <c r="AE954" s="172"/>
      <c r="AF954" s="172"/>
      <c r="AG954" s="172"/>
      <c r="AI954" s="9"/>
    </row>
    <row r="955" spans="1:63" x14ac:dyDescent="0.45">
      <c r="B955" s="187"/>
      <c r="C955" s="176"/>
      <c r="D955" s="176"/>
      <c r="E955" s="176"/>
      <c r="F955" s="176"/>
      <c r="G955" s="176"/>
      <c r="H955" s="176"/>
      <c r="I955" s="176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87"/>
      <c r="AE955" s="172"/>
      <c r="AF955" s="172"/>
      <c r="AG955" s="172"/>
      <c r="AI955" s="9"/>
    </row>
    <row r="956" spans="1:63" x14ac:dyDescent="0.45">
      <c r="B956" s="187"/>
      <c r="C956" s="176"/>
      <c r="D956" s="176"/>
      <c r="E956" s="176"/>
      <c r="F956" s="176"/>
      <c r="G956" s="176"/>
      <c r="H956" s="176"/>
      <c r="I956" s="176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87"/>
      <c r="AE956" s="172"/>
      <c r="AF956" s="172"/>
      <c r="AG956" s="172"/>
      <c r="AI956" s="9"/>
    </row>
    <row r="957" spans="1:63" x14ac:dyDescent="0.45">
      <c r="B957" s="187"/>
      <c r="C957" s="176"/>
      <c r="D957" s="176"/>
      <c r="E957" s="176"/>
      <c r="F957" s="176"/>
      <c r="G957" s="176"/>
      <c r="H957" s="176"/>
      <c r="I957" s="176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87"/>
      <c r="AE957" s="172"/>
      <c r="AF957" s="172"/>
      <c r="AG957" s="172"/>
      <c r="AI957" s="9"/>
    </row>
    <row r="958" spans="1:63" ht="21" x14ac:dyDescent="0.45">
      <c r="B958" s="185"/>
      <c r="C958" s="172"/>
      <c r="D958" s="172"/>
      <c r="E958" s="172"/>
      <c r="F958" s="172"/>
      <c r="G958" s="172"/>
      <c r="H958" s="172"/>
      <c r="I958" s="172"/>
      <c r="J958" s="172"/>
      <c r="K958" s="172"/>
      <c r="L958" s="172"/>
      <c r="M958" s="172"/>
      <c r="N958" s="172"/>
      <c r="O958" s="172"/>
      <c r="P958" s="172"/>
      <c r="Q958" s="172"/>
      <c r="R958" s="172"/>
      <c r="S958" s="172"/>
      <c r="T958" s="172"/>
      <c r="U958" s="172"/>
      <c r="V958" s="172"/>
      <c r="W958" s="172"/>
      <c r="X958" s="172"/>
      <c r="Y958" s="172"/>
      <c r="Z958" s="172"/>
      <c r="AA958" s="172"/>
      <c r="AB958" s="172"/>
      <c r="AC958" s="172"/>
      <c r="AD958" s="185"/>
      <c r="AE958" s="172"/>
      <c r="AF958" s="172"/>
      <c r="AG958" s="172"/>
      <c r="AK958" s="124" t="s">
        <v>485</v>
      </c>
      <c r="AL958" s="124" t="s">
        <v>486</v>
      </c>
      <c r="AM958" s="124" t="s">
        <v>487</v>
      </c>
      <c r="AN958" s="124" t="s">
        <v>488</v>
      </c>
      <c r="AO958" s="124" t="s">
        <v>489</v>
      </c>
      <c r="AP958" s="124" t="s">
        <v>363</v>
      </c>
      <c r="AQ958" s="124" t="s">
        <v>657</v>
      </c>
      <c r="AR958" s="124" t="s">
        <v>6</v>
      </c>
      <c r="AS958" s="124" t="s">
        <v>9</v>
      </c>
      <c r="AT958" s="124" t="s">
        <v>7</v>
      </c>
      <c r="AU958" s="124" t="s">
        <v>554</v>
      </c>
      <c r="AV958" s="124" t="s">
        <v>514</v>
      </c>
      <c r="AW958" s="124" t="s">
        <v>370</v>
      </c>
      <c r="AX958" s="124" t="s">
        <v>172</v>
      </c>
      <c r="AY958" s="124" t="s">
        <v>5</v>
      </c>
      <c r="AZ958" s="124" t="s">
        <v>173</v>
      </c>
      <c r="BA958" s="124" t="s">
        <v>0</v>
      </c>
      <c r="BB958" s="124" t="s">
        <v>1</v>
      </c>
      <c r="BC958" s="124" t="s">
        <v>536</v>
      </c>
      <c r="BD958" s="124" t="s">
        <v>10</v>
      </c>
      <c r="BE958" s="124" t="s">
        <v>11</v>
      </c>
      <c r="BF958" s="124" t="s">
        <v>2</v>
      </c>
      <c r="BG958" s="124" t="s">
        <v>8</v>
      </c>
      <c r="BH958" s="124" t="s">
        <v>537</v>
      </c>
      <c r="BI958" s="124" t="s">
        <v>4</v>
      </c>
      <c r="BJ958" s="124" t="s">
        <v>3</v>
      </c>
      <c r="BK958" s="124" t="s">
        <v>555</v>
      </c>
    </row>
    <row r="959" spans="1:63" x14ac:dyDescent="0.45">
      <c r="A959" s="28" t="s">
        <v>235</v>
      </c>
      <c r="B959" s="184"/>
      <c r="C959" s="170"/>
      <c r="D959" s="170"/>
      <c r="E959" s="170"/>
      <c r="F959" s="170"/>
      <c r="G959" s="170"/>
      <c r="H959" s="170"/>
      <c r="I959" s="170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84"/>
      <c r="AE959" s="172"/>
      <c r="AF959" s="172"/>
      <c r="AG959" s="172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84"/>
      <c r="C960" s="170"/>
      <c r="D960" s="170"/>
      <c r="E960" s="170"/>
      <c r="F960" s="170"/>
      <c r="G960" s="170"/>
      <c r="H960" s="170"/>
      <c r="I960" s="170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84"/>
      <c r="AE960" s="172"/>
      <c r="AF960" s="172"/>
      <c r="AG960" s="172"/>
      <c r="AI960" s="9"/>
      <c r="AK960" s="39">
        <v>0</v>
      </c>
      <c r="AL960" s="39">
        <v>0</v>
      </c>
      <c r="AM960" s="39">
        <v>0</v>
      </c>
      <c r="AN960" s="39">
        <v>0</v>
      </c>
      <c r="AO960" s="39">
        <v>0</v>
      </c>
      <c r="AP960" s="39">
        <v>0</v>
      </c>
      <c r="AQ960" s="39">
        <v>0</v>
      </c>
      <c r="AR960" s="39">
        <v>0</v>
      </c>
      <c r="AS960" s="39">
        <v>0</v>
      </c>
      <c r="AT960" s="39">
        <v>0</v>
      </c>
      <c r="AU960" s="39">
        <v>0</v>
      </c>
      <c r="AV960" s="39">
        <v>0</v>
      </c>
      <c r="AW960" s="39">
        <v>0</v>
      </c>
      <c r="AX960" s="39">
        <v>0</v>
      </c>
      <c r="AY960" s="39">
        <v>0</v>
      </c>
      <c r="AZ960" s="39">
        <v>0</v>
      </c>
      <c r="BA960" s="39">
        <v>0</v>
      </c>
      <c r="BB960" s="39">
        <v>0</v>
      </c>
      <c r="BC960" s="39">
        <v>0</v>
      </c>
      <c r="BD960" s="39">
        <v>0</v>
      </c>
      <c r="BE960" s="39">
        <v>0</v>
      </c>
      <c r="BF960" s="39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84"/>
      <c r="C961" s="170"/>
      <c r="D961" s="170"/>
      <c r="E961" s="170"/>
      <c r="F961" s="170"/>
      <c r="G961" s="170"/>
      <c r="H961" s="170"/>
      <c r="I961" s="170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84"/>
      <c r="AE961" s="172"/>
      <c r="AF961" s="172"/>
      <c r="AG961" s="172"/>
      <c r="AI961" s="9"/>
      <c r="AK961" s="40">
        <f>ROWS(C959:C1010)-COUNTBLANK(C959:C1010)</f>
        <v>0</v>
      </c>
      <c r="AL961" s="40">
        <f>ROWS(D959:D1010)-COUNTBLANK(D959:D1010)</f>
        <v>0</v>
      </c>
      <c r="AM961" s="40">
        <f>ROWS(E959:E1010)-COUNTBLANK(E959:E1010)</f>
        <v>0</v>
      </c>
      <c r="AN961" s="40">
        <f>ROWS(F959:F1010)-COUNTBLANK(F959:F1010)</f>
        <v>0</v>
      </c>
      <c r="AO961" s="40">
        <f>ROWS(G959:G1010)-COUNTBLANK(G959:G1010)</f>
        <v>0</v>
      </c>
      <c r="AP961" s="40">
        <f>ROWS(I959:I1010)-COUNTBLANK(I959:I1010)</f>
        <v>0</v>
      </c>
      <c r="AQ961" s="40"/>
      <c r="AR961" s="40">
        <f>ROWS(J959:J1010)-COUNTBLANK(J959:J1010)</f>
        <v>0</v>
      </c>
      <c r="AS961" s="40">
        <f t="shared" ref="AS961" si="324">ROWS(K959:K1010)-COUNTBLANK(K959:K1010)</f>
        <v>0</v>
      </c>
      <c r="AT961" s="40">
        <f t="shared" ref="AT961" si="325">ROWS(L959:L1010)-COUNTBLANK(L959:L1010)</f>
        <v>0</v>
      </c>
      <c r="AU961" s="40">
        <f t="shared" ref="AU961" si="326">ROWS(M959:M1010)-COUNTBLANK(M959:M1010)</f>
        <v>0</v>
      </c>
      <c r="AV961" s="40">
        <f t="shared" ref="AV961" si="327">ROWS(N959:N1010)-COUNTBLANK(N959:N1010)</f>
        <v>0</v>
      </c>
      <c r="AW961" s="40">
        <f t="shared" ref="AW961" si="328">ROWS(O959:O1010)-COUNTBLANK(O959:O1010)</f>
        <v>0</v>
      </c>
      <c r="AX961" s="40">
        <f t="shared" ref="AX961" si="329">ROWS(P959:P1010)-COUNTBLANK(P959:P1010)</f>
        <v>0</v>
      </c>
      <c r="AY961" s="40">
        <f t="shared" ref="AY961" si="330">ROWS(Q959:Q1010)-COUNTBLANK(Q959:Q1010)</f>
        <v>0</v>
      </c>
      <c r="AZ961" s="40">
        <f t="shared" ref="AZ961" si="331">ROWS(R959:R1010)-COUNTBLANK(R959:R1010)</f>
        <v>0</v>
      </c>
      <c r="BA961" s="40">
        <f t="shared" ref="BA961" si="332">ROWS(S959:S1010)-COUNTBLANK(S959:S1010)</f>
        <v>0</v>
      </c>
      <c r="BB961" s="40">
        <f t="shared" ref="BB961" si="333">ROWS(T959:T1010)-COUNTBLANK(T959:T1010)</f>
        <v>0</v>
      </c>
      <c r="BC961" s="40">
        <f t="shared" ref="BC961" si="334">ROWS(U959:U1010)-COUNTBLANK(U959:U1010)</f>
        <v>0</v>
      </c>
      <c r="BD961" s="40">
        <f t="shared" ref="BD961" si="335">ROWS(V959:V1010)-COUNTBLANK(V959:V1010)</f>
        <v>0</v>
      </c>
      <c r="BE961" s="40">
        <f t="shared" ref="BE961" si="336">ROWS(W959:W1010)-COUNTBLANK(W959:W1010)</f>
        <v>0</v>
      </c>
      <c r="BF961" s="40">
        <f t="shared" ref="BF961" si="337">ROWS(X959:X1010)-COUNTBLANK(X959:X1010)</f>
        <v>0</v>
      </c>
      <c r="BG961" s="40">
        <f t="shared" ref="BG961" si="338">ROWS(Y959:Y1010)-COUNTBLANK(Y959:Y1010)</f>
        <v>0</v>
      </c>
      <c r="BH961" s="40">
        <f t="shared" ref="BH961" si="339">ROWS(Z959:Z1010)-COUNTBLANK(Z959:Z1010)</f>
        <v>0</v>
      </c>
      <c r="BI961" s="40">
        <f t="shared" ref="BI961" si="340">ROWS(AA959:AA1010)-COUNTBLANK(AA959:AA1010)</f>
        <v>0</v>
      </c>
      <c r="BJ961" s="40">
        <f t="shared" ref="BJ961" si="341">ROWS(AB959:AB1010)-COUNTBLANK(AB959:AB1010)</f>
        <v>0</v>
      </c>
      <c r="BK961" s="40">
        <f t="shared" ref="BK961" si="342">ROWS(AC959:AC1010)-COUNTBLANK(AC959:AC1010)</f>
        <v>0</v>
      </c>
    </row>
    <row r="962" spans="2:63" x14ac:dyDescent="0.45">
      <c r="B962" s="184"/>
      <c r="C962" s="170"/>
      <c r="D962" s="170"/>
      <c r="E962" s="170"/>
      <c r="F962" s="170"/>
      <c r="G962" s="170"/>
      <c r="H962" s="170"/>
      <c r="I962" s="170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84"/>
      <c r="AE962" s="172"/>
      <c r="AF962" s="172"/>
      <c r="AG962" s="172"/>
      <c r="AI962" s="9"/>
    </row>
    <row r="963" spans="2:63" x14ac:dyDescent="0.45">
      <c r="B963" s="184"/>
      <c r="C963" s="170"/>
      <c r="D963" s="170"/>
      <c r="E963" s="170"/>
      <c r="F963" s="170"/>
      <c r="G963" s="170"/>
      <c r="H963" s="170"/>
      <c r="I963" s="170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84"/>
      <c r="AE963" s="172"/>
      <c r="AF963" s="172"/>
      <c r="AG963" s="172"/>
      <c r="AI963" s="9"/>
      <c r="AK963" s="22" t="s">
        <v>257</v>
      </c>
      <c r="AL963" s="22" t="s">
        <v>587</v>
      </c>
      <c r="AM963" s="22" t="s">
        <v>590</v>
      </c>
      <c r="AN963" s="22" t="s">
        <v>588</v>
      </c>
      <c r="AO963" s="22" t="s">
        <v>589</v>
      </c>
    </row>
    <row r="964" spans="2:63" x14ac:dyDescent="0.45">
      <c r="B964" s="184"/>
      <c r="C964" s="170"/>
      <c r="D964" s="170"/>
      <c r="E964" s="170"/>
      <c r="F964" s="170"/>
      <c r="G964" s="170"/>
      <c r="H964" s="170"/>
      <c r="I964" s="170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84"/>
      <c r="AE964" s="172"/>
      <c r="AF964" s="172"/>
      <c r="AG964" s="172"/>
      <c r="AI964" s="9"/>
      <c r="AK964" s="23">
        <f>ROWS(AD959:AD1010)-COUNTBLANK(B959:B1010)</f>
        <v>0</v>
      </c>
      <c r="AL964" s="23">
        <f>COUNTIF(AG959:AG1010,"FALSE")</f>
        <v>0</v>
      </c>
      <c r="AM964" s="23">
        <f>AK964-AL964</f>
        <v>0</v>
      </c>
      <c r="AN964" s="23">
        <f>COUNTIF(AF959:AF1010,"O")</f>
        <v>0</v>
      </c>
      <c r="AO964" s="23">
        <f>COUNTIF(AF959:AF1010,"*~?")</f>
        <v>0</v>
      </c>
    </row>
    <row r="965" spans="2:63" x14ac:dyDescent="0.45">
      <c r="B965" s="184"/>
      <c r="C965" s="170"/>
      <c r="D965" s="170"/>
      <c r="E965" s="170"/>
      <c r="F965" s="170"/>
      <c r="G965" s="170"/>
      <c r="H965" s="170"/>
      <c r="I965" s="170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84"/>
      <c r="AE965" s="172"/>
      <c r="AF965" s="172"/>
      <c r="AG965" s="172"/>
      <c r="AI965" s="9"/>
    </row>
    <row r="966" spans="2:63" x14ac:dyDescent="0.45">
      <c r="B966" s="184"/>
      <c r="C966" s="170"/>
      <c r="D966" s="170"/>
      <c r="E966" s="170"/>
      <c r="F966" s="170"/>
      <c r="G966" s="170"/>
      <c r="H966" s="170"/>
      <c r="I966" s="170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84"/>
      <c r="AE966" s="172"/>
      <c r="AF966" s="172"/>
      <c r="AG966" s="172"/>
      <c r="AI966" s="9"/>
      <c r="AK966" s="9"/>
      <c r="AL966" s="22" t="s">
        <v>455</v>
      </c>
      <c r="AM966" s="22" t="s">
        <v>337</v>
      </c>
      <c r="AN966" s="22" t="s">
        <v>456</v>
      </c>
      <c r="AP966" s="22"/>
      <c r="AQ966" s="88" t="s">
        <v>485</v>
      </c>
      <c r="AR966" s="88" t="s">
        <v>486</v>
      </c>
      <c r="AS966" s="88" t="s">
        <v>487</v>
      </c>
      <c r="AT966" s="88" t="s">
        <v>488</v>
      </c>
      <c r="AU966" s="88" t="s">
        <v>489</v>
      </c>
    </row>
    <row r="967" spans="2:63" x14ac:dyDescent="0.45">
      <c r="B967" s="184"/>
      <c r="C967" s="170"/>
      <c r="D967" s="170"/>
      <c r="E967" s="170"/>
      <c r="F967" s="170"/>
      <c r="G967" s="170"/>
      <c r="H967" s="170"/>
      <c r="I967" s="170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84"/>
      <c r="AE967" s="172"/>
      <c r="AF967" s="172"/>
      <c r="AG967" s="172"/>
      <c r="AI967" s="9"/>
      <c r="AK967" s="22" t="s">
        <v>260</v>
      </c>
      <c r="AL967" s="25">
        <f>IF(ISNUMBER(SEARCH("S",A960)),COUNTIF(AG959:AG968,"False"),0)</f>
        <v>0</v>
      </c>
      <c r="AM967" s="25">
        <f>IF(ISNUMBER(SEARCH("S",A960)),COUNTIF(AG1001:AG1010,"False"),0)</f>
        <v>0</v>
      </c>
      <c r="AN967" s="25">
        <f>IF(ISNUMBER(SEARCH("S",A960)),COUNTIF(AG969:AG1000,"False"),0)</f>
        <v>0</v>
      </c>
      <c r="AP967" s="22" t="s">
        <v>388</v>
      </c>
      <c r="AQ967" s="23">
        <f>IF(OR(ISNUMBER(SEARCH("S",$A960)),ISNUMBER(SEARCH("P",$A960))),AK960,0)</f>
        <v>0</v>
      </c>
      <c r="AR967" s="23">
        <f>IF(OR(ISNUMBER(SEARCH("S",$A960)),ISNUMBER(SEARCH("P",$A960))),AL960,0)</f>
        <v>0</v>
      </c>
      <c r="AS967" s="23">
        <f>IF(OR(ISNUMBER(SEARCH("S",$A960)),ISNUMBER(SEARCH("P",$A960))),AM960,0)</f>
        <v>0</v>
      </c>
      <c r="AT967" s="23">
        <f>IF(OR(ISNUMBER(SEARCH("S",$A960)),ISNUMBER(SEARCH("P",$A960))),AN960,0)</f>
        <v>0</v>
      </c>
      <c r="AU967" s="23">
        <f>IF(OR(ISNUMBER(SEARCH("S",$A960)),ISNUMBER(SEARCH("P",$A960))),AO960,0)</f>
        <v>0</v>
      </c>
    </row>
    <row r="968" spans="2:63" x14ac:dyDescent="0.45">
      <c r="B968" s="184"/>
      <c r="C968" s="170"/>
      <c r="D968" s="170"/>
      <c r="E968" s="170"/>
      <c r="F968" s="170"/>
      <c r="G968" s="170"/>
      <c r="H968" s="170"/>
      <c r="I968" s="170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84"/>
      <c r="AE968" s="172"/>
      <c r="AF968" s="172"/>
      <c r="AG968" s="172"/>
      <c r="AI968" s="9"/>
      <c r="AK968" s="22" t="s">
        <v>352</v>
      </c>
      <c r="AL968" s="25">
        <f>IF(ISNUMBER(SEARCH("P",A960)),COUNTIF(AG959:AG968,"False"),0)</f>
        <v>0</v>
      </c>
      <c r="AM968" s="25">
        <f>IF(ISNUMBER(SEARCH("P",A960)),COUNTIF(AG996:AG1005,"False"),0)</f>
        <v>0</v>
      </c>
      <c r="AN968" s="25">
        <f>IF(ISNUMBER(SEARCH("P",A960)),COUNTIF(AG969:AG995,"False"),0)</f>
        <v>0</v>
      </c>
      <c r="AP968" s="22"/>
      <c r="AQ968" s="23">
        <f>IF(OR(ISNUMBER(SEARCH("S",$A960)),ISNUMBER(SEARCH("P",$A960))),AK961,0)</f>
        <v>0</v>
      </c>
      <c r="AR968" s="23">
        <f>IF(OR(ISNUMBER(SEARCH("S",$A960)),ISNUMBER(SEARCH("P",$A960))),AL961,0)</f>
        <v>0</v>
      </c>
      <c r="AS968" s="23">
        <f>IF(OR(ISNUMBER(SEARCH("S",$A960)),ISNUMBER(SEARCH("P",$A960))),AM961,0)</f>
        <v>0</v>
      </c>
      <c r="AT968" s="23">
        <f>IF(OR(ISNUMBER(SEARCH("S",$A960)),ISNUMBER(SEARCH("P",$A960))),AN961,0)</f>
        <v>0</v>
      </c>
      <c r="AU968" s="23">
        <f>IF(OR(ISNUMBER(SEARCH("S",$A960)),ISNUMBER(SEARCH("P",$A960))),AO961,0)</f>
        <v>0</v>
      </c>
    </row>
    <row r="969" spans="2:63" x14ac:dyDescent="0.45">
      <c r="B969" s="184"/>
      <c r="C969" s="170"/>
      <c r="D969" s="170"/>
      <c r="E969" s="170"/>
      <c r="F969" s="170"/>
      <c r="G969" s="170"/>
      <c r="H969" s="170"/>
      <c r="I969" s="170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84"/>
      <c r="AE969" s="172"/>
      <c r="AF969" s="172"/>
      <c r="AG969" s="172"/>
      <c r="AI969" s="9"/>
      <c r="AK969" s="22" t="s">
        <v>353</v>
      </c>
      <c r="AL969" s="25">
        <f>IF(ISNUMBER(SEARCH("A",A960)),COUNTIF(AG959:AG968,"False"),0)</f>
        <v>0</v>
      </c>
      <c r="AM969" s="25">
        <f>IF(ISNUMBER(SEARCH("A",A960)),COUNTIF(AG989:AG998,"False"),0)</f>
        <v>0</v>
      </c>
      <c r="AN969" s="25">
        <f>IF(ISNUMBER(SEARCH("A",A960)),COUNTIF(AG969:AG988,"False"),0)</f>
        <v>0</v>
      </c>
      <c r="AP969" s="22" t="s">
        <v>353</v>
      </c>
      <c r="AQ969" s="23">
        <f>IF(ISNUMBER(SEARCH("A",$A960)),AK960,0)</f>
        <v>0</v>
      </c>
      <c r="AR969" s="23">
        <f>IF(ISNUMBER(SEARCH("A",$A960)),AL960,0)</f>
        <v>0</v>
      </c>
      <c r="AS969" s="23">
        <f>IF(ISNUMBER(SEARCH("A",$A960)),AM960,0)</f>
        <v>0</v>
      </c>
      <c r="AT969" s="23">
        <f>IF(ISNUMBER(SEARCH("A",$A960)),AN960,0)</f>
        <v>0</v>
      </c>
      <c r="AU969" s="23" t="s">
        <v>167</v>
      </c>
    </row>
    <row r="970" spans="2:63" x14ac:dyDescent="0.45">
      <c r="B970" s="184"/>
      <c r="C970" s="170"/>
      <c r="D970" s="170"/>
      <c r="E970" s="170"/>
      <c r="F970" s="170"/>
      <c r="G970" s="170"/>
      <c r="H970" s="170"/>
      <c r="I970" s="170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84"/>
      <c r="AE970" s="172"/>
      <c r="AF970" s="172"/>
      <c r="AG970" s="172"/>
      <c r="AI970" s="9"/>
      <c r="AP970" s="9"/>
      <c r="AQ970" s="23">
        <v>10</v>
      </c>
      <c r="AR970" s="23">
        <v>10</v>
      </c>
      <c r="AS970" s="23">
        <v>10</v>
      </c>
      <c r="AT970" s="23">
        <v>10</v>
      </c>
      <c r="AU970" s="23" t="s">
        <v>167</v>
      </c>
    </row>
    <row r="971" spans="2:63" x14ac:dyDescent="0.45">
      <c r="B971" s="184"/>
      <c r="C971" s="170"/>
      <c r="D971" s="170"/>
      <c r="E971" s="170"/>
      <c r="F971" s="170"/>
      <c r="G971" s="170"/>
      <c r="H971" s="170"/>
      <c r="I971" s="170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84"/>
      <c r="AE971" s="172"/>
      <c r="AF971" s="172"/>
      <c r="AG971" s="172"/>
      <c r="AI971" s="9"/>
      <c r="AK971" s="456" t="s">
        <v>658</v>
      </c>
      <c r="AL971" s="456"/>
      <c r="AM971" s="456"/>
    </row>
    <row r="972" spans="2:63" x14ac:dyDescent="0.45">
      <c r="B972" s="184"/>
      <c r="C972" s="170"/>
      <c r="D972" s="170"/>
      <c r="E972" s="170"/>
      <c r="F972" s="170"/>
      <c r="G972" s="170"/>
      <c r="H972" s="170"/>
      <c r="I972" s="170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84"/>
      <c r="AE972" s="172"/>
      <c r="AF972" s="172"/>
      <c r="AG972" s="172"/>
      <c r="AI972" s="9"/>
      <c r="AK972" s="442" t="s">
        <v>679</v>
      </c>
      <c r="AL972" s="23"/>
      <c r="AM972" s="22">
        <f>COUNTIF(H959:H1010,1)</f>
        <v>0</v>
      </c>
    </row>
    <row r="973" spans="2:63" x14ac:dyDescent="0.45">
      <c r="B973" s="184"/>
      <c r="C973" s="170"/>
      <c r="D973" s="170"/>
      <c r="E973" s="170"/>
      <c r="F973" s="170"/>
      <c r="G973" s="170"/>
      <c r="H973" s="170"/>
      <c r="I973" s="170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84"/>
      <c r="AE973" s="172"/>
      <c r="AF973" s="172"/>
      <c r="AG973" s="172"/>
      <c r="AI973" s="9"/>
      <c r="AK973" s="442" t="s">
        <v>680</v>
      </c>
      <c r="AL973" s="23"/>
      <c r="AM973" s="22">
        <f>COUNTIF(H959:H1010,2)</f>
        <v>0</v>
      </c>
    </row>
    <row r="974" spans="2:63" x14ac:dyDescent="0.45">
      <c r="B974" s="184"/>
      <c r="C974" s="170"/>
      <c r="D974" s="170"/>
      <c r="E974" s="170"/>
      <c r="F974" s="170"/>
      <c r="G974" s="170"/>
      <c r="H974" s="170"/>
      <c r="I974" s="170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84"/>
      <c r="AE974" s="172"/>
      <c r="AF974" s="172"/>
      <c r="AG974" s="172"/>
      <c r="AI974" s="9"/>
    </row>
    <row r="975" spans="2:63" x14ac:dyDescent="0.45">
      <c r="B975" s="184"/>
      <c r="C975" s="170"/>
      <c r="D975" s="170"/>
      <c r="E975" s="170"/>
      <c r="F975" s="170"/>
      <c r="G975" s="170"/>
      <c r="H975" s="170"/>
      <c r="I975" s="170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84"/>
      <c r="AE975" s="172"/>
      <c r="AF975" s="172"/>
      <c r="AG975" s="172"/>
      <c r="AI975" s="9"/>
    </row>
    <row r="976" spans="2:63" x14ac:dyDescent="0.45">
      <c r="B976" s="184"/>
      <c r="C976" s="170"/>
      <c r="D976" s="170"/>
      <c r="E976" s="170"/>
      <c r="F976" s="170"/>
      <c r="G976" s="170"/>
      <c r="H976" s="170"/>
      <c r="I976" s="170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84"/>
      <c r="AE976" s="172"/>
      <c r="AF976" s="172"/>
      <c r="AG976" s="172"/>
      <c r="AI976" s="9"/>
    </row>
    <row r="977" spans="2:35" x14ac:dyDescent="0.45">
      <c r="B977" s="184"/>
      <c r="C977" s="170"/>
      <c r="D977" s="170"/>
      <c r="E977" s="170"/>
      <c r="F977" s="170"/>
      <c r="G977" s="170"/>
      <c r="H977" s="170"/>
      <c r="I977" s="170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84"/>
      <c r="AE977" s="172"/>
      <c r="AF977" s="172"/>
      <c r="AG977" s="172"/>
      <c r="AI977" s="9"/>
    </row>
    <row r="978" spans="2:35" x14ac:dyDescent="0.45">
      <c r="B978" s="184"/>
      <c r="C978" s="170"/>
      <c r="D978" s="170"/>
      <c r="E978" s="170"/>
      <c r="F978" s="170"/>
      <c r="G978" s="170"/>
      <c r="H978" s="170"/>
      <c r="I978" s="170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84"/>
      <c r="AE978" s="172"/>
      <c r="AF978" s="172"/>
      <c r="AG978" s="172"/>
      <c r="AI978" s="9"/>
    </row>
    <row r="979" spans="2:35" x14ac:dyDescent="0.45">
      <c r="B979" s="184"/>
      <c r="C979" s="170"/>
      <c r="D979" s="170"/>
      <c r="E979" s="170"/>
      <c r="F979" s="170"/>
      <c r="G979" s="170"/>
      <c r="H979" s="170"/>
      <c r="I979" s="170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84"/>
      <c r="AE979" s="172"/>
      <c r="AF979" s="172"/>
      <c r="AG979" s="172"/>
      <c r="AI979" s="9"/>
    </row>
    <row r="980" spans="2:35" x14ac:dyDescent="0.45">
      <c r="B980" s="184"/>
      <c r="C980" s="170"/>
      <c r="D980" s="170"/>
      <c r="E980" s="170"/>
      <c r="F980" s="170"/>
      <c r="G980" s="170"/>
      <c r="H980" s="170"/>
      <c r="I980" s="170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84"/>
      <c r="AE980" s="172"/>
      <c r="AF980" s="172"/>
      <c r="AG980" s="172"/>
      <c r="AI980" s="9"/>
    </row>
    <row r="981" spans="2:35" x14ac:dyDescent="0.45">
      <c r="B981" s="184"/>
      <c r="C981" s="170"/>
      <c r="D981" s="170"/>
      <c r="E981" s="170"/>
      <c r="F981" s="170"/>
      <c r="G981" s="170"/>
      <c r="H981" s="170"/>
      <c r="I981" s="170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84"/>
      <c r="AE981" s="172"/>
      <c r="AF981" s="172"/>
      <c r="AG981" s="172"/>
      <c r="AI981" s="9"/>
    </row>
    <row r="982" spans="2:35" x14ac:dyDescent="0.45">
      <c r="B982" s="184"/>
      <c r="C982" s="170"/>
      <c r="D982" s="170"/>
      <c r="E982" s="170"/>
      <c r="F982" s="170"/>
      <c r="G982" s="170"/>
      <c r="H982" s="170"/>
      <c r="I982" s="170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84"/>
      <c r="AE982" s="172"/>
      <c r="AF982" s="172"/>
      <c r="AG982" s="172"/>
      <c r="AI982" s="9"/>
    </row>
    <row r="983" spans="2:35" x14ac:dyDescent="0.45">
      <c r="B983" s="184"/>
      <c r="C983" s="170"/>
      <c r="D983" s="170"/>
      <c r="E983" s="170"/>
      <c r="F983" s="170"/>
      <c r="G983" s="170"/>
      <c r="H983" s="170"/>
      <c r="I983" s="170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84"/>
      <c r="AE983" s="172"/>
      <c r="AF983" s="172"/>
      <c r="AG983" s="172"/>
      <c r="AI983" s="9"/>
    </row>
    <row r="984" spans="2:35" x14ac:dyDescent="0.45">
      <c r="B984" s="184"/>
      <c r="C984" s="170"/>
      <c r="D984" s="170"/>
      <c r="E984" s="170"/>
      <c r="F984" s="170"/>
      <c r="G984" s="170"/>
      <c r="H984" s="170"/>
      <c r="I984" s="170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84"/>
      <c r="AE984" s="172"/>
      <c r="AF984" s="172"/>
      <c r="AG984" s="172"/>
      <c r="AI984" s="9"/>
    </row>
    <row r="985" spans="2:35" x14ac:dyDescent="0.45">
      <c r="B985" s="184"/>
      <c r="C985" s="170"/>
      <c r="D985" s="170"/>
      <c r="E985" s="170"/>
      <c r="F985" s="170"/>
      <c r="G985" s="170"/>
      <c r="H985" s="170"/>
      <c r="I985" s="170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84"/>
      <c r="AE985" s="172"/>
      <c r="AF985" s="172"/>
      <c r="AG985" s="172"/>
      <c r="AI985" s="9"/>
    </row>
    <row r="986" spans="2:35" x14ac:dyDescent="0.45">
      <c r="B986" s="184"/>
      <c r="C986" s="170"/>
      <c r="D986" s="170"/>
      <c r="E986" s="170"/>
      <c r="F986" s="170"/>
      <c r="G986" s="170"/>
      <c r="H986" s="170"/>
      <c r="I986" s="170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84"/>
      <c r="AE986" s="172"/>
      <c r="AF986" s="172"/>
      <c r="AG986" s="172"/>
      <c r="AI986" s="9"/>
    </row>
    <row r="987" spans="2:35" x14ac:dyDescent="0.45">
      <c r="B987" s="184"/>
      <c r="C987" s="170"/>
      <c r="D987" s="170"/>
      <c r="E987" s="170"/>
      <c r="F987" s="170"/>
      <c r="G987" s="170"/>
      <c r="H987" s="170"/>
      <c r="I987" s="170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84"/>
      <c r="AE987" s="172"/>
      <c r="AF987" s="172"/>
      <c r="AG987" s="172"/>
      <c r="AI987" s="9"/>
    </row>
    <row r="988" spans="2:35" x14ac:dyDescent="0.45">
      <c r="B988" s="184"/>
      <c r="C988" s="170"/>
      <c r="D988" s="170"/>
      <c r="E988" s="170"/>
      <c r="F988" s="170"/>
      <c r="G988" s="170"/>
      <c r="H988" s="170"/>
      <c r="I988" s="170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84"/>
      <c r="AE988" s="172"/>
      <c r="AF988" s="172"/>
      <c r="AG988" s="172"/>
      <c r="AI988" s="9"/>
    </row>
    <row r="989" spans="2:35" x14ac:dyDescent="0.45">
      <c r="B989" s="184"/>
      <c r="C989" s="170"/>
      <c r="D989" s="170"/>
      <c r="E989" s="170"/>
      <c r="F989" s="170"/>
      <c r="G989" s="170"/>
      <c r="H989" s="170"/>
      <c r="I989" s="170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84"/>
      <c r="AE989" s="172"/>
      <c r="AF989" s="172"/>
      <c r="AG989" s="172"/>
      <c r="AI989" s="9"/>
    </row>
    <row r="990" spans="2:35" x14ac:dyDescent="0.45">
      <c r="B990" s="184"/>
      <c r="C990" s="170"/>
      <c r="D990" s="170"/>
      <c r="E990" s="170"/>
      <c r="F990" s="170"/>
      <c r="G990" s="170"/>
      <c r="H990" s="170"/>
      <c r="I990" s="170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84"/>
      <c r="AE990" s="172"/>
      <c r="AF990" s="172"/>
      <c r="AG990" s="172"/>
      <c r="AI990" s="9"/>
    </row>
    <row r="991" spans="2:35" x14ac:dyDescent="0.45">
      <c r="B991" s="184"/>
      <c r="C991" s="170"/>
      <c r="D991" s="170"/>
      <c r="E991" s="170"/>
      <c r="F991" s="170"/>
      <c r="G991" s="170"/>
      <c r="H991" s="170"/>
      <c r="I991" s="170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84"/>
      <c r="AE991" s="172"/>
      <c r="AF991" s="172"/>
      <c r="AG991" s="172"/>
      <c r="AI991" s="9"/>
    </row>
    <row r="992" spans="2:35" x14ac:dyDescent="0.45">
      <c r="B992" s="184"/>
      <c r="C992" s="170"/>
      <c r="D992" s="170"/>
      <c r="E992" s="170"/>
      <c r="F992" s="170"/>
      <c r="G992" s="170"/>
      <c r="H992" s="170"/>
      <c r="I992" s="170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84"/>
      <c r="AE992" s="172"/>
      <c r="AF992" s="172"/>
      <c r="AG992" s="172"/>
      <c r="AI992" s="9"/>
    </row>
    <row r="993" spans="2:35" x14ac:dyDescent="0.45">
      <c r="B993" s="184"/>
      <c r="C993" s="170"/>
      <c r="D993" s="170"/>
      <c r="E993" s="170"/>
      <c r="F993" s="170"/>
      <c r="G993" s="170"/>
      <c r="H993" s="170"/>
      <c r="I993" s="170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84"/>
      <c r="AE993" s="172"/>
      <c r="AF993" s="172"/>
      <c r="AG993" s="172"/>
      <c r="AI993" s="9"/>
    </row>
    <row r="994" spans="2:35" x14ac:dyDescent="0.45">
      <c r="B994" s="184"/>
      <c r="C994" s="170"/>
      <c r="D994" s="170"/>
      <c r="E994" s="170"/>
      <c r="F994" s="170"/>
      <c r="G994" s="170"/>
      <c r="H994" s="170"/>
      <c r="I994" s="170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84"/>
      <c r="AE994" s="172"/>
      <c r="AF994" s="172"/>
      <c r="AG994" s="172"/>
      <c r="AI994" s="9"/>
    </row>
    <row r="995" spans="2:35" x14ac:dyDescent="0.45">
      <c r="B995" s="184"/>
      <c r="C995" s="170"/>
      <c r="D995" s="170"/>
      <c r="E995" s="170"/>
      <c r="F995" s="170"/>
      <c r="G995" s="170"/>
      <c r="H995" s="170"/>
      <c r="I995" s="170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84"/>
      <c r="AE995" s="172"/>
      <c r="AF995" s="172"/>
      <c r="AG995" s="172"/>
      <c r="AI995" s="9"/>
    </row>
    <row r="996" spans="2:35" x14ac:dyDescent="0.45">
      <c r="B996" s="184"/>
      <c r="C996" s="170"/>
      <c r="D996" s="170"/>
      <c r="E996" s="170"/>
      <c r="F996" s="170"/>
      <c r="G996" s="170"/>
      <c r="H996" s="170"/>
      <c r="I996" s="170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84"/>
      <c r="AE996" s="172"/>
      <c r="AF996" s="172"/>
      <c r="AG996" s="172"/>
      <c r="AI996" s="9"/>
    </row>
    <row r="997" spans="2:35" x14ac:dyDescent="0.45">
      <c r="B997" s="184"/>
      <c r="C997" s="170"/>
      <c r="D997" s="170"/>
      <c r="E997" s="170"/>
      <c r="F997" s="170"/>
      <c r="G997" s="170"/>
      <c r="H997" s="170"/>
      <c r="I997" s="170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84"/>
      <c r="AE997" s="172"/>
      <c r="AF997" s="172"/>
      <c r="AG997" s="172"/>
      <c r="AI997" s="9"/>
    </row>
    <row r="998" spans="2:35" x14ac:dyDescent="0.45">
      <c r="B998" s="184"/>
      <c r="C998" s="170"/>
      <c r="D998" s="170"/>
      <c r="E998" s="170"/>
      <c r="F998" s="170"/>
      <c r="G998" s="170"/>
      <c r="H998" s="170"/>
      <c r="I998" s="170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84"/>
      <c r="AE998" s="172"/>
      <c r="AF998" s="172"/>
      <c r="AG998" s="172"/>
      <c r="AI998" s="9"/>
    </row>
    <row r="999" spans="2:35" x14ac:dyDescent="0.45">
      <c r="B999" s="184"/>
      <c r="C999" s="170"/>
      <c r="D999" s="170"/>
      <c r="E999" s="170"/>
      <c r="F999" s="170"/>
      <c r="G999" s="170"/>
      <c r="H999" s="170"/>
      <c r="I999" s="170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84"/>
      <c r="AE999" s="172"/>
      <c r="AF999" s="172"/>
      <c r="AG999" s="172"/>
      <c r="AI999" s="9"/>
    </row>
    <row r="1000" spans="2:35" x14ac:dyDescent="0.45">
      <c r="B1000" s="184"/>
      <c r="C1000" s="170"/>
      <c r="D1000" s="170"/>
      <c r="E1000" s="170"/>
      <c r="F1000" s="170"/>
      <c r="G1000" s="170"/>
      <c r="H1000" s="170"/>
      <c r="I1000" s="170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84"/>
      <c r="AE1000" s="172"/>
      <c r="AF1000" s="172"/>
      <c r="AG1000" s="172"/>
      <c r="AI1000" s="9"/>
    </row>
    <row r="1001" spans="2:35" x14ac:dyDescent="0.45">
      <c r="B1001" s="184"/>
      <c r="C1001" s="170"/>
      <c r="D1001" s="170"/>
      <c r="E1001" s="170"/>
      <c r="F1001" s="170"/>
      <c r="G1001" s="170"/>
      <c r="H1001" s="170"/>
      <c r="I1001" s="170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84"/>
      <c r="AE1001" s="172"/>
      <c r="AF1001" s="172"/>
      <c r="AG1001" s="172"/>
      <c r="AI1001" s="9"/>
    </row>
    <row r="1002" spans="2:35" x14ac:dyDescent="0.45">
      <c r="B1002" s="184"/>
      <c r="C1002" s="170"/>
      <c r="D1002" s="170"/>
      <c r="E1002" s="170"/>
      <c r="F1002" s="170"/>
      <c r="G1002" s="170"/>
      <c r="H1002" s="170"/>
      <c r="I1002" s="170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84"/>
      <c r="AE1002" s="172"/>
      <c r="AF1002" s="172"/>
      <c r="AG1002" s="172"/>
      <c r="AI1002" s="9"/>
    </row>
    <row r="1003" spans="2:35" x14ac:dyDescent="0.45">
      <c r="B1003" s="184"/>
      <c r="C1003" s="170"/>
      <c r="D1003" s="170"/>
      <c r="E1003" s="170"/>
      <c r="F1003" s="170"/>
      <c r="G1003" s="170"/>
      <c r="H1003" s="170"/>
      <c r="I1003" s="170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84"/>
      <c r="AE1003" s="172"/>
      <c r="AF1003" s="172"/>
      <c r="AG1003" s="172"/>
      <c r="AI1003" s="9"/>
    </row>
    <row r="1004" spans="2:35" x14ac:dyDescent="0.45">
      <c r="B1004" s="184"/>
      <c r="C1004" s="170"/>
      <c r="D1004" s="170"/>
      <c r="E1004" s="170"/>
      <c r="F1004" s="170"/>
      <c r="G1004" s="170"/>
      <c r="H1004" s="170"/>
      <c r="I1004" s="170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84"/>
      <c r="AE1004" s="172"/>
      <c r="AF1004" s="172"/>
      <c r="AG1004" s="172"/>
      <c r="AI1004" s="9"/>
    </row>
    <row r="1005" spans="2:35" x14ac:dyDescent="0.45">
      <c r="B1005" s="184"/>
      <c r="C1005" s="170"/>
      <c r="D1005" s="170"/>
      <c r="E1005" s="170"/>
      <c r="F1005" s="170"/>
      <c r="G1005" s="170"/>
      <c r="H1005" s="170"/>
      <c r="I1005" s="170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84"/>
      <c r="AE1005" s="172"/>
      <c r="AF1005" s="172"/>
      <c r="AG1005" s="172"/>
      <c r="AI1005" s="9"/>
    </row>
    <row r="1006" spans="2:35" x14ac:dyDescent="0.45">
      <c r="B1006" s="184"/>
      <c r="C1006" s="170"/>
      <c r="D1006" s="170"/>
      <c r="E1006" s="170"/>
      <c r="F1006" s="170"/>
      <c r="G1006" s="170"/>
      <c r="H1006" s="170"/>
      <c r="I1006" s="170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84"/>
      <c r="AE1006" s="172"/>
      <c r="AF1006" s="172"/>
      <c r="AG1006" s="172"/>
      <c r="AI1006" s="9"/>
    </row>
    <row r="1007" spans="2:35" x14ac:dyDescent="0.45">
      <c r="B1007" s="184"/>
      <c r="C1007" s="170"/>
      <c r="D1007" s="170"/>
      <c r="E1007" s="170"/>
      <c r="F1007" s="170"/>
      <c r="G1007" s="170"/>
      <c r="H1007" s="170"/>
      <c r="I1007" s="170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84"/>
      <c r="AE1007" s="172"/>
      <c r="AF1007" s="172"/>
      <c r="AG1007" s="172"/>
      <c r="AI1007" s="9"/>
    </row>
    <row r="1008" spans="2:35" x14ac:dyDescent="0.45">
      <c r="B1008" s="184"/>
      <c r="C1008" s="170"/>
      <c r="D1008" s="170"/>
      <c r="E1008" s="170"/>
      <c r="F1008" s="170"/>
      <c r="G1008" s="170"/>
      <c r="H1008" s="170"/>
      <c r="I1008" s="170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84"/>
      <c r="AE1008" s="172"/>
      <c r="AF1008" s="172"/>
      <c r="AG1008" s="172"/>
      <c r="AI1008" s="9"/>
    </row>
    <row r="1009" spans="1:63" x14ac:dyDescent="0.45">
      <c r="B1009" s="184"/>
      <c r="C1009" s="170"/>
      <c r="D1009" s="170"/>
      <c r="E1009" s="170"/>
      <c r="F1009" s="170"/>
      <c r="G1009" s="170"/>
      <c r="H1009" s="170"/>
      <c r="I1009" s="170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84"/>
      <c r="AE1009" s="172"/>
      <c r="AF1009" s="172"/>
      <c r="AG1009" s="172"/>
      <c r="AI1009" s="9"/>
    </row>
    <row r="1010" spans="1:63" ht="14.65" thickBot="1" x14ac:dyDescent="0.5">
      <c r="B1010" s="184"/>
      <c r="C1010" s="170"/>
      <c r="D1010" s="170"/>
      <c r="E1010" s="170"/>
      <c r="F1010" s="170"/>
      <c r="G1010" s="170"/>
      <c r="H1010" s="170"/>
      <c r="I1010" s="170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84"/>
      <c r="AE1010" s="172"/>
      <c r="AF1010" s="172"/>
      <c r="AG1010" s="172"/>
      <c r="AI1010" s="11"/>
    </row>
    <row r="1011" spans="1:63" s="12" customFormat="1" ht="21.75" thickTop="1" thickBot="1" x14ac:dyDescent="0.5">
      <c r="A1011" s="8"/>
      <c r="B1011" s="185"/>
      <c r="C1011" s="172"/>
      <c r="D1011" s="172"/>
      <c r="E1011" s="172"/>
      <c r="F1011" s="172"/>
      <c r="G1011" s="172"/>
      <c r="H1011" s="172"/>
      <c r="I1011" s="172"/>
      <c r="J1011" s="172"/>
      <c r="K1011" s="172"/>
      <c r="L1011" s="172"/>
      <c r="M1011" s="172"/>
      <c r="N1011" s="172"/>
      <c r="O1011" s="172"/>
      <c r="P1011" s="172"/>
      <c r="Q1011" s="172"/>
      <c r="R1011" s="172"/>
      <c r="S1011" s="172"/>
      <c r="T1011" s="172"/>
      <c r="U1011" s="172"/>
      <c r="V1011" s="172"/>
      <c r="W1011" s="172"/>
      <c r="X1011" s="172"/>
      <c r="Y1011" s="172"/>
      <c r="Z1011" s="172"/>
      <c r="AA1011" s="172"/>
      <c r="AB1011" s="172"/>
      <c r="AC1011" s="172"/>
      <c r="AD1011" s="185"/>
      <c r="AE1011" s="172"/>
      <c r="AF1011" s="172"/>
      <c r="AG1011" s="172"/>
      <c r="AH1011"/>
      <c r="AK1011" s="124" t="s">
        <v>485</v>
      </c>
      <c r="AL1011" s="124" t="s">
        <v>486</v>
      </c>
      <c r="AM1011" s="124" t="s">
        <v>487</v>
      </c>
      <c r="AN1011" s="124" t="s">
        <v>488</v>
      </c>
      <c r="AO1011" s="124" t="s">
        <v>489</v>
      </c>
      <c r="AP1011" s="124" t="s">
        <v>363</v>
      </c>
      <c r="AQ1011" s="124" t="s">
        <v>657</v>
      </c>
      <c r="AR1011" s="124" t="s">
        <v>6</v>
      </c>
      <c r="AS1011" s="124" t="s">
        <v>9</v>
      </c>
      <c r="AT1011" s="124" t="s">
        <v>7</v>
      </c>
      <c r="AU1011" s="124" t="s">
        <v>554</v>
      </c>
      <c r="AV1011" s="124" t="s">
        <v>514</v>
      </c>
      <c r="AW1011" s="124" t="s">
        <v>370</v>
      </c>
      <c r="AX1011" s="124" t="s">
        <v>172</v>
      </c>
      <c r="AY1011" s="124" t="s">
        <v>5</v>
      </c>
      <c r="AZ1011" s="124" t="s">
        <v>173</v>
      </c>
      <c r="BA1011" s="124" t="s">
        <v>0</v>
      </c>
      <c r="BB1011" s="124" t="s">
        <v>1</v>
      </c>
      <c r="BC1011" s="124" t="s">
        <v>536</v>
      </c>
      <c r="BD1011" s="124" t="s">
        <v>10</v>
      </c>
      <c r="BE1011" s="124" t="s">
        <v>11</v>
      </c>
      <c r="BF1011" s="124" t="s">
        <v>2</v>
      </c>
      <c r="BG1011" s="124" t="s">
        <v>8</v>
      </c>
      <c r="BH1011" s="124" t="s">
        <v>537</v>
      </c>
      <c r="BI1011" s="124" t="s">
        <v>4</v>
      </c>
      <c r="BJ1011" s="124" t="s">
        <v>3</v>
      </c>
      <c r="BK1011" s="124" t="s">
        <v>555</v>
      </c>
    </row>
    <row r="1012" spans="1:63" ht="14.65" thickTop="1" x14ac:dyDescent="0.45">
      <c r="A1012" s="28" t="s">
        <v>236</v>
      </c>
      <c r="B1012" s="184"/>
      <c r="C1012" s="170"/>
      <c r="D1012" s="170"/>
      <c r="E1012" s="170"/>
      <c r="F1012" s="170"/>
      <c r="G1012" s="170"/>
      <c r="H1012" s="170"/>
      <c r="I1012" s="170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84"/>
      <c r="AE1012" s="172"/>
      <c r="AF1012" s="172"/>
      <c r="AG1012" s="172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84"/>
      <c r="C1013" s="170"/>
      <c r="D1013" s="170"/>
      <c r="E1013" s="170"/>
      <c r="F1013" s="170"/>
      <c r="G1013" s="170"/>
      <c r="H1013" s="170"/>
      <c r="I1013" s="170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84"/>
      <c r="AE1013" s="172"/>
      <c r="AF1013" s="172"/>
      <c r="AG1013" s="172"/>
      <c r="AI1013" s="9"/>
      <c r="AK1013" s="39">
        <v>0</v>
      </c>
      <c r="AL1013" s="39">
        <v>0</v>
      </c>
      <c r="AM1013" s="39">
        <v>0</v>
      </c>
      <c r="AN1013" s="39">
        <v>0</v>
      </c>
      <c r="AO1013" s="39">
        <v>0</v>
      </c>
      <c r="AP1013" s="39">
        <v>0</v>
      </c>
      <c r="AQ1013" s="39">
        <v>0</v>
      </c>
      <c r="AR1013" s="39">
        <v>0</v>
      </c>
      <c r="AS1013" s="39">
        <v>0</v>
      </c>
      <c r="AT1013" s="39">
        <v>0</v>
      </c>
      <c r="AU1013" s="39">
        <v>0</v>
      </c>
      <c r="AV1013" s="39">
        <v>0</v>
      </c>
      <c r="AW1013" s="39">
        <v>0</v>
      </c>
      <c r="AX1013" s="39">
        <v>0</v>
      </c>
      <c r="AY1013" s="39">
        <v>0</v>
      </c>
      <c r="AZ1013" s="39">
        <v>0</v>
      </c>
      <c r="BA1013" s="39">
        <v>0</v>
      </c>
      <c r="BB1013" s="39">
        <v>0</v>
      </c>
      <c r="BC1013" s="39">
        <v>0</v>
      </c>
      <c r="BD1013" s="39">
        <v>0</v>
      </c>
      <c r="BE1013" s="39">
        <v>0</v>
      </c>
      <c r="BF1013" s="39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84"/>
      <c r="C1014" s="170"/>
      <c r="D1014" s="170"/>
      <c r="E1014" s="170"/>
      <c r="F1014" s="170"/>
      <c r="G1014" s="170"/>
      <c r="H1014" s="170"/>
      <c r="I1014" s="170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84"/>
      <c r="AE1014" s="172"/>
      <c r="AF1014" s="172"/>
      <c r="AG1014" s="172"/>
      <c r="AI1014" s="9"/>
      <c r="AK1014" s="40">
        <f>ROWS(C1012:C1063)-COUNTBLANK(C1012:C1063)</f>
        <v>0</v>
      </c>
      <c r="AL1014" s="40">
        <f>ROWS(D1012:D1063)-COUNTBLANK(D1012:D1063)</f>
        <v>0</v>
      </c>
      <c r="AM1014" s="40">
        <f>ROWS(E1012:E1063)-COUNTBLANK(E1012:E1063)</f>
        <v>0</v>
      </c>
      <c r="AN1014" s="40">
        <f>ROWS(F1012:F1063)-COUNTBLANK(F1012:F1063)</f>
        <v>0</v>
      </c>
      <c r="AO1014" s="40">
        <f>ROWS(G1012:G1063)-COUNTBLANK(G1012:G1063)</f>
        <v>0</v>
      </c>
      <c r="AP1014" s="40">
        <f>ROWS(I1012:I1063)-COUNTBLANK(I1012:I1063)</f>
        <v>0</v>
      </c>
      <c r="AQ1014" s="40"/>
      <c r="AR1014" s="40">
        <f>ROWS(J1012:J1063)-COUNTBLANK(J1012:J1063)</f>
        <v>0</v>
      </c>
      <c r="AS1014" s="40">
        <f t="shared" ref="AS1014" si="343">ROWS(K1012:K1063)-COUNTBLANK(K1012:K1063)</f>
        <v>0</v>
      </c>
      <c r="AT1014" s="40">
        <f t="shared" ref="AT1014" si="344">ROWS(L1012:L1063)-COUNTBLANK(L1012:L1063)</f>
        <v>0</v>
      </c>
      <c r="AU1014" s="40">
        <f t="shared" ref="AU1014" si="345">ROWS(M1012:M1063)-COUNTBLANK(M1012:M1063)</f>
        <v>0</v>
      </c>
      <c r="AV1014" s="40">
        <f t="shared" ref="AV1014" si="346">ROWS(N1012:N1063)-COUNTBLANK(N1012:N1063)</f>
        <v>0</v>
      </c>
      <c r="AW1014" s="40">
        <f t="shared" ref="AW1014" si="347">ROWS(O1012:O1063)-COUNTBLANK(O1012:O1063)</f>
        <v>0</v>
      </c>
      <c r="AX1014" s="40">
        <f t="shared" ref="AX1014" si="348">ROWS(P1012:P1063)-COUNTBLANK(P1012:P1063)</f>
        <v>0</v>
      </c>
      <c r="AY1014" s="40">
        <f t="shared" ref="AY1014" si="349">ROWS(Q1012:Q1063)-COUNTBLANK(Q1012:Q1063)</f>
        <v>0</v>
      </c>
      <c r="AZ1014" s="40">
        <f t="shared" ref="AZ1014" si="350">ROWS(R1012:R1063)-COUNTBLANK(R1012:R1063)</f>
        <v>0</v>
      </c>
      <c r="BA1014" s="40">
        <f t="shared" ref="BA1014" si="351">ROWS(S1012:S1063)-COUNTBLANK(S1012:S1063)</f>
        <v>0</v>
      </c>
      <c r="BB1014" s="40">
        <f t="shared" ref="BB1014" si="352">ROWS(T1012:T1063)-COUNTBLANK(T1012:T1063)</f>
        <v>0</v>
      </c>
      <c r="BC1014" s="40">
        <f t="shared" ref="BC1014" si="353">ROWS(U1012:U1063)-COUNTBLANK(U1012:U1063)</f>
        <v>0</v>
      </c>
      <c r="BD1014" s="40">
        <f t="shared" ref="BD1014" si="354">ROWS(V1012:V1063)-COUNTBLANK(V1012:V1063)</f>
        <v>0</v>
      </c>
      <c r="BE1014" s="40">
        <f t="shared" ref="BE1014" si="355">ROWS(W1012:W1063)-COUNTBLANK(W1012:W1063)</f>
        <v>0</v>
      </c>
      <c r="BF1014" s="40">
        <f t="shared" ref="BF1014" si="356">ROWS(X1012:X1063)-COUNTBLANK(X1012:X1063)</f>
        <v>0</v>
      </c>
      <c r="BG1014" s="40">
        <f t="shared" ref="BG1014" si="357">ROWS(Y1012:Y1063)-COUNTBLANK(Y1012:Y1063)</f>
        <v>0</v>
      </c>
      <c r="BH1014" s="40">
        <f t="shared" ref="BH1014" si="358">ROWS(Z1012:Z1063)-COUNTBLANK(Z1012:Z1063)</f>
        <v>0</v>
      </c>
      <c r="BI1014" s="40">
        <f t="shared" ref="BI1014" si="359">ROWS(AA1012:AA1063)-COUNTBLANK(AA1012:AA1063)</f>
        <v>0</v>
      </c>
      <c r="BJ1014" s="40">
        <f t="shared" ref="BJ1014" si="360">ROWS(AB1012:AB1063)-COUNTBLANK(AB1012:AB1063)</f>
        <v>0</v>
      </c>
      <c r="BK1014" s="40">
        <f t="shared" ref="BK1014" si="361">ROWS(AC1012:AC1063)-COUNTBLANK(AC1012:AC1063)</f>
        <v>0</v>
      </c>
    </row>
    <row r="1015" spans="1:63" x14ac:dyDescent="0.45">
      <c r="B1015" s="184"/>
      <c r="C1015" s="170"/>
      <c r="D1015" s="170"/>
      <c r="E1015" s="170"/>
      <c r="F1015" s="170"/>
      <c r="G1015" s="170"/>
      <c r="H1015" s="170"/>
      <c r="I1015" s="170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84"/>
      <c r="AE1015" s="172"/>
      <c r="AF1015" s="172"/>
      <c r="AG1015" s="172"/>
      <c r="AI1015" s="9"/>
    </row>
    <row r="1016" spans="1:63" x14ac:dyDescent="0.45">
      <c r="B1016" s="184"/>
      <c r="C1016" s="170"/>
      <c r="D1016" s="170"/>
      <c r="E1016" s="170"/>
      <c r="F1016" s="170"/>
      <c r="G1016" s="170"/>
      <c r="H1016" s="170"/>
      <c r="I1016" s="170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84"/>
      <c r="AE1016" s="172"/>
      <c r="AF1016" s="172"/>
      <c r="AG1016" s="172"/>
      <c r="AI1016" s="9"/>
      <c r="AK1016" s="22" t="s">
        <v>257</v>
      </c>
      <c r="AL1016" s="22" t="s">
        <v>587</v>
      </c>
      <c r="AM1016" s="22" t="s">
        <v>590</v>
      </c>
      <c r="AN1016" s="22" t="s">
        <v>588</v>
      </c>
      <c r="AO1016" s="22" t="s">
        <v>589</v>
      </c>
    </row>
    <row r="1017" spans="1:63" x14ac:dyDescent="0.45">
      <c r="B1017" s="184"/>
      <c r="C1017" s="170"/>
      <c r="D1017" s="170"/>
      <c r="E1017" s="170"/>
      <c r="F1017" s="170"/>
      <c r="G1017" s="170"/>
      <c r="H1017" s="170"/>
      <c r="I1017" s="170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84"/>
      <c r="AE1017" s="172"/>
      <c r="AF1017" s="172"/>
      <c r="AG1017" s="172"/>
      <c r="AI1017" s="9"/>
      <c r="AK1017" s="23">
        <f>ROWS(AD1012:AD1063)-COUNTBLANK(B1012:B1063)</f>
        <v>0</v>
      </c>
      <c r="AL1017" s="23">
        <f>COUNTIF(AG1012:AG1063,"FALSE")</f>
        <v>0</v>
      </c>
      <c r="AM1017" s="23">
        <f>AK1017-AL1017</f>
        <v>0</v>
      </c>
      <c r="AN1017" s="23">
        <f>COUNTIF(AF1012:AF1063,"O")</f>
        <v>0</v>
      </c>
      <c r="AO1017" s="23">
        <f>COUNTIF(AF1012:AF1063,"*~?")</f>
        <v>0</v>
      </c>
    </row>
    <row r="1018" spans="1:63" x14ac:dyDescent="0.45">
      <c r="B1018" s="184"/>
      <c r="C1018" s="170"/>
      <c r="D1018" s="170"/>
      <c r="E1018" s="170"/>
      <c r="F1018" s="170"/>
      <c r="G1018" s="170"/>
      <c r="H1018" s="170"/>
      <c r="I1018" s="170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84"/>
      <c r="AE1018" s="172"/>
      <c r="AF1018" s="172"/>
      <c r="AG1018" s="172"/>
      <c r="AI1018" s="9"/>
    </row>
    <row r="1019" spans="1:63" x14ac:dyDescent="0.45">
      <c r="B1019" s="184"/>
      <c r="C1019" s="170"/>
      <c r="D1019" s="170"/>
      <c r="E1019" s="170"/>
      <c r="F1019" s="170"/>
      <c r="G1019" s="170"/>
      <c r="H1019" s="170"/>
      <c r="I1019" s="170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84"/>
      <c r="AE1019" s="172"/>
      <c r="AF1019" s="172"/>
      <c r="AG1019" s="172"/>
      <c r="AI1019" s="9"/>
      <c r="AK1019" s="9"/>
      <c r="AL1019" s="22" t="s">
        <v>455</v>
      </c>
      <c r="AM1019" s="22" t="s">
        <v>337</v>
      </c>
      <c r="AN1019" s="22" t="s">
        <v>456</v>
      </c>
      <c r="AP1019" s="22"/>
      <c r="AQ1019" s="88" t="s">
        <v>485</v>
      </c>
      <c r="AR1019" s="88" t="s">
        <v>486</v>
      </c>
      <c r="AS1019" s="88" t="s">
        <v>487</v>
      </c>
      <c r="AT1019" s="88" t="s">
        <v>488</v>
      </c>
      <c r="AU1019" s="88" t="s">
        <v>489</v>
      </c>
    </row>
    <row r="1020" spans="1:63" x14ac:dyDescent="0.45">
      <c r="B1020" s="184"/>
      <c r="C1020" s="170"/>
      <c r="D1020" s="170"/>
      <c r="E1020" s="170"/>
      <c r="F1020" s="170"/>
      <c r="G1020" s="170"/>
      <c r="H1020" s="170"/>
      <c r="I1020" s="170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84"/>
      <c r="AE1020" s="172"/>
      <c r="AF1020" s="172"/>
      <c r="AG1020" s="172"/>
      <c r="AI1020" s="9"/>
      <c r="AK1020" s="22" t="s">
        <v>260</v>
      </c>
      <c r="AL1020" s="25">
        <f>IF(ISNUMBER(SEARCH("S",A1013)),COUNTIF(AG1012:AG1021,"False"),0)</f>
        <v>0</v>
      </c>
      <c r="AM1020" s="25">
        <f>IF(ISNUMBER(SEARCH("S",A1013)),COUNTIF(AG1054:AG1063,"False"),0)</f>
        <v>0</v>
      </c>
      <c r="AN1020" s="25">
        <f>IF(ISNUMBER(SEARCH("S",A1013)),COUNTIF(AG1022:AG1053,"False"),0)</f>
        <v>0</v>
      </c>
      <c r="AP1020" s="22" t="s">
        <v>388</v>
      </c>
      <c r="AQ1020" s="23">
        <f>IF(OR(ISNUMBER(SEARCH("S",$A1013)),ISNUMBER(SEARCH("P",$A1013))),AK1013,0)</f>
        <v>0</v>
      </c>
      <c r="AR1020" s="23">
        <f>IF(OR(ISNUMBER(SEARCH("S",$A1013)),ISNUMBER(SEARCH("P",$A1013))),AL1013,0)</f>
        <v>0</v>
      </c>
      <c r="AS1020" s="23">
        <f>IF(OR(ISNUMBER(SEARCH("S",$A1013)),ISNUMBER(SEARCH("P",$A1013))),AM1013,0)</f>
        <v>0</v>
      </c>
      <c r="AT1020" s="23">
        <f>IF(OR(ISNUMBER(SEARCH("S",$A1013)),ISNUMBER(SEARCH("P",$A1013))),AN1013,0)</f>
        <v>0</v>
      </c>
      <c r="AU1020" s="23">
        <f>IF(OR(ISNUMBER(SEARCH("S",$A1013)),ISNUMBER(SEARCH("P",$A1013))),AO1013,0)</f>
        <v>0</v>
      </c>
    </row>
    <row r="1021" spans="1:63" x14ac:dyDescent="0.45">
      <c r="B1021" s="184"/>
      <c r="C1021" s="170"/>
      <c r="D1021" s="170"/>
      <c r="E1021" s="170"/>
      <c r="F1021" s="170"/>
      <c r="G1021" s="170"/>
      <c r="H1021" s="170"/>
      <c r="I1021" s="170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84"/>
      <c r="AE1021" s="172"/>
      <c r="AF1021" s="172"/>
      <c r="AG1021" s="172"/>
      <c r="AI1021" s="9"/>
      <c r="AK1021" s="22" t="s">
        <v>352</v>
      </c>
      <c r="AL1021" s="25">
        <f>IF(ISNUMBER(SEARCH("P",A1013)),COUNTIF(AG1012:AG1021,"False"),0)</f>
        <v>0</v>
      </c>
      <c r="AM1021" s="25">
        <f>IF(ISNUMBER(SEARCH("P",A1013)),COUNTIF(AG1049:AG1058,"False"),0)</f>
        <v>0</v>
      </c>
      <c r="AN1021" s="25">
        <f>IF(ISNUMBER(SEARCH("P",A1013)),COUNTIF(AG1022:AG1048,"False"),0)</f>
        <v>0</v>
      </c>
      <c r="AP1021" s="22"/>
      <c r="AQ1021" s="23">
        <f>IF(OR(ISNUMBER(SEARCH("S",$A1013)),ISNUMBER(SEARCH("P",$A1013))),AK1014,0)</f>
        <v>0</v>
      </c>
      <c r="AR1021" s="23">
        <f>IF(OR(ISNUMBER(SEARCH("S",$A1013)),ISNUMBER(SEARCH("P",$A1013))),AL1014,0)</f>
        <v>0</v>
      </c>
      <c r="AS1021" s="23">
        <f>IF(OR(ISNUMBER(SEARCH("S",$A1013)),ISNUMBER(SEARCH("P",$A1013))),AM1014,0)</f>
        <v>0</v>
      </c>
      <c r="AT1021" s="23">
        <f>IF(OR(ISNUMBER(SEARCH("S",$A1013)),ISNUMBER(SEARCH("P",$A1013))),AN1014,0)</f>
        <v>0</v>
      </c>
      <c r="AU1021" s="23">
        <f>IF(OR(ISNUMBER(SEARCH("S",$A1013)),ISNUMBER(SEARCH("P",$A1013))),AO1014,0)</f>
        <v>0</v>
      </c>
    </row>
    <row r="1022" spans="1:63" x14ac:dyDescent="0.45">
      <c r="B1022" s="184"/>
      <c r="C1022" s="170"/>
      <c r="D1022" s="170"/>
      <c r="E1022" s="170"/>
      <c r="F1022" s="170"/>
      <c r="G1022" s="170"/>
      <c r="H1022" s="170"/>
      <c r="I1022" s="170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84"/>
      <c r="AE1022" s="172"/>
      <c r="AF1022" s="172"/>
      <c r="AG1022" s="172"/>
      <c r="AI1022" s="9"/>
      <c r="AK1022" s="22" t="s">
        <v>353</v>
      </c>
      <c r="AL1022" s="25">
        <f>IF(ISNUMBER(SEARCH("A",A1013)),COUNTIF(AG1012:AG1021,"False"),0)</f>
        <v>0</v>
      </c>
      <c r="AM1022" s="25">
        <f>IF(ISNUMBER(SEARCH("A",A1013)),COUNTIF(AG1042:AG1051,"False"),0)</f>
        <v>0</v>
      </c>
      <c r="AN1022" s="25">
        <f>IF(ISNUMBER(SEARCH("A",A1013)),COUNTIF(AG1022:AG1041,"False"),0)</f>
        <v>0</v>
      </c>
      <c r="AP1022" s="22" t="s">
        <v>353</v>
      </c>
      <c r="AQ1022" s="23">
        <f>IF(ISNUMBER(SEARCH("A",$A1013)),AK1013,0)</f>
        <v>0</v>
      </c>
      <c r="AR1022" s="23">
        <f>IF(ISNUMBER(SEARCH("A",$A1013)),AL1013,0)</f>
        <v>0</v>
      </c>
      <c r="AS1022" s="23">
        <f>IF(ISNUMBER(SEARCH("A",$A1013)),AM1013,0)</f>
        <v>0</v>
      </c>
      <c r="AT1022" s="23">
        <f>IF(ISNUMBER(SEARCH("A",$A1013)),AN1013,0)</f>
        <v>0</v>
      </c>
      <c r="AU1022" s="23" t="s">
        <v>167</v>
      </c>
    </row>
    <row r="1023" spans="1:63" x14ac:dyDescent="0.45">
      <c r="B1023" s="184"/>
      <c r="C1023" s="170"/>
      <c r="D1023" s="170"/>
      <c r="E1023" s="170"/>
      <c r="F1023" s="170"/>
      <c r="G1023" s="170"/>
      <c r="H1023" s="170"/>
      <c r="I1023" s="170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84"/>
      <c r="AE1023" s="172"/>
      <c r="AF1023" s="172"/>
      <c r="AG1023" s="172"/>
      <c r="AI1023" s="9"/>
      <c r="AP1023" s="9"/>
      <c r="AQ1023" s="23">
        <v>10</v>
      </c>
      <c r="AR1023" s="23">
        <v>10</v>
      </c>
      <c r="AS1023" s="23">
        <v>10</v>
      </c>
      <c r="AT1023" s="23">
        <v>10</v>
      </c>
      <c r="AU1023" s="23" t="s">
        <v>167</v>
      </c>
    </row>
    <row r="1024" spans="1:63" x14ac:dyDescent="0.45">
      <c r="B1024" s="184"/>
      <c r="C1024" s="170"/>
      <c r="D1024" s="170"/>
      <c r="E1024" s="170"/>
      <c r="F1024" s="170"/>
      <c r="G1024" s="170"/>
      <c r="H1024" s="170"/>
      <c r="I1024" s="170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84"/>
      <c r="AE1024" s="172"/>
      <c r="AF1024" s="172"/>
      <c r="AG1024" s="172"/>
      <c r="AI1024" s="9"/>
      <c r="AK1024" s="456" t="s">
        <v>658</v>
      </c>
      <c r="AL1024" s="456"/>
      <c r="AM1024" s="456"/>
    </row>
    <row r="1025" spans="2:39" x14ac:dyDescent="0.45">
      <c r="B1025" s="184"/>
      <c r="C1025" s="170"/>
      <c r="D1025" s="170"/>
      <c r="E1025" s="170"/>
      <c r="F1025" s="170"/>
      <c r="G1025" s="170"/>
      <c r="H1025" s="170"/>
      <c r="I1025" s="170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84"/>
      <c r="AE1025" s="172"/>
      <c r="AF1025" s="172"/>
      <c r="AG1025" s="172"/>
      <c r="AI1025" s="9"/>
      <c r="AK1025" s="442" t="s">
        <v>679</v>
      </c>
      <c r="AL1025" s="23"/>
      <c r="AM1025" s="22">
        <f>COUNTIF(H1012:H1063,1)</f>
        <v>0</v>
      </c>
    </row>
    <row r="1026" spans="2:39" x14ac:dyDescent="0.45">
      <c r="B1026" s="184"/>
      <c r="C1026" s="170"/>
      <c r="D1026" s="170"/>
      <c r="E1026" s="170"/>
      <c r="F1026" s="170"/>
      <c r="G1026" s="170"/>
      <c r="H1026" s="170"/>
      <c r="I1026" s="170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84"/>
      <c r="AE1026" s="172"/>
      <c r="AF1026" s="172"/>
      <c r="AG1026" s="172"/>
      <c r="AI1026" s="9"/>
      <c r="AK1026" s="442" t="s">
        <v>680</v>
      </c>
      <c r="AL1026" s="23"/>
      <c r="AM1026" s="22">
        <f>COUNTIF(H1012:H1063,2)</f>
        <v>0</v>
      </c>
    </row>
    <row r="1027" spans="2:39" x14ac:dyDescent="0.45">
      <c r="B1027" s="184"/>
      <c r="C1027" s="170"/>
      <c r="D1027" s="170"/>
      <c r="E1027" s="170"/>
      <c r="F1027" s="170"/>
      <c r="G1027" s="170"/>
      <c r="H1027" s="170"/>
      <c r="I1027" s="170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84"/>
      <c r="AE1027" s="172"/>
      <c r="AF1027" s="172"/>
      <c r="AG1027" s="172"/>
      <c r="AI1027" s="9"/>
    </row>
    <row r="1028" spans="2:39" x14ac:dyDescent="0.45">
      <c r="B1028" s="184"/>
      <c r="C1028" s="170"/>
      <c r="D1028" s="170"/>
      <c r="E1028" s="170"/>
      <c r="F1028" s="170"/>
      <c r="G1028" s="170"/>
      <c r="H1028" s="170"/>
      <c r="I1028" s="170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84"/>
      <c r="AE1028" s="172"/>
      <c r="AF1028" s="172"/>
      <c r="AG1028" s="172"/>
      <c r="AI1028" s="9"/>
    </row>
    <row r="1029" spans="2:39" x14ac:dyDescent="0.45">
      <c r="B1029" s="184"/>
      <c r="C1029" s="170"/>
      <c r="D1029" s="170"/>
      <c r="E1029" s="170"/>
      <c r="F1029" s="170"/>
      <c r="G1029" s="170"/>
      <c r="H1029" s="170"/>
      <c r="I1029" s="170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84"/>
      <c r="AE1029" s="172"/>
      <c r="AF1029" s="172"/>
      <c r="AG1029" s="172"/>
      <c r="AI1029" s="9"/>
    </row>
    <row r="1030" spans="2:39" x14ac:dyDescent="0.45">
      <c r="B1030" s="184"/>
      <c r="C1030" s="170"/>
      <c r="D1030" s="170"/>
      <c r="E1030" s="170"/>
      <c r="F1030" s="170"/>
      <c r="G1030" s="170"/>
      <c r="H1030" s="170"/>
      <c r="I1030" s="170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84"/>
      <c r="AE1030" s="172"/>
      <c r="AF1030" s="172"/>
      <c r="AG1030" s="172"/>
      <c r="AI1030" s="9"/>
    </row>
    <row r="1031" spans="2:39" x14ac:dyDescent="0.45">
      <c r="B1031" s="184"/>
      <c r="C1031" s="170"/>
      <c r="D1031" s="170"/>
      <c r="E1031" s="170"/>
      <c r="F1031" s="170"/>
      <c r="G1031" s="170"/>
      <c r="H1031" s="170"/>
      <c r="I1031" s="170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84"/>
      <c r="AE1031" s="172"/>
      <c r="AF1031" s="172"/>
      <c r="AG1031" s="172"/>
      <c r="AI1031" s="9"/>
    </row>
    <row r="1032" spans="2:39" x14ac:dyDescent="0.45">
      <c r="B1032" s="184"/>
      <c r="C1032" s="170"/>
      <c r="D1032" s="170"/>
      <c r="E1032" s="170"/>
      <c r="F1032" s="170"/>
      <c r="G1032" s="170"/>
      <c r="H1032" s="170"/>
      <c r="I1032" s="170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84"/>
      <c r="AE1032" s="172"/>
      <c r="AF1032" s="172"/>
      <c r="AG1032" s="172"/>
      <c r="AI1032" s="9"/>
    </row>
    <row r="1033" spans="2:39" x14ac:dyDescent="0.45">
      <c r="B1033" s="184"/>
      <c r="C1033" s="170"/>
      <c r="D1033" s="170"/>
      <c r="E1033" s="170"/>
      <c r="F1033" s="170"/>
      <c r="G1033" s="170"/>
      <c r="H1033" s="170"/>
      <c r="I1033" s="170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84"/>
      <c r="AE1033" s="172"/>
      <c r="AF1033" s="172"/>
      <c r="AG1033" s="172"/>
      <c r="AI1033" s="9"/>
    </row>
    <row r="1034" spans="2:39" x14ac:dyDescent="0.45">
      <c r="B1034" s="184"/>
      <c r="C1034" s="170"/>
      <c r="D1034" s="170"/>
      <c r="E1034" s="170"/>
      <c r="F1034" s="170"/>
      <c r="G1034" s="170"/>
      <c r="H1034" s="170"/>
      <c r="I1034" s="170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84"/>
      <c r="AE1034" s="172"/>
      <c r="AF1034" s="172"/>
      <c r="AG1034" s="172"/>
      <c r="AI1034" s="9"/>
    </row>
    <row r="1035" spans="2:39" x14ac:dyDescent="0.45">
      <c r="B1035" s="184"/>
      <c r="C1035" s="170"/>
      <c r="D1035" s="170"/>
      <c r="E1035" s="170"/>
      <c r="F1035" s="170"/>
      <c r="G1035" s="170"/>
      <c r="H1035" s="170"/>
      <c r="I1035" s="170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84"/>
      <c r="AE1035" s="172"/>
      <c r="AF1035" s="172"/>
      <c r="AG1035" s="172"/>
      <c r="AI1035" s="9"/>
    </row>
    <row r="1036" spans="2:39" x14ac:dyDescent="0.45">
      <c r="B1036" s="184"/>
      <c r="C1036" s="170"/>
      <c r="D1036" s="170"/>
      <c r="E1036" s="170"/>
      <c r="F1036" s="170"/>
      <c r="G1036" s="170"/>
      <c r="H1036" s="170"/>
      <c r="I1036" s="170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84"/>
      <c r="AE1036" s="172"/>
      <c r="AF1036" s="172"/>
      <c r="AG1036" s="172"/>
      <c r="AI1036" s="9"/>
    </row>
    <row r="1037" spans="2:39" x14ac:dyDescent="0.45">
      <c r="B1037" s="184"/>
      <c r="C1037" s="170"/>
      <c r="D1037" s="170"/>
      <c r="E1037" s="170"/>
      <c r="F1037" s="170"/>
      <c r="G1037" s="170"/>
      <c r="H1037" s="170"/>
      <c r="I1037" s="170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84"/>
      <c r="AE1037" s="172"/>
      <c r="AF1037" s="172"/>
      <c r="AG1037" s="172"/>
      <c r="AI1037" s="9"/>
    </row>
    <row r="1038" spans="2:39" x14ac:dyDescent="0.45">
      <c r="B1038" s="184"/>
      <c r="C1038" s="170"/>
      <c r="D1038" s="170"/>
      <c r="E1038" s="170"/>
      <c r="F1038" s="170"/>
      <c r="G1038" s="170"/>
      <c r="H1038" s="170"/>
      <c r="I1038" s="170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84"/>
      <c r="AE1038" s="172"/>
      <c r="AF1038" s="172"/>
      <c r="AG1038" s="172"/>
      <c r="AI1038" s="9"/>
    </row>
    <row r="1039" spans="2:39" x14ac:dyDescent="0.45">
      <c r="B1039" s="184"/>
      <c r="C1039" s="170"/>
      <c r="D1039" s="170"/>
      <c r="E1039" s="170"/>
      <c r="F1039" s="170"/>
      <c r="G1039" s="170"/>
      <c r="H1039" s="170"/>
      <c r="I1039" s="170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84"/>
      <c r="AE1039" s="172"/>
      <c r="AF1039" s="172"/>
      <c r="AG1039" s="172"/>
      <c r="AI1039" s="9"/>
    </row>
    <row r="1040" spans="2:39" x14ac:dyDescent="0.45">
      <c r="B1040" s="184"/>
      <c r="C1040" s="170"/>
      <c r="D1040" s="170"/>
      <c r="E1040" s="170"/>
      <c r="F1040" s="170"/>
      <c r="G1040" s="170"/>
      <c r="H1040" s="170"/>
      <c r="I1040" s="170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84"/>
      <c r="AE1040" s="172"/>
      <c r="AF1040" s="172"/>
      <c r="AG1040" s="172"/>
      <c r="AI1040" s="9"/>
    </row>
    <row r="1041" spans="2:35" x14ac:dyDescent="0.45">
      <c r="B1041" s="184"/>
      <c r="C1041" s="170"/>
      <c r="D1041" s="170"/>
      <c r="E1041" s="170"/>
      <c r="F1041" s="170"/>
      <c r="G1041" s="170"/>
      <c r="H1041" s="170"/>
      <c r="I1041" s="170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84"/>
      <c r="AE1041" s="172"/>
      <c r="AF1041" s="172"/>
      <c r="AG1041" s="172"/>
      <c r="AI1041" s="9"/>
    </row>
    <row r="1042" spans="2:35" x14ac:dyDescent="0.45">
      <c r="B1042" s="184"/>
      <c r="C1042" s="170"/>
      <c r="D1042" s="170"/>
      <c r="E1042" s="170"/>
      <c r="F1042" s="170"/>
      <c r="G1042" s="170"/>
      <c r="H1042" s="170"/>
      <c r="I1042" s="170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84"/>
      <c r="AE1042" s="172"/>
      <c r="AF1042" s="172"/>
      <c r="AG1042" s="172"/>
      <c r="AI1042" s="9"/>
    </row>
    <row r="1043" spans="2:35" x14ac:dyDescent="0.45">
      <c r="B1043" s="184"/>
      <c r="C1043" s="170"/>
      <c r="D1043" s="170"/>
      <c r="E1043" s="170"/>
      <c r="F1043" s="170"/>
      <c r="G1043" s="170"/>
      <c r="H1043" s="170"/>
      <c r="I1043" s="170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84"/>
      <c r="AE1043" s="172"/>
      <c r="AF1043" s="172"/>
      <c r="AG1043" s="172"/>
      <c r="AI1043" s="9"/>
    </row>
    <row r="1044" spans="2:35" x14ac:dyDescent="0.45">
      <c r="B1044" s="184"/>
      <c r="C1044" s="170"/>
      <c r="D1044" s="170"/>
      <c r="E1044" s="170"/>
      <c r="F1044" s="170"/>
      <c r="G1044" s="170"/>
      <c r="H1044" s="170"/>
      <c r="I1044" s="170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84"/>
      <c r="AE1044" s="172"/>
      <c r="AF1044" s="172"/>
      <c r="AG1044" s="172"/>
      <c r="AI1044" s="9"/>
    </row>
    <row r="1045" spans="2:35" x14ac:dyDescent="0.45">
      <c r="B1045" s="184"/>
      <c r="C1045" s="170"/>
      <c r="D1045" s="170"/>
      <c r="E1045" s="170"/>
      <c r="F1045" s="170"/>
      <c r="G1045" s="170"/>
      <c r="H1045" s="170"/>
      <c r="I1045" s="170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84"/>
      <c r="AE1045" s="172"/>
      <c r="AF1045" s="172"/>
      <c r="AG1045" s="172"/>
      <c r="AI1045" s="9"/>
    </row>
    <row r="1046" spans="2:35" x14ac:dyDescent="0.45">
      <c r="B1046" s="184"/>
      <c r="C1046" s="170"/>
      <c r="D1046" s="170"/>
      <c r="E1046" s="170"/>
      <c r="F1046" s="170"/>
      <c r="G1046" s="170"/>
      <c r="H1046" s="170"/>
      <c r="I1046" s="170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84"/>
      <c r="AE1046" s="172"/>
      <c r="AF1046" s="172"/>
      <c r="AG1046" s="172"/>
      <c r="AI1046" s="9"/>
    </row>
    <row r="1047" spans="2:35" x14ac:dyDescent="0.45">
      <c r="B1047" s="184"/>
      <c r="C1047" s="170"/>
      <c r="D1047" s="170"/>
      <c r="E1047" s="170"/>
      <c r="F1047" s="170"/>
      <c r="G1047" s="170"/>
      <c r="H1047" s="170"/>
      <c r="I1047" s="170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84"/>
      <c r="AE1047" s="172"/>
      <c r="AF1047" s="172"/>
      <c r="AG1047" s="172"/>
      <c r="AI1047" s="9"/>
    </row>
    <row r="1048" spans="2:35" x14ac:dyDescent="0.45">
      <c r="B1048" s="184"/>
      <c r="C1048" s="170"/>
      <c r="D1048" s="170"/>
      <c r="E1048" s="170"/>
      <c r="F1048" s="170"/>
      <c r="G1048" s="170"/>
      <c r="H1048" s="170"/>
      <c r="I1048" s="170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84"/>
      <c r="AE1048" s="172"/>
      <c r="AF1048" s="172"/>
      <c r="AG1048" s="172"/>
      <c r="AI1048" s="9"/>
    </row>
    <row r="1049" spans="2:35" x14ac:dyDescent="0.45">
      <c r="B1049" s="184"/>
      <c r="C1049" s="170"/>
      <c r="D1049" s="170"/>
      <c r="E1049" s="170"/>
      <c r="F1049" s="170"/>
      <c r="G1049" s="170"/>
      <c r="H1049" s="170"/>
      <c r="I1049" s="170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84"/>
      <c r="AE1049" s="172"/>
      <c r="AF1049" s="172"/>
      <c r="AG1049" s="172"/>
      <c r="AI1049" s="9"/>
    </row>
    <row r="1050" spans="2:35" x14ac:dyDescent="0.45">
      <c r="B1050" s="184"/>
      <c r="C1050" s="170"/>
      <c r="D1050" s="170"/>
      <c r="E1050" s="170"/>
      <c r="F1050" s="170"/>
      <c r="G1050" s="170"/>
      <c r="H1050" s="170"/>
      <c r="I1050" s="170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84"/>
      <c r="AE1050" s="172"/>
      <c r="AF1050" s="172"/>
      <c r="AG1050" s="172"/>
      <c r="AI1050" s="9"/>
    </row>
    <row r="1051" spans="2:35" x14ac:dyDescent="0.45">
      <c r="B1051" s="184"/>
      <c r="C1051" s="170"/>
      <c r="D1051" s="170"/>
      <c r="E1051" s="170"/>
      <c r="F1051" s="170"/>
      <c r="G1051" s="170"/>
      <c r="H1051" s="170"/>
      <c r="I1051" s="170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84"/>
      <c r="AE1051" s="172"/>
      <c r="AF1051" s="172"/>
      <c r="AG1051" s="172"/>
      <c r="AI1051" s="9"/>
    </row>
    <row r="1052" spans="2:35" x14ac:dyDescent="0.45">
      <c r="B1052" s="184"/>
      <c r="C1052" s="170"/>
      <c r="D1052" s="170"/>
      <c r="E1052" s="170"/>
      <c r="F1052" s="170"/>
      <c r="G1052" s="170"/>
      <c r="H1052" s="170"/>
      <c r="I1052" s="170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84"/>
      <c r="AE1052" s="172"/>
      <c r="AF1052" s="172"/>
      <c r="AG1052" s="172"/>
      <c r="AI1052" s="9"/>
    </row>
    <row r="1053" spans="2:35" x14ac:dyDescent="0.45">
      <c r="B1053" s="184"/>
      <c r="C1053" s="170"/>
      <c r="D1053" s="170"/>
      <c r="E1053" s="170"/>
      <c r="F1053" s="170"/>
      <c r="G1053" s="170"/>
      <c r="H1053" s="170"/>
      <c r="I1053" s="170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84"/>
      <c r="AE1053" s="172"/>
      <c r="AF1053" s="172"/>
      <c r="AG1053" s="172"/>
      <c r="AI1053" s="9"/>
    </row>
    <row r="1054" spans="2:35" x14ac:dyDescent="0.45">
      <c r="B1054" s="184"/>
      <c r="C1054" s="170"/>
      <c r="D1054" s="170"/>
      <c r="E1054" s="170"/>
      <c r="F1054" s="170"/>
      <c r="G1054" s="170"/>
      <c r="H1054" s="170"/>
      <c r="I1054" s="170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84"/>
      <c r="AE1054" s="172"/>
      <c r="AF1054" s="172"/>
      <c r="AG1054" s="172"/>
      <c r="AI1054" s="9"/>
    </row>
    <row r="1055" spans="2:35" x14ac:dyDescent="0.45">
      <c r="B1055" s="184"/>
      <c r="C1055" s="170"/>
      <c r="D1055" s="170"/>
      <c r="E1055" s="170"/>
      <c r="F1055" s="170"/>
      <c r="G1055" s="170"/>
      <c r="H1055" s="170"/>
      <c r="I1055" s="170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84"/>
      <c r="AE1055" s="172"/>
      <c r="AF1055" s="172"/>
      <c r="AG1055" s="172"/>
      <c r="AI1055" s="9"/>
    </row>
    <row r="1056" spans="2:35" x14ac:dyDescent="0.45">
      <c r="B1056" s="184"/>
      <c r="C1056" s="170"/>
      <c r="D1056" s="170"/>
      <c r="E1056" s="170"/>
      <c r="F1056" s="170"/>
      <c r="G1056" s="170"/>
      <c r="H1056" s="170"/>
      <c r="I1056" s="170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84"/>
      <c r="AE1056" s="172"/>
      <c r="AF1056" s="172"/>
      <c r="AG1056" s="172"/>
      <c r="AI1056" s="9"/>
    </row>
    <row r="1057" spans="1:63" x14ac:dyDescent="0.45">
      <c r="B1057" s="184"/>
      <c r="C1057" s="170"/>
      <c r="D1057" s="170"/>
      <c r="E1057" s="170"/>
      <c r="F1057" s="170"/>
      <c r="G1057" s="170"/>
      <c r="H1057" s="170"/>
      <c r="I1057" s="170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84"/>
      <c r="AE1057" s="172"/>
      <c r="AF1057" s="172"/>
      <c r="AG1057" s="172"/>
      <c r="AI1057" s="9"/>
    </row>
    <row r="1058" spans="1:63" x14ac:dyDescent="0.45">
      <c r="B1058" s="184"/>
      <c r="C1058" s="170"/>
      <c r="D1058" s="170"/>
      <c r="E1058" s="170"/>
      <c r="F1058" s="170"/>
      <c r="G1058" s="170"/>
      <c r="H1058" s="170"/>
      <c r="I1058" s="170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84"/>
      <c r="AE1058" s="172"/>
      <c r="AF1058" s="172"/>
      <c r="AG1058" s="172"/>
      <c r="AI1058" s="9"/>
    </row>
    <row r="1059" spans="1:63" x14ac:dyDescent="0.45">
      <c r="B1059" s="184"/>
      <c r="C1059" s="170"/>
      <c r="D1059" s="170"/>
      <c r="E1059" s="170"/>
      <c r="F1059" s="170"/>
      <c r="G1059" s="170"/>
      <c r="H1059" s="170"/>
      <c r="I1059" s="170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84"/>
      <c r="AE1059" s="172"/>
      <c r="AF1059" s="172"/>
      <c r="AG1059" s="172"/>
      <c r="AI1059" s="9"/>
    </row>
    <row r="1060" spans="1:63" x14ac:dyDescent="0.45">
      <c r="B1060" s="184"/>
      <c r="C1060" s="170"/>
      <c r="D1060" s="170"/>
      <c r="E1060" s="170"/>
      <c r="F1060" s="170"/>
      <c r="G1060" s="170"/>
      <c r="H1060" s="170"/>
      <c r="I1060" s="170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84"/>
      <c r="AE1060" s="172"/>
      <c r="AF1060" s="172"/>
      <c r="AG1060" s="172"/>
      <c r="AI1060" s="9"/>
    </row>
    <row r="1061" spans="1:63" x14ac:dyDescent="0.45">
      <c r="B1061" s="184"/>
      <c r="C1061" s="170"/>
      <c r="D1061" s="170"/>
      <c r="E1061" s="170"/>
      <c r="F1061" s="170"/>
      <c r="G1061" s="170"/>
      <c r="H1061" s="170"/>
      <c r="I1061" s="170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84"/>
      <c r="AE1061" s="172"/>
      <c r="AF1061" s="172"/>
      <c r="AG1061" s="172"/>
      <c r="AI1061" s="9"/>
    </row>
    <row r="1062" spans="1:63" x14ac:dyDescent="0.45">
      <c r="B1062" s="184"/>
      <c r="C1062" s="170"/>
      <c r="D1062" s="170"/>
      <c r="E1062" s="170"/>
      <c r="F1062" s="170"/>
      <c r="G1062" s="170"/>
      <c r="H1062" s="170"/>
      <c r="I1062" s="170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84"/>
      <c r="AE1062" s="172"/>
      <c r="AF1062" s="172"/>
      <c r="AG1062" s="172"/>
      <c r="AI1062" s="9"/>
    </row>
    <row r="1063" spans="1:63" ht="14.65" thickBot="1" x14ac:dyDescent="0.5">
      <c r="B1063" s="184"/>
      <c r="C1063" s="173"/>
      <c r="D1063" s="173"/>
      <c r="E1063" s="173"/>
      <c r="F1063" s="173"/>
      <c r="G1063" s="173"/>
      <c r="H1063" s="173"/>
      <c r="I1063" s="173"/>
      <c r="J1063" s="174"/>
      <c r="K1063" s="174"/>
      <c r="L1063" s="174"/>
      <c r="M1063" s="174"/>
      <c r="N1063" s="174"/>
      <c r="O1063" s="174"/>
      <c r="P1063" s="174"/>
      <c r="Q1063" s="174"/>
      <c r="R1063" s="174"/>
      <c r="S1063" s="174"/>
      <c r="T1063" s="174"/>
      <c r="U1063" s="174"/>
      <c r="V1063" s="174"/>
      <c r="W1063" s="174"/>
      <c r="X1063" s="174"/>
      <c r="Y1063" s="174"/>
      <c r="Z1063" s="174"/>
      <c r="AA1063" s="174"/>
      <c r="AB1063" s="174"/>
      <c r="AC1063" s="174"/>
      <c r="AD1063" s="184"/>
      <c r="AE1063" s="172"/>
      <c r="AF1063" s="172"/>
      <c r="AG1063" s="172"/>
      <c r="AI1063" s="11"/>
    </row>
    <row r="1064" spans="1:63" s="12" customFormat="1" ht="21.75" thickTop="1" thickBot="1" x14ac:dyDescent="0.5">
      <c r="A1064" s="8"/>
      <c r="B1064" s="186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86"/>
      <c r="AE1064" s="172"/>
      <c r="AF1064" s="172"/>
      <c r="AG1064" s="172"/>
      <c r="AH1064"/>
      <c r="AI1064" s="13"/>
      <c r="AK1064" s="124" t="s">
        <v>485</v>
      </c>
      <c r="AL1064" s="124" t="s">
        <v>486</v>
      </c>
      <c r="AM1064" s="124" t="s">
        <v>487</v>
      </c>
      <c r="AN1064" s="124" t="s">
        <v>488</v>
      </c>
      <c r="AO1064" s="124" t="s">
        <v>489</v>
      </c>
      <c r="AP1064" s="124" t="s">
        <v>363</v>
      </c>
      <c r="AQ1064" s="124" t="s">
        <v>657</v>
      </c>
      <c r="AR1064" s="124" t="s">
        <v>6</v>
      </c>
      <c r="AS1064" s="124" t="s">
        <v>9</v>
      </c>
      <c r="AT1064" s="124" t="s">
        <v>7</v>
      </c>
      <c r="AU1064" s="124" t="s">
        <v>554</v>
      </c>
      <c r="AV1064" s="124" t="s">
        <v>514</v>
      </c>
      <c r="AW1064" s="124" t="s">
        <v>370</v>
      </c>
      <c r="AX1064" s="124" t="s">
        <v>172</v>
      </c>
      <c r="AY1064" s="124" t="s">
        <v>5</v>
      </c>
      <c r="AZ1064" s="124" t="s">
        <v>173</v>
      </c>
      <c r="BA1064" s="124" t="s">
        <v>0</v>
      </c>
      <c r="BB1064" s="124" t="s">
        <v>1</v>
      </c>
      <c r="BC1064" s="124" t="s">
        <v>536</v>
      </c>
      <c r="BD1064" s="124" t="s">
        <v>10</v>
      </c>
      <c r="BE1064" s="124" t="s">
        <v>11</v>
      </c>
      <c r="BF1064" s="124" t="s">
        <v>2</v>
      </c>
      <c r="BG1064" s="124" t="s">
        <v>8</v>
      </c>
      <c r="BH1064" s="124" t="s">
        <v>537</v>
      </c>
      <c r="BI1064" s="124" t="s">
        <v>4</v>
      </c>
      <c r="BJ1064" s="124" t="s">
        <v>3</v>
      </c>
      <c r="BK1064" s="124" t="s">
        <v>555</v>
      </c>
    </row>
    <row r="1065" spans="1:63" ht="14.65" thickTop="1" x14ac:dyDescent="0.45">
      <c r="A1065" s="28" t="s">
        <v>237</v>
      </c>
      <c r="B1065" s="187"/>
      <c r="C1065" s="176"/>
      <c r="D1065" s="176"/>
      <c r="E1065" s="176"/>
      <c r="F1065" s="176"/>
      <c r="G1065" s="176"/>
      <c r="H1065" s="176"/>
      <c r="I1065" s="176"/>
      <c r="J1065" s="177"/>
      <c r="K1065" s="177"/>
      <c r="L1065" s="177"/>
      <c r="M1065" s="177"/>
      <c r="N1065" s="177"/>
      <c r="O1065" s="177"/>
      <c r="P1065" s="177"/>
      <c r="Q1065" s="177"/>
      <c r="R1065" s="177"/>
      <c r="S1065" s="177"/>
      <c r="T1065" s="177"/>
      <c r="U1065" s="177"/>
      <c r="V1065" s="177"/>
      <c r="W1065" s="177"/>
      <c r="X1065" s="177"/>
      <c r="Y1065" s="177"/>
      <c r="Z1065" s="177"/>
      <c r="AA1065" s="177"/>
      <c r="AB1065" s="177"/>
      <c r="AC1065" s="177"/>
      <c r="AD1065" s="187"/>
      <c r="AE1065" s="172"/>
      <c r="AF1065" s="172"/>
      <c r="AG1065" s="172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87"/>
      <c r="C1066" s="176"/>
      <c r="D1066" s="176"/>
      <c r="E1066" s="176"/>
      <c r="F1066" s="176"/>
      <c r="G1066" s="176"/>
      <c r="H1066" s="176"/>
      <c r="I1066" s="176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87"/>
      <c r="AE1066" s="172"/>
      <c r="AF1066" s="172"/>
      <c r="AG1066" s="172"/>
      <c r="AI1066" s="9"/>
      <c r="AK1066" s="39">
        <v>0</v>
      </c>
      <c r="AL1066" s="39">
        <v>0</v>
      </c>
      <c r="AM1066" s="39">
        <v>0</v>
      </c>
      <c r="AN1066" s="39">
        <v>0</v>
      </c>
      <c r="AO1066" s="39">
        <v>0</v>
      </c>
      <c r="AP1066" s="39">
        <v>0</v>
      </c>
      <c r="AQ1066" s="39">
        <v>0</v>
      </c>
      <c r="AR1066" s="39">
        <v>0</v>
      </c>
      <c r="AS1066" s="39">
        <v>0</v>
      </c>
      <c r="AT1066" s="39">
        <v>0</v>
      </c>
      <c r="AU1066" s="39">
        <v>0</v>
      </c>
      <c r="AV1066" s="39">
        <v>0</v>
      </c>
      <c r="AW1066" s="39">
        <v>0</v>
      </c>
      <c r="AX1066" s="39">
        <v>0</v>
      </c>
      <c r="AY1066" s="39">
        <v>0</v>
      </c>
      <c r="AZ1066" s="39">
        <v>0</v>
      </c>
      <c r="BA1066" s="39">
        <v>0</v>
      </c>
      <c r="BB1066" s="39">
        <v>0</v>
      </c>
      <c r="BC1066" s="39">
        <v>0</v>
      </c>
      <c r="BD1066" s="39">
        <v>0</v>
      </c>
      <c r="BE1066" s="39">
        <v>0</v>
      </c>
      <c r="BF1066" s="39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87"/>
      <c r="C1067" s="176"/>
      <c r="D1067" s="176"/>
      <c r="E1067" s="176"/>
      <c r="F1067" s="176"/>
      <c r="G1067" s="176"/>
      <c r="H1067" s="176"/>
      <c r="I1067" s="176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87"/>
      <c r="AE1067" s="172"/>
      <c r="AF1067" s="172"/>
      <c r="AG1067" s="172"/>
      <c r="AI1067" s="9"/>
      <c r="AK1067" s="40">
        <f>ROWS(C1065:C1116)-COUNTBLANK(C1065:C1116)</f>
        <v>0</v>
      </c>
      <c r="AL1067" s="40">
        <f>ROWS(D1065:D1116)-COUNTBLANK(D1065:D1116)</f>
        <v>0</v>
      </c>
      <c r="AM1067" s="40">
        <f>ROWS(E1065:E1116)-COUNTBLANK(E1065:E1116)</f>
        <v>0</v>
      </c>
      <c r="AN1067" s="40">
        <f>ROWS(F1065:F1116)-COUNTBLANK(F1065:F1116)</f>
        <v>0</v>
      </c>
      <c r="AO1067" s="40">
        <f>ROWS(G1065:G1116)-COUNTBLANK(G1065:G1116)</f>
        <v>0</v>
      </c>
      <c r="AP1067" s="40">
        <f>ROWS(I1065:I1116)-COUNTBLANK(I1065:I1116)</f>
        <v>0</v>
      </c>
      <c r="AQ1067" s="40"/>
      <c r="AR1067" s="40">
        <f>ROWS(J1065:J1116)-COUNTBLANK(J1065:J1116)</f>
        <v>0</v>
      </c>
      <c r="AS1067" s="40">
        <f t="shared" ref="AS1067" si="362">ROWS(K1065:K1116)-COUNTBLANK(K1065:K1116)</f>
        <v>0</v>
      </c>
      <c r="AT1067" s="40">
        <f t="shared" ref="AT1067" si="363">ROWS(L1065:L1116)-COUNTBLANK(L1065:L1116)</f>
        <v>0</v>
      </c>
      <c r="AU1067" s="40">
        <f t="shared" ref="AU1067" si="364">ROWS(M1065:M1116)-COUNTBLANK(M1065:M1116)</f>
        <v>0</v>
      </c>
      <c r="AV1067" s="40">
        <f t="shared" ref="AV1067" si="365">ROWS(N1065:N1116)-COUNTBLANK(N1065:N1116)</f>
        <v>0</v>
      </c>
      <c r="AW1067" s="40">
        <f t="shared" ref="AW1067" si="366">ROWS(O1065:O1116)-COUNTBLANK(O1065:O1116)</f>
        <v>0</v>
      </c>
      <c r="AX1067" s="40">
        <f t="shared" ref="AX1067" si="367">ROWS(P1065:P1116)-COUNTBLANK(P1065:P1116)</f>
        <v>0</v>
      </c>
      <c r="AY1067" s="40">
        <f t="shared" ref="AY1067" si="368">ROWS(Q1065:Q1116)-COUNTBLANK(Q1065:Q1116)</f>
        <v>0</v>
      </c>
      <c r="AZ1067" s="40">
        <f t="shared" ref="AZ1067" si="369">ROWS(R1065:R1116)-COUNTBLANK(R1065:R1116)</f>
        <v>0</v>
      </c>
      <c r="BA1067" s="40">
        <f t="shared" ref="BA1067" si="370">ROWS(S1065:S1116)-COUNTBLANK(S1065:S1116)</f>
        <v>0</v>
      </c>
      <c r="BB1067" s="40">
        <f t="shared" ref="BB1067" si="371">ROWS(T1065:T1116)-COUNTBLANK(T1065:T1116)</f>
        <v>0</v>
      </c>
      <c r="BC1067" s="40">
        <f t="shared" ref="BC1067" si="372">ROWS(U1065:U1116)-COUNTBLANK(U1065:U1116)</f>
        <v>0</v>
      </c>
      <c r="BD1067" s="40">
        <f t="shared" ref="BD1067" si="373">ROWS(V1065:V1116)-COUNTBLANK(V1065:V1116)</f>
        <v>0</v>
      </c>
      <c r="BE1067" s="40">
        <f t="shared" ref="BE1067" si="374">ROWS(W1065:W1116)-COUNTBLANK(W1065:W1116)</f>
        <v>0</v>
      </c>
      <c r="BF1067" s="40">
        <f t="shared" ref="BF1067" si="375">ROWS(X1065:X1116)-COUNTBLANK(X1065:X1116)</f>
        <v>0</v>
      </c>
      <c r="BG1067" s="40">
        <f t="shared" ref="BG1067" si="376">ROWS(Y1065:Y1116)-COUNTBLANK(Y1065:Y1116)</f>
        <v>0</v>
      </c>
      <c r="BH1067" s="40">
        <f t="shared" ref="BH1067" si="377">ROWS(Z1065:Z1116)-COUNTBLANK(Z1065:Z1116)</f>
        <v>0</v>
      </c>
      <c r="BI1067" s="40">
        <f t="shared" ref="BI1067" si="378">ROWS(AA1065:AA1116)-COUNTBLANK(AA1065:AA1116)</f>
        <v>0</v>
      </c>
      <c r="BJ1067" s="40">
        <f t="shared" ref="BJ1067" si="379">ROWS(AB1065:AB1116)-COUNTBLANK(AB1065:AB1116)</f>
        <v>0</v>
      </c>
      <c r="BK1067" s="40">
        <f t="shared" ref="BK1067" si="380">ROWS(AC1065:AC1116)-COUNTBLANK(AC1065:AC1116)</f>
        <v>0</v>
      </c>
    </row>
    <row r="1068" spans="1:63" x14ac:dyDescent="0.45">
      <c r="B1068" s="187"/>
      <c r="C1068" s="176"/>
      <c r="D1068" s="176"/>
      <c r="E1068" s="176"/>
      <c r="F1068" s="176"/>
      <c r="G1068" s="176"/>
      <c r="H1068" s="176"/>
      <c r="I1068" s="176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87"/>
      <c r="AE1068" s="172"/>
      <c r="AF1068" s="172"/>
      <c r="AG1068" s="172"/>
      <c r="AI1068" s="9"/>
    </row>
    <row r="1069" spans="1:63" x14ac:dyDescent="0.45">
      <c r="B1069" s="187"/>
      <c r="C1069" s="176"/>
      <c r="D1069" s="176"/>
      <c r="E1069" s="176"/>
      <c r="F1069" s="176"/>
      <c r="G1069" s="176"/>
      <c r="H1069" s="176"/>
      <c r="I1069" s="176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87"/>
      <c r="AE1069" s="172"/>
      <c r="AF1069" s="172"/>
      <c r="AG1069" s="172"/>
      <c r="AI1069" s="9"/>
      <c r="AK1069" s="22" t="s">
        <v>257</v>
      </c>
      <c r="AL1069" s="22" t="s">
        <v>587</v>
      </c>
      <c r="AM1069" s="22" t="s">
        <v>590</v>
      </c>
      <c r="AN1069" s="22" t="s">
        <v>588</v>
      </c>
      <c r="AO1069" s="22" t="s">
        <v>589</v>
      </c>
    </row>
    <row r="1070" spans="1:63" x14ac:dyDescent="0.45">
      <c r="B1070" s="187"/>
      <c r="C1070" s="176"/>
      <c r="D1070" s="176"/>
      <c r="E1070" s="176"/>
      <c r="F1070" s="176"/>
      <c r="G1070" s="176"/>
      <c r="H1070" s="176"/>
      <c r="I1070" s="176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87"/>
      <c r="AE1070" s="172"/>
      <c r="AF1070" s="172"/>
      <c r="AG1070" s="172"/>
      <c r="AI1070" s="9"/>
      <c r="AK1070" s="23">
        <f>ROWS(AD1065:AD1116)-COUNTBLANK(B1065:B1116)</f>
        <v>0</v>
      </c>
      <c r="AL1070" s="23">
        <f>COUNTIF(AG1065:AG1116,"FALSE")</f>
        <v>0</v>
      </c>
      <c r="AM1070" s="23">
        <f>AK1070-AL1070</f>
        <v>0</v>
      </c>
      <c r="AN1070" s="23">
        <f>COUNTIF(AF1065:AF1116,"O")</f>
        <v>0</v>
      </c>
      <c r="AO1070" s="23">
        <f>COUNTIF(AF1065:AF1116,"*~?")</f>
        <v>0</v>
      </c>
    </row>
    <row r="1071" spans="1:63" x14ac:dyDescent="0.45">
      <c r="B1071" s="187"/>
      <c r="C1071" s="176"/>
      <c r="D1071" s="176"/>
      <c r="E1071" s="176"/>
      <c r="F1071" s="176"/>
      <c r="G1071" s="176"/>
      <c r="H1071" s="176"/>
      <c r="I1071" s="176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87"/>
      <c r="AE1071" s="172"/>
      <c r="AF1071" s="172"/>
      <c r="AG1071" s="172"/>
      <c r="AI1071" s="9"/>
    </row>
    <row r="1072" spans="1:63" x14ac:dyDescent="0.45">
      <c r="B1072" s="187"/>
      <c r="C1072" s="176"/>
      <c r="D1072" s="176"/>
      <c r="E1072" s="176"/>
      <c r="F1072" s="176"/>
      <c r="G1072" s="176"/>
      <c r="H1072" s="176"/>
      <c r="I1072" s="176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87"/>
      <c r="AE1072" s="172"/>
      <c r="AF1072" s="172"/>
      <c r="AG1072" s="172"/>
      <c r="AI1072" s="9"/>
      <c r="AK1072" s="9"/>
      <c r="AL1072" s="22" t="s">
        <v>455</v>
      </c>
      <c r="AM1072" s="22" t="s">
        <v>337</v>
      </c>
      <c r="AN1072" s="22" t="s">
        <v>456</v>
      </c>
      <c r="AP1072" s="22"/>
      <c r="AQ1072" s="88" t="s">
        <v>485</v>
      </c>
      <c r="AR1072" s="88" t="s">
        <v>486</v>
      </c>
      <c r="AS1072" s="88" t="s">
        <v>487</v>
      </c>
      <c r="AT1072" s="88" t="s">
        <v>488</v>
      </c>
      <c r="AU1072" s="88" t="s">
        <v>489</v>
      </c>
    </row>
    <row r="1073" spans="2:47" x14ac:dyDescent="0.45">
      <c r="B1073" s="187"/>
      <c r="C1073" s="176"/>
      <c r="D1073" s="176"/>
      <c r="E1073" s="176"/>
      <c r="F1073" s="176"/>
      <c r="G1073" s="176"/>
      <c r="H1073" s="176"/>
      <c r="I1073" s="176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87"/>
      <c r="AE1073" s="172"/>
      <c r="AF1073" s="172"/>
      <c r="AG1073" s="172"/>
      <c r="AI1073" s="9"/>
      <c r="AK1073" s="22" t="s">
        <v>260</v>
      </c>
      <c r="AL1073" s="25">
        <f>IF(ISNUMBER(SEARCH("S",A1066)),COUNTIF(AG1065:AG1074,"False"),0)</f>
        <v>0</v>
      </c>
      <c r="AM1073" s="25">
        <f>IF(ISNUMBER(SEARCH("S",A1066)),COUNTIF(AG1107:AG1116,"False"),0)</f>
        <v>0</v>
      </c>
      <c r="AN1073" s="25">
        <f>IF(ISNUMBER(SEARCH("S",A1066)),COUNTIF(AG1075:AG1106,"False"),0)</f>
        <v>0</v>
      </c>
      <c r="AP1073" s="22" t="s">
        <v>388</v>
      </c>
      <c r="AQ1073" s="23">
        <f>IF(OR(ISNUMBER(SEARCH("S",$A1066)),ISNUMBER(SEARCH("P",$A1066))),AK1066,0)</f>
        <v>0</v>
      </c>
      <c r="AR1073" s="23">
        <f>IF(OR(ISNUMBER(SEARCH("S",$A1066)),ISNUMBER(SEARCH("P",$A1066))),AL1066,0)</f>
        <v>0</v>
      </c>
      <c r="AS1073" s="23">
        <f>IF(OR(ISNUMBER(SEARCH("S",$A1066)),ISNUMBER(SEARCH("P",$A1066))),AM1066,0)</f>
        <v>0</v>
      </c>
      <c r="AT1073" s="23">
        <f>IF(OR(ISNUMBER(SEARCH("S",$A1066)),ISNUMBER(SEARCH("P",$A1066))),AN1066,0)</f>
        <v>0</v>
      </c>
      <c r="AU1073" s="23">
        <f>IF(OR(ISNUMBER(SEARCH("S",$A1066)),ISNUMBER(SEARCH("P",$A1066))),AO1066,0)</f>
        <v>0</v>
      </c>
    </row>
    <row r="1074" spans="2:47" x14ac:dyDescent="0.45">
      <c r="B1074" s="187"/>
      <c r="C1074" s="176"/>
      <c r="D1074" s="176"/>
      <c r="E1074" s="176"/>
      <c r="F1074" s="176"/>
      <c r="G1074" s="176"/>
      <c r="H1074" s="176"/>
      <c r="I1074" s="176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87"/>
      <c r="AE1074" s="172"/>
      <c r="AF1074" s="172"/>
      <c r="AG1074" s="172"/>
      <c r="AI1074" s="9"/>
      <c r="AK1074" s="22" t="s">
        <v>352</v>
      </c>
      <c r="AL1074" s="25">
        <f>IF(ISNUMBER(SEARCH("P",A1066)),COUNTIF(AG1065:AG1074,"False"),0)</f>
        <v>0</v>
      </c>
      <c r="AM1074" s="25">
        <f>IF(ISNUMBER(SEARCH("P",A1066)),COUNTIF(AG1102:AG1111,"False"),0)</f>
        <v>0</v>
      </c>
      <c r="AN1074" s="25">
        <f>IF(ISNUMBER(SEARCH("P",A1066)),COUNTIF(AG1075:AG1101,"False"),0)</f>
        <v>0</v>
      </c>
      <c r="AP1074" s="22"/>
      <c r="AQ1074" s="23">
        <f>IF(OR(ISNUMBER(SEARCH("S",$A1066)),ISNUMBER(SEARCH("P",$A1066))),AK1067,0)</f>
        <v>0</v>
      </c>
      <c r="AR1074" s="23">
        <f>IF(OR(ISNUMBER(SEARCH("S",$A1066)),ISNUMBER(SEARCH("P",$A1066))),AL1067,0)</f>
        <v>0</v>
      </c>
      <c r="AS1074" s="23">
        <f>IF(OR(ISNUMBER(SEARCH("S",$A1066)),ISNUMBER(SEARCH("P",$A1066))),AM1067,0)</f>
        <v>0</v>
      </c>
      <c r="AT1074" s="23">
        <f>IF(OR(ISNUMBER(SEARCH("S",$A1066)),ISNUMBER(SEARCH("P",$A1066))),AN1067,0)</f>
        <v>0</v>
      </c>
      <c r="AU1074" s="23">
        <f>IF(OR(ISNUMBER(SEARCH("S",$A1066)),ISNUMBER(SEARCH("P",$A1066))),AO1067,0)</f>
        <v>0</v>
      </c>
    </row>
    <row r="1075" spans="2:47" x14ac:dyDescent="0.45">
      <c r="B1075" s="187"/>
      <c r="C1075" s="176"/>
      <c r="D1075" s="176"/>
      <c r="E1075" s="176"/>
      <c r="F1075" s="176"/>
      <c r="G1075" s="176"/>
      <c r="H1075" s="176"/>
      <c r="I1075" s="176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87"/>
      <c r="AE1075" s="172"/>
      <c r="AF1075" s="172"/>
      <c r="AG1075" s="172"/>
      <c r="AI1075" s="9"/>
      <c r="AK1075" s="22" t="s">
        <v>353</v>
      </c>
      <c r="AL1075" s="25">
        <f>IF(ISNUMBER(SEARCH("A",A1066)),COUNTIF(AG1065:AG1074,"False"),0)</f>
        <v>0</v>
      </c>
      <c r="AM1075" s="25">
        <f>IF(ISNUMBER(SEARCH("A",A1066)),COUNTIF(AG1095:AG1104,"False"),0)</f>
        <v>0</v>
      </c>
      <c r="AN1075" s="25">
        <f>IF(ISNUMBER(SEARCH("A",A1066)),COUNTIF(AG1075:AG1094,"False"),0)</f>
        <v>0</v>
      </c>
      <c r="AP1075" s="22" t="s">
        <v>353</v>
      </c>
      <c r="AQ1075" s="23">
        <f>IF(ISNUMBER(SEARCH("A",$A1066)),AK1066,0)</f>
        <v>0</v>
      </c>
      <c r="AR1075" s="23">
        <f>IF(ISNUMBER(SEARCH("A",$A1066)),AL1066,0)</f>
        <v>0</v>
      </c>
      <c r="AS1075" s="23">
        <f>IF(ISNUMBER(SEARCH("A",$A1066)),AM1066,0)</f>
        <v>0</v>
      </c>
      <c r="AT1075" s="23">
        <f>IF(ISNUMBER(SEARCH("A",$A1066)),AN1066,0)</f>
        <v>0</v>
      </c>
      <c r="AU1075" s="23" t="s">
        <v>167</v>
      </c>
    </row>
    <row r="1076" spans="2:47" x14ac:dyDescent="0.45">
      <c r="B1076" s="187"/>
      <c r="C1076" s="176"/>
      <c r="D1076" s="176"/>
      <c r="E1076" s="176"/>
      <c r="F1076" s="176"/>
      <c r="G1076" s="176"/>
      <c r="H1076" s="176"/>
      <c r="I1076" s="176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87"/>
      <c r="AE1076" s="172"/>
      <c r="AF1076" s="172"/>
      <c r="AG1076" s="172"/>
      <c r="AI1076" s="9"/>
      <c r="AP1076" s="9"/>
      <c r="AQ1076" s="23">
        <v>10</v>
      </c>
      <c r="AR1076" s="23">
        <v>10</v>
      </c>
      <c r="AS1076" s="23">
        <v>10</v>
      </c>
      <c r="AT1076" s="23">
        <v>10</v>
      </c>
      <c r="AU1076" s="23" t="s">
        <v>167</v>
      </c>
    </row>
    <row r="1077" spans="2:47" x14ac:dyDescent="0.45">
      <c r="B1077" s="187"/>
      <c r="C1077" s="176"/>
      <c r="D1077" s="176"/>
      <c r="E1077" s="176"/>
      <c r="F1077" s="176"/>
      <c r="G1077" s="176"/>
      <c r="H1077" s="176"/>
      <c r="I1077" s="176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87"/>
      <c r="AE1077" s="172"/>
      <c r="AF1077" s="172"/>
      <c r="AG1077" s="172"/>
      <c r="AI1077" s="9"/>
      <c r="AK1077" s="456" t="s">
        <v>658</v>
      </c>
      <c r="AL1077" s="456"/>
      <c r="AM1077" s="456"/>
    </row>
    <row r="1078" spans="2:47" x14ac:dyDescent="0.45">
      <c r="B1078" s="187"/>
      <c r="C1078" s="176"/>
      <c r="D1078" s="176"/>
      <c r="E1078" s="176"/>
      <c r="F1078" s="176"/>
      <c r="G1078" s="176"/>
      <c r="H1078" s="176"/>
      <c r="I1078" s="176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87"/>
      <c r="AE1078" s="172"/>
      <c r="AF1078" s="172"/>
      <c r="AG1078" s="172"/>
      <c r="AI1078" s="9"/>
      <c r="AK1078" s="442" t="s">
        <v>679</v>
      </c>
      <c r="AL1078" s="23"/>
      <c r="AM1078" s="22">
        <f>COUNTIF(H1065:H1116,1)</f>
        <v>0</v>
      </c>
    </row>
    <row r="1079" spans="2:47" x14ac:dyDescent="0.45">
      <c r="B1079" s="187"/>
      <c r="C1079" s="176"/>
      <c r="D1079" s="176"/>
      <c r="E1079" s="176"/>
      <c r="F1079" s="176"/>
      <c r="G1079" s="176"/>
      <c r="H1079" s="176"/>
      <c r="I1079" s="176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87"/>
      <c r="AE1079" s="172"/>
      <c r="AF1079" s="172"/>
      <c r="AG1079" s="172"/>
      <c r="AI1079" s="9"/>
      <c r="AK1079" s="442" t="s">
        <v>680</v>
      </c>
      <c r="AL1079" s="23"/>
      <c r="AM1079" s="22">
        <f>COUNTIF(H1065:H1116,2)</f>
        <v>0</v>
      </c>
    </row>
    <row r="1080" spans="2:47" x14ac:dyDescent="0.45">
      <c r="B1080" s="187"/>
      <c r="C1080" s="176"/>
      <c r="D1080" s="176"/>
      <c r="E1080" s="176"/>
      <c r="F1080" s="176"/>
      <c r="G1080" s="176"/>
      <c r="H1080" s="176"/>
      <c r="I1080" s="176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87"/>
      <c r="AE1080" s="172"/>
      <c r="AF1080" s="172"/>
      <c r="AG1080" s="172"/>
      <c r="AI1080" s="9"/>
    </row>
    <row r="1081" spans="2:47" x14ac:dyDescent="0.45">
      <c r="B1081" s="187"/>
      <c r="C1081" s="176"/>
      <c r="D1081" s="176"/>
      <c r="E1081" s="176"/>
      <c r="F1081" s="176"/>
      <c r="G1081" s="176"/>
      <c r="H1081" s="176"/>
      <c r="I1081" s="176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87"/>
      <c r="AE1081" s="172"/>
      <c r="AF1081" s="172"/>
      <c r="AG1081" s="172"/>
      <c r="AI1081" s="9"/>
    </row>
    <row r="1082" spans="2:47" x14ac:dyDescent="0.45">
      <c r="B1082" s="187"/>
      <c r="C1082" s="176"/>
      <c r="D1082" s="176"/>
      <c r="E1082" s="176"/>
      <c r="F1082" s="176"/>
      <c r="G1082" s="176"/>
      <c r="H1082" s="176"/>
      <c r="I1082" s="176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87"/>
      <c r="AE1082" s="172"/>
      <c r="AF1082" s="172"/>
      <c r="AG1082" s="172"/>
      <c r="AI1082" s="9"/>
    </row>
    <row r="1083" spans="2:47" x14ac:dyDescent="0.45">
      <c r="B1083" s="187"/>
      <c r="C1083" s="176"/>
      <c r="D1083" s="176"/>
      <c r="E1083" s="176"/>
      <c r="F1083" s="176"/>
      <c r="G1083" s="176"/>
      <c r="H1083" s="176"/>
      <c r="I1083" s="176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87"/>
      <c r="AE1083" s="172"/>
      <c r="AF1083" s="172"/>
      <c r="AG1083" s="172"/>
      <c r="AI1083" s="9"/>
    </row>
    <row r="1084" spans="2:47" x14ac:dyDescent="0.45">
      <c r="B1084" s="187"/>
      <c r="C1084" s="176"/>
      <c r="D1084" s="176"/>
      <c r="E1084" s="176"/>
      <c r="F1084" s="176"/>
      <c r="G1084" s="176"/>
      <c r="H1084" s="176"/>
      <c r="I1084" s="176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87"/>
      <c r="AE1084" s="172"/>
      <c r="AF1084" s="172"/>
      <c r="AG1084" s="172"/>
      <c r="AI1084" s="9"/>
    </row>
    <row r="1085" spans="2:47" x14ac:dyDescent="0.45">
      <c r="B1085" s="187"/>
      <c r="C1085" s="176"/>
      <c r="D1085" s="176"/>
      <c r="E1085" s="176"/>
      <c r="F1085" s="176"/>
      <c r="G1085" s="176"/>
      <c r="H1085" s="176"/>
      <c r="I1085" s="176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87"/>
      <c r="AE1085" s="172"/>
      <c r="AF1085" s="172"/>
      <c r="AG1085" s="172"/>
      <c r="AI1085" s="9"/>
    </row>
    <row r="1086" spans="2:47" x14ac:dyDescent="0.45">
      <c r="B1086" s="187"/>
      <c r="C1086" s="176"/>
      <c r="D1086" s="176"/>
      <c r="E1086" s="176"/>
      <c r="F1086" s="176"/>
      <c r="G1086" s="176"/>
      <c r="H1086" s="176"/>
      <c r="I1086" s="176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87"/>
      <c r="AE1086" s="172"/>
      <c r="AF1086" s="172"/>
      <c r="AG1086" s="172"/>
      <c r="AI1086" s="9"/>
    </row>
    <row r="1087" spans="2:47" x14ac:dyDescent="0.45">
      <c r="B1087" s="187"/>
      <c r="C1087" s="176"/>
      <c r="D1087" s="176"/>
      <c r="E1087" s="176"/>
      <c r="F1087" s="176"/>
      <c r="G1087" s="176"/>
      <c r="H1087" s="176"/>
      <c r="I1087" s="176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87"/>
      <c r="AE1087" s="172"/>
      <c r="AF1087" s="172"/>
      <c r="AG1087" s="172"/>
      <c r="AI1087" s="9"/>
    </row>
    <row r="1088" spans="2:47" x14ac:dyDescent="0.45">
      <c r="B1088" s="187"/>
      <c r="C1088" s="176"/>
      <c r="D1088" s="176"/>
      <c r="E1088" s="176"/>
      <c r="F1088" s="176"/>
      <c r="G1088" s="176"/>
      <c r="H1088" s="176"/>
      <c r="I1088" s="176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87"/>
      <c r="AE1088" s="172"/>
      <c r="AF1088" s="172"/>
      <c r="AG1088" s="172"/>
      <c r="AI1088" s="9"/>
    </row>
    <row r="1089" spans="2:35" x14ac:dyDescent="0.45">
      <c r="B1089" s="187"/>
      <c r="C1089" s="176"/>
      <c r="D1089" s="176"/>
      <c r="E1089" s="176"/>
      <c r="F1089" s="176"/>
      <c r="G1089" s="176"/>
      <c r="H1089" s="176"/>
      <c r="I1089" s="176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87"/>
      <c r="AE1089" s="172"/>
      <c r="AF1089" s="172"/>
      <c r="AG1089" s="172"/>
      <c r="AI1089" s="9"/>
    </row>
    <row r="1090" spans="2:35" x14ac:dyDescent="0.45">
      <c r="B1090" s="187"/>
      <c r="C1090" s="176"/>
      <c r="D1090" s="176"/>
      <c r="E1090" s="176"/>
      <c r="F1090" s="176"/>
      <c r="G1090" s="176"/>
      <c r="H1090" s="176"/>
      <c r="I1090" s="176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87"/>
      <c r="AE1090" s="172"/>
      <c r="AF1090" s="172"/>
      <c r="AG1090" s="172"/>
      <c r="AI1090" s="9"/>
    </row>
    <row r="1091" spans="2:35" x14ac:dyDescent="0.45">
      <c r="B1091" s="187"/>
      <c r="C1091" s="176"/>
      <c r="D1091" s="176"/>
      <c r="E1091" s="176"/>
      <c r="F1091" s="176"/>
      <c r="G1091" s="176"/>
      <c r="H1091" s="176"/>
      <c r="I1091" s="176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87"/>
      <c r="AE1091" s="172"/>
      <c r="AF1091" s="172"/>
      <c r="AG1091" s="172"/>
      <c r="AI1091" s="9"/>
    </row>
    <row r="1092" spans="2:35" x14ac:dyDescent="0.45">
      <c r="B1092" s="187"/>
      <c r="C1092" s="176"/>
      <c r="D1092" s="176"/>
      <c r="E1092" s="176"/>
      <c r="F1092" s="176"/>
      <c r="G1092" s="176"/>
      <c r="H1092" s="176"/>
      <c r="I1092" s="176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87"/>
      <c r="AE1092" s="172"/>
      <c r="AF1092" s="172"/>
      <c r="AG1092" s="172"/>
      <c r="AI1092" s="9"/>
    </row>
    <row r="1093" spans="2:35" x14ac:dyDescent="0.45">
      <c r="B1093" s="187"/>
      <c r="C1093" s="176"/>
      <c r="D1093" s="176"/>
      <c r="E1093" s="176"/>
      <c r="F1093" s="176"/>
      <c r="G1093" s="176"/>
      <c r="H1093" s="176"/>
      <c r="I1093" s="176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87"/>
      <c r="AE1093" s="172"/>
      <c r="AF1093" s="172"/>
      <c r="AG1093" s="172"/>
      <c r="AI1093" s="9"/>
    </row>
    <row r="1094" spans="2:35" x14ac:dyDescent="0.45">
      <c r="B1094" s="187"/>
      <c r="C1094" s="176"/>
      <c r="D1094" s="176"/>
      <c r="E1094" s="176"/>
      <c r="F1094" s="176"/>
      <c r="G1094" s="176"/>
      <c r="H1094" s="176"/>
      <c r="I1094" s="176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87"/>
      <c r="AE1094" s="172"/>
      <c r="AF1094" s="172"/>
      <c r="AG1094" s="172"/>
      <c r="AI1094" s="9"/>
    </row>
    <row r="1095" spans="2:35" x14ac:dyDescent="0.45">
      <c r="B1095" s="187"/>
      <c r="C1095" s="176"/>
      <c r="D1095" s="176"/>
      <c r="E1095" s="176"/>
      <c r="F1095" s="176"/>
      <c r="G1095" s="176"/>
      <c r="H1095" s="176"/>
      <c r="I1095" s="176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87"/>
      <c r="AE1095" s="172"/>
      <c r="AF1095" s="172"/>
      <c r="AG1095" s="172"/>
      <c r="AI1095" s="9"/>
    </row>
    <row r="1096" spans="2:35" x14ac:dyDescent="0.45">
      <c r="B1096" s="187"/>
      <c r="C1096" s="176"/>
      <c r="D1096" s="176"/>
      <c r="E1096" s="176"/>
      <c r="F1096" s="176"/>
      <c r="G1096" s="176"/>
      <c r="H1096" s="176"/>
      <c r="I1096" s="176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87"/>
      <c r="AE1096" s="172"/>
      <c r="AF1096" s="172"/>
      <c r="AG1096" s="172"/>
      <c r="AI1096" s="9"/>
    </row>
    <row r="1097" spans="2:35" x14ac:dyDescent="0.45">
      <c r="B1097" s="187"/>
      <c r="C1097" s="176"/>
      <c r="D1097" s="176"/>
      <c r="E1097" s="176"/>
      <c r="F1097" s="176"/>
      <c r="G1097" s="176"/>
      <c r="H1097" s="176"/>
      <c r="I1097" s="176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87"/>
      <c r="AE1097" s="172"/>
      <c r="AF1097" s="172"/>
      <c r="AG1097" s="172"/>
      <c r="AI1097" s="9"/>
    </row>
    <row r="1098" spans="2:35" x14ac:dyDescent="0.45">
      <c r="B1098" s="187"/>
      <c r="C1098" s="176"/>
      <c r="D1098" s="176"/>
      <c r="E1098" s="176"/>
      <c r="F1098" s="176"/>
      <c r="G1098" s="176"/>
      <c r="H1098" s="176"/>
      <c r="I1098" s="176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87"/>
      <c r="AE1098" s="172"/>
      <c r="AF1098" s="172"/>
      <c r="AG1098" s="172"/>
      <c r="AI1098" s="9"/>
    </row>
    <row r="1099" spans="2:35" x14ac:dyDescent="0.45">
      <c r="B1099" s="187"/>
      <c r="C1099" s="176"/>
      <c r="D1099" s="176"/>
      <c r="E1099" s="176"/>
      <c r="F1099" s="176"/>
      <c r="G1099" s="176"/>
      <c r="H1099" s="176"/>
      <c r="I1099" s="176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87"/>
      <c r="AE1099" s="172"/>
      <c r="AF1099" s="172"/>
      <c r="AG1099" s="172"/>
      <c r="AI1099" s="9"/>
    </row>
    <row r="1100" spans="2:35" x14ac:dyDescent="0.45">
      <c r="B1100" s="187"/>
      <c r="C1100" s="176"/>
      <c r="D1100" s="176"/>
      <c r="E1100" s="176"/>
      <c r="F1100" s="176"/>
      <c r="G1100" s="176"/>
      <c r="H1100" s="176"/>
      <c r="I1100" s="176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87"/>
      <c r="AE1100" s="172"/>
      <c r="AF1100" s="172"/>
      <c r="AG1100" s="172"/>
      <c r="AI1100" s="9"/>
    </row>
    <row r="1101" spans="2:35" x14ac:dyDescent="0.45">
      <c r="B1101" s="187"/>
      <c r="C1101" s="176"/>
      <c r="D1101" s="176"/>
      <c r="E1101" s="176"/>
      <c r="F1101" s="176"/>
      <c r="G1101" s="176"/>
      <c r="H1101" s="176"/>
      <c r="I1101" s="176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87"/>
      <c r="AE1101" s="172"/>
      <c r="AF1101" s="172"/>
      <c r="AG1101" s="172"/>
      <c r="AI1101" s="9"/>
    </row>
    <row r="1102" spans="2:35" x14ac:dyDescent="0.45">
      <c r="B1102" s="187"/>
      <c r="C1102" s="176"/>
      <c r="D1102" s="176"/>
      <c r="E1102" s="176"/>
      <c r="F1102" s="176"/>
      <c r="G1102" s="176"/>
      <c r="H1102" s="176"/>
      <c r="I1102" s="176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87"/>
      <c r="AE1102" s="172"/>
      <c r="AF1102" s="172"/>
      <c r="AG1102" s="172"/>
      <c r="AI1102" s="9"/>
    </row>
    <row r="1103" spans="2:35" x14ac:dyDescent="0.45">
      <c r="B1103" s="187"/>
      <c r="C1103" s="176"/>
      <c r="D1103" s="176"/>
      <c r="E1103" s="176"/>
      <c r="F1103" s="176"/>
      <c r="G1103" s="176"/>
      <c r="H1103" s="176"/>
      <c r="I1103" s="176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87"/>
      <c r="AE1103" s="172"/>
      <c r="AF1103" s="172"/>
      <c r="AG1103" s="172"/>
      <c r="AI1103" s="9"/>
    </row>
    <row r="1104" spans="2:35" x14ac:dyDescent="0.45">
      <c r="B1104" s="187"/>
      <c r="C1104" s="176"/>
      <c r="D1104" s="176"/>
      <c r="E1104" s="176"/>
      <c r="F1104" s="176"/>
      <c r="G1104" s="176"/>
      <c r="H1104" s="176"/>
      <c r="I1104" s="176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87"/>
      <c r="AE1104" s="172"/>
      <c r="AF1104" s="172"/>
      <c r="AG1104" s="172"/>
      <c r="AI1104" s="9"/>
    </row>
    <row r="1105" spans="1:63" x14ac:dyDescent="0.45">
      <c r="B1105" s="187"/>
      <c r="C1105" s="176"/>
      <c r="D1105" s="176"/>
      <c r="E1105" s="176"/>
      <c r="F1105" s="176"/>
      <c r="G1105" s="176"/>
      <c r="H1105" s="176"/>
      <c r="I1105" s="176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87"/>
      <c r="AE1105" s="172"/>
      <c r="AF1105" s="172"/>
      <c r="AG1105" s="172"/>
      <c r="AI1105" s="9"/>
    </row>
    <row r="1106" spans="1:63" x14ac:dyDescent="0.45">
      <c r="B1106" s="187"/>
      <c r="C1106" s="176"/>
      <c r="D1106" s="176"/>
      <c r="E1106" s="176"/>
      <c r="F1106" s="176"/>
      <c r="G1106" s="176"/>
      <c r="H1106" s="176"/>
      <c r="I1106" s="176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87"/>
      <c r="AE1106" s="172"/>
      <c r="AF1106" s="172"/>
      <c r="AG1106" s="172"/>
      <c r="AI1106" s="9"/>
    </row>
    <row r="1107" spans="1:63" x14ac:dyDescent="0.45">
      <c r="B1107" s="187"/>
      <c r="C1107" s="176"/>
      <c r="D1107" s="176"/>
      <c r="E1107" s="176"/>
      <c r="F1107" s="176"/>
      <c r="G1107" s="176"/>
      <c r="H1107" s="176"/>
      <c r="I1107" s="176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87"/>
      <c r="AE1107" s="172"/>
      <c r="AF1107" s="172"/>
      <c r="AG1107" s="172"/>
      <c r="AI1107" s="9"/>
    </row>
    <row r="1108" spans="1:63" x14ac:dyDescent="0.45">
      <c r="B1108" s="187"/>
      <c r="C1108" s="176"/>
      <c r="D1108" s="176"/>
      <c r="E1108" s="176"/>
      <c r="F1108" s="176"/>
      <c r="G1108" s="176"/>
      <c r="H1108" s="176"/>
      <c r="I1108" s="176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87"/>
      <c r="AE1108" s="172"/>
      <c r="AF1108" s="172"/>
      <c r="AG1108" s="172"/>
      <c r="AI1108" s="9"/>
    </row>
    <row r="1109" spans="1:63" x14ac:dyDescent="0.45">
      <c r="B1109" s="187"/>
      <c r="C1109" s="176"/>
      <c r="D1109" s="176"/>
      <c r="E1109" s="176"/>
      <c r="F1109" s="176"/>
      <c r="G1109" s="176"/>
      <c r="H1109" s="176"/>
      <c r="I1109" s="176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87"/>
      <c r="AE1109" s="172"/>
      <c r="AF1109" s="172"/>
      <c r="AG1109" s="172"/>
      <c r="AI1109" s="9"/>
    </row>
    <row r="1110" spans="1:63" x14ac:dyDescent="0.45">
      <c r="B1110" s="187"/>
      <c r="C1110" s="176"/>
      <c r="D1110" s="176"/>
      <c r="E1110" s="176"/>
      <c r="F1110" s="176"/>
      <c r="G1110" s="176"/>
      <c r="H1110" s="176"/>
      <c r="I1110" s="176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87"/>
      <c r="AE1110" s="172"/>
      <c r="AF1110" s="172"/>
      <c r="AG1110" s="172"/>
      <c r="AI1110" s="9"/>
    </row>
    <row r="1111" spans="1:63" x14ac:dyDescent="0.45">
      <c r="B1111" s="187"/>
      <c r="C1111" s="176"/>
      <c r="D1111" s="176"/>
      <c r="E1111" s="176"/>
      <c r="F1111" s="176"/>
      <c r="G1111" s="176"/>
      <c r="H1111" s="176"/>
      <c r="I1111" s="176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87"/>
      <c r="AE1111" s="172"/>
      <c r="AF1111" s="172"/>
      <c r="AG1111" s="172"/>
      <c r="AI1111" s="9"/>
    </row>
    <row r="1112" spans="1:63" x14ac:dyDescent="0.45">
      <c r="B1112" s="187"/>
      <c r="C1112" s="176"/>
      <c r="D1112" s="176"/>
      <c r="E1112" s="176"/>
      <c r="F1112" s="176"/>
      <c r="G1112" s="176"/>
      <c r="H1112" s="176"/>
      <c r="I1112" s="176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87"/>
      <c r="AE1112" s="172"/>
      <c r="AF1112" s="172"/>
      <c r="AG1112" s="172"/>
      <c r="AI1112" s="9"/>
    </row>
    <row r="1113" spans="1:63" x14ac:dyDescent="0.45">
      <c r="B1113" s="187"/>
      <c r="C1113" s="176"/>
      <c r="D1113" s="176"/>
      <c r="E1113" s="176"/>
      <c r="F1113" s="176"/>
      <c r="G1113" s="176"/>
      <c r="H1113" s="176"/>
      <c r="I1113" s="176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87"/>
      <c r="AE1113" s="172"/>
      <c r="AF1113" s="172"/>
      <c r="AG1113" s="172"/>
      <c r="AI1113" s="9"/>
    </row>
    <row r="1114" spans="1:63" x14ac:dyDescent="0.45">
      <c r="B1114" s="187"/>
      <c r="C1114" s="176"/>
      <c r="D1114" s="176"/>
      <c r="E1114" s="176"/>
      <c r="F1114" s="176"/>
      <c r="G1114" s="176"/>
      <c r="H1114" s="176"/>
      <c r="I1114" s="176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87"/>
      <c r="AE1114" s="172"/>
      <c r="AF1114" s="172"/>
      <c r="AG1114" s="172"/>
      <c r="AI1114" s="9"/>
    </row>
    <row r="1115" spans="1:63" x14ac:dyDescent="0.45">
      <c r="B1115" s="187"/>
      <c r="C1115" s="176"/>
      <c r="D1115" s="176"/>
      <c r="E1115" s="176"/>
      <c r="F1115" s="176"/>
      <c r="G1115" s="176"/>
      <c r="H1115" s="176"/>
      <c r="I1115" s="176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87"/>
      <c r="AE1115" s="172"/>
      <c r="AF1115" s="172"/>
      <c r="AG1115" s="172"/>
      <c r="AI1115" s="9"/>
    </row>
    <row r="1116" spans="1:63" x14ac:dyDescent="0.45">
      <c r="B1116" s="187"/>
      <c r="C1116" s="176"/>
      <c r="D1116" s="176"/>
      <c r="E1116" s="176"/>
      <c r="F1116" s="176"/>
      <c r="G1116" s="176"/>
      <c r="H1116" s="176"/>
      <c r="I1116" s="176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87"/>
      <c r="AE1116" s="172"/>
      <c r="AF1116" s="172"/>
      <c r="AG1116" s="172"/>
      <c r="AI1116" s="9"/>
    </row>
    <row r="1117" spans="1:63" ht="21" x14ac:dyDescent="0.45">
      <c r="B1117" s="185"/>
      <c r="C1117" s="172"/>
      <c r="D1117" s="172"/>
      <c r="E1117" s="172"/>
      <c r="F1117" s="172"/>
      <c r="G1117" s="172"/>
      <c r="H1117" s="172"/>
      <c r="I1117" s="172"/>
      <c r="J1117" s="172"/>
      <c r="K1117" s="172"/>
      <c r="L1117" s="172"/>
      <c r="M1117" s="172"/>
      <c r="N1117" s="172"/>
      <c r="O1117" s="172"/>
      <c r="P1117" s="172"/>
      <c r="Q1117" s="172"/>
      <c r="R1117" s="172"/>
      <c r="S1117" s="172"/>
      <c r="T1117" s="172"/>
      <c r="U1117" s="172"/>
      <c r="V1117" s="172"/>
      <c r="W1117" s="172"/>
      <c r="X1117" s="172"/>
      <c r="Y1117" s="172"/>
      <c r="Z1117" s="172"/>
      <c r="AA1117" s="172"/>
      <c r="AB1117" s="172"/>
      <c r="AC1117" s="172"/>
      <c r="AD1117" s="185"/>
      <c r="AE1117" s="172"/>
      <c r="AF1117" s="172"/>
      <c r="AG1117" s="172"/>
      <c r="AK1117" s="124" t="s">
        <v>485</v>
      </c>
      <c r="AL1117" s="124" t="s">
        <v>486</v>
      </c>
      <c r="AM1117" s="124" t="s">
        <v>487</v>
      </c>
      <c r="AN1117" s="124" t="s">
        <v>488</v>
      </c>
      <c r="AO1117" s="124" t="s">
        <v>489</v>
      </c>
      <c r="AP1117" s="124" t="s">
        <v>363</v>
      </c>
      <c r="AQ1117" s="124" t="s">
        <v>657</v>
      </c>
      <c r="AR1117" s="124" t="s">
        <v>6</v>
      </c>
      <c r="AS1117" s="124" t="s">
        <v>9</v>
      </c>
      <c r="AT1117" s="124" t="s">
        <v>7</v>
      </c>
      <c r="AU1117" s="124" t="s">
        <v>554</v>
      </c>
      <c r="AV1117" s="124" t="s">
        <v>514</v>
      </c>
      <c r="AW1117" s="124" t="s">
        <v>370</v>
      </c>
      <c r="AX1117" s="124" t="s">
        <v>172</v>
      </c>
      <c r="AY1117" s="124" t="s">
        <v>5</v>
      </c>
      <c r="AZ1117" s="124" t="s">
        <v>173</v>
      </c>
      <c r="BA1117" s="124" t="s">
        <v>0</v>
      </c>
      <c r="BB1117" s="124" t="s">
        <v>1</v>
      </c>
      <c r="BC1117" s="124" t="s">
        <v>536</v>
      </c>
      <c r="BD1117" s="124" t="s">
        <v>10</v>
      </c>
      <c r="BE1117" s="124" t="s">
        <v>11</v>
      </c>
      <c r="BF1117" s="124" t="s">
        <v>2</v>
      </c>
      <c r="BG1117" s="124" t="s">
        <v>8</v>
      </c>
      <c r="BH1117" s="124" t="s">
        <v>537</v>
      </c>
      <c r="BI1117" s="124" t="s">
        <v>4</v>
      </c>
      <c r="BJ1117" s="124" t="s">
        <v>3</v>
      </c>
      <c r="BK1117" s="124" t="s">
        <v>555</v>
      </c>
    </row>
    <row r="1118" spans="1:63" x14ac:dyDescent="0.45">
      <c r="A1118" s="28" t="s">
        <v>238</v>
      </c>
      <c r="B1118" s="184"/>
      <c r="C1118" s="170"/>
      <c r="D1118" s="170"/>
      <c r="E1118" s="170"/>
      <c r="F1118" s="170"/>
      <c r="G1118" s="170"/>
      <c r="H1118" s="170"/>
      <c r="I1118" s="170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84"/>
      <c r="AE1118" s="172"/>
      <c r="AF1118" s="172"/>
      <c r="AG1118" s="172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84"/>
      <c r="C1119" s="170"/>
      <c r="D1119" s="170"/>
      <c r="E1119" s="170"/>
      <c r="F1119" s="170"/>
      <c r="G1119" s="170"/>
      <c r="H1119" s="170"/>
      <c r="I1119" s="170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84"/>
      <c r="AE1119" s="172"/>
      <c r="AF1119" s="172"/>
      <c r="AG1119" s="172"/>
      <c r="AI1119" s="9"/>
      <c r="AK1119" s="39">
        <v>0</v>
      </c>
      <c r="AL1119" s="39">
        <v>0</v>
      </c>
      <c r="AM1119" s="39">
        <v>0</v>
      </c>
      <c r="AN1119" s="39">
        <v>0</v>
      </c>
      <c r="AO1119" s="39">
        <v>0</v>
      </c>
      <c r="AP1119" s="39">
        <v>0</v>
      </c>
      <c r="AQ1119" s="39">
        <v>0</v>
      </c>
      <c r="AR1119" s="39">
        <v>0</v>
      </c>
      <c r="AS1119" s="39">
        <v>0</v>
      </c>
      <c r="AT1119" s="39">
        <v>0</v>
      </c>
      <c r="AU1119" s="39">
        <v>0</v>
      </c>
      <c r="AV1119" s="39">
        <v>0</v>
      </c>
      <c r="AW1119" s="39">
        <v>0</v>
      </c>
      <c r="AX1119" s="39">
        <v>0</v>
      </c>
      <c r="AY1119" s="39">
        <v>0</v>
      </c>
      <c r="AZ1119" s="39">
        <v>0</v>
      </c>
      <c r="BA1119" s="39">
        <v>0</v>
      </c>
      <c r="BB1119" s="39">
        <v>0</v>
      </c>
      <c r="BC1119" s="39">
        <v>0</v>
      </c>
      <c r="BD1119" s="39">
        <v>0</v>
      </c>
      <c r="BE1119" s="39">
        <v>0</v>
      </c>
      <c r="BF1119" s="39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84"/>
      <c r="C1120" s="170"/>
      <c r="D1120" s="170"/>
      <c r="E1120" s="170"/>
      <c r="F1120" s="170"/>
      <c r="G1120" s="170"/>
      <c r="H1120" s="170"/>
      <c r="I1120" s="170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84"/>
      <c r="AE1120" s="172"/>
      <c r="AF1120" s="172"/>
      <c r="AG1120" s="172"/>
      <c r="AI1120" s="9"/>
      <c r="AK1120" s="40">
        <f>ROWS(C1118:C1169)-COUNTBLANK(C1118:C1169)</f>
        <v>0</v>
      </c>
      <c r="AL1120" s="40">
        <f>ROWS(D1118:D1169)-COUNTBLANK(D1118:D1169)</f>
        <v>0</v>
      </c>
      <c r="AM1120" s="40">
        <f>ROWS(E1118:E1169)-COUNTBLANK(E1118:E1169)</f>
        <v>0</v>
      </c>
      <c r="AN1120" s="40">
        <f>ROWS(F1118:F1169)-COUNTBLANK(F1118:F1169)</f>
        <v>0</v>
      </c>
      <c r="AO1120" s="40">
        <f>ROWS(G1118:G1169)-COUNTBLANK(G1118:G1169)</f>
        <v>0</v>
      </c>
      <c r="AP1120" s="40">
        <f>ROWS(I1118:I1169)-COUNTBLANK(I1118:I1169)</f>
        <v>0</v>
      </c>
      <c r="AQ1120" s="40"/>
      <c r="AR1120" s="40">
        <f>ROWS(J1118:J1169)-COUNTBLANK(J1118:J1169)</f>
        <v>0</v>
      </c>
      <c r="AS1120" s="40">
        <f t="shared" ref="AS1120" si="381">ROWS(K1118:K1169)-COUNTBLANK(K1118:K1169)</f>
        <v>0</v>
      </c>
      <c r="AT1120" s="40">
        <f t="shared" ref="AT1120" si="382">ROWS(L1118:L1169)-COUNTBLANK(L1118:L1169)</f>
        <v>0</v>
      </c>
      <c r="AU1120" s="40">
        <f t="shared" ref="AU1120" si="383">ROWS(M1118:M1169)-COUNTBLANK(M1118:M1169)</f>
        <v>0</v>
      </c>
      <c r="AV1120" s="40">
        <f t="shared" ref="AV1120" si="384">ROWS(N1118:N1169)-COUNTBLANK(N1118:N1169)</f>
        <v>0</v>
      </c>
      <c r="AW1120" s="40">
        <f t="shared" ref="AW1120" si="385">ROWS(O1118:O1169)-COUNTBLANK(O1118:O1169)</f>
        <v>0</v>
      </c>
      <c r="AX1120" s="40">
        <f t="shared" ref="AX1120" si="386">ROWS(P1118:P1169)-COUNTBLANK(P1118:P1169)</f>
        <v>0</v>
      </c>
      <c r="AY1120" s="40">
        <f t="shared" ref="AY1120" si="387">ROWS(Q1118:Q1169)-COUNTBLANK(Q1118:Q1169)</f>
        <v>0</v>
      </c>
      <c r="AZ1120" s="40">
        <f t="shared" ref="AZ1120" si="388">ROWS(R1118:R1169)-COUNTBLANK(R1118:R1169)</f>
        <v>0</v>
      </c>
      <c r="BA1120" s="40">
        <f t="shared" ref="BA1120" si="389">ROWS(S1118:S1169)-COUNTBLANK(S1118:S1169)</f>
        <v>0</v>
      </c>
      <c r="BB1120" s="40">
        <f t="shared" ref="BB1120" si="390">ROWS(T1118:T1169)-COUNTBLANK(T1118:T1169)</f>
        <v>0</v>
      </c>
      <c r="BC1120" s="40">
        <f t="shared" ref="BC1120" si="391">ROWS(U1118:U1169)-COUNTBLANK(U1118:U1169)</f>
        <v>0</v>
      </c>
      <c r="BD1120" s="40">
        <f t="shared" ref="BD1120" si="392">ROWS(V1118:V1169)-COUNTBLANK(V1118:V1169)</f>
        <v>0</v>
      </c>
      <c r="BE1120" s="40">
        <f t="shared" ref="BE1120" si="393">ROWS(W1118:W1169)-COUNTBLANK(W1118:W1169)</f>
        <v>0</v>
      </c>
      <c r="BF1120" s="40">
        <f t="shared" ref="BF1120" si="394">ROWS(X1118:X1169)-COUNTBLANK(X1118:X1169)</f>
        <v>0</v>
      </c>
      <c r="BG1120" s="40">
        <f t="shared" ref="BG1120" si="395">ROWS(Y1118:Y1169)-COUNTBLANK(Y1118:Y1169)</f>
        <v>0</v>
      </c>
      <c r="BH1120" s="40">
        <f t="shared" ref="BH1120" si="396">ROWS(Z1118:Z1169)-COUNTBLANK(Z1118:Z1169)</f>
        <v>0</v>
      </c>
      <c r="BI1120" s="40">
        <f t="shared" ref="BI1120" si="397">ROWS(AA1118:AA1169)-COUNTBLANK(AA1118:AA1169)</f>
        <v>0</v>
      </c>
      <c r="BJ1120" s="40">
        <f t="shared" ref="BJ1120" si="398">ROWS(AB1118:AB1169)-COUNTBLANK(AB1118:AB1169)</f>
        <v>0</v>
      </c>
      <c r="BK1120" s="40">
        <f t="shared" ref="BK1120" si="399">ROWS(AC1118:AC1169)-COUNTBLANK(AC1118:AC1169)</f>
        <v>0</v>
      </c>
    </row>
    <row r="1121" spans="2:47" x14ac:dyDescent="0.45">
      <c r="B1121" s="184"/>
      <c r="C1121" s="170"/>
      <c r="D1121" s="170"/>
      <c r="E1121" s="170"/>
      <c r="F1121" s="170"/>
      <c r="G1121" s="170"/>
      <c r="H1121" s="170"/>
      <c r="I1121" s="170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84"/>
      <c r="AE1121" s="172"/>
      <c r="AF1121" s="172"/>
      <c r="AG1121" s="172"/>
      <c r="AI1121" s="9"/>
    </row>
    <row r="1122" spans="2:47" x14ac:dyDescent="0.45">
      <c r="B1122" s="184"/>
      <c r="C1122" s="170"/>
      <c r="D1122" s="170"/>
      <c r="E1122" s="170"/>
      <c r="F1122" s="170"/>
      <c r="G1122" s="170"/>
      <c r="H1122" s="170"/>
      <c r="I1122" s="170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84"/>
      <c r="AE1122" s="172"/>
      <c r="AF1122" s="172"/>
      <c r="AG1122" s="172"/>
      <c r="AI1122" s="9"/>
      <c r="AK1122" s="22" t="s">
        <v>257</v>
      </c>
      <c r="AL1122" s="22" t="s">
        <v>587</v>
      </c>
      <c r="AM1122" s="22" t="s">
        <v>590</v>
      </c>
      <c r="AN1122" s="22" t="s">
        <v>588</v>
      </c>
      <c r="AO1122" s="22" t="s">
        <v>589</v>
      </c>
    </row>
    <row r="1123" spans="2:47" x14ac:dyDescent="0.45">
      <c r="B1123" s="184"/>
      <c r="C1123" s="170"/>
      <c r="D1123" s="170"/>
      <c r="E1123" s="170"/>
      <c r="F1123" s="170"/>
      <c r="G1123" s="170"/>
      <c r="H1123" s="170"/>
      <c r="I1123" s="170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84"/>
      <c r="AE1123" s="172"/>
      <c r="AF1123" s="172"/>
      <c r="AG1123" s="172"/>
      <c r="AI1123" s="9"/>
      <c r="AK1123" s="23">
        <f>ROWS(AD1118:AD1169)-COUNTBLANK(B1118:B1169)</f>
        <v>0</v>
      </c>
      <c r="AL1123" s="23">
        <f>COUNTIF(AG1118:AG1169,"FALSE")</f>
        <v>0</v>
      </c>
      <c r="AM1123" s="23">
        <f>AK1123-AL1123</f>
        <v>0</v>
      </c>
      <c r="AN1123" s="23">
        <f>COUNTIF(AF1118:AF1169,"O")</f>
        <v>0</v>
      </c>
      <c r="AO1123" s="23">
        <f>COUNTIF(AF1118:AF1169,"*~?")</f>
        <v>0</v>
      </c>
    </row>
    <row r="1124" spans="2:47" x14ac:dyDescent="0.45">
      <c r="B1124" s="184"/>
      <c r="C1124" s="170"/>
      <c r="D1124" s="170"/>
      <c r="E1124" s="170"/>
      <c r="F1124" s="170"/>
      <c r="G1124" s="170"/>
      <c r="H1124" s="170"/>
      <c r="I1124" s="170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84"/>
      <c r="AE1124" s="172"/>
      <c r="AF1124" s="172"/>
      <c r="AG1124" s="172"/>
      <c r="AI1124" s="9"/>
    </row>
    <row r="1125" spans="2:47" x14ac:dyDescent="0.45">
      <c r="B1125" s="184"/>
      <c r="C1125" s="170"/>
      <c r="D1125" s="170"/>
      <c r="E1125" s="170"/>
      <c r="F1125" s="170"/>
      <c r="G1125" s="170"/>
      <c r="H1125" s="170"/>
      <c r="I1125" s="170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84"/>
      <c r="AE1125" s="172"/>
      <c r="AF1125" s="172"/>
      <c r="AG1125" s="172"/>
      <c r="AI1125" s="9"/>
      <c r="AK1125" s="9"/>
      <c r="AL1125" s="22" t="s">
        <v>455</v>
      </c>
      <c r="AM1125" s="22" t="s">
        <v>337</v>
      </c>
      <c r="AN1125" s="22" t="s">
        <v>456</v>
      </c>
      <c r="AP1125" s="22"/>
      <c r="AQ1125" s="88" t="s">
        <v>485</v>
      </c>
      <c r="AR1125" s="88" t="s">
        <v>486</v>
      </c>
      <c r="AS1125" s="88" t="s">
        <v>487</v>
      </c>
      <c r="AT1125" s="88" t="s">
        <v>488</v>
      </c>
      <c r="AU1125" s="88" t="s">
        <v>489</v>
      </c>
    </row>
    <row r="1126" spans="2:47" x14ac:dyDescent="0.45">
      <c r="B1126" s="184"/>
      <c r="C1126" s="170"/>
      <c r="D1126" s="170"/>
      <c r="E1126" s="170"/>
      <c r="F1126" s="170"/>
      <c r="G1126" s="170"/>
      <c r="H1126" s="170"/>
      <c r="I1126" s="170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84"/>
      <c r="AE1126" s="172"/>
      <c r="AF1126" s="172"/>
      <c r="AG1126" s="172"/>
      <c r="AI1126" s="9"/>
      <c r="AK1126" s="22" t="s">
        <v>260</v>
      </c>
      <c r="AL1126" s="25">
        <f>IF(ISNUMBER(SEARCH("S",A1119)),COUNTIF(AG1118:AG1127,"False"),0)</f>
        <v>0</v>
      </c>
      <c r="AM1126" s="25">
        <f>IF(ISNUMBER(SEARCH("S",A1119)),COUNTIF(AG1160:AG1169,"False"),0)</f>
        <v>0</v>
      </c>
      <c r="AN1126" s="25">
        <f>IF(ISNUMBER(SEARCH("S",A1119)),COUNTIF(AG1128:AG1159,"False"),0)</f>
        <v>0</v>
      </c>
      <c r="AP1126" s="22" t="s">
        <v>388</v>
      </c>
      <c r="AQ1126" s="23">
        <f>IF(OR(ISNUMBER(SEARCH("S",$A1119)),ISNUMBER(SEARCH("P",$A1119))),AK1119,0)</f>
        <v>0</v>
      </c>
      <c r="AR1126" s="23">
        <f>IF(OR(ISNUMBER(SEARCH("S",$A1119)),ISNUMBER(SEARCH("P",$A1119))),AL1119,0)</f>
        <v>0</v>
      </c>
      <c r="AS1126" s="23">
        <f>IF(OR(ISNUMBER(SEARCH("S",$A1119)),ISNUMBER(SEARCH("P",$A1119))),AM1119,0)</f>
        <v>0</v>
      </c>
      <c r="AT1126" s="23">
        <f>IF(OR(ISNUMBER(SEARCH("S",$A1119)),ISNUMBER(SEARCH("P",$A1119))),AN1119,0)</f>
        <v>0</v>
      </c>
      <c r="AU1126" s="23">
        <f>IF(OR(ISNUMBER(SEARCH("S",$A1119)),ISNUMBER(SEARCH("P",$A1119))),AO1119,0)</f>
        <v>0</v>
      </c>
    </row>
    <row r="1127" spans="2:47" x14ac:dyDescent="0.45">
      <c r="B1127" s="184"/>
      <c r="C1127" s="170"/>
      <c r="D1127" s="170"/>
      <c r="E1127" s="170"/>
      <c r="F1127" s="170"/>
      <c r="G1127" s="170"/>
      <c r="H1127" s="170"/>
      <c r="I1127" s="170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84"/>
      <c r="AE1127" s="172"/>
      <c r="AF1127" s="172"/>
      <c r="AG1127" s="172"/>
      <c r="AI1127" s="9"/>
      <c r="AK1127" s="22" t="s">
        <v>352</v>
      </c>
      <c r="AL1127" s="25">
        <f>IF(ISNUMBER(SEARCH("P",A1119)),COUNTIF(AG1118:AG1127,"False"),0)</f>
        <v>0</v>
      </c>
      <c r="AM1127" s="25">
        <f>IF(ISNUMBER(SEARCH("P",A1119)),COUNTIF(AG1155:AG1164,"False"),0)</f>
        <v>0</v>
      </c>
      <c r="AN1127" s="25">
        <f>IF(ISNUMBER(SEARCH("P",A1119)),COUNTIF(AG1128:AG1154,"False"),0)</f>
        <v>0</v>
      </c>
      <c r="AP1127" s="22"/>
      <c r="AQ1127" s="23">
        <f>IF(OR(ISNUMBER(SEARCH("S",$A1119)),ISNUMBER(SEARCH("P",$A1119))),AK1120,0)</f>
        <v>0</v>
      </c>
      <c r="AR1127" s="23">
        <f>IF(OR(ISNUMBER(SEARCH("S",$A1119)),ISNUMBER(SEARCH("P",$A1119))),AL1120,0)</f>
        <v>0</v>
      </c>
      <c r="AS1127" s="23">
        <f>IF(OR(ISNUMBER(SEARCH("S",$A1119)),ISNUMBER(SEARCH("P",$A1119))),AM1120,0)</f>
        <v>0</v>
      </c>
      <c r="AT1127" s="23">
        <f>IF(OR(ISNUMBER(SEARCH("S",$A1119)),ISNUMBER(SEARCH("P",$A1119))),AN1120,0)</f>
        <v>0</v>
      </c>
      <c r="AU1127" s="23">
        <f>IF(OR(ISNUMBER(SEARCH("S",$A1119)),ISNUMBER(SEARCH("P",$A1119))),AO1120,0)</f>
        <v>0</v>
      </c>
    </row>
    <row r="1128" spans="2:47" x14ac:dyDescent="0.45">
      <c r="B1128" s="184"/>
      <c r="C1128" s="170"/>
      <c r="D1128" s="170"/>
      <c r="E1128" s="170"/>
      <c r="F1128" s="170"/>
      <c r="G1128" s="170"/>
      <c r="H1128" s="170"/>
      <c r="I1128" s="170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84"/>
      <c r="AE1128" s="172"/>
      <c r="AF1128" s="172"/>
      <c r="AG1128" s="172"/>
      <c r="AI1128" s="9"/>
      <c r="AK1128" s="22" t="s">
        <v>353</v>
      </c>
      <c r="AL1128" s="25">
        <f>IF(ISNUMBER(SEARCH("A",A1119)),COUNTIF(AG1118:AG1127,"False"),0)</f>
        <v>0</v>
      </c>
      <c r="AM1128" s="25">
        <f>IF(ISNUMBER(SEARCH("A",A1119)),COUNTIF(AG1148:AG1157,"False"),0)</f>
        <v>0</v>
      </c>
      <c r="AN1128" s="25">
        <f>IF(ISNUMBER(SEARCH("A",A1119)),COUNTIF(AG1128:AG1147,"False"),0)</f>
        <v>0</v>
      </c>
      <c r="AP1128" s="22" t="s">
        <v>353</v>
      </c>
      <c r="AQ1128" s="23">
        <f>IF(ISNUMBER(SEARCH("A",$A1119)),AK1119,0)</f>
        <v>0</v>
      </c>
      <c r="AR1128" s="23">
        <f>IF(ISNUMBER(SEARCH("A",$A1119)),AL1119,0)</f>
        <v>0</v>
      </c>
      <c r="AS1128" s="23">
        <f>IF(ISNUMBER(SEARCH("A",$A1119)),AM1119,0)</f>
        <v>0</v>
      </c>
      <c r="AT1128" s="23">
        <f>IF(ISNUMBER(SEARCH("A",$A1119)),AN1119,0)</f>
        <v>0</v>
      </c>
      <c r="AU1128" s="23" t="s">
        <v>167</v>
      </c>
    </row>
    <row r="1129" spans="2:47" x14ac:dyDescent="0.45">
      <c r="B1129" s="184"/>
      <c r="C1129" s="170"/>
      <c r="D1129" s="170"/>
      <c r="E1129" s="170"/>
      <c r="F1129" s="170"/>
      <c r="G1129" s="170"/>
      <c r="H1129" s="170"/>
      <c r="I1129" s="170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84"/>
      <c r="AE1129" s="172"/>
      <c r="AF1129" s="172"/>
      <c r="AG1129" s="172"/>
      <c r="AI1129" s="9"/>
      <c r="AP1129" s="9"/>
      <c r="AQ1129" s="23">
        <v>10</v>
      </c>
      <c r="AR1129" s="23">
        <v>10</v>
      </c>
      <c r="AS1129" s="23">
        <v>10</v>
      </c>
      <c r="AT1129" s="23">
        <v>10</v>
      </c>
      <c r="AU1129" s="23" t="s">
        <v>167</v>
      </c>
    </row>
    <row r="1130" spans="2:47" x14ac:dyDescent="0.45">
      <c r="B1130" s="184"/>
      <c r="C1130" s="170"/>
      <c r="D1130" s="170"/>
      <c r="E1130" s="170"/>
      <c r="F1130" s="170"/>
      <c r="G1130" s="170"/>
      <c r="H1130" s="170"/>
      <c r="I1130" s="170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84"/>
      <c r="AE1130" s="172"/>
      <c r="AF1130" s="172"/>
      <c r="AG1130" s="172"/>
      <c r="AI1130" s="9"/>
      <c r="AK1130" s="456" t="s">
        <v>658</v>
      </c>
      <c r="AL1130" s="456"/>
      <c r="AM1130" s="456"/>
    </row>
    <row r="1131" spans="2:47" x14ac:dyDescent="0.45">
      <c r="B1131" s="184"/>
      <c r="C1131" s="170"/>
      <c r="D1131" s="170"/>
      <c r="E1131" s="170"/>
      <c r="F1131" s="170"/>
      <c r="G1131" s="170"/>
      <c r="H1131" s="170"/>
      <c r="I1131" s="170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84"/>
      <c r="AE1131" s="172"/>
      <c r="AF1131" s="172"/>
      <c r="AG1131" s="172"/>
      <c r="AI1131" s="9"/>
      <c r="AK1131" s="442" t="s">
        <v>679</v>
      </c>
      <c r="AL1131" s="23"/>
      <c r="AM1131" s="22">
        <f>COUNTIF(H1118:H1169,1)</f>
        <v>0</v>
      </c>
    </row>
    <row r="1132" spans="2:47" x14ac:dyDescent="0.45">
      <c r="B1132" s="184"/>
      <c r="C1132" s="170"/>
      <c r="D1132" s="170"/>
      <c r="E1132" s="170"/>
      <c r="F1132" s="170"/>
      <c r="G1132" s="170"/>
      <c r="H1132" s="170"/>
      <c r="I1132" s="170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84"/>
      <c r="AE1132" s="172"/>
      <c r="AF1132" s="172"/>
      <c r="AG1132" s="172"/>
      <c r="AI1132" s="9"/>
      <c r="AK1132" s="442" t="s">
        <v>680</v>
      </c>
      <c r="AL1132" s="23"/>
      <c r="AM1132" s="22">
        <f>COUNTIF(H1118:H1169,2)</f>
        <v>0</v>
      </c>
    </row>
    <row r="1133" spans="2:47" x14ac:dyDescent="0.45">
      <c r="B1133" s="184"/>
      <c r="C1133" s="170"/>
      <c r="D1133" s="170"/>
      <c r="E1133" s="170"/>
      <c r="F1133" s="170"/>
      <c r="G1133" s="170"/>
      <c r="H1133" s="170"/>
      <c r="I1133" s="170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84"/>
      <c r="AE1133" s="172"/>
      <c r="AF1133" s="172"/>
      <c r="AG1133" s="172"/>
      <c r="AI1133" s="9"/>
    </row>
    <row r="1134" spans="2:47" x14ac:dyDescent="0.45">
      <c r="B1134" s="184"/>
      <c r="C1134" s="170"/>
      <c r="D1134" s="170"/>
      <c r="E1134" s="170"/>
      <c r="F1134" s="170"/>
      <c r="G1134" s="170"/>
      <c r="H1134" s="170"/>
      <c r="I1134" s="170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84"/>
      <c r="AE1134" s="172"/>
      <c r="AF1134" s="172"/>
      <c r="AG1134" s="172"/>
      <c r="AI1134" s="9"/>
    </row>
    <row r="1135" spans="2:47" x14ac:dyDescent="0.45">
      <c r="B1135" s="184"/>
      <c r="C1135" s="170"/>
      <c r="D1135" s="170"/>
      <c r="E1135" s="170"/>
      <c r="F1135" s="170"/>
      <c r="G1135" s="170"/>
      <c r="H1135" s="170"/>
      <c r="I1135" s="170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84"/>
      <c r="AE1135" s="172"/>
      <c r="AF1135" s="172"/>
      <c r="AG1135" s="172"/>
      <c r="AI1135" s="9"/>
    </row>
    <row r="1136" spans="2:47" x14ac:dyDescent="0.45">
      <c r="B1136" s="184"/>
      <c r="C1136" s="170"/>
      <c r="D1136" s="170"/>
      <c r="E1136" s="170"/>
      <c r="F1136" s="170"/>
      <c r="G1136" s="170"/>
      <c r="H1136" s="170"/>
      <c r="I1136" s="170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84"/>
      <c r="AE1136" s="172"/>
      <c r="AF1136" s="172"/>
      <c r="AG1136" s="172"/>
      <c r="AI1136" s="9"/>
    </row>
    <row r="1137" spans="2:35" x14ac:dyDescent="0.45">
      <c r="B1137" s="184"/>
      <c r="C1137" s="170"/>
      <c r="D1137" s="170"/>
      <c r="E1137" s="170"/>
      <c r="F1137" s="170"/>
      <c r="G1137" s="170"/>
      <c r="H1137" s="170"/>
      <c r="I1137" s="170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84"/>
      <c r="AE1137" s="172"/>
      <c r="AF1137" s="172"/>
      <c r="AG1137" s="172"/>
      <c r="AI1137" s="9"/>
    </row>
    <row r="1138" spans="2:35" x14ac:dyDescent="0.45">
      <c r="B1138" s="184"/>
      <c r="C1138" s="170"/>
      <c r="D1138" s="170"/>
      <c r="E1138" s="170"/>
      <c r="F1138" s="170"/>
      <c r="G1138" s="170"/>
      <c r="H1138" s="170"/>
      <c r="I1138" s="170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84"/>
      <c r="AE1138" s="172"/>
      <c r="AF1138" s="172"/>
      <c r="AG1138" s="172"/>
      <c r="AI1138" s="9"/>
    </row>
    <row r="1139" spans="2:35" x14ac:dyDescent="0.45">
      <c r="B1139" s="184"/>
      <c r="C1139" s="170"/>
      <c r="D1139" s="170"/>
      <c r="E1139" s="170"/>
      <c r="F1139" s="170"/>
      <c r="G1139" s="170"/>
      <c r="H1139" s="170"/>
      <c r="I1139" s="170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84"/>
      <c r="AE1139" s="172"/>
      <c r="AF1139" s="172"/>
      <c r="AG1139" s="172"/>
      <c r="AI1139" s="9"/>
    </row>
    <row r="1140" spans="2:35" x14ac:dyDescent="0.45">
      <c r="B1140" s="184"/>
      <c r="C1140" s="170"/>
      <c r="D1140" s="170"/>
      <c r="E1140" s="170"/>
      <c r="F1140" s="170"/>
      <c r="G1140" s="170"/>
      <c r="H1140" s="170"/>
      <c r="I1140" s="170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84"/>
      <c r="AE1140" s="172"/>
      <c r="AF1140" s="172"/>
      <c r="AG1140" s="172"/>
      <c r="AI1140" s="9"/>
    </row>
    <row r="1141" spans="2:35" x14ac:dyDescent="0.45">
      <c r="B1141" s="184"/>
      <c r="C1141" s="170"/>
      <c r="D1141" s="170"/>
      <c r="E1141" s="170"/>
      <c r="F1141" s="170"/>
      <c r="G1141" s="170"/>
      <c r="H1141" s="170"/>
      <c r="I1141" s="170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84"/>
      <c r="AE1141" s="172"/>
      <c r="AF1141" s="172"/>
      <c r="AG1141" s="172"/>
      <c r="AI1141" s="9"/>
    </row>
    <row r="1142" spans="2:35" x14ac:dyDescent="0.45">
      <c r="B1142" s="184"/>
      <c r="C1142" s="170"/>
      <c r="D1142" s="170"/>
      <c r="E1142" s="170"/>
      <c r="F1142" s="170"/>
      <c r="G1142" s="170"/>
      <c r="H1142" s="170"/>
      <c r="I1142" s="170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84"/>
      <c r="AE1142" s="172"/>
      <c r="AF1142" s="172"/>
      <c r="AG1142" s="172"/>
      <c r="AI1142" s="9"/>
    </row>
    <row r="1143" spans="2:35" x14ac:dyDescent="0.45">
      <c r="B1143" s="184"/>
      <c r="C1143" s="170"/>
      <c r="D1143" s="170"/>
      <c r="E1143" s="170"/>
      <c r="F1143" s="170"/>
      <c r="G1143" s="170"/>
      <c r="H1143" s="170"/>
      <c r="I1143" s="170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84"/>
      <c r="AE1143" s="172"/>
      <c r="AF1143" s="172"/>
      <c r="AG1143" s="172"/>
      <c r="AI1143" s="9"/>
    </row>
    <row r="1144" spans="2:35" x14ac:dyDescent="0.45">
      <c r="B1144" s="184"/>
      <c r="C1144" s="170"/>
      <c r="D1144" s="170"/>
      <c r="E1144" s="170"/>
      <c r="F1144" s="170"/>
      <c r="G1144" s="170"/>
      <c r="H1144" s="170"/>
      <c r="I1144" s="170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84"/>
      <c r="AE1144" s="172"/>
      <c r="AF1144" s="172"/>
      <c r="AG1144" s="172"/>
      <c r="AI1144" s="9"/>
    </row>
    <row r="1145" spans="2:35" x14ac:dyDescent="0.45">
      <c r="B1145" s="184"/>
      <c r="C1145" s="170"/>
      <c r="D1145" s="170"/>
      <c r="E1145" s="170"/>
      <c r="F1145" s="170"/>
      <c r="G1145" s="170"/>
      <c r="H1145" s="170"/>
      <c r="I1145" s="170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84"/>
      <c r="AE1145" s="172"/>
      <c r="AF1145" s="172"/>
      <c r="AG1145" s="172"/>
      <c r="AI1145" s="9"/>
    </row>
    <row r="1146" spans="2:35" x14ac:dyDescent="0.45">
      <c r="B1146" s="184"/>
      <c r="C1146" s="170"/>
      <c r="D1146" s="170"/>
      <c r="E1146" s="170"/>
      <c r="F1146" s="170"/>
      <c r="G1146" s="170"/>
      <c r="H1146" s="170"/>
      <c r="I1146" s="170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84"/>
      <c r="AE1146" s="172"/>
      <c r="AF1146" s="172"/>
      <c r="AG1146" s="172"/>
      <c r="AI1146" s="9"/>
    </row>
    <row r="1147" spans="2:35" x14ac:dyDescent="0.45">
      <c r="B1147" s="184"/>
      <c r="C1147" s="170"/>
      <c r="D1147" s="170"/>
      <c r="E1147" s="170"/>
      <c r="F1147" s="170"/>
      <c r="G1147" s="170"/>
      <c r="H1147" s="170"/>
      <c r="I1147" s="170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84"/>
      <c r="AE1147" s="172"/>
      <c r="AF1147" s="172"/>
      <c r="AG1147" s="172"/>
      <c r="AI1147" s="9"/>
    </row>
    <row r="1148" spans="2:35" x14ac:dyDescent="0.45">
      <c r="B1148" s="184"/>
      <c r="C1148" s="170"/>
      <c r="D1148" s="170"/>
      <c r="E1148" s="170"/>
      <c r="F1148" s="170"/>
      <c r="G1148" s="170"/>
      <c r="H1148" s="170"/>
      <c r="I1148" s="170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84"/>
      <c r="AE1148" s="172"/>
      <c r="AF1148" s="172"/>
      <c r="AG1148" s="172"/>
      <c r="AI1148" s="9"/>
    </row>
    <row r="1149" spans="2:35" x14ac:dyDescent="0.45">
      <c r="B1149" s="184"/>
      <c r="C1149" s="170"/>
      <c r="D1149" s="170"/>
      <c r="E1149" s="170"/>
      <c r="F1149" s="170"/>
      <c r="G1149" s="170"/>
      <c r="H1149" s="170"/>
      <c r="I1149" s="170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84"/>
      <c r="AE1149" s="172"/>
      <c r="AF1149" s="172"/>
      <c r="AG1149" s="172"/>
      <c r="AI1149" s="9"/>
    </row>
    <row r="1150" spans="2:35" x14ac:dyDescent="0.45">
      <c r="B1150" s="184"/>
      <c r="C1150" s="170"/>
      <c r="D1150" s="170"/>
      <c r="E1150" s="170"/>
      <c r="F1150" s="170"/>
      <c r="G1150" s="170"/>
      <c r="H1150" s="170"/>
      <c r="I1150" s="170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84"/>
      <c r="AE1150" s="172"/>
      <c r="AF1150" s="172"/>
      <c r="AG1150" s="172"/>
      <c r="AI1150" s="9"/>
    </row>
    <row r="1151" spans="2:35" x14ac:dyDescent="0.45">
      <c r="B1151" s="184"/>
      <c r="C1151" s="170"/>
      <c r="D1151" s="170"/>
      <c r="E1151" s="170"/>
      <c r="F1151" s="170"/>
      <c r="G1151" s="170"/>
      <c r="H1151" s="170"/>
      <c r="I1151" s="170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84"/>
      <c r="AE1151" s="172"/>
      <c r="AF1151" s="172"/>
      <c r="AG1151" s="172"/>
      <c r="AI1151" s="9"/>
    </row>
    <row r="1152" spans="2:35" x14ac:dyDescent="0.45">
      <c r="B1152" s="184"/>
      <c r="C1152" s="170"/>
      <c r="D1152" s="170"/>
      <c r="E1152" s="170"/>
      <c r="F1152" s="170"/>
      <c r="G1152" s="170"/>
      <c r="H1152" s="170"/>
      <c r="I1152" s="170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84"/>
      <c r="AE1152" s="172"/>
      <c r="AF1152" s="172"/>
      <c r="AG1152" s="172"/>
      <c r="AI1152" s="9"/>
    </row>
    <row r="1153" spans="2:35" x14ac:dyDescent="0.45">
      <c r="B1153" s="184"/>
      <c r="C1153" s="170"/>
      <c r="D1153" s="170"/>
      <c r="E1153" s="170"/>
      <c r="F1153" s="170"/>
      <c r="G1153" s="170"/>
      <c r="H1153" s="170"/>
      <c r="I1153" s="170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84"/>
      <c r="AE1153" s="172"/>
      <c r="AF1153" s="172"/>
      <c r="AG1153" s="172"/>
      <c r="AI1153" s="9"/>
    </row>
    <row r="1154" spans="2:35" x14ac:dyDescent="0.45">
      <c r="B1154" s="184"/>
      <c r="C1154" s="170"/>
      <c r="D1154" s="170"/>
      <c r="E1154" s="170"/>
      <c r="F1154" s="170"/>
      <c r="G1154" s="170"/>
      <c r="H1154" s="170"/>
      <c r="I1154" s="170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84"/>
      <c r="AE1154" s="172"/>
      <c r="AF1154" s="172"/>
      <c r="AG1154" s="172"/>
      <c r="AI1154" s="9"/>
    </row>
    <row r="1155" spans="2:35" x14ac:dyDescent="0.45">
      <c r="B1155" s="184"/>
      <c r="C1155" s="170"/>
      <c r="D1155" s="170"/>
      <c r="E1155" s="170"/>
      <c r="F1155" s="170"/>
      <c r="G1155" s="170"/>
      <c r="H1155" s="170"/>
      <c r="I1155" s="170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84"/>
      <c r="AE1155" s="172"/>
      <c r="AF1155" s="172"/>
      <c r="AG1155" s="172"/>
      <c r="AI1155" s="9"/>
    </row>
    <row r="1156" spans="2:35" x14ac:dyDescent="0.45">
      <c r="B1156" s="184"/>
      <c r="C1156" s="170"/>
      <c r="D1156" s="170"/>
      <c r="E1156" s="170"/>
      <c r="F1156" s="170"/>
      <c r="G1156" s="170"/>
      <c r="H1156" s="170"/>
      <c r="I1156" s="170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84"/>
      <c r="AE1156" s="172"/>
      <c r="AF1156" s="172"/>
      <c r="AG1156" s="172"/>
      <c r="AI1156" s="9"/>
    </row>
    <row r="1157" spans="2:35" x14ac:dyDescent="0.45">
      <c r="B1157" s="184"/>
      <c r="C1157" s="170"/>
      <c r="D1157" s="170"/>
      <c r="E1157" s="170"/>
      <c r="F1157" s="170"/>
      <c r="G1157" s="170"/>
      <c r="H1157" s="170"/>
      <c r="I1157" s="170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84"/>
      <c r="AE1157" s="172"/>
      <c r="AF1157" s="172"/>
      <c r="AG1157" s="172"/>
      <c r="AI1157" s="9"/>
    </row>
    <row r="1158" spans="2:35" x14ac:dyDescent="0.45">
      <c r="B1158" s="184"/>
      <c r="C1158" s="170"/>
      <c r="D1158" s="170"/>
      <c r="E1158" s="170"/>
      <c r="F1158" s="170"/>
      <c r="G1158" s="170"/>
      <c r="H1158" s="170"/>
      <c r="I1158" s="170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84"/>
      <c r="AE1158" s="172"/>
      <c r="AF1158" s="172"/>
      <c r="AG1158" s="172"/>
      <c r="AI1158" s="9"/>
    </row>
    <row r="1159" spans="2:35" x14ac:dyDescent="0.45">
      <c r="B1159" s="184"/>
      <c r="C1159" s="170"/>
      <c r="D1159" s="170"/>
      <c r="E1159" s="170"/>
      <c r="F1159" s="170"/>
      <c r="G1159" s="170"/>
      <c r="H1159" s="170"/>
      <c r="I1159" s="170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84"/>
      <c r="AE1159" s="172"/>
      <c r="AF1159" s="172"/>
      <c r="AG1159" s="172"/>
      <c r="AI1159" s="9"/>
    </row>
    <row r="1160" spans="2:35" x14ac:dyDescent="0.45">
      <c r="B1160" s="184"/>
      <c r="C1160" s="170"/>
      <c r="D1160" s="170"/>
      <c r="E1160" s="170"/>
      <c r="F1160" s="170"/>
      <c r="G1160" s="170"/>
      <c r="H1160" s="170"/>
      <c r="I1160" s="170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84"/>
      <c r="AE1160" s="172"/>
      <c r="AF1160" s="172"/>
      <c r="AG1160" s="172"/>
      <c r="AI1160" s="9"/>
    </row>
    <row r="1161" spans="2:35" x14ac:dyDescent="0.45">
      <c r="B1161" s="184"/>
      <c r="C1161" s="170"/>
      <c r="D1161" s="170"/>
      <c r="E1161" s="170"/>
      <c r="F1161" s="170"/>
      <c r="G1161" s="170"/>
      <c r="H1161" s="170"/>
      <c r="I1161" s="170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84"/>
      <c r="AE1161" s="172"/>
      <c r="AF1161" s="172"/>
      <c r="AG1161" s="172"/>
      <c r="AI1161" s="9"/>
    </row>
    <row r="1162" spans="2:35" x14ac:dyDescent="0.45">
      <c r="B1162" s="184"/>
      <c r="C1162" s="170"/>
      <c r="D1162" s="170"/>
      <c r="E1162" s="170"/>
      <c r="F1162" s="170"/>
      <c r="G1162" s="170"/>
      <c r="H1162" s="170"/>
      <c r="I1162" s="170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84"/>
      <c r="AE1162" s="172"/>
      <c r="AF1162" s="172"/>
      <c r="AG1162" s="172"/>
      <c r="AI1162" s="9"/>
    </row>
    <row r="1163" spans="2:35" x14ac:dyDescent="0.45">
      <c r="B1163" s="184"/>
      <c r="C1163" s="170"/>
      <c r="D1163" s="170"/>
      <c r="E1163" s="170"/>
      <c r="F1163" s="170"/>
      <c r="G1163" s="170"/>
      <c r="H1163" s="170"/>
      <c r="I1163" s="170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84"/>
      <c r="AE1163" s="172"/>
      <c r="AF1163" s="172"/>
      <c r="AG1163" s="172"/>
      <c r="AI1163" s="9"/>
    </row>
    <row r="1164" spans="2:35" x14ac:dyDescent="0.45">
      <c r="B1164" s="184"/>
      <c r="C1164" s="170"/>
      <c r="D1164" s="170"/>
      <c r="E1164" s="170"/>
      <c r="F1164" s="170"/>
      <c r="G1164" s="170"/>
      <c r="H1164" s="170"/>
      <c r="I1164" s="170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84"/>
      <c r="AE1164" s="172"/>
      <c r="AF1164" s="172"/>
      <c r="AG1164" s="172"/>
      <c r="AI1164" s="9"/>
    </row>
    <row r="1165" spans="2:35" x14ac:dyDescent="0.45">
      <c r="B1165" s="184"/>
      <c r="C1165" s="170"/>
      <c r="D1165" s="170"/>
      <c r="E1165" s="170"/>
      <c r="F1165" s="170"/>
      <c r="G1165" s="170"/>
      <c r="H1165" s="170"/>
      <c r="I1165" s="170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84"/>
      <c r="AE1165" s="172"/>
      <c r="AF1165" s="172"/>
      <c r="AG1165" s="172"/>
      <c r="AI1165" s="9"/>
    </row>
    <row r="1166" spans="2:35" x14ac:dyDescent="0.45">
      <c r="B1166" s="184"/>
      <c r="C1166" s="170"/>
      <c r="D1166" s="170"/>
      <c r="E1166" s="170"/>
      <c r="F1166" s="170"/>
      <c r="G1166" s="170"/>
      <c r="H1166" s="170"/>
      <c r="I1166" s="170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84"/>
      <c r="AE1166" s="172"/>
      <c r="AF1166" s="172"/>
      <c r="AG1166" s="172"/>
      <c r="AI1166" s="9"/>
    </row>
    <row r="1167" spans="2:35" x14ac:dyDescent="0.45">
      <c r="B1167" s="184"/>
      <c r="C1167" s="170"/>
      <c r="D1167" s="170"/>
      <c r="E1167" s="170"/>
      <c r="F1167" s="170"/>
      <c r="G1167" s="170"/>
      <c r="H1167" s="170"/>
      <c r="I1167" s="170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84"/>
      <c r="AE1167" s="172"/>
      <c r="AF1167" s="172"/>
      <c r="AG1167" s="172"/>
      <c r="AI1167" s="9"/>
    </row>
    <row r="1168" spans="2:35" x14ac:dyDescent="0.45">
      <c r="B1168" s="184"/>
      <c r="C1168" s="170"/>
      <c r="D1168" s="170"/>
      <c r="E1168" s="170"/>
      <c r="F1168" s="170"/>
      <c r="G1168" s="170"/>
      <c r="H1168" s="170"/>
      <c r="I1168" s="170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84"/>
      <c r="AE1168" s="172"/>
      <c r="AF1168" s="172"/>
      <c r="AG1168" s="172"/>
      <c r="AI1168" s="9"/>
    </row>
    <row r="1169" spans="1:63" ht="14.65" thickBot="1" x14ac:dyDescent="0.5">
      <c r="B1169" s="184"/>
      <c r="C1169" s="170"/>
      <c r="D1169" s="170"/>
      <c r="E1169" s="170"/>
      <c r="F1169" s="170"/>
      <c r="G1169" s="170"/>
      <c r="H1169" s="170"/>
      <c r="I1169" s="170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84"/>
      <c r="AE1169" s="172"/>
      <c r="AF1169" s="172"/>
      <c r="AG1169" s="172"/>
      <c r="AI1169" s="11"/>
    </row>
    <row r="1170" spans="1:63" s="12" customFormat="1" ht="21.75" thickTop="1" thickBot="1" x14ac:dyDescent="0.5">
      <c r="A1170" s="8"/>
      <c r="B1170" s="185"/>
      <c r="C1170" s="172"/>
      <c r="D1170" s="172"/>
      <c r="E1170" s="172"/>
      <c r="F1170" s="172"/>
      <c r="G1170" s="172"/>
      <c r="H1170" s="172"/>
      <c r="I1170" s="172"/>
      <c r="J1170" s="172"/>
      <c r="K1170" s="172"/>
      <c r="L1170" s="172"/>
      <c r="M1170" s="172"/>
      <c r="N1170" s="172"/>
      <c r="O1170" s="172"/>
      <c r="P1170" s="172"/>
      <c r="Q1170" s="172"/>
      <c r="R1170" s="172"/>
      <c r="S1170" s="172"/>
      <c r="T1170" s="172"/>
      <c r="U1170" s="172"/>
      <c r="V1170" s="172"/>
      <c r="W1170" s="172"/>
      <c r="X1170" s="172"/>
      <c r="Y1170" s="172"/>
      <c r="Z1170" s="172"/>
      <c r="AA1170" s="172"/>
      <c r="AB1170" s="172"/>
      <c r="AC1170" s="172"/>
      <c r="AD1170" s="185"/>
      <c r="AE1170" s="172"/>
      <c r="AF1170" s="172"/>
      <c r="AG1170" s="172"/>
      <c r="AH1170"/>
      <c r="AK1170" s="124" t="s">
        <v>485</v>
      </c>
      <c r="AL1170" s="124" t="s">
        <v>486</v>
      </c>
      <c r="AM1170" s="124" t="s">
        <v>487</v>
      </c>
      <c r="AN1170" s="124" t="s">
        <v>488</v>
      </c>
      <c r="AO1170" s="124" t="s">
        <v>489</v>
      </c>
      <c r="AP1170" s="124" t="s">
        <v>363</v>
      </c>
      <c r="AQ1170" s="124" t="s">
        <v>657</v>
      </c>
      <c r="AR1170" s="124" t="s">
        <v>6</v>
      </c>
      <c r="AS1170" s="124" t="s">
        <v>9</v>
      </c>
      <c r="AT1170" s="124" t="s">
        <v>7</v>
      </c>
      <c r="AU1170" s="124" t="s">
        <v>554</v>
      </c>
      <c r="AV1170" s="124" t="s">
        <v>514</v>
      </c>
      <c r="AW1170" s="124" t="s">
        <v>370</v>
      </c>
      <c r="AX1170" s="124" t="s">
        <v>172</v>
      </c>
      <c r="AY1170" s="124" t="s">
        <v>5</v>
      </c>
      <c r="AZ1170" s="124" t="s">
        <v>173</v>
      </c>
      <c r="BA1170" s="124" t="s">
        <v>0</v>
      </c>
      <c r="BB1170" s="124" t="s">
        <v>1</v>
      </c>
      <c r="BC1170" s="124" t="s">
        <v>536</v>
      </c>
      <c r="BD1170" s="124" t="s">
        <v>10</v>
      </c>
      <c r="BE1170" s="124" t="s">
        <v>11</v>
      </c>
      <c r="BF1170" s="124" t="s">
        <v>2</v>
      </c>
      <c r="BG1170" s="124" t="s">
        <v>8</v>
      </c>
      <c r="BH1170" s="124" t="s">
        <v>537</v>
      </c>
      <c r="BI1170" s="124" t="s">
        <v>4</v>
      </c>
      <c r="BJ1170" s="124" t="s">
        <v>3</v>
      </c>
      <c r="BK1170" s="124" t="s">
        <v>555</v>
      </c>
    </row>
    <row r="1171" spans="1:63" ht="14.65" thickTop="1" x14ac:dyDescent="0.45">
      <c r="A1171" s="28" t="s">
        <v>219</v>
      </c>
      <c r="B1171" s="184"/>
      <c r="C1171" s="170"/>
      <c r="D1171" s="170"/>
      <c r="E1171" s="170"/>
      <c r="F1171" s="170"/>
      <c r="G1171" s="170"/>
      <c r="H1171" s="170"/>
      <c r="I1171" s="170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84"/>
      <c r="AE1171" s="172"/>
      <c r="AF1171" s="172"/>
      <c r="AG1171" s="172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84"/>
      <c r="C1172" s="170"/>
      <c r="D1172" s="170"/>
      <c r="E1172" s="170"/>
      <c r="F1172" s="170"/>
      <c r="G1172" s="170"/>
      <c r="H1172" s="170"/>
      <c r="I1172" s="170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84"/>
      <c r="AE1172" s="172"/>
      <c r="AF1172" s="172"/>
      <c r="AG1172" s="172"/>
      <c r="AI1172" s="9"/>
      <c r="AK1172" s="39">
        <v>0</v>
      </c>
      <c r="AL1172" s="39">
        <v>0</v>
      </c>
      <c r="AM1172" s="39">
        <v>0</v>
      </c>
      <c r="AN1172" s="39">
        <v>0</v>
      </c>
      <c r="AO1172" s="39">
        <v>0</v>
      </c>
      <c r="AP1172" s="39">
        <v>0</v>
      </c>
      <c r="AQ1172" s="39">
        <v>0</v>
      </c>
      <c r="AR1172" s="39">
        <v>0</v>
      </c>
      <c r="AS1172" s="39">
        <v>0</v>
      </c>
      <c r="AT1172" s="39">
        <v>0</v>
      </c>
      <c r="AU1172" s="39">
        <v>0</v>
      </c>
      <c r="AV1172" s="39">
        <v>0</v>
      </c>
      <c r="AW1172" s="39">
        <v>0</v>
      </c>
      <c r="AX1172" s="39">
        <v>0</v>
      </c>
      <c r="AY1172" s="39">
        <v>0</v>
      </c>
      <c r="AZ1172" s="39">
        <v>0</v>
      </c>
      <c r="BA1172" s="39">
        <v>0</v>
      </c>
      <c r="BB1172" s="39">
        <v>0</v>
      </c>
      <c r="BC1172" s="39">
        <v>0</v>
      </c>
      <c r="BD1172" s="39">
        <v>0</v>
      </c>
      <c r="BE1172" s="39">
        <v>0</v>
      </c>
      <c r="BF1172" s="39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84"/>
      <c r="C1173" s="170"/>
      <c r="D1173" s="170"/>
      <c r="E1173" s="170"/>
      <c r="F1173" s="170"/>
      <c r="G1173" s="170"/>
      <c r="H1173" s="170"/>
      <c r="I1173" s="170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84"/>
      <c r="AE1173" s="172"/>
      <c r="AF1173" s="172"/>
      <c r="AG1173" s="172"/>
      <c r="AI1173" s="9"/>
      <c r="AK1173" s="40">
        <f>ROWS(C1171:C1222)-COUNTBLANK(C1171:C1222)</f>
        <v>0</v>
      </c>
      <c r="AL1173" s="40">
        <f>ROWS(D1171:D1222)-COUNTBLANK(D1171:D1222)</f>
        <v>0</v>
      </c>
      <c r="AM1173" s="40">
        <f>ROWS(E1171:E1222)-COUNTBLANK(E1171:E1222)</f>
        <v>0</v>
      </c>
      <c r="AN1173" s="40">
        <f>ROWS(F1171:F1222)-COUNTBLANK(F1171:F1222)</f>
        <v>0</v>
      </c>
      <c r="AO1173" s="40">
        <f>ROWS(G1171:G1222)-COUNTBLANK(G1171:G1222)</f>
        <v>0</v>
      </c>
      <c r="AP1173" s="40">
        <f>ROWS(I1171:I1222)-COUNTBLANK(I1171:I1222)</f>
        <v>0</v>
      </c>
      <c r="AQ1173" s="40"/>
      <c r="AR1173" s="40">
        <f>ROWS(J1171:J1222)-COUNTBLANK(J1171:J1222)</f>
        <v>0</v>
      </c>
      <c r="AS1173" s="40">
        <f t="shared" ref="AS1173" si="400">ROWS(K1171:K1222)-COUNTBLANK(K1171:K1222)</f>
        <v>0</v>
      </c>
      <c r="AT1173" s="40">
        <f t="shared" ref="AT1173" si="401">ROWS(L1171:L1222)-COUNTBLANK(L1171:L1222)</f>
        <v>0</v>
      </c>
      <c r="AU1173" s="40">
        <f t="shared" ref="AU1173" si="402">ROWS(M1171:M1222)-COUNTBLANK(M1171:M1222)</f>
        <v>0</v>
      </c>
      <c r="AV1173" s="40">
        <f t="shared" ref="AV1173" si="403">ROWS(N1171:N1222)-COUNTBLANK(N1171:N1222)</f>
        <v>0</v>
      </c>
      <c r="AW1173" s="40">
        <f t="shared" ref="AW1173" si="404">ROWS(O1171:O1222)-COUNTBLANK(O1171:O1222)</f>
        <v>0</v>
      </c>
      <c r="AX1173" s="40">
        <f t="shared" ref="AX1173" si="405">ROWS(P1171:P1222)-COUNTBLANK(P1171:P1222)</f>
        <v>0</v>
      </c>
      <c r="AY1173" s="40">
        <f t="shared" ref="AY1173" si="406">ROWS(Q1171:Q1222)-COUNTBLANK(Q1171:Q1222)</f>
        <v>0</v>
      </c>
      <c r="AZ1173" s="40">
        <f t="shared" ref="AZ1173" si="407">ROWS(R1171:R1222)-COUNTBLANK(R1171:R1222)</f>
        <v>0</v>
      </c>
      <c r="BA1173" s="40">
        <f t="shared" ref="BA1173" si="408">ROWS(S1171:S1222)-COUNTBLANK(S1171:S1222)</f>
        <v>0</v>
      </c>
      <c r="BB1173" s="40">
        <f t="shared" ref="BB1173" si="409">ROWS(T1171:T1222)-COUNTBLANK(T1171:T1222)</f>
        <v>0</v>
      </c>
      <c r="BC1173" s="40">
        <f t="shared" ref="BC1173" si="410">ROWS(U1171:U1222)-COUNTBLANK(U1171:U1222)</f>
        <v>0</v>
      </c>
      <c r="BD1173" s="40">
        <f t="shared" ref="BD1173" si="411">ROWS(V1171:V1222)-COUNTBLANK(V1171:V1222)</f>
        <v>0</v>
      </c>
      <c r="BE1173" s="40">
        <f t="shared" ref="BE1173" si="412">ROWS(W1171:W1222)-COUNTBLANK(W1171:W1222)</f>
        <v>0</v>
      </c>
      <c r="BF1173" s="40">
        <f t="shared" ref="BF1173" si="413">ROWS(X1171:X1222)-COUNTBLANK(X1171:X1222)</f>
        <v>0</v>
      </c>
      <c r="BG1173" s="40">
        <f t="shared" ref="BG1173" si="414">ROWS(Y1171:Y1222)-COUNTBLANK(Y1171:Y1222)</f>
        <v>0</v>
      </c>
      <c r="BH1173" s="40">
        <f t="shared" ref="BH1173" si="415">ROWS(Z1171:Z1222)-COUNTBLANK(Z1171:Z1222)</f>
        <v>0</v>
      </c>
      <c r="BI1173" s="40">
        <f t="shared" ref="BI1173" si="416">ROWS(AA1171:AA1222)-COUNTBLANK(AA1171:AA1222)</f>
        <v>0</v>
      </c>
      <c r="BJ1173" s="40">
        <f t="shared" ref="BJ1173" si="417">ROWS(AB1171:AB1222)-COUNTBLANK(AB1171:AB1222)</f>
        <v>0</v>
      </c>
      <c r="BK1173" s="40">
        <f t="shared" ref="BK1173" si="418">ROWS(AC1171:AC1222)-COUNTBLANK(AC1171:AC1222)</f>
        <v>0</v>
      </c>
    </row>
    <row r="1174" spans="1:63" x14ac:dyDescent="0.45">
      <c r="B1174" s="184"/>
      <c r="C1174" s="170"/>
      <c r="D1174" s="170"/>
      <c r="E1174" s="170"/>
      <c r="F1174" s="170"/>
      <c r="G1174" s="170"/>
      <c r="H1174" s="170"/>
      <c r="I1174" s="170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84"/>
      <c r="AE1174" s="172"/>
      <c r="AF1174" s="172"/>
      <c r="AG1174" s="172"/>
      <c r="AI1174" s="9"/>
    </row>
    <row r="1175" spans="1:63" x14ac:dyDescent="0.45">
      <c r="B1175" s="184"/>
      <c r="C1175" s="170"/>
      <c r="D1175" s="170"/>
      <c r="E1175" s="170"/>
      <c r="F1175" s="170"/>
      <c r="G1175" s="170"/>
      <c r="H1175" s="170"/>
      <c r="I1175" s="170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84"/>
      <c r="AE1175" s="172"/>
      <c r="AF1175" s="172"/>
      <c r="AG1175" s="172"/>
      <c r="AI1175" s="9"/>
      <c r="AK1175" s="22" t="s">
        <v>257</v>
      </c>
      <c r="AL1175" s="22" t="s">
        <v>587</v>
      </c>
      <c r="AM1175" s="22" t="s">
        <v>590</v>
      </c>
      <c r="AN1175" s="22" t="s">
        <v>588</v>
      </c>
      <c r="AO1175" s="22" t="s">
        <v>589</v>
      </c>
    </row>
    <row r="1176" spans="1:63" x14ac:dyDescent="0.45">
      <c r="B1176" s="184"/>
      <c r="C1176" s="170"/>
      <c r="D1176" s="170"/>
      <c r="E1176" s="170"/>
      <c r="F1176" s="170"/>
      <c r="G1176" s="170"/>
      <c r="H1176" s="170"/>
      <c r="I1176" s="170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84"/>
      <c r="AE1176" s="172"/>
      <c r="AF1176" s="172"/>
      <c r="AG1176" s="172"/>
      <c r="AI1176" s="9"/>
      <c r="AK1176" s="23">
        <f>ROWS(AD1171:AD1222)-COUNTBLANK(B1171:B1222)</f>
        <v>0</v>
      </c>
      <c r="AL1176" s="23">
        <f>COUNTIF(AG1171:AG1222,"FALSE")</f>
        <v>0</v>
      </c>
      <c r="AM1176" s="23">
        <f>AK1176-AL1176</f>
        <v>0</v>
      </c>
      <c r="AN1176" s="23">
        <f>COUNTIF(AF1171:AF1222,"O")</f>
        <v>0</v>
      </c>
      <c r="AO1176" s="23">
        <f>COUNTIF(AF1171:AF1222,"*~?")</f>
        <v>0</v>
      </c>
    </row>
    <row r="1177" spans="1:63" x14ac:dyDescent="0.45">
      <c r="B1177" s="184"/>
      <c r="C1177" s="170"/>
      <c r="D1177" s="170"/>
      <c r="E1177" s="170"/>
      <c r="F1177" s="170"/>
      <c r="G1177" s="170"/>
      <c r="H1177" s="170"/>
      <c r="I1177" s="170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84"/>
      <c r="AE1177" s="172"/>
      <c r="AF1177" s="172"/>
      <c r="AG1177" s="172"/>
      <c r="AI1177" s="9"/>
    </row>
    <row r="1178" spans="1:63" x14ac:dyDescent="0.45">
      <c r="B1178" s="184"/>
      <c r="C1178" s="170"/>
      <c r="D1178" s="170"/>
      <c r="E1178" s="170"/>
      <c r="F1178" s="170"/>
      <c r="G1178" s="170"/>
      <c r="H1178" s="170"/>
      <c r="I1178" s="170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84"/>
      <c r="AE1178" s="172"/>
      <c r="AF1178" s="172"/>
      <c r="AG1178" s="172"/>
      <c r="AI1178" s="9"/>
      <c r="AK1178" s="9"/>
      <c r="AL1178" s="22" t="s">
        <v>455</v>
      </c>
      <c r="AM1178" s="22" t="s">
        <v>337</v>
      </c>
      <c r="AN1178" s="22" t="s">
        <v>456</v>
      </c>
      <c r="AP1178" s="22"/>
      <c r="AQ1178" s="88" t="s">
        <v>485</v>
      </c>
      <c r="AR1178" s="88" t="s">
        <v>486</v>
      </c>
      <c r="AS1178" s="88" t="s">
        <v>487</v>
      </c>
      <c r="AT1178" s="88" t="s">
        <v>488</v>
      </c>
      <c r="AU1178" s="88" t="s">
        <v>489</v>
      </c>
    </row>
    <row r="1179" spans="1:63" x14ac:dyDescent="0.45">
      <c r="B1179" s="184"/>
      <c r="C1179" s="170"/>
      <c r="D1179" s="170"/>
      <c r="E1179" s="170"/>
      <c r="F1179" s="170"/>
      <c r="G1179" s="170"/>
      <c r="H1179" s="170"/>
      <c r="I1179" s="170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84"/>
      <c r="AE1179" s="172"/>
      <c r="AF1179" s="172"/>
      <c r="AG1179" s="172"/>
      <c r="AI1179" s="9"/>
      <c r="AK1179" s="22" t="s">
        <v>260</v>
      </c>
      <c r="AL1179" s="25">
        <f>IF(ISNUMBER(SEARCH("S",A1172)),COUNTIF(AG1171:AG1180,"False"),0)</f>
        <v>0</v>
      </c>
      <c r="AM1179" s="25">
        <f>IF(ISNUMBER(SEARCH("S",A1172)),COUNTIF(AG1213:AG1222,"False"),0)</f>
        <v>0</v>
      </c>
      <c r="AN1179" s="25">
        <f>IF(ISNUMBER(SEARCH("S",A1172)),COUNTIF(AG1181:AG1212,"False"),0)</f>
        <v>0</v>
      </c>
      <c r="AP1179" s="22" t="s">
        <v>388</v>
      </c>
      <c r="AQ1179" s="23">
        <f>IF(OR(ISNUMBER(SEARCH("S",$A1172)),ISNUMBER(SEARCH("P",$A1172))),AK1172,0)</f>
        <v>0</v>
      </c>
      <c r="AR1179" s="23">
        <f>IF(OR(ISNUMBER(SEARCH("S",$A1172)),ISNUMBER(SEARCH("P",$A1172))),AL1172,0)</f>
        <v>0</v>
      </c>
      <c r="AS1179" s="23">
        <f>IF(OR(ISNUMBER(SEARCH("S",$A1172)),ISNUMBER(SEARCH("P",$A1172))),AM1172,0)</f>
        <v>0</v>
      </c>
      <c r="AT1179" s="23">
        <f>IF(OR(ISNUMBER(SEARCH("S",$A1172)),ISNUMBER(SEARCH("P",$A1172))),AN1172,0)</f>
        <v>0</v>
      </c>
      <c r="AU1179" s="23">
        <f>IF(OR(ISNUMBER(SEARCH("S",$A1172)),ISNUMBER(SEARCH("P",$A1172))),AO1172,0)</f>
        <v>0</v>
      </c>
    </row>
    <row r="1180" spans="1:63" x14ac:dyDescent="0.45">
      <c r="B1180" s="184"/>
      <c r="C1180" s="170"/>
      <c r="D1180" s="170"/>
      <c r="E1180" s="170"/>
      <c r="F1180" s="170"/>
      <c r="G1180" s="170"/>
      <c r="H1180" s="170"/>
      <c r="I1180" s="170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84"/>
      <c r="AE1180" s="172"/>
      <c r="AF1180" s="172"/>
      <c r="AG1180" s="172"/>
      <c r="AI1180" s="9"/>
      <c r="AK1180" s="22" t="s">
        <v>352</v>
      </c>
      <c r="AL1180" s="25">
        <f>IF(ISNUMBER(SEARCH("P",A1172)),COUNTIF(AG1171:AG1180,"False"),0)</f>
        <v>0</v>
      </c>
      <c r="AM1180" s="25">
        <f>IF(ISNUMBER(SEARCH("P",A1172)),COUNTIF(AG1208:AG1217,"False"),0)</f>
        <v>0</v>
      </c>
      <c r="AN1180" s="25">
        <f>IF(ISNUMBER(SEARCH("P",A1172)),COUNTIF(AG1181:AG1207,"False"),0)</f>
        <v>0</v>
      </c>
      <c r="AP1180" s="22"/>
      <c r="AQ1180" s="23">
        <f>IF(OR(ISNUMBER(SEARCH("S",$A1172)),ISNUMBER(SEARCH("P",$A1172))),AK1173,0)</f>
        <v>0</v>
      </c>
      <c r="AR1180" s="23">
        <f>IF(OR(ISNUMBER(SEARCH("S",$A1172)),ISNUMBER(SEARCH("P",$A1172))),AL1173,0)</f>
        <v>0</v>
      </c>
      <c r="AS1180" s="23">
        <f>IF(OR(ISNUMBER(SEARCH("S",$A1172)),ISNUMBER(SEARCH("P",$A1172))),AM1173,0)</f>
        <v>0</v>
      </c>
      <c r="AT1180" s="23">
        <f>IF(OR(ISNUMBER(SEARCH("S",$A1172)),ISNUMBER(SEARCH("P",$A1172))),AN1173,0)</f>
        <v>0</v>
      </c>
      <c r="AU1180" s="23">
        <f>IF(OR(ISNUMBER(SEARCH("S",$A1172)),ISNUMBER(SEARCH("P",$A1172))),AO1173,0)</f>
        <v>0</v>
      </c>
    </row>
    <row r="1181" spans="1:63" x14ac:dyDescent="0.45">
      <c r="B1181" s="184"/>
      <c r="C1181" s="170"/>
      <c r="D1181" s="170"/>
      <c r="E1181" s="170"/>
      <c r="F1181" s="170"/>
      <c r="G1181" s="170"/>
      <c r="H1181" s="170"/>
      <c r="I1181" s="170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84"/>
      <c r="AE1181" s="172"/>
      <c r="AF1181" s="172"/>
      <c r="AG1181" s="172"/>
      <c r="AI1181" s="9"/>
      <c r="AK1181" s="22" t="s">
        <v>353</v>
      </c>
      <c r="AL1181" s="25">
        <f>IF(ISNUMBER(SEARCH("A",A1172)),COUNTIF(AG1171:AG1180,"False"),0)</f>
        <v>0</v>
      </c>
      <c r="AM1181" s="25">
        <f>IF(ISNUMBER(SEARCH("A",A1172)),COUNTIF(AG1201:AG1210,"False"),0)</f>
        <v>0</v>
      </c>
      <c r="AN1181" s="25">
        <f>IF(ISNUMBER(SEARCH("A",A1172)),COUNTIF(AG1181:AG1200,"False"),0)</f>
        <v>0</v>
      </c>
      <c r="AP1181" s="22" t="s">
        <v>353</v>
      </c>
      <c r="AQ1181" s="23">
        <f>IF(ISNUMBER(SEARCH("A",$A1172)),AK1172,0)</f>
        <v>0</v>
      </c>
      <c r="AR1181" s="23">
        <f>IF(ISNUMBER(SEARCH("A",$A1172)),AL1172,0)</f>
        <v>0</v>
      </c>
      <c r="AS1181" s="23">
        <f>IF(ISNUMBER(SEARCH("A",$A1172)),AM1172,0)</f>
        <v>0</v>
      </c>
      <c r="AT1181" s="23">
        <f>IF(ISNUMBER(SEARCH("A",$A1172)),AN1172,0)</f>
        <v>0</v>
      </c>
      <c r="AU1181" s="23" t="s">
        <v>167</v>
      </c>
    </row>
    <row r="1182" spans="1:63" x14ac:dyDescent="0.45">
      <c r="B1182" s="184"/>
      <c r="C1182" s="170"/>
      <c r="D1182" s="170"/>
      <c r="E1182" s="170"/>
      <c r="F1182" s="170"/>
      <c r="G1182" s="170"/>
      <c r="H1182" s="170"/>
      <c r="I1182" s="170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84"/>
      <c r="AE1182" s="172"/>
      <c r="AF1182" s="172"/>
      <c r="AG1182" s="172"/>
      <c r="AI1182" s="9"/>
      <c r="AP1182" s="9"/>
      <c r="AQ1182" s="23">
        <v>10</v>
      </c>
      <c r="AR1182" s="23">
        <v>10</v>
      </c>
      <c r="AS1182" s="23">
        <v>10</v>
      </c>
      <c r="AT1182" s="23">
        <v>10</v>
      </c>
      <c r="AU1182" s="23" t="s">
        <v>167</v>
      </c>
    </row>
    <row r="1183" spans="1:63" x14ac:dyDescent="0.45">
      <c r="B1183" s="184"/>
      <c r="C1183" s="170"/>
      <c r="D1183" s="170"/>
      <c r="E1183" s="170"/>
      <c r="F1183" s="170"/>
      <c r="G1183" s="170"/>
      <c r="H1183" s="170"/>
      <c r="I1183" s="170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84"/>
      <c r="AE1183" s="172"/>
      <c r="AF1183" s="172"/>
      <c r="AG1183" s="172"/>
      <c r="AI1183" s="9"/>
      <c r="AK1183" s="456" t="s">
        <v>658</v>
      </c>
      <c r="AL1183" s="456"/>
      <c r="AM1183" s="456"/>
    </row>
    <row r="1184" spans="1:63" x14ac:dyDescent="0.45">
      <c r="B1184" s="184"/>
      <c r="C1184" s="170"/>
      <c r="D1184" s="170"/>
      <c r="E1184" s="170"/>
      <c r="F1184" s="170"/>
      <c r="G1184" s="170"/>
      <c r="H1184" s="170"/>
      <c r="I1184" s="170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84"/>
      <c r="AE1184" s="172"/>
      <c r="AF1184" s="172"/>
      <c r="AG1184" s="172"/>
      <c r="AI1184" s="9"/>
      <c r="AK1184" s="442" t="s">
        <v>679</v>
      </c>
      <c r="AL1184" s="23"/>
      <c r="AM1184" s="22">
        <f>COUNTIF(H1171:H1222,1)</f>
        <v>0</v>
      </c>
    </row>
    <row r="1185" spans="2:39" x14ac:dyDescent="0.45">
      <c r="B1185" s="184"/>
      <c r="C1185" s="170"/>
      <c r="D1185" s="170"/>
      <c r="E1185" s="170"/>
      <c r="F1185" s="170"/>
      <c r="G1185" s="170"/>
      <c r="H1185" s="170"/>
      <c r="I1185" s="170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84"/>
      <c r="AE1185" s="172"/>
      <c r="AF1185" s="172"/>
      <c r="AG1185" s="172"/>
      <c r="AI1185" s="9"/>
      <c r="AK1185" s="442" t="s">
        <v>680</v>
      </c>
      <c r="AL1185" s="23"/>
      <c r="AM1185" s="22">
        <f>COUNTIF(H1171:H1222,2)</f>
        <v>0</v>
      </c>
    </row>
    <row r="1186" spans="2:39" x14ac:dyDescent="0.45">
      <c r="B1186" s="184"/>
      <c r="C1186" s="170"/>
      <c r="D1186" s="170"/>
      <c r="E1186" s="170"/>
      <c r="F1186" s="170"/>
      <c r="G1186" s="170"/>
      <c r="H1186" s="170"/>
      <c r="I1186" s="170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84"/>
      <c r="AE1186" s="172"/>
      <c r="AF1186" s="172"/>
      <c r="AG1186" s="172"/>
      <c r="AI1186" s="9"/>
    </row>
    <row r="1187" spans="2:39" x14ac:dyDescent="0.45">
      <c r="B1187" s="184"/>
      <c r="C1187" s="170"/>
      <c r="D1187" s="170"/>
      <c r="E1187" s="170"/>
      <c r="F1187" s="170"/>
      <c r="G1187" s="170"/>
      <c r="H1187" s="170"/>
      <c r="I1187" s="170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84"/>
      <c r="AE1187" s="172"/>
      <c r="AF1187" s="172"/>
      <c r="AG1187" s="172"/>
      <c r="AI1187" s="9"/>
    </row>
    <row r="1188" spans="2:39" x14ac:dyDescent="0.45">
      <c r="B1188" s="184"/>
      <c r="C1188" s="170"/>
      <c r="D1188" s="170"/>
      <c r="E1188" s="170"/>
      <c r="F1188" s="170"/>
      <c r="G1188" s="170"/>
      <c r="H1188" s="170"/>
      <c r="I1188" s="170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84"/>
      <c r="AE1188" s="172"/>
      <c r="AF1188" s="172"/>
      <c r="AG1188" s="172"/>
      <c r="AI1188" s="9"/>
    </row>
    <row r="1189" spans="2:39" x14ac:dyDescent="0.45">
      <c r="B1189" s="184"/>
      <c r="C1189" s="170"/>
      <c r="D1189" s="170"/>
      <c r="E1189" s="170"/>
      <c r="F1189" s="170"/>
      <c r="G1189" s="170"/>
      <c r="H1189" s="170"/>
      <c r="I1189" s="170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84"/>
      <c r="AE1189" s="172"/>
      <c r="AF1189" s="172"/>
      <c r="AG1189" s="172"/>
      <c r="AI1189" s="9"/>
    </row>
    <row r="1190" spans="2:39" x14ac:dyDescent="0.45">
      <c r="B1190" s="184"/>
      <c r="C1190" s="170"/>
      <c r="D1190" s="170"/>
      <c r="E1190" s="170"/>
      <c r="F1190" s="170"/>
      <c r="G1190" s="170"/>
      <c r="H1190" s="170"/>
      <c r="I1190" s="170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84"/>
      <c r="AE1190" s="172"/>
      <c r="AF1190" s="172"/>
      <c r="AG1190" s="172"/>
      <c r="AI1190" s="9"/>
    </row>
    <row r="1191" spans="2:39" x14ac:dyDescent="0.45">
      <c r="B1191" s="184"/>
      <c r="C1191" s="170"/>
      <c r="D1191" s="170"/>
      <c r="E1191" s="170"/>
      <c r="F1191" s="170"/>
      <c r="G1191" s="170"/>
      <c r="H1191" s="170"/>
      <c r="I1191" s="170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84"/>
      <c r="AE1191" s="172"/>
      <c r="AF1191" s="172"/>
      <c r="AG1191" s="172"/>
      <c r="AI1191" s="9"/>
    </row>
    <row r="1192" spans="2:39" x14ac:dyDescent="0.45">
      <c r="B1192" s="184"/>
      <c r="C1192" s="170"/>
      <c r="D1192" s="170"/>
      <c r="E1192" s="170"/>
      <c r="F1192" s="170"/>
      <c r="G1192" s="170"/>
      <c r="H1192" s="170"/>
      <c r="I1192" s="170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84"/>
      <c r="AE1192" s="172"/>
      <c r="AF1192" s="172"/>
      <c r="AG1192" s="172"/>
      <c r="AI1192" s="9"/>
    </row>
    <row r="1193" spans="2:39" x14ac:dyDescent="0.45">
      <c r="B1193" s="184"/>
      <c r="C1193" s="170"/>
      <c r="D1193" s="170"/>
      <c r="E1193" s="170"/>
      <c r="F1193" s="170"/>
      <c r="G1193" s="170"/>
      <c r="H1193" s="170"/>
      <c r="I1193" s="170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84"/>
      <c r="AE1193" s="172"/>
      <c r="AF1193" s="172"/>
      <c r="AG1193" s="172"/>
      <c r="AI1193" s="9"/>
    </row>
    <row r="1194" spans="2:39" x14ac:dyDescent="0.45">
      <c r="B1194" s="184"/>
      <c r="C1194" s="170"/>
      <c r="D1194" s="170"/>
      <c r="E1194" s="170"/>
      <c r="F1194" s="170"/>
      <c r="G1194" s="170"/>
      <c r="H1194" s="170"/>
      <c r="I1194" s="170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84"/>
      <c r="AE1194" s="172"/>
      <c r="AF1194" s="172"/>
      <c r="AG1194" s="172"/>
      <c r="AI1194" s="9"/>
    </row>
    <row r="1195" spans="2:39" x14ac:dyDescent="0.45">
      <c r="B1195" s="184"/>
      <c r="C1195" s="170"/>
      <c r="D1195" s="170"/>
      <c r="E1195" s="170"/>
      <c r="F1195" s="170"/>
      <c r="G1195" s="170"/>
      <c r="H1195" s="170"/>
      <c r="I1195" s="170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84"/>
      <c r="AE1195" s="172"/>
      <c r="AF1195" s="172"/>
      <c r="AG1195" s="172"/>
      <c r="AI1195" s="9"/>
    </row>
    <row r="1196" spans="2:39" x14ac:dyDescent="0.45">
      <c r="B1196" s="184"/>
      <c r="C1196" s="170"/>
      <c r="D1196" s="170"/>
      <c r="E1196" s="170"/>
      <c r="F1196" s="170"/>
      <c r="G1196" s="170"/>
      <c r="H1196" s="170"/>
      <c r="I1196" s="170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84"/>
      <c r="AE1196" s="172"/>
      <c r="AF1196" s="172"/>
      <c r="AG1196" s="172"/>
      <c r="AI1196" s="9"/>
    </row>
    <row r="1197" spans="2:39" x14ac:dyDescent="0.45">
      <c r="B1197" s="184"/>
      <c r="C1197" s="170"/>
      <c r="D1197" s="170"/>
      <c r="E1197" s="170"/>
      <c r="F1197" s="170"/>
      <c r="G1197" s="170"/>
      <c r="H1197" s="170"/>
      <c r="I1197" s="170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84"/>
      <c r="AE1197" s="172"/>
      <c r="AF1197" s="172"/>
      <c r="AG1197" s="172"/>
      <c r="AI1197" s="9"/>
    </row>
    <row r="1198" spans="2:39" x14ac:dyDescent="0.45">
      <c r="B1198" s="184"/>
      <c r="C1198" s="170"/>
      <c r="D1198" s="170"/>
      <c r="E1198" s="170"/>
      <c r="F1198" s="170"/>
      <c r="G1198" s="170"/>
      <c r="H1198" s="170"/>
      <c r="I1198" s="170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84"/>
      <c r="AE1198" s="172"/>
      <c r="AF1198" s="172"/>
      <c r="AG1198" s="172"/>
      <c r="AI1198" s="9"/>
    </row>
    <row r="1199" spans="2:39" x14ac:dyDescent="0.45">
      <c r="B1199" s="184"/>
      <c r="C1199" s="170"/>
      <c r="D1199" s="170"/>
      <c r="E1199" s="170"/>
      <c r="F1199" s="170"/>
      <c r="G1199" s="170"/>
      <c r="H1199" s="170"/>
      <c r="I1199" s="170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84"/>
      <c r="AE1199" s="172"/>
      <c r="AF1199" s="172"/>
      <c r="AG1199" s="172"/>
      <c r="AI1199" s="9"/>
    </row>
    <row r="1200" spans="2:39" x14ac:dyDescent="0.45">
      <c r="B1200" s="184"/>
      <c r="C1200" s="170"/>
      <c r="D1200" s="170"/>
      <c r="E1200" s="170"/>
      <c r="F1200" s="170"/>
      <c r="G1200" s="170"/>
      <c r="H1200" s="170"/>
      <c r="I1200" s="170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84"/>
      <c r="AE1200" s="172"/>
      <c r="AF1200" s="172"/>
      <c r="AG1200" s="172"/>
      <c r="AI1200" s="9"/>
    </row>
    <row r="1201" spans="2:35" x14ac:dyDescent="0.45">
      <c r="B1201" s="184"/>
      <c r="C1201" s="170"/>
      <c r="D1201" s="170"/>
      <c r="E1201" s="170"/>
      <c r="F1201" s="170"/>
      <c r="G1201" s="170"/>
      <c r="H1201" s="170"/>
      <c r="I1201" s="170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84"/>
      <c r="AE1201" s="172"/>
      <c r="AF1201" s="172"/>
      <c r="AG1201" s="172"/>
      <c r="AI1201" s="9"/>
    </row>
    <row r="1202" spans="2:35" x14ac:dyDescent="0.45">
      <c r="B1202" s="184"/>
      <c r="C1202" s="170"/>
      <c r="D1202" s="170"/>
      <c r="E1202" s="170"/>
      <c r="F1202" s="170"/>
      <c r="G1202" s="170"/>
      <c r="H1202" s="170"/>
      <c r="I1202" s="170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84"/>
      <c r="AE1202" s="172"/>
      <c r="AF1202" s="172"/>
      <c r="AG1202" s="172"/>
      <c r="AI1202" s="9"/>
    </row>
    <row r="1203" spans="2:35" x14ac:dyDescent="0.45">
      <c r="B1203" s="184"/>
      <c r="C1203" s="170"/>
      <c r="D1203" s="170"/>
      <c r="E1203" s="170"/>
      <c r="F1203" s="170"/>
      <c r="G1203" s="170"/>
      <c r="H1203" s="170"/>
      <c r="I1203" s="170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84"/>
      <c r="AE1203" s="172"/>
      <c r="AF1203" s="172"/>
      <c r="AG1203" s="172"/>
      <c r="AI1203" s="9"/>
    </row>
    <row r="1204" spans="2:35" x14ac:dyDescent="0.45">
      <c r="B1204" s="184"/>
      <c r="C1204" s="170"/>
      <c r="D1204" s="170"/>
      <c r="E1204" s="170"/>
      <c r="F1204" s="170"/>
      <c r="G1204" s="170"/>
      <c r="H1204" s="170"/>
      <c r="I1204" s="170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84"/>
      <c r="AE1204" s="172"/>
      <c r="AF1204" s="172"/>
      <c r="AG1204" s="172"/>
      <c r="AI1204" s="9"/>
    </row>
    <row r="1205" spans="2:35" x14ac:dyDescent="0.45">
      <c r="B1205" s="184"/>
      <c r="C1205" s="170"/>
      <c r="D1205" s="170"/>
      <c r="E1205" s="170"/>
      <c r="F1205" s="170"/>
      <c r="G1205" s="170"/>
      <c r="H1205" s="170"/>
      <c r="I1205" s="170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84"/>
      <c r="AE1205" s="172"/>
      <c r="AF1205" s="172"/>
      <c r="AG1205" s="172"/>
      <c r="AI1205" s="9"/>
    </row>
    <row r="1206" spans="2:35" x14ac:dyDescent="0.45">
      <c r="B1206" s="184"/>
      <c r="C1206" s="170"/>
      <c r="D1206" s="170"/>
      <c r="E1206" s="170"/>
      <c r="F1206" s="170"/>
      <c r="G1206" s="170"/>
      <c r="H1206" s="170"/>
      <c r="I1206" s="170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84"/>
      <c r="AE1206" s="172"/>
      <c r="AF1206" s="172"/>
      <c r="AG1206" s="172"/>
      <c r="AI1206" s="9"/>
    </row>
    <row r="1207" spans="2:35" x14ac:dyDescent="0.45">
      <c r="B1207" s="184"/>
      <c r="C1207" s="170"/>
      <c r="D1207" s="170"/>
      <c r="E1207" s="170"/>
      <c r="F1207" s="170"/>
      <c r="G1207" s="170"/>
      <c r="H1207" s="170"/>
      <c r="I1207" s="170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84"/>
      <c r="AE1207" s="172"/>
      <c r="AF1207" s="172"/>
      <c r="AG1207" s="172"/>
      <c r="AI1207" s="9"/>
    </row>
    <row r="1208" spans="2:35" x14ac:dyDescent="0.45">
      <c r="B1208" s="184"/>
      <c r="C1208" s="170"/>
      <c r="D1208" s="170"/>
      <c r="E1208" s="170"/>
      <c r="F1208" s="170"/>
      <c r="G1208" s="170"/>
      <c r="H1208" s="170"/>
      <c r="I1208" s="170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84"/>
      <c r="AE1208" s="172"/>
      <c r="AF1208" s="172"/>
      <c r="AG1208" s="172"/>
      <c r="AI1208" s="9"/>
    </row>
    <row r="1209" spans="2:35" x14ac:dyDescent="0.45">
      <c r="B1209" s="184"/>
      <c r="C1209" s="170"/>
      <c r="D1209" s="170"/>
      <c r="E1209" s="170"/>
      <c r="F1209" s="170"/>
      <c r="G1209" s="170"/>
      <c r="H1209" s="170"/>
      <c r="I1209" s="170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84"/>
      <c r="AE1209" s="172"/>
      <c r="AF1209" s="172"/>
      <c r="AG1209" s="172"/>
      <c r="AI1209" s="9"/>
    </row>
    <row r="1210" spans="2:35" x14ac:dyDescent="0.45">
      <c r="B1210" s="184"/>
      <c r="C1210" s="170"/>
      <c r="D1210" s="170"/>
      <c r="E1210" s="170"/>
      <c r="F1210" s="170"/>
      <c r="G1210" s="170"/>
      <c r="H1210" s="170"/>
      <c r="I1210" s="170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84"/>
      <c r="AE1210" s="172"/>
      <c r="AF1210" s="172"/>
      <c r="AG1210" s="172"/>
      <c r="AI1210" s="9"/>
    </row>
    <row r="1211" spans="2:35" x14ac:dyDescent="0.45">
      <c r="B1211" s="184"/>
      <c r="C1211" s="170"/>
      <c r="D1211" s="170"/>
      <c r="E1211" s="170"/>
      <c r="F1211" s="170"/>
      <c r="G1211" s="170"/>
      <c r="H1211" s="170"/>
      <c r="I1211" s="170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84"/>
      <c r="AE1211" s="172"/>
      <c r="AF1211" s="172"/>
      <c r="AG1211" s="172"/>
      <c r="AI1211" s="9"/>
    </row>
    <row r="1212" spans="2:35" x14ac:dyDescent="0.45">
      <c r="B1212" s="184"/>
      <c r="C1212" s="170"/>
      <c r="D1212" s="170"/>
      <c r="E1212" s="170"/>
      <c r="F1212" s="170"/>
      <c r="G1212" s="170"/>
      <c r="H1212" s="170"/>
      <c r="I1212" s="170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84"/>
      <c r="AE1212" s="172"/>
      <c r="AF1212" s="172"/>
      <c r="AG1212" s="172"/>
      <c r="AI1212" s="9"/>
    </row>
    <row r="1213" spans="2:35" x14ac:dyDescent="0.45">
      <c r="B1213" s="184"/>
      <c r="C1213" s="170"/>
      <c r="D1213" s="170"/>
      <c r="E1213" s="170"/>
      <c r="F1213" s="170"/>
      <c r="G1213" s="170"/>
      <c r="H1213" s="170"/>
      <c r="I1213" s="170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84"/>
      <c r="AE1213" s="172"/>
      <c r="AF1213" s="172"/>
      <c r="AG1213" s="172"/>
      <c r="AI1213" s="9"/>
    </row>
    <row r="1214" spans="2:35" x14ac:dyDescent="0.45">
      <c r="B1214" s="184"/>
      <c r="C1214" s="170"/>
      <c r="D1214" s="170"/>
      <c r="E1214" s="170"/>
      <c r="F1214" s="170"/>
      <c r="G1214" s="170"/>
      <c r="H1214" s="170"/>
      <c r="I1214" s="170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84"/>
      <c r="AE1214" s="172"/>
      <c r="AF1214" s="172"/>
      <c r="AG1214" s="172"/>
      <c r="AI1214" s="9"/>
    </row>
    <row r="1215" spans="2:35" x14ac:dyDescent="0.45">
      <c r="B1215" s="184"/>
      <c r="C1215" s="170"/>
      <c r="D1215" s="170"/>
      <c r="E1215" s="170"/>
      <c r="F1215" s="170"/>
      <c r="G1215" s="170"/>
      <c r="H1215" s="170"/>
      <c r="I1215" s="170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84"/>
      <c r="AE1215" s="172"/>
      <c r="AF1215" s="172"/>
      <c r="AG1215" s="172"/>
      <c r="AI1215" s="9"/>
    </row>
    <row r="1216" spans="2:35" x14ac:dyDescent="0.45">
      <c r="B1216" s="184"/>
      <c r="C1216" s="170"/>
      <c r="D1216" s="170"/>
      <c r="E1216" s="170"/>
      <c r="F1216" s="170"/>
      <c r="G1216" s="170"/>
      <c r="H1216" s="170"/>
      <c r="I1216" s="170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84"/>
      <c r="AE1216" s="172"/>
      <c r="AF1216" s="172"/>
      <c r="AG1216" s="172"/>
      <c r="AI1216" s="9"/>
    </row>
    <row r="1217" spans="2:35" x14ac:dyDescent="0.45">
      <c r="B1217" s="184"/>
      <c r="C1217" s="170"/>
      <c r="D1217" s="170"/>
      <c r="E1217" s="170"/>
      <c r="F1217" s="170"/>
      <c r="G1217" s="170"/>
      <c r="H1217" s="170"/>
      <c r="I1217" s="170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84"/>
      <c r="AE1217" s="172"/>
      <c r="AF1217" s="172"/>
      <c r="AG1217" s="172"/>
      <c r="AI1217" s="9"/>
    </row>
    <row r="1218" spans="2:35" x14ac:dyDescent="0.45">
      <c r="B1218" s="184"/>
      <c r="C1218" s="170"/>
      <c r="D1218" s="170"/>
      <c r="E1218" s="170"/>
      <c r="F1218" s="170"/>
      <c r="G1218" s="170"/>
      <c r="H1218" s="170"/>
      <c r="I1218" s="170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84"/>
      <c r="AE1218" s="172"/>
      <c r="AF1218" s="172"/>
      <c r="AG1218" s="172"/>
      <c r="AI1218" s="9"/>
    </row>
    <row r="1219" spans="2:35" x14ac:dyDescent="0.45">
      <c r="B1219" s="184"/>
      <c r="C1219" s="170"/>
      <c r="D1219" s="170"/>
      <c r="E1219" s="170"/>
      <c r="F1219" s="170"/>
      <c r="G1219" s="170"/>
      <c r="H1219" s="170"/>
      <c r="I1219" s="170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84"/>
      <c r="AE1219" s="172"/>
      <c r="AF1219" s="172"/>
      <c r="AG1219" s="172"/>
      <c r="AI1219" s="9"/>
    </row>
    <row r="1220" spans="2:35" x14ac:dyDescent="0.45">
      <c r="B1220" s="184"/>
      <c r="C1220" s="170"/>
      <c r="D1220" s="170"/>
      <c r="E1220" s="170"/>
      <c r="F1220" s="170"/>
      <c r="G1220" s="170"/>
      <c r="H1220" s="170"/>
      <c r="I1220" s="170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84"/>
      <c r="AE1220" s="172"/>
      <c r="AF1220" s="172"/>
      <c r="AG1220" s="172"/>
      <c r="AI1220" s="9"/>
    </row>
    <row r="1221" spans="2:35" x14ac:dyDescent="0.45">
      <c r="B1221" s="184"/>
      <c r="C1221" s="170"/>
      <c r="D1221" s="170"/>
      <c r="E1221" s="170"/>
      <c r="F1221" s="170"/>
      <c r="G1221" s="170"/>
      <c r="H1221" s="170"/>
      <c r="I1221" s="170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84"/>
      <c r="AE1221" s="172"/>
      <c r="AF1221" s="172"/>
      <c r="AG1221" s="172"/>
      <c r="AI1221" s="9"/>
    </row>
    <row r="1222" spans="2:35" x14ac:dyDescent="0.45">
      <c r="B1222" s="184"/>
      <c r="C1222" s="173"/>
      <c r="D1222" s="173"/>
      <c r="E1222" s="173"/>
      <c r="F1222" s="173"/>
      <c r="G1222" s="173"/>
      <c r="H1222" s="173"/>
      <c r="I1222" s="173"/>
      <c r="J1222" s="174"/>
      <c r="K1222" s="174"/>
      <c r="L1222" s="174"/>
      <c r="M1222" s="174"/>
      <c r="N1222" s="174"/>
      <c r="O1222" s="174"/>
      <c r="P1222" s="174"/>
      <c r="Q1222" s="174"/>
      <c r="R1222" s="174"/>
      <c r="S1222" s="174"/>
      <c r="T1222" s="174"/>
      <c r="U1222" s="174"/>
      <c r="V1222" s="174"/>
      <c r="W1222" s="174"/>
      <c r="X1222" s="174"/>
      <c r="Y1222" s="174"/>
      <c r="Z1222" s="174"/>
      <c r="AA1222" s="174"/>
      <c r="AB1222" s="174"/>
      <c r="AC1222" s="174"/>
      <c r="AD1222" s="184"/>
      <c r="AE1222" s="172"/>
      <c r="AF1222" s="172"/>
      <c r="AG1222" s="172"/>
      <c r="AI1222" s="9"/>
    </row>
  </sheetData>
  <mergeCells count="23">
    <mergeCell ref="AK865:AM865"/>
    <mergeCell ref="AK918:AM918"/>
    <mergeCell ref="AK335:AM335"/>
    <mergeCell ref="AK388:AM388"/>
    <mergeCell ref="AK441:AM441"/>
    <mergeCell ref="AK494:AM494"/>
    <mergeCell ref="AK812:AM812"/>
    <mergeCell ref="AK17:AM17"/>
    <mergeCell ref="AK70:AM70"/>
    <mergeCell ref="AK123:AM123"/>
    <mergeCell ref="AK176:AM176"/>
    <mergeCell ref="AK229:AM229"/>
    <mergeCell ref="AK282:AM282"/>
    <mergeCell ref="AK547:AM547"/>
    <mergeCell ref="AK600:AM600"/>
    <mergeCell ref="AK653:AM653"/>
    <mergeCell ref="AK706:AM706"/>
    <mergeCell ref="AK759:AM759"/>
    <mergeCell ref="AK971:AM971"/>
    <mergeCell ref="AK1024:AM1024"/>
    <mergeCell ref="AK1077:AM1077"/>
    <mergeCell ref="AK1130:AM1130"/>
    <mergeCell ref="AK1183:AM1183"/>
  </mergeCells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2" priority="186">
      <formula>MOD(ROW(),2)=1</formula>
    </cfRule>
  </conditionalFormatting>
  <conditionalFormatting sqref="AD59:AD109 C59:I109">
    <cfRule type="expression" dxfId="721" priority="178">
      <formula>MOD(ROW(),2)=1</formula>
    </cfRule>
  </conditionalFormatting>
  <conditionalFormatting sqref="AD112:AD162 C112:I162">
    <cfRule type="expression" dxfId="720" priority="170">
      <formula>MOD(ROW(),2)=1</formula>
    </cfRule>
  </conditionalFormatting>
  <conditionalFormatting sqref="AD218:AD268 C218:I268">
    <cfRule type="expression" dxfId="719" priority="161">
      <formula>MOD(ROW(),2)=1</formula>
    </cfRule>
  </conditionalFormatting>
  <conditionalFormatting sqref="AD271:AD321 C271:I321">
    <cfRule type="expression" dxfId="718" priority="155">
      <formula>MOD(ROW(),2)=1</formula>
    </cfRule>
  </conditionalFormatting>
  <conditionalFormatting sqref="AD377:AD427 C377:I427">
    <cfRule type="expression" dxfId="717" priority="146">
      <formula>MOD(ROW(),2)=1</formula>
    </cfRule>
  </conditionalFormatting>
  <conditionalFormatting sqref="AD430:AD480 C430:I480">
    <cfRule type="expression" dxfId="716" priority="140">
      <formula>MOD(ROW(),2)=1</formula>
    </cfRule>
  </conditionalFormatting>
  <conditionalFormatting sqref="AD536:AD586 C536:I586">
    <cfRule type="expression" dxfId="715" priority="131">
      <formula>MOD(ROW(),2)=1</formula>
    </cfRule>
  </conditionalFormatting>
  <conditionalFormatting sqref="AD589:AD639 C589:I639">
    <cfRule type="expression" dxfId="714" priority="125">
      <formula>MOD(ROW(),2)=1</formula>
    </cfRule>
  </conditionalFormatting>
  <conditionalFormatting sqref="AD695:AD745 C695:I745">
    <cfRule type="expression" dxfId="713" priority="116">
      <formula>MOD(ROW(),2)=1</formula>
    </cfRule>
  </conditionalFormatting>
  <conditionalFormatting sqref="AD748:AD798 C748:I798">
    <cfRule type="expression" dxfId="712" priority="110">
      <formula>MOD(ROW(),2)=1</formula>
    </cfRule>
  </conditionalFormatting>
  <conditionalFormatting sqref="AD854:AD904 C854:I904">
    <cfRule type="expression" dxfId="711" priority="101">
      <formula>MOD(ROW(),2)=1</formula>
    </cfRule>
  </conditionalFormatting>
  <conditionalFormatting sqref="AD907:AD957 C907:I957">
    <cfRule type="expression" dxfId="710" priority="95">
      <formula>MOD(ROW(),2)=1</formula>
    </cfRule>
  </conditionalFormatting>
  <conditionalFormatting sqref="AD1013:AD1063 C1013:I1063">
    <cfRule type="expression" dxfId="709" priority="86">
      <formula>MOD(ROW(),2)=1</formula>
    </cfRule>
  </conditionalFormatting>
  <conditionalFormatting sqref="AD1066:AD1116 C1066:I1116">
    <cfRule type="expression" dxfId="708" priority="80">
      <formula>MOD(ROW(),2)=1</formula>
    </cfRule>
  </conditionalFormatting>
  <conditionalFormatting sqref="C1172:I1222 AD1172:AD1222">
    <cfRule type="expression" dxfId="707" priority="71">
      <formula>MOD(ROW(),2)=1</formula>
    </cfRule>
  </conditionalFormatting>
  <conditionalFormatting sqref="AB5:AC56">
    <cfRule type="expression" dxfId="706" priority="62">
      <formula>MOD(ROW(),2)=1</formula>
    </cfRule>
  </conditionalFormatting>
  <conditionalFormatting sqref="AB61:AC109">
    <cfRule type="expression" dxfId="705" priority="61">
      <formula>MOD(ROW(),2)=1</formula>
    </cfRule>
  </conditionalFormatting>
  <conditionalFormatting sqref="AB58:AC60">
    <cfRule type="expression" dxfId="704" priority="60">
      <formula>MOD(ROW(),2)=1</formula>
    </cfRule>
  </conditionalFormatting>
  <conditionalFormatting sqref="AB114:AC162">
    <cfRule type="expression" dxfId="703" priority="59">
      <formula>MOD(ROW(),2)=1</formula>
    </cfRule>
  </conditionalFormatting>
  <conditionalFormatting sqref="AB111:AC113">
    <cfRule type="expression" dxfId="702" priority="58">
      <formula>MOD(ROW(),2)=1</formula>
    </cfRule>
  </conditionalFormatting>
  <conditionalFormatting sqref="AB164:AC215">
    <cfRule type="expression" dxfId="701" priority="57">
      <formula>MOD(ROW(),2)=1</formula>
    </cfRule>
  </conditionalFormatting>
  <conditionalFormatting sqref="AB220:AC268">
    <cfRule type="expression" dxfId="700" priority="56">
      <formula>MOD(ROW(),2)=1</formula>
    </cfRule>
  </conditionalFormatting>
  <conditionalFormatting sqref="AB217:AC219">
    <cfRule type="expression" dxfId="699" priority="55">
      <formula>MOD(ROW(),2)=1</formula>
    </cfRule>
  </conditionalFormatting>
  <conditionalFormatting sqref="AB273:AC321">
    <cfRule type="expression" dxfId="698" priority="54">
      <formula>MOD(ROW(),2)=1</formula>
    </cfRule>
  </conditionalFormatting>
  <conditionalFormatting sqref="AB270:AC272">
    <cfRule type="expression" dxfId="697" priority="53">
      <formula>MOD(ROW(),2)=1</formula>
    </cfRule>
  </conditionalFormatting>
  <conditionalFormatting sqref="AB323:AC374">
    <cfRule type="expression" dxfId="696" priority="52">
      <formula>MOD(ROW(),2)=1</formula>
    </cfRule>
  </conditionalFormatting>
  <conditionalFormatting sqref="AB379:AC427">
    <cfRule type="expression" dxfId="695" priority="51">
      <formula>MOD(ROW(),2)=1</formula>
    </cfRule>
  </conditionalFormatting>
  <conditionalFormatting sqref="AB376:AC378">
    <cfRule type="expression" dxfId="694" priority="50">
      <formula>MOD(ROW(),2)=1</formula>
    </cfRule>
  </conditionalFormatting>
  <conditionalFormatting sqref="AB432:AC480">
    <cfRule type="expression" dxfId="693" priority="49">
      <formula>MOD(ROW(),2)=1</formula>
    </cfRule>
  </conditionalFormatting>
  <conditionalFormatting sqref="AB429:AC431">
    <cfRule type="expression" dxfId="692" priority="48">
      <formula>MOD(ROW(),2)=1</formula>
    </cfRule>
  </conditionalFormatting>
  <conditionalFormatting sqref="AB482:AC533">
    <cfRule type="expression" dxfId="691" priority="47">
      <formula>MOD(ROW(),2)=1</formula>
    </cfRule>
  </conditionalFormatting>
  <conditionalFormatting sqref="AB538:AC586">
    <cfRule type="expression" dxfId="690" priority="46">
      <formula>MOD(ROW(),2)=1</formula>
    </cfRule>
  </conditionalFormatting>
  <conditionalFormatting sqref="AB535:AC537">
    <cfRule type="expression" dxfId="689" priority="45">
      <formula>MOD(ROW(),2)=1</formula>
    </cfRule>
  </conditionalFormatting>
  <conditionalFormatting sqref="AB591:AC639">
    <cfRule type="expression" dxfId="688" priority="44">
      <formula>MOD(ROW(),2)=1</formula>
    </cfRule>
  </conditionalFormatting>
  <conditionalFormatting sqref="AB588:AC590">
    <cfRule type="expression" dxfId="687" priority="43">
      <formula>MOD(ROW(),2)=1</formula>
    </cfRule>
  </conditionalFormatting>
  <conditionalFormatting sqref="AB641:AC692">
    <cfRule type="expression" dxfId="686" priority="42">
      <formula>MOD(ROW(),2)=1</formula>
    </cfRule>
  </conditionalFormatting>
  <conditionalFormatting sqref="AB697:AC745">
    <cfRule type="expression" dxfId="685" priority="41">
      <formula>MOD(ROW(),2)=1</formula>
    </cfRule>
  </conditionalFormatting>
  <conditionalFormatting sqref="AB694:AC696">
    <cfRule type="expression" dxfId="684" priority="40">
      <formula>MOD(ROW(),2)=1</formula>
    </cfRule>
  </conditionalFormatting>
  <conditionalFormatting sqref="AB750:AC798">
    <cfRule type="expression" dxfId="683" priority="39">
      <formula>MOD(ROW(),2)=1</formula>
    </cfRule>
  </conditionalFormatting>
  <conditionalFormatting sqref="AB747:AC749">
    <cfRule type="expression" dxfId="682" priority="38">
      <formula>MOD(ROW(),2)=1</formula>
    </cfRule>
  </conditionalFormatting>
  <conditionalFormatting sqref="AB800:AC851">
    <cfRule type="expression" dxfId="681" priority="37">
      <formula>MOD(ROW(),2)=1</formula>
    </cfRule>
  </conditionalFormatting>
  <conditionalFormatting sqref="AB856:AC904">
    <cfRule type="expression" dxfId="680" priority="36">
      <formula>MOD(ROW(),2)=1</formula>
    </cfRule>
  </conditionalFormatting>
  <conditionalFormatting sqref="AB853:AC855">
    <cfRule type="expression" dxfId="679" priority="35">
      <formula>MOD(ROW(),2)=1</formula>
    </cfRule>
  </conditionalFormatting>
  <conditionalFormatting sqref="AB909:AC957">
    <cfRule type="expression" dxfId="678" priority="34">
      <formula>MOD(ROW(),2)=1</formula>
    </cfRule>
  </conditionalFormatting>
  <conditionalFormatting sqref="AB906:AC908">
    <cfRule type="expression" dxfId="677" priority="33">
      <formula>MOD(ROW(),2)=1</formula>
    </cfRule>
  </conditionalFormatting>
  <conditionalFormatting sqref="AB959:AC1010">
    <cfRule type="expression" dxfId="676" priority="32">
      <formula>MOD(ROW(),2)=1</formula>
    </cfRule>
  </conditionalFormatting>
  <conditionalFormatting sqref="AB1015:AC1063">
    <cfRule type="expression" dxfId="675" priority="31">
      <formula>MOD(ROW(),2)=1</formula>
    </cfRule>
  </conditionalFormatting>
  <conditionalFormatting sqref="AB1012:AC1014">
    <cfRule type="expression" dxfId="674" priority="30">
      <formula>MOD(ROW(),2)=1</formula>
    </cfRule>
  </conditionalFormatting>
  <conditionalFormatting sqref="AB1068:AC1116">
    <cfRule type="expression" dxfId="673" priority="29">
      <formula>MOD(ROW(),2)=1</formula>
    </cfRule>
  </conditionalFormatting>
  <conditionalFormatting sqref="AB1065:AC1067">
    <cfRule type="expression" dxfId="672" priority="28">
      <formula>MOD(ROW(),2)=1</formula>
    </cfRule>
  </conditionalFormatting>
  <conditionalFormatting sqref="AB1118:AC1169">
    <cfRule type="expression" dxfId="671" priority="27">
      <formula>MOD(ROW(),2)=1</formula>
    </cfRule>
  </conditionalFormatting>
  <conditionalFormatting sqref="AB1174:AC1222">
    <cfRule type="expression" dxfId="670" priority="26">
      <formula>MOD(ROW(),2)=1</formula>
    </cfRule>
  </conditionalFormatting>
  <conditionalFormatting sqref="AB1171:AC1173">
    <cfRule type="expression" dxfId="669" priority="25">
      <formula>MOD(ROW(),2)=1</formula>
    </cfRule>
  </conditionalFormatting>
  <conditionalFormatting sqref="AD5:AD56">
    <cfRule type="expression" dxfId="668" priority="24">
      <formula>MOD(ROW(),2)=1</formula>
    </cfRule>
  </conditionalFormatting>
  <conditionalFormatting sqref="AD58:AD109">
    <cfRule type="expression" dxfId="667" priority="23">
      <formula>MOD(ROW(),2)=1</formula>
    </cfRule>
  </conditionalFormatting>
  <conditionalFormatting sqref="AD111:AD162">
    <cfRule type="expression" dxfId="666" priority="22">
      <formula>MOD(ROW(),2)=1</formula>
    </cfRule>
  </conditionalFormatting>
  <conditionalFormatting sqref="AD164:AD215">
    <cfRule type="expression" dxfId="665" priority="21">
      <formula>MOD(ROW(),2)=1</formula>
    </cfRule>
  </conditionalFormatting>
  <conditionalFormatting sqref="AD217:AD268">
    <cfRule type="expression" dxfId="664" priority="20">
      <formula>MOD(ROW(),2)=1</formula>
    </cfRule>
  </conditionalFormatting>
  <conditionalFormatting sqref="AD270:AD321">
    <cfRule type="expression" dxfId="663" priority="19">
      <formula>MOD(ROW(),2)=1</formula>
    </cfRule>
  </conditionalFormatting>
  <conditionalFormatting sqref="AD323:AD374">
    <cfRule type="expression" dxfId="662" priority="18">
      <formula>MOD(ROW(),2)=1</formula>
    </cfRule>
  </conditionalFormatting>
  <conditionalFormatting sqref="AD376:AD427">
    <cfRule type="expression" dxfId="661" priority="17">
      <formula>MOD(ROW(),2)=1</formula>
    </cfRule>
  </conditionalFormatting>
  <conditionalFormatting sqref="AD429:AD480">
    <cfRule type="expression" dxfId="660" priority="16">
      <formula>MOD(ROW(),2)=1</formula>
    </cfRule>
  </conditionalFormatting>
  <conditionalFormatting sqref="AD482:AD533">
    <cfRule type="expression" dxfId="659" priority="15">
      <formula>MOD(ROW(),2)=1</formula>
    </cfRule>
  </conditionalFormatting>
  <conditionalFormatting sqref="AD535:AD586">
    <cfRule type="expression" dxfId="658" priority="14">
      <formula>MOD(ROW(),2)=1</formula>
    </cfRule>
  </conditionalFormatting>
  <conditionalFormatting sqref="AD588:AD639">
    <cfRule type="expression" dxfId="657" priority="13">
      <formula>MOD(ROW(),2)=1</formula>
    </cfRule>
  </conditionalFormatting>
  <conditionalFormatting sqref="AD641:AD692">
    <cfRule type="expression" dxfId="656" priority="12">
      <formula>MOD(ROW(),2)=1</formula>
    </cfRule>
  </conditionalFormatting>
  <conditionalFormatting sqref="AD694:AD745">
    <cfRule type="expression" dxfId="655" priority="11">
      <formula>MOD(ROW(),2)=1</formula>
    </cfRule>
  </conditionalFormatting>
  <conditionalFormatting sqref="AD747:AD798">
    <cfRule type="expression" dxfId="654" priority="10">
      <formula>MOD(ROW(),2)=1</formula>
    </cfRule>
  </conditionalFormatting>
  <conditionalFormatting sqref="AD800:AD851">
    <cfRule type="expression" dxfId="653" priority="9">
      <formula>MOD(ROW(),2)=1</formula>
    </cfRule>
  </conditionalFormatting>
  <conditionalFormatting sqref="AD853:AD904">
    <cfRule type="expression" dxfId="652" priority="8">
      <formula>MOD(ROW(),2)=1</formula>
    </cfRule>
  </conditionalFormatting>
  <conditionalFormatting sqref="AD906:AD957">
    <cfRule type="expression" dxfId="651" priority="7">
      <formula>MOD(ROW(),2)=1</formula>
    </cfRule>
  </conditionalFormatting>
  <conditionalFormatting sqref="AD959:AD1010">
    <cfRule type="expression" dxfId="650" priority="6">
      <formula>MOD(ROW(),2)=1</formula>
    </cfRule>
  </conditionalFormatting>
  <conditionalFormatting sqref="AD1012:AD1063">
    <cfRule type="expression" dxfId="649" priority="5">
      <formula>MOD(ROW(),2)=1</formula>
    </cfRule>
  </conditionalFormatting>
  <conditionalFormatting sqref="AD1065:AD1116">
    <cfRule type="expression" dxfId="648" priority="4">
      <formula>MOD(ROW(),2)=1</formula>
    </cfRule>
  </conditionalFormatting>
  <conditionalFormatting sqref="AD1118:AD1169">
    <cfRule type="expression" dxfId="647" priority="3">
      <formula>MOD(ROW(),2)=1</formula>
    </cfRule>
  </conditionalFormatting>
  <conditionalFormatting sqref="AD1171:AD1222">
    <cfRule type="expression" dxfId="646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46484375" customWidth="1"/>
    <col min="39" max="39" width="7.19921875" customWidth="1"/>
  </cols>
  <sheetData>
    <row r="1" spans="1:71" ht="36" customHeight="1" x14ac:dyDescent="0.45">
      <c r="A1" s="18" t="s">
        <v>345</v>
      </c>
      <c r="B1" s="183"/>
      <c r="C1" s="1" t="s">
        <v>545</v>
      </c>
      <c r="D1" s="1" t="s">
        <v>484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249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546</v>
      </c>
      <c r="P1" s="1" t="s">
        <v>43</v>
      </c>
      <c r="Q1" s="1" t="s">
        <v>47</v>
      </c>
      <c r="R1" s="1" t="s">
        <v>248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408</v>
      </c>
      <c r="X1" s="1" t="s">
        <v>409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412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2" t="s">
        <v>244</v>
      </c>
      <c r="D4" s="5" t="s">
        <v>483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540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539</v>
      </c>
      <c r="P4" s="5" t="s">
        <v>64</v>
      </c>
      <c r="Q4" s="5" t="s">
        <v>68</v>
      </c>
      <c r="R4" s="5" t="s">
        <v>547</v>
      </c>
      <c r="S4" s="5" t="s">
        <v>50</v>
      </c>
      <c r="T4" s="5" t="s">
        <v>63</v>
      </c>
      <c r="U4" s="5" t="s">
        <v>67</v>
      </c>
      <c r="V4" s="5" t="s">
        <v>556</v>
      </c>
      <c r="W4" s="5" t="s">
        <v>548</v>
      </c>
      <c r="X4" s="5" t="s">
        <v>538</v>
      </c>
      <c r="Y4" s="5" t="s">
        <v>174</v>
      </c>
      <c r="Z4" s="5" t="s">
        <v>61</v>
      </c>
      <c r="AA4" s="5" t="s">
        <v>52</v>
      </c>
      <c r="AB4" s="5" t="s">
        <v>65</v>
      </c>
      <c r="AC4" s="5" t="s">
        <v>514</v>
      </c>
      <c r="AD4" s="5" t="s">
        <v>60</v>
      </c>
      <c r="AE4" s="5" t="s">
        <v>62</v>
      </c>
      <c r="AF4" s="5" t="s">
        <v>69</v>
      </c>
      <c r="AG4" s="5" t="s">
        <v>557</v>
      </c>
      <c r="AH4" s="15"/>
      <c r="AO4" s="122" t="s">
        <v>244</v>
      </c>
      <c r="AP4" s="5" t="s">
        <v>483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540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539</v>
      </c>
      <c r="BB4" s="5" t="s">
        <v>64</v>
      </c>
      <c r="BC4" s="5" t="s">
        <v>68</v>
      </c>
      <c r="BD4" s="5" t="s">
        <v>547</v>
      </c>
      <c r="BE4" s="5" t="s">
        <v>50</v>
      </c>
      <c r="BF4" s="5" t="s">
        <v>63</v>
      </c>
      <c r="BG4" s="5" t="s">
        <v>67</v>
      </c>
      <c r="BH4" s="5" t="s">
        <v>556</v>
      </c>
      <c r="BI4" s="5" t="s">
        <v>548</v>
      </c>
      <c r="BJ4" s="5" t="s">
        <v>538</v>
      </c>
      <c r="BK4" s="5" t="s">
        <v>174</v>
      </c>
      <c r="BL4" s="5" t="s">
        <v>61</v>
      </c>
      <c r="BM4" s="5" t="s">
        <v>52</v>
      </c>
      <c r="BN4" s="5" t="s">
        <v>65</v>
      </c>
      <c r="BO4" s="5" t="s">
        <v>514</v>
      </c>
      <c r="BP4" s="5" t="s">
        <v>60</v>
      </c>
      <c r="BQ4" s="5" t="s">
        <v>62</v>
      </c>
      <c r="BR4" s="5" t="s">
        <v>69</v>
      </c>
      <c r="BS4" s="5" t="s">
        <v>557</v>
      </c>
    </row>
    <row r="5" spans="1:71" x14ac:dyDescent="0.45">
      <c r="A5" s="28" t="s">
        <v>154</v>
      </c>
      <c r="B5" s="184"/>
      <c r="C5" s="170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84"/>
      <c r="AI5" s="178"/>
      <c r="AJ5" s="178"/>
      <c r="AK5" s="172"/>
      <c r="AM5" s="9"/>
      <c r="AO5" s="102"/>
      <c r="AP5" s="102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2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</row>
    <row r="6" spans="1:71" x14ac:dyDescent="0.45">
      <c r="A6" s="8" t="str">
        <f>INPUT!$C$4</f>
        <v>P02</v>
      </c>
      <c r="B6" s="184"/>
      <c r="C6" s="170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84"/>
      <c r="AI6" s="178"/>
      <c r="AJ6" s="178"/>
      <c r="AK6" s="172"/>
      <c r="AM6" s="9"/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39">
        <v>0</v>
      </c>
      <c r="BH6" s="39">
        <v>0</v>
      </c>
      <c r="BI6" s="39">
        <v>0</v>
      </c>
      <c r="BJ6" s="39">
        <v>0</v>
      </c>
      <c r="BK6" s="39">
        <v>0</v>
      </c>
      <c r="BL6" s="39">
        <v>0</v>
      </c>
      <c r="BM6" s="39">
        <v>0</v>
      </c>
      <c r="BN6" s="39">
        <v>0</v>
      </c>
      <c r="BO6" s="39">
        <v>0</v>
      </c>
      <c r="BP6" s="39">
        <v>0</v>
      </c>
      <c r="BQ6" s="39">
        <v>0</v>
      </c>
      <c r="BR6" s="39">
        <v>0</v>
      </c>
      <c r="BS6" s="39">
        <v>0</v>
      </c>
    </row>
    <row r="7" spans="1:71" x14ac:dyDescent="0.45">
      <c r="B7" s="184"/>
      <c r="C7" s="170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84"/>
      <c r="AI7" s="178"/>
      <c r="AJ7" s="178"/>
      <c r="AK7" s="172"/>
      <c r="AM7" s="9"/>
      <c r="AO7" s="40">
        <f t="shared" ref="AO7:BS7" si="0">ROWS(C5:C79)-COUNTBLANK(C5:C79)</f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  <c r="BL7" s="40">
        <f t="shared" si="0"/>
        <v>0</v>
      </c>
      <c r="BM7" s="40">
        <f t="shared" si="0"/>
        <v>0</v>
      </c>
      <c r="BN7" s="40">
        <f t="shared" si="0"/>
        <v>0</v>
      </c>
      <c r="BO7" s="40">
        <f t="shared" si="0"/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</row>
    <row r="8" spans="1:71" x14ac:dyDescent="0.45">
      <c r="B8" s="184"/>
      <c r="C8" s="170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84"/>
      <c r="AI8" s="178"/>
      <c r="AJ8" s="178"/>
      <c r="AK8" s="172"/>
      <c r="AM8" s="9"/>
    </row>
    <row r="9" spans="1:71" x14ac:dyDescent="0.45">
      <c r="B9" s="184"/>
      <c r="C9" s="170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84"/>
      <c r="AI9" s="178"/>
      <c r="AJ9" s="178"/>
      <c r="AK9" s="172"/>
      <c r="AM9" s="9"/>
      <c r="AO9" s="22" t="s">
        <v>257</v>
      </c>
      <c r="AP9" s="22" t="s">
        <v>587</v>
      </c>
      <c r="AQ9" s="22" t="s">
        <v>590</v>
      </c>
      <c r="AR9" s="22" t="s">
        <v>588</v>
      </c>
      <c r="AS9" s="22" t="s">
        <v>589</v>
      </c>
    </row>
    <row r="10" spans="1:71" x14ac:dyDescent="0.45">
      <c r="B10" s="184"/>
      <c r="C10" s="170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84"/>
      <c r="AI10" s="178"/>
      <c r="AJ10" s="178"/>
      <c r="AK10" s="172"/>
      <c r="AM10" s="9"/>
      <c r="AO10" s="23">
        <f>ROWS(AH5:AH79)-COUNTBLANK(AH5:AH79)</f>
        <v>0</v>
      </c>
      <c r="AP10" s="23">
        <f>COUNTIF(AK5:AK79,"FALSE")</f>
        <v>0</v>
      </c>
      <c r="AQ10" s="23">
        <f>AO10-AP10</f>
        <v>0</v>
      </c>
      <c r="AR10" s="23">
        <f>COUNTIF(AJ5:AJ79,"O")</f>
        <v>0</v>
      </c>
      <c r="AS10" s="23">
        <f>COUNTIF(AJ5:AJ79,"*~?")</f>
        <v>0</v>
      </c>
    </row>
    <row r="11" spans="1:71" x14ac:dyDescent="0.45">
      <c r="B11" s="184"/>
      <c r="C11" s="170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84"/>
      <c r="AI11" s="178"/>
      <c r="AJ11" s="178"/>
      <c r="AK11" s="172"/>
      <c r="AM11" s="9"/>
    </row>
    <row r="12" spans="1:71" x14ac:dyDescent="0.45">
      <c r="B12" s="184"/>
      <c r="C12" s="170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84"/>
      <c r="AI12" s="178"/>
      <c r="AJ12" s="178"/>
      <c r="AK12" s="172"/>
      <c r="AM12" s="9"/>
      <c r="AO12" s="9"/>
      <c r="AP12" s="22" t="s">
        <v>455</v>
      </c>
      <c r="AQ12" s="22" t="s">
        <v>337</v>
      </c>
      <c r="AR12" s="22" t="s">
        <v>456</v>
      </c>
    </row>
    <row r="13" spans="1:71" x14ac:dyDescent="0.45">
      <c r="B13" s="184"/>
      <c r="C13" s="170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84"/>
      <c r="AI13" s="178"/>
      <c r="AJ13" s="178"/>
      <c r="AK13" s="172"/>
      <c r="AM13" s="9"/>
      <c r="AO13" s="22" t="s">
        <v>260</v>
      </c>
      <c r="AP13" s="25">
        <f>IF(ISNUMBER(SEARCH("S",A6)),COUNTIF(AK5:AK14,"False"),0)</f>
        <v>0</v>
      </c>
      <c r="AQ13" s="25">
        <f>IF(ISNUMBER(SEARCH("S",A6)),COUNTIF(AK39:AK48,"False"),0)</f>
        <v>0</v>
      </c>
      <c r="AR13" s="25">
        <f>IF(ISNUMBER(SEARCH("S",A6)),COUNTIF(AK15:AK38,"False"),0)</f>
        <v>0</v>
      </c>
      <c r="AS13" s="28"/>
    </row>
    <row r="14" spans="1:71" x14ac:dyDescent="0.45">
      <c r="B14" s="184"/>
      <c r="C14" s="170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84"/>
      <c r="AI14" s="178"/>
      <c r="AJ14" s="178"/>
      <c r="AK14" s="172"/>
      <c r="AM14" s="9"/>
      <c r="AO14" s="22" t="s">
        <v>352</v>
      </c>
      <c r="AP14" s="25">
        <f>IF(ISNUMBER(SEARCH("P",A6)),COUNTIF(AK5:AK14,"False"),0)</f>
        <v>0</v>
      </c>
      <c r="AQ14" s="25">
        <f>IF(ISNUMBER(SEARCH("P",A6)),COUNTIF(AK39:AK48,"False"),0)</f>
        <v>0</v>
      </c>
      <c r="AR14" s="25">
        <f>IF(ISNUMBER(SEARCH("P",A6)),COUNTIF(AK15:AK38,"False"),0)</f>
        <v>0</v>
      </c>
      <c r="AS14" s="18"/>
    </row>
    <row r="15" spans="1:71" x14ac:dyDescent="0.45">
      <c r="B15" s="184"/>
      <c r="C15" s="170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84"/>
      <c r="AI15" s="178"/>
      <c r="AJ15" s="178"/>
      <c r="AK15" s="172"/>
      <c r="AM15" s="9"/>
      <c r="AO15" s="22" t="s">
        <v>353</v>
      </c>
      <c r="AP15" s="25">
        <f>IF(ISNUMBER(SEARCH("A",A6)),COUNTIF(AK5:AK14,"False"),0)</f>
        <v>0</v>
      </c>
      <c r="AQ15" s="25">
        <f>IF(ISNUMBER(SEARCH("A",A6)),COUNTIF(AK70:AK79,"False"),0)</f>
        <v>0</v>
      </c>
      <c r="AR15" s="25">
        <f>IF(ISNUMBER(SEARCH("A",A6)),COUNTIF(AK15:AK69,"False"),0)</f>
        <v>0</v>
      </c>
      <c r="AS15" s="18"/>
    </row>
    <row r="16" spans="1:71" x14ac:dyDescent="0.45">
      <c r="B16" s="184"/>
      <c r="C16" s="170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84"/>
      <c r="AI16" s="178"/>
      <c r="AJ16" s="178"/>
      <c r="AK16" s="172"/>
      <c r="AM16" s="9"/>
      <c r="AS16" s="18"/>
    </row>
    <row r="17" spans="2:39" x14ac:dyDescent="0.45">
      <c r="B17" s="184"/>
      <c r="C17" s="170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84"/>
      <c r="AI17" s="178"/>
      <c r="AJ17" s="178"/>
      <c r="AK17" s="172"/>
      <c r="AM17" s="9"/>
    </row>
    <row r="18" spans="2:39" x14ac:dyDescent="0.45">
      <c r="B18" s="184"/>
      <c r="C18" s="170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84"/>
      <c r="AI18" s="178"/>
      <c r="AJ18" s="178"/>
      <c r="AK18" s="172"/>
      <c r="AM18" s="9"/>
    </row>
    <row r="19" spans="2:39" x14ac:dyDescent="0.45">
      <c r="B19" s="184"/>
      <c r="C19" s="170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84"/>
      <c r="AI19" s="178"/>
      <c r="AJ19" s="178"/>
      <c r="AK19" s="172"/>
      <c r="AM19" s="9"/>
    </row>
    <row r="20" spans="2:39" x14ac:dyDescent="0.45">
      <c r="B20" s="184"/>
      <c r="C20" s="170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84"/>
      <c r="AI20" s="178"/>
      <c r="AJ20" s="178"/>
      <c r="AK20" s="172"/>
      <c r="AM20" s="9"/>
    </row>
    <row r="21" spans="2:39" x14ac:dyDescent="0.45">
      <c r="B21" s="184"/>
      <c r="C21" s="170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84"/>
      <c r="AI21" s="178"/>
      <c r="AJ21" s="178"/>
      <c r="AK21" s="172"/>
      <c r="AM21" s="9"/>
    </row>
    <row r="22" spans="2:39" x14ac:dyDescent="0.45">
      <c r="B22" s="184"/>
      <c r="C22" s="170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84"/>
      <c r="AI22" s="178"/>
      <c r="AJ22" s="178"/>
      <c r="AK22" s="172"/>
      <c r="AM22" s="9"/>
    </row>
    <row r="23" spans="2:39" x14ac:dyDescent="0.45">
      <c r="B23" s="184"/>
      <c r="C23" s="170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84"/>
      <c r="AI23" s="178"/>
      <c r="AJ23" s="178"/>
      <c r="AK23" s="172"/>
      <c r="AM23" s="9"/>
    </row>
    <row r="24" spans="2:39" x14ac:dyDescent="0.45">
      <c r="B24" s="184"/>
      <c r="C24" s="170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84"/>
      <c r="AI24" s="178"/>
      <c r="AJ24" s="178"/>
      <c r="AK24" s="172"/>
      <c r="AM24" s="9"/>
    </row>
    <row r="25" spans="2:39" x14ac:dyDescent="0.45">
      <c r="B25" s="184"/>
      <c r="C25" s="170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84"/>
      <c r="AI25" s="178"/>
      <c r="AJ25" s="178"/>
      <c r="AK25" s="172"/>
      <c r="AM25" s="9"/>
    </row>
    <row r="26" spans="2:39" x14ac:dyDescent="0.45">
      <c r="B26" s="184"/>
      <c r="C26" s="170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84"/>
      <c r="AI26" s="178"/>
      <c r="AJ26" s="178"/>
      <c r="AK26" s="172"/>
      <c r="AM26" s="9"/>
    </row>
    <row r="27" spans="2:39" x14ac:dyDescent="0.45">
      <c r="B27" s="184"/>
      <c r="C27" s="170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84"/>
      <c r="AI27" s="178"/>
      <c r="AJ27" s="178"/>
      <c r="AK27" s="172"/>
      <c r="AM27" s="9"/>
    </row>
    <row r="28" spans="2:39" x14ac:dyDescent="0.45">
      <c r="B28" s="184"/>
      <c r="C28" s="170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84"/>
      <c r="AI28" s="178"/>
      <c r="AJ28" s="178"/>
      <c r="AK28" s="172"/>
      <c r="AM28" s="9"/>
    </row>
    <row r="29" spans="2:39" x14ac:dyDescent="0.45">
      <c r="B29" s="184"/>
      <c r="C29" s="170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84"/>
      <c r="AI29" s="178"/>
      <c r="AJ29" s="178"/>
      <c r="AK29" s="172"/>
      <c r="AM29" s="9"/>
    </row>
    <row r="30" spans="2:39" x14ac:dyDescent="0.45">
      <c r="B30" s="184"/>
      <c r="C30" s="170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84"/>
      <c r="AI30" s="178"/>
      <c r="AJ30" s="178"/>
      <c r="AK30" s="172"/>
      <c r="AM30" s="9"/>
    </row>
    <row r="31" spans="2:39" x14ac:dyDescent="0.45">
      <c r="B31" s="184"/>
      <c r="C31" s="170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84"/>
      <c r="AI31" s="178"/>
      <c r="AJ31" s="178"/>
      <c r="AK31" s="172"/>
      <c r="AM31" s="9"/>
    </row>
    <row r="32" spans="2:39" x14ac:dyDescent="0.45">
      <c r="B32" s="184"/>
      <c r="C32" s="170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84"/>
      <c r="AI32" s="178"/>
      <c r="AJ32" s="178"/>
      <c r="AK32" s="172"/>
      <c r="AM32" s="9"/>
    </row>
    <row r="33" spans="2:39" x14ac:dyDescent="0.45">
      <c r="B33" s="184"/>
      <c r="C33" s="170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84"/>
      <c r="AI33" s="178"/>
      <c r="AJ33" s="178"/>
      <c r="AK33" s="172"/>
      <c r="AM33" s="9"/>
    </row>
    <row r="34" spans="2:39" x14ac:dyDescent="0.45">
      <c r="B34" s="184"/>
      <c r="C34" s="170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84"/>
      <c r="AI34" s="178"/>
      <c r="AJ34" s="178"/>
      <c r="AK34" s="172"/>
      <c r="AM34" s="9"/>
    </row>
    <row r="35" spans="2:39" x14ac:dyDescent="0.45">
      <c r="B35" s="184"/>
      <c r="C35" s="170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84"/>
      <c r="AI35" s="178"/>
      <c r="AJ35" s="178"/>
      <c r="AK35" s="172"/>
      <c r="AM35" s="9"/>
    </row>
    <row r="36" spans="2:39" x14ac:dyDescent="0.45">
      <c r="B36" s="184"/>
      <c r="C36" s="170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84"/>
      <c r="AI36" s="178"/>
      <c r="AJ36" s="178"/>
      <c r="AK36" s="172"/>
      <c r="AM36" s="9"/>
    </row>
    <row r="37" spans="2:39" x14ac:dyDescent="0.45">
      <c r="B37" s="184"/>
      <c r="C37" s="170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84"/>
      <c r="AI37" s="178"/>
      <c r="AJ37" s="178"/>
      <c r="AK37" s="172"/>
      <c r="AM37" s="9"/>
    </row>
    <row r="38" spans="2:39" x14ac:dyDescent="0.45">
      <c r="B38" s="184"/>
      <c r="C38" s="170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84"/>
      <c r="AI38" s="178"/>
      <c r="AJ38" s="178"/>
      <c r="AK38" s="172"/>
      <c r="AM38" s="9"/>
    </row>
    <row r="39" spans="2:39" x14ac:dyDescent="0.45">
      <c r="B39" s="184"/>
      <c r="C39" s="170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84"/>
      <c r="AI39" s="178"/>
      <c r="AJ39" s="178"/>
      <c r="AK39" s="172"/>
      <c r="AM39" s="9"/>
    </row>
    <row r="40" spans="2:39" x14ac:dyDescent="0.45">
      <c r="B40" s="184"/>
      <c r="C40" s="170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84"/>
      <c r="AI40" s="178"/>
      <c r="AJ40" s="178"/>
      <c r="AK40" s="172"/>
      <c r="AM40" s="9"/>
    </row>
    <row r="41" spans="2:39" x14ac:dyDescent="0.45">
      <c r="B41" s="184"/>
      <c r="C41" s="170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84"/>
      <c r="AI41" s="178"/>
      <c r="AJ41" s="178"/>
      <c r="AK41" s="172"/>
      <c r="AM41" s="9"/>
    </row>
    <row r="42" spans="2:39" x14ac:dyDescent="0.45">
      <c r="B42" s="184"/>
      <c r="C42" s="170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84"/>
      <c r="AI42" s="178"/>
      <c r="AJ42" s="178"/>
      <c r="AK42" s="172"/>
      <c r="AM42" s="9"/>
    </row>
    <row r="43" spans="2:39" x14ac:dyDescent="0.45">
      <c r="B43" s="184"/>
      <c r="C43" s="170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84"/>
      <c r="AI43" s="178"/>
      <c r="AJ43" s="178"/>
      <c r="AK43" s="172"/>
      <c r="AM43" s="9"/>
    </row>
    <row r="44" spans="2:39" x14ac:dyDescent="0.45">
      <c r="B44" s="184"/>
      <c r="C44" s="170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84"/>
      <c r="AI44" s="178"/>
      <c r="AJ44" s="178"/>
      <c r="AK44" s="172"/>
      <c r="AM44" s="9"/>
    </row>
    <row r="45" spans="2:39" x14ac:dyDescent="0.45">
      <c r="B45" s="184"/>
      <c r="C45" s="170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84"/>
      <c r="AI45" s="178"/>
      <c r="AJ45" s="178"/>
      <c r="AK45" s="172"/>
      <c r="AM45" s="9"/>
    </row>
    <row r="46" spans="2:39" x14ac:dyDescent="0.45">
      <c r="B46" s="184"/>
      <c r="C46" s="170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84"/>
      <c r="AI46" s="178"/>
      <c r="AJ46" s="178"/>
      <c r="AK46" s="172"/>
      <c r="AM46" s="9"/>
    </row>
    <row r="47" spans="2:39" x14ac:dyDescent="0.45">
      <c r="B47" s="184"/>
      <c r="C47" s="170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84"/>
      <c r="AI47" s="178"/>
      <c r="AJ47" s="178"/>
      <c r="AK47" s="172"/>
      <c r="AM47" s="9"/>
    </row>
    <row r="48" spans="2:39" x14ac:dyDescent="0.45">
      <c r="B48" s="184"/>
      <c r="C48" s="170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84"/>
      <c r="AI48" s="178"/>
      <c r="AJ48" s="178"/>
      <c r="AK48" s="172"/>
      <c r="AM48" s="9"/>
    </row>
    <row r="49" spans="2:39" x14ac:dyDescent="0.45">
      <c r="B49" s="184"/>
      <c r="C49" s="170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84"/>
      <c r="AI49" s="178"/>
      <c r="AJ49" s="178"/>
      <c r="AK49" s="172"/>
      <c r="AM49" s="9"/>
    </row>
    <row r="50" spans="2:39" x14ac:dyDescent="0.45">
      <c r="B50" s="184"/>
      <c r="C50" s="170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84"/>
      <c r="AI50" s="178"/>
      <c r="AJ50" s="178"/>
      <c r="AK50" s="172"/>
      <c r="AM50" s="9"/>
    </row>
    <row r="51" spans="2:39" x14ac:dyDescent="0.45">
      <c r="B51" s="184"/>
      <c r="C51" s="170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84"/>
      <c r="AI51" s="178"/>
      <c r="AJ51" s="178"/>
      <c r="AK51" s="172"/>
      <c r="AM51" s="9"/>
    </row>
    <row r="52" spans="2:39" x14ac:dyDescent="0.45">
      <c r="B52" s="184"/>
      <c r="C52" s="170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84"/>
      <c r="AI52" s="178"/>
      <c r="AJ52" s="178"/>
      <c r="AK52" s="172"/>
      <c r="AM52" s="9"/>
    </row>
    <row r="53" spans="2:39" x14ac:dyDescent="0.45">
      <c r="B53" s="184"/>
      <c r="C53" s="170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84"/>
      <c r="AI53" s="178"/>
      <c r="AJ53" s="178"/>
      <c r="AK53" s="172"/>
      <c r="AM53" s="9"/>
    </row>
    <row r="54" spans="2:39" x14ac:dyDescent="0.45">
      <c r="B54" s="184"/>
      <c r="C54" s="170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84"/>
      <c r="AI54" s="178"/>
      <c r="AJ54" s="178"/>
      <c r="AK54" s="172"/>
      <c r="AM54" s="9"/>
    </row>
    <row r="55" spans="2:39" x14ac:dyDescent="0.45">
      <c r="B55" s="184"/>
      <c r="C55" s="170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84"/>
      <c r="AI55" s="178"/>
      <c r="AJ55" s="178"/>
      <c r="AK55" s="172"/>
      <c r="AM55" s="9"/>
    </row>
    <row r="56" spans="2:39" x14ac:dyDescent="0.45">
      <c r="B56" s="184"/>
      <c r="C56" s="170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84"/>
      <c r="AI56" s="178"/>
      <c r="AJ56" s="178"/>
      <c r="AK56" s="172"/>
      <c r="AM56" s="9"/>
    </row>
    <row r="57" spans="2:39" x14ac:dyDescent="0.45">
      <c r="B57" s="184"/>
      <c r="C57" s="170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84"/>
      <c r="AI57" s="178"/>
      <c r="AJ57" s="178"/>
      <c r="AK57" s="172"/>
      <c r="AM57" s="9"/>
    </row>
    <row r="58" spans="2:39" x14ac:dyDescent="0.45">
      <c r="B58" s="184"/>
      <c r="C58" s="170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84"/>
      <c r="AI58" s="178"/>
      <c r="AJ58" s="178"/>
      <c r="AK58" s="172"/>
      <c r="AM58" s="9"/>
    </row>
    <row r="59" spans="2:39" x14ac:dyDescent="0.45">
      <c r="B59" s="184"/>
      <c r="C59" s="170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84"/>
      <c r="AI59" s="178"/>
      <c r="AJ59" s="178"/>
      <c r="AK59" s="172"/>
      <c r="AM59" s="9"/>
    </row>
    <row r="60" spans="2:39" x14ac:dyDescent="0.45">
      <c r="B60" s="184"/>
      <c r="C60" s="170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84"/>
      <c r="AI60" s="178"/>
      <c r="AJ60" s="178"/>
      <c r="AK60" s="172"/>
      <c r="AM60" s="9"/>
    </row>
    <row r="61" spans="2:39" x14ac:dyDescent="0.45">
      <c r="B61" s="184"/>
      <c r="C61" s="170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84"/>
      <c r="AI61" s="178"/>
      <c r="AJ61" s="178"/>
      <c r="AK61" s="172"/>
      <c r="AM61" s="9"/>
    </row>
    <row r="62" spans="2:39" x14ac:dyDescent="0.45">
      <c r="B62" s="184"/>
      <c r="C62" s="170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84"/>
      <c r="AI62" s="178"/>
      <c r="AJ62" s="178"/>
      <c r="AK62" s="172"/>
      <c r="AM62" s="9"/>
    </row>
    <row r="63" spans="2:39" x14ac:dyDescent="0.45">
      <c r="B63" s="184"/>
      <c r="C63" s="170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84"/>
      <c r="AI63" s="178"/>
      <c r="AJ63" s="178"/>
      <c r="AK63" s="172"/>
      <c r="AM63" s="9"/>
    </row>
    <row r="64" spans="2:39" x14ac:dyDescent="0.45">
      <c r="B64" s="184"/>
      <c r="C64" s="170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84"/>
      <c r="AI64" s="178"/>
      <c r="AJ64" s="178"/>
      <c r="AK64" s="172"/>
      <c r="AM64" s="9"/>
    </row>
    <row r="65" spans="1:71" x14ac:dyDescent="0.45">
      <c r="B65" s="184"/>
      <c r="C65" s="170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84"/>
      <c r="AI65" s="178"/>
      <c r="AJ65" s="178"/>
      <c r="AK65" s="172"/>
      <c r="AM65" s="9"/>
    </row>
    <row r="66" spans="1:71" x14ac:dyDescent="0.45">
      <c r="B66" s="184"/>
      <c r="C66" s="170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84"/>
      <c r="AI66" s="178"/>
      <c r="AJ66" s="178"/>
      <c r="AK66" s="172"/>
      <c r="AM66" s="9"/>
    </row>
    <row r="67" spans="1:71" x14ac:dyDescent="0.45">
      <c r="B67" s="184"/>
      <c r="C67" s="170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84"/>
      <c r="AI67" s="178"/>
      <c r="AJ67" s="178"/>
      <c r="AK67" s="172"/>
      <c r="AM67" s="9"/>
    </row>
    <row r="68" spans="1:71" x14ac:dyDescent="0.45">
      <c r="B68" s="184"/>
      <c r="C68" s="170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84"/>
      <c r="AI68" s="178"/>
      <c r="AJ68" s="178"/>
      <c r="AK68" s="172"/>
      <c r="AM68" s="9"/>
    </row>
    <row r="69" spans="1:71" x14ac:dyDescent="0.45">
      <c r="B69" s="184"/>
      <c r="C69" s="170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84"/>
      <c r="AI69" s="178"/>
      <c r="AJ69" s="178"/>
      <c r="AK69" s="172"/>
      <c r="AM69" s="9"/>
    </row>
    <row r="70" spans="1:71" x14ac:dyDescent="0.45">
      <c r="B70" s="184"/>
      <c r="C70" s="170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84"/>
      <c r="AI70" s="178"/>
      <c r="AJ70" s="178"/>
      <c r="AK70" s="172"/>
      <c r="AM70" s="9"/>
    </row>
    <row r="71" spans="1:71" x14ac:dyDescent="0.45">
      <c r="B71" s="184"/>
      <c r="C71" s="170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84"/>
      <c r="AI71" s="178"/>
      <c r="AJ71" s="178"/>
      <c r="AK71" s="172"/>
      <c r="AM71" s="9"/>
    </row>
    <row r="72" spans="1:71" x14ac:dyDescent="0.45">
      <c r="B72" s="184"/>
      <c r="C72" s="170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84"/>
      <c r="AI72" s="178"/>
      <c r="AJ72" s="178"/>
      <c r="AK72" s="172"/>
      <c r="AM72" s="9"/>
    </row>
    <row r="73" spans="1:71" x14ac:dyDescent="0.45">
      <c r="B73" s="184"/>
      <c r="C73" s="170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84"/>
      <c r="AI73" s="178"/>
      <c r="AJ73" s="178"/>
      <c r="AK73" s="172"/>
      <c r="AM73" s="9"/>
    </row>
    <row r="74" spans="1:71" x14ac:dyDescent="0.45">
      <c r="B74" s="184"/>
      <c r="C74" s="170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84"/>
      <c r="AI74" s="178"/>
      <c r="AJ74" s="178"/>
      <c r="AK74" s="172"/>
      <c r="AM74" s="9"/>
    </row>
    <row r="75" spans="1:71" x14ac:dyDescent="0.45">
      <c r="B75" s="184"/>
      <c r="C75" s="170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84"/>
      <c r="AI75" s="178"/>
      <c r="AJ75" s="178"/>
      <c r="AK75" s="172"/>
      <c r="AM75" s="9"/>
    </row>
    <row r="76" spans="1:71" x14ac:dyDescent="0.45">
      <c r="B76" s="184"/>
      <c r="C76" s="170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84"/>
      <c r="AI76" s="178"/>
      <c r="AJ76" s="178"/>
      <c r="AK76" s="172"/>
      <c r="AM76" s="9"/>
    </row>
    <row r="77" spans="1:71" x14ac:dyDescent="0.45">
      <c r="B77" s="184"/>
      <c r="C77" s="170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84"/>
      <c r="AI77" s="178"/>
      <c r="AJ77" s="178"/>
      <c r="AK77" s="172"/>
      <c r="AM77" s="9"/>
    </row>
    <row r="78" spans="1:71" x14ac:dyDescent="0.45">
      <c r="B78" s="184"/>
      <c r="C78" s="170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84"/>
      <c r="AI78" s="178"/>
      <c r="AJ78" s="178"/>
      <c r="AK78" s="172"/>
      <c r="AM78" s="9"/>
    </row>
    <row r="79" spans="1:71" ht="14.65" thickBot="1" x14ac:dyDescent="0.5">
      <c r="B79" s="184"/>
      <c r="C79" s="173"/>
      <c r="D79" s="174"/>
      <c r="E79" s="174"/>
      <c r="F79" s="174"/>
      <c r="G79" s="174"/>
      <c r="H79" s="174"/>
      <c r="I79" s="174"/>
      <c r="J79" s="174"/>
      <c r="K79" s="174"/>
      <c r="L79" s="174"/>
      <c r="M79" s="174"/>
      <c r="N79" s="174"/>
      <c r="O79" s="174"/>
      <c r="P79" s="174"/>
      <c r="Q79" s="174"/>
      <c r="R79" s="174"/>
      <c r="S79" s="174"/>
      <c r="T79" s="174"/>
      <c r="U79" s="174"/>
      <c r="V79" s="174"/>
      <c r="W79" s="174"/>
      <c r="X79" s="174"/>
      <c r="Y79" s="174"/>
      <c r="Z79" s="174"/>
      <c r="AA79" s="174"/>
      <c r="AB79" s="174"/>
      <c r="AC79" s="174"/>
      <c r="AD79" s="174"/>
      <c r="AE79" s="174"/>
      <c r="AF79" s="174"/>
      <c r="AG79" s="174"/>
      <c r="AH79" s="188"/>
      <c r="AI79" s="178"/>
      <c r="AJ79" s="178"/>
      <c r="AK79" s="172"/>
      <c r="AM79" s="11"/>
    </row>
    <row r="80" spans="1:71" s="12" customFormat="1" ht="29.25" thickTop="1" thickBot="1" x14ac:dyDescent="0.5">
      <c r="A80" s="8"/>
      <c r="B80" s="186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86"/>
      <c r="AI80" s="172"/>
      <c r="AJ80" s="172"/>
      <c r="AK80" s="172"/>
      <c r="AL80"/>
      <c r="AM80" s="13"/>
      <c r="AO80" s="122" t="s">
        <v>244</v>
      </c>
      <c r="AP80" s="5" t="s">
        <v>483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540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539</v>
      </c>
      <c r="BB80" s="5" t="s">
        <v>64</v>
      </c>
      <c r="BC80" s="5" t="s">
        <v>68</v>
      </c>
      <c r="BD80" s="5" t="s">
        <v>547</v>
      </c>
      <c r="BE80" s="5" t="s">
        <v>50</v>
      </c>
      <c r="BF80" s="5" t="s">
        <v>63</v>
      </c>
      <c r="BG80" s="5" t="s">
        <v>67</v>
      </c>
      <c r="BH80" s="5" t="s">
        <v>556</v>
      </c>
      <c r="BI80" s="5" t="s">
        <v>548</v>
      </c>
      <c r="BJ80" s="5" t="s">
        <v>538</v>
      </c>
      <c r="BK80" s="5" t="s">
        <v>174</v>
      </c>
      <c r="BL80" s="5" t="s">
        <v>61</v>
      </c>
      <c r="BM80" s="5" t="s">
        <v>52</v>
      </c>
      <c r="BN80" s="5" t="s">
        <v>65</v>
      </c>
      <c r="BO80" s="5" t="s">
        <v>514</v>
      </c>
      <c r="BP80" s="5" t="s">
        <v>60</v>
      </c>
      <c r="BQ80" s="5" t="s">
        <v>62</v>
      </c>
      <c r="BR80" s="5" t="s">
        <v>69</v>
      </c>
      <c r="BS80" s="5" t="s">
        <v>557</v>
      </c>
    </row>
    <row r="81" spans="1:71" ht="14.65" thickTop="1" x14ac:dyDescent="0.45">
      <c r="A81" s="28" t="s">
        <v>156</v>
      </c>
      <c r="B81" s="187"/>
      <c r="C81" s="176"/>
      <c r="D81" s="177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  <c r="R81" s="177"/>
      <c r="S81" s="177"/>
      <c r="T81" s="177"/>
      <c r="U81" s="177"/>
      <c r="V81" s="177"/>
      <c r="W81" s="177"/>
      <c r="X81" s="177"/>
      <c r="Y81" s="177"/>
      <c r="Z81" s="177"/>
      <c r="AA81" s="177"/>
      <c r="AB81" s="177"/>
      <c r="AC81" s="177"/>
      <c r="AD81" s="177"/>
      <c r="AE81" s="177"/>
      <c r="AF81" s="177"/>
      <c r="AG81" s="177"/>
      <c r="AH81" s="187"/>
      <c r="AI81" s="178"/>
      <c r="AJ81" s="178"/>
      <c r="AK81" s="172"/>
      <c r="AM81" s="10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</row>
    <row r="82" spans="1:71" x14ac:dyDescent="0.45">
      <c r="A82" s="8">
        <f>INPUT!$D$4</f>
        <v>0</v>
      </c>
      <c r="B82" s="187"/>
      <c r="C82" s="176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84"/>
      <c r="AI82" s="178"/>
      <c r="AJ82" s="178"/>
      <c r="AK82" s="172"/>
      <c r="AM82" s="9"/>
      <c r="AO82" s="39">
        <v>0</v>
      </c>
      <c r="AP82" s="39">
        <v>0</v>
      </c>
      <c r="AQ82" s="39">
        <v>0</v>
      </c>
      <c r="AR82" s="39">
        <v>0</v>
      </c>
      <c r="AS82" s="39">
        <v>0</v>
      </c>
      <c r="AT82" s="39">
        <v>0</v>
      </c>
      <c r="AU82" s="39">
        <v>0</v>
      </c>
      <c r="AV82" s="39">
        <v>0</v>
      </c>
      <c r="AW82" s="39">
        <v>0</v>
      </c>
      <c r="AX82" s="39">
        <v>0</v>
      </c>
      <c r="AY82" s="39">
        <v>0</v>
      </c>
      <c r="AZ82" s="39">
        <v>0</v>
      </c>
      <c r="BA82" s="39">
        <v>0</v>
      </c>
      <c r="BB82" s="39">
        <v>0</v>
      </c>
      <c r="BC82" s="39">
        <v>0</v>
      </c>
      <c r="BD82" s="39">
        <v>0</v>
      </c>
      <c r="BE82" s="39">
        <v>0</v>
      </c>
      <c r="BF82" s="39">
        <v>0</v>
      </c>
      <c r="BG82" s="39">
        <v>0</v>
      </c>
      <c r="BH82" s="39">
        <v>0</v>
      </c>
      <c r="BI82" s="39">
        <v>0</v>
      </c>
      <c r="BJ82" s="39">
        <v>0</v>
      </c>
      <c r="BK82" s="39">
        <v>0</v>
      </c>
      <c r="BL82" s="39">
        <v>0</v>
      </c>
      <c r="BM82" s="39">
        <v>0</v>
      </c>
      <c r="BN82" s="39">
        <v>0</v>
      </c>
      <c r="BO82" s="39">
        <v>0</v>
      </c>
      <c r="BP82" s="39">
        <v>0</v>
      </c>
      <c r="BQ82" s="39">
        <v>0</v>
      </c>
      <c r="BR82" s="39">
        <v>0</v>
      </c>
      <c r="BS82" s="39">
        <v>0</v>
      </c>
    </row>
    <row r="83" spans="1:71" x14ac:dyDescent="0.45">
      <c r="B83" s="187"/>
      <c r="C83" s="176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84"/>
      <c r="AI83" s="178"/>
      <c r="AJ83" s="178"/>
      <c r="AK83" s="172"/>
      <c r="AM83" s="9"/>
      <c r="AO83" s="40">
        <f t="shared" ref="AO83:BS83" si="1">ROWS(C81:C155)-COUNTBLANK(C81:C155)</f>
        <v>0</v>
      </c>
      <c r="AP83" s="40">
        <f t="shared" si="1"/>
        <v>0</v>
      </c>
      <c r="AQ83" s="40">
        <f t="shared" si="1"/>
        <v>0</v>
      </c>
      <c r="AR83" s="40">
        <f t="shared" si="1"/>
        <v>0</v>
      </c>
      <c r="AS83" s="40">
        <f t="shared" si="1"/>
        <v>0</v>
      </c>
      <c r="AT83" s="40">
        <f t="shared" si="1"/>
        <v>0</v>
      </c>
      <c r="AU83" s="40">
        <f t="shared" si="1"/>
        <v>0</v>
      </c>
      <c r="AV83" s="40">
        <f t="shared" si="1"/>
        <v>0</v>
      </c>
      <c r="AW83" s="40">
        <f t="shared" si="1"/>
        <v>0</v>
      </c>
      <c r="AX83" s="40">
        <f t="shared" si="1"/>
        <v>0</v>
      </c>
      <c r="AY83" s="40">
        <f t="shared" si="1"/>
        <v>0</v>
      </c>
      <c r="AZ83" s="40">
        <f t="shared" si="1"/>
        <v>0</v>
      </c>
      <c r="BA83" s="40">
        <f t="shared" si="1"/>
        <v>0</v>
      </c>
      <c r="BB83" s="40">
        <f t="shared" si="1"/>
        <v>0</v>
      </c>
      <c r="BC83" s="40">
        <f t="shared" si="1"/>
        <v>0</v>
      </c>
      <c r="BD83" s="40">
        <f t="shared" si="1"/>
        <v>0</v>
      </c>
      <c r="BE83" s="40">
        <f t="shared" si="1"/>
        <v>0</v>
      </c>
      <c r="BF83" s="40">
        <f t="shared" si="1"/>
        <v>0</v>
      </c>
      <c r="BG83" s="40">
        <f t="shared" si="1"/>
        <v>0</v>
      </c>
      <c r="BH83" s="40">
        <f t="shared" si="1"/>
        <v>0</v>
      </c>
      <c r="BI83" s="40">
        <f t="shared" si="1"/>
        <v>0</v>
      </c>
      <c r="BJ83" s="40">
        <f t="shared" si="1"/>
        <v>0</v>
      </c>
      <c r="BK83" s="40">
        <f t="shared" si="1"/>
        <v>0</v>
      </c>
      <c r="BL83" s="40">
        <f t="shared" si="1"/>
        <v>0</v>
      </c>
      <c r="BM83" s="40">
        <f t="shared" si="1"/>
        <v>0</v>
      </c>
      <c r="BN83" s="40">
        <f t="shared" si="1"/>
        <v>0</v>
      </c>
      <c r="BO83" s="40">
        <f t="shared" si="1"/>
        <v>0</v>
      </c>
      <c r="BP83" s="40">
        <f t="shared" si="1"/>
        <v>0</v>
      </c>
      <c r="BQ83" s="40">
        <f t="shared" si="1"/>
        <v>0</v>
      </c>
      <c r="BR83" s="40">
        <f t="shared" si="1"/>
        <v>0</v>
      </c>
      <c r="BS83" s="40">
        <f t="shared" si="1"/>
        <v>0</v>
      </c>
    </row>
    <row r="84" spans="1:71" x14ac:dyDescent="0.45">
      <c r="B84" s="187"/>
      <c r="C84" s="176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84"/>
      <c r="AI84" s="178"/>
      <c r="AJ84" s="178"/>
      <c r="AK84" s="172"/>
      <c r="AM84" s="9"/>
    </row>
    <row r="85" spans="1:71" x14ac:dyDescent="0.45">
      <c r="B85" s="187"/>
      <c r="C85" s="176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71"/>
      <c r="AE85" s="171"/>
      <c r="AF85" s="171"/>
      <c r="AG85" s="171"/>
      <c r="AH85" s="184"/>
      <c r="AI85" s="178"/>
      <c r="AJ85" s="178"/>
      <c r="AK85" s="172"/>
      <c r="AM85" s="9"/>
      <c r="AO85" s="22" t="s">
        <v>257</v>
      </c>
      <c r="AP85" s="22" t="s">
        <v>587</v>
      </c>
      <c r="AQ85" s="22" t="s">
        <v>590</v>
      </c>
      <c r="AR85" s="22" t="s">
        <v>588</v>
      </c>
      <c r="AS85" s="22" t="s">
        <v>589</v>
      </c>
    </row>
    <row r="86" spans="1:71" x14ac:dyDescent="0.45">
      <c r="B86" s="187"/>
      <c r="C86" s="176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84"/>
      <c r="AI86" s="178"/>
      <c r="AJ86" s="178"/>
      <c r="AK86" s="172"/>
      <c r="AM86" s="9"/>
      <c r="AO86" s="23">
        <f>ROWS(AH81:AH155)-COUNTBLANK(AH81:AH155)</f>
        <v>0</v>
      </c>
      <c r="AP86" s="23">
        <f>COUNTIF(AK81:AK155,"FALSE")</f>
        <v>0</v>
      </c>
      <c r="AQ86" s="23">
        <f>AO86-AP86</f>
        <v>0</v>
      </c>
      <c r="AR86" s="23">
        <f>COUNTIF(AJ81:AJ155,"O")</f>
        <v>0</v>
      </c>
      <c r="AS86" s="23">
        <f>COUNTIF(AJ81:AJ155,"*~?")</f>
        <v>0</v>
      </c>
    </row>
    <row r="87" spans="1:71" x14ac:dyDescent="0.45">
      <c r="B87" s="187"/>
      <c r="C87" s="176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84"/>
      <c r="AI87" s="178"/>
      <c r="AJ87" s="178"/>
      <c r="AK87" s="172"/>
      <c r="AM87" s="9"/>
    </row>
    <row r="88" spans="1:71" x14ac:dyDescent="0.45">
      <c r="B88" s="187"/>
      <c r="C88" s="176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84"/>
      <c r="AI88" s="178"/>
      <c r="AJ88" s="178"/>
      <c r="AK88" s="172"/>
      <c r="AM88" s="9"/>
      <c r="AO88" s="9"/>
      <c r="AP88" s="22" t="s">
        <v>455</v>
      </c>
      <c r="AQ88" s="22" t="s">
        <v>337</v>
      </c>
      <c r="AR88" s="22" t="s">
        <v>456</v>
      </c>
    </row>
    <row r="89" spans="1:71" x14ac:dyDescent="0.45">
      <c r="B89" s="187"/>
      <c r="C89" s="176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84"/>
      <c r="AI89" s="178"/>
      <c r="AJ89" s="178"/>
      <c r="AK89" s="172"/>
      <c r="AM89" s="9"/>
      <c r="AO89" s="22" t="s">
        <v>260</v>
      </c>
      <c r="AP89" s="25">
        <f>IF(ISNUMBER(SEARCH("S",A82)),COUNTIF(AK81:AK90,"False"),0)</f>
        <v>0</v>
      </c>
      <c r="AQ89" s="25">
        <f>IF(ISNUMBER(SEARCH("S",A82)),COUNTIF(AK115:AK124,"False"),0)</f>
        <v>0</v>
      </c>
      <c r="AR89" s="25">
        <f>IF(ISNUMBER(SEARCH("S",A82)),COUNTIF(AK91:AK114,"False"),0)</f>
        <v>0</v>
      </c>
      <c r="AS89" s="28"/>
    </row>
    <row r="90" spans="1:71" x14ac:dyDescent="0.45">
      <c r="B90" s="187"/>
      <c r="C90" s="176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84"/>
      <c r="AI90" s="178"/>
      <c r="AJ90" s="178"/>
      <c r="AK90" s="172"/>
      <c r="AM90" s="9"/>
      <c r="AO90" s="22" t="s">
        <v>352</v>
      </c>
      <c r="AP90" s="25">
        <f>IF(ISNUMBER(SEARCH("P",A82)),COUNTIF(AK81:AK90,"False"),0)</f>
        <v>0</v>
      </c>
      <c r="AQ90" s="25">
        <f>IF(ISNUMBER(SEARCH("P",A82)),COUNTIF(AK115:AK124,"False"),0)</f>
        <v>0</v>
      </c>
      <c r="AR90" s="25">
        <f>IF(ISNUMBER(SEARCH("P",A82)),COUNTIF(AK91:AK114,"False"),0)</f>
        <v>0</v>
      </c>
      <c r="AS90" s="18"/>
    </row>
    <row r="91" spans="1:71" x14ac:dyDescent="0.45">
      <c r="B91" s="187"/>
      <c r="C91" s="176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84"/>
      <c r="AI91" s="178"/>
      <c r="AJ91" s="178"/>
      <c r="AK91" s="172"/>
      <c r="AM91" s="9"/>
      <c r="AO91" s="22" t="s">
        <v>353</v>
      </c>
      <c r="AP91" s="25">
        <f>IF(ISNUMBER(SEARCH("A",A82)),COUNTIF(AK81:AK90,"False"),0)</f>
        <v>0</v>
      </c>
      <c r="AQ91" s="25">
        <f>IF(ISNUMBER(SEARCH("A",A82)),COUNTIF(AK146:AK155,"False"),0)</f>
        <v>0</v>
      </c>
      <c r="AR91" s="25">
        <f>IF(ISNUMBER(SEARCH("A",A82)),COUNTIF(AK91:AK145,"False"),0)</f>
        <v>0</v>
      </c>
      <c r="AS91" s="18"/>
    </row>
    <row r="92" spans="1:71" x14ac:dyDescent="0.45">
      <c r="B92" s="187"/>
      <c r="C92" s="176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84"/>
      <c r="AI92" s="178"/>
      <c r="AJ92" s="178"/>
      <c r="AK92" s="172"/>
      <c r="AM92" s="9"/>
      <c r="AS92" s="18"/>
    </row>
    <row r="93" spans="1:71" x14ac:dyDescent="0.45">
      <c r="B93" s="187"/>
      <c r="C93" s="176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84"/>
      <c r="AI93" s="178"/>
      <c r="AJ93" s="178"/>
      <c r="AK93" s="172"/>
      <c r="AM93" s="9"/>
    </row>
    <row r="94" spans="1:71" x14ac:dyDescent="0.45">
      <c r="B94" s="187"/>
      <c r="C94" s="176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84"/>
      <c r="AI94" s="178"/>
      <c r="AJ94" s="178"/>
      <c r="AK94" s="172"/>
      <c r="AM94" s="9"/>
    </row>
    <row r="95" spans="1:71" x14ac:dyDescent="0.45">
      <c r="B95" s="187"/>
      <c r="C95" s="176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84"/>
      <c r="AI95" s="178"/>
      <c r="AJ95" s="178"/>
      <c r="AK95" s="172"/>
      <c r="AM95" s="9"/>
    </row>
    <row r="96" spans="1:71" x14ac:dyDescent="0.45">
      <c r="B96" s="187"/>
      <c r="C96" s="176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84"/>
      <c r="AI96" s="178"/>
      <c r="AJ96" s="178"/>
      <c r="AK96" s="172"/>
      <c r="AM96" s="9"/>
    </row>
    <row r="97" spans="2:39" x14ac:dyDescent="0.45">
      <c r="B97" s="187"/>
      <c r="C97" s="176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84"/>
      <c r="AI97" s="178"/>
      <c r="AJ97" s="178"/>
      <c r="AK97" s="172"/>
      <c r="AM97" s="9"/>
    </row>
    <row r="98" spans="2:39" x14ac:dyDescent="0.45">
      <c r="B98" s="187"/>
      <c r="C98" s="176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84"/>
      <c r="AI98" s="178"/>
      <c r="AJ98" s="178"/>
      <c r="AK98" s="172"/>
      <c r="AM98" s="9"/>
    </row>
    <row r="99" spans="2:39" x14ac:dyDescent="0.45">
      <c r="B99" s="187"/>
      <c r="C99" s="176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84"/>
      <c r="AI99" s="178"/>
      <c r="AJ99" s="178"/>
      <c r="AK99" s="172"/>
      <c r="AM99" s="9"/>
    </row>
    <row r="100" spans="2:39" x14ac:dyDescent="0.45">
      <c r="B100" s="187"/>
      <c r="C100" s="176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84"/>
      <c r="AI100" s="178"/>
      <c r="AJ100" s="178"/>
      <c r="AK100" s="172"/>
      <c r="AM100" s="9"/>
    </row>
    <row r="101" spans="2:39" x14ac:dyDescent="0.45">
      <c r="B101" s="187"/>
      <c r="C101" s="176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84"/>
      <c r="AI101" s="178"/>
      <c r="AJ101" s="178"/>
      <c r="AK101" s="172"/>
      <c r="AM101" s="9"/>
    </row>
    <row r="102" spans="2:39" x14ac:dyDescent="0.45">
      <c r="B102" s="187"/>
      <c r="C102" s="176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84"/>
      <c r="AI102" s="178"/>
      <c r="AJ102" s="178"/>
      <c r="AK102" s="172"/>
      <c r="AM102" s="9"/>
    </row>
    <row r="103" spans="2:39" x14ac:dyDescent="0.45">
      <c r="B103" s="187"/>
      <c r="C103" s="176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84"/>
      <c r="AI103" s="178"/>
      <c r="AJ103" s="178"/>
      <c r="AK103" s="172"/>
      <c r="AM103" s="9"/>
    </row>
    <row r="104" spans="2:39" x14ac:dyDescent="0.45">
      <c r="B104" s="187"/>
      <c r="C104" s="176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84"/>
      <c r="AI104" s="178"/>
      <c r="AJ104" s="178"/>
      <c r="AK104" s="172"/>
      <c r="AM104" s="9"/>
    </row>
    <row r="105" spans="2:39" x14ac:dyDescent="0.45">
      <c r="B105" s="187"/>
      <c r="C105" s="176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84"/>
      <c r="AI105" s="178"/>
      <c r="AJ105" s="178"/>
      <c r="AK105" s="172"/>
      <c r="AM105" s="9"/>
    </row>
    <row r="106" spans="2:39" x14ac:dyDescent="0.45">
      <c r="B106" s="187"/>
      <c r="C106" s="176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84"/>
      <c r="AI106" s="178"/>
      <c r="AJ106" s="178"/>
      <c r="AK106" s="172"/>
      <c r="AM106" s="9"/>
    </row>
    <row r="107" spans="2:39" x14ac:dyDescent="0.45">
      <c r="B107" s="187"/>
      <c r="C107" s="176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84"/>
      <c r="AI107" s="178"/>
      <c r="AJ107" s="178"/>
      <c r="AK107" s="172"/>
      <c r="AM107" s="9"/>
    </row>
    <row r="108" spans="2:39" x14ac:dyDescent="0.45">
      <c r="B108" s="187"/>
      <c r="C108" s="176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84"/>
      <c r="AI108" s="178"/>
      <c r="AJ108" s="178"/>
      <c r="AK108" s="172"/>
      <c r="AM108" s="9"/>
    </row>
    <row r="109" spans="2:39" x14ac:dyDescent="0.45">
      <c r="B109" s="187"/>
      <c r="C109" s="176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84"/>
      <c r="AI109" s="178"/>
      <c r="AJ109" s="178"/>
      <c r="AK109" s="172"/>
      <c r="AM109" s="9"/>
    </row>
    <row r="110" spans="2:39" x14ac:dyDescent="0.45">
      <c r="B110" s="187"/>
      <c r="C110" s="176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84"/>
      <c r="AI110" s="178"/>
      <c r="AJ110" s="178"/>
      <c r="AK110" s="172"/>
      <c r="AM110" s="9"/>
    </row>
    <row r="111" spans="2:39" x14ac:dyDescent="0.45">
      <c r="B111" s="187"/>
      <c r="C111" s="176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84"/>
      <c r="AI111" s="178"/>
      <c r="AJ111" s="178"/>
      <c r="AK111" s="172"/>
      <c r="AM111" s="9"/>
    </row>
    <row r="112" spans="2:39" x14ac:dyDescent="0.45">
      <c r="B112" s="187"/>
      <c r="C112" s="176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84"/>
      <c r="AI112" s="178"/>
      <c r="AJ112" s="178"/>
      <c r="AK112" s="172"/>
      <c r="AM112" s="9"/>
    </row>
    <row r="113" spans="2:39" x14ac:dyDescent="0.45">
      <c r="B113" s="187"/>
      <c r="C113" s="176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84"/>
      <c r="AI113" s="178"/>
      <c r="AJ113" s="178"/>
      <c r="AK113" s="172"/>
      <c r="AM113" s="9"/>
    </row>
    <row r="114" spans="2:39" x14ac:dyDescent="0.45">
      <c r="B114" s="187"/>
      <c r="C114" s="176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84"/>
      <c r="AI114" s="178"/>
      <c r="AJ114" s="178"/>
      <c r="AK114" s="172"/>
      <c r="AM114" s="9"/>
    </row>
    <row r="115" spans="2:39" x14ac:dyDescent="0.45">
      <c r="B115" s="187"/>
      <c r="C115" s="176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84"/>
      <c r="AI115" s="178"/>
      <c r="AJ115" s="178"/>
      <c r="AK115" s="172"/>
      <c r="AM115" s="9"/>
    </row>
    <row r="116" spans="2:39" x14ac:dyDescent="0.45">
      <c r="B116" s="187"/>
      <c r="C116" s="176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84"/>
      <c r="AI116" s="178"/>
      <c r="AJ116" s="178"/>
      <c r="AK116" s="172"/>
      <c r="AM116" s="9"/>
    </row>
    <row r="117" spans="2:39" x14ac:dyDescent="0.45">
      <c r="B117" s="187"/>
      <c r="C117" s="176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84"/>
      <c r="AI117" s="178"/>
      <c r="AJ117" s="178"/>
      <c r="AK117" s="172"/>
      <c r="AM117" s="9"/>
    </row>
    <row r="118" spans="2:39" x14ac:dyDescent="0.45">
      <c r="B118" s="187"/>
      <c r="C118" s="176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84"/>
      <c r="AI118" s="178"/>
      <c r="AJ118" s="178"/>
      <c r="AK118" s="172"/>
      <c r="AM118" s="9"/>
    </row>
    <row r="119" spans="2:39" x14ac:dyDescent="0.45">
      <c r="B119" s="187"/>
      <c r="C119" s="176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84"/>
      <c r="AI119" s="178"/>
      <c r="AJ119" s="178"/>
      <c r="AK119" s="172"/>
      <c r="AM119" s="9"/>
    </row>
    <row r="120" spans="2:39" x14ac:dyDescent="0.45">
      <c r="B120" s="187"/>
      <c r="C120" s="176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84"/>
      <c r="AI120" s="178"/>
      <c r="AJ120" s="178"/>
      <c r="AK120" s="172"/>
      <c r="AM120" s="9"/>
    </row>
    <row r="121" spans="2:39" x14ac:dyDescent="0.45">
      <c r="B121" s="187"/>
      <c r="C121" s="176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84"/>
      <c r="AI121" s="178"/>
      <c r="AJ121" s="178"/>
      <c r="AK121" s="172"/>
      <c r="AM121" s="9"/>
    </row>
    <row r="122" spans="2:39" x14ac:dyDescent="0.45">
      <c r="B122" s="187"/>
      <c r="C122" s="176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84"/>
      <c r="AI122" s="178"/>
      <c r="AJ122" s="178"/>
      <c r="AK122" s="172"/>
      <c r="AM122" s="9"/>
    </row>
    <row r="123" spans="2:39" x14ac:dyDescent="0.45">
      <c r="B123" s="187"/>
      <c r="C123" s="176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84"/>
      <c r="AI123" s="178"/>
      <c r="AJ123" s="178"/>
      <c r="AK123" s="172"/>
      <c r="AM123" s="9"/>
    </row>
    <row r="124" spans="2:39" x14ac:dyDescent="0.45">
      <c r="B124" s="187"/>
      <c r="C124" s="176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84"/>
      <c r="AI124" s="178"/>
      <c r="AJ124" s="178"/>
      <c r="AK124" s="172"/>
      <c r="AM124" s="9"/>
    </row>
    <row r="125" spans="2:39" x14ac:dyDescent="0.45">
      <c r="B125" s="187"/>
      <c r="C125" s="176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84"/>
      <c r="AI125" s="178"/>
      <c r="AJ125" s="178"/>
      <c r="AK125" s="172"/>
      <c r="AM125" s="9"/>
    </row>
    <row r="126" spans="2:39" x14ac:dyDescent="0.45">
      <c r="B126" s="187"/>
      <c r="C126" s="176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84"/>
      <c r="AI126" s="178"/>
      <c r="AJ126" s="178"/>
      <c r="AK126" s="172"/>
      <c r="AM126" s="9"/>
    </row>
    <row r="127" spans="2:39" x14ac:dyDescent="0.45">
      <c r="B127" s="187"/>
      <c r="C127" s="176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84"/>
      <c r="AI127" s="178"/>
      <c r="AJ127" s="178"/>
      <c r="AK127" s="172"/>
      <c r="AM127" s="9"/>
    </row>
    <row r="128" spans="2:39" x14ac:dyDescent="0.45">
      <c r="B128" s="187"/>
      <c r="C128" s="176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84"/>
      <c r="AI128" s="178"/>
      <c r="AJ128" s="178"/>
      <c r="AK128" s="172"/>
      <c r="AM128" s="9"/>
    </row>
    <row r="129" spans="2:39" x14ac:dyDescent="0.45">
      <c r="B129" s="187"/>
      <c r="C129" s="176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84"/>
      <c r="AI129" s="178"/>
      <c r="AJ129" s="178"/>
      <c r="AK129" s="172"/>
      <c r="AM129" s="9"/>
    </row>
    <row r="130" spans="2:39" x14ac:dyDescent="0.45">
      <c r="B130" s="187"/>
      <c r="C130" s="176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84"/>
      <c r="AI130" s="178"/>
      <c r="AJ130" s="178"/>
      <c r="AK130" s="172"/>
      <c r="AM130" s="9"/>
    </row>
    <row r="131" spans="2:39" x14ac:dyDescent="0.45">
      <c r="B131" s="187"/>
      <c r="C131" s="176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84"/>
      <c r="AI131" s="178"/>
      <c r="AJ131" s="178"/>
      <c r="AK131" s="172"/>
      <c r="AM131" s="9"/>
    </row>
    <row r="132" spans="2:39" x14ac:dyDescent="0.45">
      <c r="B132" s="187"/>
      <c r="C132" s="176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84"/>
      <c r="AI132" s="178"/>
      <c r="AJ132" s="178"/>
      <c r="AK132" s="172"/>
      <c r="AM132" s="9"/>
    </row>
    <row r="133" spans="2:39" x14ac:dyDescent="0.45">
      <c r="B133" s="187"/>
      <c r="C133" s="176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84"/>
      <c r="AI133" s="178"/>
      <c r="AJ133" s="178"/>
      <c r="AK133" s="172"/>
      <c r="AM133" s="9"/>
    </row>
    <row r="134" spans="2:39" x14ac:dyDescent="0.45">
      <c r="B134" s="187"/>
      <c r="C134" s="176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84"/>
      <c r="AI134" s="178"/>
      <c r="AJ134" s="178"/>
      <c r="AK134" s="172"/>
      <c r="AM134" s="9"/>
    </row>
    <row r="135" spans="2:39" x14ac:dyDescent="0.45">
      <c r="B135" s="187"/>
      <c r="C135" s="176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84"/>
      <c r="AI135" s="178"/>
      <c r="AJ135" s="178"/>
      <c r="AK135" s="172"/>
      <c r="AM135" s="9"/>
    </row>
    <row r="136" spans="2:39" x14ac:dyDescent="0.45">
      <c r="B136" s="187"/>
      <c r="C136" s="176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84"/>
      <c r="AI136" s="178"/>
      <c r="AJ136" s="178"/>
      <c r="AK136" s="172"/>
      <c r="AM136" s="9"/>
    </row>
    <row r="137" spans="2:39" x14ac:dyDescent="0.45">
      <c r="B137" s="187"/>
      <c r="C137" s="176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84"/>
      <c r="AI137" s="178"/>
      <c r="AJ137" s="178"/>
      <c r="AK137" s="172"/>
      <c r="AM137" s="9"/>
    </row>
    <row r="138" spans="2:39" x14ac:dyDescent="0.45">
      <c r="B138" s="187"/>
      <c r="C138" s="176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84"/>
      <c r="AI138" s="178"/>
      <c r="AJ138" s="178"/>
      <c r="AK138" s="172"/>
      <c r="AM138" s="9"/>
    </row>
    <row r="139" spans="2:39" x14ac:dyDescent="0.45">
      <c r="B139" s="187"/>
      <c r="C139" s="176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84"/>
      <c r="AI139" s="178"/>
      <c r="AJ139" s="178"/>
      <c r="AK139" s="172"/>
      <c r="AM139" s="9"/>
    </row>
    <row r="140" spans="2:39" x14ac:dyDescent="0.45">
      <c r="B140" s="187"/>
      <c r="C140" s="176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84"/>
      <c r="AI140" s="178"/>
      <c r="AJ140" s="178"/>
      <c r="AK140" s="172"/>
      <c r="AM140" s="9"/>
    </row>
    <row r="141" spans="2:39" x14ac:dyDescent="0.45">
      <c r="B141" s="187"/>
      <c r="C141" s="176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84"/>
      <c r="AI141" s="178"/>
      <c r="AJ141" s="178"/>
      <c r="AK141" s="172"/>
      <c r="AM141" s="9"/>
    </row>
    <row r="142" spans="2:39" x14ac:dyDescent="0.45">
      <c r="B142" s="187"/>
      <c r="C142" s="176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84"/>
      <c r="AI142" s="178"/>
      <c r="AJ142" s="178"/>
      <c r="AK142" s="172"/>
      <c r="AM142" s="9"/>
    </row>
    <row r="143" spans="2:39" x14ac:dyDescent="0.45">
      <c r="B143" s="187"/>
      <c r="C143" s="176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84"/>
      <c r="AI143" s="178"/>
      <c r="AJ143" s="178"/>
      <c r="AK143" s="172"/>
      <c r="AM143" s="9"/>
    </row>
    <row r="144" spans="2:39" x14ac:dyDescent="0.45">
      <c r="B144" s="187"/>
      <c r="C144" s="176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84"/>
      <c r="AI144" s="178"/>
      <c r="AJ144" s="178"/>
      <c r="AK144" s="172"/>
      <c r="AM144" s="9"/>
    </row>
    <row r="145" spans="1:71" x14ac:dyDescent="0.45">
      <c r="B145" s="187"/>
      <c r="C145" s="176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71"/>
      <c r="AE145" s="171"/>
      <c r="AF145" s="171"/>
      <c r="AG145" s="171"/>
      <c r="AH145" s="184"/>
      <c r="AI145" s="178"/>
      <c r="AJ145" s="178"/>
      <c r="AK145" s="172"/>
      <c r="AM145" s="9"/>
    </row>
    <row r="146" spans="1:71" x14ac:dyDescent="0.45">
      <c r="B146" s="187"/>
      <c r="C146" s="176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71"/>
      <c r="AE146" s="171"/>
      <c r="AF146" s="171"/>
      <c r="AG146" s="171"/>
      <c r="AH146" s="184"/>
      <c r="AI146" s="178"/>
      <c r="AJ146" s="178"/>
      <c r="AK146" s="172"/>
      <c r="AM146" s="9"/>
    </row>
    <row r="147" spans="1:71" x14ac:dyDescent="0.45">
      <c r="B147" s="187"/>
      <c r="C147" s="176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84"/>
      <c r="AI147" s="178"/>
      <c r="AJ147" s="178"/>
      <c r="AK147" s="172"/>
      <c r="AM147" s="9"/>
    </row>
    <row r="148" spans="1:71" x14ac:dyDescent="0.45">
      <c r="B148" s="187"/>
      <c r="C148" s="176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84"/>
      <c r="AI148" s="178"/>
      <c r="AJ148" s="178"/>
      <c r="AK148" s="172"/>
      <c r="AM148" s="9"/>
    </row>
    <row r="149" spans="1:71" x14ac:dyDescent="0.45">
      <c r="B149" s="187"/>
      <c r="C149" s="176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84"/>
      <c r="AI149" s="178"/>
      <c r="AJ149" s="178"/>
      <c r="AK149" s="172"/>
      <c r="AM149" s="9"/>
    </row>
    <row r="150" spans="1:71" x14ac:dyDescent="0.45">
      <c r="B150" s="187"/>
      <c r="C150" s="176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84"/>
      <c r="AI150" s="178"/>
      <c r="AJ150" s="178"/>
      <c r="AK150" s="172"/>
      <c r="AM150" s="9"/>
    </row>
    <row r="151" spans="1:71" x14ac:dyDescent="0.45">
      <c r="B151" s="187"/>
      <c r="C151" s="176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84"/>
      <c r="AI151" s="178"/>
      <c r="AJ151" s="178"/>
      <c r="AK151" s="172"/>
      <c r="AM151" s="9"/>
    </row>
    <row r="152" spans="1:71" x14ac:dyDescent="0.45">
      <c r="B152" s="187"/>
      <c r="C152" s="176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84"/>
      <c r="AI152" s="178"/>
      <c r="AJ152" s="178"/>
      <c r="AK152" s="172"/>
      <c r="AM152" s="9"/>
    </row>
    <row r="153" spans="1:71" x14ac:dyDescent="0.45">
      <c r="B153" s="187"/>
      <c r="C153" s="176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84"/>
      <c r="AI153" s="178"/>
      <c r="AJ153" s="178"/>
      <c r="AK153" s="172"/>
      <c r="AM153" s="9"/>
    </row>
    <row r="154" spans="1:71" x14ac:dyDescent="0.45">
      <c r="B154" s="187"/>
      <c r="C154" s="176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84"/>
      <c r="AI154" s="178"/>
      <c r="AJ154" s="178"/>
      <c r="AK154" s="172"/>
      <c r="AM154" s="9"/>
    </row>
    <row r="155" spans="1:71" ht="14.65" thickBot="1" x14ac:dyDescent="0.5">
      <c r="B155" s="187"/>
      <c r="C155" s="179"/>
      <c r="D155" s="174"/>
      <c r="E155" s="174"/>
      <c r="F155" s="174"/>
      <c r="G155" s="174"/>
      <c r="H155" s="174"/>
      <c r="I155" s="174"/>
      <c r="J155" s="174"/>
      <c r="K155" s="174"/>
      <c r="L155" s="174"/>
      <c r="M155" s="174"/>
      <c r="N155" s="174"/>
      <c r="O155" s="174"/>
      <c r="P155" s="174"/>
      <c r="Q155" s="174"/>
      <c r="R155" s="174"/>
      <c r="S155" s="174"/>
      <c r="T155" s="174"/>
      <c r="U155" s="174"/>
      <c r="V155" s="174"/>
      <c r="W155" s="174"/>
      <c r="X155" s="174"/>
      <c r="Y155" s="174"/>
      <c r="Z155" s="174"/>
      <c r="AA155" s="174"/>
      <c r="AB155" s="174"/>
      <c r="AC155" s="174"/>
      <c r="AD155" s="174"/>
      <c r="AE155" s="174"/>
      <c r="AF155" s="174"/>
      <c r="AG155" s="174"/>
      <c r="AH155" s="188"/>
      <c r="AI155" s="178"/>
      <c r="AJ155" s="178"/>
      <c r="AK155" s="172"/>
      <c r="AM155" s="11"/>
    </row>
    <row r="156" spans="1:71" s="12" customFormat="1" ht="29.25" thickTop="1" thickBot="1" x14ac:dyDescent="0.5">
      <c r="A156" s="8"/>
      <c r="B156" s="186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86"/>
      <c r="AI156" s="178"/>
      <c r="AJ156" s="172"/>
      <c r="AK156" s="172"/>
      <c r="AL156"/>
      <c r="AM156" s="13"/>
      <c r="AO156" s="122" t="s">
        <v>244</v>
      </c>
      <c r="AP156" s="5" t="s">
        <v>483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540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539</v>
      </c>
      <c r="BB156" s="5" t="s">
        <v>64</v>
      </c>
      <c r="BC156" s="5" t="s">
        <v>68</v>
      </c>
      <c r="BD156" s="5" t="s">
        <v>547</v>
      </c>
      <c r="BE156" s="5" t="s">
        <v>50</v>
      </c>
      <c r="BF156" s="5" t="s">
        <v>63</v>
      </c>
      <c r="BG156" s="5" t="s">
        <v>67</v>
      </c>
      <c r="BH156" s="5" t="s">
        <v>556</v>
      </c>
      <c r="BI156" s="5" t="s">
        <v>548</v>
      </c>
      <c r="BJ156" s="5" t="s">
        <v>538</v>
      </c>
      <c r="BK156" s="5" t="s">
        <v>174</v>
      </c>
      <c r="BL156" s="5" t="s">
        <v>61</v>
      </c>
      <c r="BM156" s="5" t="s">
        <v>52</v>
      </c>
      <c r="BN156" s="5" t="s">
        <v>65</v>
      </c>
      <c r="BO156" s="5" t="s">
        <v>514</v>
      </c>
      <c r="BP156" s="5" t="s">
        <v>60</v>
      </c>
      <c r="BQ156" s="5" t="s">
        <v>62</v>
      </c>
      <c r="BR156" s="5" t="s">
        <v>69</v>
      </c>
      <c r="BS156" s="5" t="s">
        <v>557</v>
      </c>
    </row>
    <row r="157" spans="1:71" ht="14.65" thickTop="1" x14ac:dyDescent="0.45">
      <c r="A157" s="28" t="s">
        <v>157</v>
      </c>
      <c r="B157" s="187"/>
      <c r="C157" s="176"/>
      <c r="D157" s="177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  <c r="R157" s="177"/>
      <c r="S157" s="177"/>
      <c r="T157" s="177"/>
      <c r="U157" s="177"/>
      <c r="V157" s="177"/>
      <c r="W157" s="177"/>
      <c r="X157" s="177"/>
      <c r="Y157" s="177"/>
      <c r="Z157" s="177"/>
      <c r="AA157" s="177"/>
      <c r="AB157" s="177"/>
      <c r="AC157" s="177"/>
      <c r="AD157" s="177"/>
      <c r="AE157" s="177"/>
      <c r="AF157" s="177"/>
      <c r="AG157" s="177"/>
      <c r="AH157" s="187"/>
      <c r="AI157" s="178"/>
      <c r="AJ157" s="178"/>
      <c r="AK157" s="172"/>
      <c r="AM157" s="10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  <c r="BJ157" s="102"/>
      <c r="BK157" s="102"/>
      <c r="BL157" s="102"/>
      <c r="BM157" s="102"/>
      <c r="BN157" s="102"/>
      <c r="BO157" s="102"/>
      <c r="BP157" s="102"/>
      <c r="BQ157" s="102"/>
      <c r="BR157" s="102"/>
      <c r="BS157" s="102"/>
    </row>
    <row r="158" spans="1:71" x14ac:dyDescent="0.45">
      <c r="A158" s="8">
        <f>INPUT!$E$4</f>
        <v>0</v>
      </c>
      <c r="B158" s="187"/>
      <c r="C158" s="176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84"/>
      <c r="AI158" s="178"/>
      <c r="AJ158" s="178"/>
      <c r="AK158" s="172"/>
      <c r="AM158" s="9"/>
      <c r="AO158" s="39">
        <v>0</v>
      </c>
      <c r="AP158" s="39">
        <v>0</v>
      </c>
      <c r="AQ158" s="39">
        <v>0</v>
      </c>
      <c r="AR158" s="39">
        <v>0</v>
      </c>
      <c r="AS158" s="39">
        <v>0</v>
      </c>
      <c r="AT158" s="39">
        <v>0</v>
      </c>
      <c r="AU158" s="39">
        <v>0</v>
      </c>
      <c r="AV158" s="39">
        <v>0</v>
      </c>
      <c r="AW158" s="39">
        <v>0</v>
      </c>
      <c r="AX158" s="39">
        <v>0</v>
      </c>
      <c r="AY158" s="39">
        <v>0</v>
      </c>
      <c r="AZ158" s="39">
        <v>0</v>
      </c>
      <c r="BA158" s="39">
        <v>0</v>
      </c>
      <c r="BB158" s="39">
        <v>0</v>
      </c>
      <c r="BC158" s="39">
        <v>0</v>
      </c>
      <c r="BD158" s="39">
        <v>0</v>
      </c>
      <c r="BE158" s="39">
        <v>0</v>
      </c>
      <c r="BF158" s="39">
        <v>0</v>
      </c>
      <c r="BG158" s="39">
        <v>0</v>
      </c>
      <c r="BH158" s="39">
        <v>0</v>
      </c>
      <c r="BI158" s="39">
        <v>0</v>
      </c>
      <c r="BJ158" s="39">
        <v>0</v>
      </c>
      <c r="BK158" s="39">
        <v>0</v>
      </c>
      <c r="BL158" s="39">
        <v>0</v>
      </c>
      <c r="BM158" s="39">
        <v>0</v>
      </c>
      <c r="BN158" s="39">
        <v>0</v>
      </c>
      <c r="BO158" s="39">
        <v>0</v>
      </c>
      <c r="BP158" s="39">
        <v>0</v>
      </c>
      <c r="BQ158" s="39">
        <v>0</v>
      </c>
      <c r="BR158" s="39">
        <v>0</v>
      </c>
      <c r="BS158" s="39">
        <v>0</v>
      </c>
    </row>
    <row r="159" spans="1:71" x14ac:dyDescent="0.45">
      <c r="B159" s="187"/>
      <c r="C159" s="176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84"/>
      <c r="AI159" s="178"/>
      <c r="AJ159" s="178"/>
      <c r="AK159" s="172"/>
      <c r="AM159" s="9"/>
      <c r="AO159" s="40">
        <f t="shared" ref="AO159:BS159" si="2">ROWS(C157:C231)-COUNTBLANK(C157:C231)</f>
        <v>0</v>
      </c>
      <c r="AP159" s="40">
        <f t="shared" si="2"/>
        <v>0</v>
      </c>
      <c r="AQ159" s="40">
        <f t="shared" si="2"/>
        <v>0</v>
      </c>
      <c r="AR159" s="40">
        <f t="shared" si="2"/>
        <v>0</v>
      </c>
      <c r="AS159" s="40">
        <f t="shared" si="2"/>
        <v>0</v>
      </c>
      <c r="AT159" s="40">
        <f t="shared" si="2"/>
        <v>0</v>
      </c>
      <c r="AU159" s="40">
        <f t="shared" si="2"/>
        <v>0</v>
      </c>
      <c r="AV159" s="40">
        <f t="shared" si="2"/>
        <v>0</v>
      </c>
      <c r="AW159" s="40">
        <f t="shared" si="2"/>
        <v>0</v>
      </c>
      <c r="AX159" s="40">
        <f t="shared" si="2"/>
        <v>0</v>
      </c>
      <c r="AY159" s="40">
        <f t="shared" si="2"/>
        <v>0</v>
      </c>
      <c r="AZ159" s="40">
        <f t="shared" si="2"/>
        <v>0</v>
      </c>
      <c r="BA159" s="40">
        <f t="shared" si="2"/>
        <v>0</v>
      </c>
      <c r="BB159" s="40">
        <f t="shared" si="2"/>
        <v>0</v>
      </c>
      <c r="BC159" s="40">
        <f t="shared" si="2"/>
        <v>0</v>
      </c>
      <c r="BD159" s="40">
        <f t="shared" si="2"/>
        <v>0</v>
      </c>
      <c r="BE159" s="40">
        <f t="shared" si="2"/>
        <v>0</v>
      </c>
      <c r="BF159" s="40">
        <f t="shared" si="2"/>
        <v>0</v>
      </c>
      <c r="BG159" s="40">
        <f t="shared" si="2"/>
        <v>0</v>
      </c>
      <c r="BH159" s="40">
        <f t="shared" si="2"/>
        <v>0</v>
      </c>
      <c r="BI159" s="40">
        <f t="shared" si="2"/>
        <v>0</v>
      </c>
      <c r="BJ159" s="40">
        <f t="shared" si="2"/>
        <v>0</v>
      </c>
      <c r="BK159" s="40">
        <f t="shared" si="2"/>
        <v>0</v>
      </c>
      <c r="BL159" s="40">
        <f t="shared" si="2"/>
        <v>0</v>
      </c>
      <c r="BM159" s="40">
        <f t="shared" si="2"/>
        <v>0</v>
      </c>
      <c r="BN159" s="40">
        <f t="shared" si="2"/>
        <v>0</v>
      </c>
      <c r="BO159" s="40">
        <f t="shared" si="2"/>
        <v>0</v>
      </c>
      <c r="BP159" s="40">
        <f t="shared" si="2"/>
        <v>0</v>
      </c>
      <c r="BQ159" s="40">
        <f t="shared" si="2"/>
        <v>0</v>
      </c>
      <c r="BR159" s="40">
        <f t="shared" si="2"/>
        <v>0</v>
      </c>
      <c r="BS159" s="40">
        <f t="shared" si="2"/>
        <v>0</v>
      </c>
    </row>
    <row r="160" spans="1:71" x14ac:dyDescent="0.45">
      <c r="B160" s="187"/>
      <c r="C160" s="176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84"/>
      <c r="AI160" s="178"/>
      <c r="AJ160" s="178"/>
      <c r="AK160" s="172"/>
      <c r="AM160" s="9"/>
    </row>
    <row r="161" spans="2:45" x14ac:dyDescent="0.45">
      <c r="B161" s="187"/>
      <c r="C161" s="176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84"/>
      <c r="AI161" s="178"/>
      <c r="AJ161" s="178"/>
      <c r="AK161" s="172"/>
      <c r="AM161" s="9"/>
      <c r="AO161" s="22" t="s">
        <v>257</v>
      </c>
      <c r="AP161" s="22" t="s">
        <v>587</v>
      </c>
      <c r="AQ161" s="22" t="s">
        <v>590</v>
      </c>
      <c r="AR161" s="22" t="s">
        <v>588</v>
      </c>
      <c r="AS161" s="22" t="s">
        <v>589</v>
      </c>
    </row>
    <row r="162" spans="2:45" x14ac:dyDescent="0.45">
      <c r="B162" s="187"/>
      <c r="C162" s="176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84"/>
      <c r="AI162" s="178"/>
      <c r="AJ162" s="178"/>
      <c r="AK162" s="172"/>
      <c r="AM162" s="9"/>
      <c r="AO162" s="23">
        <f>ROWS(AH157:AH231)-COUNTBLANK(AH157:AH231)</f>
        <v>0</v>
      </c>
      <c r="AP162" s="23">
        <f>COUNTIF(AK157:AK231,"FALSE")</f>
        <v>0</v>
      </c>
      <c r="AQ162" s="23">
        <f>AO162-AP162</f>
        <v>0</v>
      </c>
      <c r="AR162" s="23">
        <f>COUNTIF(AJ157:AJ231,"O")</f>
        <v>0</v>
      </c>
      <c r="AS162" s="23">
        <f>COUNTIF(AJ157:AJ231,"*~?")</f>
        <v>0</v>
      </c>
    </row>
    <row r="163" spans="2:45" x14ac:dyDescent="0.45">
      <c r="B163" s="187"/>
      <c r="C163" s="176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84"/>
      <c r="AI163" s="178"/>
      <c r="AJ163" s="178"/>
      <c r="AK163" s="172"/>
      <c r="AM163" s="9"/>
    </row>
    <row r="164" spans="2:45" x14ac:dyDescent="0.45">
      <c r="B164" s="187"/>
      <c r="C164" s="176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84"/>
      <c r="AI164" s="178"/>
      <c r="AJ164" s="178"/>
      <c r="AK164" s="172"/>
      <c r="AM164" s="9"/>
      <c r="AO164" s="9"/>
      <c r="AP164" s="22" t="s">
        <v>455</v>
      </c>
      <c r="AQ164" s="22" t="s">
        <v>337</v>
      </c>
      <c r="AR164" s="22" t="s">
        <v>456</v>
      </c>
    </row>
    <row r="165" spans="2:45" x14ac:dyDescent="0.45">
      <c r="B165" s="187"/>
      <c r="C165" s="176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71"/>
      <c r="AE165" s="171"/>
      <c r="AF165" s="171"/>
      <c r="AG165" s="171"/>
      <c r="AH165" s="184"/>
      <c r="AI165" s="178"/>
      <c r="AJ165" s="178"/>
      <c r="AK165" s="172"/>
      <c r="AM165" s="9"/>
      <c r="AO165" s="22" t="s">
        <v>260</v>
      </c>
      <c r="AP165" s="25">
        <f>IF(ISNUMBER(SEARCH("S",A158)),COUNTIF(AK157:AK166,"False"),0)</f>
        <v>0</v>
      </c>
      <c r="AQ165" s="25">
        <f>IF(ISNUMBER(SEARCH("S",A158)),COUNTIF(AK191:AK200,"False"),0)</f>
        <v>0</v>
      </c>
      <c r="AR165" s="25">
        <f>IF(ISNUMBER(SEARCH("S",A158)),COUNTIF(AK167:AK190,"False"),0)</f>
        <v>0</v>
      </c>
      <c r="AS165" s="28"/>
    </row>
    <row r="166" spans="2:45" x14ac:dyDescent="0.45">
      <c r="B166" s="187"/>
      <c r="C166" s="176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71"/>
      <c r="AE166" s="171"/>
      <c r="AF166" s="171"/>
      <c r="AG166" s="171"/>
      <c r="AH166" s="184"/>
      <c r="AI166" s="178"/>
      <c r="AJ166" s="178"/>
      <c r="AK166" s="172"/>
      <c r="AM166" s="9"/>
      <c r="AO166" s="22" t="s">
        <v>352</v>
      </c>
      <c r="AP166" s="25">
        <f>IF(ISNUMBER(SEARCH("P",A158)),COUNTIF(AK157:AK166,"False"),0)</f>
        <v>0</v>
      </c>
      <c r="AQ166" s="25">
        <f>IF(ISNUMBER(SEARCH("P",A158)),COUNTIF(AK191:AK200,"False"),0)</f>
        <v>0</v>
      </c>
      <c r="AR166" s="25">
        <f>IF(ISNUMBER(SEARCH("P",A158)),COUNTIF(AK167:AK190,"False"),0)</f>
        <v>0</v>
      </c>
      <c r="AS166" s="18"/>
    </row>
    <row r="167" spans="2:45" x14ac:dyDescent="0.45">
      <c r="B167" s="187"/>
      <c r="C167" s="176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71"/>
      <c r="AE167" s="171"/>
      <c r="AF167" s="171"/>
      <c r="AG167" s="171"/>
      <c r="AH167" s="184"/>
      <c r="AI167" s="178"/>
      <c r="AJ167" s="178"/>
      <c r="AK167" s="172"/>
      <c r="AM167" s="9"/>
      <c r="AO167" s="22" t="s">
        <v>353</v>
      </c>
      <c r="AP167" s="25">
        <f>IF(ISNUMBER(SEARCH("A",A158)),COUNTIF(AK157:AK166,"False"),0)</f>
        <v>0</v>
      </c>
      <c r="AQ167" s="25">
        <f>IF(ISNUMBER(SEARCH("A",A158)),COUNTIF(AK222:AK231,"False"),0)</f>
        <v>0</v>
      </c>
      <c r="AR167" s="25">
        <f>IF(ISNUMBER(SEARCH("A",A158)),COUNTIF(AK167:AK221,"False"),0)</f>
        <v>0</v>
      </c>
      <c r="AS167" s="18"/>
    </row>
    <row r="168" spans="2:45" x14ac:dyDescent="0.45">
      <c r="B168" s="187"/>
      <c r="C168" s="176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84"/>
      <c r="AI168" s="178"/>
      <c r="AJ168" s="178"/>
      <c r="AK168" s="172"/>
      <c r="AM168" s="9"/>
      <c r="AS168" s="18"/>
    </row>
    <row r="169" spans="2:45" x14ac:dyDescent="0.45">
      <c r="B169" s="187"/>
      <c r="C169" s="176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84"/>
      <c r="AI169" s="178"/>
      <c r="AJ169" s="178"/>
      <c r="AK169" s="172"/>
      <c r="AM169" s="9"/>
    </row>
    <row r="170" spans="2:45" x14ac:dyDescent="0.45">
      <c r="B170" s="187"/>
      <c r="C170" s="176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84"/>
      <c r="AI170" s="178"/>
      <c r="AJ170" s="178"/>
      <c r="AK170" s="172"/>
      <c r="AM170" s="9"/>
    </row>
    <row r="171" spans="2:45" x14ac:dyDescent="0.45">
      <c r="B171" s="187"/>
      <c r="C171" s="176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84"/>
      <c r="AI171" s="178"/>
      <c r="AJ171" s="178"/>
      <c r="AK171" s="172"/>
      <c r="AM171" s="9"/>
    </row>
    <row r="172" spans="2:45" x14ac:dyDescent="0.45">
      <c r="B172" s="187"/>
      <c r="C172" s="176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84"/>
      <c r="AI172" s="178"/>
      <c r="AJ172" s="178"/>
      <c r="AK172" s="172"/>
      <c r="AM172" s="9"/>
    </row>
    <row r="173" spans="2:45" x14ac:dyDescent="0.45">
      <c r="B173" s="187"/>
      <c r="C173" s="176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84"/>
      <c r="AI173" s="178"/>
      <c r="AJ173" s="178"/>
      <c r="AK173" s="172"/>
      <c r="AM173" s="9"/>
    </row>
    <row r="174" spans="2:45" x14ac:dyDescent="0.45">
      <c r="B174" s="187"/>
      <c r="C174" s="176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84"/>
      <c r="AI174" s="178"/>
      <c r="AJ174" s="178"/>
      <c r="AK174" s="172"/>
      <c r="AM174" s="9"/>
    </row>
    <row r="175" spans="2:45" x14ac:dyDescent="0.45">
      <c r="B175" s="187"/>
      <c r="C175" s="176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84"/>
      <c r="AI175" s="178"/>
      <c r="AJ175" s="178"/>
      <c r="AK175" s="172"/>
      <c r="AM175" s="9"/>
    </row>
    <row r="176" spans="2:45" x14ac:dyDescent="0.45">
      <c r="B176" s="187"/>
      <c r="C176" s="176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84"/>
      <c r="AI176" s="178"/>
      <c r="AJ176" s="178"/>
      <c r="AK176" s="172"/>
      <c r="AM176" s="9"/>
    </row>
    <row r="177" spans="2:39" x14ac:dyDescent="0.45">
      <c r="B177" s="187"/>
      <c r="C177" s="176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84"/>
      <c r="AI177" s="178"/>
      <c r="AJ177" s="178"/>
      <c r="AK177" s="172"/>
      <c r="AM177" s="9"/>
    </row>
    <row r="178" spans="2:39" x14ac:dyDescent="0.45">
      <c r="B178" s="187"/>
      <c r="C178" s="176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84"/>
      <c r="AI178" s="178"/>
      <c r="AJ178" s="178"/>
      <c r="AK178" s="172"/>
      <c r="AM178" s="9"/>
    </row>
    <row r="179" spans="2:39" x14ac:dyDescent="0.45">
      <c r="B179" s="187"/>
      <c r="C179" s="176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84"/>
      <c r="AI179" s="178"/>
      <c r="AJ179" s="178"/>
      <c r="AK179" s="172"/>
      <c r="AM179" s="9"/>
    </row>
    <row r="180" spans="2:39" x14ac:dyDescent="0.45">
      <c r="B180" s="187"/>
      <c r="C180" s="176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84"/>
      <c r="AI180" s="178"/>
      <c r="AJ180" s="178"/>
      <c r="AK180" s="172"/>
      <c r="AM180" s="9"/>
    </row>
    <row r="181" spans="2:39" x14ac:dyDescent="0.45">
      <c r="B181" s="187"/>
      <c r="C181" s="176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84"/>
      <c r="AI181" s="178"/>
      <c r="AJ181" s="178"/>
      <c r="AK181" s="172"/>
      <c r="AM181" s="9"/>
    </row>
    <row r="182" spans="2:39" x14ac:dyDescent="0.45">
      <c r="B182" s="187"/>
      <c r="C182" s="176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84"/>
      <c r="AI182" s="178"/>
      <c r="AJ182" s="178"/>
      <c r="AK182" s="172"/>
      <c r="AM182" s="9"/>
    </row>
    <row r="183" spans="2:39" x14ac:dyDescent="0.45">
      <c r="B183" s="187"/>
      <c r="C183" s="176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84"/>
      <c r="AI183" s="178"/>
      <c r="AJ183" s="178"/>
      <c r="AK183" s="172"/>
      <c r="AM183" s="9"/>
    </row>
    <row r="184" spans="2:39" x14ac:dyDescent="0.45">
      <c r="B184" s="187"/>
      <c r="C184" s="176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84"/>
      <c r="AI184" s="178"/>
      <c r="AJ184" s="178"/>
      <c r="AK184" s="172"/>
      <c r="AM184" s="9"/>
    </row>
    <row r="185" spans="2:39" x14ac:dyDescent="0.45">
      <c r="B185" s="187"/>
      <c r="C185" s="176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84"/>
      <c r="AI185" s="178"/>
      <c r="AJ185" s="178"/>
      <c r="AK185" s="172"/>
      <c r="AM185" s="9"/>
    </row>
    <row r="186" spans="2:39" x14ac:dyDescent="0.45">
      <c r="B186" s="187"/>
      <c r="C186" s="176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84"/>
      <c r="AI186" s="178"/>
      <c r="AJ186" s="178"/>
      <c r="AK186" s="172"/>
      <c r="AM186" s="9"/>
    </row>
    <row r="187" spans="2:39" x14ac:dyDescent="0.45">
      <c r="B187" s="187"/>
      <c r="C187" s="176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84"/>
      <c r="AI187" s="178"/>
      <c r="AJ187" s="178"/>
      <c r="AK187" s="172"/>
      <c r="AM187" s="9"/>
    </row>
    <row r="188" spans="2:39" x14ac:dyDescent="0.45">
      <c r="B188" s="187"/>
      <c r="C188" s="176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84"/>
      <c r="AI188" s="178"/>
      <c r="AJ188" s="178"/>
      <c r="AK188" s="172"/>
      <c r="AM188" s="9"/>
    </row>
    <row r="189" spans="2:39" x14ac:dyDescent="0.45">
      <c r="B189" s="187"/>
      <c r="C189" s="176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84"/>
      <c r="AI189" s="178"/>
      <c r="AJ189" s="178"/>
      <c r="AK189" s="172"/>
      <c r="AM189" s="9"/>
    </row>
    <row r="190" spans="2:39" x14ac:dyDescent="0.45">
      <c r="B190" s="187"/>
      <c r="C190" s="176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84"/>
      <c r="AI190" s="178"/>
      <c r="AJ190" s="178"/>
      <c r="AK190" s="172"/>
      <c r="AM190" s="9"/>
    </row>
    <row r="191" spans="2:39" x14ac:dyDescent="0.45">
      <c r="B191" s="187"/>
      <c r="C191" s="176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84"/>
      <c r="AI191" s="178"/>
      <c r="AJ191" s="178"/>
      <c r="AK191" s="172"/>
      <c r="AM191" s="9"/>
    </row>
    <row r="192" spans="2:39" x14ac:dyDescent="0.45">
      <c r="B192" s="187"/>
      <c r="C192" s="176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84"/>
      <c r="AI192" s="178"/>
      <c r="AJ192" s="178"/>
      <c r="AK192" s="172"/>
      <c r="AM192" s="9"/>
    </row>
    <row r="193" spans="2:39" x14ac:dyDescent="0.45">
      <c r="B193" s="187"/>
      <c r="C193" s="176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84"/>
      <c r="AI193" s="178"/>
      <c r="AJ193" s="178"/>
      <c r="AK193" s="172"/>
      <c r="AM193" s="9"/>
    </row>
    <row r="194" spans="2:39" x14ac:dyDescent="0.45">
      <c r="B194" s="187"/>
      <c r="C194" s="176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84"/>
      <c r="AI194" s="178"/>
      <c r="AJ194" s="178"/>
      <c r="AK194" s="172"/>
      <c r="AM194" s="9"/>
    </row>
    <row r="195" spans="2:39" x14ac:dyDescent="0.45">
      <c r="B195" s="187"/>
      <c r="C195" s="176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84"/>
      <c r="AI195" s="178"/>
      <c r="AJ195" s="178"/>
      <c r="AK195" s="172"/>
      <c r="AM195" s="9"/>
    </row>
    <row r="196" spans="2:39" x14ac:dyDescent="0.45">
      <c r="B196" s="187"/>
      <c r="C196" s="176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84"/>
      <c r="AI196" s="178"/>
      <c r="AJ196" s="178"/>
      <c r="AK196" s="172"/>
      <c r="AM196" s="9"/>
    </row>
    <row r="197" spans="2:39" x14ac:dyDescent="0.45">
      <c r="B197" s="187"/>
      <c r="C197" s="176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84"/>
      <c r="AI197" s="178"/>
      <c r="AJ197" s="178"/>
      <c r="AK197" s="172"/>
      <c r="AM197" s="9"/>
    </row>
    <row r="198" spans="2:39" x14ac:dyDescent="0.45">
      <c r="B198" s="187"/>
      <c r="C198" s="176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84"/>
      <c r="AI198" s="178"/>
      <c r="AJ198" s="178"/>
      <c r="AK198" s="172"/>
      <c r="AM198" s="9"/>
    </row>
    <row r="199" spans="2:39" x14ac:dyDescent="0.45">
      <c r="B199" s="187"/>
      <c r="C199" s="176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84"/>
      <c r="AI199" s="178"/>
      <c r="AJ199" s="178"/>
      <c r="AK199" s="172"/>
      <c r="AM199" s="9"/>
    </row>
    <row r="200" spans="2:39" x14ac:dyDescent="0.45">
      <c r="B200" s="187"/>
      <c r="C200" s="176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84"/>
      <c r="AI200" s="178"/>
      <c r="AJ200" s="178"/>
      <c r="AK200" s="172"/>
      <c r="AM200" s="9"/>
    </row>
    <row r="201" spans="2:39" x14ac:dyDescent="0.45">
      <c r="B201" s="187"/>
      <c r="C201" s="176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84"/>
      <c r="AI201" s="178"/>
      <c r="AJ201" s="178"/>
      <c r="AK201" s="172"/>
      <c r="AM201" s="9"/>
    </row>
    <row r="202" spans="2:39" x14ac:dyDescent="0.45">
      <c r="B202" s="187"/>
      <c r="C202" s="176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84"/>
      <c r="AI202" s="178"/>
      <c r="AJ202" s="178"/>
      <c r="AK202" s="172"/>
      <c r="AM202" s="9"/>
    </row>
    <row r="203" spans="2:39" x14ac:dyDescent="0.45">
      <c r="B203" s="187"/>
      <c r="C203" s="176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84"/>
      <c r="AI203" s="178"/>
      <c r="AJ203" s="178"/>
      <c r="AK203" s="172"/>
      <c r="AM203" s="9"/>
    </row>
    <row r="204" spans="2:39" x14ac:dyDescent="0.45">
      <c r="B204" s="187"/>
      <c r="C204" s="176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84"/>
      <c r="AI204" s="178"/>
      <c r="AJ204" s="178"/>
      <c r="AK204" s="172"/>
      <c r="AM204" s="9"/>
    </row>
    <row r="205" spans="2:39" x14ac:dyDescent="0.45">
      <c r="B205" s="187"/>
      <c r="C205" s="176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84"/>
      <c r="AI205" s="178"/>
      <c r="AJ205" s="178"/>
      <c r="AK205" s="172"/>
      <c r="AM205" s="9"/>
    </row>
    <row r="206" spans="2:39" x14ac:dyDescent="0.45">
      <c r="B206" s="187"/>
      <c r="C206" s="176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84"/>
      <c r="AI206" s="178"/>
      <c r="AJ206" s="178"/>
      <c r="AK206" s="172"/>
      <c r="AM206" s="9"/>
    </row>
    <row r="207" spans="2:39" x14ac:dyDescent="0.45">
      <c r="B207" s="187"/>
      <c r="C207" s="176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84"/>
      <c r="AI207" s="178"/>
      <c r="AJ207" s="178"/>
      <c r="AK207" s="172"/>
      <c r="AM207" s="9"/>
    </row>
    <row r="208" spans="2:39" x14ac:dyDescent="0.45">
      <c r="B208" s="187"/>
      <c r="C208" s="176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84"/>
      <c r="AI208" s="178"/>
      <c r="AJ208" s="178"/>
      <c r="AK208" s="172"/>
      <c r="AM208" s="9"/>
    </row>
    <row r="209" spans="2:39" x14ac:dyDescent="0.45">
      <c r="B209" s="187"/>
      <c r="C209" s="176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84"/>
      <c r="AI209" s="178"/>
      <c r="AJ209" s="178"/>
      <c r="AK209" s="172"/>
      <c r="AM209" s="9"/>
    </row>
    <row r="210" spans="2:39" x14ac:dyDescent="0.45">
      <c r="B210" s="187"/>
      <c r="C210" s="176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84"/>
      <c r="AI210" s="178"/>
      <c r="AJ210" s="178"/>
      <c r="AK210" s="172"/>
      <c r="AM210" s="9"/>
    </row>
    <row r="211" spans="2:39" x14ac:dyDescent="0.45">
      <c r="B211" s="187"/>
      <c r="C211" s="176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84"/>
      <c r="AI211" s="178"/>
      <c r="AJ211" s="178"/>
      <c r="AK211" s="172"/>
      <c r="AM211" s="9"/>
    </row>
    <row r="212" spans="2:39" x14ac:dyDescent="0.45">
      <c r="B212" s="187"/>
      <c r="C212" s="176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84"/>
      <c r="AI212" s="178"/>
      <c r="AJ212" s="178"/>
      <c r="AK212" s="172"/>
      <c r="AM212" s="9"/>
    </row>
    <row r="213" spans="2:39" x14ac:dyDescent="0.45">
      <c r="B213" s="187"/>
      <c r="C213" s="176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84"/>
      <c r="AI213" s="178"/>
      <c r="AJ213" s="178"/>
      <c r="AK213" s="172"/>
      <c r="AM213" s="9"/>
    </row>
    <row r="214" spans="2:39" x14ac:dyDescent="0.45">
      <c r="B214" s="187"/>
      <c r="C214" s="176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84"/>
      <c r="AI214" s="178"/>
      <c r="AJ214" s="178"/>
      <c r="AK214" s="172"/>
      <c r="AM214" s="9"/>
    </row>
    <row r="215" spans="2:39" x14ac:dyDescent="0.45">
      <c r="B215" s="187"/>
      <c r="C215" s="176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84"/>
      <c r="AI215" s="178"/>
      <c r="AJ215" s="178"/>
      <c r="AK215" s="172"/>
      <c r="AM215" s="9"/>
    </row>
    <row r="216" spans="2:39" x14ac:dyDescent="0.45">
      <c r="B216" s="187"/>
      <c r="C216" s="176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84"/>
      <c r="AI216" s="178"/>
      <c r="AJ216" s="178"/>
      <c r="AK216" s="172"/>
      <c r="AM216" s="9"/>
    </row>
    <row r="217" spans="2:39" x14ac:dyDescent="0.45">
      <c r="B217" s="187"/>
      <c r="C217" s="176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84"/>
      <c r="AI217" s="178"/>
      <c r="AJ217" s="178"/>
      <c r="AK217" s="172"/>
      <c r="AM217" s="9"/>
    </row>
    <row r="218" spans="2:39" x14ac:dyDescent="0.45">
      <c r="B218" s="187"/>
      <c r="C218" s="176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84"/>
      <c r="AI218" s="178"/>
      <c r="AJ218" s="178"/>
      <c r="AK218" s="172"/>
      <c r="AM218" s="9"/>
    </row>
    <row r="219" spans="2:39" x14ac:dyDescent="0.45">
      <c r="B219" s="187"/>
      <c r="C219" s="176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84"/>
      <c r="AI219" s="178"/>
      <c r="AJ219" s="178"/>
      <c r="AK219" s="172"/>
      <c r="AM219" s="9"/>
    </row>
    <row r="220" spans="2:39" x14ac:dyDescent="0.45">
      <c r="B220" s="187"/>
      <c r="C220" s="176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84"/>
      <c r="AI220" s="178"/>
      <c r="AJ220" s="178"/>
      <c r="AK220" s="172"/>
      <c r="AM220" s="9"/>
    </row>
    <row r="221" spans="2:39" x14ac:dyDescent="0.45">
      <c r="B221" s="187"/>
      <c r="C221" s="176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84"/>
      <c r="AI221" s="178"/>
      <c r="AJ221" s="178"/>
      <c r="AK221" s="172"/>
      <c r="AM221" s="9"/>
    </row>
    <row r="222" spans="2:39" x14ac:dyDescent="0.45">
      <c r="B222" s="187"/>
      <c r="C222" s="176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84"/>
      <c r="AI222" s="178"/>
      <c r="AJ222" s="178"/>
      <c r="AK222" s="172"/>
      <c r="AM222" s="9"/>
    </row>
    <row r="223" spans="2:39" x14ac:dyDescent="0.45">
      <c r="B223" s="187"/>
      <c r="C223" s="176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84"/>
      <c r="AI223" s="178"/>
      <c r="AJ223" s="178"/>
      <c r="AK223" s="172"/>
      <c r="AM223" s="9"/>
    </row>
    <row r="224" spans="2:39" x14ac:dyDescent="0.45">
      <c r="B224" s="187"/>
      <c r="C224" s="176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84"/>
      <c r="AI224" s="178"/>
      <c r="AJ224" s="178"/>
      <c r="AK224" s="172"/>
      <c r="AM224" s="9"/>
    </row>
    <row r="225" spans="1:71" x14ac:dyDescent="0.45">
      <c r="B225" s="187"/>
      <c r="C225" s="176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84"/>
      <c r="AI225" s="178"/>
      <c r="AJ225" s="178"/>
      <c r="AK225" s="172"/>
      <c r="AM225" s="9"/>
    </row>
    <row r="226" spans="1:71" x14ac:dyDescent="0.45">
      <c r="B226" s="187"/>
      <c r="C226" s="176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71"/>
      <c r="AE226" s="171"/>
      <c r="AF226" s="171"/>
      <c r="AG226" s="171"/>
      <c r="AH226" s="184"/>
      <c r="AI226" s="178"/>
      <c r="AJ226" s="178"/>
      <c r="AK226" s="172"/>
      <c r="AM226" s="9"/>
    </row>
    <row r="227" spans="1:71" x14ac:dyDescent="0.45">
      <c r="B227" s="187"/>
      <c r="C227" s="176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71"/>
      <c r="AE227" s="171"/>
      <c r="AF227" s="171"/>
      <c r="AG227" s="171"/>
      <c r="AH227" s="184"/>
      <c r="AI227" s="178"/>
      <c r="AJ227" s="178"/>
      <c r="AK227" s="172"/>
      <c r="AM227" s="9"/>
    </row>
    <row r="228" spans="1:71" x14ac:dyDescent="0.45">
      <c r="B228" s="187"/>
      <c r="C228" s="176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84"/>
      <c r="AI228" s="178"/>
      <c r="AJ228" s="178"/>
      <c r="AK228" s="172"/>
      <c r="AM228" s="9"/>
    </row>
    <row r="229" spans="1:71" x14ac:dyDescent="0.45">
      <c r="B229" s="187"/>
      <c r="C229" s="176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84"/>
      <c r="AI229" s="178"/>
      <c r="AJ229" s="178"/>
      <c r="AK229" s="172"/>
      <c r="AM229" s="9"/>
    </row>
    <row r="230" spans="1:71" x14ac:dyDescent="0.45">
      <c r="B230" s="187"/>
      <c r="C230" s="176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84"/>
      <c r="AI230" s="178"/>
      <c r="AJ230" s="178"/>
      <c r="AK230" s="172"/>
      <c r="AM230" s="9"/>
    </row>
    <row r="231" spans="1:71" x14ac:dyDescent="0.45">
      <c r="B231" s="187"/>
      <c r="C231" s="176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84"/>
      <c r="AI231" s="178"/>
      <c r="AJ231" s="178"/>
      <c r="AK231" s="172"/>
      <c r="AM231" s="9"/>
    </row>
    <row r="232" spans="1:71" ht="28.5" x14ac:dyDescent="0.45">
      <c r="B232" s="185"/>
      <c r="C232" s="172"/>
      <c r="D232" s="172"/>
      <c r="E232" s="172"/>
      <c r="F232" s="172"/>
      <c r="G232" s="172"/>
      <c r="H232" s="172"/>
      <c r="I232" s="172"/>
      <c r="J232" s="172"/>
      <c r="K232" s="172"/>
      <c r="L232" s="172"/>
      <c r="M232" s="172"/>
      <c r="N232" s="172"/>
      <c r="O232" s="172"/>
      <c r="P232" s="172"/>
      <c r="Q232" s="172"/>
      <c r="R232" s="172"/>
      <c r="S232" s="172"/>
      <c r="T232" s="172"/>
      <c r="U232" s="172"/>
      <c r="V232" s="172"/>
      <c r="W232" s="172"/>
      <c r="X232" s="172"/>
      <c r="Y232" s="172"/>
      <c r="Z232" s="172"/>
      <c r="AA232" s="172"/>
      <c r="AB232" s="172"/>
      <c r="AC232" s="172"/>
      <c r="AD232" s="172"/>
      <c r="AE232" s="172"/>
      <c r="AF232" s="172"/>
      <c r="AG232" s="172"/>
      <c r="AH232" s="185"/>
      <c r="AI232" s="178"/>
      <c r="AJ232" s="172"/>
      <c r="AK232" s="172"/>
      <c r="AO232" s="122" t="s">
        <v>244</v>
      </c>
      <c r="AP232" s="5" t="s">
        <v>483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540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539</v>
      </c>
      <c r="BB232" s="5" t="s">
        <v>64</v>
      </c>
      <c r="BC232" s="5" t="s">
        <v>68</v>
      </c>
      <c r="BD232" s="5" t="s">
        <v>547</v>
      </c>
      <c r="BE232" s="5" t="s">
        <v>50</v>
      </c>
      <c r="BF232" s="5" t="s">
        <v>63</v>
      </c>
      <c r="BG232" s="5" t="s">
        <v>67</v>
      </c>
      <c r="BH232" s="5" t="s">
        <v>556</v>
      </c>
      <c r="BI232" s="5" t="s">
        <v>548</v>
      </c>
      <c r="BJ232" s="5" t="s">
        <v>538</v>
      </c>
      <c r="BK232" s="5" t="s">
        <v>174</v>
      </c>
      <c r="BL232" s="5" t="s">
        <v>61</v>
      </c>
      <c r="BM232" s="5" t="s">
        <v>52</v>
      </c>
      <c r="BN232" s="5" t="s">
        <v>65</v>
      </c>
      <c r="BO232" s="5" t="s">
        <v>514</v>
      </c>
      <c r="BP232" s="5" t="s">
        <v>60</v>
      </c>
      <c r="BQ232" s="5" t="s">
        <v>62</v>
      </c>
      <c r="BR232" s="5" t="s">
        <v>69</v>
      </c>
      <c r="BS232" s="5" t="s">
        <v>557</v>
      </c>
    </row>
    <row r="233" spans="1:71" x14ac:dyDescent="0.45">
      <c r="A233" s="28" t="s">
        <v>220</v>
      </c>
      <c r="B233" s="187"/>
      <c r="C233" s="176"/>
      <c r="D233" s="177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  <c r="R233" s="177"/>
      <c r="S233" s="177"/>
      <c r="T233" s="177"/>
      <c r="U233" s="177"/>
      <c r="V233" s="177"/>
      <c r="W233" s="177"/>
      <c r="X233" s="177"/>
      <c r="Y233" s="177"/>
      <c r="Z233" s="177"/>
      <c r="AA233" s="177"/>
      <c r="AB233" s="177"/>
      <c r="AC233" s="177"/>
      <c r="AD233" s="177"/>
      <c r="AE233" s="177"/>
      <c r="AF233" s="177"/>
      <c r="AG233" s="177"/>
      <c r="AH233" s="187"/>
      <c r="AI233" s="178"/>
      <c r="AJ233" s="178"/>
      <c r="AK233" s="172"/>
      <c r="AM233" s="9"/>
      <c r="AO233" s="102"/>
      <c r="AP233" s="102"/>
      <c r="AQ233" s="102"/>
      <c r="AR233" s="102"/>
      <c r="AS233" s="102"/>
      <c r="AT233" s="102"/>
      <c r="AU233" s="102"/>
      <c r="AV233" s="102"/>
      <c r="AW233" s="102"/>
      <c r="AX233" s="102"/>
      <c r="AY233" s="102"/>
      <c r="AZ233" s="102"/>
      <c r="BA233" s="102"/>
      <c r="BB233" s="102"/>
      <c r="BC233" s="102"/>
      <c r="BD233" s="102"/>
      <c r="BE233" s="102"/>
      <c r="BF233" s="102"/>
      <c r="BG233" s="102"/>
      <c r="BH233" s="102"/>
      <c r="BI233" s="102"/>
      <c r="BJ233" s="102"/>
      <c r="BK233" s="102"/>
      <c r="BL233" s="102"/>
      <c r="BM233" s="102"/>
      <c r="BN233" s="102"/>
      <c r="BO233" s="102"/>
      <c r="BP233" s="102"/>
      <c r="BQ233" s="102"/>
      <c r="BR233" s="102"/>
      <c r="BS233" s="102"/>
    </row>
    <row r="234" spans="1:71" x14ac:dyDescent="0.45">
      <c r="A234" s="8">
        <f>INPUT!$F$4</f>
        <v>0</v>
      </c>
      <c r="B234" s="187"/>
      <c r="C234" s="176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84"/>
      <c r="AI234" s="178"/>
      <c r="AJ234" s="178"/>
      <c r="AK234" s="172"/>
      <c r="AM234" s="9"/>
      <c r="AO234" s="39">
        <v>0</v>
      </c>
      <c r="AP234" s="39">
        <v>0</v>
      </c>
      <c r="AQ234" s="39">
        <v>0</v>
      </c>
      <c r="AR234" s="39">
        <v>0</v>
      </c>
      <c r="AS234" s="39">
        <v>0</v>
      </c>
      <c r="AT234" s="39">
        <v>0</v>
      </c>
      <c r="AU234" s="39">
        <v>0</v>
      </c>
      <c r="AV234" s="39">
        <v>0</v>
      </c>
      <c r="AW234" s="39">
        <v>0</v>
      </c>
      <c r="AX234" s="39">
        <v>0</v>
      </c>
      <c r="AY234" s="39">
        <v>0</v>
      </c>
      <c r="AZ234" s="39">
        <v>0</v>
      </c>
      <c r="BA234" s="39">
        <v>0</v>
      </c>
      <c r="BB234" s="39">
        <v>0</v>
      </c>
      <c r="BC234" s="39">
        <v>0</v>
      </c>
      <c r="BD234" s="39">
        <v>0</v>
      </c>
      <c r="BE234" s="39">
        <v>0</v>
      </c>
      <c r="BF234" s="39">
        <v>0</v>
      </c>
      <c r="BG234" s="39">
        <v>0</v>
      </c>
      <c r="BH234" s="39">
        <v>0</v>
      </c>
      <c r="BI234" s="39">
        <v>0</v>
      </c>
      <c r="BJ234" s="39">
        <v>0</v>
      </c>
      <c r="BK234" s="39">
        <v>0</v>
      </c>
      <c r="BL234" s="39">
        <v>0</v>
      </c>
      <c r="BM234" s="39">
        <v>0</v>
      </c>
      <c r="BN234" s="39">
        <v>0</v>
      </c>
      <c r="BO234" s="39">
        <v>0</v>
      </c>
      <c r="BP234" s="39">
        <v>0</v>
      </c>
      <c r="BQ234" s="39">
        <v>0</v>
      </c>
      <c r="BR234" s="39">
        <v>0</v>
      </c>
      <c r="BS234" s="39">
        <v>0</v>
      </c>
    </row>
    <row r="235" spans="1:71" x14ac:dyDescent="0.45">
      <c r="B235" s="187"/>
      <c r="C235" s="176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84"/>
      <c r="AI235" s="178"/>
      <c r="AJ235" s="178"/>
      <c r="AK235" s="172"/>
      <c r="AM235" s="9"/>
      <c r="AO235" s="40">
        <f t="shared" ref="AO235:BS235" si="3">ROWS(C233:C307)-COUNTBLANK(C233:C307)</f>
        <v>0</v>
      </c>
      <c r="AP235" s="40">
        <f t="shared" si="3"/>
        <v>0</v>
      </c>
      <c r="AQ235" s="40">
        <f t="shared" si="3"/>
        <v>0</v>
      </c>
      <c r="AR235" s="40">
        <f t="shared" si="3"/>
        <v>0</v>
      </c>
      <c r="AS235" s="40">
        <f t="shared" si="3"/>
        <v>0</v>
      </c>
      <c r="AT235" s="40">
        <f t="shared" si="3"/>
        <v>0</v>
      </c>
      <c r="AU235" s="40">
        <f t="shared" si="3"/>
        <v>0</v>
      </c>
      <c r="AV235" s="40">
        <f t="shared" si="3"/>
        <v>0</v>
      </c>
      <c r="AW235" s="40">
        <f t="shared" si="3"/>
        <v>0</v>
      </c>
      <c r="AX235" s="40">
        <f t="shared" si="3"/>
        <v>0</v>
      </c>
      <c r="AY235" s="40">
        <f t="shared" si="3"/>
        <v>0</v>
      </c>
      <c r="AZ235" s="40">
        <f t="shared" si="3"/>
        <v>0</v>
      </c>
      <c r="BA235" s="40">
        <f t="shared" si="3"/>
        <v>0</v>
      </c>
      <c r="BB235" s="40">
        <f t="shared" si="3"/>
        <v>0</v>
      </c>
      <c r="BC235" s="40">
        <f t="shared" si="3"/>
        <v>0</v>
      </c>
      <c r="BD235" s="40">
        <f t="shared" si="3"/>
        <v>0</v>
      </c>
      <c r="BE235" s="40">
        <f t="shared" si="3"/>
        <v>0</v>
      </c>
      <c r="BF235" s="40">
        <f t="shared" si="3"/>
        <v>0</v>
      </c>
      <c r="BG235" s="40">
        <f t="shared" si="3"/>
        <v>0</v>
      </c>
      <c r="BH235" s="40">
        <f t="shared" si="3"/>
        <v>0</v>
      </c>
      <c r="BI235" s="40">
        <f t="shared" si="3"/>
        <v>0</v>
      </c>
      <c r="BJ235" s="40">
        <f t="shared" si="3"/>
        <v>0</v>
      </c>
      <c r="BK235" s="40">
        <f t="shared" si="3"/>
        <v>0</v>
      </c>
      <c r="BL235" s="40">
        <f t="shared" si="3"/>
        <v>0</v>
      </c>
      <c r="BM235" s="40">
        <f t="shared" si="3"/>
        <v>0</v>
      </c>
      <c r="BN235" s="40">
        <f t="shared" si="3"/>
        <v>0</v>
      </c>
      <c r="BO235" s="40">
        <f t="shared" si="3"/>
        <v>0</v>
      </c>
      <c r="BP235" s="40">
        <f t="shared" si="3"/>
        <v>0</v>
      </c>
      <c r="BQ235" s="40">
        <f t="shared" si="3"/>
        <v>0</v>
      </c>
      <c r="BR235" s="40">
        <f t="shared" si="3"/>
        <v>0</v>
      </c>
      <c r="BS235" s="40">
        <f t="shared" si="3"/>
        <v>0</v>
      </c>
    </row>
    <row r="236" spans="1:71" x14ac:dyDescent="0.45">
      <c r="B236" s="187"/>
      <c r="C236" s="176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84"/>
      <c r="AI236" s="178"/>
      <c r="AJ236" s="178"/>
      <c r="AK236" s="172"/>
      <c r="AM236" s="9"/>
    </row>
    <row r="237" spans="1:71" x14ac:dyDescent="0.45">
      <c r="B237" s="187"/>
      <c r="C237" s="176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84"/>
      <c r="AI237" s="178"/>
      <c r="AJ237" s="178"/>
      <c r="AK237" s="172"/>
      <c r="AM237" s="9"/>
      <c r="AO237" s="22" t="s">
        <v>257</v>
      </c>
      <c r="AP237" s="22" t="s">
        <v>587</v>
      </c>
      <c r="AQ237" s="22" t="s">
        <v>590</v>
      </c>
      <c r="AR237" s="22" t="s">
        <v>588</v>
      </c>
      <c r="AS237" s="22" t="s">
        <v>589</v>
      </c>
    </row>
    <row r="238" spans="1:71" x14ac:dyDescent="0.45">
      <c r="B238" s="187"/>
      <c r="C238" s="176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84"/>
      <c r="AI238" s="178"/>
      <c r="AJ238" s="178"/>
      <c r="AK238" s="172"/>
      <c r="AM238" s="9"/>
      <c r="AO238" s="23">
        <f>ROWS(AH233:AH307)-COUNTBLANK(AH233:AH307)</f>
        <v>0</v>
      </c>
      <c r="AP238" s="23">
        <f>COUNTIF(AK233:AK307,"FALSE")</f>
        <v>0</v>
      </c>
      <c r="AQ238" s="23">
        <f>AO238-AP238</f>
        <v>0</v>
      </c>
      <c r="AR238" s="23">
        <f>COUNTIF(AJ233:AJ307,"O")</f>
        <v>0</v>
      </c>
      <c r="AS238" s="23">
        <f>COUNTIF(AJ233:AJ307,"*~?")</f>
        <v>0</v>
      </c>
    </row>
    <row r="239" spans="1:71" x14ac:dyDescent="0.45">
      <c r="B239" s="187"/>
      <c r="C239" s="176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84"/>
      <c r="AI239" s="178"/>
      <c r="AJ239" s="178"/>
      <c r="AK239" s="172"/>
      <c r="AM239" s="9"/>
    </row>
    <row r="240" spans="1:71" x14ac:dyDescent="0.45">
      <c r="B240" s="187"/>
      <c r="C240" s="176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84"/>
      <c r="AI240" s="178"/>
      <c r="AJ240" s="178"/>
      <c r="AK240" s="172"/>
      <c r="AM240" s="9"/>
      <c r="AO240" s="9"/>
      <c r="AP240" s="22" t="s">
        <v>455</v>
      </c>
      <c r="AQ240" s="22" t="s">
        <v>337</v>
      </c>
      <c r="AR240" s="22" t="s">
        <v>456</v>
      </c>
    </row>
    <row r="241" spans="2:45" x14ac:dyDescent="0.45">
      <c r="B241" s="187"/>
      <c r="C241" s="176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84"/>
      <c r="AI241" s="178"/>
      <c r="AJ241" s="178"/>
      <c r="AK241" s="172"/>
      <c r="AM241" s="9"/>
      <c r="AO241" s="22" t="s">
        <v>260</v>
      </c>
      <c r="AP241" s="25">
        <f>IF(ISNUMBER(SEARCH("S",A234)),COUNTIF(AK233:AK242,"False"),0)</f>
        <v>0</v>
      </c>
      <c r="AQ241" s="25">
        <f>IF(ISNUMBER(SEARCH("S",A234)),COUNTIF(AK267:AK276,"False"),0)</f>
        <v>0</v>
      </c>
      <c r="AR241" s="25">
        <f>IF(ISNUMBER(SEARCH("S",A234)),COUNTIF(AK243:AK266,"False"),0)</f>
        <v>0</v>
      </c>
      <c r="AS241" s="28"/>
    </row>
    <row r="242" spans="2:45" x14ac:dyDescent="0.45">
      <c r="B242" s="187"/>
      <c r="C242" s="176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84"/>
      <c r="AI242" s="178"/>
      <c r="AJ242" s="178"/>
      <c r="AK242" s="172"/>
      <c r="AM242" s="9"/>
      <c r="AO242" s="22" t="s">
        <v>352</v>
      </c>
      <c r="AP242" s="25">
        <f>IF(ISNUMBER(SEARCH("P",A234)),COUNTIF(AK233:AK242,"False"),0)</f>
        <v>0</v>
      </c>
      <c r="AQ242" s="25">
        <f>IF(ISNUMBER(SEARCH("P",A234)),COUNTIF(AK267:AK276,"False"),0)</f>
        <v>0</v>
      </c>
      <c r="AR242" s="25">
        <f>IF(ISNUMBER(SEARCH("P",A234)),COUNTIF(AK243:AK266,"False"),0)</f>
        <v>0</v>
      </c>
      <c r="AS242" s="18"/>
    </row>
    <row r="243" spans="2:45" x14ac:dyDescent="0.45">
      <c r="B243" s="187"/>
      <c r="C243" s="176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84"/>
      <c r="AI243" s="178"/>
      <c r="AJ243" s="178"/>
      <c r="AK243" s="172"/>
      <c r="AM243" s="9"/>
      <c r="AO243" s="22" t="s">
        <v>353</v>
      </c>
      <c r="AP243" s="25">
        <f>IF(ISNUMBER(SEARCH("A",A234)),COUNTIF(AK233:AK242,"False"),0)</f>
        <v>0</v>
      </c>
      <c r="AQ243" s="25">
        <f>IF(ISNUMBER(SEARCH("A",A234)),COUNTIF(AK298:AK307,"False"),0)</f>
        <v>0</v>
      </c>
      <c r="AR243" s="25">
        <f>IF(ISNUMBER(SEARCH("A",A234)),COUNTIF(AK243:AK297,"False"),0)</f>
        <v>0</v>
      </c>
      <c r="AS243" s="18"/>
    </row>
    <row r="244" spans="2:45" x14ac:dyDescent="0.45">
      <c r="B244" s="187"/>
      <c r="C244" s="176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84"/>
      <c r="AI244" s="178"/>
      <c r="AJ244" s="178"/>
      <c r="AK244" s="172"/>
      <c r="AM244" s="9"/>
      <c r="AS244" s="18"/>
    </row>
    <row r="245" spans="2:45" x14ac:dyDescent="0.45">
      <c r="B245" s="187"/>
      <c r="C245" s="176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84"/>
      <c r="AI245" s="178"/>
      <c r="AJ245" s="178"/>
      <c r="AK245" s="172"/>
      <c r="AM245" s="9"/>
    </row>
    <row r="246" spans="2:45" x14ac:dyDescent="0.45">
      <c r="B246" s="187"/>
      <c r="C246" s="176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84"/>
      <c r="AI246" s="178"/>
      <c r="AJ246" s="178"/>
      <c r="AK246" s="172"/>
      <c r="AM246" s="9"/>
    </row>
    <row r="247" spans="2:45" x14ac:dyDescent="0.45">
      <c r="B247" s="187"/>
      <c r="C247" s="176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71"/>
      <c r="AE247" s="171"/>
      <c r="AF247" s="171"/>
      <c r="AG247" s="171"/>
      <c r="AH247" s="184"/>
      <c r="AI247" s="178"/>
      <c r="AJ247" s="178"/>
      <c r="AK247" s="172"/>
      <c r="AM247" s="9"/>
    </row>
    <row r="248" spans="2:45" x14ac:dyDescent="0.45">
      <c r="B248" s="187"/>
      <c r="C248" s="176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84"/>
      <c r="AI248" s="178"/>
      <c r="AJ248" s="178"/>
      <c r="AK248" s="172"/>
      <c r="AM248" s="9"/>
    </row>
    <row r="249" spans="2:45" x14ac:dyDescent="0.45">
      <c r="B249" s="187"/>
      <c r="C249" s="176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84"/>
      <c r="AI249" s="178"/>
      <c r="AJ249" s="178"/>
      <c r="AK249" s="172"/>
      <c r="AM249" s="9"/>
    </row>
    <row r="250" spans="2:45" x14ac:dyDescent="0.45">
      <c r="B250" s="187"/>
      <c r="C250" s="176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84"/>
      <c r="AI250" s="178"/>
      <c r="AJ250" s="178"/>
      <c r="AK250" s="172"/>
      <c r="AM250" s="9"/>
    </row>
    <row r="251" spans="2:45" x14ac:dyDescent="0.45">
      <c r="B251" s="187"/>
      <c r="C251" s="176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84"/>
      <c r="AI251" s="178"/>
      <c r="AJ251" s="178"/>
      <c r="AK251" s="172"/>
      <c r="AM251" s="9"/>
    </row>
    <row r="252" spans="2:45" x14ac:dyDescent="0.45">
      <c r="B252" s="187"/>
      <c r="C252" s="176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84"/>
      <c r="AI252" s="178"/>
      <c r="AJ252" s="178"/>
      <c r="AK252" s="172"/>
      <c r="AM252" s="9"/>
    </row>
    <row r="253" spans="2:45" x14ac:dyDescent="0.45">
      <c r="B253" s="187"/>
      <c r="C253" s="176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84"/>
      <c r="AI253" s="178"/>
      <c r="AJ253" s="178"/>
      <c r="AK253" s="172"/>
      <c r="AM253" s="9"/>
    </row>
    <row r="254" spans="2:45" x14ac:dyDescent="0.45">
      <c r="B254" s="187"/>
      <c r="C254" s="176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84"/>
      <c r="AI254" s="178"/>
      <c r="AJ254" s="178"/>
      <c r="AK254" s="172"/>
      <c r="AM254" s="9"/>
    </row>
    <row r="255" spans="2:45" x14ac:dyDescent="0.45">
      <c r="B255" s="187"/>
      <c r="C255" s="176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84"/>
      <c r="AI255" s="178"/>
      <c r="AJ255" s="178"/>
      <c r="AK255" s="172"/>
      <c r="AM255" s="9"/>
    </row>
    <row r="256" spans="2:45" x14ac:dyDescent="0.45">
      <c r="B256" s="187"/>
      <c r="C256" s="176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84"/>
      <c r="AI256" s="178"/>
      <c r="AJ256" s="178"/>
      <c r="AK256" s="172"/>
      <c r="AM256" s="9"/>
    </row>
    <row r="257" spans="2:39" x14ac:dyDescent="0.45">
      <c r="B257" s="187"/>
      <c r="C257" s="176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84"/>
      <c r="AI257" s="178"/>
      <c r="AJ257" s="178"/>
      <c r="AK257" s="172"/>
      <c r="AM257" s="9"/>
    </row>
    <row r="258" spans="2:39" x14ac:dyDescent="0.45">
      <c r="B258" s="187"/>
      <c r="C258" s="176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84"/>
      <c r="AI258" s="178"/>
      <c r="AJ258" s="178"/>
      <c r="AK258" s="172"/>
      <c r="AM258" s="9"/>
    </row>
    <row r="259" spans="2:39" x14ac:dyDescent="0.45">
      <c r="B259" s="187"/>
      <c r="C259" s="176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84"/>
      <c r="AI259" s="178"/>
      <c r="AJ259" s="178"/>
      <c r="AK259" s="172"/>
      <c r="AM259" s="9"/>
    </row>
    <row r="260" spans="2:39" x14ac:dyDescent="0.45">
      <c r="B260" s="187"/>
      <c r="C260" s="176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84"/>
      <c r="AI260" s="178"/>
      <c r="AJ260" s="178"/>
      <c r="AK260" s="172"/>
      <c r="AM260" s="9"/>
    </row>
    <row r="261" spans="2:39" x14ac:dyDescent="0.45">
      <c r="B261" s="187"/>
      <c r="C261" s="176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84"/>
      <c r="AI261" s="178"/>
      <c r="AJ261" s="178"/>
      <c r="AK261" s="172"/>
      <c r="AM261" s="9"/>
    </row>
    <row r="262" spans="2:39" x14ac:dyDescent="0.45">
      <c r="B262" s="187"/>
      <c r="C262" s="176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84"/>
      <c r="AI262" s="178"/>
      <c r="AJ262" s="178"/>
      <c r="AK262" s="172"/>
      <c r="AM262" s="9"/>
    </row>
    <row r="263" spans="2:39" x14ac:dyDescent="0.45">
      <c r="B263" s="187"/>
      <c r="C263" s="176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84"/>
      <c r="AI263" s="178"/>
      <c r="AJ263" s="178"/>
      <c r="AK263" s="172"/>
      <c r="AM263" s="9"/>
    </row>
    <row r="264" spans="2:39" x14ac:dyDescent="0.45">
      <c r="B264" s="187"/>
      <c r="C264" s="176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84"/>
      <c r="AI264" s="178"/>
      <c r="AJ264" s="178"/>
      <c r="AK264" s="172"/>
      <c r="AM264" s="9"/>
    </row>
    <row r="265" spans="2:39" x14ac:dyDescent="0.45">
      <c r="B265" s="187"/>
      <c r="C265" s="176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84"/>
      <c r="AI265" s="178"/>
      <c r="AJ265" s="178"/>
      <c r="AK265" s="172"/>
      <c r="AM265" s="9"/>
    </row>
    <row r="266" spans="2:39" x14ac:dyDescent="0.45">
      <c r="B266" s="187"/>
      <c r="C266" s="176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84"/>
      <c r="AI266" s="178"/>
      <c r="AJ266" s="178"/>
      <c r="AK266" s="172"/>
      <c r="AM266" s="9"/>
    </row>
    <row r="267" spans="2:39" x14ac:dyDescent="0.45">
      <c r="B267" s="187"/>
      <c r="C267" s="176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84"/>
      <c r="AI267" s="178"/>
      <c r="AJ267" s="178"/>
      <c r="AK267" s="172"/>
      <c r="AM267" s="9"/>
    </row>
    <row r="268" spans="2:39" x14ac:dyDescent="0.45">
      <c r="B268" s="187"/>
      <c r="C268" s="176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84"/>
      <c r="AI268" s="178"/>
      <c r="AJ268" s="178"/>
      <c r="AK268" s="172"/>
      <c r="AM268" s="9"/>
    </row>
    <row r="269" spans="2:39" x14ac:dyDescent="0.45">
      <c r="B269" s="187"/>
      <c r="C269" s="176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84"/>
      <c r="AI269" s="178"/>
      <c r="AJ269" s="178"/>
      <c r="AK269" s="172"/>
      <c r="AM269" s="9"/>
    </row>
    <row r="270" spans="2:39" x14ac:dyDescent="0.45">
      <c r="B270" s="187"/>
      <c r="C270" s="176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84"/>
      <c r="AI270" s="178"/>
      <c r="AJ270" s="178"/>
      <c r="AK270" s="172"/>
      <c r="AM270" s="9"/>
    </row>
    <row r="271" spans="2:39" x14ac:dyDescent="0.45">
      <c r="B271" s="187"/>
      <c r="C271" s="176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84"/>
      <c r="AI271" s="178"/>
      <c r="AJ271" s="178"/>
      <c r="AK271" s="172"/>
      <c r="AM271" s="9"/>
    </row>
    <row r="272" spans="2:39" x14ac:dyDescent="0.45">
      <c r="B272" s="187"/>
      <c r="C272" s="176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84"/>
      <c r="AI272" s="178"/>
      <c r="AJ272" s="178"/>
      <c r="AK272" s="172"/>
      <c r="AM272" s="9"/>
    </row>
    <row r="273" spans="2:39" x14ac:dyDescent="0.45">
      <c r="B273" s="187"/>
      <c r="C273" s="176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84"/>
      <c r="AI273" s="178"/>
      <c r="AJ273" s="178"/>
      <c r="AK273" s="172"/>
      <c r="AM273" s="9"/>
    </row>
    <row r="274" spans="2:39" x14ac:dyDescent="0.45">
      <c r="B274" s="187"/>
      <c r="C274" s="176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84"/>
      <c r="AI274" s="178"/>
      <c r="AJ274" s="178"/>
      <c r="AK274" s="172"/>
      <c r="AM274" s="9"/>
    </row>
    <row r="275" spans="2:39" x14ac:dyDescent="0.45">
      <c r="B275" s="187"/>
      <c r="C275" s="176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84"/>
      <c r="AI275" s="178"/>
      <c r="AJ275" s="178"/>
      <c r="AK275" s="172"/>
      <c r="AM275" s="9"/>
    </row>
    <row r="276" spans="2:39" x14ac:dyDescent="0.45">
      <c r="B276" s="187"/>
      <c r="C276" s="176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84"/>
      <c r="AI276" s="178"/>
      <c r="AJ276" s="178"/>
      <c r="AK276" s="172"/>
      <c r="AM276" s="9"/>
    </row>
    <row r="277" spans="2:39" x14ac:dyDescent="0.45">
      <c r="B277" s="187"/>
      <c r="C277" s="176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84"/>
      <c r="AI277" s="178"/>
      <c r="AJ277" s="178"/>
      <c r="AK277" s="172"/>
      <c r="AM277" s="9"/>
    </row>
    <row r="278" spans="2:39" x14ac:dyDescent="0.45">
      <c r="B278" s="187"/>
      <c r="C278" s="176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84"/>
      <c r="AI278" s="178"/>
      <c r="AJ278" s="178"/>
      <c r="AK278" s="172"/>
      <c r="AM278" s="9"/>
    </row>
    <row r="279" spans="2:39" x14ac:dyDescent="0.45">
      <c r="B279" s="187"/>
      <c r="C279" s="176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84"/>
      <c r="AI279" s="178"/>
      <c r="AJ279" s="178"/>
      <c r="AK279" s="172"/>
      <c r="AM279" s="9"/>
    </row>
    <row r="280" spans="2:39" x14ac:dyDescent="0.45">
      <c r="B280" s="187"/>
      <c r="C280" s="176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84"/>
      <c r="AI280" s="178"/>
      <c r="AJ280" s="178"/>
      <c r="AK280" s="172"/>
      <c r="AM280" s="9"/>
    </row>
    <row r="281" spans="2:39" x14ac:dyDescent="0.45">
      <c r="B281" s="187"/>
      <c r="C281" s="176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84"/>
      <c r="AI281" s="178"/>
      <c r="AJ281" s="178"/>
      <c r="AK281" s="172"/>
      <c r="AM281" s="9"/>
    </row>
    <row r="282" spans="2:39" x14ac:dyDescent="0.45">
      <c r="B282" s="187"/>
      <c r="C282" s="176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84"/>
      <c r="AI282" s="178"/>
      <c r="AJ282" s="178"/>
      <c r="AK282" s="172"/>
      <c r="AM282" s="9"/>
    </row>
    <row r="283" spans="2:39" x14ac:dyDescent="0.45">
      <c r="B283" s="187"/>
      <c r="C283" s="176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84"/>
      <c r="AI283" s="178"/>
      <c r="AJ283" s="178"/>
      <c r="AK283" s="172"/>
      <c r="AM283" s="9"/>
    </row>
    <row r="284" spans="2:39" x14ac:dyDescent="0.45">
      <c r="B284" s="187"/>
      <c r="C284" s="176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84"/>
      <c r="AI284" s="178"/>
      <c r="AJ284" s="178"/>
      <c r="AK284" s="172"/>
      <c r="AM284" s="9"/>
    </row>
    <row r="285" spans="2:39" x14ac:dyDescent="0.45">
      <c r="B285" s="187"/>
      <c r="C285" s="176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84"/>
      <c r="AI285" s="178"/>
      <c r="AJ285" s="178"/>
      <c r="AK285" s="172"/>
      <c r="AM285" s="9"/>
    </row>
    <row r="286" spans="2:39" x14ac:dyDescent="0.45">
      <c r="B286" s="187"/>
      <c r="C286" s="176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84"/>
      <c r="AI286" s="178"/>
      <c r="AJ286" s="178"/>
      <c r="AK286" s="172"/>
      <c r="AM286" s="9"/>
    </row>
    <row r="287" spans="2:39" x14ac:dyDescent="0.45">
      <c r="B287" s="187"/>
      <c r="C287" s="176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84"/>
      <c r="AI287" s="178"/>
      <c r="AJ287" s="178"/>
      <c r="AK287" s="172"/>
      <c r="AM287" s="9"/>
    </row>
    <row r="288" spans="2:39" x14ac:dyDescent="0.45">
      <c r="B288" s="187"/>
      <c r="C288" s="176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84"/>
      <c r="AI288" s="178"/>
      <c r="AJ288" s="178"/>
      <c r="AK288" s="172"/>
      <c r="AM288" s="9"/>
    </row>
    <row r="289" spans="2:39" x14ac:dyDescent="0.45">
      <c r="B289" s="187"/>
      <c r="C289" s="176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84"/>
      <c r="AI289" s="178"/>
      <c r="AJ289" s="178"/>
      <c r="AK289" s="172"/>
      <c r="AM289" s="9"/>
    </row>
    <row r="290" spans="2:39" x14ac:dyDescent="0.45">
      <c r="B290" s="187"/>
      <c r="C290" s="176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84"/>
      <c r="AI290" s="178"/>
      <c r="AJ290" s="178"/>
      <c r="AK290" s="172"/>
      <c r="AM290" s="9"/>
    </row>
    <row r="291" spans="2:39" x14ac:dyDescent="0.45">
      <c r="B291" s="187"/>
      <c r="C291" s="176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84"/>
      <c r="AI291" s="178"/>
      <c r="AJ291" s="178"/>
      <c r="AK291" s="172"/>
      <c r="AM291" s="9"/>
    </row>
    <row r="292" spans="2:39" x14ac:dyDescent="0.45">
      <c r="B292" s="187"/>
      <c r="C292" s="176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84"/>
      <c r="AI292" s="178"/>
      <c r="AJ292" s="178"/>
      <c r="AK292" s="172"/>
      <c r="AM292" s="9"/>
    </row>
    <row r="293" spans="2:39" x14ac:dyDescent="0.45">
      <c r="B293" s="187"/>
      <c r="C293" s="176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84"/>
      <c r="AI293" s="178"/>
      <c r="AJ293" s="178"/>
      <c r="AK293" s="172"/>
      <c r="AM293" s="9"/>
    </row>
    <row r="294" spans="2:39" x14ac:dyDescent="0.45">
      <c r="B294" s="187"/>
      <c r="C294" s="176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84"/>
      <c r="AI294" s="178"/>
      <c r="AJ294" s="178"/>
      <c r="AK294" s="172"/>
      <c r="AM294" s="9"/>
    </row>
    <row r="295" spans="2:39" x14ac:dyDescent="0.45">
      <c r="B295" s="187"/>
      <c r="C295" s="176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84"/>
      <c r="AI295" s="178"/>
      <c r="AJ295" s="178"/>
      <c r="AK295" s="172"/>
      <c r="AM295" s="9"/>
    </row>
    <row r="296" spans="2:39" x14ac:dyDescent="0.45">
      <c r="B296" s="187"/>
      <c r="C296" s="176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84"/>
      <c r="AI296" s="178"/>
      <c r="AJ296" s="178"/>
      <c r="AK296" s="172"/>
      <c r="AM296" s="9"/>
    </row>
    <row r="297" spans="2:39" x14ac:dyDescent="0.45">
      <c r="B297" s="187"/>
      <c r="C297" s="176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84"/>
      <c r="AI297" s="178"/>
      <c r="AJ297" s="178"/>
      <c r="AK297" s="172"/>
      <c r="AM297" s="9"/>
    </row>
    <row r="298" spans="2:39" x14ac:dyDescent="0.45">
      <c r="B298" s="187"/>
      <c r="C298" s="176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84"/>
      <c r="AI298" s="178"/>
      <c r="AJ298" s="178"/>
      <c r="AK298" s="172"/>
      <c r="AM298" s="9"/>
    </row>
    <row r="299" spans="2:39" x14ac:dyDescent="0.45">
      <c r="B299" s="187"/>
      <c r="C299" s="176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84"/>
      <c r="AI299" s="178"/>
      <c r="AJ299" s="178"/>
      <c r="AK299" s="172"/>
      <c r="AM299" s="9"/>
    </row>
    <row r="300" spans="2:39" x14ac:dyDescent="0.45">
      <c r="B300" s="187"/>
      <c r="C300" s="176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84"/>
      <c r="AI300" s="178"/>
      <c r="AJ300" s="178"/>
      <c r="AK300" s="172"/>
      <c r="AM300" s="9"/>
    </row>
    <row r="301" spans="2:39" x14ac:dyDescent="0.45">
      <c r="B301" s="187"/>
      <c r="C301" s="176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84"/>
      <c r="AI301" s="178"/>
      <c r="AJ301" s="178"/>
      <c r="AK301" s="172"/>
      <c r="AM301" s="9"/>
    </row>
    <row r="302" spans="2:39" x14ac:dyDescent="0.45">
      <c r="B302" s="187"/>
      <c r="C302" s="176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84"/>
      <c r="AI302" s="178"/>
      <c r="AJ302" s="178"/>
      <c r="AK302" s="172"/>
      <c r="AM302" s="9"/>
    </row>
    <row r="303" spans="2:39" x14ac:dyDescent="0.45">
      <c r="B303" s="187"/>
      <c r="C303" s="176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84"/>
      <c r="AI303" s="178"/>
      <c r="AJ303" s="178"/>
      <c r="AK303" s="172"/>
      <c r="AM303" s="9"/>
    </row>
    <row r="304" spans="2:39" x14ac:dyDescent="0.45">
      <c r="B304" s="187"/>
      <c r="C304" s="176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84"/>
      <c r="AI304" s="178"/>
      <c r="AJ304" s="178"/>
      <c r="AK304" s="172"/>
      <c r="AM304" s="9"/>
    </row>
    <row r="305" spans="1:71" x14ac:dyDescent="0.45">
      <c r="B305" s="187"/>
      <c r="C305" s="176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84"/>
      <c r="AI305" s="178"/>
      <c r="AJ305" s="178"/>
      <c r="AK305" s="172"/>
      <c r="AM305" s="9"/>
    </row>
    <row r="306" spans="1:71" x14ac:dyDescent="0.45">
      <c r="B306" s="187"/>
      <c r="C306" s="176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84"/>
      <c r="AI306" s="178"/>
      <c r="AJ306" s="178"/>
      <c r="AK306" s="172"/>
      <c r="AM306" s="9"/>
    </row>
    <row r="307" spans="1:71" ht="14.65" thickBot="1" x14ac:dyDescent="0.5">
      <c r="B307" s="187"/>
      <c r="C307" s="176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84"/>
      <c r="AI307" s="178"/>
      <c r="AJ307" s="178"/>
      <c r="AK307" s="172"/>
      <c r="AM307" s="11"/>
    </row>
    <row r="308" spans="1:71" ht="29.25" thickTop="1" thickBot="1" x14ac:dyDescent="0.5">
      <c r="B308" s="185"/>
      <c r="C308" s="172"/>
      <c r="D308" s="172"/>
      <c r="E308" s="172"/>
      <c r="F308" s="172"/>
      <c r="G308" s="172"/>
      <c r="H308" s="172"/>
      <c r="I308" s="172"/>
      <c r="J308" s="172"/>
      <c r="K308" s="172"/>
      <c r="L308" s="172"/>
      <c r="M308" s="172"/>
      <c r="N308" s="172"/>
      <c r="O308" s="172"/>
      <c r="P308" s="172"/>
      <c r="Q308" s="172"/>
      <c r="R308" s="172"/>
      <c r="S308" s="172"/>
      <c r="T308" s="172"/>
      <c r="U308" s="172"/>
      <c r="V308" s="172"/>
      <c r="W308" s="172"/>
      <c r="X308" s="172"/>
      <c r="Y308" s="172"/>
      <c r="Z308" s="172"/>
      <c r="AA308" s="172"/>
      <c r="AB308" s="172"/>
      <c r="AC308" s="172"/>
      <c r="AD308" s="172"/>
      <c r="AE308" s="172"/>
      <c r="AF308" s="172"/>
      <c r="AG308" s="172"/>
      <c r="AH308" s="185"/>
      <c r="AI308" s="178"/>
      <c r="AJ308" s="172"/>
      <c r="AK308" s="172"/>
      <c r="AM308" s="13"/>
      <c r="AN308" s="12"/>
      <c r="AO308" s="122" t="s">
        <v>244</v>
      </c>
      <c r="AP308" s="5" t="s">
        <v>483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540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539</v>
      </c>
      <c r="BB308" s="5" t="s">
        <v>64</v>
      </c>
      <c r="BC308" s="5" t="s">
        <v>68</v>
      </c>
      <c r="BD308" s="5" t="s">
        <v>547</v>
      </c>
      <c r="BE308" s="5" t="s">
        <v>50</v>
      </c>
      <c r="BF308" s="5" t="s">
        <v>63</v>
      </c>
      <c r="BG308" s="5" t="s">
        <v>67</v>
      </c>
      <c r="BH308" s="5" t="s">
        <v>556</v>
      </c>
      <c r="BI308" s="5" t="s">
        <v>548</v>
      </c>
      <c r="BJ308" s="5" t="s">
        <v>538</v>
      </c>
      <c r="BK308" s="5" t="s">
        <v>174</v>
      </c>
      <c r="BL308" s="5" t="s">
        <v>61</v>
      </c>
      <c r="BM308" s="5" t="s">
        <v>52</v>
      </c>
      <c r="BN308" s="5" t="s">
        <v>65</v>
      </c>
      <c r="BO308" s="5" t="s">
        <v>514</v>
      </c>
      <c r="BP308" s="5" t="s">
        <v>60</v>
      </c>
      <c r="BQ308" s="5" t="s">
        <v>62</v>
      </c>
      <c r="BR308" s="5" t="s">
        <v>69</v>
      </c>
      <c r="BS308" s="5" t="s">
        <v>557</v>
      </c>
    </row>
    <row r="309" spans="1:71" ht="14.65" thickTop="1" x14ac:dyDescent="0.45">
      <c r="A309" s="28" t="s">
        <v>221</v>
      </c>
      <c r="B309" s="187"/>
      <c r="C309" s="176"/>
      <c r="D309" s="177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  <c r="R309" s="177"/>
      <c r="S309" s="177"/>
      <c r="T309" s="177"/>
      <c r="U309" s="177"/>
      <c r="V309" s="177"/>
      <c r="W309" s="177"/>
      <c r="X309" s="177"/>
      <c r="Y309" s="177"/>
      <c r="Z309" s="177"/>
      <c r="AA309" s="177"/>
      <c r="AB309" s="177"/>
      <c r="AC309" s="177"/>
      <c r="AD309" s="177"/>
      <c r="AE309" s="177"/>
      <c r="AF309" s="177"/>
      <c r="AG309" s="177"/>
      <c r="AH309" s="187"/>
      <c r="AI309" s="178"/>
      <c r="AJ309" s="178"/>
      <c r="AK309" s="172"/>
      <c r="AM309" s="10"/>
      <c r="AO309" s="102"/>
      <c r="AP309" s="102"/>
      <c r="AQ309" s="102"/>
      <c r="AR309" s="102"/>
      <c r="AS309" s="102"/>
      <c r="AT309" s="102"/>
      <c r="AU309" s="102"/>
      <c r="AV309" s="102"/>
      <c r="AW309" s="102"/>
      <c r="AX309" s="102"/>
      <c r="AY309" s="102"/>
      <c r="AZ309" s="102"/>
      <c r="BA309" s="102"/>
      <c r="BB309" s="102"/>
      <c r="BC309" s="102"/>
      <c r="BD309" s="102"/>
      <c r="BE309" s="102"/>
      <c r="BF309" s="102"/>
      <c r="BG309" s="102"/>
      <c r="BH309" s="102"/>
      <c r="BI309" s="102"/>
      <c r="BJ309" s="102"/>
      <c r="BK309" s="102"/>
      <c r="BL309" s="102"/>
      <c r="BM309" s="102"/>
      <c r="BN309" s="102"/>
      <c r="BO309" s="102"/>
      <c r="BP309" s="102"/>
      <c r="BQ309" s="102"/>
      <c r="BR309" s="102"/>
      <c r="BS309" s="102"/>
    </row>
    <row r="310" spans="1:71" x14ac:dyDescent="0.45">
      <c r="A310" s="8">
        <f>INPUT!$G$4</f>
        <v>0</v>
      </c>
      <c r="B310" s="187"/>
      <c r="C310" s="176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84"/>
      <c r="AI310" s="178"/>
      <c r="AJ310" s="178"/>
      <c r="AK310" s="172"/>
      <c r="AM310" s="9"/>
      <c r="AO310" s="39">
        <v>0</v>
      </c>
      <c r="AP310" s="39">
        <v>0</v>
      </c>
      <c r="AQ310" s="39">
        <v>0</v>
      </c>
      <c r="AR310" s="39">
        <v>0</v>
      </c>
      <c r="AS310" s="39">
        <v>0</v>
      </c>
      <c r="AT310" s="39">
        <v>0</v>
      </c>
      <c r="AU310" s="39">
        <v>0</v>
      </c>
      <c r="AV310" s="39">
        <v>0</v>
      </c>
      <c r="AW310" s="39">
        <v>0</v>
      </c>
      <c r="AX310" s="39">
        <v>0</v>
      </c>
      <c r="AY310" s="39">
        <v>0</v>
      </c>
      <c r="AZ310" s="39">
        <v>0</v>
      </c>
      <c r="BA310" s="39">
        <v>0</v>
      </c>
      <c r="BB310" s="39">
        <v>0</v>
      </c>
      <c r="BC310" s="39">
        <v>0</v>
      </c>
      <c r="BD310" s="39">
        <v>0</v>
      </c>
      <c r="BE310" s="39">
        <v>0</v>
      </c>
      <c r="BF310" s="39">
        <v>0</v>
      </c>
      <c r="BG310" s="39">
        <v>0</v>
      </c>
      <c r="BH310" s="39">
        <v>0</v>
      </c>
      <c r="BI310" s="39">
        <v>0</v>
      </c>
      <c r="BJ310" s="39">
        <v>0</v>
      </c>
      <c r="BK310" s="39">
        <v>0</v>
      </c>
      <c r="BL310" s="39">
        <v>0</v>
      </c>
      <c r="BM310" s="39">
        <v>0</v>
      </c>
      <c r="BN310" s="39">
        <v>0</v>
      </c>
      <c r="BO310" s="39">
        <v>0</v>
      </c>
      <c r="BP310" s="39">
        <v>0</v>
      </c>
      <c r="BQ310" s="39">
        <v>0</v>
      </c>
      <c r="BR310" s="39">
        <v>0</v>
      </c>
      <c r="BS310" s="39">
        <v>0</v>
      </c>
    </row>
    <row r="311" spans="1:71" x14ac:dyDescent="0.45">
      <c r="B311" s="187"/>
      <c r="C311" s="176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84"/>
      <c r="AI311" s="178"/>
      <c r="AJ311" s="178"/>
      <c r="AK311" s="172"/>
      <c r="AM311" s="9"/>
      <c r="AO311" s="40">
        <f t="shared" ref="AO311:BS311" si="4">ROWS(C309:C383)-COUNTBLANK(C309:C383)</f>
        <v>0</v>
      </c>
      <c r="AP311" s="40">
        <f t="shared" si="4"/>
        <v>0</v>
      </c>
      <c r="AQ311" s="40">
        <f t="shared" si="4"/>
        <v>0</v>
      </c>
      <c r="AR311" s="40">
        <f t="shared" si="4"/>
        <v>0</v>
      </c>
      <c r="AS311" s="40">
        <f t="shared" si="4"/>
        <v>0</v>
      </c>
      <c r="AT311" s="40">
        <f t="shared" si="4"/>
        <v>0</v>
      </c>
      <c r="AU311" s="40">
        <f t="shared" si="4"/>
        <v>0</v>
      </c>
      <c r="AV311" s="40">
        <f t="shared" si="4"/>
        <v>0</v>
      </c>
      <c r="AW311" s="40">
        <f t="shared" si="4"/>
        <v>0</v>
      </c>
      <c r="AX311" s="40">
        <f t="shared" si="4"/>
        <v>0</v>
      </c>
      <c r="AY311" s="40">
        <f t="shared" si="4"/>
        <v>0</v>
      </c>
      <c r="AZ311" s="40">
        <f t="shared" si="4"/>
        <v>0</v>
      </c>
      <c r="BA311" s="40">
        <f t="shared" si="4"/>
        <v>0</v>
      </c>
      <c r="BB311" s="40">
        <f t="shared" si="4"/>
        <v>0</v>
      </c>
      <c r="BC311" s="40">
        <f t="shared" si="4"/>
        <v>0</v>
      </c>
      <c r="BD311" s="40">
        <f t="shared" si="4"/>
        <v>0</v>
      </c>
      <c r="BE311" s="40">
        <f t="shared" si="4"/>
        <v>0</v>
      </c>
      <c r="BF311" s="40">
        <f t="shared" si="4"/>
        <v>0</v>
      </c>
      <c r="BG311" s="40">
        <f t="shared" si="4"/>
        <v>0</v>
      </c>
      <c r="BH311" s="40">
        <f t="shared" si="4"/>
        <v>0</v>
      </c>
      <c r="BI311" s="40">
        <f t="shared" si="4"/>
        <v>0</v>
      </c>
      <c r="BJ311" s="40">
        <f t="shared" si="4"/>
        <v>0</v>
      </c>
      <c r="BK311" s="40">
        <f t="shared" si="4"/>
        <v>0</v>
      </c>
      <c r="BL311" s="40">
        <f t="shared" si="4"/>
        <v>0</v>
      </c>
      <c r="BM311" s="40">
        <f t="shared" si="4"/>
        <v>0</v>
      </c>
      <c r="BN311" s="40">
        <f t="shared" si="4"/>
        <v>0</v>
      </c>
      <c r="BO311" s="40">
        <f t="shared" si="4"/>
        <v>0</v>
      </c>
      <c r="BP311" s="40">
        <f t="shared" si="4"/>
        <v>0</v>
      </c>
      <c r="BQ311" s="40">
        <f t="shared" si="4"/>
        <v>0</v>
      </c>
      <c r="BR311" s="40">
        <f t="shared" si="4"/>
        <v>0</v>
      </c>
      <c r="BS311" s="40">
        <f t="shared" si="4"/>
        <v>0</v>
      </c>
    </row>
    <row r="312" spans="1:71" x14ac:dyDescent="0.45">
      <c r="B312" s="187"/>
      <c r="C312" s="176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84"/>
      <c r="AI312" s="178"/>
      <c r="AJ312" s="178"/>
      <c r="AK312" s="172"/>
      <c r="AM312" s="9"/>
    </row>
    <row r="313" spans="1:71" x14ac:dyDescent="0.45">
      <c r="B313" s="187"/>
      <c r="C313" s="176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84"/>
      <c r="AI313" s="178"/>
      <c r="AJ313" s="178"/>
      <c r="AK313" s="172"/>
      <c r="AM313" s="9"/>
      <c r="AO313" s="22" t="s">
        <v>257</v>
      </c>
      <c r="AP313" s="22" t="s">
        <v>587</v>
      </c>
      <c r="AQ313" s="22" t="s">
        <v>590</v>
      </c>
      <c r="AR313" s="22" t="s">
        <v>588</v>
      </c>
      <c r="AS313" s="22" t="s">
        <v>589</v>
      </c>
    </row>
    <row r="314" spans="1:71" x14ac:dyDescent="0.45">
      <c r="B314" s="187"/>
      <c r="C314" s="176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84"/>
      <c r="AI314" s="178"/>
      <c r="AJ314" s="178"/>
      <c r="AK314" s="172"/>
      <c r="AM314" s="9"/>
      <c r="AO314" s="23">
        <f>ROWS(AH309:AH383)-COUNTBLANK(AH309:AH383)</f>
        <v>0</v>
      </c>
      <c r="AP314" s="23">
        <f>COUNTIF(AK309:AK383,"FALSE")</f>
        <v>0</v>
      </c>
      <c r="AQ314" s="23">
        <f>AO314-AP314</f>
        <v>0</v>
      </c>
      <c r="AR314" s="23">
        <f>COUNTIF(AJ309:AJ383,"O")</f>
        <v>0</v>
      </c>
      <c r="AS314" s="23">
        <f>COUNTIF(AJ309:AJ383,"*~?")</f>
        <v>0</v>
      </c>
    </row>
    <row r="315" spans="1:71" x14ac:dyDescent="0.45">
      <c r="B315" s="187"/>
      <c r="C315" s="176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84"/>
      <c r="AI315" s="178"/>
      <c r="AJ315" s="178"/>
      <c r="AK315" s="172"/>
      <c r="AM315" s="9"/>
    </row>
    <row r="316" spans="1:71" x14ac:dyDescent="0.45">
      <c r="B316" s="187"/>
      <c r="C316" s="176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84"/>
      <c r="AI316" s="178"/>
      <c r="AJ316" s="178"/>
      <c r="AK316" s="172"/>
      <c r="AM316" s="9"/>
      <c r="AO316" s="9"/>
      <c r="AP316" s="22" t="s">
        <v>455</v>
      </c>
      <c r="AQ316" s="22" t="s">
        <v>337</v>
      </c>
      <c r="AR316" s="22" t="s">
        <v>456</v>
      </c>
    </row>
    <row r="317" spans="1:71" x14ac:dyDescent="0.45">
      <c r="B317" s="187"/>
      <c r="C317" s="176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84"/>
      <c r="AI317" s="178"/>
      <c r="AJ317" s="178"/>
      <c r="AK317" s="172"/>
      <c r="AM317" s="9"/>
      <c r="AO317" s="22" t="s">
        <v>260</v>
      </c>
      <c r="AP317" s="25">
        <f>IF(ISNUMBER(SEARCH("S",A310)),COUNTIF(AK309:AK318,"False"),0)</f>
        <v>0</v>
      </c>
      <c r="AQ317" s="25">
        <f>IF(ISNUMBER(SEARCH("S",A310)),COUNTIF(AK343:AK352,"False"),0)</f>
        <v>0</v>
      </c>
      <c r="AR317" s="25">
        <f>IF(ISNUMBER(SEARCH("S",A310)),COUNTIF(AK319:AK342,"False"),0)</f>
        <v>0</v>
      </c>
      <c r="AS317" s="28"/>
    </row>
    <row r="318" spans="1:71" x14ac:dyDescent="0.45">
      <c r="B318" s="187"/>
      <c r="C318" s="176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84"/>
      <c r="AI318" s="178"/>
      <c r="AJ318" s="178"/>
      <c r="AK318" s="172"/>
      <c r="AM318" s="9"/>
      <c r="AO318" s="22" t="s">
        <v>352</v>
      </c>
      <c r="AP318" s="25">
        <f>IF(ISNUMBER(SEARCH("P",A310)),COUNTIF(AK309:AK318,"False"),0)</f>
        <v>0</v>
      </c>
      <c r="AQ318" s="25">
        <f>IF(ISNUMBER(SEARCH("P",A310)),COUNTIF(AK343:AK352,"False"),0)</f>
        <v>0</v>
      </c>
      <c r="AR318" s="25">
        <f>IF(ISNUMBER(SEARCH("P",A310)),COUNTIF(AK319:AK342,"False"),0)</f>
        <v>0</v>
      </c>
      <c r="AS318" s="18"/>
    </row>
    <row r="319" spans="1:71" x14ac:dyDescent="0.45">
      <c r="B319" s="187"/>
      <c r="C319" s="176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84"/>
      <c r="AI319" s="178"/>
      <c r="AJ319" s="178"/>
      <c r="AK319" s="172"/>
      <c r="AM319" s="9"/>
      <c r="AO319" s="22" t="s">
        <v>353</v>
      </c>
      <c r="AP319" s="25">
        <f>IF(ISNUMBER(SEARCH("A",A310)),COUNTIF(AK309:AK318,"False"),0)</f>
        <v>0</v>
      </c>
      <c r="AQ319" s="25">
        <f>IF(ISNUMBER(SEARCH("A",A310)),COUNTIF(AK374:AK383,"False"),0)</f>
        <v>0</v>
      </c>
      <c r="AR319" s="25">
        <f>IF(ISNUMBER(SEARCH("A",A310)),COUNTIF(AK319:AK373,"False"),0)</f>
        <v>0</v>
      </c>
      <c r="AS319" s="18"/>
    </row>
    <row r="320" spans="1:71" x14ac:dyDescent="0.45">
      <c r="B320" s="187"/>
      <c r="C320" s="176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84"/>
      <c r="AI320" s="178"/>
      <c r="AJ320" s="178"/>
      <c r="AK320" s="172"/>
      <c r="AM320" s="9"/>
      <c r="AS320" s="18"/>
    </row>
    <row r="321" spans="2:39" x14ac:dyDescent="0.45">
      <c r="B321" s="187"/>
      <c r="C321" s="176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84"/>
      <c r="AI321" s="178"/>
      <c r="AJ321" s="178"/>
      <c r="AK321" s="172"/>
      <c r="AM321" s="9"/>
    </row>
    <row r="322" spans="2:39" x14ac:dyDescent="0.45">
      <c r="B322" s="187"/>
      <c r="C322" s="176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84"/>
      <c r="AI322" s="178"/>
      <c r="AJ322" s="178"/>
      <c r="AK322" s="172"/>
      <c r="AM322" s="9"/>
    </row>
    <row r="323" spans="2:39" x14ac:dyDescent="0.45">
      <c r="B323" s="187"/>
      <c r="C323" s="176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84"/>
      <c r="AI323" s="178"/>
      <c r="AJ323" s="178"/>
      <c r="AK323" s="172"/>
      <c r="AM323" s="9"/>
    </row>
    <row r="324" spans="2:39" x14ac:dyDescent="0.45">
      <c r="B324" s="187"/>
      <c r="C324" s="176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84"/>
      <c r="AI324" s="178"/>
      <c r="AJ324" s="178"/>
      <c r="AK324" s="172"/>
      <c r="AM324" s="9"/>
    </row>
    <row r="325" spans="2:39" x14ac:dyDescent="0.45">
      <c r="B325" s="187"/>
      <c r="C325" s="176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84"/>
      <c r="AI325" s="178"/>
      <c r="AJ325" s="178"/>
      <c r="AK325" s="172"/>
      <c r="AM325" s="9"/>
    </row>
    <row r="326" spans="2:39" x14ac:dyDescent="0.45">
      <c r="B326" s="187"/>
      <c r="C326" s="176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84"/>
      <c r="AI326" s="178"/>
      <c r="AJ326" s="178"/>
      <c r="AK326" s="172"/>
      <c r="AM326" s="9"/>
    </row>
    <row r="327" spans="2:39" x14ac:dyDescent="0.45">
      <c r="B327" s="187"/>
      <c r="C327" s="176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84"/>
      <c r="AI327" s="178"/>
      <c r="AJ327" s="178"/>
      <c r="AK327" s="172"/>
      <c r="AM327" s="9"/>
    </row>
    <row r="328" spans="2:39" x14ac:dyDescent="0.45">
      <c r="B328" s="187"/>
      <c r="C328" s="176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71"/>
      <c r="AE328" s="171"/>
      <c r="AF328" s="171"/>
      <c r="AG328" s="171"/>
      <c r="AH328" s="184"/>
      <c r="AI328" s="178"/>
      <c r="AJ328" s="178"/>
      <c r="AK328" s="172"/>
      <c r="AM328" s="9"/>
    </row>
    <row r="329" spans="2:39" x14ac:dyDescent="0.45">
      <c r="B329" s="187"/>
      <c r="C329" s="176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84"/>
      <c r="AI329" s="178"/>
      <c r="AJ329" s="178"/>
      <c r="AK329" s="172"/>
      <c r="AM329" s="9"/>
    </row>
    <row r="330" spans="2:39" x14ac:dyDescent="0.45">
      <c r="B330" s="187"/>
      <c r="C330" s="176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84"/>
      <c r="AI330" s="178"/>
      <c r="AJ330" s="178"/>
      <c r="AK330" s="172"/>
      <c r="AM330" s="9"/>
    </row>
    <row r="331" spans="2:39" x14ac:dyDescent="0.45">
      <c r="B331" s="187"/>
      <c r="C331" s="176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84"/>
      <c r="AI331" s="178"/>
      <c r="AJ331" s="178"/>
      <c r="AK331" s="172"/>
      <c r="AM331" s="9"/>
    </row>
    <row r="332" spans="2:39" x14ac:dyDescent="0.45">
      <c r="B332" s="187"/>
      <c r="C332" s="176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84"/>
      <c r="AI332" s="178"/>
      <c r="AJ332" s="178"/>
      <c r="AK332" s="172"/>
      <c r="AM332" s="9"/>
    </row>
    <row r="333" spans="2:39" x14ac:dyDescent="0.45">
      <c r="B333" s="187"/>
      <c r="C333" s="176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84"/>
      <c r="AI333" s="178"/>
      <c r="AJ333" s="178"/>
      <c r="AK333" s="172"/>
      <c r="AM333" s="9"/>
    </row>
    <row r="334" spans="2:39" x14ac:dyDescent="0.45">
      <c r="B334" s="187"/>
      <c r="C334" s="176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84"/>
      <c r="AI334" s="178"/>
      <c r="AJ334" s="178"/>
      <c r="AK334" s="172"/>
      <c r="AM334" s="9"/>
    </row>
    <row r="335" spans="2:39" x14ac:dyDescent="0.45">
      <c r="B335" s="187"/>
      <c r="C335" s="176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84"/>
      <c r="AI335" s="178"/>
      <c r="AJ335" s="178"/>
      <c r="AK335" s="172"/>
      <c r="AM335" s="9"/>
    </row>
    <row r="336" spans="2:39" x14ac:dyDescent="0.45">
      <c r="B336" s="187"/>
      <c r="C336" s="176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84"/>
      <c r="AI336" s="178"/>
      <c r="AJ336" s="178"/>
      <c r="AK336" s="172"/>
      <c r="AM336" s="9"/>
    </row>
    <row r="337" spans="2:39" x14ac:dyDescent="0.45">
      <c r="B337" s="187"/>
      <c r="C337" s="176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84"/>
      <c r="AI337" s="178"/>
      <c r="AJ337" s="178"/>
      <c r="AK337" s="172"/>
      <c r="AM337" s="9"/>
    </row>
    <row r="338" spans="2:39" x14ac:dyDescent="0.45">
      <c r="B338" s="187"/>
      <c r="C338" s="176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84"/>
      <c r="AI338" s="178"/>
      <c r="AJ338" s="178"/>
      <c r="AK338" s="172"/>
      <c r="AM338" s="9"/>
    </row>
    <row r="339" spans="2:39" x14ac:dyDescent="0.45">
      <c r="B339" s="187"/>
      <c r="C339" s="176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84"/>
      <c r="AI339" s="178"/>
      <c r="AJ339" s="178"/>
      <c r="AK339" s="172"/>
      <c r="AM339" s="9"/>
    </row>
    <row r="340" spans="2:39" x14ac:dyDescent="0.45">
      <c r="B340" s="187"/>
      <c r="C340" s="176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84"/>
      <c r="AI340" s="178"/>
      <c r="AJ340" s="178"/>
      <c r="AK340" s="172"/>
      <c r="AM340" s="9"/>
    </row>
    <row r="341" spans="2:39" x14ac:dyDescent="0.45">
      <c r="B341" s="187"/>
      <c r="C341" s="176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84"/>
      <c r="AI341" s="178"/>
      <c r="AJ341" s="178"/>
      <c r="AK341" s="172"/>
      <c r="AM341" s="9"/>
    </row>
    <row r="342" spans="2:39" x14ac:dyDescent="0.45">
      <c r="B342" s="187"/>
      <c r="C342" s="176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84"/>
      <c r="AI342" s="178"/>
      <c r="AJ342" s="178"/>
      <c r="AK342" s="172"/>
      <c r="AM342" s="9"/>
    </row>
    <row r="343" spans="2:39" x14ac:dyDescent="0.45">
      <c r="B343" s="187"/>
      <c r="C343" s="176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84"/>
      <c r="AI343" s="178"/>
      <c r="AJ343" s="178"/>
      <c r="AK343" s="172"/>
      <c r="AM343" s="9"/>
    </row>
    <row r="344" spans="2:39" x14ac:dyDescent="0.45">
      <c r="B344" s="187"/>
      <c r="C344" s="176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84"/>
      <c r="AI344" s="178"/>
      <c r="AJ344" s="178"/>
      <c r="AK344" s="172"/>
      <c r="AM344" s="9"/>
    </row>
    <row r="345" spans="2:39" x14ac:dyDescent="0.45">
      <c r="B345" s="187"/>
      <c r="C345" s="176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84"/>
      <c r="AI345" s="178"/>
      <c r="AJ345" s="178"/>
      <c r="AK345" s="172"/>
      <c r="AM345" s="9"/>
    </row>
    <row r="346" spans="2:39" x14ac:dyDescent="0.45">
      <c r="B346" s="187"/>
      <c r="C346" s="176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84"/>
      <c r="AI346" s="178"/>
      <c r="AJ346" s="178"/>
      <c r="AK346" s="172"/>
      <c r="AM346" s="9"/>
    </row>
    <row r="347" spans="2:39" x14ac:dyDescent="0.45">
      <c r="B347" s="187"/>
      <c r="C347" s="176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84"/>
      <c r="AI347" s="178"/>
      <c r="AJ347" s="178"/>
      <c r="AK347" s="172"/>
      <c r="AM347" s="9"/>
    </row>
    <row r="348" spans="2:39" x14ac:dyDescent="0.45">
      <c r="B348" s="187"/>
      <c r="C348" s="176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84"/>
      <c r="AI348" s="178"/>
      <c r="AJ348" s="178"/>
      <c r="AK348" s="172"/>
      <c r="AM348" s="9"/>
    </row>
    <row r="349" spans="2:39" x14ac:dyDescent="0.45">
      <c r="B349" s="187"/>
      <c r="C349" s="176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84"/>
      <c r="AI349" s="178"/>
      <c r="AJ349" s="178"/>
      <c r="AK349" s="172"/>
      <c r="AM349" s="9"/>
    </row>
    <row r="350" spans="2:39" x14ac:dyDescent="0.45">
      <c r="B350" s="187"/>
      <c r="C350" s="176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84"/>
      <c r="AI350" s="178"/>
      <c r="AJ350" s="178"/>
      <c r="AK350" s="172"/>
      <c r="AM350" s="9"/>
    </row>
    <row r="351" spans="2:39" x14ac:dyDescent="0.45">
      <c r="B351" s="187"/>
      <c r="C351" s="176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84"/>
      <c r="AI351" s="178"/>
      <c r="AJ351" s="178"/>
      <c r="AK351" s="172"/>
      <c r="AM351" s="9"/>
    </row>
    <row r="352" spans="2:39" x14ac:dyDescent="0.45">
      <c r="B352" s="187"/>
      <c r="C352" s="176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84"/>
      <c r="AI352" s="178"/>
      <c r="AJ352" s="178"/>
      <c r="AK352" s="172"/>
      <c r="AM352" s="9"/>
    </row>
    <row r="353" spans="2:39" x14ac:dyDescent="0.45">
      <c r="B353" s="187"/>
      <c r="C353" s="176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84"/>
      <c r="AI353" s="178"/>
      <c r="AJ353" s="178"/>
      <c r="AK353" s="172"/>
      <c r="AM353" s="9"/>
    </row>
    <row r="354" spans="2:39" x14ac:dyDescent="0.45">
      <c r="B354" s="187"/>
      <c r="C354" s="176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84"/>
      <c r="AI354" s="178"/>
      <c r="AJ354" s="178"/>
      <c r="AK354" s="172"/>
      <c r="AM354" s="9"/>
    </row>
    <row r="355" spans="2:39" x14ac:dyDescent="0.45">
      <c r="B355" s="187"/>
      <c r="C355" s="176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84"/>
      <c r="AI355" s="178"/>
      <c r="AJ355" s="178"/>
      <c r="AK355" s="172"/>
      <c r="AM355" s="9"/>
    </row>
    <row r="356" spans="2:39" x14ac:dyDescent="0.45">
      <c r="B356" s="187"/>
      <c r="C356" s="176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84"/>
      <c r="AI356" s="178"/>
      <c r="AJ356" s="178"/>
      <c r="AK356" s="172"/>
      <c r="AM356" s="9"/>
    </row>
    <row r="357" spans="2:39" x14ac:dyDescent="0.45">
      <c r="B357" s="187"/>
      <c r="C357" s="176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84"/>
      <c r="AI357" s="178"/>
      <c r="AJ357" s="178"/>
      <c r="AK357" s="172"/>
      <c r="AM357" s="9"/>
    </row>
    <row r="358" spans="2:39" x14ac:dyDescent="0.45">
      <c r="B358" s="187"/>
      <c r="C358" s="176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84"/>
      <c r="AI358" s="178"/>
      <c r="AJ358" s="178"/>
      <c r="AK358" s="172"/>
      <c r="AM358" s="9"/>
    </row>
    <row r="359" spans="2:39" x14ac:dyDescent="0.45">
      <c r="B359" s="187"/>
      <c r="C359" s="176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84"/>
      <c r="AI359" s="178"/>
      <c r="AJ359" s="178"/>
      <c r="AK359" s="172"/>
      <c r="AM359" s="9"/>
    </row>
    <row r="360" spans="2:39" x14ac:dyDescent="0.45">
      <c r="B360" s="187"/>
      <c r="C360" s="176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84"/>
      <c r="AI360" s="178"/>
      <c r="AJ360" s="178"/>
      <c r="AK360" s="172"/>
      <c r="AM360" s="9"/>
    </row>
    <row r="361" spans="2:39" x14ac:dyDescent="0.45">
      <c r="B361" s="187"/>
      <c r="C361" s="176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84"/>
      <c r="AI361" s="178"/>
      <c r="AJ361" s="178"/>
      <c r="AK361" s="172"/>
      <c r="AM361" s="9"/>
    </row>
    <row r="362" spans="2:39" x14ac:dyDescent="0.45">
      <c r="B362" s="187"/>
      <c r="C362" s="176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84"/>
      <c r="AI362" s="178"/>
      <c r="AJ362" s="178"/>
      <c r="AK362" s="172"/>
      <c r="AM362" s="9"/>
    </row>
    <row r="363" spans="2:39" x14ac:dyDescent="0.45">
      <c r="B363" s="187"/>
      <c r="C363" s="176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84"/>
      <c r="AI363" s="178"/>
      <c r="AJ363" s="178"/>
      <c r="AK363" s="172"/>
      <c r="AM363" s="9"/>
    </row>
    <row r="364" spans="2:39" x14ac:dyDescent="0.45">
      <c r="B364" s="187"/>
      <c r="C364" s="176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84"/>
      <c r="AI364" s="178"/>
      <c r="AJ364" s="178"/>
      <c r="AK364" s="172"/>
      <c r="AM364" s="9"/>
    </row>
    <row r="365" spans="2:39" x14ac:dyDescent="0.45">
      <c r="B365" s="187"/>
      <c r="C365" s="176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84"/>
      <c r="AI365" s="178"/>
      <c r="AJ365" s="178"/>
      <c r="AK365" s="172"/>
      <c r="AM365" s="9"/>
    </row>
    <row r="366" spans="2:39" x14ac:dyDescent="0.45">
      <c r="B366" s="187"/>
      <c r="C366" s="176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84"/>
      <c r="AI366" s="178"/>
      <c r="AJ366" s="178"/>
      <c r="AK366" s="172"/>
      <c r="AM366" s="9"/>
    </row>
    <row r="367" spans="2:39" x14ac:dyDescent="0.45">
      <c r="B367" s="187"/>
      <c r="C367" s="176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84"/>
      <c r="AI367" s="178"/>
      <c r="AJ367" s="178"/>
      <c r="AK367" s="172"/>
      <c r="AM367" s="9"/>
    </row>
    <row r="368" spans="2:39" x14ac:dyDescent="0.45">
      <c r="B368" s="187"/>
      <c r="C368" s="176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84"/>
      <c r="AI368" s="178"/>
      <c r="AJ368" s="178"/>
      <c r="AK368" s="172"/>
      <c r="AM368" s="9"/>
    </row>
    <row r="369" spans="2:71" x14ac:dyDescent="0.45">
      <c r="B369" s="187"/>
      <c r="C369" s="176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84"/>
      <c r="AI369" s="178"/>
      <c r="AJ369" s="178"/>
      <c r="AK369" s="172"/>
      <c r="AM369" s="9"/>
    </row>
    <row r="370" spans="2:71" x14ac:dyDescent="0.45">
      <c r="B370" s="187"/>
      <c r="C370" s="176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84"/>
      <c r="AI370" s="178"/>
      <c r="AJ370" s="178"/>
      <c r="AK370" s="172"/>
      <c r="AM370" s="9"/>
    </row>
    <row r="371" spans="2:71" x14ac:dyDescent="0.45">
      <c r="B371" s="187"/>
      <c r="C371" s="176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84"/>
      <c r="AI371" s="178"/>
      <c r="AJ371" s="178"/>
      <c r="AK371" s="172"/>
      <c r="AM371" s="9"/>
    </row>
    <row r="372" spans="2:71" x14ac:dyDescent="0.45">
      <c r="B372" s="187"/>
      <c r="C372" s="176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84"/>
      <c r="AI372" s="178"/>
      <c r="AJ372" s="178"/>
      <c r="AK372" s="172"/>
      <c r="AM372" s="9"/>
    </row>
    <row r="373" spans="2:71" x14ac:dyDescent="0.45">
      <c r="B373" s="187"/>
      <c r="C373" s="176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84"/>
      <c r="AI373" s="178"/>
      <c r="AJ373" s="178"/>
      <c r="AK373" s="172"/>
      <c r="AM373" s="9"/>
    </row>
    <row r="374" spans="2:71" x14ac:dyDescent="0.45">
      <c r="B374" s="187"/>
      <c r="C374" s="176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84"/>
      <c r="AI374" s="178"/>
      <c r="AJ374" s="178"/>
      <c r="AK374" s="172"/>
      <c r="AM374" s="9"/>
    </row>
    <row r="375" spans="2:71" x14ac:dyDescent="0.45">
      <c r="B375" s="187"/>
      <c r="C375" s="176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84"/>
      <c r="AI375" s="178"/>
      <c r="AJ375" s="178"/>
      <c r="AK375" s="172"/>
      <c r="AM375" s="9"/>
    </row>
    <row r="376" spans="2:71" x14ac:dyDescent="0.45">
      <c r="B376" s="187"/>
      <c r="C376" s="176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84"/>
      <c r="AI376" s="178"/>
      <c r="AJ376" s="178"/>
      <c r="AK376" s="172"/>
      <c r="AM376" s="9"/>
    </row>
    <row r="377" spans="2:71" x14ac:dyDescent="0.45">
      <c r="B377" s="187"/>
      <c r="C377" s="176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84"/>
      <c r="AI377" s="178"/>
      <c r="AJ377" s="178"/>
      <c r="AK377" s="172"/>
      <c r="AM377" s="9"/>
    </row>
    <row r="378" spans="2:71" x14ac:dyDescent="0.45">
      <c r="B378" s="187"/>
      <c r="C378" s="176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84"/>
      <c r="AI378" s="178"/>
      <c r="AJ378" s="178"/>
      <c r="AK378" s="172"/>
      <c r="AM378" s="9"/>
    </row>
    <row r="379" spans="2:71" x14ac:dyDescent="0.45">
      <c r="B379" s="187"/>
      <c r="C379" s="176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84"/>
      <c r="AI379" s="178"/>
      <c r="AJ379" s="178"/>
      <c r="AK379" s="172"/>
      <c r="AM379" s="9"/>
    </row>
    <row r="380" spans="2:71" x14ac:dyDescent="0.45">
      <c r="B380" s="187"/>
      <c r="C380" s="176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84"/>
      <c r="AI380" s="178"/>
      <c r="AJ380" s="178"/>
      <c r="AK380" s="172"/>
      <c r="AM380" s="9"/>
    </row>
    <row r="381" spans="2:71" x14ac:dyDescent="0.45">
      <c r="B381" s="187"/>
      <c r="C381" s="176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84"/>
      <c r="AI381" s="178"/>
      <c r="AJ381" s="178"/>
      <c r="AK381" s="172"/>
      <c r="AM381" s="9"/>
    </row>
    <row r="382" spans="2:71" x14ac:dyDescent="0.45">
      <c r="B382" s="187"/>
      <c r="C382" s="176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84"/>
      <c r="AI382" s="178"/>
      <c r="AJ382" s="178"/>
      <c r="AK382" s="172"/>
      <c r="AM382" s="9"/>
    </row>
    <row r="383" spans="2:71" ht="14.65" thickBot="1" x14ac:dyDescent="0.5">
      <c r="B383" s="187"/>
      <c r="C383" s="176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84"/>
      <c r="AI383" s="178"/>
      <c r="AJ383" s="178"/>
      <c r="AK383" s="172"/>
      <c r="AM383" s="11"/>
    </row>
    <row r="384" spans="2:71" ht="29.25" thickTop="1" thickBot="1" x14ac:dyDescent="0.5">
      <c r="B384" s="185"/>
      <c r="C384" s="172"/>
      <c r="D384" s="172"/>
      <c r="E384" s="172"/>
      <c r="F384" s="172"/>
      <c r="G384" s="172"/>
      <c r="H384" s="172"/>
      <c r="I384" s="172"/>
      <c r="J384" s="172"/>
      <c r="K384" s="172"/>
      <c r="L384" s="172"/>
      <c r="M384" s="172"/>
      <c r="N384" s="172"/>
      <c r="O384" s="172"/>
      <c r="P384" s="172"/>
      <c r="Q384" s="172"/>
      <c r="R384" s="172"/>
      <c r="S384" s="172"/>
      <c r="T384" s="172"/>
      <c r="U384" s="172"/>
      <c r="V384" s="172"/>
      <c r="W384" s="172"/>
      <c r="X384" s="172"/>
      <c r="Y384" s="172"/>
      <c r="Z384" s="172"/>
      <c r="AA384" s="172"/>
      <c r="AB384" s="172"/>
      <c r="AC384" s="172"/>
      <c r="AD384" s="172"/>
      <c r="AE384" s="172"/>
      <c r="AF384" s="172"/>
      <c r="AG384" s="172"/>
      <c r="AH384" s="185"/>
      <c r="AI384" s="178"/>
      <c r="AJ384" s="172"/>
      <c r="AK384" s="172"/>
      <c r="AM384" s="13"/>
      <c r="AN384" s="12"/>
      <c r="AO384" s="122" t="s">
        <v>244</v>
      </c>
      <c r="AP384" s="5" t="s">
        <v>483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540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539</v>
      </c>
      <c r="BB384" s="5" t="s">
        <v>64</v>
      </c>
      <c r="BC384" s="5" t="s">
        <v>68</v>
      </c>
      <c r="BD384" s="5" t="s">
        <v>547</v>
      </c>
      <c r="BE384" s="5" t="s">
        <v>50</v>
      </c>
      <c r="BF384" s="5" t="s">
        <v>63</v>
      </c>
      <c r="BG384" s="5" t="s">
        <v>67</v>
      </c>
      <c r="BH384" s="5" t="s">
        <v>556</v>
      </c>
      <c r="BI384" s="5" t="s">
        <v>548</v>
      </c>
      <c r="BJ384" s="5" t="s">
        <v>538</v>
      </c>
      <c r="BK384" s="5" t="s">
        <v>174</v>
      </c>
      <c r="BL384" s="5" t="s">
        <v>61</v>
      </c>
      <c r="BM384" s="5" t="s">
        <v>52</v>
      </c>
      <c r="BN384" s="5" t="s">
        <v>65</v>
      </c>
      <c r="BO384" s="5" t="s">
        <v>514</v>
      </c>
      <c r="BP384" s="5" t="s">
        <v>60</v>
      </c>
      <c r="BQ384" s="5" t="s">
        <v>62</v>
      </c>
      <c r="BR384" s="5" t="s">
        <v>69</v>
      </c>
      <c r="BS384" s="5" t="s">
        <v>557</v>
      </c>
    </row>
    <row r="385" spans="1:71" ht="14.65" thickTop="1" x14ac:dyDescent="0.45">
      <c r="A385" s="28" t="s">
        <v>222</v>
      </c>
      <c r="B385" s="187"/>
      <c r="C385" s="176"/>
      <c r="D385" s="177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  <c r="R385" s="177"/>
      <c r="S385" s="177"/>
      <c r="T385" s="177"/>
      <c r="U385" s="177"/>
      <c r="V385" s="177"/>
      <c r="W385" s="177"/>
      <c r="X385" s="177"/>
      <c r="Y385" s="177"/>
      <c r="Z385" s="177"/>
      <c r="AA385" s="177"/>
      <c r="AB385" s="177"/>
      <c r="AC385" s="177"/>
      <c r="AD385" s="177"/>
      <c r="AE385" s="177"/>
      <c r="AF385" s="177"/>
      <c r="AG385" s="177"/>
      <c r="AH385" s="187"/>
      <c r="AI385" s="178"/>
      <c r="AJ385" s="178"/>
      <c r="AK385" s="172"/>
      <c r="AM385" s="10"/>
      <c r="AO385" s="102"/>
      <c r="AP385" s="102"/>
      <c r="AQ385" s="102"/>
      <c r="AR385" s="102"/>
      <c r="AS385" s="102"/>
      <c r="AT385" s="102"/>
      <c r="AU385" s="102"/>
      <c r="AV385" s="102"/>
      <c r="AW385" s="102"/>
      <c r="AX385" s="102"/>
      <c r="AY385" s="102"/>
      <c r="AZ385" s="102"/>
      <c r="BA385" s="102"/>
      <c r="BB385" s="102"/>
      <c r="BC385" s="102"/>
      <c r="BD385" s="102"/>
      <c r="BE385" s="102"/>
      <c r="BF385" s="102"/>
      <c r="BG385" s="102"/>
      <c r="BH385" s="102"/>
      <c r="BI385" s="102"/>
      <c r="BJ385" s="102"/>
      <c r="BK385" s="102"/>
      <c r="BL385" s="102"/>
      <c r="BM385" s="102"/>
      <c r="BN385" s="102"/>
      <c r="BO385" s="102"/>
      <c r="BP385" s="102"/>
      <c r="BQ385" s="102"/>
      <c r="BR385" s="102"/>
      <c r="BS385" s="102"/>
    </row>
    <row r="386" spans="1:71" x14ac:dyDescent="0.45">
      <c r="A386" s="8">
        <f>INPUT!$H$4</f>
        <v>0</v>
      </c>
      <c r="B386" s="187"/>
      <c r="C386" s="176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84"/>
      <c r="AI386" s="178"/>
      <c r="AJ386" s="178"/>
      <c r="AK386" s="172"/>
      <c r="AM386" s="9"/>
      <c r="AO386" s="39">
        <v>0</v>
      </c>
      <c r="AP386" s="39">
        <v>0</v>
      </c>
      <c r="AQ386" s="39">
        <v>0</v>
      </c>
      <c r="AR386" s="39">
        <v>0</v>
      </c>
      <c r="AS386" s="39">
        <v>0</v>
      </c>
      <c r="AT386" s="39">
        <v>0</v>
      </c>
      <c r="AU386" s="39">
        <v>0</v>
      </c>
      <c r="AV386" s="39">
        <v>0</v>
      </c>
      <c r="AW386" s="39">
        <v>0</v>
      </c>
      <c r="AX386" s="39">
        <v>0</v>
      </c>
      <c r="AY386" s="39">
        <v>0</v>
      </c>
      <c r="AZ386" s="39">
        <v>0</v>
      </c>
      <c r="BA386" s="39">
        <v>0</v>
      </c>
      <c r="BB386" s="39">
        <v>0</v>
      </c>
      <c r="BC386" s="39">
        <v>0</v>
      </c>
      <c r="BD386" s="39">
        <v>0</v>
      </c>
      <c r="BE386" s="39">
        <v>0</v>
      </c>
      <c r="BF386" s="39">
        <v>0</v>
      </c>
      <c r="BG386" s="39">
        <v>0</v>
      </c>
      <c r="BH386" s="39">
        <v>0</v>
      </c>
      <c r="BI386" s="39">
        <v>0</v>
      </c>
      <c r="BJ386" s="39">
        <v>0</v>
      </c>
      <c r="BK386" s="39">
        <v>0</v>
      </c>
      <c r="BL386" s="39">
        <v>0</v>
      </c>
      <c r="BM386" s="39">
        <v>0</v>
      </c>
      <c r="BN386" s="39">
        <v>0</v>
      </c>
      <c r="BO386" s="39">
        <v>0</v>
      </c>
      <c r="BP386" s="39">
        <v>0</v>
      </c>
      <c r="BQ386" s="39">
        <v>0</v>
      </c>
      <c r="BR386" s="39">
        <v>0</v>
      </c>
      <c r="BS386" s="39">
        <v>0</v>
      </c>
    </row>
    <row r="387" spans="1:71" x14ac:dyDescent="0.45">
      <c r="B387" s="187"/>
      <c r="C387" s="176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84"/>
      <c r="AI387" s="178"/>
      <c r="AJ387" s="178"/>
      <c r="AK387" s="172"/>
      <c r="AM387" s="9"/>
      <c r="AO387" s="40">
        <f t="shared" ref="AO387:BS387" si="5">ROWS(C385:C459)-COUNTBLANK(C385:C459)</f>
        <v>0</v>
      </c>
      <c r="AP387" s="40">
        <f t="shared" si="5"/>
        <v>0</v>
      </c>
      <c r="AQ387" s="40">
        <f t="shared" si="5"/>
        <v>0</v>
      </c>
      <c r="AR387" s="40">
        <f t="shared" si="5"/>
        <v>0</v>
      </c>
      <c r="AS387" s="40">
        <f t="shared" si="5"/>
        <v>0</v>
      </c>
      <c r="AT387" s="40">
        <f t="shared" si="5"/>
        <v>0</v>
      </c>
      <c r="AU387" s="40">
        <f t="shared" si="5"/>
        <v>0</v>
      </c>
      <c r="AV387" s="40">
        <f t="shared" si="5"/>
        <v>0</v>
      </c>
      <c r="AW387" s="40">
        <f t="shared" si="5"/>
        <v>0</v>
      </c>
      <c r="AX387" s="40">
        <f t="shared" si="5"/>
        <v>0</v>
      </c>
      <c r="AY387" s="40">
        <f t="shared" si="5"/>
        <v>0</v>
      </c>
      <c r="AZ387" s="40">
        <f t="shared" si="5"/>
        <v>0</v>
      </c>
      <c r="BA387" s="40">
        <f t="shared" si="5"/>
        <v>0</v>
      </c>
      <c r="BB387" s="40">
        <f t="shared" si="5"/>
        <v>0</v>
      </c>
      <c r="BC387" s="40">
        <f t="shared" si="5"/>
        <v>0</v>
      </c>
      <c r="BD387" s="40">
        <f t="shared" si="5"/>
        <v>0</v>
      </c>
      <c r="BE387" s="40">
        <f t="shared" si="5"/>
        <v>0</v>
      </c>
      <c r="BF387" s="40">
        <f t="shared" si="5"/>
        <v>0</v>
      </c>
      <c r="BG387" s="40">
        <f t="shared" si="5"/>
        <v>0</v>
      </c>
      <c r="BH387" s="40">
        <f t="shared" si="5"/>
        <v>0</v>
      </c>
      <c r="BI387" s="40">
        <f t="shared" si="5"/>
        <v>0</v>
      </c>
      <c r="BJ387" s="40">
        <f t="shared" si="5"/>
        <v>0</v>
      </c>
      <c r="BK387" s="40">
        <f t="shared" si="5"/>
        <v>0</v>
      </c>
      <c r="BL387" s="40">
        <f t="shared" si="5"/>
        <v>0</v>
      </c>
      <c r="BM387" s="40">
        <f t="shared" si="5"/>
        <v>0</v>
      </c>
      <c r="BN387" s="40">
        <f t="shared" si="5"/>
        <v>0</v>
      </c>
      <c r="BO387" s="40">
        <f t="shared" si="5"/>
        <v>0</v>
      </c>
      <c r="BP387" s="40">
        <f t="shared" si="5"/>
        <v>0</v>
      </c>
      <c r="BQ387" s="40">
        <f t="shared" si="5"/>
        <v>0</v>
      </c>
      <c r="BR387" s="40">
        <f t="shared" si="5"/>
        <v>0</v>
      </c>
      <c r="BS387" s="40">
        <f t="shared" si="5"/>
        <v>0</v>
      </c>
    </row>
    <row r="388" spans="1:71" x14ac:dyDescent="0.45">
      <c r="B388" s="187"/>
      <c r="C388" s="176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71"/>
      <c r="AE388" s="171"/>
      <c r="AF388" s="171"/>
      <c r="AG388" s="171"/>
      <c r="AH388" s="184"/>
      <c r="AI388" s="178"/>
      <c r="AJ388" s="178"/>
      <c r="AK388" s="172"/>
      <c r="AM388" s="9"/>
    </row>
    <row r="389" spans="1:71" x14ac:dyDescent="0.45">
      <c r="B389" s="187"/>
      <c r="C389" s="176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71"/>
      <c r="AE389" s="171"/>
      <c r="AF389" s="171"/>
      <c r="AG389" s="171"/>
      <c r="AH389" s="184"/>
      <c r="AI389" s="178"/>
      <c r="AJ389" s="178"/>
      <c r="AK389" s="172"/>
      <c r="AM389" s="9"/>
      <c r="AO389" s="22" t="s">
        <v>257</v>
      </c>
      <c r="AP389" s="22" t="s">
        <v>587</v>
      </c>
      <c r="AQ389" s="22" t="s">
        <v>590</v>
      </c>
      <c r="AR389" s="22" t="s">
        <v>588</v>
      </c>
      <c r="AS389" s="22" t="s">
        <v>589</v>
      </c>
    </row>
    <row r="390" spans="1:71" x14ac:dyDescent="0.45">
      <c r="B390" s="187"/>
      <c r="C390" s="176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84"/>
      <c r="AI390" s="178"/>
      <c r="AJ390" s="178"/>
      <c r="AK390" s="172"/>
      <c r="AM390" s="9"/>
      <c r="AO390" s="23">
        <f>ROWS(AH385:AH459)-COUNTBLANK(AH385:AH459)</f>
        <v>0</v>
      </c>
      <c r="AP390" s="23">
        <f>COUNTIF(AK385:AK459,"FALSE")</f>
        <v>0</v>
      </c>
      <c r="AQ390" s="23">
        <f>AO390-AP390</f>
        <v>0</v>
      </c>
      <c r="AR390" s="23">
        <f>COUNTIF(AJ385:AJ459,"O")</f>
        <v>0</v>
      </c>
      <c r="AS390" s="23">
        <f>COUNTIF(AJ385:AJ459,"*~?")</f>
        <v>0</v>
      </c>
    </row>
    <row r="391" spans="1:71" x14ac:dyDescent="0.45">
      <c r="B391" s="187"/>
      <c r="C391" s="176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84"/>
      <c r="AI391" s="178"/>
      <c r="AJ391" s="178"/>
      <c r="AK391" s="172"/>
      <c r="AM391" s="9"/>
    </row>
    <row r="392" spans="1:71" x14ac:dyDescent="0.45">
      <c r="B392" s="187"/>
      <c r="C392" s="176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84"/>
      <c r="AI392" s="178"/>
      <c r="AJ392" s="178"/>
      <c r="AK392" s="172"/>
      <c r="AM392" s="9"/>
      <c r="AO392" s="9"/>
      <c r="AP392" s="22" t="s">
        <v>455</v>
      </c>
      <c r="AQ392" s="22" t="s">
        <v>337</v>
      </c>
      <c r="AR392" s="22" t="s">
        <v>456</v>
      </c>
    </row>
    <row r="393" spans="1:71" x14ac:dyDescent="0.45">
      <c r="B393" s="187"/>
      <c r="C393" s="176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84"/>
      <c r="AI393" s="178"/>
      <c r="AJ393" s="178"/>
      <c r="AK393" s="172"/>
      <c r="AM393" s="9"/>
      <c r="AO393" s="22" t="s">
        <v>260</v>
      </c>
      <c r="AP393" s="25">
        <f>IF(ISNUMBER(SEARCH("S",A386)),COUNTIF(AK385:AK394,"False"),0)</f>
        <v>0</v>
      </c>
      <c r="AQ393" s="25">
        <f>IF(ISNUMBER(SEARCH("S",A386)),COUNTIF(AK419:AK428,"False"),0)</f>
        <v>0</v>
      </c>
      <c r="AR393" s="25">
        <f>IF(ISNUMBER(SEARCH("S",A386)),COUNTIF(AK395:AK418,"False"),0)</f>
        <v>0</v>
      </c>
      <c r="AS393" s="28"/>
    </row>
    <row r="394" spans="1:71" x14ac:dyDescent="0.45">
      <c r="B394" s="187"/>
      <c r="C394" s="176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84"/>
      <c r="AI394" s="178"/>
      <c r="AJ394" s="178"/>
      <c r="AK394" s="172"/>
      <c r="AM394" s="9"/>
      <c r="AO394" s="22" t="s">
        <v>352</v>
      </c>
      <c r="AP394" s="25">
        <f>IF(ISNUMBER(SEARCH("P",A386)),COUNTIF(AK385:AK394,"False"),0)</f>
        <v>0</v>
      </c>
      <c r="AQ394" s="25">
        <f>IF(ISNUMBER(SEARCH("P",A386)),COUNTIF(AK419:AK428,"False"),0)</f>
        <v>0</v>
      </c>
      <c r="AR394" s="25">
        <f>IF(ISNUMBER(SEARCH("P",A386)),COUNTIF(AK395:AK418,"False"),0)</f>
        <v>0</v>
      </c>
      <c r="AS394" s="18"/>
    </row>
    <row r="395" spans="1:71" x14ac:dyDescent="0.45">
      <c r="B395" s="187"/>
      <c r="C395" s="176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84"/>
      <c r="AI395" s="178"/>
      <c r="AJ395" s="178"/>
      <c r="AK395" s="172"/>
      <c r="AM395" s="9"/>
      <c r="AO395" s="22" t="s">
        <v>353</v>
      </c>
      <c r="AP395" s="25">
        <f>IF(ISNUMBER(SEARCH("A",A386)),COUNTIF(AK385:AK394,"False"),0)</f>
        <v>0</v>
      </c>
      <c r="AQ395" s="25">
        <f>IF(ISNUMBER(SEARCH("A",A386)),COUNTIF(AK450:AK459,"False"),0)</f>
        <v>0</v>
      </c>
      <c r="AR395" s="25">
        <f>IF(ISNUMBER(SEARCH("A",A386)),COUNTIF(AK395:AK449,"False"),0)</f>
        <v>0</v>
      </c>
      <c r="AS395" s="18"/>
    </row>
    <row r="396" spans="1:71" x14ac:dyDescent="0.45">
      <c r="B396" s="187"/>
      <c r="C396" s="176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84"/>
      <c r="AI396" s="178"/>
      <c r="AJ396" s="178"/>
      <c r="AK396" s="172"/>
      <c r="AM396" s="9"/>
      <c r="AS396" s="18"/>
    </row>
    <row r="397" spans="1:71" x14ac:dyDescent="0.45">
      <c r="B397" s="187"/>
      <c r="C397" s="176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84"/>
      <c r="AI397" s="178"/>
      <c r="AJ397" s="178"/>
      <c r="AK397" s="172"/>
      <c r="AM397" s="9"/>
    </row>
    <row r="398" spans="1:71" x14ac:dyDescent="0.45">
      <c r="B398" s="187"/>
      <c r="C398" s="176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84"/>
      <c r="AI398" s="178"/>
      <c r="AJ398" s="178"/>
      <c r="AK398" s="172"/>
      <c r="AM398" s="9"/>
    </row>
    <row r="399" spans="1:71" x14ac:dyDescent="0.45">
      <c r="B399" s="187"/>
      <c r="C399" s="176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84"/>
      <c r="AI399" s="178"/>
      <c r="AJ399" s="178"/>
      <c r="AK399" s="172"/>
      <c r="AM399" s="9"/>
    </row>
    <row r="400" spans="1:71" x14ac:dyDescent="0.45">
      <c r="B400" s="187"/>
      <c r="C400" s="176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84"/>
      <c r="AI400" s="178"/>
      <c r="AJ400" s="178"/>
      <c r="AK400" s="172"/>
      <c r="AM400" s="9"/>
    </row>
    <row r="401" spans="2:39" x14ac:dyDescent="0.45">
      <c r="B401" s="187"/>
      <c r="C401" s="176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84"/>
      <c r="AI401" s="178"/>
      <c r="AJ401" s="178"/>
      <c r="AK401" s="172"/>
      <c r="AM401" s="9"/>
    </row>
    <row r="402" spans="2:39" x14ac:dyDescent="0.45">
      <c r="B402" s="187"/>
      <c r="C402" s="176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84"/>
      <c r="AI402" s="178"/>
      <c r="AJ402" s="178"/>
      <c r="AK402" s="172"/>
      <c r="AM402" s="9"/>
    </row>
    <row r="403" spans="2:39" x14ac:dyDescent="0.45">
      <c r="B403" s="187"/>
      <c r="C403" s="176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84"/>
      <c r="AI403" s="178"/>
      <c r="AJ403" s="178"/>
      <c r="AK403" s="172"/>
      <c r="AM403" s="9"/>
    </row>
    <row r="404" spans="2:39" x14ac:dyDescent="0.45">
      <c r="B404" s="187"/>
      <c r="C404" s="176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84"/>
      <c r="AI404" s="178"/>
      <c r="AJ404" s="178"/>
      <c r="AK404" s="172"/>
      <c r="AM404" s="9"/>
    </row>
    <row r="405" spans="2:39" x14ac:dyDescent="0.45">
      <c r="B405" s="187"/>
      <c r="C405" s="176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84"/>
      <c r="AI405" s="178"/>
      <c r="AJ405" s="178"/>
      <c r="AK405" s="172"/>
      <c r="AM405" s="9"/>
    </row>
    <row r="406" spans="2:39" x14ac:dyDescent="0.45">
      <c r="B406" s="187"/>
      <c r="C406" s="176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84"/>
      <c r="AI406" s="178"/>
      <c r="AJ406" s="178"/>
      <c r="AK406" s="172"/>
      <c r="AM406" s="9"/>
    </row>
    <row r="407" spans="2:39" x14ac:dyDescent="0.45">
      <c r="B407" s="187"/>
      <c r="C407" s="176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84"/>
      <c r="AI407" s="178"/>
      <c r="AJ407" s="178"/>
      <c r="AK407" s="172"/>
      <c r="AM407" s="9"/>
    </row>
    <row r="408" spans="2:39" x14ac:dyDescent="0.45">
      <c r="B408" s="187"/>
      <c r="C408" s="176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71"/>
      <c r="AE408" s="171"/>
      <c r="AF408" s="171"/>
      <c r="AG408" s="171"/>
      <c r="AH408" s="184"/>
      <c r="AI408" s="178"/>
      <c r="AJ408" s="178"/>
      <c r="AK408" s="172"/>
      <c r="AM408" s="9"/>
    </row>
    <row r="409" spans="2:39" x14ac:dyDescent="0.45">
      <c r="B409" s="187"/>
      <c r="C409" s="176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71"/>
      <c r="AE409" s="171"/>
      <c r="AF409" s="171"/>
      <c r="AG409" s="171"/>
      <c r="AH409" s="184"/>
      <c r="AI409" s="178"/>
      <c r="AJ409" s="178"/>
      <c r="AK409" s="172"/>
      <c r="AM409" s="9"/>
    </row>
    <row r="410" spans="2:39" x14ac:dyDescent="0.45">
      <c r="B410" s="187"/>
      <c r="C410" s="176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71"/>
      <c r="AE410" s="171"/>
      <c r="AF410" s="171"/>
      <c r="AG410" s="171"/>
      <c r="AH410" s="184"/>
      <c r="AI410" s="178"/>
      <c r="AJ410" s="178"/>
      <c r="AK410" s="172"/>
      <c r="AM410" s="9"/>
    </row>
    <row r="411" spans="2:39" x14ac:dyDescent="0.45">
      <c r="B411" s="187"/>
      <c r="C411" s="176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84"/>
      <c r="AI411" s="178"/>
      <c r="AJ411" s="178"/>
      <c r="AK411" s="172"/>
      <c r="AM411" s="9"/>
    </row>
    <row r="412" spans="2:39" x14ac:dyDescent="0.45">
      <c r="B412" s="187"/>
      <c r="C412" s="176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84"/>
      <c r="AI412" s="178"/>
      <c r="AJ412" s="178"/>
      <c r="AK412" s="172"/>
      <c r="AM412" s="9"/>
    </row>
    <row r="413" spans="2:39" x14ac:dyDescent="0.45">
      <c r="B413" s="187"/>
      <c r="C413" s="176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84"/>
      <c r="AI413" s="178"/>
      <c r="AJ413" s="178"/>
      <c r="AK413" s="172"/>
      <c r="AM413" s="9"/>
    </row>
    <row r="414" spans="2:39" x14ac:dyDescent="0.45">
      <c r="B414" s="187"/>
      <c r="C414" s="176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84"/>
      <c r="AI414" s="178"/>
      <c r="AJ414" s="178"/>
      <c r="AK414" s="172"/>
      <c r="AM414" s="9"/>
    </row>
    <row r="415" spans="2:39" x14ac:dyDescent="0.45">
      <c r="B415" s="187"/>
      <c r="C415" s="176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84"/>
      <c r="AI415" s="178"/>
      <c r="AJ415" s="178"/>
      <c r="AK415" s="172"/>
      <c r="AM415" s="9"/>
    </row>
    <row r="416" spans="2:39" x14ac:dyDescent="0.45">
      <c r="B416" s="187"/>
      <c r="C416" s="176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84"/>
      <c r="AI416" s="178"/>
      <c r="AJ416" s="178"/>
      <c r="AK416" s="172"/>
      <c r="AM416" s="9"/>
    </row>
    <row r="417" spans="2:39" x14ac:dyDescent="0.45">
      <c r="B417" s="187"/>
      <c r="C417" s="176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84"/>
      <c r="AI417" s="178"/>
      <c r="AJ417" s="178"/>
      <c r="AK417" s="172"/>
      <c r="AM417" s="9"/>
    </row>
    <row r="418" spans="2:39" x14ac:dyDescent="0.45">
      <c r="B418" s="187"/>
      <c r="C418" s="176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84"/>
      <c r="AI418" s="178"/>
      <c r="AJ418" s="178"/>
      <c r="AK418" s="172"/>
      <c r="AM418" s="9"/>
    </row>
    <row r="419" spans="2:39" x14ac:dyDescent="0.45">
      <c r="B419" s="187"/>
      <c r="C419" s="176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84"/>
      <c r="AI419" s="178"/>
      <c r="AJ419" s="178"/>
      <c r="AK419" s="172"/>
      <c r="AM419" s="9"/>
    </row>
    <row r="420" spans="2:39" x14ac:dyDescent="0.45">
      <c r="B420" s="187"/>
      <c r="C420" s="176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84"/>
      <c r="AI420" s="178"/>
      <c r="AJ420" s="178"/>
      <c r="AK420" s="172"/>
      <c r="AM420" s="9"/>
    </row>
    <row r="421" spans="2:39" x14ac:dyDescent="0.45">
      <c r="B421" s="187"/>
      <c r="C421" s="176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84"/>
      <c r="AI421" s="178"/>
      <c r="AJ421" s="178"/>
      <c r="AK421" s="172"/>
      <c r="AM421" s="9"/>
    </row>
    <row r="422" spans="2:39" x14ac:dyDescent="0.45">
      <c r="B422" s="187"/>
      <c r="C422" s="176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84"/>
      <c r="AI422" s="178"/>
      <c r="AJ422" s="178"/>
      <c r="AK422" s="172"/>
      <c r="AM422" s="9"/>
    </row>
    <row r="423" spans="2:39" x14ac:dyDescent="0.45">
      <c r="B423" s="187"/>
      <c r="C423" s="176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84"/>
      <c r="AI423" s="178"/>
      <c r="AJ423" s="178"/>
      <c r="AK423" s="172"/>
      <c r="AM423" s="9"/>
    </row>
    <row r="424" spans="2:39" x14ac:dyDescent="0.45">
      <c r="B424" s="187"/>
      <c r="C424" s="176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84"/>
      <c r="AI424" s="178"/>
      <c r="AJ424" s="178"/>
      <c r="AK424" s="172"/>
      <c r="AM424" s="9"/>
    </row>
    <row r="425" spans="2:39" x14ac:dyDescent="0.45">
      <c r="B425" s="187"/>
      <c r="C425" s="176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84"/>
      <c r="AI425" s="178"/>
      <c r="AJ425" s="178"/>
      <c r="AK425" s="172"/>
      <c r="AM425" s="9"/>
    </row>
    <row r="426" spans="2:39" x14ac:dyDescent="0.45">
      <c r="B426" s="187"/>
      <c r="C426" s="176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84"/>
      <c r="AI426" s="178"/>
      <c r="AJ426" s="178"/>
      <c r="AK426" s="172"/>
      <c r="AM426" s="9"/>
    </row>
    <row r="427" spans="2:39" x14ac:dyDescent="0.45">
      <c r="B427" s="187"/>
      <c r="C427" s="176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84"/>
      <c r="AI427" s="178"/>
      <c r="AJ427" s="178"/>
      <c r="AK427" s="172"/>
      <c r="AM427" s="9"/>
    </row>
    <row r="428" spans="2:39" x14ac:dyDescent="0.45">
      <c r="B428" s="187"/>
      <c r="C428" s="176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84"/>
      <c r="AI428" s="178"/>
      <c r="AJ428" s="178"/>
      <c r="AK428" s="172"/>
      <c r="AM428" s="9"/>
    </row>
    <row r="429" spans="2:39" x14ac:dyDescent="0.45">
      <c r="B429" s="187"/>
      <c r="C429" s="176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84"/>
      <c r="AI429" s="178"/>
      <c r="AJ429" s="178"/>
      <c r="AK429" s="172"/>
      <c r="AM429" s="9"/>
    </row>
    <row r="430" spans="2:39" x14ac:dyDescent="0.45">
      <c r="B430" s="187"/>
      <c r="C430" s="176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84"/>
      <c r="AI430" s="178"/>
      <c r="AJ430" s="178"/>
      <c r="AK430" s="172"/>
      <c r="AM430" s="9"/>
    </row>
    <row r="431" spans="2:39" x14ac:dyDescent="0.45">
      <c r="B431" s="187"/>
      <c r="C431" s="176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84"/>
      <c r="AI431" s="178"/>
      <c r="AJ431" s="178"/>
      <c r="AK431" s="172"/>
      <c r="AM431" s="9"/>
    </row>
    <row r="432" spans="2:39" x14ac:dyDescent="0.45">
      <c r="B432" s="187"/>
      <c r="C432" s="176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84"/>
      <c r="AI432" s="178"/>
      <c r="AJ432" s="178"/>
      <c r="AK432" s="172"/>
      <c r="AM432" s="9"/>
    </row>
    <row r="433" spans="2:39" x14ac:dyDescent="0.45">
      <c r="B433" s="187"/>
      <c r="C433" s="176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84"/>
      <c r="AI433" s="178"/>
      <c r="AJ433" s="178"/>
      <c r="AK433" s="172"/>
      <c r="AM433" s="9"/>
    </row>
    <row r="434" spans="2:39" x14ac:dyDescent="0.45">
      <c r="B434" s="187"/>
      <c r="C434" s="176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84"/>
      <c r="AI434" s="178"/>
      <c r="AJ434" s="178"/>
      <c r="AK434" s="172"/>
      <c r="AM434" s="9"/>
    </row>
    <row r="435" spans="2:39" x14ac:dyDescent="0.45">
      <c r="B435" s="187"/>
      <c r="C435" s="176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84"/>
      <c r="AI435" s="178"/>
      <c r="AJ435" s="178"/>
      <c r="AK435" s="172"/>
      <c r="AM435" s="9"/>
    </row>
    <row r="436" spans="2:39" x14ac:dyDescent="0.45">
      <c r="B436" s="187"/>
      <c r="C436" s="176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84"/>
      <c r="AI436" s="178"/>
      <c r="AJ436" s="178"/>
      <c r="AK436" s="172"/>
      <c r="AM436" s="9"/>
    </row>
    <row r="437" spans="2:39" x14ac:dyDescent="0.45">
      <c r="B437" s="187"/>
      <c r="C437" s="176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84"/>
      <c r="AI437" s="178"/>
      <c r="AJ437" s="178"/>
      <c r="AK437" s="172"/>
      <c r="AM437" s="9"/>
    </row>
    <row r="438" spans="2:39" x14ac:dyDescent="0.45">
      <c r="B438" s="187"/>
      <c r="C438" s="176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84"/>
      <c r="AI438" s="178"/>
      <c r="AJ438" s="178"/>
      <c r="AK438" s="172"/>
      <c r="AM438" s="9"/>
    </row>
    <row r="439" spans="2:39" x14ac:dyDescent="0.45">
      <c r="B439" s="187"/>
      <c r="C439" s="176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84"/>
      <c r="AI439" s="178"/>
      <c r="AJ439" s="178"/>
      <c r="AK439" s="172"/>
      <c r="AM439" s="9"/>
    </row>
    <row r="440" spans="2:39" x14ac:dyDescent="0.45">
      <c r="B440" s="187"/>
      <c r="C440" s="176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84"/>
      <c r="AI440" s="178"/>
      <c r="AJ440" s="178"/>
      <c r="AK440" s="172"/>
      <c r="AM440" s="9"/>
    </row>
    <row r="441" spans="2:39" x14ac:dyDescent="0.45">
      <c r="B441" s="187"/>
      <c r="C441" s="176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84"/>
      <c r="AI441" s="178"/>
      <c r="AJ441" s="178"/>
      <c r="AK441" s="172"/>
      <c r="AM441" s="9"/>
    </row>
    <row r="442" spans="2:39" x14ac:dyDescent="0.45">
      <c r="B442" s="187"/>
      <c r="C442" s="176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84"/>
      <c r="AI442" s="178"/>
      <c r="AJ442" s="178"/>
      <c r="AK442" s="172"/>
      <c r="AM442" s="9"/>
    </row>
    <row r="443" spans="2:39" x14ac:dyDescent="0.45">
      <c r="B443" s="187"/>
      <c r="C443" s="176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84"/>
      <c r="AI443" s="178"/>
      <c r="AJ443" s="178"/>
      <c r="AK443" s="172"/>
      <c r="AM443" s="9"/>
    </row>
    <row r="444" spans="2:39" x14ac:dyDescent="0.45">
      <c r="B444" s="187"/>
      <c r="C444" s="176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84"/>
      <c r="AI444" s="178"/>
      <c r="AJ444" s="178"/>
      <c r="AK444" s="172"/>
      <c r="AM444" s="9"/>
    </row>
    <row r="445" spans="2:39" x14ac:dyDescent="0.45">
      <c r="B445" s="187"/>
      <c r="C445" s="176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84"/>
      <c r="AI445" s="178"/>
      <c r="AJ445" s="178"/>
      <c r="AK445" s="172"/>
      <c r="AM445" s="9"/>
    </row>
    <row r="446" spans="2:39" x14ac:dyDescent="0.45">
      <c r="B446" s="187"/>
      <c r="C446" s="176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84"/>
      <c r="AI446" s="178"/>
      <c r="AJ446" s="178"/>
      <c r="AK446" s="172"/>
      <c r="AM446" s="9"/>
    </row>
    <row r="447" spans="2:39" x14ac:dyDescent="0.45">
      <c r="B447" s="187"/>
      <c r="C447" s="176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84"/>
      <c r="AI447" s="178"/>
      <c r="AJ447" s="178"/>
      <c r="AK447" s="172"/>
      <c r="AM447" s="9"/>
    </row>
    <row r="448" spans="2:39" x14ac:dyDescent="0.45">
      <c r="B448" s="187"/>
      <c r="C448" s="176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84"/>
      <c r="AI448" s="178"/>
      <c r="AJ448" s="178"/>
      <c r="AK448" s="172"/>
      <c r="AM448" s="9"/>
    </row>
    <row r="449" spans="1:71" x14ac:dyDescent="0.45">
      <c r="B449" s="187"/>
      <c r="C449" s="176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84"/>
      <c r="AI449" s="178"/>
      <c r="AJ449" s="178"/>
      <c r="AK449" s="172"/>
      <c r="AM449" s="9"/>
    </row>
    <row r="450" spans="1:71" x14ac:dyDescent="0.45">
      <c r="B450" s="187"/>
      <c r="C450" s="176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84"/>
      <c r="AI450" s="178"/>
      <c r="AJ450" s="178"/>
      <c r="AK450" s="172"/>
      <c r="AM450" s="9"/>
    </row>
    <row r="451" spans="1:71" x14ac:dyDescent="0.45">
      <c r="B451" s="187"/>
      <c r="C451" s="176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84"/>
      <c r="AI451" s="178"/>
      <c r="AJ451" s="178"/>
      <c r="AK451" s="172"/>
      <c r="AM451" s="9"/>
    </row>
    <row r="452" spans="1:71" x14ac:dyDescent="0.45">
      <c r="B452" s="187"/>
      <c r="C452" s="176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84"/>
      <c r="AI452" s="178"/>
      <c r="AJ452" s="178"/>
      <c r="AK452" s="172"/>
      <c r="AM452" s="9"/>
    </row>
    <row r="453" spans="1:71" x14ac:dyDescent="0.45">
      <c r="B453" s="187"/>
      <c r="C453" s="176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84"/>
      <c r="AI453" s="178"/>
      <c r="AJ453" s="178"/>
      <c r="AK453" s="172"/>
      <c r="AM453" s="9"/>
    </row>
    <row r="454" spans="1:71" x14ac:dyDescent="0.45">
      <c r="B454" s="187"/>
      <c r="C454" s="176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84"/>
      <c r="AI454" s="178"/>
      <c r="AJ454" s="178"/>
      <c r="AK454" s="172"/>
      <c r="AM454" s="9"/>
    </row>
    <row r="455" spans="1:71" x14ac:dyDescent="0.45">
      <c r="B455" s="187"/>
      <c r="C455" s="176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84"/>
      <c r="AI455" s="178"/>
      <c r="AJ455" s="178"/>
      <c r="AK455" s="172"/>
      <c r="AM455" s="9"/>
    </row>
    <row r="456" spans="1:71" x14ac:dyDescent="0.45">
      <c r="B456" s="187"/>
      <c r="C456" s="176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84"/>
      <c r="AI456" s="178"/>
      <c r="AJ456" s="178"/>
      <c r="AK456" s="172"/>
      <c r="AM456" s="9"/>
    </row>
    <row r="457" spans="1:71" x14ac:dyDescent="0.45">
      <c r="B457" s="187"/>
      <c r="C457" s="176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84"/>
      <c r="AI457" s="178"/>
      <c r="AJ457" s="178"/>
      <c r="AK457" s="172"/>
      <c r="AM457" s="9"/>
    </row>
    <row r="458" spans="1:71" x14ac:dyDescent="0.45">
      <c r="B458" s="187"/>
      <c r="C458" s="176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84"/>
      <c r="AI458" s="178"/>
      <c r="AJ458" s="178"/>
      <c r="AK458" s="172"/>
      <c r="AM458" s="9"/>
    </row>
    <row r="459" spans="1:71" x14ac:dyDescent="0.45">
      <c r="B459" s="187"/>
      <c r="C459" s="176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84"/>
      <c r="AI459" s="178"/>
      <c r="AJ459" s="178"/>
      <c r="AK459" s="172"/>
      <c r="AM459" s="9"/>
    </row>
    <row r="460" spans="1:71" ht="28.5" x14ac:dyDescent="0.45">
      <c r="B460" s="185"/>
      <c r="C460" s="172"/>
      <c r="D460" s="172"/>
      <c r="E460" s="172"/>
      <c r="F460" s="172"/>
      <c r="G460" s="172"/>
      <c r="H460" s="172"/>
      <c r="I460" s="172"/>
      <c r="J460" s="172"/>
      <c r="K460" s="172"/>
      <c r="L460" s="172"/>
      <c r="M460" s="172"/>
      <c r="N460" s="172"/>
      <c r="O460" s="172"/>
      <c r="P460" s="172"/>
      <c r="Q460" s="172"/>
      <c r="R460" s="172"/>
      <c r="S460" s="172"/>
      <c r="T460" s="172"/>
      <c r="U460" s="172"/>
      <c r="V460" s="172"/>
      <c r="W460" s="172"/>
      <c r="X460" s="172"/>
      <c r="Y460" s="172"/>
      <c r="Z460" s="172"/>
      <c r="AA460" s="172"/>
      <c r="AB460" s="172"/>
      <c r="AC460" s="172"/>
      <c r="AD460" s="172"/>
      <c r="AE460" s="172"/>
      <c r="AF460" s="172"/>
      <c r="AG460" s="172"/>
      <c r="AH460" s="185"/>
      <c r="AI460" s="178"/>
      <c r="AJ460" s="172"/>
      <c r="AK460" s="172"/>
      <c r="AO460" s="122" t="s">
        <v>244</v>
      </c>
      <c r="AP460" s="5" t="s">
        <v>483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540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539</v>
      </c>
      <c r="BB460" s="5" t="s">
        <v>64</v>
      </c>
      <c r="BC460" s="5" t="s">
        <v>68</v>
      </c>
      <c r="BD460" s="5" t="s">
        <v>547</v>
      </c>
      <c r="BE460" s="5" t="s">
        <v>50</v>
      </c>
      <c r="BF460" s="5" t="s">
        <v>63</v>
      </c>
      <c r="BG460" s="5" t="s">
        <v>67</v>
      </c>
      <c r="BH460" s="5" t="s">
        <v>556</v>
      </c>
      <c r="BI460" s="5" t="s">
        <v>548</v>
      </c>
      <c r="BJ460" s="5" t="s">
        <v>538</v>
      </c>
      <c r="BK460" s="5" t="s">
        <v>174</v>
      </c>
      <c r="BL460" s="5" t="s">
        <v>61</v>
      </c>
      <c r="BM460" s="5" t="s">
        <v>52</v>
      </c>
      <c r="BN460" s="5" t="s">
        <v>65</v>
      </c>
      <c r="BO460" s="5" t="s">
        <v>514</v>
      </c>
      <c r="BP460" s="5" t="s">
        <v>60</v>
      </c>
      <c r="BQ460" s="5" t="s">
        <v>62</v>
      </c>
      <c r="BR460" s="5" t="s">
        <v>69</v>
      </c>
      <c r="BS460" s="5" t="s">
        <v>557</v>
      </c>
    </row>
    <row r="461" spans="1:71" x14ac:dyDescent="0.45">
      <c r="A461" s="28" t="s">
        <v>223</v>
      </c>
      <c r="B461" s="187"/>
      <c r="C461" s="176"/>
      <c r="D461" s="177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  <c r="R461" s="177"/>
      <c r="S461" s="177"/>
      <c r="T461" s="177"/>
      <c r="U461" s="177"/>
      <c r="V461" s="177"/>
      <c r="W461" s="177"/>
      <c r="X461" s="177"/>
      <c r="Y461" s="177"/>
      <c r="Z461" s="177"/>
      <c r="AA461" s="177"/>
      <c r="AB461" s="177"/>
      <c r="AC461" s="177"/>
      <c r="AD461" s="177"/>
      <c r="AE461" s="177"/>
      <c r="AF461" s="177"/>
      <c r="AG461" s="177"/>
      <c r="AH461" s="187"/>
      <c r="AI461" s="178"/>
      <c r="AJ461" s="178"/>
      <c r="AK461" s="172"/>
      <c r="AM461" s="9"/>
      <c r="AO461" s="102"/>
      <c r="AP461" s="102"/>
      <c r="AQ461" s="102"/>
      <c r="AR461" s="102"/>
      <c r="AS461" s="102"/>
      <c r="AT461" s="102"/>
      <c r="AU461" s="102"/>
      <c r="AV461" s="102"/>
      <c r="AW461" s="102"/>
      <c r="AX461" s="102"/>
      <c r="AY461" s="102"/>
      <c r="AZ461" s="102"/>
      <c r="BA461" s="102"/>
      <c r="BB461" s="102"/>
      <c r="BC461" s="102"/>
      <c r="BD461" s="102"/>
      <c r="BE461" s="102"/>
      <c r="BF461" s="102"/>
      <c r="BG461" s="102"/>
      <c r="BH461" s="102"/>
      <c r="BI461" s="102"/>
      <c r="BJ461" s="102"/>
      <c r="BK461" s="102"/>
      <c r="BL461" s="102"/>
      <c r="BM461" s="102"/>
      <c r="BN461" s="102"/>
      <c r="BO461" s="102"/>
      <c r="BP461" s="102"/>
      <c r="BQ461" s="102"/>
      <c r="BR461" s="102"/>
      <c r="BS461" s="102"/>
    </row>
    <row r="462" spans="1:71" x14ac:dyDescent="0.45">
      <c r="A462" s="8">
        <f>INPUT!$I$4</f>
        <v>0</v>
      </c>
      <c r="B462" s="187"/>
      <c r="C462" s="176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84"/>
      <c r="AI462" s="178"/>
      <c r="AJ462" s="178"/>
      <c r="AK462" s="172"/>
      <c r="AM462" s="9"/>
      <c r="AO462" s="39">
        <v>0</v>
      </c>
      <c r="AP462" s="39">
        <v>0</v>
      </c>
      <c r="AQ462" s="39">
        <v>0</v>
      </c>
      <c r="AR462" s="39">
        <v>0</v>
      </c>
      <c r="AS462" s="39">
        <v>0</v>
      </c>
      <c r="AT462" s="39">
        <v>0</v>
      </c>
      <c r="AU462" s="39">
        <v>0</v>
      </c>
      <c r="AV462" s="39">
        <v>0</v>
      </c>
      <c r="AW462" s="39">
        <v>0</v>
      </c>
      <c r="AX462" s="39">
        <v>0</v>
      </c>
      <c r="AY462" s="39">
        <v>0</v>
      </c>
      <c r="AZ462" s="39">
        <v>0</v>
      </c>
      <c r="BA462" s="39">
        <v>0</v>
      </c>
      <c r="BB462" s="39">
        <v>0</v>
      </c>
      <c r="BC462" s="39">
        <v>0</v>
      </c>
      <c r="BD462" s="39">
        <v>0</v>
      </c>
      <c r="BE462" s="39">
        <v>0</v>
      </c>
      <c r="BF462" s="39">
        <v>0</v>
      </c>
      <c r="BG462" s="39">
        <v>0</v>
      </c>
      <c r="BH462" s="39">
        <v>0</v>
      </c>
      <c r="BI462" s="39">
        <v>0</v>
      </c>
      <c r="BJ462" s="39">
        <v>0</v>
      </c>
      <c r="BK462" s="39">
        <v>0</v>
      </c>
      <c r="BL462" s="39">
        <v>0</v>
      </c>
      <c r="BM462" s="39">
        <v>0</v>
      </c>
      <c r="BN462" s="39">
        <v>0</v>
      </c>
      <c r="BO462" s="39">
        <v>0</v>
      </c>
      <c r="BP462" s="39">
        <v>0</v>
      </c>
      <c r="BQ462" s="39">
        <v>0</v>
      </c>
      <c r="BR462" s="39">
        <v>0</v>
      </c>
      <c r="BS462" s="39">
        <v>0</v>
      </c>
    </row>
    <row r="463" spans="1:71" x14ac:dyDescent="0.45">
      <c r="B463" s="187"/>
      <c r="C463" s="176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84"/>
      <c r="AI463" s="178"/>
      <c r="AJ463" s="178"/>
      <c r="AK463" s="172"/>
      <c r="AM463" s="9"/>
      <c r="AO463" s="40">
        <f t="shared" ref="AO463:BS463" si="6">ROWS(C461:C535)-COUNTBLANK(C461:C535)</f>
        <v>0</v>
      </c>
      <c r="AP463" s="40">
        <f t="shared" si="6"/>
        <v>0</v>
      </c>
      <c r="AQ463" s="40">
        <f t="shared" si="6"/>
        <v>0</v>
      </c>
      <c r="AR463" s="40">
        <f t="shared" si="6"/>
        <v>0</v>
      </c>
      <c r="AS463" s="40">
        <f t="shared" si="6"/>
        <v>0</v>
      </c>
      <c r="AT463" s="40">
        <f t="shared" si="6"/>
        <v>0</v>
      </c>
      <c r="AU463" s="40">
        <f t="shared" si="6"/>
        <v>0</v>
      </c>
      <c r="AV463" s="40">
        <f t="shared" si="6"/>
        <v>0</v>
      </c>
      <c r="AW463" s="40">
        <f t="shared" si="6"/>
        <v>0</v>
      </c>
      <c r="AX463" s="40">
        <f t="shared" si="6"/>
        <v>0</v>
      </c>
      <c r="AY463" s="40">
        <f t="shared" si="6"/>
        <v>0</v>
      </c>
      <c r="AZ463" s="40">
        <f t="shared" si="6"/>
        <v>0</v>
      </c>
      <c r="BA463" s="40">
        <f t="shared" si="6"/>
        <v>0</v>
      </c>
      <c r="BB463" s="40">
        <f t="shared" si="6"/>
        <v>0</v>
      </c>
      <c r="BC463" s="40">
        <f t="shared" si="6"/>
        <v>0</v>
      </c>
      <c r="BD463" s="40">
        <f t="shared" si="6"/>
        <v>0</v>
      </c>
      <c r="BE463" s="40">
        <f t="shared" si="6"/>
        <v>0</v>
      </c>
      <c r="BF463" s="40">
        <f t="shared" si="6"/>
        <v>0</v>
      </c>
      <c r="BG463" s="40">
        <f t="shared" si="6"/>
        <v>0</v>
      </c>
      <c r="BH463" s="40">
        <f t="shared" si="6"/>
        <v>0</v>
      </c>
      <c r="BI463" s="40">
        <f t="shared" si="6"/>
        <v>0</v>
      </c>
      <c r="BJ463" s="40">
        <f t="shared" si="6"/>
        <v>0</v>
      </c>
      <c r="BK463" s="40">
        <f t="shared" si="6"/>
        <v>0</v>
      </c>
      <c r="BL463" s="40">
        <f t="shared" si="6"/>
        <v>0</v>
      </c>
      <c r="BM463" s="40">
        <f t="shared" si="6"/>
        <v>0</v>
      </c>
      <c r="BN463" s="40">
        <f t="shared" si="6"/>
        <v>0</v>
      </c>
      <c r="BO463" s="40">
        <f t="shared" si="6"/>
        <v>0</v>
      </c>
      <c r="BP463" s="40">
        <f t="shared" si="6"/>
        <v>0</v>
      </c>
      <c r="BQ463" s="40">
        <f t="shared" si="6"/>
        <v>0</v>
      </c>
      <c r="BR463" s="40">
        <f t="shared" si="6"/>
        <v>0</v>
      </c>
      <c r="BS463" s="40">
        <f t="shared" si="6"/>
        <v>0</v>
      </c>
    </row>
    <row r="464" spans="1:71" x14ac:dyDescent="0.45">
      <c r="B464" s="187"/>
      <c r="C464" s="176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84"/>
      <c r="AI464" s="178"/>
      <c r="AJ464" s="178"/>
      <c r="AK464" s="172"/>
      <c r="AM464" s="9"/>
    </row>
    <row r="465" spans="2:45" x14ac:dyDescent="0.45">
      <c r="B465" s="187"/>
      <c r="C465" s="176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84"/>
      <c r="AI465" s="178"/>
      <c r="AJ465" s="178"/>
      <c r="AK465" s="172"/>
      <c r="AM465" s="9"/>
      <c r="AO465" s="22" t="s">
        <v>257</v>
      </c>
      <c r="AP465" s="22" t="s">
        <v>587</v>
      </c>
      <c r="AQ465" s="22" t="s">
        <v>590</v>
      </c>
      <c r="AR465" s="22" t="s">
        <v>588</v>
      </c>
      <c r="AS465" s="22" t="s">
        <v>589</v>
      </c>
    </row>
    <row r="466" spans="2:45" x14ac:dyDescent="0.45">
      <c r="B466" s="187"/>
      <c r="C466" s="176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84"/>
      <c r="AI466" s="178"/>
      <c r="AJ466" s="178"/>
      <c r="AK466" s="172"/>
      <c r="AM466" s="9"/>
      <c r="AO466" s="23">
        <f>ROWS(AH461:AH535)-COUNTBLANK(AH461:AH535)</f>
        <v>0</v>
      </c>
      <c r="AP466" s="23">
        <f>COUNTIF(AK461:AK535,"FALSE")</f>
        <v>0</v>
      </c>
      <c r="AQ466" s="23">
        <f>AO466-AP466</f>
        <v>0</v>
      </c>
      <c r="AR466" s="23">
        <f>COUNTIF(AJ461:AJ535,"O")</f>
        <v>0</v>
      </c>
      <c r="AS466" s="23">
        <f>COUNTIF(AJ461:AJ535,"*~?")</f>
        <v>0</v>
      </c>
    </row>
    <row r="467" spans="2:45" x14ac:dyDescent="0.45">
      <c r="B467" s="187"/>
      <c r="C467" s="176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84"/>
      <c r="AI467" s="178"/>
      <c r="AJ467" s="178"/>
      <c r="AK467" s="172"/>
      <c r="AM467" s="9"/>
    </row>
    <row r="468" spans="2:45" x14ac:dyDescent="0.45">
      <c r="B468" s="187"/>
      <c r="C468" s="176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84"/>
      <c r="AI468" s="178"/>
      <c r="AJ468" s="178"/>
      <c r="AK468" s="172"/>
      <c r="AM468" s="9"/>
      <c r="AO468" s="9"/>
      <c r="AP468" s="22" t="s">
        <v>455</v>
      </c>
      <c r="AQ468" s="22" t="s">
        <v>337</v>
      </c>
      <c r="AR468" s="22" t="s">
        <v>456</v>
      </c>
    </row>
    <row r="469" spans="2:45" x14ac:dyDescent="0.45">
      <c r="B469" s="187"/>
      <c r="C469" s="176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71"/>
      <c r="AE469" s="171"/>
      <c r="AF469" s="171"/>
      <c r="AG469" s="171"/>
      <c r="AH469" s="184"/>
      <c r="AI469" s="178"/>
      <c r="AJ469" s="178"/>
      <c r="AK469" s="172"/>
      <c r="AM469" s="9"/>
      <c r="AO469" s="22" t="s">
        <v>260</v>
      </c>
      <c r="AP469" s="25">
        <f>IF(ISNUMBER(SEARCH("S",A462)),COUNTIF(AK461:AK470,"False"),0)</f>
        <v>0</v>
      </c>
      <c r="AQ469" s="25">
        <f>IF(ISNUMBER(SEARCH("S",A462)),COUNTIF(AK495:AK504,"False"),0)</f>
        <v>0</v>
      </c>
      <c r="AR469" s="25">
        <f>IF(ISNUMBER(SEARCH("S",A462)),COUNTIF(AK471:AK494,"False"),0)</f>
        <v>0</v>
      </c>
      <c r="AS469" s="28"/>
    </row>
    <row r="470" spans="2:45" x14ac:dyDescent="0.45">
      <c r="B470" s="187"/>
      <c r="C470" s="176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71"/>
      <c r="AE470" s="171"/>
      <c r="AF470" s="171"/>
      <c r="AG470" s="171"/>
      <c r="AH470" s="184"/>
      <c r="AI470" s="178"/>
      <c r="AJ470" s="178"/>
      <c r="AK470" s="172"/>
      <c r="AM470" s="9"/>
      <c r="AO470" s="22" t="s">
        <v>352</v>
      </c>
      <c r="AP470" s="25">
        <f>IF(ISNUMBER(SEARCH("P",A462)),COUNTIF(AK461:AK470,"False"),0)</f>
        <v>0</v>
      </c>
      <c r="AQ470" s="25">
        <f>IF(ISNUMBER(SEARCH("P",A462)),COUNTIF(AK495:AK504,"False"),0)</f>
        <v>0</v>
      </c>
      <c r="AR470" s="25">
        <f>IF(ISNUMBER(SEARCH("P",A462)),COUNTIF(AK471:AK494,"False"),0)</f>
        <v>0</v>
      </c>
      <c r="AS470" s="18"/>
    </row>
    <row r="471" spans="2:45" x14ac:dyDescent="0.45">
      <c r="B471" s="187"/>
      <c r="C471" s="176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84"/>
      <c r="AI471" s="178"/>
      <c r="AJ471" s="178"/>
      <c r="AK471" s="172"/>
      <c r="AM471" s="9"/>
      <c r="AO471" s="22" t="s">
        <v>353</v>
      </c>
      <c r="AP471" s="25">
        <f>IF(ISNUMBER(SEARCH("A",A462)),COUNTIF(AK461:AK470,"False"),0)</f>
        <v>0</v>
      </c>
      <c r="AQ471" s="25">
        <f>IF(ISNUMBER(SEARCH("A",A462)),COUNTIF(AK526:AK535,"False"),0)</f>
        <v>0</v>
      </c>
      <c r="AR471" s="25">
        <f>IF(ISNUMBER(SEARCH("A",A462)),COUNTIF(AK471:AK525,"False"),0)</f>
        <v>0</v>
      </c>
      <c r="AS471" s="18"/>
    </row>
    <row r="472" spans="2:45" x14ac:dyDescent="0.45">
      <c r="B472" s="187"/>
      <c r="C472" s="176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84"/>
      <c r="AI472" s="178"/>
      <c r="AJ472" s="178"/>
      <c r="AK472" s="172"/>
      <c r="AM472" s="9"/>
      <c r="AS472" s="18"/>
    </row>
    <row r="473" spans="2:45" x14ac:dyDescent="0.45">
      <c r="B473" s="187"/>
      <c r="C473" s="176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84"/>
      <c r="AI473" s="178"/>
      <c r="AJ473" s="178"/>
      <c r="AK473" s="172"/>
      <c r="AM473" s="9"/>
    </row>
    <row r="474" spans="2:45" x14ac:dyDescent="0.45">
      <c r="B474" s="187"/>
      <c r="C474" s="176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84"/>
      <c r="AI474" s="178"/>
      <c r="AJ474" s="178"/>
      <c r="AK474" s="172"/>
      <c r="AM474" s="9"/>
    </row>
    <row r="475" spans="2:45" x14ac:dyDescent="0.45">
      <c r="B475" s="187"/>
      <c r="C475" s="176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84"/>
      <c r="AI475" s="178"/>
      <c r="AJ475" s="178"/>
      <c r="AK475" s="172"/>
      <c r="AM475" s="9"/>
    </row>
    <row r="476" spans="2:45" x14ac:dyDescent="0.45">
      <c r="B476" s="187"/>
      <c r="C476" s="176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84"/>
      <c r="AI476" s="178"/>
      <c r="AJ476" s="178"/>
      <c r="AK476" s="172"/>
      <c r="AM476" s="9"/>
    </row>
    <row r="477" spans="2:45" x14ac:dyDescent="0.45">
      <c r="B477" s="187"/>
      <c r="C477" s="176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84"/>
      <c r="AI477" s="178"/>
      <c r="AJ477" s="178"/>
      <c r="AK477" s="172"/>
      <c r="AM477" s="9"/>
    </row>
    <row r="478" spans="2:45" x14ac:dyDescent="0.45">
      <c r="B478" s="187"/>
      <c r="C478" s="176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84"/>
      <c r="AI478" s="178"/>
      <c r="AJ478" s="178"/>
      <c r="AK478" s="172"/>
      <c r="AM478" s="9"/>
    </row>
    <row r="479" spans="2:45" x14ac:dyDescent="0.45">
      <c r="B479" s="187"/>
      <c r="C479" s="176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84"/>
      <c r="AI479" s="178"/>
      <c r="AJ479" s="178"/>
      <c r="AK479" s="172"/>
      <c r="AM479" s="9"/>
    </row>
    <row r="480" spans="2:45" x14ac:dyDescent="0.45">
      <c r="B480" s="187"/>
      <c r="C480" s="176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84"/>
      <c r="AI480" s="178"/>
      <c r="AJ480" s="178"/>
      <c r="AK480" s="172"/>
      <c r="AM480" s="9"/>
    </row>
    <row r="481" spans="2:39" x14ac:dyDescent="0.45">
      <c r="B481" s="187"/>
      <c r="C481" s="176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84"/>
      <c r="AI481" s="178"/>
      <c r="AJ481" s="178"/>
      <c r="AK481" s="172"/>
      <c r="AM481" s="9"/>
    </row>
    <row r="482" spans="2:39" x14ac:dyDescent="0.45">
      <c r="B482" s="187"/>
      <c r="C482" s="176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84"/>
      <c r="AI482" s="178"/>
      <c r="AJ482" s="178"/>
      <c r="AK482" s="172"/>
      <c r="AM482" s="9"/>
    </row>
    <row r="483" spans="2:39" x14ac:dyDescent="0.45">
      <c r="B483" s="187"/>
      <c r="C483" s="176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84"/>
      <c r="AI483" s="178"/>
      <c r="AJ483" s="178"/>
      <c r="AK483" s="172"/>
      <c r="AM483" s="9"/>
    </row>
    <row r="484" spans="2:39" x14ac:dyDescent="0.45">
      <c r="B484" s="187"/>
      <c r="C484" s="176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84"/>
      <c r="AI484" s="178"/>
      <c r="AJ484" s="178"/>
      <c r="AK484" s="172"/>
      <c r="AM484" s="9"/>
    </row>
    <row r="485" spans="2:39" x14ac:dyDescent="0.45">
      <c r="B485" s="187"/>
      <c r="C485" s="176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84"/>
      <c r="AI485" s="178"/>
      <c r="AJ485" s="178"/>
      <c r="AK485" s="172"/>
      <c r="AM485" s="9"/>
    </row>
    <row r="486" spans="2:39" x14ac:dyDescent="0.45">
      <c r="B486" s="187"/>
      <c r="C486" s="176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84"/>
      <c r="AI486" s="178"/>
      <c r="AJ486" s="178"/>
      <c r="AK486" s="172"/>
      <c r="AM486" s="9"/>
    </row>
    <row r="487" spans="2:39" x14ac:dyDescent="0.45">
      <c r="B487" s="187"/>
      <c r="C487" s="176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84"/>
      <c r="AI487" s="178"/>
      <c r="AJ487" s="178"/>
      <c r="AK487" s="172"/>
      <c r="AM487" s="9"/>
    </row>
    <row r="488" spans="2:39" x14ac:dyDescent="0.45">
      <c r="B488" s="187"/>
      <c r="C488" s="176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84"/>
      <c r="AI488" s="178"/>
      <c r="AJ488" s="178"/>
      <c r="AK488" s="172"/>
      <c r="AM488" s="9"/>
    </row>
    <row r="489" spans="2:39" x14ac:dyDescent="0.45">
      <c r="B489" s="187"/>
      <c r="C489" s="176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84"/>
      <c r="AI489" s="178"/>
      <c r="AJ489" s="178"/>
      <c r="AK489" s="172"/>
      <c r="AM489" s="9"/>
    </row>
    <row r="490" spans="2:39" x14ac:dyDescent="0.45">
      <c r="B490" s="187"/>
      <c r="C490" s="176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71"/>
      <c r="AE490" s="171"/>
      <c r="AF490" s="171"/>
      <c r="AG490" s="171"/>
      <c r="AH490" s="184"/>
      <c r="AI490" s="178"/>
      <c r="AJ490" s="178"/>
      <c r="AK490" s="172"/>
      <c r="AM490" s="9"/>
    </row>
    <row r="491" spans="2:39" x14ac:dyDescent="0.45">
      <c r="B491" s="187"/>
      <c r="C491" s="176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84"/>
      <c r="AI491" s="178"/>
      <c r="AJ491" s="178"/>
      <c r="AK491" s="172"/>
      <c r="AM491" s="9"/>
    </row>
    <row r="492" spans="2:39" x14ac:dyDescent="0.45">
      <c r="B492" s="187"/>
      <c r="C492" s="176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84"/>
      <c r="AI492" s="178"/>
      <c r="AJ492" s="178"/>
      <c r="AK492" s="172"/>
      <c r="AM492" s="9"/>
    </row>
    <row r="493" spans="2:39" x14ac:dyDescent="0.45">
      <c r="B493" s="187"/>
      <c r="C493" s="176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84"/>
      <c r="AI493" s="178"/>
      <c r="AJ493" s="178"/>
      <c r="AK493" s="172"/>
      <c r="AM493" s="9"/>
    </row>
    <row r="494" spans="2:39" x14ac:dyDescent="0.45">
      <c r="B494" s="187"/>
      <c r="C494" s="176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84"/>
      <c r="AI494" s="178"/>
      <c r="AJ494" s="178"/>
      <c r="AK494" s="172"/>
      <c r="AM494" s="9"/>
    </row>
    <row r="495" spans="2:39" x14ac:dyDescent="0.45">
      <c r="B495" s="187"/>
      <c r="C495" s="176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84"/>
      <c r="AI495" s="178"/>
      <c r="AJ495" s="178"/>
      <c r="AK495" s="172"/>
      <c r="AM495" s="9"/>
    </row>
    <row r="496" spans="2:39" x14ac:dyDescent="0.45">
      <c r="B496" s="187"/>
      <c r="C496" s="176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84"/>
      <c r="AI496" s="178"/>
      <c r="AJ496" s="178"/>
      <c r="AK496" s="172"/>
      <c r="AM496" s="9"/>
    </row>
    <row r="497" spans="2:39" x14ac:dyDescent="0.45">
      <c r="B497" s="187"/>
      <c r="C497" s="176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84"/>
      <c r="AI497" s="178"/>
      <c r="AJ497" s="178"/>
      <c r="AK497" s="172"/>
      <c r="AM497" s="9"/>
    </row>
    <row r="498" spans="2:39" x14ac:dyDescent="0.45">
      <c r="B498" s="187"/>
      <c r="C498" s="176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84"/>
      <c r="AI498" s="178"/>
      <c r="AJ498" s="178"/>
      <c r="AK498" s="172"/>
      <c r="AM498" s="9"/>
    </row>
    <row r="499" spans="2:39" x14ac:dyDescent="0.45">
      <c r="B499" s="187"/>
      <c r="C499" s="176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84"/>
      <c r="AI499" s="178"/>
      <c r="AJ499" s="178"/>
      <c r="AK499" s="172"/>
      <c r="AM499" s="9"/>
    </row>
    <row r="500" spans="2:39" x14ac:dyDescent="0.45">
      <c r="B500" s="187"/>
      <c r="C500" s="176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84"/>
      <c r="AI500" s="178"/>
      <c r="AJ500" s="178"/>
      <c r="AK500" s="172"/>
      <c r="AM500" s="9"/>
    </row>
    <row r="501" spans="2:39" x14ac:dyDescent="0.45">
      <c r="B501" s="187"/>
      <c r="C501" s="176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84"/>
      <c r="AI501" s="178"/>
      <c r="AJ501" s="178"/>
      <c r="AK501" s="172"/>
      <c r="AM501" s="9"/>
    </row>
    <row r="502" spans="2:39" x14ac:dyDescent="0.45">
      <c r="B502" s="187"/>
      <c r="C502" s="176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84"/>
      <c r="AI502" s="178"/>
      <c r="AJ502" s="178"/>
      <c r="AK502" s="172"/>
      <c r="AM502" s="9"/>
    </row>
    <row r="503" spans="2:39" x14ac:dyDescent="0.45">
      <c r="B503" s="187"/>
      <c r="C503" s="176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84"/>
      <c r="AI503" s="178"/>
      <c r="AJ503" s="178"/>
      <c r="AK503" s="172"/>
      <c r="AM503" s="9"/>
    </row>
    <row r="504" spans="2:39" x14ac:dyDescent="0.45">
      <c r="B504" s="187"/>
      <c r="C504" s="176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84"/>
      <c r="AI504" s="178"/>
      <c r="AJ504" s="178"/>
      <c r="AK504" s="172"/>
      <c r="AM504" s="9"/>
    </row>
    <row r="505" spans="2:39" x14ac:dyDescent="0.45">
      <c r="B505" s="187"/>
      <c r="C505" s="176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84"/>
      <c r="AI505" s="178"/>
      <c r="AJ505" s="178"/>
      <c r="AK505" s="172"/>
      <c r="AM505" s="9"/>
    </row>
    <row r="506" spans="2:39" x14ac:dyDescent="0.45">
      <c r="B506" s="187"/>
      <c r="C506" s="176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84"/>
      <c r="AI506" s="178"/>
      <c r="AJ506" s="178"/>
      <c r="AK506" s="172"/>
      <c r="AM506" s="9"/>
    </row>
    <row r="507" spans="2:39" x14ac:dyDescent="0.45">
      <c r="B507" s="187"/>
      <c r="C507" s="176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84"/>
      <c r="AI507" s="178"/>
      <c r="AJ507" s="178"/>
      <c r="AK507" s="172"/>
      <c r="AM507" s="9"/>
    </row>
    <row r="508" spans="2:39" x14ac:dyDescent="0.45">
      <c r="B508" s="187"/>
      <c r="C508" s="176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84"/>
      <c r="AI508" s="178"/>
      <c r="AJ508" s="178"/>
      <c r="AK508" s="172"/>
      <c r="AM508" s="9"/>
    </row>
    <row r="509" spans="2:39" x14ac:dyDescent="0.45">
      <c r="B509" s="187"/>
      <c r="C509" s="176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84"/>
      <c r="AI509" s="178"/>
      <c r="AJ509" s="178"/>
      <c r="AK509" s="172"/>
      <c r="AM509" s="9"/>
    </row>
    <row r="510" spans="2:39" x14ac:dyDescent="0.45">
      <c r="B510" s="187"/>
      <c r="C510" s="176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84"/>
      <c r="AI510" s="178"/>
      <c r="AJ510" s="178"/>
      <c r="AK510" s="172"/>
      <c r="AM510" s="9"/>
    </row>
    <row r="511" spans="2:39" x14ac:dyDescent="0.45">
      <c r="B511" s="187"/>
      <c r="C511" s="176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84"/>
      <c r="AI511" s="178"/>
      <c r="AJ511" s="178"/>
      <c r="AK511" s="172"/>
      <c r="AM511" s="9"/>
    </row>
    <row r="512" spans="2:39" x14ac:dyDescent="0.45">
      <c r="B512" s="187"/>
      <c r="C512" s="176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84"/>
      <c r="AI512" s="178"/>
      <c r="AJ512" s="178"/>
      <c r="AK512" s="172"/>
      <c r="AM512" s="9"/>
    </row>
    <row r="513" spans="2:39" x14ac:dyDescent="0.45">
      <c r="B513" s="187"/>
      <c r="C513" s="176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84"/>
      <c r="AI513" s="178"/>
      <c r="AJ513" s="178"/>
      <c r="AK513" s="172"/>
      <c r="AM513" s="9"/>
    </row>
    <row r="514" spans="2:39" x14ac:dyDescent="0.45">
      <c r="B514" s="187"/>
      <c r="C514" s="176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84"/>
      <c r="AI514" s="178"/>
      <c r="AJ514" s="178"/>
      <c r="AK514" s="172"/>
      <c r="AM514" s="9"/>
    </row>
    <row r="515" spans="2:39" x14ac:dyDescent="0.45">
      <c r="B515" s="187"/>
      <c r="C515" s="176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84"/>
      <c r="AI515" s="178"/>
      <c r="AJ515" s="178"/>
      <c r="AK515" s="172"/>
      <c r="AM515" s="9"/>
    </row>
    <row r="516" spans="2:39" x14ac:dyDescent="0.45">
      <c r="B516" s="187"/>
      <c r="C516" s="176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84"/>
      <c r="AI516" s="178"/>
      <c r="AJ516" s="178"/>
      <c r="AK516" s="172"/>
      <c r="AM516" s="9"/>
    </row>
    <row r="517" spans="2:39" x14ac:dyDescent="0.45">
      <c r="B517" s="187"/>
      <c r="C517" s="176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84"/>
      <c r="AI517" s="178"/>
      <c r="AJ517" s="178"/>
      <c r="AK517" s="172"/>
      <c r="AM517" s="9"/>
    </row>
    <row r="518" spans="2:39" x14ac:dyDescent="0.45">
      <c r="B518" s="187"/>
      <c r="C518" s="176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84"/>
      <c r="AI518" s="178"/>
      <c r="AJ518" s="178"/>
      <c r="AK518" s="172"/>
      <c r="AM518" s="9"/>
    </row>
    <row r="519" spans="2:39" x14ac:dyDescent="0.45">
      <c r="B519" s="187"/>
      <c r="C519" s="176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84"/>
      <c r="AI519" s="178"/>
      <c r="AJ519" s="178"/>
      <c r="AK519" s="172"/>
      <c r="AM519" s="9"/>
    </row>
    <row r="520" spans="2:39" x14ac:dyDescent="0.45">
      <c r="B520" s="187"/>
      <c r="C520" s="176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84"/>
      <c r="AI520" s="178"/>
      <c r="AJ520" s="178"/>
      <c r="AK520" s="172"/>
      <c r="AM520" s="9"/>
    </row>
    <row r="521" spans="2:39" x14ac:dyDescent="0.45">
      <c r="B521" s="187"/>
      <c r="C521" s="176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84"/>
      <c r="AI521" s="178"/>
      <c r="AJ521" s="178"/>
      <c r="AK521" s="172"/>
      <c r="AM521" s="9"/>
    </row>
    <row r="522" spans="2:39" x14ac:dyDescent="0.45">
      <c r="B522" s="187"/>
      <c r="C522" s="176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84"/>
      <c r="AI522" s="178"/>
      <c r="AJ522" s="178"/>
      <c r="AK522" s="172"/>
      <c r="AM522" s="9"/>
    </row>
    <row r="523" spans="2:39" x14ac:dyDescent="0.45">
      <c r="B523" s="187"/>
      <c r="C523" s="176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84"/>
      <c r="AI523" s="178"/>
      <c r="AJ523" s="178"/>
      <c r="AK523" s="172"/>
      <c r="AM523" s="9"/>
    </row>
    <row r="524" spans="2:39" x14ac:dyDescent="0.45">
      <c r="B524" s="187"/>
      <c r="C524" s="176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84"/>
      <c r="AI524" s="178"/>
      <c r="AJ524" s="178"/>
      <c r="AK524" s="172"/>
      <c r="AM524" s="9"/>
    </row>
    <row r="525" spans="2:39" x14ac:dyDescent="0.45">
      <c r="B525" s="187"/>
      <c r="C525" s="176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84"/>
      <c r="AI525" s="178"/>
      <c r="AJ525" s="178"/>
      <c r="AK525" s="172"/>
      <c r="AM525" s="9"/>
    </row>
    <row r="526" spans="2:39" x14ac:dyDescent="0.45">
      <c r="B526" s="187"/>
      <c r="C526" s="176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84"/>
      <c r="AI526" s="178"/>
      <c r="AJ526" s="178"/>
      <c r="AK526" s="172"/>
      <c r="AM526" s="9"/>
    </row>
    <row r="527" spans="2:39" x14ac:dyDescent="0.45">
      <c r="B527" s="187"/>
      <c r="C527" s="176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84"/>
      <c r="AI527" s="178"/>
      <c r="AJ527" s="178"/>
      <c r="AK527" s="172"/>
      <c r="AM527" s="9"/>
    </row>
    <row r="528" spans="2:39" x14ac:dyDescent="0.45">
      <c r="B528" s="187"/>
      <c r="C528" s="176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84"/>
      <c r="AI528" s="178"/>
      <c r="AJ528" s="178"/>
      <c r="AK528" s="172"/>
      <c r="AM528" s="9"/>
    </row>
    <row r="529" spans="1:71" x14ac:dyDescent="0.45">
      <c r="B529" s="187"/>
      <c r="C529" s="176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84"/>
      <c r="AI529" s="178"/>
      <c r="AJ529" s="178"/>
      <c r="AK529" s="172"/>
      <c r="AM529" s="9"/>
    </row>
    <row r="530" spans="1:71" x14ac:dyDescent="0.45">
      <c r="B530" s="187"/>
      <c r="C530" s="176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84"/>
      <c r="AI530" s="178"/>
      <c r="AJ530" s="178"/>
      <c r="AK530" s="172"/>
      <c r="AM530" s="9"/>
    </row>
    <row r="531" spans="1:71" x14ac:dyDescent="0.45">
      <c r="B531" s="187"/>
      <c r="C531" s="176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84"/>
      <c r="AI531" s="178"/>
      <c r="AJ531" s="178"/>
      <c r="AK531" s="172"/>
      <c r="AM531" s="9"/>
    </row>
    <row r="532" spans="1:71" x14ac:dyDescent="0.45">
      <c r="B532" s="187"/>
      <c r="C532" s="176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84"/>
      <c r="AI532" s="178"/>
      <c r="AJ532" s="178"/>
      <c r="AK532" s="172"/>
      <c r="AM532" s="9"/>
    </row>
    <row r="533" spans="1:71" x14ac:dyDescent="0.45">
      <c r="B533" s="187"/>
      <c r="C533" s="176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84"/>
      <c r="AI533" s="178"/>
      <c r="AJ533" s="178"/>
      <c r="AK533" s="172"/>
      <c r="AM533" s="9"/>
    </row>
    <row r="534" spans="1:71" x14ac:dyDescent="0.45">
      <c r="B534" s="187"/>
      <c r="C534" s="176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84"/>
      <c r="AI534" s="178"/>
      <c r="AJ534" s="178"/>
      <c r="AK534" s="172"/>
      <c r="AM534" s="9"/>
    </row>
    <row r="535" spans="1:71" ht="14.65" thickBot="1" x14ac:dyDescent="0.5">
      <c r="B535" s="187"/>
      <c r="C535" s="176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84"/>
      <c r="AI535" s="178"/>
      <c r="AJ535" s="178"/>
      <c r="AK535" s="172"/>
      <c r="AM535" s="11"/>
    </row>
    <row r="536" spans="1:71" ht="29.25" thickTop="1" thickBot="1" x14ac:dyDescent="0.5">
      <c r="B536" s="185"/>
      <c r="C536" s="172"/>
      <c r="D536" s="172"/>
      <c r="E536" s="172"/>
      <c r="F536" s="172"/>
      <c r="G536" s="172"/>
      <c r="H536" s="172"/>
      <c r="I536" s="172"/>
      <c r="J536" s="172"/>
      <c r="K536" s="172"/>
      <c r="L536" s="172"/>
      <c r="M536" s="172"/>
      <c r="N536" s="172"/>
      <c r="O536" s="172"/>
      <c r="P536" s="172"/>
      <c r="Q536" s="172"/>
      <c r="R536" s="172"/>
      <c r="S536" s="172"/>
      <c r="T536" s="172"/>
      <c r="U536" s="172"/>
      <c r="V536" s="172"/>
      <c r="W536" s="172"/>
      <c r="X536" s="172"/>
      <c r="Y536" s="172"/>
      <c r="Z536" s="172"/>
      <c r="AA536" s="172"/>
      <c r="AB536" s="172"/>
      <c r="AC536" s="172"/>
      <c r="AD536" s="172"/>
      <c r="AE536" s="172"/>
      <c r="AF536" s="172"/>
      <c r="AG536" s="172"/>
      <c r="AH536" s="185"/>
      <c r="AI536" s="178"/>
      <c r="AJ536" s="172"/>
      <c r="AK536" s="172"/>
      <c r="AM536" s="13"/>
      <c r="AN536" s="12"/>
      <c r="AO536" s="122" t="s">
        <v>244</v>
      </c>
      <c r="AP536" s="5" t="s">
        <v>483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540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539</v>
      </c>
      <c r="BB536" s="5" t="s">
        <v>64</v>
      </c>
      <c r="BC536" s="5" t="s">
        <v>68</v>
      </c>
      <c r="BD536" s="5" t="s">
        <v>547</v>
      </c>
      <c r="BE536" s="5" t="s">
        <v>50</v>
      </c>
      <c r="BF536" s="5" t="s">
        <v>63</v>
      </c>
      <c r="BG536" s="5" t="s">
        <v>67</v>
      </c>
      <c r="BH536" s="5" t="s">
        <v>556</v>
      </c>
      <c r="BI536" s="5" t="s">
        <v>548</v>
      </c>
      <c r="BJ536" s="5" t="s">
        <v>538</v>
      </c>
      <c r="BK536" s="5" t="s">
        <v>174</v>
      </c>
      <c r="BL536" s="5" t="s">
        <v>61</v>
      </c>
      <c r="BM536" s="5" t="s">
        <v>52</v>
      </c>
      <c r="BN536" s="5" t="s">
        <v>65</v>
      </c>
      <c r="BO536" s="5" t="s">
        <v>514</v>
      </c>
      <c r="BP536" s="5" t="s">
        <v>60</v>
      </c>
      <c r="BQ536" s="5" t="s">
        <v>62</v>
      </c>
      <c r="BR536" s="5" t="s">
        <v>69</v>
      </c>
      <c r="BS536" s="5" t="s">
        <v>557</v>
      </c>
    </row>
    <row r="537" spans="1:71" ht="14.65" thickTop="1" x14ac:dyDescent="0.45">
      <c r="A537" s="28" t="s">
        <v>224</v>
      </c>
      <c r="B537" s="187"/>
      <c r="C537" s="176"/>
      <c r="D537" s="177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  <c r="R537" s="177"/>
      <c r="S537" s="177"/>
      <c r="T537" s="177"/>
      <c r="U537" s="177"/>
      <c r="V537" s="177"/>
      <c r="W537" s="177"/>
      <c r="X537" s="177"/>
      <c r="Y537" s="177"/>
      <c r="Z537" s="177"/>
      <c r="AA537" s="177"/>
      <c r="AB537" s="177"/>
      <c r="AC537" s="177"/>
      <c r="AD537" s="177"/>
      <c r="AE537" s="177"/>
      <c r="AF537" s="177"/>
      <c r="AG537" s="177"/>
      <c r="AH537" s="187"/>
      <c r="AI537" s="178"/>
      <c r="AJ537" s="178"/>
      <c r="AK537" s="172"/>
      <c r="AM537" s="10"/>
      <c r="AO537" s="102"/>
      <c r="AP537" s="102"/>
      <c r="AQ537" s="102"/>
      <c r="AR537" s="102"/>
      <c r="AS537" s="102"/>
      <c r="AT537" s="102"/>
      <c r="AU537" s="102"/>
      <c r="AV537" s="102"/>
      <c r="AW537" s="102"/>
      <c r="AX537" s="102"/>
      <c r="AY537" s="102"/>
      <c r="AZ537" s="102"/>
      <c r="BA537" s="102"/>
      <c r="BB537" s="102"/>
      <c r="BC537" s="102"/>
      <c r="BD537" s="102"/>
      <c r="BE537" s="102"/>
      <c r="BF537" s="102"/>
      <c r="BG537" s="102"/>
      <c r="BH537" s="102"/>
      <c r="BI537" s="102"/>
      <c r="BJ537" s="102"/>
      <c r="BK537" s="102"/>
      <c r="BL537" s="102"/>
      <c r="BM537" s="102"/>
      <c r="BN537" s="102"/>
      <c r="BO537" s="102"/>
      <c r="BP537" s="102"/>
      <c r="BQ537" s="102"/>
      <c r="BR537" s="102"/>
      <c r="BS537" s="102"/>
    </row>
    <row r="538" spans="1:71" x14ac:dyDescent="0.45">
      <c r="A538" s="8">
        <f>INPUT!$J$4</f>
        <v>0</v>
      </c>
      <c r="B538" s="187"/>
      <c r="C538" s="176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84"/>
      <c r="AI538" s="178"/>
      <c r="AJ538" s="178"/>
      <c r="AK538" s="172"/>
      <c r="AM538" s="9"/>
      <c r="AO538" s="39">
        <v>0</v>
      </c>
      <c r="AP538" s="39">
        <v>0</v>
      </c>
      <c r="AQ538" s="39">
        <v>0</v>
      </c>
      <c r="AR538" s="39">
        <v>0</v>
      </c>
      <c r="AS538" s="39">
        <v>0</v>
      </c>
      <c r="AT538" s="39">
        <v>0</v>
      </c>
      <c r="AU538" s="39">
        <v>0</v>
      </c>
      <c r="AV538" s="39">
        <v>0</v>
      </c>
      <c r="AW538" s="39">
        <v>0</v>
      </c>
      <c r="AX538" s="39">
        <v>0</v>
      </c>
      <c r="AY538" s="39">
        <v>0</v>
      </c>
      <c r="AZ538" s="39">
        <v>0</v>
      </c>
      <c r="BA538" s="39">
        <v>0</v>
      </c>
      <c r="BB538" s="39">
        <v>0</v>
      </c>
      <c r="BC538" s="39">
        <v>0</v>
      </c>
      <c r="BD538" s="39">
        <v>0</v>
      </c>
      <c r="BE538" s="39">
        <v>0</v>
      </c>
      <c r="BF538" s="39">
        <v>0</v>
      </c>
      <c r="BG538" s="39">
        <v>0</v>
      </c>
      <c r="BH538" s="39">
        <v>0</v>
      </c>
      <c r="BI538" s="39">
        <v>0</v>
      </c>
      <c r="BJ538" s="39">
        <v>0</v>
      </c>
      <c r="BK538" s="39">
        <v>0</v>
      </c>
      <c r="BL538" s="39">
        <v>0</v>
      </c>
      <c r="BM538" s="39">
        <v>0</v>
      </c>
      <c r="BN538" s="39">
        <v>0</v>
      </c>
      <c r="BO538" s="39">
        <v>0</v>
      </c>
      <c r="BP538" s="39">
        <v>0</v>
      </c>
      <c r="BQ538" s="39">
        <v>0</v>
      </c>
      <c r="BR538" s="39">
        <v>0</v>
      </c>
      <c r="BS538" s="39">
        <v>0</v>
      </c>
    </row>
    <row r="539" spans="1:71" x14ac:dyDescent="0.45">
      <c r="B539" s="187"/>
      <c r="C539" s="176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84"/>
      <c r="AI539" s="178"/>
      <c r="AJ539" s="178"/>
      <c r="AK539" s="172"/>
      <c r="AM539" s="9"/>
      <c r="AO539" s="40">
        <f t="shared" ref="AO539:BS539" si="7">ROWS(C537:C611)-COUNTBLANK(C537:C611)</f>
        <v>0</v>
      </c>
      <c r="AP539" s="40">
        <f t="shared" si="7"/>
        <v>0</v>
      </c>
      <c r="AQ539" s="40">
        <f t="shared" si="7"/>
        <v>0</v>
      </c>
      <c r="AR539" s="40">
        <f t="shared" si="7"/>
        <v>0</v>
      </c>
      <c r="AS539" s="40">
        <f t="shared" si="7"/>
        <v>0</v>
      </c>
      <c r="AT539" s="40">
        <f t="shared" si="7"/>
        <v>0</v>
      </c>
      <c r="AU539" s="40">
        <f t="shared" si="7"/>
        <v>0</v>
      </c>
      <c r="AV539" s="40">
        <f t="shared" si="7"/>
        <v>0</v>
      </c>
      <c r="AW539" s="40">
        <f t="shared" si="7"/>
        <v>0</v>
      </c>
      <c r="AX539" s="40">
        <f t="shared" si="7"/>
        <v>0</v>
      </c>
      <c r="AY539" s="40">
        <f t="shared" si="7"/>
        <v>0</v>
      </c>
      <c r="AZ539" s="40">
        <f t="shared" si="7"/>
        <v>0</v>
      </c>
      <c r="BA539" s="40">
        <f t="shared" si="7"/>
        <v>0</v>
      </c>
      <c r="BB539" s="40">
        <f t="shared" si="7"/>
        <v>0</v>
      </c>
      <c r="BC539" s="40">
        <f t="shared" si="7"/>
        <v>0</v>
      </c>
      <c r="BD539" s="40">
        <f t="shared" si="7"/>
        <v>0</v>
      </c>
      <c r="BE539" s="40">
        <f t="shared" si="7"/>
        <v>0</v>
      </c>
      <c r="BF539" s="40">
        <f t="shared" si="7"/>
        <v>0</v>
      </c>
      <c r="BG539" s="40">
        <f t="shared" si="7"/>
        <v>0</v>
      </c>
      <c r="BH539" s="40">
        <f t="shared" si="7"/>
        <v>0</v>
      </c>
      <c r="BI539" s="40">
        <f t="shared" si="7"/>
        <v>0</v>
      </c>
      <c r="BJ539" s="40">
        <f t="shared" si="7"/>
        <v>0</v>
      </c>
      <c r="BK539" s="40">
        <f t="shared" si="7"/>
        <v>0</v>
      </c>
      <c r="BL539" s="40">
        <f t="shared" si="7"/>
        <v>0</v>
      </c>
      <c r="BM539" s="40">
        <f t="shared" si="7"/>
        <v>0</v>
      </c>
      <c r="BN539" s="40">
        <f t="shared" si="7"/>
        <v>0</v>
      </c>
      <c r="BO539" s="40">
        <f t="shared" si="7"/>
        <v>0</v>
      </c>
      <c r="BP539" s="40">
        <f t="shared" si="7"/>
        <v>0</v>
      </c>
      <c r="BQ539" s="40">
        <f t="shared" si="7"/>
        <v>0</v>
      </c>
      <c r="BR539" s="40">
        <f t="shared" si="7"/>
        <v>0</v>
      </c>
      <c r="BS539" s="40">
        <f t="shared" si="7"/>
        <v>0</v>
      </c>
    </row>
    <row r="540" spans="1:71" x14ac:dyDescent="0.45">
      <c r="B540" s="187"/>
      <c r="C540" s="176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84"/>
      <c r="AI540" s="178"/>
      <c r="AJ540" s="178"/>
      <c r="AK540" s="172"/>
      <c r="AM540" s="9"/>
    </row>
    <row r="541" spans="1:71" x14ac:dyDescent="0.45">
      <c r="B541" s="187"/>
      <c r="C541" s="176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84"/>
      <c r="AI541" s="178"/>
      <c r="AJ541" s="178"/>
      <c r="AK541" s="172"/>
      <c r="AM541" s="9"/>
      <c r="AO541" s="22" t="s">
        <v>257</v>
      </c>
      <c r="AP541" s="22" t="s">
        <v>587</v>
      </c>
      <c r="AQ541" s="22" t="s">
        <v>590</v>
      </c>
      <c r="AR541" s="22" t="s">
        <v>588</v>
      </c>
      <c r="AS541" s="22" t="s">
        <v>589</v>
      </c>
    </row>
    <row r="542" spans="1:71" x14ac:dyDescent="0.45">
      <c r="B542" s="187"/>
      <c r="C542" s="176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84"/>
      <c r="AI542" s="178"/>
      <c r="AJ542" s="178"/>
      <c r="AK542" s="172"/>
      <c r="AM542" s="9"/>
      <c r="AO542" s="23">
        <f>ROWS(AH537:AH611)-COUNTBLANK(AH537:AH611)</f>
        <v>0</v>
      </c>
      <c r="AP542" s="23">
        <f>COUNTIF(AK537:AK611,"FALSE")</f>
        <v>0</v>
      </c>
      <c r="AQ542" s="23">
        <f>AO542-AP542</f>
        <v>0</v>
      </c>
      <c r="AR542" s="23">
        <f>COUNTIF(AJ537:AJ611,"O")</f>
        <v>0</v>
      </c>
      <c r="AS542" s="23">
        <f>COUNTIF(AJ537:AJ611,"*~?")</f>
        <v>0</v>
      </c>
    </row>
    <row r="543" spans="1:71" x14ac:dyDescent="0.45">
      <c r="B543" s="187"/>
      <c r="C543" s="176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84"/>
      <c r="AI543" s="178"/>
      <c r="AJ543" s="178"/>
      <c r="AK543" s="172"/>
      <c r="AM543" s="9"/>
    </row>
    <row r="544" spans="1:71" x14ac:dyDescent="0.45">
      <c r="B544" s="187"/>
      <c r="C544" s="176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84"/>
      <c r="AI544" s="178"/>
      <c r="AJ544" s="178"/>
      <c r="AK544" s="172"/>
      <c r="AM544" s="9"/>
      <c r="AO544" s="9"/>
      <c r="AP544" s="22" t="s">
        <v>455</v>
      </c>
      <c r="AQ544" s="22" t="s">
        <v>337</v>
      </c>
      <c r="AR544" s="22" t="s">
        <v>456</v>
      </c>
    </row>
    <row r="545" spans="2:45" x14ac:dyDescent="0.45">
      <c r="B545" s="187"/>
      <c r="C545" s="176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84"/>
      <c r="AI545" s="178"/>
      <c r="AJ545" s="178"/>
      <c r="AK545" s="172"/>
      <c r="AM545" s="9"/>
      <c r="AO545" s="22" t="s">
        <v>260</v>
      </c>
      <c r="AP545" s="25">
        <f>IF(ISNUMBER(SEARCH("S",A538)),COUNTIF(AK537:AK546,"False"),0)</f>
        <v>0</v>
      </c>
      <c r="AQ545" s="25">
        <f>IF(ISNUMBER(SEARCH("S",A538)),COUNTIF(AK571:AK580,"False"),0)</f>
        <v>0</v>
      </c>
      <c r="AR545" s="25">
        <f>IF(ISNUMBER(SEARCH("S",A538)),COUNTIF(AK547:AK570,"False"),0)</f>
        <v>0</v>
      </c>
      <c r="AS545" s="28"/>
    </row>
    <row r="546" spans="2:45" x14ac:dyDescent="0.45">
      <c r="B546" s="187"/>
      <c r="C546" s="176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84"/>
      <c r="AI546" s="178"/>
      <c r="AJ546" s="178"/>
      <c r="AK546" s="172"/>
      <c r="AM546" s="9"/>
      <c r="AO546" s="22" t="s">
        <v>352</v>
      </c>
      <c r="AP546" s="25">
        <f>IF(ISNUMBER(SEARCH("P",A538)),COUNTIF(AK537:AK546,"False"),0)</f>
        <v>0</v>
      </c>
      <c r="AQ546" s="25">
        <f>IF(ISNUMBER(SEARCH("P",A538)),COUNTIF(AK571:AK580,"False"),0)</f>
        <v>0</v>
      </c>
      <c r="AR546" s="25">
        <f>IF(ISNUMBER(SEARCH("P",A538)),COUNTIF(AK547:AK570,"False"),0)</f>
        <v>0</v>
      </c>
      <c r="AS546" s="18"/>
    </row>
    <row r="547" spans="2:45" x14ac:dyDescent="0.45">
      <c r="B547" s="187"/>
      <c r="C547" s="176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84"/>
      <c r="AI547" s="178"/>
      <c r="AJ547" s="178"/>
      <c r="AK547" s="172"/>
      <c r="AM547" s="9"/>
      <c r="AO547" s="22" t="s">
        <v>353</v>
      </c>
      <c r="AP547" s="25">
        <f>IF(ISNUMBER(SEARCH("A",A538)),COUNTIF(AK537:AK546,"False"),0)</f>
        <v>0</v>
      </c>
      <c r="AQ547" s="25">
        <f>IF(ISNUMBER(SEARCH("A",A538)),COUNTIF(AK602:AK611,"False"),0)</f>
        <v>0</v>
      </c>
      <c r="AR547" s="25">
        <f>IF(ISNUMBER(SEARCH("A",A538)),COUNTIF(AK547:AK601,"False"),0)</f>
        <v>0</v>
      </c>
      <c r="AS547" s="18"/>
    </row>
    <row r="548" spans="2:45" x14ac:dyDescent="0.45">
      <c r="B548" s="187"/>
      <c r="C548" s="176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84"/>
      <c r="AI548" s="178"/>
      <c r="AJ548" s="178"/>
      <c r="AK548" s="172"/>
      <c r="AM548" s="9"/>
      <c r="AS548" s="18"/>
    </row>
    <row r="549" spans="2:45" x14ac:dyDescent="0.45">
      <c r="B549" s="187"/>
      <c r="C549" s="176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84"/>
      <c r="AI549" s="178"/>
      <c r="AJ549" s="178"/>
      <c r="AK549" s="172"/>
      <c r="AM549" s="9"/>
    </row>
    <row r="550" spans="2:45" x14ac:dyDescent="0.45">
      <c r="B550" s="187"/>
      <c r="C550" s="176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84"/>
      <c r="AI550" s="178"/>
      <c r="AJ550" s="178"/>
      <c r="AK550" s="172"/>
      <c r="AM550" s="9"/>
    </row>
    <row r="551" spans="2:45" x14ac:dyDescent="0.45">
      <c r="B551" s="187"/>
      <c r="C551" s="176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84"/>
      <c r="AI551" s="178"/>
      <c r="AJ551" s="178"/>
      <c r="AK551" s="172"/>
      <c r="AM551" s="9"/>
    </row>
    <row r="552" spans="2:45" x14ac:dyDescent="0.45">
      <c r="B552" s="187"/>
      <c r="C552" s="176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84"/>
      <c r="AI552" s="178"/>
      <c r="AJ552" s="178"/>
      <c r="AK552" s="172"/>
      <c r="AM552" s="9"/>
    </row>
    <row r="553" spans="2:45" x14ac:dyDescent="0.45">
      <c r="B553" s="187"/>
      <c r="C553" s="176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84"/>
      <c r="AI553" s="178"/>
      <c r="AJ553" s="178"/>
      <c r="AK553" s="172"/>
      <c r="AM553" s="9"/>
    </row>
    <row r="554" spans="2:45" x14ac:dyDescent="0.45">
      <c r="B554" s="187"/>
      <c r="C554" s="176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84"/>
      <c r="AI554" s="178"/>
      <c r="AJ554" s="178"/>
      <c r="AK554" s="172"/>
      <c r="AM554" s="9"/>
    </row>
    <row r="555" spans="2:45" x14ac:dyDescent="0.45">
      <c r="B555" s="187"/>
      <c r="C555" s="176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84"/>
      <c r="AI555" s="178"/>
      <c r="AJ555" s="178"/>
      <c r="AK555" s="172"/>
      <c r="AM555" s="9"/>
    </row>
    <row r="556" spans="2:45" x14ac:dyDescent="0.45">
      <c r="B556" s="187"/>
      <c r="C556" s="176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84"/>
      <c r="AI556" s="178"/>
      <c r="AJ556" s="178"/>
      <c r="AK556" s="172"/>
      <c r="AM556" s="9"/>
    </row>
    <row r="557" spans="2:45" x14ac:dyDescent="0.45">
      <c r="B557" s="187"/>
      <c r="C557" s="176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84"/>
      <c r="AI557" s="178"/>
      <c r="AJ557" s="178"/>
      <c r="AK557" s="172"/>
      <c r="AM557" s="9"/>
    </row>
    <row r="558" spans="2:45" x14ac:dyDescent="0.45">
      <c r="B558" s="187"/>
      <c r="C558" s="176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84"/>
      <c r="AI558" s="178"/>
      <c r="AJ558" s="178"/>
      <c r="AK558" s="172"/>
      <c r="AM558" s="9"/>
    </row>
    <row r="559" spans="2:45" x14ac:dyDescent="0.45">
      <c r="B559" s="187"/>
      <c r="C559" s="176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84"/>
      <c r="AI559" s="178"/>
      <c r="AJ559" s="178"/>
      <c r="AK559" s="172"/>
      <c r="AM559" s="9"/>
    </row>
    <row r="560" spans="2:45" x14ac:dyDescent="0.45">
      <c r="B560" s="187"/>
      <c r="C560" s="176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84"/>
      <c r="AI560" s="178"/>
      <c r="AJ560" s="178"/>
      <c r="AK560" s="172"/>
      <c r="AM560" s="9"/>
    </row>
    <row r="561" spans="2:39" x14ac:dyDescent="0.45">
      <c r="B561" s="187"/>
      <c r="C561" s="176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84"/>
      <c r="AI561" s="178"/>
      <c r="AJ561" s="178"/>
      <c r="AK561" s="172"/>
      <c r="AM561" s="9"/>
    </row>
    <row r="562" spans="2:39" x14ac:dyDescent="0.45">
      <c r="B562" s="187"/>
      <c r="C562" s="176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84"/>
      <c r="AI562" s="178"/>
      <c r="AJ562" s="178"/>
      <c r="AK562" s="172"/>
      <c r="AM562" s="9"/>
    </row>
    <row r="563" spans="2:39" x14ac:dyDescent="0.45">
      <c r="B563" s="187"/>
      <c r="C563" s="176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84"/>
      <c r="AI563" s="178"/>
      <c r="AJ563" s="178"/>
      <c r="AK563" s="172"/>
      <c r="AM563" s="9"/>
    </row>
    <row r="564" spans="2:39" x14ac:dyDescent="0.45">
      <c r="B564" s="187"/>
      <c r="C564" s="176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84"/>
      <c r="AI564" s="178"/>
      <c r="AJ564" s="178"/>
      <c r="AK564" s="172"/>
      <c r="AM564" s="9"/>
    </row>
    <row r="565" spans="2:39" x14ac:dyDescent="0.45">
      <c r="B565" s="187"/>
      <c r="C565" s="176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84"/>
      <c r="AI565" s="178"/>
      <c r="AJ565" s="178"/>
      <c r="AK565" s="172"/>
      <c r="AM565" s="9"/>
    </row>
    <row r="566" spans="2:39" x14ac:dyDescent="0.45">
      <c r="B566" s="187"/>
      <c r="C566" s="176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84"/>
      <c r="AI566" s="178"/>
      <c r="AJ566" s="178"/>
      <c r="AK566" s="172"/>
      <c r="AM566" s="9"/>
    </row>
    <row r="567" spans="2:39" x14ac:dyDescent="0.45">
      <c r="B567" s="187"/>
      <c r="C567" s="176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84"/>
      <c r="AI567" s="178"/>
      <c r="AJ567" s="178"/>
      <c r="AK567" s="172"/>
      <c r="AM567" s="9"/>
    </row>
    <row r="568" spans="2:39" x14ac:dyDescent="0.45">
      <c r="B568" s="187"/>
      <c r="C568" s="176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84"/>
      <c r="AI568" s="178"/>
      <c r="AJ568" s="178"/>
      <c r="AK568" s="172"/>
      <c r="AM568" s="9"/>
    </row>
    <row r="569" spans="2:39" x14ac:dyDescent="0.45">
      <c r="B569" s="187"/>
      <c r="C569" s="176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84"/>
      <c r="AI569" s="178"/>
      <c r="AJ569" s="178"/>
      <c r="AK569" s="172"/>
      <c r="AM569" s="9"/>
    </row>
    <row r="570" spans="2:39" x14ac:dyDescent="0.45">
      <c r="B570" s="187"/>
      <c r="C570" s="176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84"/>
      <c r="AI570" s="178"/>
      <c r="AJ570" s="178"/>
      <c r="AK570" s="172"/>
      <c r="AM570" s="9"/>
    </row>
    <row r="571" spans="2:39" x14ac:dyDescent="0.45">
      <c r="B571" s="187"/>
      <c r="C571" s="176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71"/>
      <c r="AE571" s="171"/>
      <c r="AF571" s="171"/>
      <c r="AG571" s="171"/>
      <c r="AH571" s="184"/>
      <c r="AI571" s="178"/>
      <c r="AJ571" s="178"/>
      <c r="AK571" s="172"/>
      <c r="AM571" s="9"/>
    </row>
    <row r="572" spans="2:39" x14ac:dyDescent="0.45">
      <c r="B572" s="187"/>
      <c r="C572" s="176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84"/>
      <c r="AI572" s="178"/>
      <c r="AJ572" s="178"/>
      <c r="AK572" s="172"/>
      <c r="AM572" s="9"/>
    </row>
    <row r="573" spans="2:39" x14ac:dyDescent="0.45">
      <c r="B573" s="187"/>
      <c r="C573" s="176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84"/>
      <c r="AI573" s="178"/>
      <c r="AJ573" s="178"/>
      <c r="AK573" s="172"/>
      <c r="AM573" s="9"/>
    </row>
    <row r="574" spans="2:39" x14ac:dyDescent="0.45">
      <c r="B574" s="187"/>
      <c r="C574" s="176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84"/>
      <c r="AI574" s="178"/>
      <c r="AJ574" s="178"/>
      <c r="AK574" s="172"/>
      <c r="AM574" s="9"/>
    </row>
    <row r="575" spans="2:39" x14ac:dyDescent="0.45">
      <c r="B575" s="187"/>
      <c r="C575" s="176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84"/>
      <c r="AI575" s="178"/>
      <c r="AJ575" s="178"/>
      <c r="AK575" s="172"/>
      <c r="AM575" s="9"/>
    </row>
    <row r="576" spans="2:39" x14ac:dyDescent="0.45">
      <c r="B576" s="187"/>
      <c r="C576" s="176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84"/>
      <c r="AI576" s="178"/>
      <c r="AJ576" s="178"/>
      <c r="AK576" s="172"/>
      <c r="AM576" s="9"/>
    </row>
    <row r="577" spans="2:39" x14ac:dyDescent="0.45">
      <c r="B577" s="187"/>
      <c r="C577" s="176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84"/>
      <c r="AI577" s="178"/>
      <c r="AJ577" s="178"/>
      <c r="AK577" s="172"/>
      <c r="AM577" s="9"/>
    </row>
    <row r="578" spans="2:39" x14ac:dyDescent="0.45">
      <c r="B578" s="187"/>
      <c r="C578" s="176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84"/>
      <c r="AI578" s="178"/>
      <c r="AJ578" s="178"/>
      <c r="AK578" s="172"/>
      <c r="AM578" s="9"/>
    </row>
    <row r="579" spans="2:39" x14ac:dyDescent="0.45">
      <c r="B579" s="187"/>
      <c r="C579" s="176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84"/>
      <c r="AI579" s="178"/>
      <c r="AJ579" s="178"/>
      <c r="AK579" s="172"/>
      <c r="AM579" s="9"/>
    </row>
    <row r="580" spans="2:39" x14ac:dyDescent="0.45">
      <c r="B580" s="187"/>
      <c r="C580" s="176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84"/>
      <c r="AI580" s="178"/>
      <c r="AJ580" s="178"/>
      <c r="AK580" s="172"/>
      <c r="AM580" s="9"/>
    </row>
    <row r="581" spans="2:39" x14ac:dyDescent="0.45">
      <c r="B581" s="187"/>
      <c r="C581" s="176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84"/>
      <c r="AI581" s="178"/>
      <c r="AJ581" s="178"/>
      <c r="AK581" s="172"/>
      <c r="AM581" s="9"/>
    </row>
    <row r="582" spans="2:39" x14ac:dyDescent="0.45">
      <c r="B582" s="187"/>
      <c r="C582" s="176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84"/>
      <c r="AI582" s="178"/>
      <c r="AJ582" s="178"/>
      <c r="AK582" s="172"/>
      <c r="AM582" s="9"/>
    </row>
    <row r="583" spans="2:39" x14ac:dyDescent="0.45">
      <c r="B583" s="187"/>
      <c r="C583" s="176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84"/>
      <c r="AI583" s="178"/>
      <c r="AJ583" s="178"/>
      <c r="AK583" s="172"/>
      <c r="AM583" s="9"/>
    </row>
    <row r="584" spans="2:39" x14ac:dyDescent="0.45">
      <c r="B584" s="187"/>
      <c r="C584" s="176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84"/>
      <c r="AI584" s="178"/>
      <c r="AJ584" s="178"/>
      <c r="AK584" s="172"/>
      <c r="AM584" s="9"/>
    </row>
    <row r="585" spans="2:39" x14ac:dyDescent="0.45">
      <c r="B585" s="187"/>
      <c r="C585" s="176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84"/>
      <c r="AI585" s="178"/>
      <c r="AJ585" s="178"/>
      <c r="AK585" s="172"/>
      <c r="AM585" s="9"/>
    </row>
    <row r="586" spans="2:39" x14ac:dyDescent="0.45">
      <c r="B586" s="187"/>
      <c r="C586" s="176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84"/>
      <c r="AI586" s="178"/>
      <c r="AJ586" s="178"/>
      <c r="AK586" s="172"/>
      <c r="AM586" s="9"/>
    </row>
    <row r="587" spans="2:39" x14ac:dyDescent="0.45">
      <c r="B587" s="187"/>
      <c r="C587" s="176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84"/>
      <c r="AI587" s="178"/>
      <c r="AJ587" s="178"/>
      <c r="AK587" s="172"/>
      <c r="AM587" s="9"/>
    </row>
    <row r="588" spans="2:39" x14ac:dyDescent="0.45">
      <c r="B588" s="187"/>
      <c r="C588" s="176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84"/>
      <c r="AI588" s="178"/>
      <c r="AJ588" s="178"/>
      <c r="AK588" s="172"/>
      <c r="AM588" s="9"/>
    </row>
    <row r="589" spans="2:39" x14ac:dyDescent="0.45">
      <c r="B589" s="187"/>
      <c r="C589" s="176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84"/>
      <c r="AI589" s="178"/>
      <c r="AJ589" s="178"/>
      <c r="AK589" s="172"/>
      <c r="AM589" s="9"/>
    </row>
    <row r="590" spans="2:39" x14ac:dyDescent="0.45">
      <c r="B590" s="187"/>
      <c r="C590" s="176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84"/>
      <c r="AI590" s="178"/>
      <c r="AJ590" s="178"/>
      <c r="AK590" s="172"/>
      <c r="AM590" s="9"/>
    </row>
    <row r="591" spans="2:39" x14ac:dyDescent="0.45">
      <c r="B591" s="187"/>
      <c r="C591" s="176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84"/>
      <c r="AI591" s="178"/>
      <c r="AJ591" s="178"/>
      <c r="AK591" s="172"/>
      <c r="AM591" s="9"/>
    </row>
    <row r="592" spans="2:39" x14ac:dyDescent="0.45">
      <c r="B592" s="187"/>
      <c r="C592" s="176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84"/>
      <c r="AI592" s="178"/>
      <c r="AJ592" s="178"/>
      <c r="AK592" s="172"/>
      <c r="AM592" s="9"/>
    </row>
    <row r="593" spans="2:39" x14ac:dyDescent="0.45">
      <c r="B593" s="187"/>
      <c r="C593" s="176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84"/>
      <c r="AI593" s="178"/>
      <c r="AJ593" s="178"/>
      <c r="AK593" s="172"/>
      <c r="AM593" s="9"/>
    </row>
    <row r="594" spans="2:39" x14ac:dyDescent="0.45">
      <c r="B594" s="187"/>
      <c r="C594" s="176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84"/>
      <c r="AI594" s="178"/>
      <c r="AJ594" s="178"/>
      <c r="AK594" s="172"/>
      <c r="AM594" s="9"/>
    </row>
    <row r="595" spans="2:39" x14ac:dyDescent="0.45">
      <c r="B595" s="187"/>
      <c r="C595" s="176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84"/>
      <c r="AI595" s="178"/>
      <c r="AJ595" s="178"/>
      <c r="AK595" s="172"/>
      <c r="AM595" s="9"/>
    </row>
    <row r="596" spans="2:39" x14ac:dyDescent="0.45">
      <c r="B596" s="187"/>
      <c r="C596" s="176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84"/>
      <c r="AI596" s="178"/>
      <c r="AJ596" s="178"/>
      <c r="AK596" s="172"/>
      <c r="AM596" s="9"/>
    </row>
    <row r="597" spans="2:39" x14ac:dyDescent="0.45">
      <c r="B597" s="187"/>
      <c r="C597" s="176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84"/>
      <c r="AI597" s="178"/>
      <c r="AJ597" s="178"/>
      <c r="AK597" s="172"/>
      <c r="AM597" s="9"/>
    </row>
    <row r="598" spans="2:39" x14ac:dyDescent="0.45">
      <c r="B598" s="187"/>
      <c r="C598" s="176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84"/>
      <c r="AI598" s="178"/>
      <c r="AJ598" s="178"/>
      <c r="AK598" s="172"/>
      <c r="AM598" s="9"/>
    </row>
    <row r="599" spans="2:39" x14ac:dyDescent="0.45">
      <c r="B599" s="187"/>
      <c r="C599" s="176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84"/>
      <c r="AI599" s="178"/>
      <c r="AJ599" s="178"/>
      <c r="AK599" s="172"/>
      <c r="AM599" s="9"/>
    </row>
    <row r="600" spans="2:39" x14ac:dyDescent="0.45">
      <c r="B600" s="187"/>
      <c r="C600" s="176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84"/>
      <c r="AI600" s="178"/>
      <c r="AJ600" s="178"/>
      <c r="AK600" s="172"/>
      <c r="AM600" s="9"/>
    </row>
    <row r="601" spans="2:39" x14ac:dyDescent="0.45">
      <c r="B601" s="187"/>
      <c r="C601" s="176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84"/>
      <c r="AI601" s="178"/>
      <c r="AJ601" s="178"/>
      <c r="AK601" s="172"/>
      <c r="AM601" s="9"/>
    </row>
    <row r="602" spans="2:39" x14ac:dyDescent="0.45">
      <c r="B602" s="187"/>
      <c r="C602" s="176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84"/>
      <c r="AI602" s="178"/>
      <c r="AJ602" s="178"/>
      <c r="AK602" s="172"/>
      <c r="AM602" s="9"/>
    </row>
    <row r="603" spans="2:39" x14ac:dyDescent="0.45">
      <c r="B603" s="187"/>
      <c r="C603" s="176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84"/>
      <c r="AI603" s="178"/>
      <c r="AJ603" s="178"/>
      <c r="AK603" s="172"/>
      <c r="AM603" s="9"/>
    </row>
    <row r="604" spans="2:39" x14ac:dyDescent="0.45">
      <c r="B604" s="187"/>
      <c r="C604" s="176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84"/>
      <c r="AI604" s="178"/>
      <c r="AJ604" s="178"/>
      <c r="AK604" s="172"/>
      <c r="AM604" s="9"/>
    </row>
    <row r="605" spans="2:39" x14ac:dyDescent="0.45">
      <c r="B605" s="187"/>
      <c r="C605" s="176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84"/>
      <c r="AI605" s="178"/>
      <c r="AJ605" s="178"/>
      <c r="AK605" s="172"/>
      <c r="AM605" s="9"/>
    </row>
    <row r="606" spans="2:39" x14ac:dyDescent="0.45">
      <c r="B606" s="187"/>
      <c r="C606" s="176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84"/>
      <c r="AI606" s="178"/>
      <c r="AJ606" s="178"/>
      <c r="AK606" s="172"/>
      <c r="AM606" s="9"/>
    </row>
    <row r="607" spans="2:39" x14ac:dyDescent="0.45">
      <c r="B607" s="187"/>
      <c r="C607" s="176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84"/>
      <c r="AI607" s="178"/>
      <c r="AJ607" s="178"/>
      <c r="AK607" s="172"/>
      <c r="AM607" s="9"/>
    </row>
    <row r="608" spans="2:39" x14ac:dyDescent="0.45">
      <c r="B608" s="187"/>
      <c r="C608" s="176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84"/>
      <c r="AI608" s="178"/>
      <c r="AJ608" s="178"/>
      <c r="AK608" s="172"/>
      <c r="AM608" s="9"/>
    </row>
    <row r="609" spans="1:71" x14ac:dyDescent="0.45">
      <c r="B609" s="187"/>
      <c r="C609" s="176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84"/>
      <c r="AI609" s="178"/>
      <c r="AJ609" s="178"/>
      <c r="AK609" s="172"/>
      <c r="AM609" s="9"/>
    </row>
    <row r="610" spans="1:71" x14ac:dyDescent="0.45">
      <c r="B610" s="187"/>
      <c r="C610" s="176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84"/>
      <c r="AI610" s="178"/>
      <c r="AJ610" s="178"/>
      <c r="AK610" s="172"/>
      <c r="AM610" s="9"/>
    </row>
    <row r="611" spans="1:71" ht="14.65" thickBot="1" x14ac:dyDescent="0.5">
      <c r="B611" s="187"/>
      <c r="C611" s="176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84"/>
      <c r="AI611" s="178"/>
      <c r="AJ611" s="178"/>
      <c r="AK611" s="172"/>
      <c r="AM611" s="11"/>
    </row>
    <row r="612" spans="1:71" ht="29.25" thickTop="1" thickBot="1" x14ac:dyDescent="0.5">
      <c r="B612" s="185"/>
      <c r="C612" s="172"/>
      <c r="D612" s="172"/>
      <c r="E612" s="172"/>
      <c r="F612" s="172"/>
      <c r="G612" s="172"/>
      <c r="H612" s="172"/>
      <c r="I612" s="172"/>
      <c r="J612" s="172"/>
      <c r="K612" s="172"/>
      <c r="L612" s="172"/>
      <c r="M612" s="172"/>
      <c r="N612" s="172"/>
      <c r="O612" s="172"/>
      <c r="P612" s="172"/>
      <c r="Q612" s="172"/>
      <c r="R612" s="172"/>
      <c r="S612" s="172"/>
      <c r="T612" s="172"/>
      <c r="U612" s="172"/>
      <c r="V612" s="172"/>
      <c r="W612" s="172"/>
      <c r="X612" s="172"/>
      <c r="Y612" s="172"/>
      <c r="Z612" s="172"/>
      <c r="AA612" s="172"/>
      <c r="AB612" s="172"/>
      <c r="AC612" s="172"/>
      <c r="AD612" s="172"/>
      <c r="AE612" s="172"/>
      <c r="AF612" s="172"/>
      <c r="AG612" s="172"/>
      <c r="AH612" s="185"/>
      <c r="AI612" s="178"/>
      <c r="AJ612" s="172"/>
      <c r="AK612" s="172"/>
      <c r="AM612" s="13"/>
      <c r="AN612" s="12"/>
      <c r="AO612" s="122" t="s">
        <v>244</v>
      </c>
      <c r="AP612" s="5" t="s">
        <v>483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540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539</v>
      </c>
      <c r="BB612" s="5" t="s">
        <v>64</v>
      </c>
      <c r="BC612" s="5" t="s">
        <v>68</v>
      </c>
      <c r="BD612" s="5" t="s">
        <v>547</v>
      </c>
      <c r="BE612" s="5" t="s">
        <v>50</v>
      </c>
      <c r="BF612" s="5" t="s">
        <v>63</v>
      </c>
      <c r="BG612" s="5" t="s">
        <v>67</v>
      </c>
      <c r="BH612" s="5" t="s">
        <v>556</v>
      </c>
      <c r="BI612" s="5" t="s">
        <v>548</v>
      </c>
      <c r="BJ612" s="5" t="s">
        <v>538</v>
      </c>
      <c r="BK612" s="5" t="s">
        <v>174</v>
      </c>
      <c r="BL612" s="5" t="s">
        <v>61</v>
      </c>
      <c r="BM612" s="5" t="s">
        <v>52</v>
      </c>
      <c r="BN612" s="5" t="s">
        <v>65</v>
      </c>
      <c r="BO612" s="5" t="s">
        <v>514</v>
      </c>
      <c r="BP612" s="5" t="s">
        <v>60</v>
      </c>
      <c r="BQ612" s="5" t="s">
        <v>62</v>
      </c>
      <c r="BR612" s="5" t="s">
        <v>69</v>
      </c>
      <c r="BS612" s="5" t="s">
        <v>557</v>
      </c>
    </row>
    <row r="613" spans="1:71" ht="14.65" thickTop="1" x14ac:dyDescent="0.45">
      <c r="A613" s="28" t="s">
        <v>225</v>
      </c>
      <c r="B613" s="187"/>
      <c r="C613" s="176"/>
      <c r="D613" s="177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  <c r="R613" s="177"/>
      <c r="S613" s="177"/>
      <c r="T613" s="177"/>
      <c r="U613" s="177"/>
      <c r="V613" s="177"/>
      <c r="W613" s="177"/>
      <c r="X613" s="177"/>
      <c r="Y613" s="177"/>
      <c r="Z613" s="177"/>
      <c r="AA613" s="177"/>
      <c r="AB613" s="177"/>
      <c r="AC613" s="177"/>
      <c r="AD613" s="177"/>
      <c r="AE613" s="177"/>
      <c r="AF613" s="177"/>
      <c r="AG613" s="177"/>
      <c r="AH613" s="187"/>
      <c r="AI613" s="178"/>
      <c r="AJ613" s="178"/>
      <c r="AK613" s="172"/>
      <c r="AM613" s="10"/>
      <c r="AO613" s="102"/>
      <c r="AP613" s="102"/>
      <c r="AQ613" s="102"/>
      <c r="AR613" s="102"/>
      <c r="AS613" s="102"/>
      <c r="AT613" s="102"/>
      <c r="AU613" s="102"/>
      <c r="AV613" s="102"/>
      <c r="AW613" s="102"/>
      <c r="AX613" s="102"/>
      <c r="AY613" s="102"/>
      <c r="AZ613" s="102"/>
      <c r="BA613" s="102"/>
      <c r="BB613" s="102"/>
      <c r="BC613" s="102"/>
      <c r="BD613" s="102"/>
      <c r="BE613" s="102"/>
      <c r="BF613" s="102"/>
      <c r="BG613" s="102"/>
      <c r="BH613" s="102"/>
      <c r="BI613" s="102"/>
      <c r="BJ613" s="102"/>
      <c r="BK613" s="102"/>
      <c r="BL613" s="102"/>
      <c r="BM613" s="102"/>
      <c r="BN613" s="102"/>
      <c r="BO613" s="102"/>
      <c r="BP613" s="102"/>
      <c r="BQ613" s="102"/>
      <c r="BR613" s="102"/>
      <c r="BS613" s="102"/>
    </row>
    <row r="614" spans="1:71" x14ac:dyDescent="0.45">
      <c r="A614" s="8">
        <f>INPUT!$K$4</f>
        <v>0</v>
      </c>
      <c r="B614" s="187"/>
      <c r="C614" s="176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84"/>
      <c r="AI614" s="178"/>
      <c r="AJ614" s="178"/>
      <c r="AK614" s="172"/>
      <c r="AM614" s="9"/>
      <c r="AO614" s="39">
        <v>0</v>
      </c>
      <c r="AP614" s="39">
        <v>0</v>
      </c>
      <c r="AQ614" s="39">
        <v>0</v>
      </c>
      <c r="AR614" s="39">
        <v>0</v>
      </c>
      <c r="AS614" s="39">
        <v>0</v>
      </c>
      <c r="AT614" s="39">
        <v>0</v>
      </c>
      <c r="AU614" s="39">
        <v>0</v>
      </c>
      <c r="AV614" s="39">
        <v>0</v>
      </c>
      <c r="AW614" s="39">
        <v>0</v>
      </c>
      <c r="AX614" s="39">
        <v>0</v>
      </c>
      <c r="AY614" s="39">
        <v>0</v>
      </c>
      <c r="AZ614" s="39">
        <v>0</v>
      </c>
      <c r="BA614" s="39">
        <v>0</v>
      </c>
      <c r="BB614" s="39">
        <v>0</v>
      </c>
      <c r="BC614" s="39">
        <v>0</v>
      </c>
      <c r="BD614" s="39">
        <v>0</v>
      </c>
      <c r="BE614" s="39">
        <v>0</v>
      </c>
      <c r="BF614" s="39">
        <v>0</v>
      </c>
      <c r="BG614" s="39">
        <v>0</v>
      </c>
      <c r="BH614" s="39">
        <v>0</v>
      </c>
      <c r="BI614" s="39">
        <v>0</v>
      </c>
      <c r="BJ614" s="39">
        <v>0</v>
      </c>
      <c r="BK614" s="39">
        <v>0</v>
      </c>
      <c r="BL614" s="39">
        <v>0</v>
      </c>
      <c r="BM614" s="39">
        <v>0</v>
      </c>
      <c r="BN614" s="39">
        <v>0</v>
      </c>
      <c r="BO614" s="39">
        <v>0</v>
      </c>
      <c r="BP614" s="39">
        <v>0</v>
      </c>
      <c r="BQ614" s="39">
        <v>0</v>
      </c>
      <c r="BR614" s="39">
        <v>0</v>
      </c>
      <c r="BS614" s="39">
        <v>0</v>
      </c>
    </row>
    <row r="615" spans="1:71" x14ac:dyDescent="0.45">
      <c r="B615" s="187"/>
      <c r="C615" s="176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84"/>
      <c r="AI615" s="178"/>
      <c r="AJ615" s="178"/>
      <c r="AK615" s="172"/>
      <c r="AM615" s="9"/>
      <c r="AO615" s="40">
        <f t="shared" ref="AO615:BS615" si="8">ROWS(C613:C687)-COUNTBLANK(C613:C687)</f>
        <v>0</v>
      </c>
      <c r="AP615" s="40">
        <f t="shared" si="8"/>
        <v>0</v>
      </c>
      <c r="AQ615" s="40">
        <f t="shared" si="8"/>
        <v>0</v>
      </c>
      <c r="AR615" s="40">
        <f t="shared" si="8"/>
        <v>0</v>
      </c>
      <c r="AS615" s="40">
        <f t="shared" si="8"/>
        <v>0</v>
      </c>
      <c r="AT615" s="40">
        <f t="shared" si="8"/>
        <v>0</v>
      </c>
      <c r="AU615" s="40">
        <f t="shared" si="8"/>
        <v>0</v>
      </c>
      <c r="AV615" s="40">
        <f t="shared" si="8"/>
        <v>0</v>
      </c>
      <c r="AW615" s="40">
        <f t="shared" si="8"/>
        <v>0</v>
      </c>
      <c r="AX615" s="40">
        <f t="shared" si="8"/>
        <v>0</v>
      </c>
      <c r="AY615" s="40">
        <f t="shared" si="8"/>
        <v>0</v>
      </c>
      <c r="AZ615" s="40">
        <f t="shared" si="8"/>
        <v>0</v>
      </c>
      <c r="BA615" s="40">
        <f t="shared" si="8"/>
        <v>0</v>
      </c>
      <c r="BB615" s="40">
        <f t="shared" si="8"/>
        <v>0</v>
      </c>
      <c r="BC615" s="40">
        <f t="shared" si="8"/>
        <v>0</v>
      </c>
      <c r="BD615" s="40">
        <f t="shared" si="8"/>
        <v>0</v>
      </c>
      <c r="BE615" s="40">
        <f t="shared" si="8"/>
        <v>0</v>
      </c>
      <c r="BF615" s="40">
        <f t="shared" si="8"/>
        <v>0</v>
      </c>
      <c r="BG615" s="40">
        <f t="shared" si="8"/>
        <v>0</v>
      </c>
      <c r="BH615" s="40">
        <f t="shared" si="8"/>
        <v>0</v>
      </c>
      <c r="BI615" s="40">
        <f t="shared" si="8"/>
        <v>0</v>
      </c>
      <c r="BJ615" s="40">
        <f t="shared" si="8"/>
        <v>0</v>
      </c>
      <c r="BK615" s="40">
        <f t="shared" si="8"/>
        <v>0</v>
      </c>
      <c r="BL615" s="40">
        <f t="shared" si="8"/>
        <v>0</v>
      </c>
      <c r="BM615" s="40">
        <f t="shared" si="8"/>
        <v>0</v>
      </c>
      <c r="BN615" s="40">
        <f t="shared" si="8"/>
        <v>0</v>
      </c>
      <c r="BO615" s="40">
        <f t="shared" si="8"/>
        <v>0</v>
      </c>
      <c r="BP615" s="40">
        <f t="shared" si="8"/>
        <v>0</v>
      </c>
      <c r="BQ615" s="40">
        <f t="shared" si="8"/>
        <v>0</v>
      </c>
      <c r="BR615" s="40">
        <f t="shared" si="8"/>
        <v>0</v>
      </c>
      <c r="BS615" s="40">
        <f t="shared" si="8"/>
        <v>0</v>
      </c>
    </row>
    <row r="616" spans="1:71" x14ac:dyDescent="0.45">
      <c r="B616" s="187"/>
      <c r="C616" s="176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84"/>
      <c r="AI616" s="178"/>
      <c r="AJ616" s="178"/>
      <c r="AK616" s="172"/>
      <c r="AM616" s="9"/>
    </row>
    <row r="617" spans="1:71" x14ac:dyDescent="0.45">
      <c r="B617" s="187"/>
      <c r="C617" s="176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84"/>
      <c r="AI617" s="178"/>
      <c r="AJ617" s="178"/>
      <c r="AK617" s="172"/>
      <c r="AM617" s="9"/>
      <c r="AO617" s="22" t="s">
        <v>257</v>
      </c>
      <c r="AP617" s="22" t="s">
        <v>587</v>
      </c>
      <c r="AQ617" s="22" t="s">
        <v>590</v>
      </c>
      <c r="AR617" s="22" t="s">
        <v>588</v>
      </c>
      <c r="AS617" s="22" t="s">
        <v>589</v>
      </c>
    </row>
    <row r="618" spans="1:71" x14ac:dyDescent="0.45">
      <c r="B618" s="187"/>
      <c r="C618" s="176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84"/>
      <c r="AI618" s="178"/>
      <c r="AJ618" s="178"/>
      <c r="AK618" s="172"/>
      <c r="AM618" s="9"/>
      <c r="AO618" s="23">
        <f>ROWS(AH613:AH687)-COUNTBLANK(AH613:AH687)</f>
        <v>0</v>
      </c>
      <c r="AP618" s="23">
        <f>COUNTIF(AK613:AK687,"FALSE")</f>
        <v>0</v>
      </c>
      <c r="AQ618" s="23">
        <f>AO618-AP618</f>
        <v>0</v>
      </c>
      <c r="AR618" s="23">
        <f>COUNTIF(AJ613:AJ687,"O")</f>
        <v>0</v>
      </c>
      <c r="AS618" s="23">
        <f>COUNTIF(AJ613:AJ687,"*~?")</f>
        <v>0</v>
      </c>
    </row>
    <row r="619" spans="1:71" x14ac:dyDescent="0.45">
      <c r="B619" s="187"/>
      <c r="C619" s="176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84"/>
      <c r="AI619" s="178"/>
      <c r="AJ619" s="178"/>
      <c r="AK619" s="172"/>
      <c r="AM619" s="9"/>
    </row>
    <row r="620" spans="1:71" x14ac:dyDescent="0.45">
      <c r="B620" s="187"/>
      <c r="C620" s="176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84"/>
      <c r="AI620" s="178"/>
      <c r="AJ620" s="178"/>
      <c r="AK620" s="172"/>
      <c r="AM620" s="9"/>
      <c r="AO620" s="9"/>
      <c r="AP620" s="22" t="s">
        <v>455</v>
      </c>
      <c r="AQ620" s="22" t="s">
        <v>337</v>
      </c>
      <c r="AR620" s="22" t="s">
        <v>456</v>
      </c>
    </row>
    <row r="621" spans="1:71" x14ac:dyDescent="0.45">
      <c r="B621" s="187"/>
      <c r="C621" s="176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84"/>
      <c r="AI621" s="178"/>
      <c r="AJ621" s="178"/>
      <c r="AK621" s="172"/>
      <c r="AM621" s="9"/>
      <c r="AO621" s="22" t="s">
        <v>260</v>
      </c>
      <c r="AP621" s="25">
        <f>IF(ISNUMBER(SEARCH("S",A614)),COUNTIF(AK613:AK622,"False"),0)</f>
        <v>0</v>
      </c>
      <c r="AQ621" s="25">
        <f>IF(ISNUMBER(SEARCH("S",A614)),COUNTIF(AK647:AK656,"False"),0)</f>
        <v>0</v>
      </c>
      <c r="AR621" s="25">
        <f>IF(ISNUMBER(SEARCH("S",A614)),COUNTIF(AK623:AK646,"False"),0)</f>
        <v>0</v>
      </c>
      <c r="AS621" s="28"/>
    </row>
    <row r="622" spans="1:71" x14ac:dyDescent="0.45">
      <c r="B622" s="187"/>
      <c r="C622" s="176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84"/>
      <c r="AI622" s="178"/>
      <c r="AJ622" s="178"/>
      <c r="AK622" s="172"/>
      <c r="AM622" s="9"/>
      <c r="AO622" s="22" t="s">
        <v>352</v>
      </c>
      <c r="AP622" s="25">
        <f>IF(ISNUMBER(SEARCH("P",A614)),COUNTIF(AK613:AK622,"False"),0)</f>
        <v>0</v>
      </c>
      <c r="AQ622" s="25">
        <f>IF(ISNUMBER(SEARCH("P",A614)),COUNTIF(AK647:AK656,"False"),0)</f>
        <v>0</v>
      </c>
      <c r="AR622" s="25">
        <f>IF(ISNUMBER(SEARCH("P",A614)),COUNTIF(AK623:AK646,"False"),0)</f>
        <v>0</v>
      </c>
      <c r="AS622" s="18"/>
    </row>
    <row r="623" spans="1:71" x14ac:dyDescent="0.45">
      <c r="B623" s="187"/>
      <c r="C623" s="176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84"/>
      <c r="AI623" s="178"/>
      <c r="AJ623" s="178"/>
      <c r="AK623" s="172"/>
      <c r="AM623" s="9"/>
      <c r="AO623" s="22" t="s">
        <v>353</v>
      </c>
      <c r="AP623" s="25">
        <f>IF(ISNUMBER(SEARCH("A",A614)),COUNTIF(AK613:AK622,"False"),0)</f>
        <v>0</v>
      </c>
      <c r="AQ623" s="25">
        <f>IF(ISNUMBER(SEARCH("A",A614)),COUNTIF(AK678:AK687,"False"),0)</f>
        <v>0</v>
      </c>
      <c r="AR623" s="25">
        <f>IF(ISNUMBER(SEARCH("A",A614)),COUNTIF(AK623:AK677,"False"),0)</f>
        <v>0</v>
      </c>
      <c r="AS623" s="18"/>
    </row>
    <row r="624" spans="1:71" x14ac:dyDescent="0.45">
      <c r="B624" s="187"/>
      <c r="C624" s="176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84"/>
      <c r="AI624" s="178"/>
      <c r="AJ624" s="178"/>
      <c r="AK624" s="172"/>
      <c r="AM624" s="9"/>
      <c r="AS624" s="18"/>
    </row>
    <row r="625" spans="2:39" x14ac:dyDescent="0.45">
      <c r="B625" s="187"/>
      <c r="C625" s="176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84"/>
      <c r="AI625" s="178"/>
      <c r="AJ625" s="178"/>
      <c r="AK625" s="172"/>
      <c r="AM625" s="9"/>
    </row>
    <row r="626" spans="2:39" x14ac:dyDescent="0.45">
      <c r="B626" s="187"/>
      <c r="C626" s="176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84"/>
      <c r="AI626" s="178"/>
      <c r="AJ626" s="178"/>
      <c r="AK626" s="172"/>
      <c r="AM626" s="9"/>
    </row>
    <row r="627" spans="2:39" x14ac:dyDescent="0.45">
      <c r="B627" s="187"/>
      <c r="C627" s="176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84"/>
      <c r="AI627" s="178"/>
      <c r="AJ627" s="178"/>
      <c r="AK627" s="172"/>
      <c r="AM627" s="9"/>
    </row>
    <row r="628" spans="2:39" x14ac:dyDescent="0.45">
      <c r="B628" s="187"/>
      <c r="C628" s="176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84"/>
      <c r="AI628" s="178"/>
      <c r="AJ628" s="178"/>
      <c r="AK628" s="172"/>
      <c r="AM628" s="9"/>
    </row>
    <row r="629" spans="2:39" x14ac:dyDescent="0.45">
      <c r="B629" s="187"/>
      <c r="C629" s="176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84"/>
      <c r="AI629" s="178"/>
      <c r="AJ629" s="178"/>
      <c r="AK629" s="172"/>
      <c r="AM629" s="9"/>
    </row>
    <row r="630" spans="2:39" x14ac:dyDescent="0.45">
      <c r="B630" s="187"/>
      <c r="C630" s="176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84"/>
      <c r="AI630" s="178"/>
      <c r="AJ630" s="178"/>
      <c r="AK630" s="172"/>
      <c r="AM630" s="9"/>
    </row>
    <row r="631" spans="2:39" x14ac:dyDescent="0.45">
      <c r="B631" s="187"/>
      <c r="C631" s="176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71"/>
      <c r="AE631" s="171"/>
      <c r="AF631" s="171"/>
      <c r="AG631" s="171"/>
      <c r="AH631" s="184"/>
      <c r="AI631" s="178"/>
      <c r="AJ631" s="178"/>
      <c r="AK631" s="172"/>
      <c r="AM631" s="9"/>
    </row>
    <row r="632" spans="2:39" x14ac:dyDescent="0.45">
      <c r="B632" s="187"/>
      <c r="C632" s="176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71"/>
      <c r="AE632" s="171"/>
      <c r="AF632" s="171"/>
      <c r="AG632" s="171"/>
      <c r="AH632" s="184"/>
      <c r="AI632" s="178"/>
      <c r="AJ632" s="178"/>
      <c r="AK632" s="172"/>
      <c r="AM632" s="9"/>
    </row>
    <row r="633" spans="2:39" x14ac:dyDescent="0.45">
      <c r="B633" s="187"/>
      <c r="C633" s="176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84"/>
      <c r="AI633" s="178"/>
      <c r="AJ633" s="178"/>
      <c r="AK633" s="172"/>
      <c r="AM633" s="9"/>
    </row>
    <row r="634" spans="2:39" x14ac:dyDescent="0.45">
      <c r="B634" s="187"/>
      <c r="C634" s="176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84"/>
      <c r="AI634" s="178"/>
      <c r="AJ634" s="178"/>
      <c r="AK634" s="172"/>
      <c r="AM634" s="9"/>
    </row>
    <row r="635" spans="2:39" x14ac:dyDescent="0.45">
      <c r="B635" s="187"/>
      <c r="C635" s="176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84"/>
      <c r="AI635" s="178"/>
      <c r="AJ635" s="178"/>
      <c r="AK635" s="172"/>
      <c r="AM635" s="9"/>
    </row>
    <row r="636" spans="2:39" x14ac:dyDescent="0.45">
      <c r="B636" s="187"/>
      <c r="C636" s="176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84"/>
      <c r="AI636" s="178"/>
      <c r="AJ636" s="178"/>
      <c r="AK636" s="172"/>
      <c r="AM636" s="9"/>
    </row>
    <row r="637" spans="2:39" x14ac:dyDescent="0.45">
      <c r="B637" s="187"/>
      <c r="C637" s="176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84"/>
      <c r="AI637" s="178"/>
      <c r="AJ637" s="178"/>
      <c r="AK637" s="172"/>
      <c r="AM637" s="9"/>
    </row>
    <row r="638" spans="2:39" x14ac:dyDescent="0.45">
      <c r="B638" s="187"/>
      <c r="C638" s="176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84"/>
      <c r="AI638" s="178"/>
      <c r="AJ638" s="178"/>
      <c r="AK638" s="172"/>
      <c r="AM638" s="9"/>
    </row>
    <row r="639" spans="2:39" x14ac:dyDescent="0.45">
      <c r="B639" s="187"/>
      <c r="C639" s="176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84"/>
      <c r="AI639" s="178"/>
      <c r="AJ639" s="178"/>
      <c r="AK639" s="172"/>
      <c r="AM639" s="9"/>
    </row>
    <row r="640" spans="2:39" x14ac:dyDescent="0.45">
      <c r="B640" s="187"/>
      <c r="C640" s="176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84"/>
      <c r="AI640" s="178"/>
      <c r="AJ640" s="178"/>
      <c r="AK640" s="172"/>
      <c r="AM640" s="9"/>
    </row>
    <row r="641" spans="2:39" x14ac:dyDescent="0.45">
      <c r="B641" s="187"/>
      <c r="C641" s="176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84"/>
      <c r="AI641" s="178"/>
      <c r="AJ641" s="178"/>
      <c r="AK641" s="172"/>
      <c r="AM641" s="9"/>
    </row>
    <row r="642" spans="2:39" x14ac:dyDescent="0.45">
      <c r="B642" s="187"/>
      <c r="C642" s="176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84"/>
      <c r="AI642" s="178"/>
      <c r="AJ642" s="178"/>
      <c r="AK642" s="172"/>
      <c r="AM642" s="9"/>
    </row>
    <row r="643" spans="2:39" x14ac:dyDescent="0.45">
      <c r="B643" s="187"/>
      <c r="C643" s="176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84"/>
      <c r="AI643" s="178"/>
      <c r="AJ643" s="178"/>
      <c r="AK643" s="172"/>
      <c r="AM643" s="9"/>
    </row>
    <row r="644" spans="2:39" x14ac:dyDescent="0.45">
      <c r="B644" s="187"/>
      <c r="C644" s="176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84"/>
      <c r="AI644" s="178"/>
      <c r="AJ644" s="178"/>
      <c r="AK644" s="172"/>
      <c r="AM644" s="9"/>
    </row>
    <row r="645" spans="2:39" x14ac:dyDescent="0.45">
      <c r="B645" s="187"/>
      <c r="C645" s="176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84"/>
      <c r="AI645" s="178"/>
      <c r="AJ645" s="178"/>
      <c r="AK645" s="172"/>
      <c r="AM645" s="9"/>
    </row>
    <row r="646" spans="2:39" x14ac:dyDescent="0.45">
      <c r="B646" s="187"/>
      <c r="C646" s="176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84"/>
      <c r="AI646" s="178"/>
      <c r="AJ646" s="178"/>
      <c r="AK646" s="172"/>
      <c r="AM646" s="9"/>
    </row>
    <row r="647" spans="2:39" x14ac:dyDescent="0.45">
      <c r="B647" s="187"/>
      <c r="C647" s="176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84"/>
      <c r="AI647" s="178"/>
      <c r="AJ647" s="178"/>
      <c r="AK647" s="172"/>
      <c r="AM647" s="9"/>
    </row>
    <row r="648" spans="2:39" x14ac:dyDescent="0.45">
      <c r="B648" s="187"/>
      <c r="C648" s="176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84"/>
      <c r="AI648" s="178"/>
      <c r="AJ648" s="178"/>
      <c r="AK648" s="172"/>
      <c r="AM648" s="9"/>
    </row>
    <row r="649" spans="2:39" x14ac:dyDescent="0.45">
      <c r="B649" s="187"/>
      <c r="C649" s="176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84"/>
      <c r="AI649" s="178"/>
      <c r="AJ649" s="178"/>
      <c r="AK649" s="172"/>
      <c r="AM649" s="9"/>
    </row>
    <row r="650" spans="2:39" x14ac:dyDescent="0.45">
      <c r="B650" s="187"/>
      <c r="C650" s="176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84"/>
      <c r="AI650" s="178"/>
      <c r="AJ650" s="178"/>
      <c r="AK650" s="172"/>
      <c r="AM650" s="9"/>
    </row>
    <row r="651" spans="2:39" x14ac:dyDescent="0.45">
      <c r="B651" s="187"/>
      <c r="C651" s="176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71"/>
      <c r="AE651" s="171"/>
      <c r="AF651" s="171"/>
      <c r="AG651" s="171"/>
      <c r="AH651" s="184"/>
      <c r="AI651" s="178"/>
      <c r="AJ651" s="178"/>
      <c r="AK651" s="172"/>
      <c r="AM651" s="9"/>
    </row>
    <row r="652" spans="2:39" x14ac:dyDescent="0.45">
      <c r="B652" s="187"/>
      <c r="C652" s="176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71"/>
      <c r="AE652" s="171"/>
      <c r="AF652" s="171"/>
      <c r="AG652" s="171"/>
      <c r="AH652" s="184"/>
      <c r="AI652" s="178"/>
      <c r="AJ652" s="178"/>
      <c r="AK652" s="172"/>
      <c r="AM652" s="9"/>
    </row>
    <row r="653" spans="2:39" x14ac:dyDescent="0.45">
      <c r="B653" s="187"/>
      <c r="C653" s="176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71"/>
      <c r="AE653" s="171"/>
      <c r="AF653" s="171"/>
      <c r="AG653" s="171"/>
      <c r="AH653" s="184"/>
      <c r="AI653" s="178"/>
      <c r="AJ653" s="178"/>
      <c r="AK653" s="172"/>
      <c r="AM653" s="9"/>
    </row>
    <row r="654" spans="2:39" x14ac:dyDescent="0.45">
      <c r="B654" s="187"/>
      <c r="C654" s="176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84"/>
      <c r="AI654" s="178"/>
      <c r="AJ654" s="178"/>
      <c r="AK654" s="172"/>
      <c r="AM654" s="9"/>
    </row>
    <row r="655" spans="2:39" x14ac:dyDescent="0.45">
      <c r="B655" s="187"/>
      <c r="C655" s="176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84"/>
      <c r="AI655" s="178"/>
      <c r="AJ655" s="178"/>
      <c r="AK655" s="172"/>
      <c r="AM655" s="9"/>
    </row>
    <row r="656" spans="2:39" x14ac:dyDescent="0.45">
      <c r="B656" s="187"/>
      <c r="C656" s="176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84"/>
      <c r="AI656" s="178"/>
      <c r="AJ656" s="178"/>
      <c r="AK656" s="172"/>
      <c r="AM656" s="9"/>
    </row>
    <row r="657" spans="2:39" x14ac:dyDescent="0.45">
      <c r="B657" s="187"/>
      <c r="C657" s="176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84"/>
      <c r="AI657" s="178"/>
      <c r="AJ657" s="178"/>
      <c r="AK657" s="172"/>
      <c r="AM657" s="9"/>
    </row>
    <row r="658" spans="2:39" x14ac:dyDescent="0.45">
      <c r="B658" s="187"/>
      <c r="C658" s="176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84"/>
      <c r="AI658" s="178"/>
      <c r="AJ658" s="178"/>
      <c r="AK658" s="172"/>
      <c r="AM658" s="9"/>
    </row>
    <row r="659" spans="2:39" x14ac:dyDescent="0.45">
      <c r="B659" s="187"/>
      <c r="C659" s="176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84"/>
      <c r="AI659" s="178"/>
      <c r="AJ659" s="178"/>
      <c r="AK659" s="172"/>
      <c r="AM659" s="9"/>
    </row>
    <row r="660" spans="2:39" x14ac:dyDescent="0.45">
      <c r="B660" s="187"/>
      <c r="C660" s="176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84"/>
      <c r="AI660" s="178"/>
      <c r="AJ660" s="178"/>
      <c r="AK660" s="172"/>
      <c r="AM660" s="9"/>
    </row>
    <row r="661" spans="2:39" x14ac:dyDescent="0.45">
      <c r="B661" s="187"/>
      <c r="C661" s="176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84"/>
      <c r="AI661" s="178"/>
      <c r="AJ661" s="178"/>
      <c r="AK661" s="172"/>
      <c r="AM661" s="9"/>
    </row>
    <row r="662" spans="2:39" x14ac:dyDescent="0.45">
      <c r="B662" s="187"/>
      <c r="C662" s="176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84"/>
      <c r="AI662" s="178"/>
      <c r="AJ662" s="178"/>
      <c r="AK662" s="172"/>
      <c r="AM662" s="9"/>
    </row>
    <row r="663" spans="2:39" x14ac:dyDescent="0.45">
      <c r="B663" s="187"/>
      <c r="C663" s="176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84"/>
      <c r="AI663" s="178"/>
      <c r="AJ663" s="178"/>
      <c r="AK663" s="172"/>
      <c r="AM663" s="9"/>
    </row>
    <row r="664" spans="2:39" x14ac:dyDescent="0.45">
      <c r="B664" s="187"/>
      <c r="C664" s="176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84"/>
      <c r="AI664" s="178"/>
      <c r="AJ664" s="178"/>
      <c r="AK664" s="172"/>
      <c r="AM664" s="9"/>
    </row>
    <row r="665" spans="2:39" x14ac:dyDescent="0.45">
      <c r="B665" s="187"/>
      <c r="C665" s="176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84"/>
      <c r="AI665" s="178"/>
      <c r="AJ665" s="178"/>
      <c r="AK665" s="172"/>
      <c r="AM665" s="9"/>
    </row>
    <row r="666" spans="2:39" x14ac:dyDescent="0.45">
      <c r="B666" s="187"/>
      <c r="C666" s="176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84"/>
      <c r="AI666" s="178"/>
      <c r="AJ666" s="178"/>
      <c r="AK666" s="172"/>
      <c r="AM666" s="9"/>
    </row>
    <row r="667" spans="2:39" x14ac:dyDescent="0.45">
      <c r="B667" s="187"/>
      <c r="C667" s="176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84"/>
      <c r="AI667" s="178"/>
      <c r="AJ667" s="178"/>
      <c r="AK667" s="172"/>
      <c r="AM667" s="9"/>
    </row>
    <row r="668" spans="2:39" x14ac:dyDescent="0.45">
      <c r="B668" s="187"/>
      <c r="C668" s="176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84"/>
      <c r="AI668" s="178"/>
      <c r="AJ668" s="178"/>
      <c r="AK668" s="172"/>
      <c r="AM668" s="9"/>
    </row>
    <row r="669" spans="2:39" x14ac:dyDescent="0.45">
      <c r="B669" s="187"/>
      <c r="C669" s="176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84"/>
      <c r="AI669" s="178"/>
      <c r="AJ669" s="178"/>
      <c r="AK669" s="172"/>
      <c r="AM669" s="9"/>
    </row>
    <row r="670" spans="2:39" x14ac:dyDescent="0.45">
      <c r="B670" s="187"/>
      <c r="C670" s="176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84"/>
      <c r="AI670" s="178"/>
      <c r="AJ670" s="178"/>
      <c r="AK670" s="172"/>
      <c r="AM670" s="9"/>
    </row>
    <row r="671" spans="2:39" x14ac:dyDescent="0.45">
      <c r="B671" s="187"/>
      <c r="C671" s="176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84"/>
      <c r="AI671" s="178"/>
      <c r="AJ671" s="178"/>
      <c r="AK671" s="172"/>
      <c r="AM671" s="9"/>
    </row>
    <row r="672" spans="2:39" x14ac:dyDescent="0.45">
      <c r="B672" s="187"/>
      <c r="C672" s="176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84"/>
      <c r="AI672" s="178"/>
      <c r="AJ672" s="178"/>
      <c r="AK672" s="172"/>
      <c r="AM672" s="9"/>
    </row>
    <row r="673" spans="2:71" x14ac:dyDescent="0.45">
      <c r="B673" s="187"/>
      <c r="C673" s="176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84"/>
      <c r="AI673" s="178"/>
      <c r="AJ673" s="178"/>
      <c r="AK673" s="172"/>
      <c r="AM673" s="9"/>
    </row>
    <row r="674" spans="2:71" x14ac:dyDescent="0.45">
      <c r="B674" s="187"/>
      <c r="C674" s="176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84"/>
      <c r="AI674" s="178"/>
      <c r="AJ674" s="178"/>
      <c r="AK674" s="172"/>
      <c r="AM674" s="9"/>
    </row>
    <row r="675" spans="2:71" x14ac:dyDescent="0.45">
      <c r="B675" s="187"/>
      <c r="C675" s="176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84"/>
      <c r="AI675" s="178"/>
      <c r="AJ675" s="178"/>
      <c r="AK675" s="172"/>
      <c r="AM675" s="9"/>
    </row>
    <row r="676" spans="2:71" x14ac:dyDescent="0.45">
      <c r="B676" s="187"/>
      <c r="C676" s="176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84"/>
      <c r="AI676" s="178"/>
      <c r="AJ676" s="178"/>
      <c r="AK676" s="172"/>
      <c r="AM676" s="9"/>
    </row>
    <row r="677" spans="2:71" x14ac:dyDescent="0.45">
      <c r="B677" s="187"/>
      <c r="C677" s="176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84"/>
      <c r="AI677" s="178"/>
      <c r="AJ677" s="178"/>
      <c r="AK677" s="172"/>
      <c r="AM677" s="9"/>
    </row>
    <row r="678" spans="2:71" x14ac:dyDescent="0.45">
      <c r="B678" s="187"/>
      <c r="C678" s="176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84"/>
      <c r="AI678" s="178"/>
      <c r="AJ678" s="178"/>
      <c r="AK678" s="172"/>
      <c r="AM678" s="9"/>
    </row>
    <row r="679" spans="2:71" x14ac:dyDescent="0.45">
      <c r="B679" s="187"/>
      <c r="C679" s="176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84"/>
      <c r="AI679" s="178"/>
      <c r="AJ679" s="178"/>
      <c r="AK679" s="172"/>
      <c r="AM679" s="9"/>
    </row>
    <row r="680" spans="2:71" x14ac:dyDescent="0.45">
      <c r="B680" s="187"/>
      <c r="C680" s="176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84"/>
      <c r="AI680" s="178"/>
      <c r="AJ680" s="178"/>
      <c r="AK680" s="172"/>
      <c r="AM680" s="9"/>
    </row>
    <row r="681" spans="2:71" x14ac:dyDescent="0.45">
      <c r="B681" s="187"/>
      <c r="C681" s="176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84"/>
      <c r="AI681" s="178"/>
      <c r="AJ681" s="178"/>
      <c r="AK681" s="172"/>
      <c r="AM681" s="9"/>
    </row>
    <row r="682" spans="2:71" x14ac:dyDescent="0.45">
      <c r="B682" s="187"/>
      <c r="C682" s="176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84"/>
      <c r="AI682" s="178"/>
      <c r="AJ682" s="178"/>
      <c r="AK682" s="172"/>
      <c r="AM682" s="9"/>
    </row>
    <row r="683" spans="2:71" x14ac:dyDescent="0.45">
      <c r="B683" s="187"/>
      <c r="C683" s="176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84"/>
      <c r="AI683" s="178"/>
      <c r="AJ683" s="178"/>
      <c r="AK683" s="172"/>
      <c r="AM683" s="9"/>
    </row>
    <row r="684" spans="2:71" x14ac:dyDescent="0.45">
      <c r="B684" s="187"/>
      <c r="C684" s="176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84"/>
      <c r="AI684" s="178"/>
      <c r="AJ684" s="178"/>
      <c r="AK684" s="172"/>
      <c r="AM684" s="9"/>
    </row>
    <row r="685" spans="2:71" x14ac:dyDescent="0.45">
      <c r="B685" s="187"/>
      <c r="C685" s="176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84"/>
      <c r="AI685" s="178"/>
      <c r="AJ685" s="178"/>
      <c r="AK685" s="172"/>
      <c r="AM685" s="9"/>
    </row>
    <row r="686" spans="2:71" x14ac:dyDescent="0.45">
      <c r="B686" s="187"/>
      <c r="C686" s="176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84"/>
      <c r="AI686" s="178"/>
      <c r="AJ686" s="178"/>
      <c r="AK686" s="172"/>
      <c r="AM686" s="9"/>
    </row>
    <row r="687" spans="2:71" x14ac:dyDescent="0.45">
      <c r="B687" s="187"/>
      <c r="C687" s="176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84"/>
      <c r="AI687" s="178"/>
      <c r="AJ687" s="178"/>
      <c r="AK687" s="172"/>
      <c r="AM687" s="9"/>
    </row>
    <row r="688" spans="2:71" ht="28.5" x14ac:dyDescent="0.45">
      <c r="B688" s="185"/>
      <c r="C688" s="172"/>
      <c r="D688" s="172"/>
      <c r="E688" s="172"/>
      <c r="F688" s="172"/>
      <c r="G688" s="172"/>
      <c r="H688" s="172"/>
      <c r="I688" s="172"/>
      <c r="J688" s="172"/>
      <c r="K688" s="172"/>
      <c r="L688" s="172"/>
      <c r="M688" s="172"/>
      <c r="N688" s="172"/>
      <c r="O688" s="172"/>
      <c r="P688" s="172"/>
      <c r="Q688" s="172"/>
      <c r="R688" s="172"/>
      <c r="S688" s="172"/>
      <c r="T688" s="172"/>
      <c r="U688" s="172"/>
      <c r="V688" s="172"/>
      <c r="W688" s="172"/>
      <c r="X688" s="172"/>
      <c r="Y688" s="172"/>
      <c r="Z688" s="172"/>
      <c r="AA688" s="172"/>
      <c r="AB688" s="172"/>
      <c r="AC688" s="172"/>
      <c r="AD688" s="172"/>
      <c r="AE688" s="172"/>
      <c r="AF688" s="172"/>
      <c r="AG688" s="172"/>
      <c r="AH688" s="185"/>
      <c r="AI688" s="178"/>
      <c r="AJ688" s="172"/>
      <c r="AK688" s="172"/>
      <c r="AO688" s="122" t="s">
        <v>244</v>
      </c>
      <c r="AP688" s="5" t="s">
        <v>483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540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539</v>
      </c>
      <c r="BB688" s="5" t="s">
        <v>64</v>
      </c>
      <c r="BC688" s="5" t="s">
        <v>68</v>
      </c>
      <c r="BD688" s="5" t="s">
        <v>547</v>
      </c>
      <c r="BE688" s="5" t="s">
        <v>50</v>
      </c>
      <c r="BF688" s="5" t="s">
        <v>63</v>
      </c>
      <c r="BG688" s="5" t="s">
        <v>67</v>
      </c>
      <c r="BH688" s="5" t="s">
        <v>556</v>
      </c>
      <c r="BI688" s="5" t="s">
        <v>548</v>
      </c>
      <c r="BJ688" s="5" t="s">
        <v>538</v>
      </c>
      <c r="BK688" s="5" t="s">
        <v>174</v>
      </c>
      <c r="BL688" s="5" t="s">
        <v>61</v>
      </c>
      <c r="BM688" s="5" t="s">
        <v>52</v>
      </c>
      <c r="BN688" s="5" t="s">
        <v>65</v>
      </c>
      <c r="BO688" s="5" t="s">
        <v>514</v>
      </c>
      <c r="BP688" s="5" t="s">
        <v>60</v>
      </c>
      <c r="BQ688" s="5" t="s">
        <v>62</v>
      </c>
      <c r="BR688" s="5" t="s">
        <v>69</v>
      </c>
      <c r="BS688" s="5" t="s">
        <v>557</v>
      </c>
    </row>
    <row r="689" spans="1:71" x14ac:dyDescent="0.45">
      <c r="A689" s="28" t="s">
        <v>226</v>
      </c>
      <c r="B689" s="187"/>
      <c r="C689" s="176"/>
      <c r="D689" s="177"/>
      <c r="E689" s="177"/>
      <c r="F689" s="177"/>
      <c r="G689" s="177"/>
      <c r="H689" s="177"/>
      <c r="I689" s="177"/>
      <c r="J689" s="177"/>
      <c r="K689" s="177"/>
      <c r="L689" s="177"/>
      <c r="M689" s="177"/>
      <c r="N689" s="177"/>
      <c r="O689" s="177"/>
      <c r="P689" s="177"/>
      <c r="Q689" s="177"/>
      <c r="R689" s="177"/>
      <c r="S689" s="177"/>
      <c r="T689" s="177"/>
      <c r="U689" s="177"/>
      <c r="V689" s="177"/>
      <c r="W689" s="177"/>
      <c r="X689" s="177"/>
      <c r="Y689" s="177"/>
      <c r="Z689" s="177"/>
      <c r="AA689" s="177"/>
      <c r="AB689" s="177"/>
      <c r="AC689" s="177"/>
      <c r="AD689" s="177"/>
      <c r="AE689" s="177"/>
      <c r="AF689" s="177"/>
      <c r="AG689" s="177"/>
      <c r="AH689" s="187"/>
      <c r="AI689" s="178"/>
      <c r="AJ689" s="178"/>
      <c r="AK689" s="172"/>
      <c r="AM689" s="9"/>
      <c r="AO689" s="102"/>
      <c r="AP689" s="102"/>
      <c r="AQ689" s="102"/>
      <c r="AR689" s="102"/>
      <c r="AS689" s="102"/>
      <c r="AT689" s="102"/>
      <c r="AU689" s="102"/>
      <c r="AV689" s="102"/>
      <c r="AW689" s="102"/>
      <c r="AX689" s="102"/>
      <c r="AY689" s="102"/>
      <c r="AZ689" s="102"/>
      <c r="BA689" s="102"/>
      <c r="BB689" s="102"/>
      <c r="BC689" s="102"/>
      <c r="BD689" s="102"/>
      <c r="BE689" s="102"/>
      <c r="BF689" s="102"/>
      <c r="BG689" s="102"/>
      <c r="BH689" s="102"/>
      <c r="BI689" s="102"/>
      <c r="BJ689" s="102"/>
      <c r="BK689" s="102"/>
      <c r="BL689" s="102"/>
      <c r="BM689" s="102"/>
      <c r="BN689" s="102"/>
      <c r="BO689" s="102"/>
      <c r="BP689" s="102"/>
      <c r="BQ689" s="102"/>
      <c r="BR689" s="102"/>
      <c r="BS689" s="102"/>
    </row>
    <row r="690" spans="1:71" x14ac:dyDescent="0.45">
      <c r="A690" s="8">
        <f>INPUT!$L$4</f>
        <v>0</v>
      </c>
      <c r="B690" s="187"/>
      <c r="C690" s="176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84"/>
      <c r="AI690" s="178"/>
      <c r="AJ690" s="178"/>
      <c r="AK690" s="172"/>
      <c r="AM690" s="9"/>
      <c r="AO690" s="39">
        <v>0</v>
      </c>
      <c r="AP690" s="39">
        <v>0</v>
      </c>
      <c r="AQ690" s="39">
        <v>0</v>
      </c>
      <c r="AR690" s="39">
        <v>0</v>
      </c>
      <c r="AS690" s="39">
        <v>0</v>
      </c>
      <c r="AT690" s="39">
        <v>0</v>
      </c>
      <c r="AU690" s="39">
        <v>0</v>
      </c>
      <c r="AV690" s="39">
        <v>0</v>
      </c>
      <c r="AW690" s="39">
        <v>0</v>
      </c>
      <c r="AX690" s="39">
        <v>0</v>
      </c>
      <c r="AY690" s="39">
        <v>0</v>
      </c>
      <c r="AZ690" s="39">
        <v>0</v>
      </c>
      <c r="BA690" s="39">
        <v>0</v>
      </c>
      <c r="BB690" s="39">
        <v>0</v>
      </c>
      <c r="BC690" s="39">
        <v>0</v>
      </c>
      <c r="BD690" s="39">
        <v>0</v>
      </c>
      <c r="BE690" s="39">
        <v>0</v>
      </c>
      <c r="BF690" s="39">
        <v>0</v>
      </c>
      <c r="BG690" s="39">
        <v>0</v>
      </c>
      <c r="BH690" s="39">
        <v>0</v>
      </c>
      <c r="BI690" s="39">
        <v>0</v>
      </c>
      <c r="BJ690" s="39">
        <v>0</v>
      </c>
      <c r="BK690" s="39">
        <v>0</v>
      </c>
      <c r="BL690" s="39">
        <v>0</v>
      </c>
      <c r="BM690" s="39">
        <v>0</v>
      </c>
      <c r="BN690" s="39">
        <v>0</v>
      </c>
      <c r="BO690" s="39">
        <v>0</v>
      </c>
      <c r="BP690" s="39">
        <v>0</v>
      </c>
      <c r="BQ690" s="39">
        <v>0</v>
      </c>
      <c r="BR690" s="39">
        <v>0</v>
      </c>
      <c r="BS690" s="39">
        <v>0</v>
      </c>
    </row>
    <row r="691" spans="1:71" x14ac:dyDescent="0.45">
      <c r="B691" s="187"/>
      <c r="C691" s="176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84"/>
      <c r="AI691" s="178"/>
      <c r="AJ691" s="178"/>
      <c r="AK691" s="172"/>
      <c r="AM691" s="9"/>
      <c r="AO691" s="40">
        <f t="shared" ref="AO691:BS691" si="9">ROWS(C689:C763)-COUNTBLANK(C689:C763)</f>
        <v>0</v>
      </c>
      <c r="AP691" s="40">
        <f t="shared" si="9"/>
        <v>0</v>
      </c>
      <c r="AQ691" s="40">
        <f t="shared" si="9"/>
        <v>0</v>
      </c>
      <c r="AR691" s="40">
        <f t="shared" si="9"/>
        <v>0</v>
      </c>
      <c r="AS691" s="40">
        <f t="shared" si="9"/>
        <v>0</v>
      </c>
      <c r="AT691" s="40">
        <f t="shared" si="9"/>
        <v>0</v>
      </c>
      <c r="AU691" s="40">
        <f t="shared" si="9"/>
        <v>0</v>
      </c>
      <c r="AV691" s="40">
        <f t="shared" si="9"/>
        <v>0</v>
      </c>
      <c r="AW691" s="40">
        <f t="shared" si="9"/>
        <v>0</v>
      </c>
      <c r="AX691" s="40">
        <f t="shared" si="9"/>
        <v>0</v>
      </c>
      <c r="AY691" s="40">
        <f t="shared" si="9"/>
        <v>0</v>
      </c>
      <c r="AZ691" s="40">
        <f t="shared" si="9"/>
        <v>0</v>
      </c>
      <c r="BA691" s="40">
        <f t="shared" si="9"/>
        <v>0</v>
      </c>
      <c r="BB691" s="40">
        <f t="shared" si="9"/>
        <v>0</v>
      </c>
      <c r="BC691" s="40">
        <f t="shared" si="9"/>
        <v>0</v>
      </c>
      <c r="BD691" s="40">
        <f t="shared" si="9"/>
        <v>0</v>
      </c>
      <c r="BE691" s="40">
        <f t="shared" si="9"/>
        <v>0</v>
      </c>
      <c r="BF691" s="40">
        <f t="shared" si="9"/>
        <v>0</v>
      </c>
      <c r="BG691" s="40">
        <f t="shared" si="9"/>
        <v>0</v>
      </c>
      <c r="BH691" s="40">
        <f t="shared" si="9"/>
        <v>0</v>
      </c>
      <c r="BI691" s="40">
        <f t="shared" si="9"/>
        <v>0</v>
      </c>
      <c r="BJ691" s="40">
        <f t="shared" si="9"/>
        <v>0</v>
      </c>
      <c r="BK691" s="40">
        <f t="shared" si="9"/>
        <v>0</v>
      </c>
      <c r="BL691" s="40">
        <f t="shared" si="9"/>
        <v>0</v>
      </c>
      <c r="BM691" s="40">
        <f t="shared" si="9"/>
        <v>0</v>
      </c>
      <c r="BN691" s="40">
        <f t="shared" si="9"/>
        <v>0</v>
      </c>
      <c r="BO691" s="40">
        <f t="shared" si="9"/>
        <v>0</v>
      </c>
      <c r="BP691" s="40">
        <f t="shared" si="9"/>
        <v>0</v>
      </c>
      <c r="BQ691" s="40">
        <f t="shared" si="9"/>
        <v>0</v>
      </c>
      <c r="BR691" s="40">
        <f t="shared" si="9"/>
        <v>0</v>
      </c>
      <c r="BS691" s="40">
        <f t="shared" si="9"/>
        <v>0</v>
      </c>
    </row>
    <row r="692" spans="1:71" x14ac:dyDescent="0.45">
      <c r="B692" s="187"/>
      <c r="C692" s="176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84"/>
      <c r="AI692" s="178"/>
      <c r="AJ692" s="178"/>
      <c r="AK692" s="172"/>
      <c r="AM692" s="9"/>
    </row>
    <row r="693" spans="1:71" x14ac:dyDescent="0.45">
      <c r="B693" s="187"/>
      <c r="C693" s="176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84"/>
      <c r="AI693" s="178"/>
      <c r="AJ693" s="178"/>
      <c r="AK693" s="172"/>
      <c r="AM693" s="9"/>
      <c r="AO693" s="22" t="s">
        <v>257</v>
      </c>
      <c r="AP693" s="22" t="s">
        <v>587</v>
      </c>
      <c r="AQ693" s="22" t="s">
        <v>590</v>
      </c>
      <c r="AR693" s="22" t="s">
        <v>588</v>
      </c>
      <c r="AS693" s="22" t="s">
        <v>589</v>
      </c>
    </row>
    <row r="694" spans="1:71" x14ac:dyDescent="0.45">
      <c r="B694" s="187"/>
      <c r="C694" s="176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84"/>
      <c r="AI694" s="178"/>
      <c r="AJ694" s="178"/>
      <c r="AK694" s="172"/>
      <c r="AM694" s="9"/>
      <c r="AO694" s="23">
        <f>ROWS(AH689:AH763)-COUNTBLANK(AH689:AH763)</f>
        <v>0</v>
      </c>
      <c r="AP694" s="23">
        <f>COUNTIF(AK689:AK763,"FALSE")</f>
        <v>0</v>
      </c>
      <c r="AQ694" s="23">
        <f>AO694-AP694</f>
        <v>0</v>
      </c>
      <c r="AR694" s="23">
        <f>COUNTIF(AJ689:AJ763,"O")</f>
        <v>0</v>
      </c>
      <c r="AS694" s="23">
        <f>COUNTIF(AJ689:AJ763,"*~?")</f>
        <v>0</v>
      </c>
    </row>
    <row r="695" spans="1:71" x14ac:dyDescent="0.45">
      <c r="B695" s="187"/>
      <c r="C695" s="176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84"/>
      <c r="AI695" s="178"/>
      <c r="AJ695" s="178"/>
      <c r="AK695" s="172"/>
      <c r="AM695" s="9"/>
    </row>
    <row r="696" spans="1:71" x14ac:dyDescent="0.45">
      <c r="B696" s="187"/>
      <c r="C696" s="176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84"/>
      <c r="AI696" s="178"/>
      <c r="AJ696" s="178"/>
      <c r="AK696" s="172"/>
      <c r="AM696" s="9"/>
      <c r="AO696" s="9"/>
      <c r="AP696" s="22" t="s">
        <v>455</v>
      </c>
      <c r="AQ696" s="22" t="s">
        <v>337</v>
      </c>
      <c r="AR696" s="22" t="s">
        <v>456</v>
      </c>
    </row>
    <row r="697" spans="1:71" x14ac:dyDescent="0.45">
      <c r="B697" s="187"/>
      <c r="C697" s="176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84"/>
      <c r="AI697" s="178"/>
      <c r="AJ697" s="178"/>
      <c r="AK697" s="172"/>
      <c r="AM697" s="9"/>
      <c r="AO697" s="22" t="s">
        <v>260</v>
      </c>
      <c r="AP697" s="25">
        <f>IF(ISNUMBER(SEARCH("S",A690)),COUNTIF(AK689:AK698,"False"),0)</f>
        <v>0</v>
      </c>
      <c r="AQ697" s="25">
        <f>IF(ISNUMBER(SEARCH("S",A690)),COUNTIF(AK723:AK732,"False"),0)</f>
        <v>0</v>
      </c>
      <c r="AR697" s="25">
        <f>IF(ISNUMBER(SEARCH("S",A690)),COUNTIF(AK699:AK722,"False"),0)</f>
        <v>0</v>
      </c>
      <c r="AS697" s="28"/>
    </row>
    <row r="698" spans="1:71" x14ac:dyDescent="0.45">
      <c r="B698" s="187"/>
      <c r="C698" s="176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84"/>
      <c r="AI698" s="178"/>
      <c r="AJ698" s="178"/>
      <c r="AK698" s="172"/>
      <c r="AM698" s="9"/>
      <c r="AO698" s="22" t="s">
        <v>352</v>
      </c>
      <c r="AP698" s="25">
        <f>IF(ISNUMBER(SEARCH("P",A690)),COUNTIF(AK689:AK698,"False"),0)</f>
        <v>0</v>
      </c>
      <c r="AQ698" s="25">
        <f>IF(ISNUMBER(SEARCH("P",A690)),COUNTIF(AK723:AK732,"False"),0)</f>
        <v>0</v>
      </c>
      <c r="AR698" s="25">
        <f>IF(ISNUMBER(SEARCH("P",A690)),COUNTIF(AK699:AK722,"False"),0)</f>
        <v>0</v>
      </c>
      <c r="AS698" s="18"/>
    </row>
    <row r="699" spans="1:71" x14ac:dyDescent="0.45">
      <c r="B699" s="187"/>
      <c r="C699" s="176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84"/>
      <c r="AI699" s="178"/>
      <c r="AJ699" s="178"/>
      <c r="AK699" s="172"/>
      <c r="AM699" s="9"/>
      <c r="AO699" s="22" t="s">
        <v>353</v>
      </c>
      <c r="AP699" s="25">
        <f>IF(ISNUMBER(SEARCH("A",A690)),COUNTIF(AK689:AK698,"False"),0)</f>
        <v>0</v>
      </c>
      <c r="AQ699" s="25">
        <f>IF(ISNUMBER(SEARCH("A",A690)),COUNTIF(AK754:AK763,"False"),0)</f>
        <v>0</v>
      </c>
      <c r="AR699" s="25">
        <f>IF(ISNUMBER(SEARCH("A",A690)),COUNTIF(AK699:AK753,"False"),0)</f>
        <v>0</v>
      </c>
      <c r="AS699" s="18"/>
    </row>
    <row r="700" spans="1:71" x14ac:dyDescent="0.45">
      <c r="B700" s="187"/>
      <c r="C700" s="176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84"/>
      <c r="AI700" s="178"/>
      <c r="AJ700" s="178"/>
      <c r="AK700" s="172"/>
      <c r="AM700" s="9"/>
      <c r="AS700" s="18"/>
    </row>
    <row r="701" spans="1:71" x14ac:dyDescent="0.45">
      <c r="B701" s="187"/>
      <c r="C701" s="176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84"/>
      <c r="AI701" s="178"/>
      <c r="AJ701" s="178"/>
      <c r="AK701" s="172"/>
      <c r="AM701" s="9"/>
    </row>
    <row r="702" spans="1:71" x14ac:dyDescent="0.45">
      <c r="B702" s="187"/>
      <c r="C702" s="176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84"/>
      <c r="AI702" s="178"/>
      <c r="AJ702" s="178"/>
      <c r="AK702" s="172"/>
      <c r="AM702" s="9"/>
    </row>
    <row r="703" spans="1:71" x14ac:dyDescent="0.45">
      <c r="B703" s="187"/>
      <c r="C703" s="176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84"/>
      <c r="AI703" s="178"/>
      <c r="AJ703" s="178"/>
      <c r="AK703" s="172"/>
      <c r="AM703" s="9"/>
    </row>
    <row r="704" spans="1:71" x14ac:dyDescent="0.45">
      <c r="B704" s="187"/>
      <c r="C704" s="176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84"/>
      <c r="AI704" s="178"/>
      <c r="AJ704" s="178"/>
      <c r="AK704" s="172"/>
      <c r="AM704" s="9"/>
    </row>
    <row r="705" spans="2:39" x14ac:dyDescent="0.45">
      <c r="B705" s="187"/>
      <c r="C705" s="176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84"/>
      <c r="AI705" s="178"/>
      <c r="AJ705" s="178"/>
      <c r="AK705" s="172"/>
      <c r="AM705" s="9"/>
    </row>
    <row r="706" spans="2:39" x14ac:dyDescent="0.45">
      <c r="B706" s="187"/>
      <c r="C706" s="176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84"/>
      <c r="AI706" s="178"/>
      <c r="AJ706" s="178"/>
      <c r="AK706" s="172"/>
      <c r="AM706" s="9"/>
    </row>
    <row r="707" spans="2:39" x14ac:dyDescent="0.45">
      <c r="B707" s="187"/>
      <c r="C707" s="176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84"/>
      <c r="AI707" s="178"/>
      <c r="AJ707" s="178"/>
      <c r="AK707" s="172"/>
      <c r="AM707" s="9"/>
    </row>
    <row r="708" spans="2:39" x14ac:dyDescent="0.45">
      <c r="B708" s="187"/>
      <c r="C708" s="176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84"/>
      <c r="AI708" s="178"/>
      <c r="AJ708" s="178"/>
      <c r="AK708" s="172"/>
      <c r="AM708" s="9"/>
    </row>
    <row r="709" spans="2:39" x14ac:dyDescent="0.45">
      <c r="B709" s="187"/>
      <c r="C709" s="176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84"/>
      <c r="AI709" s="178"/>
      <c r="AJ709" s="178"/>
      <c r="AK709" s="172"/>
      <c r="AM709" s="9"/>
    </row>
    <row r="710" spans="2:39" x14ac:dyDescent="0.45">
      <c r="B710" s="187"/>
      <c r="C710" s="176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84"/>
      <c r="AI710" s="178"/>
      <c r="AJ710" s="178"/>
      <c r="AK710" s="172"/>
      <c r="AM710" s="9"/>
    </row>
    <row r="711" spans="2:39" x14ac:dyDescent="0.45">
      <c r="B711" s="187"/>
      <c r="C711" s="176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84"/>
      <c r="AI711" s="178"/>
      <c r="AJ711" s="178"/>
      <c r="AK711" s="172"/>
      <c r="AM711" s="9"/>
    </row>
    <row r="712" spans="2:39" x14ac:dyDescent="0.45">
      <c r="B712" s="187"/>
      <c r="C712" s="176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71"/>
      <c r="AE712" s="171"/>
      <c r="AF712" s="171"/>
      <c r="AG712" s="171"/>
      <c r="AH712" s="184"/>
      <c r="AI712" s="178"/>
      <c r="AJ712" s="178"/>
      <c r="AK712" s="172"/>
      <c r="AM712" s="9"/>
    </row>
    <row r="713" spans="2:39" x14ac:dyDescent="0.45">
      <c r="B713" s="187"/>
      <c r="C713" s="176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71"/>
      <c r="AE713" s="171"/>
      <c r="AF713" s="171"/>
      <c r="AG713" s="171"/>
      <c r="AH713" s="184"/>
      <c r="AI713" s="178"/>
      <c r="AJ713" s="178"/>
      <c r="AK713" s="172"/>
      <c r="AM713" s="9"/>
    </row>
    <row r="714" spans="2:39" x14ac:dyDescent="0.45">
      <c r="B714" s="187"/>
      <c r="C714" s="176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84"/>
      <c r="AI714" s="178"/>
      <c r="AJ714" s="178"/>
      <c r="AK714" s="172"/>
      <c r="AM714" s="9"/>
    </row>
    <row r="715" spans="2:39" x14ac:dyDescent="0.45">
      <c r="B715" s="187"/>
      <c r="C715" s="176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84"/>
      <c r="AI715" s="178"/>
      <c r="AJ715" s="178"/>
      <c r="AK715" s="172"/>
      <c r="AM715" s="9"/>
    </row>
    <row r="716" spans="2:39" x14ac:dyDescent="0.45">
      <c r="B716" s="187"/>
      <c r="C716" s="176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84"/>
      <c r="AI716" s="178"/>
      <c r="AJ716" s="178"/>
      <c r="AK716" s="172"/>
      <c r="AM716" s="9"/>
    </row>
    <row r="717" spans="2:39" x14ac:dyDescent="0.45">
      <c r="B717" s="187"/>
      <c r="C717" s="176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84"/>
      <c r="AI717" s="178"/>
      <c r="AJ717" s="178"/>
      <c r="AK717" s="172"/>
      <c r="AM717" s="9"/>
    </row>
    <row r="718" spans="2:39" x14ac:dyDescent="0.45">
      <c r="B718" s="187"/>
      <c r="C718" s="176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84"/>
      <c r="AI718" s="178"/>
      <c r="AJ718" s="178"/>
      <c r="AK718" s="172"/>
      <c r="AM718" s="9"/>
    </row>
    <row r="719" spans="2:39" x14ac:dyDescent="0.45">
      <c r="B719" s="187"/>
      <c r="C719" s="176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84"/>
      <c r="AI719" s="178"/>
      <c r="AJ719" s="178"/>
      <c r="AK719" s="172"/>
      <c r="AM719" s="9"/>
    </row>
    <row r="720" spans="2:39" x14ac:dyDescent="0.45">
      <c r="B720" s="187"/>
      <c r="C720" s="176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84"/>
      <c r="AI720" s="178"/>
      <c r="AJ720" s="178"/>
      <c r="AK720" s="172"/>
      <c r="AM720" s="9"/>
    </row>
    <row r="721" spans="2:39" x14ac:dyDescent="0.45">
      <c r="B721" s="187"/>
      <c r="C721" s="176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84"/>
      <c r="AI721" s="178"/>
      <c r="AJ721" s="178"/>
      <c r="AK721" s="172"/>
      <c r="AM721" s="9"/>
    </row>
    <row r="722" spans="2:39" x14ac:dyDescent="0.45">
      <c r="B722" s="187"/>
      <c r="C722" s="176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84"/>
      <c r="AI722" s="178"/>
      <c r="AJ722" s="178"/>
      <c r="AK722" s="172"/>
      <c r="AM722" s="9"/>
    </row>
    <row r="723" spans="2:39" x14ac:dyDescent="0.45">
      <c r="B723" s="187"/>
      <c r="C723" s="176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84"/>
      <c r="AI723" s="178"/>
      <c r="AJ723" s="178"/>
      <c r="AK723" s="172"/>
      <c r="AM723" s="9"/>
    </row>
    <row r="724" spans="2:39" x14ac:dyDescent="0.45">
      <c r="B724" s="187"/>
      <c r="C724" s="176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84"/>
      <c r="AI724" s="178"/>
      <c r="AJ724" s="178"/>
      <c r="AK724" s="172"/>
      <c r="AM724" s="9"/>
    </row>
    <row r="725" spans="2:39" x14ac:dyDescent="0.45">
      <c r="B725" s="187"/>
      <c r="C725" s="176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84"/>
      <c r="AI725" s="178"/>
      <c r="AJ725" s="178"/>
      <c r="AK725" s="172"/>
      <c r="AM725" s="9"/>
    </row>
    <row r="726" spans="2:39" x14ac:dyDescent="0.45">
      <c r="B726" s="187"/>
      <c r="C726" s="176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84"/>
      <c r="AI726" s="178"/>
      <c r="AJ726" s="178"/>
      <c r="AK726" s="172"/>
      <c r="AM726" s="9"/>
    </row>
    <row r="727" spans="2:39" x14ac:dyDescent="0.45">
      <c r="B727" s="187"/>
      <c r="C727" s="176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84"/>
      <c r="AI727" s="178"/>
      <c r="AJ727" s="178"/>
      <c r="AK727" s="172"/>
      <c r="AM727" s="9"/>
    </row>
    <row r="728" spans="2:39" x14ac:dyDescent="0.45">
      <c r="B728" s="187"/>
      <c r="C728" s="176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84"/>
      <c r="AI728" s="178"/>
      <c r="AJ728" s="178"/>
      <c r="AK728" s="172"/>
      <c r="AM728" s="9"/>
    </row>
    <row r="729" spans="2:39" x14ac:dyDescent="0.45">
      <c r="B729" s="187"/>
      <c r="C729" s="176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84"/>
      <c r="AI729" s="178"/>
      <c r="AJ729" s="178"/>
      <c r="AK729" s="172"/>
      <c r="AM729" s="9"/>
    </row>
    <row r="730" spans="2:39" x14ac:dyDescent="0.45">
      <c r="B730" s="187"/>
      <c r="C730" s="176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84"/>
      <c r="AI730" s="178"/>
      <c r="AJ730" s="178"/>
      <c r="AK730" s="172"/>
      <c r="AM730" s="9"/>
    </row>
    <row r="731" spans="2:39" x14ac:dyDescent="0.45">
      <c r="B731" s="187"/>
      <c r="C731" s="176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84"/>
      <c r="AI731" s="178"/>
      <c r="AJ731" s="178"/>
      <c r="AK731" s="172"/>
      <c r="AM731" s="9"/>
    </row>
    <row r="732" spans="2:39" x14ac:dyDescent="0.45">
      <c r="B732" s="187"/>
      <c r="C732" s="176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84"/>
      <c r="AI732" s="178"/>
      <c r="AJ732" s="178"/>
      <c r="AK732" s="172"/>
      <c r="AM732" s="9"/>
    </row>
    <row r="733" spans="2:39" x14ac:dyDescent="0.45">
      <c r="B733" s="187"/>
      <c r="C733" s="176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71"/>
      <c r="AE733" s="171"/>
      <c r="AF733" s="171"/>
      <c r="AG733" s="171"/>
      <c r="AH733" s="184"/>
      <c r="AI733" s="178"/>
      <c r="AJ733" s="178"/>
      <c r="AK733" s="172"/>
      <c r="AM733" s="9"/>
    </row>
    <row r="734" spans="2:39" x14ac:dyDescent="0.45">
      <c r="B734" s="187"/>
      <c r="C734" s="176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84"/>
      <c r="AI734" s="178"/>
      <c r="AJ734" s="178"/>
      <c r="AK734" s="172"/>
      <c r="AM734" s="9"/>
    </row>
    <row r="735" spans="2:39" x14ac:dyDescent="0.45">
      <c r="B735" s="187"/>
      <c r="C735" s="176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84"/>
      <c r="AI735" s="178"/>
      <c r="AJ735" s="178"/>
      <c r="AK735" s="172"/>
      <c r="AM735" s="9"/>
    </row>
    <row r="736" spans="2:39" x14ac:dyDescent="0.45">
      <c r="B736" s="187"/>
      <c r="C736" s="176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84"/>
      <c r="AI736" s="178"/>
      <c r="AJ736" s="178"/>
      <c r="AK736" s="172"/>
      <c r="AM736" s="9"/>
    </row>
    <row r="737" spans="2:39" x14ac:dyDescent="0.45">
      <c r="B737" s="187"/>
      <c r="C737" s="176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84"/>
      <c r="AI737" s="178"/>
      <c r="AJ737" s="178"/>
      <c r="AK737" s="172"/>
      <c r="AM737" s="9"/>
    </row>
    <row r="738" spans="2:39" x14ac:dyDescent="0.45">
      <c r="B738" s="187"/>
      <c r="C738" s="176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84"/>
      <c r="AI738" s="178"/>
      <c r="AJ738" s="178"/>
      <c r="AK738" s="172"/>
      <c r="AM738" s="9"/>
    </row>
    <row r="739" spans="2:39" x14ac:dyDescent="0.45">
      <c r="B739" s="187"/>
      <c r="C739" s="176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84"/>
      <c r="AI739" s="178"/>
      <c r="AJ739" s="178"/>
      <c r="AK739" s="172"/>
      <c r="AM739" s="9"/>
    </row>
    <row r="740" spans="2:39" x14ac:dyDescent="0.45">
      <c r="B740" s="187"/>
      <c r="C740" s="176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84"/>
      <c r="AI740" s="178"/>
      <c r="AJ740" s="178"/>
      <c r="AK740" s="172"/>
      <c r="AM740" s="9"/>
    </row>
    <row r="741" spans="2:39" x14ac:dyDescent="0.45">
      <c r="B741" s="187"/>
      <c r="C741" s="176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84"/>
      <c r="AI741" s="178"/>
      <c r="AJ741" s="178"/>
      <c r="AK741" s="172"/>
      <c r="AM741" s="9"/>
    </row>
    <row r="742" spans="2:39" x14ac:dyDescent="0.45">
      <c r="B742" s="187"/>
      <c r="C742" s="176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84"/>
      <c r="AI742" s="178"/>
      <c r="AJ742" s="178"/>
      <c r="AK742" s="172"/>
      <c r="AM742" s="9"/>
    </row>
    <row r="743" spans="2:39" x14ac:dyDescent="0.45">
      <c r="B743" s="187"/>
      <c r="C743" s="176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84"/>
      <c r="AI743" s="178"/>
      <c r="AJ743" s="178"/>
      <c r="AK743" s="172"/>
      <c r="AM743" s="9"/>
    </row>
    <row r="744" spans="2:39" x14ac:dyDescent="0.45">
      <c r="B744" s="187"/>
      <c r="C744" s="176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84"/>
      <c r="AI744" s="178"/>
      <c r="AJ744" s="178"/>
      <c r="AK744" s="172"/>
      <c r="AM744" s="9"/>
    </row>
    <row r="745" spans="2:39" x14ac:dyDescent="0.45">
      <c r="B745" s="187"/>
      <c r="C745" s="176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84"/>
      <c r="AI745" s="178"/>
      <c r="AJ745" s="178"/>
      <c r="AK745" s="172"/>
      <c r="AM745" s="9"/>
    </row>
    <row r="746" spans="2:39" x14ac:dyDescent="0.45">
      <c r="B746" s="187"/>
      <c r="C746" s="176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84"/>
      <c r="AI746" s="178"/>
      <c r="AJ746" s="178"/>
      <c r="AK746" s="172"/>
      <c r="AM746" s="9"/>
    </row>
    <row r="747" spans="2:39" x14ac:dyDescent="0.45">
      <c r="B747" s="187"/>
      <c r="C747" s="176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84"/>
      <c r="AI747" s="178"/>
      <c r="AJ747" s="178"/>
      <c r="AK747" s="172"/>
      <c r="AM747" s="9"/>
    </row>
    <row r="748" spans="2:39" x14ac:dyDescent="0.45">
      <c r="B748" s="187"/>
      <c r="C748" s="176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84"/>
      <c r="AI748" s="178"/>
      <c r="AJ748" s="178"/>
      <c r="AK748" s="172"/>
      <c r="AM748" s="9"/>
    </row>
    <row r="749" spans="2:39" x14ac:dyDescent="0.45">
      <c r="B749" s="187"/>
      <c r="C749" s="176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84"/>
      <c r="AI749" s="178"/>
      <c r="AJ749" s="178"/>
      <c r="AK749" s="172"/>
      <c r="AM749" s="9"/>
    </row>
    <row r="750" spans="2:39" x14ac:dyDescent="0.45">
      <c r="B750" s="187"/>
      <c r="C750" s="176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84"/>
      <c r="AI750" s="178"/>
      <c r="AJ750" s="178"/>
      <c r="AK750" s="172"/>
      <c r="AM750" s="9"/>
    </row>
    <row r="751" spans="2:39" x14ac:dyDescent="0.45">
      <c r="B751" s="187"/>
      <c r="C751" s="176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84"/>
      <c r="AI751" s="178"/>
      <c r="AJ751" s="178"/>
      <c r="AK751" s="172"/>
      <c r="AM751" s="9"/>
    </row>
    <row r="752" spans="2:39" x14ac:dyDescent="0.45">
      <c r="B752" s="187"/>
      <c r="C752" s="176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84"/>
      <c r="AI752" s="178"/>
      <c r="AJ752" s="178"/>
      <c r="AK752" s="172"/>
      <c r="AM752" s="9"/>
    </row>
    <row r="753" spans="1:71" x14ac:dyDescent="0.45">
      <c r="B753" s="187"/>
      <c r="C753" s="176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84"/>
      <c r="AI753" s="178"/>
      <c r="AJ753" s="178"/>
      <c r="AK753" s="172"/>
      <c r="AM753" s="9"/>
    </row>
    <row r="754" spans="1:71" x14ac:dyDescent="0.45">
      <c r="B754" s="187"/>
      <c r="C754" s="176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84"/>
      <c r="AI754" s="178"/>
      <c r="AJ754" s="178"/>
      <c r="AK754" s="172"/>
      <c r="AM754" s="9"/>
    </row>
    <row r="755" spans="1:71" x14ac:dyDescent="0.45">
      <c r="B755" s="187"/>
      <c r="C755" s="176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84"/>
      <c r="AI755" s="178"/>
      <c r="AJ755" s="178"/>
      <c r="AK755" s="172"/>
      <c r="AM755" s="9"/>
    </row>
    <row r="756" spans="1:71" x14ac:dyDescent="0.45">
      <c r="B756" s="187"/>
      <c r="C756" s="176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84"/>
      <c r="AI756" s="178"/>
      <c r="AJ756" s="178"/>
      <c r="AK756" s="172"/>
      <c r="AM756" s="9"/>
    </row>
    <row r="757" spans="1:71" x14ac:dyDescent="0.45">
      <c r="B757" s="187"/>
      <c r="C757" s="176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84"/>
      <c r="AI757" s="178"/>
      <c r="AJ757" s="178"/>
      <c r="AK757" s="172"/>
      <c r="AM757" s="9"/>
    </row>
    <row r="758" spans="1:71" x14ac:dyDescent="0.45">
      <c r="B758" s="187"/>
      <c r="C758" s="176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84"/>
      <c r="AI758" s="178"/>
      <c r="AJ758" s="178"/>
      <c r="AK758" s="172"/>
      <c r="AM758" s="9"/>
    </row>
    <row r="759" spans="1:71" x14ac:dyDescent="0.45">
      <c r="B759" s="187"/>
      <c r="C759" s="176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84"/>
      <c r="AI759" s="178"/>
      <c r="AJ759" s="178"/>
      <c r="AK759" s="172"/>
      <c r="AM759" s="9"/>
    </row>
    <row r="760" spans="1:71" x14ac:dyDescent="0.45">
      <c r="B760" s="187"/>
      <c r="C760" s="176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84"/>
      <c r="AI760" s="178"/>
      <c r="AJ760" s="178"/>
      <c r="AK760" s="172"/>
      <c r="AM760" s="9"/>
    </row>
    <row r="761" spans="1:71" x14ac:dyDescent="0.45">
      <c r="B761" s="187"/>
      <c r="C761" s="176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84"/>
      <c r="AI761" s="178"/>
      <c r="AJ761" s="178"/>
      <c r="AK761" s="172"/>
      <c r="AM761" s="9"/>
    </row>
    <row r="762" spans="1:71" x14ac:dyDescent="0.45">
      <c r="B762" s="187"/>
      <c r="C762" s="176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84"/>
      <c r="AI762" s="178"/>
      <c r="AJ762" s="178"/>
      <c r="AK762" s="172"/>
      <c r="AM762" s="9"/>
    </row>
    <row r="763" spans="1:71" ht="14.65" thickBot="1" x14ac:dyDescent="0.5">
      <c r="B763" s="187"/>
      <c r="C763" s="176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84"/>
      <c r="AI763" s="178"/>
      <c r="AJ763" s="178"/>
      <c r="AK763" s="172"/>
      <c r="AM763" s="11"/>
    </row>
    <row r="764" spans="1:71" ht="29.25" thickTop="1" thickBot="1" x14ac:dyDescent="0.5">
      <c r="B764" s="185"/>
      <c r="C764" s="172"/>
      <c r="D764" s="172"/>
      <c r="E764" s="172"/>
      <c r="F764" s="172"/>
      <c r="G764" s="172"/>
      <c r="H764" s="172"/>
      <c r="I764" s="172"/>
      <c r="J764" s="172"/>
      <c r="K764" s="172"/>
      <c r="L764" s="172"/>
      <c r="M764" s="172"/>
      <c r="N764" s="172"/>
      <c r="O764" s="172"/>
      <c r="P764" s="172"/>
      <c r="Q764" s="172"/>
      <c r="R764" s="172"/>
      <c r="S764" s="172"/>
      <c r="T764" s="172"/>
      <c r="U764" s="172"/>
      <c r="V764" s="172"/>
      <c r="W764" s="172"/>
      <c r="X764" s="172"/>
      <c r="Y764" s="172"/>
      <c r="Z764" s="172"/>
      <c r="AA764" s="172"/>
      <c r="AB764" s="172"/>
      <c r="AC764" s="172"/>
      <c r="AD764" s="172"/>
      <c r="AE764" s="172"/>
      <c r="AF764" s="172"/>
      <c r="AG764" s="172"/>
      <c r="AH764" s="185"/>
      <c r="AI764" s="178"/>
      <c r="AJ764" s="172"/>
      <c r="AK764" s="172"/>
      <c r="AM764" s="13"/>
      <c r="AN764" s="12"/>
      <c r="AO764" s="122" t="s">
        <v>244</v>
      </c>
      <c r="AP764" s="5" t="s">
        <v>483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540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539</v>
      </c>
      <c r="BB764" s="5" t="s">
        <v>64</v>
      </c>
      <c r="BC764" s="5" t="s">
        <v>68</v>
      </c>
      <c r="BD764" s="5" t="s">
        <v>547</v>
      </c>
      <c r="BE764" s="5" t="s">
        <v>50</v>
      </c>
      <c r="BF764" s="5" t="s">
        <v>63</v>
      </c>
      <c r="BG764" s="5" t="s">
        <v>67</v>
      </c>
      <c r="BH764" s="5" t="s">
        <v>556</v>
      </c>
      <c r="BI764" s="5" t="s">
        <v>548</v>
      </c>
      <c r="BJ764" s="5" t="s">
        <v>538</v>
      </c>
      <c r="BK764" s="5" t="s">
        <v>174</v>
      </c>
      <c r="BL764" s="5" t="s">
        <v>61</v>
      </c>
      <c r="BM764" s="5" t="s">
        <v>52</v>
      </c>
      <c r="BN764" s="5" t="s">
        <v>65</v>
      </c>
      <c r="BO764" s="5" t="s">
        <v>514</v>
      </c>
      <c r="BP764" s="5" t="s">
        <v>60</v>
      </c>
      <c r="BQ764" s="5" t="s">
        <v>62</v>
      </c>
      <c r="BR764" s="5" t="s">
        <v>69</v>
      </c>
      <c r="BS764" s="5" t="s">
        <v>557</v>
      </c>
    </row>
    <row r="765" spans="1:71" ht="14.65" thickTop="1" x14ac:dyDescent="0.45">
      <c r="A765" s="28" t="s">
        <v>227</v>
      </c>
      <c r="B765" s="187"/>
      <c r="C765" s="176"/>
      <c r="D765" s="177"/>
      <c r="E765" s="177"/>
      <c r="F765" s="177"/>
      <c r="G765" s="177"/>
      <c r="H765" s="177"/>
      <c r="I765" s="177"/>
      <c r="J765" s="177"/>
      <c r="K765" s="177"/>
      <c r="L765" s="177"/>
      <c r="M765" s="177"/>
      <c r="N765" s="177"/>
      <c r="O765" s="177"/>
      <c r="P765" s="177"/>
      <c r="Q765" s="177"/>
      <c r="R765" s="177"/>
      <c r="S765" s="177"/>
      <c r="T765" s="177"/>
      <c r="U765" s="177"/>
      <c r="V765" s="177"/>
      <c r="W765" s="177"/>
      <c r="X765" s="177"/>
      <c r="Y765" s="177"/>
      <c r="Z765" s="177"/>
      <c r="AA765" s="177"/>
      <c r="AB765" s="177"/>
      <c r="AC765" s="177"/>
      <c r="AD765" s="177"/>
      <c r="AE765" s="177"/>
      <c r="AF765" s="177"/>
      <c r="AG765" s="177"/>
      <c r="AH765" s="187"/>
      <c r="AI765" s="178"/>
      <c r="AJ765" s="178"/>
      <c r="AK765" s="172"/>
      <c r="AM765" s="10"/>
      <c r="AO765" s="102"/>
      <c r="AP765" s="102"/>
      <c r="AQ765" s="102"/>
      <c r="AR765" s="102"/>
      <c r="AS765" s="102"/>
      <c r="AT765" s="102"/>
      <c r="AU765" s="102"/>
      <c r="AV765" s="102"/>
      <c r="AW765" s="102"/>
      <c r="AX765" s="102"/>
      <c r="AY765" s="102"/>
      <c r="AZ765" s="102"/>
      <c r="BA765" s="102"/>
      <c r="BB765" s="102"/>
      <c r="BC765" s="102"/>
      <c r="BD765" s="102"/>
      <c r="BE765" s="102"/>
      <c r="BF765" s="102"/>
      <c r="BG765" s="102"/>
      <c r="BH765" s="102"/>
      <c r="BI765" s="102"/>
      <c r="BJ765" s="102"/>
      <c r="BK765" s="102"/>
      <c r="BL765" s="102"/>
      <c r="BM765" s="102"/>
      <c r="BN765" s="102"/>
      <c r="BO765" s="102"/>
      <c r="BP765" s="102"/>
      <c r="BQ765" s="102"/>
      <c r="BR765" s="102"/>
      <c r="BS765" s="102"/>
    </row>
    <row r="766" spans="1:71" x14ac:dyDescent="0.45">
      <c r="A766" s="8">
        <f>INPUT!$M$4</f>
        <v>0</v>
      </c>
      <c r="B766" s="187"/>
      <c r="C766" s="176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84"/>
      <c r="AI766" s="178"/>
      <c r="AJ766" s="178"/>
      <c r="AK766" s="172"/>
      <c r="AM766" s="9"/>
      <c r="AO766" s="39">
        <v>0</v>
      </c>
      <c r="AP766" s="39">
        <v>0</v>
      </c>
      <c r="AQ766" s="39">
        <v>0</v>
      </c>
      <c r="AR766" s="39">
        <v>0</v>
      </c>
      <c r="AS766" s="39">
        <v>0</v>
      </c>
      <c r="AT766" s="39">
        <v>0</v>
      </c>
      <c r="AU766" s="39">
        <v>0</v>
      </c>
      <c r="AV766" s="39">
        <v>0</v>
      </c>
      <c r="AW766" s="39">
        <v>0</v>
      </c>
      <c r="AX766" s="39">
        <v>0</v>
      </c>
      <c r="AY766" s="39">
        <v>0</v>
      </c>
      <c r="AZ766" s="39">
        <v>0</v>
      </c>
      <c r="BA766" s="39">
        <v>0</v>
      </c>
      <c r="BB766" s="39">
        <v>0</v>
      </c>
      <c r="BC766" s="39">
        <v>0</v>
      </c>
      <c r="BD766" s="39">
        <v>0</v>
      </c>
      <c r="BE766" s="39">
        <v>0</v>
      </c>
      <c r="BF766" s="39">
        <v>0</v>
      </c>
      <c r="BG766" s="39">
        <v>0</v>
      </c>
      <c r="BH766" s="39">
        <v>0</v>
      </c>
      <c r="BI766" s="39">
        <v>0</v>
      </c>
      <c r="BJ766" s="39">
        <v>0</v>
      </c>
      <c r="BK766" s="39">
        <v>0</v>
      </c>
      <c r="BL766" s="39">
        <v>0</v>
      </c>
      <c r="BM766" s="39">
        <v>0</v>
      </c>
      <c r="BN766" s="39">
        <v>0</v>
      </c>
      <c r="BO766" s="39">
        <v>0</v>
      </c>
      <c r="BP766" s="39">
        <v>0</v>
      </c>
      <c r="BQ766" s="39">
        <v>0</v>
      </c>
      <c r="BR766" s="39">
        <v>0</v>
      </c>
      <c r="BS766" s="39">
        <v>0</v>
      </c>
    </row>
    <row r="767" spans="1:71" x14ac:dyDescent="0.45">
      <c r="B767" s="187"/>
      <c r="C767" s="176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84"/>
      <c r="AI767" s="178"/>
      <c r="AJ767" s="178"/>
      <c r="AK767" s="172"/>
      <c r="AM767" s="9"/>
      <c r="AO767" s="40">
        <f t="shared" ref="AO767:BS767" si="10">ROWS(C765:C839)-COUNTBLANK(C765:C839)</f>
        <v>0</v>
      </c>
      <c r="AP767" s="40">
        <f t="shared" si="10"/>
        <v>0</v>
      </c>
      <c r="AQ767" s="40">
        <f t="shared" si="10"/>
        <v>0</v>
      </c>
      <c r="AR767" s="40">
        <f t="shared" si="10"/>
        <v>0</v>
      </c>
      <c r="AS767" s="40">
        <f t="shared" si="10"/>
        <v>0</v>
      </c>
      <c r="AT767" s="40">
        <f t="shared" si="10"/>
        <v>0</v>
      </c>
      <c r="AU767" s="40">
        <f t="shared" si="10"/>
        <v>0</v>
      </c>
      <c r="AV767" s="40">
        <f t="shared" si="10"/>
        <v>0</v>
      </c>
      <c r="AW767" s="40">
        <f t="shared" si="10"/>
        <v>0</v>
      </c>
      <c r="AX767" s="40">
        <f t="shared" si="10"/>
        <v>0</v>
      </c>
      <c r="AY767" s="40">
        <f t="shared" si="10"/>
        <v>0</v>
      </c>
      <c r="AZ767" s="40">
        <f t="shared" si="10"/>
        <v>0</v>
      </c>
      <c r="BA767" s="40">
        <f t="shared" si="10"/>
        <v>0</v>
      </c>
      <c r="BB767" s="40">
        <f t="shared" si="10"/>
        <v>0</v>
      </c>
      <c r="BC767" s="40">
        <f t="shared" si="10"/>
        <v>0</v>
      </c>
      <c r="BD767" s="40">
        <f t="shared" si="10"/>
        <v>0</v>
      </c>
      <c r="BE767" s="40">
        <f t="shared" si="10"/>
        <v>0</v>
      </c>
      <c r="BF767" s="40">
        <f t="shared" si="10"/>
        <v>0</v>
      </c>
      <c r="BG767" s="40">
        <f t="shared" si="10"/>
        <v>0</v>
      </c>
      <c r="BH767" s="40">
        <f t="shared" si="10"/>
        <v>0</v>
      </c>
      <c r="BI767" s="40">
        <f t="shared" si="10"/>
        <v>0</v>
      </c>
      <c r="BJ767" s="40">
        <f t="shared" si="10"/>
        <v>0</v>
      </c>
      <c r="BK767" s="40">
        <f t="shared" si="10"/>
        <v>0</v>
      </c>
      <c r="BL767" s="40">
        <f t="shared" si="10"/>
        <v>0</v>
      </c>
      <c r="BM767" s="40">
        <f t="shared" si="10"/>
        <v>0</v>
      </c>
      <c r="BN767" s="40">
        <f t="shared" si="10"/>
        <v>0</v>
      </c>
      <c r="BO767" s="40">
        <f t="shared" si="10"/>
        <v>0</v>
      </c>
      <c r="BP767" s="40">
        <f t="shared" si="10"/>
        <v>0</v>
      </c>
      <c r="BQ767" s="40">
        <f t="shared" si="10"/>
        <v>0</v>
      </c>
      <c r="BR767" s="40">
        <f t="shared" si="10"/>
        <v>0</v>
      </c>
      <c r="BS767" s="40">
        <f t="shared" si="10"/>
        <v>0</v>
      </c>
    </row>
    <row r="768" spans="1:71" x14ac:dyDescent="0.45">
      <c r="B768" s="187"/>
      <c r="C768" s="176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84"/>
      <c r="AI768" s="178"/>
      <c r="AJ768" s="178"/>
      <c r="AK768" s="172"/>
      <c r="AM768" s="9"/>
    </row>
    <row r="769" spans="2:45" x14ac:dyDescent="0.45">
      <c r="B769" s="187"/>
      <c r="C769" s="176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84"/>
      <c r="AI769" s="178"/>
      <c r="AJ769" s="178"/>
      <c r="AK769" s="172"/>
      <c r="AM769" s="9"/>
      <c r="AO769" s="22" t="s">
        <v>257</v>
      </c>
      <c r="AP769" s="22" t="s">
        <v>587</v>
      </c>
      <c r="AQ769" s="22" t="s">
        <v>590</v>
      </c>
      <c r="AR769" s="22" t="s">
        <v>588</v>
      </c>
      <c r="AS769" s="22" t="s">
        <v>589</v>
      </c>
    </row>
    <row r="770" spans="2:45" x14ac:dyDescent="0.45">
      <c r="B770" s="187"/>
      <c r="C770" s="176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84"/>
      <c r="AI770" s="178"/>
      <c r="AJ770" s="178"/>
      <c r="AK770" s="172"/>
      <c r="AM770" s="9"/>
      <c r="AO770" s="23">
        <f>ROWS(AH765:AH839)-COUNTBLANK(AH765:AH839)</f>
        <v>0</v>
      </c>
      <c r="AP770" s="23">
        <f>COUNTIF(AK765:AK839,"FALSE")</f>
        <v>0</v>
      </c>
      <c r="AQ770" s="23">
        <f>AO770-AP770</f>
        <v>0</v>
      </c>
      <c r="AR770" s="23">
        <f>COUNTIF(AJ765:AJ839,"O")</f>
        <v>0</v>
      </c>
      <c r="AS770" s="23">
        <f>COUNTIF(AJ765:AJ839,"*~?")</f>
        <v>0</v>
      </c>
    </row>
    <row r="771" spans="2:45" x14ac:dyDescent="0.45">
      <c r="B771" s="187"/>
      <c r="C771" s="176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84"/>
      <c r="AI771" s="178"/>
      <c r="AJ771" s="178"/>
      <c r="AK771" s="172"/>
      <c r="AM771" s="9"/>
    </row>
    <row r="772" spans="2:45" x14ac:dyDescent="0.45">
      <c r="B772" s="187"/>
      <c r="C772" s="176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84"/>
      <c r="AI772" s="178"/>
      <c r="AJ772" s="178"/>
      <c r="AK772" s="172"/>
      <c r="AM772" s="9"/>
      <c r="AO772" s="9"/>
      <c r="AP772" s="22" t="s">
        <v>455</v>
      </c>
      <c r="AQ772" s="22" t="s">
        <v>337</v>
      </c>
      <c r="AR772" s="22" t="s">
        <v>456</v>
      </c>
    </row>
    <row r="773" spans="2:45" x14ac:dyDescent="0.45">
      <c r="B773" s="187"/>
      <c r="C773" s="176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84"/>
      <c r="AI773" s="178"/>
      <c r="AJ773" s="178"/>
      <c r="AK773" s="172"/>
      <c r="AM773" s="9"/>
      <c r="AO773" s="22" t="s">
        <v>260</v>
      </c>
      <c r="AP773" s="25">
        <f>IF(ISNUMBER(SEARCH("S",A766)),COUNTIF(AK765:AK774,"False"),0)</f>
        <v>0</v>
      </c>
      <c r="AQ773" s="25">
        <f>IF(ISNUMBER(SEARCH("S",A766)),COUNTIF(AK799:AK808,"False"),0)</f>
        <v>0</v>
      </c>
      <c r="AR773" s="25">
        <f>IF(ISNUMBER(SEARCH("S",A766)),COUNTIF(AK775:AK798,"False"),0)</f>
        <v>0</v>
      </c>
      <c r="AS773" s="28"/>
    </row>
    <row r="774" spans="2:45" x14ac:dyDescent="0.45">
      <c r="B774" s="187"/>
      <c r="C774" s="176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84"/>
      <c r="AI774" s="178"/>
      <c r="AJ774" s="178"/>
      <c r="AK774" s="172"/>
      <c r="AM774" s="9"/>
      <c r="AO774" s="22" t="s">
        <v>352</v>
      </c>
      <c r="AP774" s="25">
        <f>IF(ISNUMBER(SEARCH("P",A766)),COUNTIF(AK765:AK774,"False"),0)</f>
        <v>0</v>
      </c>
      <c r="AQ774" s="25">
        <f>IF(ISNUMBER(SEARCH("P",A766)),COUNTIF(AK799:AK808,"False"),0)</f>
        <v>0</v>
      </c>
      <c r="AR774" s="25">
        <f>IF(ISNUMBER(SEARCH("P",A766)),COUNTIF(AK775:AK798,"False"),0)</f>
        <v>0</v>
      </c>
      <c r="AS774" s="18"/>
    </row>
    <row r="775" spans="2:45" x14ac:dyDescent="0.45">
      <c r="B775" s="187"/>
      <c r="C775" s="176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84"/>
      <c r="AI775" s="178"/>
      <c r="AJ775" s="178"/>
      <c r="AK775" s="172"/>
      <c r="AM775" s="9"/>
      <c r="AO775" s="22" t="s">
        <v>353</v>
      </c>
      <c r="AP775" s="25">
        <f>IF(ISNUMBER(SEARCH("A",A766)),COUNTIF(AK765:AK774,"False"),0)</f>
        <v>0</v>
      </c>
      <c r="AQ775" s="25">
        <f>IF(ISNUMBER(SEARCH("A",A766)),COUNTIF(AK830:AK839,"False"),0)</f>
        <v>0</v>
      </c>
      <c r="AR775" s="25">
        <f>IF(ISNUMBER(SEARCH("A",A766)),COUNTIF(AK775:AK829,"False"),0)</f>
        <v>0</v>
      </c>
      <c r="AS775" s="18"/>
    </row>
    <row r="776" spans="2:45" x14ac:dyDescent="0.45">
      <c r="B776" s="187"/>
      <c r="C776" s="176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84"/>
      <c r="AI776" s="178"/>
      <c r="AJ776" s="178"/>
      <c r="AK776" s="172"/>
      <c r="AM776" s="9"/>
      <c r="AS776" s="18"/>
    </row>
    <row r="777" spans="2:45" x14ac:dyDescent="0.45">
      <c r="B777" s="187"/>
      <c r="C777" s="176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84"/>
      <c r="AI777" s="178"/>
      <c r="AJ777" s="178"/>
      <c r="AK777" s="172"/>
      <c r="AM777" s="9"/>
    </row>
    <row r="778" spans="2:45" x14ac:dyDescent="0.45">
      <c r="B778" s="187"/>
      <c r="C778" s="176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84"/>
      <c r="AI778" s="178"/>
      <c r="AJ778" s="178"/>
      <c r="AK778" s="172"/>
      <c r="AM778" s="9"/>
    </row>
    <row r="779" spans="2:45" x14ac:dyDescent="0.45">
      <c r="B779" s="187"/>
      <c r="C779" s="176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84"/>
      <c r="AI779" s="178"/>
      <c r="AJ779" s="178"/>
      <c r="AK779" s="172"/>
      <c r="AM779" s="9"/>
    </row>
    <row r="780" spans="2:45" x14ac:dyDescent="0.45">
      <c r="B780" s="187"/>
      <c r="C780" s="176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84"/>
      <c r="AI780" s="178"/>
      <c r="AJ780" s="178"/>
      <c r="AK780" s="172"/>
      <c r="AM780" s="9"/>
    </row>
    <row r="781" spans="2:45" x14ac:dyDescent="0.45">
      <c r="B781" s="187"/>
      <c r="C781" s="176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84"/>
      <c r="AI781" s="178"/>
      <c r="AJ781" s="178"/>
      <c r="AK781" s="172"/>
      <c r="AM781" s="9"/>
    </row>
    <row r="782" spans="2:45" x14ac:dyDescent="0.45">
      <c r="B782" s="187"/>
      <c r="C782" s="176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84"/>
      <c r="AI782" s="178"/>
      <c r="AJ782" s="178"/>
      <c r="AK782" s="172"/>
      <c r="AM782" s="9"/>
    </row>
    <row r="783" spans="2:45" x14ac:dyDescent="0.45">
      <c r="B783" s="187"/>
      <c r="C783" s="176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84"/>
      <c r="AI783" s="178"/>
      <c r="AJ783" s="178"/>
      <c r="AK783" s="172"/>
      <c r="AM783" s="9"/>
    </row>
    <row r="784" spans="2:45" x14ac:dyDescent="0.45">
      <c r="B784" s="187"/>
      <c r="C784" s="176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84"/>
      <c r="AI784" s="178"/>
      <c r="AJ784" s="178"/>
      <c r="AK784" s="172"/>
      <c r="AM784" s="9"/>
    </row>
    <row r="785" spans="2:39" x14ac:dyDescent="0.45">
      <c r="B785" s="187"/>
      <c r="C785" s="176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84"/>
      <c r="AI785" s="178"/>
      <c r="AJ785" s="178"/>
      <c r="AK785" s="172"/>
      <c r="AM785" s="9"/>
    </row>
    <row r="786" spans="2:39" x14ac:dyDescent="0.45">
      <c r="B786" s="187"/>
      <c r="C786" s="176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84"/>
      <c r="AI786" s="178"/>
      <c r="AJ786" s="178"/>
      <c r="AK786" s="172"/>
      <c r="AM786" s="9"/>
    </row>
    <row r="787" spans="2:39" x14ac:dyDescent="0.45">
      <c r="B787" s="187"/>
      <c r="C787" s="176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84"/>
      <c r="AI787" s="178"/>
      <c r="AJ787" s="178"/>
      <c r="AK787" s="172"/>
      <c r="AM787" s="9"/>
    </row>
    <row r="788" spans="2:39" x14ac:dyDescent="0.45">
      <c r="B788" s="187"/>
      <c r="C788" s="176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84"/>
      <c r="AI788" s="178"/>
      <c r="AJ788" s="178"/>
      <c r="AK788" s="172"/>
      <c r="AM788" s="9"/>
    </row>
    <row r="789" spans="2:39" x14ac:dyDescent="0.45">
      <c r="B789" s="187"/>
      <c r="C789" s="176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84"/>
      <c r="AI789" s="178"/>
      <c r="AJ789" s="178"/>
      <c r="AK789" s="172"/>
      <c r="AM789" s="9"/>
    </row>
    <row r="790" spans="2:39" x14ac:dyDescent="0.45">
      <c r="B790" s="187"/>
      <c r="C790" s="176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84"/>
      <c r="AI790" s="178"/>
      <c r="AJ790" s="178"/>
      <c r="AK790" s="172"/>
      <c r="AM790" s="9"/>
    </row>
    <row r="791" spans="2:39" x14ac:dyDescent="0.45">
      <c r="B791" s="187"/>
      <c r="C791" s="176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84"/>
      <c r="AI791" s="178"/>
      <c r="AJ791" s="178"/>
      <c r="AK791" s="172"/>
      <c r="AM791" s="9"/>
    </row>
    <row r="792" spans="2:39" x14ac:dyDescent="0.45">
      <c r="B792" s="187"/>
      <c r="C792" s="176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84"/>
      <c r="AI792" s="178"/>
      <c r="AJ792" s="178"/>
      <c r="AK792" s="172"/>
      <c r="AM792" s="9"/>
    </row>
    <row r="793" spans="2:39" x14ac:dyDescent="0.45">
      <c r="B793" s="187"/>
      <c r="C793" s="176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84"/>
      <c r="AI793" s="178"/>
      <c r="AJ793" s="178"/>
      <c r="AK793" s="172"/>
      <c r="AM793" s="9"/>
    </row>
    <row r="794" spans="2:39" x14ac:dyDescent="0.45">
      <c r="B794" s="187"/>
      <c r="C794" s="176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84"/>
      <c r="AI794" s="178"/>
      <c r="AJ794" s="178"/>
      <c r="AK794" s="172"/>
      <c r="AM794" s="9"/>
    </row>
    <row r="795" spans="2:39" x14ac:dyDescent="0.45">
      <c r="B795" s="187"/>
      <c r="C795" s="176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84"/>
      <c r="AI795" s="178"/>
      <c r="AJ795" s="178"/>
      <c r="AK795" s="172"/>
      <c r="AM795" s="9"/>
    </row>
    <row r="796" spans="2:39" x14ac:dyDescent="0.45">
      <c r="B796" s="187"/>
      <c r="C796" s="176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84"/>
      <c r="AI796" s="178"/>
      <c r="AJ796" s="178"/>
      <c r="AK796" s="172"/>
      <c r="AM796" s="9"/>
    </row>
    <row r="797" spans="2:39" x14ac:dyDescent="0.45">
      <c r="B797" s="187"/>
      <c r="C797" s="176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84"/>
      <c r="AI797" s="178"/>
      <c r="AJ797" s="178"/>
      <c r="AK797" s="172"/>
      <c r="AM797" s="9"/>
    </row>
    <row r="798" spans="2:39" x14ac:dyDescent="0.45">
      <c r="B798" s="187"/>
      <c r="C798" s="176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84"/>
      <c r="AI798" s="178"/>
      <c r="AJ798" s="178"/>
      <c r="AK798" s="172"/>
      <c r="AM798" s="9"/>
    </row>
    <row r="799" spans="2:39" x14ac:dyDescent="0.45">
      <c r="B799" s="187"/>
      <c r="C799" s="176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84"/>
      <c r="AI799" s="178"/>
      <c r="AJ799" s="178"/>
      <c r="AK799" s="172"/>
      <c r="AM799" s="9"/>
    </row>
    <row r="800" spans="2:39" x14ac:dyDescent="0.45">
      <c r="B800" s="187"/>
      <c r="C800" s="176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84"/>
      <c r="AI800" s="178"/>
      <c r="AJ800" s="178"/>
      <c r="AK800" s="172"/>
      <c r="AM800" s="9"/>
    </row>
    <row r="801" spans="2:39" x14ac:dyDescent="0.45">
      <c r="B801" s="187"/>
      <c r="C801" s="176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84"/>
      <c r="AI801" s="178"/>
      <c r="AJ801" s="178"/>
      <c r="AK801" s="172"/>
      <c r="AM801" s="9"/>
    </row>
    <row r="802" spans="2:39" x14ac:dyDescent="0.45">
      <c r="B802" s="187"/>
      <c r="C802" s="176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84"/>
      <c r="AI802" s="178"/>
      <c r="AJ802" s="178"/>
      <c r="AK802" s="172"/>
      <c r="AM802" s="9"/>
    </row>
    <row r="803" spans="2:39" x14ac:dyDescent="0.45">
      <c r="B803" s="187"/>
      <c r="C803" s="176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84"/>
      <c r="AI803" s="178"/>
      <c r="AJ803" s="178"/>
      <c r="AK803" s="172"/>
      <c r="AM803" s="9"/>
    </row>
    <row r="804" spans="2:39" x14ac:dyDescent="0.45">
      <c r="B804" s="187"/>
      <c r="C804" s="176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84"/>
      <c r="AI804" s="178"/>
      <c r="AJ804" s="178"/>
      <c r="AK804" s="172"/>
      <c r="AM804" s="9"/>
    </row>
    <row r="805" spans="2:39" x14ac:dyDescent="0.45">
      <c r="B805" s="187"/>
      <c r="C805" s="176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84"/>
      <c r="AI805" s="178"/>
      <c r="AJ805" s="178"/>
      <c r="AK805" s="172"/>
      <c r="AM805" s="9"/>
    </row>
    <row r="806" spans="2:39" x14ac:dyDescent="0.45">
      <c r="B806" s="187"/>
      <c r="C806" s="176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84"/>
      <c r="AI806" s="178"/>
      <c r="AJ806" s="178"/>
      <c r="AK806" s="172"/>
      <c r="AM806" s="9"/>
    </row>
    <row r="807" spans="2:39" x14ac:dyDescent="0.45">
      <c r="B807" s="187"/>
      <c r="C807" s="176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84"/>
      <c r="AI807" s="178"/>
      <c r="AJ807" s="178"/>
      <c r="AK807" s="172"/>
      <c r="AM807" s="9"/>
    </row>
    <row r="808" spans="2:39" x14ac:dyDescent="0.45">
      <c r="B808" s="187"/>
      <c r="C808" s="176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84"/>
      <c r="AI808" s="178"/>
      <c r="AJ808" s="178"/>
      <c r="AK808" s="172"/>
      <c r="AM808" s="9"/>
    </row>
    <row r="809" spans="2:39" x14ac:dyDescent="0.45">
      <c r="B809" s="187"/>
      <c r="C809" s="176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84"/>
      <c r="AI809" s="178"/>
      <c r="AJ809" s="178"/>
      <c r="AK809" s="172"/>
      <c r="AM809" s="9"/>
    </row>
    <row r="810" spans="2:39" x14ac:dyDescent="0.45">
      <c r="B810" s="187"/>
      <c r="C810" s="176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84"/>
      <c r="AI810" s="178"/>
      <c r="AJ810" s="178"/>
      <c r="AK810" s="172"/>
      <c r="AM810" s="9"/>
    </row>
    <row r="811" spans="2:39" x14ac:dyDescent="0.45">
      <c r="B811" s="187"/>
      <c r="C811" s="176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84"/>
      <c r="AI811" s="178"/>
      <c r="AJ811" s="178"/>
      <c r="AK811" s="172"/>
      <c r="AM811" s="9"/>
    </row>
    <row r="812" spans="2:39" x14ac:dyDescent="0.45">
      <c r="B812" s="187"/>
      <c r="C812" s="176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84"/>
      <c r="AI812" s="178"/>
      <c r="AJ812" s="178"/>
      <c r="AK812" s="172"/>
      <c r="AM812" s="9"/>
    </row>
    <row r="813" spans="2:39" x14ac:dyDescent="0.45">
      <c r="B813" s="187"/>
      <c r="C813" s="176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84"/>
      <c r="AI813" s="178"/>
      <c r="AJ813" s="178"/>
      <c r="AK813" s="172"/>
      <c r="AM813" s="9"/>
    </row>
    <row r="814" spans="2:39" x14ac:dyDescent="0.45">
      <c r="B814" s="187"/>
      <c r="C814" s="176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71"/>
      <c r="AE814" s="171"/>
      <c r="AF814" s="171"/>
      <c r="AG814" s="171"/>
      <c r="AH814" s="184"/>
      <c r="AI814" s="178"/>
      <c r="AJ814" s="178"/>
      <c r="AK814" s="172"/>
      <c r="AM814" s="9"/>
    </row>
    <row r="815" spans="2:39" x14ac:dyDescent="0.45">
      <c r="B815" s="187"/>
      <c r="C815" s="176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84"/>
      <c r="AI815" s="178"/>
      <c r="AJ815" s="178"/>
      <c r="AK815" s="172"/>
      <c r="AM815" s="9"/>
    </row>
    <row r="816" spans="2:39" x14ac:dyDescent="0.45">
      <c r="B816" s="187"/>
      <c r="C816" s="176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84"/>
      <c r="AI816" s="178"/>
      <c r="AJ816" s="178"/>
      <c r="AK816" s="172"/>
      <c r="AM816" s="9"/>
    </row>
    <row r="817" spans="2:39" x14ac:dyDescent="0.45">
      <c r="B817" s="187"/>
      <c r="C817" s="176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84"/>
      <c r="AI817" s="178"/>
      <c r="AJ817" s="178"/>
      <c r="AK817" s="172"/>
      <c r="AM817" s="9"/>
    </row>
    <row r="818" spans="2:39" x14ac:dyDescent="0.45">
      <c r="B818" s="187"/>
      <c r="C818" s="176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84"/>
      <c r="AI818" s="178"/>
      <c r="AJ818" s="178"/>
      <c r="AK818" s="172"/>
      <c r="AM818" s="9"/>
    </row>
    <row r="819" spans="2:39" x14ac:dyDescent="0.45">
      <c r="B819" s="187"/>
      <c r="C819" s="176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84"/>
      <c r="AI819" s="178"/>
      <c r="AJ819" s="178"/>
      <c r="AK819" s="172"/>
      <c r="AM819" s="9"/>
    </row>
    <row r="820" spans="2:39" x14ac:dyDescent="0.45">
      <c r="B820" s="187"/>
      <c r="C820" s="176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84"/>
      <c r="AI820" s="178"/>
      <c r="AJ820" s="178"/>
      <c r="AK820" s="172"/>
      <c r="AM820" s="9"/>
    </row>
    <row r="821" spans="2:39" x14ac:dyDescent="0.45">
      <c r="B821" s="187"/>
      <c r="C821" s="176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84"/>
      <c r="AI821" s="178"/>
      <c r="AJ821" s="178"/>
      <c r="AK821" s="172"/>
      <c r="AM821" s="9"/>
    </row>
    <row r="822" spans="2:39" x14ac:dyDescent="0.45">
      <c r="B822" s="187"/>
      <c r="C822" s="176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84"/>
      <c r="AI822" s="178"/>
      <c r="AJ822" s="178"/>
      <c r="AK822" s="172"/>
      <c r="AM822" s="9"/>
    </row>
    <row r="823" spans="2:39" x14ac:dyDescent="0.45">
      <c r="B823" s="187"/>
      <c r="C823" s="176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84"/>
      <c r="AI823" s="178"/>
      <c r="AJ823" s="178"/>
      <c r="AK823" s="172"/>
      <c r="AM823" s="9"/>
    </row>
    <row r="824" spans="2:39" x14ac:dyDescent="0.45">
      <c r="B824" s="187"/>
      <c r="C824" s="176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84"/>
      <c r="AI824" s="178"/>
      <c r="AJ824" s="178"/>
      <c r="AK824" s="172"/>
      <c r="AM824" s="9"/>
    </row>
    <row r="825" spans="2:39" x14ac:dyDescent="0.45">
      <c r="B825" s="187"/>
      <c r="C825" s="176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84"/>
      <c r="AI825" s="178"/>
      <c r="AJ825" s="178"/>
      <c r="AK825" s="172"/>
      <c r="AM825" s="9"/>
    </row>
    <row r="826" spans="2:39" x14ac:dyDescent="0.45">
      <c r="B826" s="187"/>
      <c r="C826" s="176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84"/>
      <c r="AI826" s="178"/>
      <c r="AJ826" s="178"/>
      <c r="AK826" s="172"/>
      <c r="AM826" s="9"/>
    </row>
    <row r="827" spans="2:39" x14ac:dyDescent="0.45">
      <c r="B827" s="187"/>
      <c r="C827" s="176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84"/>
      <c r="AI827" s="178"/>
      <c r="AJ827" s="178"/>
      <c r="AK827" s="172"/>
      <c r="AM827" s="9"/>
    </row>
    <row r="828" spans="2:39" x14ac:dyDescent="0.45">
      <c r="B828" s="187"/>
      <c r="C828" s="176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84"/>
      <c r="AI828" s="178"/>
      <c r="AJ828" s="178"/>
      <c r="AK828" s="172"/>
      <c r="AM828" s="9"/>
    </row>
    <row r="829" spans="2:39" x14ac:dyDescent="0.45">
      <c r="B829" s="187"/>
      <c r="C829" s="176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84"/>
      <c r="AI829" s="178"/>
      <c r="AJ829" s="178"/>
      <c r="AK829" s="172"/>
      <c r="AM829" s="9"/>
    </row>
    <row r="830" spans="2:39" x14ac:dyDescent="0.45">
      <c r="B830" s="187"/>
      <c r="C830" s="176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84"/>
      <c r="AI830" s="178"/>
      <c r="AJ830" s="178"/>
      <c r="AK830" s="172"/>
      <c r="AM830" s="9"/>
    </row>
    <row r="831" spans="2:39" x14ac:dyDescent="0.45">
      <c r="B831" s="187"/>
      <c r="C831" s="176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84"/>
      <c r="AI831" s="178"/>
      <c r="AJ831" s="178"/>
      <c r="AK831" s="172"/>
      <c r="AM831" s="9"/>
    </row>
    <row r="832" spans="2:39" x14ac:dyDescent="0.45">
      <c r="B832" s="187"/>
      <c r="C832" s="176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84"/>
      <c r="AI832" s="178"/>
      <c r="AJ832" s="178"/>
      <c r="AK832" s="172"/>
      <c r="AM832" s="9"/>
    </row>
    <row r="833" spans="1:71" x14ac:dyDescent="0.45">
      <c r="B833" s="187"/>
      <c r="C833" s="176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84"/>
      <c r="AI833" s="178"/>
      <c r="AJ833" s="178"/>
      <c r="AK833" s="172"/>
      <c r="AM833" s="9"/>
    </row>
    <row r="834" spans="1:71" x14ac:dyDescent="0.45">
      <c r="B834" s="187"/>
      <c r="C834" s="176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84"/>
      <c r="AI834" s="178"/>
      <c r="AJ834" s="178"/>
      <c r="AK834" s="172"/>
      <c r="AM834" s="9"/>
    </row>
    <row r="835" spans="1:71" x14ac:dyDescent="0.45">
      <c r="B835" s="187"/>
      <c r="C835" s="176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84"/>
      <c r="AI835" s="178"/>
      <c r="AJ835" s="178"/>
      <c r="AK835" s="172"/>
      <c r="AM835" s="9"/>
    </row>
    <row r="836" spans="1:71" x14ac:dyDescent="0.45">
      <c r="B836" s="187"/>
      <c r="C836" s="176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84"/>
      <c r="AI836" s="178"/>
      <c r="AJ836" s="178"/>
      <c r="AK836" s="172"/>
      <c r="AM836" s="9"/>
    </row>
    <row r="837" spans="1:71" x14ac:dyDescent="0.45">
      <c r="B837" s="187"/>
      <c r="C837" s="176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84"/>
      <c r="AI837" s="178"/>
      <c r="AJ837" s="178"/>
      <c r="AK837" s="172"/>
      <c r="AM837" s="9"/>
    </row>
    <row r="838" spans="1:71" x14ac:dyDescent="0.45">
      <c r="B838" s="187"/>
      <c r="C838" s="176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84"/>
      <c r="AI838" s="178"/>
      <c r="AJ838" s="178"/>
      <c r="AK838" s="172"/>
      <c r="AM838" s="9"/>
    </row>
    <row r="839" spans="1:71" ht="14.65" thickBot="1" x14ac:dyDescent="0.5">
      <c r="B839" s="187"/>
      <c r="C839" s="176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84"/>
      <c r="AI839" s="178"/>
      <c r="AJ839" s="178"/>
      <c r="AK839" s="172"/>
      <c r="AM839" s="11"/>
    </row>
    <row r="840" spans="1:71" ht="29.25" thickTop="1" thickBot="1" x14ac:dyDescent="0.5">
      <c r="B840" s="185"/>
      <c r="C840" s="172"/>
      <c r="D840" s="172"/>
      <c r="E840" s="172"/>
      <c r="F840" s="172"/>
      <c r="G840" s="172"/>
      <c r="H840" s="172"/>
      <c r="I840" s="172"/>
      <c r="J840" s="172"/>
      <c r="K840" s="172"/>
      <c r="L840" s="172"/>
      <c r="M840" s="172"/>
      <c r="N840" s="172"/>
      <c r="O840" s="172"/>
      <c r="P840" s="172"/>
      <c r="Q840" s="172"/>
      <c r="R840" s="172"/>
      <c r="S840" s="172"/>
      <c r="T840" s="172"/>
      <c r="U840" s="172"/>
      <c r="V840" s="172"/>
      <c r="W840" s="172"/>
      <c r="X840" s="172"/>
      <c r="Y840" s="172"/>
      <c r="Z840" s="172"/>
      <c r="AA840" s="172"/>
      <c r="AB840" s="172"/>
      <c r="AC840" s="172"/>
      <c r="AD840" s="172"/>
      <c r="AE840" s="172"/>
      <c r="AF840" s="172"/>
      <c r="AG840" s="172"/>
      <c r="AH840" s="185"/>
      <c r="AI840" s="178"/>
      <c r="AJ840" s="172"/>
      <c r="AK840" s="172"/>
      <c r="AM840" s="13"/>
      <c r="AN840" s="12"/>
      <c r="AO840" s="122" t="s">
        <v>244</v>
      </c>
      <c r="AP840" s="5" t="s">
        <v>483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540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539</v>
      </c>
      <c r="BB840" s="5" t="s">
        <v>64</v>
      </c>
      <c r="BC840" s="5" t="s">
        <v>68</v>
      </c>
      <c r="BD840" s="5" t="s">
        <v>547</v>
      </c>
      <c r="BE840" s="5" t="s">
        <v>50</v>
      </c>
      <c r="BF840" s="5" t="s">
        <v>63</v>
      </c>
      <c r="BG840" s="5" t="s">
        <v>67</v>
      </c>
      <c r="BH840" s="5" t="s">
        <v>556</v>
      </c>
      <c r="BI840" s="5" t="s">
        <v>548</v>
      </c>
      <c r="BJ840" s="5" t="s">
        <v>538</v>
      </c>
      <c r="BK840" s="5" t="s">
        <v>174</v>
      </c>
      <c r="BL840" s="5" t="s">
        <v>61</v>
      </c>
      <c r="BM840" s="5" t="s">
        <v>52</v>
      </c>
      <c r="BN840" s="5" t="s">
        <v>65</v>
      </c>
      <c r="BO840" s="5" t="s">
        <v>514</v>
      </c>
      <c r="BP840" s="5" t="s">
        <v>60</v>
      </c>
      <c r="BQ840" s="5" t="s">
        <v>62</v>
      </c>
      <c r="BR840" s="5" t="s">
        <v>69</v>
      </c>
      <c r="BS840" s="5" t="s">
        <v>557</v>
      </c>
    </row>
    <row r="841" spans="1:71" ht="14.65" thickTop="1" x14ac:dyDescent="0.45">
      <c r="A841" s="28" t="s">
        <v>228</v>
      </c>
      <c r="B841" s="187"/>
      <c r="C841" s="176"/>
      <c r="D841" s="177"/>
      <c r="E841" s="177"/>
      <c r="F841" s="177"/>
      <c r="G841" s="177"/>
      <c r="H841" s="177"/>
      <c r="I841" s="177"/>
      <c r="J841" s="177"/>
      <c r="K841" s="177"/>
      <c r="L841" s="177"/>
      <c r="M841" s="177"/>
      <c r="N841" s="177"/>
      <c r="O841" s="177"/>
      <c r="P841" s="177"/>
      <c r="Q841" s="177"/>
      <c r="R841" s="177"/>
      <c r="S841" s="177"/>
      <c r="T841" s="177"/>
      <c r="U841" s="177"/>
      <c r="V841" s="177"/>
      <c r="W841" s="177"/>
      <c r="X841" s="177"/>
      <c r="Y841" s="177"/>
      <c r="Z841" s="177"/>
      <c r="AA841" s="177"/>
      <c r="AB841" s="177"/>
      <c r="AC841" s="177"/>
      <c r="AD841" s="177"/>
      <c r="AE841" s="177"/>
      <c r="AF841" s="177"/>
      <c r="AG841" s="177"/>
      <c r="AH841" s="187"/>
      <c r="AI841" s="178"/>
      <c r="AJ841" s="178"/>
      <c r="AK841" s="172"/>
      <c r="AM841" s="10"/>
      <c r="AO841" s="102"/>
      <c r="AP841" s="102"/>
      <c r="AQ841" s="102"/>
      <c r="AR841" s="102"/>
      <c r="AS841" s="102"/>
      <c r="AT841" s="102"/>
      <c r="AU841" s="102"/>
      <c r="AV841" s="102"/>
      <c r="AW841" s="102"/>
      <c r="AX841" s="102"/>
      <c r="AY841" s="102"/>
      <c r="AZ841" s="102"/>
      <c r="BA841" s="102"/>
      <c r="BB841" s="102"/>
      <c r="BC841" s="102"/>
      <c r="BD841" s="102"/>
      <c r="BE841" s="102"/>
      <c r="BF841" s="102"/>
      <c r="BG841" s="102"/>
      <c r="BH841" s="102"/>
      <c r="BI841" s="102"/>
      <c r="BJ841" s="102"/>
      <c r="BK841" s="102"/>
      <c r="BL841" s="102"/>
      <c r="BM841" s="102"/>
      <c r="BN841" s="102"/>
      <c r="BO841" s="102"/>
      <c r="BP841" s="102"/>
      <c r="BQ841" s="102"/>
      <c r="BR841" s="102"/>
      <c r="BS841" s="102"/>
    </row>
    <row r="842" spans="1:71" x14ac:dyDescent="0.45">
      <c r="A842" s="8">
        <f>INPUT!$N$4</f>
        <v>0</v>
      </c>
      <c r="B842" s="187"/>
      <c r="C842" s="176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84"/>
      <c r="AI842" s="178"/>
      <c r="AJ842" s="178"/>
      <c r="AK842" s="172"/>
      <c r="AM842" s="9"/>
      <c r="AO842" s="39">
        <v>0</v>
      </c>
      <c r="AP842" s="39">
        <v>0</v>
      </c>
      <c r="AQ842" s="39">
        <v>0</v>
      </c>
      <c r="AR842" s="39">
        <v>0</v>
      </c>
      <c r="AS842" s="39">
        <v>0</v>
      </c>
      <c r="AT842" s="39">
        <v>0</v>
      </c>
      <c r="AU842" s="39">
        <v>0</v>
      </c>
      <c r="AV842" s="39">
        <v>0</v>
      </c>
      <c r="AW842" s="39">
        <v>0</v>
      </c>
      <c r="AX842" s="39">
        <v>0</v>
      </c>
      <c r="AY842" s="39">
        <v>0</v>
      </c>
      <c r="AZ842" s="39">
        <v>0</v>
      </c>
      <c r="BA842" s="39">
        <v>0</v>
      </c>
      <c r="BB842" s="39">
        <v>0</v>
      </c>
      <c r="BC842" s="39">
        <v>0</v>
      </c>
      <c r="BD842" s="39">
        <v>0</v>
      </c>
      <c r="BE842" s="39">
        <v>0</v>
      </c>
      <c r="BF842" s="39">
        <v>0</v>
      </c>
      <c r="BG842" s="39">
        <v>0</v>
      </c>
      <c r="BH842" s="39">
        <v>0</v>
      </c>
      <c r="BI842" s="39">
        <v>0</v>
      </c>
      <c r="BJ842" s="39">
        <v>0</v>
      </c>
      <c r="BK842" s="39">
        <v>0</v>
      </c>
      <c r="BL842" s="39">
        <v>0</v>
      </c>
      <c r="BM842" s="39">
        <v>0</v>
      </c>
      <c r="BN842" s="39">
        <v>0</v>
      </c>
      <c r="BO842" s="39">
        <v>0</v>
      </c>
      <c r="BP842" s="39">
        <v>0</v>
      </c>
      <c r="BQ842" s="39">
        <v>0</v>
      </c>
      <c r="BR842" s="39">
        <v>0</v>
      </c>
      <c r="BS842" s="39">
        <v>0</v>
      </c>
    </row>
    <row r="843" spans="1:71" x14ac:dyDescent="0.45">
      <c r="B843" s="187"/>
      <c r="C843" s="176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84"/>
      <c r="AI843" s="178"/>
      <c r="AJ843" s="178"/>
      <c r="AK843" s="172"/>
      <c r="AM843" s="9"/>
      <c r="AO843" s="40">
        <f t="shared" ref="AO843:BS843" si="11">ROWS(C841:C915)-COUNTBLANK(C841:C915)</f>
        <v>0</v>
      </c>
      <c r="AP843" s="40">
        <f t="shared" si="11"/>
        <v>0</v>
      </c>
      <c r="AQ843" s="40">
        <f t="shared" si="11"/>
        <v>0</v>
      </c>
      <c r="AR843" s="40">
        <f t="shared" si="11"/>
        <v>0</v>
      </c>
      <c r="AS843" s="40">
        <f t="shared" si="11"/>
        <v>0</v>
      </c>
      <c r="AT843" s="40">
        <f t="shared" si="11"/>
        <v>0</v>
      </c>
      <c r="AU843" s="40">
        <f t="shared" si="11"/>
        <v>0</v>
      </c>
      <c r="AV843" s="40">
        <f t="shared" si="11"/>
        <v>0</v>
      </c>
      <c r="AW843" s="40">
        <f t="shared" si="11"/>
        <v>0</v>
      </c>
      <c r="AX843" s="40">
        <f t="shared" si="11"/>
        <v>0</v>
      </c>
      <c r="AY843" s="40">
        <f t="shared" si="11"/>
        <v>0</v>
      </c>
      <c r="AZ843" s="40">
        <f t="shared" si="11"/>
        <v>0</v>
      </c>
      <c r="BA843" s="40">
        <f t="shared" si="11"/>
        <v>0</v>
      </c>
      <c r="BB843" s="40">
        <f t="shared" si="11"/>
        <v>0</v>
      </c>
      <c r="BC843" s="40">
        <f t="shared" si="11"/>
        <v>0</v>
      </c>
      <c r="BD843" s="40">
        <f t="shared" si="11"/>
        <v>0</v>
      </c>
      <c r="BE843" s="40">
        <f t="shared" si="11"/>
        <v>0</v>
      </c>
      <c r="BF843" s="40">
        <f t="shared" si="11"/>
        <v>0</v>
      </c>
      <c r="BG843" s="40">
        <f t="shared" si="11"/>
        <v>0</v>
      </c>
      <c r="BH843" s="40">
        <f t="shared" si="11"/>
        <v>0</v>
      </c>
      <c r="BI843" s="40">
        <f t="shared" si="11"/>
        <v>0</v>
      </c>
      <c r="BJ843" s="40">
        <f t="shared" si="11"/>
        <v>0</v>
      </c>
      <c r="BK843" s="40">
        <f t="shared" si="11"/>
        <v>0</v>
      </c>
      <c r="BL843" s="40">
        <f t="shared" si="11"/>
        <v>0</v>
      </c>
      <c r="BM843" s="40">
        <f t="shared" si="11"/>
        <v>0</v>
      </c>
      <c r="BN843" s="40">
        <f t="shared" si="11"/>
        <v>0</v>
      </c>
      <c r="BO843" s="40">
        <f t="shared" si="11"/>
        <v>0</v>
      </c>
      <c r="BP843" s="40">
        <f t="shared" si="11"/>
        <v>0</v>
      </c>
      <c r="BQ843" s="40">
        <f t="shared" si="11"/>
        <v>0</v>
      </c>
      <c r="BR843" s="40">
        <f t="shared" si="11"/>
        <v>0</v>
      </c>
      <c r="BS843" s="40">
        <f t="shared" si="11"/>
        <v>0</v>
      </c>
    </row>
    <row r="844" spans="1:71" x14ac:dyDescent="0.45">
      <c r="B844" s="187"/>
      <c r="C844" s="176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84"/>
      <c r="AI844" s="178"/>
      <c r="AJ844" s="178"/>
      <c r="AK844" s="172"/>
      <c r="AM844" s="9"/>
    </row>
    <row r="845" spans="1:71" x14ac:dyDescent="0.45">
      <c r="B845" s="187"/>
      <c r="C845" s="176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84"/>
      <c r="AI845" s="178"/>
      <c r="AJ845" s="178"/>
      <c r="AK845" s="172"/>
      <c r="AM845" s="9"/>
      <c r="AO845" s="22" t="s">
        <v>257</v>
      </c>
      <c r="AP845" s="22" t="s">
        <v>587</v>
      </c>
      <c r="AQ845" s="22" t="s">
        <v>590</v>
      </c>
      <c r="AR845" s="22" t="s">
        <v>588</v>
      </c>
      <c r="AS845" s="22" t="s">
        <v>589</v>
      </c>
    </row>
    <row r="846" spans="1:71" x14ac:dyDescent="0.45">
      <c r="B846" s="187"/>
      <c r="C846" s="176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84"/>
      <c r="AI846" s="178"/>
      <c r="AJ846" s="178"/>
      <c r="AK846" s="172"/>
      <c r="AM846" s="9"/>
      <c r="AO846" s="23">
        <f>ROWS(AH841:AH915)-COUNTBLANK(AH841:AH915)</f>
        <v>0</v>
      </c>
      <c r="AP846" s="23">
        <f>COUNTIF(AK841:AK915,"FALSE")</f>
        <v>0</v>
      </c>
      <c r="AQ846" s="23">
        <f>AO846-AP846</f>
        <v>0</v>
      </c>
      <c r="AR846" s="23">
        <f>COUNTIF(AJ841:AJ915,"O")</f>
        <v>0</v>
      </c>
      <c r="AS846" s="23">
        <f>COUNTIF(AJ841:AJ915,"*~?")</f>
        <v>0</v>
      </c>
    </row>
    <row r="847" spans="1:71" x14ac:dyDescent="0.45">
      <c r="B847" s="187"/>
      <c r="C847" s="176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84"/>
      <c r="AI847" s="178"/>
      <c r="AJ847" s="178"/>
      <c r="AK847" s="172"/>
      <c r="AM847" s="9"/>
    </row>
    <row r="848" spans="1:71" x14ac:dyDescent="0.45">
      <c r="B848" s="187"/>
      <c r="C848" s="176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84"/>
      <c r="AI848" s="178"/>
      <c r="AJ848" s="178"/>
      <c r="AK848" s="172"/>
      <c r="AM848" s="9"/>
      <c r="AO848" s="9"/>
      <c r="AP848" s="22" t="s">
        <v>455</v>
      </c>
      <c r="AQ848" s="22" t="s">
        <v>337</v>
      </c>
      <c r="AR848" s="22" t="s">
        <v>456</v>
      </c>
    </row>
    <row r="849" spans="2:45" x14ac:dyDescent="0.45">
      <c r="B849" s="187"/>
      <c r="C849" s="176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84"/>
      <c r="AI849" s="178"/>
      <c r="AJ849" s="178"/>
      <c r="AK849" s="172"/>
      <c r="AM849" s="9"/>
      <c r="AO849" s="22" t="s">
        <v>260</v>
      </c>
      <c r="AP849" s="25">
        <f>IF(ISNUMBER(SEARCH("S",A842)),COUNTIF(AK841:AK850,"False"),0)</f>
        <v>0</v>
      </c>
      <c r="AQ849" s="25">
        <f>IF(ISNUMBER(SEARCH("S",A842)),COUNTIF(AK875:AK884,"False"),0)</f>
        <v>0</v>
      </c>
      <c r="AR849" s="25">
        <f>IF(ISNUMBER(SEARCH("S",A842)),COUNTIF(AK851:AK874,"False"),0)</f>
        <v>0</v>
      </c>
      <c r="AS849" s="28"/>
    </row>
    <row r="850" spans="2:45" x14ac:dyDescent="0.45">
      <c r="B850" s="187"/>
      <c r="C850" s="176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84"/>
      <c r="AI850" s="178"/>
      <c r="AJ850" s="178"/>
      <c r="AK850" s="172"/>
      <c r="AM850" s="9"/>
      <c r="AO850" s="22" t="s">
        <v>352</v>
      </c>
      <c r="AP850" s="25">
        <f>IF(ISNUMBER(SEARCH("P",A842)),COUNTIF(AK841:AK850,"False"),0)</f>
        <v>0</v>
      </c>
      <c r="AQ850" s="25">
        <f>IF(ISNUMBER(SEARCH("P",A842)),COUNTIF(AK875:AK884,"False"),0)</f>
        <v>0</v>
      </c>
      <c r="AR850" s="25">
        <f>IF(ISNUMBER(SEARCH("P",A842)),COUNTIF(AK851:AK874,"False"),0)</f>
        <v>0</v>
      </c>
      <c r="AS850" s="18"/>
    </row>
    <row r="851" spans="2:45" x14ac:dyDescent="0.45">
      <c r="B851" s="187"/>
      <c r="C851" s="176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84"/>
      <c r="AI851" s="178"/>
      <c r="AJ851" s="178"/>
      <c r="AK851" s="172"/>
      <c r="AM851" s="9"/>
      <c r="AO851" s="22" t="s">
        <v>353</v>
      </c>
      <c r="AP851" s="25">
        <f>IF(ISNUMBER(SEARCH("A",A842)),COUNTIF(AK841:AK850,"False"),0)</f>
        <v>0</v>
      </c>
      <c r="AQ851" s="25">
        <f>IF(ISNUMBER(SEARCH("A",A842)),COUNTIF(AK906:AK915,"False"),0)</f>
        <v>0</v>
      </c>
      <c r="AR851" s="25">
        <f>IF(ISNUMBER(SEARCH("A",A842)),COUNTIF(AK851:AK905,"False"),0)</f>
        <v>0</v>
      </c>
      <c r="AS851" s="18"/>
    </row>
    <row r="852" spans="2:45" x14ac:dyDescent="0.45">
      <c r="B852" s="187"/>
      <c r="C852" s="176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84"/>
      <c r="AI852" s="178"/>
      <c r="AJ852" s="178"/>
      <c r="AK852" s="172"/>
      <c r="AM852" s="9"/>
      <c r="AS852" s="18"/>
    </row>
    <row r="853" spans="2:45" x14ac:dyDescent="0.45">
      <c r="B853" s="187"/>
      <c r="C853" s="176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84"/>
      <c r="AI853" s="178"/>
      <c r="AJ853" s="178"/>
      <c r="AK853" s="172"/>
      <c r="AM853" s="9"/>
    </row>
    <row r="854" spans="2:45" x14ac:dyDescent="0.45">
      <c r="B854" s="187"/>
      <c r="C854" s="176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84"/>
      <c r="AI854" s="178"/>
      <c r="AJ854" s="178"/>
      <c r="AK854" s="172"/>
      <c r="AM854" s="9"/>
    </row>
    <row r="855" spans="2:45" x14ac:dyDescent="0.45">
      <c r="B855" s="187"/>
      <c r="C855" s="176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84"/>
      <c r="AI855" s="178"/>
      <c r="AJ855" s="178"/>
      <c r="AK855" s="172"/>
      <c r="AM855" s="9"/>
    </row>
    <row r="856" spans="2:45" x14ac:dyDescent="0.45">
      <c r="B856" s="187"/>
      <c r="C856" s="176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84"/>
      <c r="AI856" s="178"/>
      <c r="AJ856" s="178"/>
      <c r="AK856" s="172"/>
      <c r="AM856" s="9"/>
    </row>
    <row r="857" spans="2:45" x14ac:dyDescent="0.45">
      <c r="B857" s="187"/>
      <c r="C857" s="176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84"/>
      <c r="AI857" s="178"/>
      <c r="AJ857" s="178"/>
      <c r="AK857" s="172"/>
      <c r="AM857" s="9"/>
    </row>
    <row r="858" spans="2:45" x14ac:dyDescent="0.45">
      <c r="B858" s="187"/>
      <c r="C858" s="176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84"/>
      <c r="AI858" s="178"/>
      <c r="AJ858" s="178"/>
      <c r="AK858" s="172"/>
      <c r="AM858" s="9"/>
    </row>
    <row r="859" spans="2:45" x14ac:dyDescent="0.45">
      <c r="B859" s="187"/>
      <c r="C859" s="176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84"/>
      <c r="AI859" s="178"/>
      <c r="AJ859" s="178"/>
      <c r="AK859" s="172"/>
      <c r="AM859" s="9"/>
    </row>
    <row r="860" spans="2:45" x14ac:dyDescent="0.45">
      <c r="B860" s="187"/>
      <c r="C860" s="176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84"/>
      <c r="AI860" s="178"/>
      <c r="AJ860" s="178"/>
      <c r="AK860" s="172"/>
      <c r="AM860" s="9"/>
    </row>
    <row r="861" spans="2:45" x14ac:dyDescent="0.45">
      <c r="B861" s="187"/>
      <c r="C861" s="176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84"/>
      <c r="AI861" s="178"/>
      <c r="AJ861" s="178"/>
      <c r="AK861" s="172"/>
      <c r="AM861" s="9"/>
    </row>
    <row r="862" spans="2:45" x14ac:dyDescent="0.45">
      <c r="B862" s="187"/>
      <c r="C862" s="176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84"/>
      <c r="AI862" s="178"/>
      <c r="AJ862" s="178"/>
      <c r="AK862" s="172"/>
      <c r="AM862" s="9"/>
    </row>
    <row r="863" spans="2:45" x14ac:dyDescent="0.45">
      <c r="B863" s="187"/>
      <c r="C863" s="176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84"/>
      <c r="AI863" s="178"/>
      <c r="AJ863" s="178"/>
      <c r="AK863" s="172"/>
      <c r="AM863" s="9"/>
    </row>
    <row r="864" spans="2:45" x14ac:dyDescent="0.45">
      <c r="B864" s="187"/>
      <c r="C864" s="176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84"/>
      <c r="AI864" s="178"/>
      <c r="AJ864" s="178"/>
      <c r="AK864" s="172"/>
      <c r="AM864" s="9"/>
    </row>
    <row r="865" spans="2:39" x14ac:dyDescent="0.45">
      <c r="B865" s="187"/>
      <c r="C865" s="176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84"/>
      <c r="AI865" s="178"/>
      <c r="AJ865" s="178"/>
      <c r="AK865" s="172"/>
      <c r="AM865" s="9"/>
    </row>
    <row r="866" spans="2:39" x14ac:dyDescent="0.45">
      <c r="B866" s="187"/>
      <c r="C866" s="176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84"/>
      <c r="AI866" s="178"/>
      <c r="AJ866" s="178"/>
      <c r="AK866" s="172"/>
      <c r="AM866" s="9"/>
    </row>
    <row r="867" spans="2:39" x14ac:dyDescent="0.45">
      <c r="B867" s="187"/>
      <c r="C867" s="176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84"/>
      <c r="AI867" s="178"/>
      <c r="AJ867" s="178"/>
      <c r="AK867" s="172"/>
      <c r="AM867" s="9"/>
    </row>
    <row r="868" spans="2:39" x14ac:dyDescent="0.45">
      <c r="B868" s="187"/>
      <c r="C868" s="176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84"/>
      <c r="AI868" s="178"/>
      <c r="AJ868" s="178"/>
      <c r="AK868" s="172"/>
      <c r="AM868" s="9"/>
    </row>
    <row r="869" spans="2:39" x14ac:dyDescent="0.45">
      <c r="B869" s="187"/>
      <c r="C869" s="176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84"/>
      <c r="AI869" s="178"/>
      <c r="AJ869" s="178"/>
      <c r="AK869" s="172"/>
      <c r="AM869" s="9"/>
    </row>
    <row r="870" spans="2:39" x14ac:dyDescent="0.45">
      <c r="B870" s="187"/>
      <c r="C870" s="176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84"/>
      <c r="AI870" s="178"/>
      <c r="AJ870" s="178"/>
      <c r="AK870" s="172"/>
      <c r="AM870" s="9"/>
    </row>
    <row r="871" spans="2:39" x14ac:dyDescent="0.45">
      <c r="B871" s="187"/>
      <c r="C871" s="176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84"/>
      <c r="AI871" s="178"/>
      <c r="AJ871" s="178"/>
      <c r="AK871" s="172"/>
      <c r="AM871" s="9"/>
    </row>
    <row r="872" spans="2:39" x14ac:dyDescent="0.45">
      <c r="B872" s="187"/>
      <c r="C872" s="176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84"/>
      <c r="AI872" s="178"/>
      <c r="AJ872" s="178"/>
      <c r="AK872" s="172"/>
      <c r="AM872" s="9"/>
    </row>
    <row r="873" spans="2:39" x14ac:dyDescent="0.45">
      <c r="B873" s="187"/>
      <c r="C873" s="176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84"/>
      <c r="AI873" s="178"/>
      <c r="AJ873" s="178"/>
      <c r="AK873" s="172"/>
      <c r="AM873" s="9"/>
    </row>
    <row r="874" spans="2:39" x14ac:dyDescent="0.45">
      <c r="B874" s="187"/>
      <c r="C874" s="176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71"/>
      <c r="AE874" s="171"/>
      <c r="AF874" s="171"/>
      <c r="AG874" s="171"/>
      <c r="AH874" s="184"/>
      <c r="AI874" s="178"/>
      <c r="AJ874" s="178"/>
      <c r="AK874" s="172"/>
      <c r="AM874" s="9"/>
    </row>
    <row r="875" spans="2:39" x14ac:dyDescent="0.45">
      <c r="B875" s="187"/>
      <c r="C875" s="176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71"/>
      <c r="AE875" s="171"/>
      <c r="AF875" s="171"/>
      <c r="AG875" s="171"/>
      <c r="AH875" s="184"/>
      <c r="AI875" s="178"/>
      <c r="AJ875" s="178"/>
      <c r="AK875" s="172"/>
      <c r="AM875" s="9"/>
    </row>
    <row r="876" spans="2:39" x14ac:dyDescent="0.45">
      <c r="B876" s="187"/>
      <c r="C876" s="176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84"/>
      <c r="AI876" s="178"/>
      <c r="AJ876" s="178"/>
      <c r="AK876" s="172"/>
      <c r="AM876" s="9"/>
    </row>
    <row r="877" spans="2:39" x14ac:dyDescent="0.45">
      <c r="B877" s="187"/>
      <c r="C877" s="176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84"/>
      <c r="AI877" s="178"/>
      <c r="AJ877" s="178"/>
      <c r="AK877" s="172"/>
      <c r="AM877" s="9"/>
    </row>
    <row r="878" spans="2:39" x14ac:dyDescent="0.45">
      <c r="B878" s="187"/>
      <c r="C878" s="176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84"/>
      <c r="AI878" s="178"/>
      <c r="AJ878" s="178"/>
      <c r="AK878" s="172"/>
      <c r="AM878" s="9"/>
    </row>
    <row r="879" spans="2:39" x14ac:dyDescent="0.45">
      <c r="B879" s="187"/>
      <c r="C879" s="176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84"/>
      <c r="AI879" s="178"/>
      <c r="AJ879" s="178"/>
      <c r="AK879" s="172"/>
      <c r="AM879" s="9"/>
    </row>
    <row r="880" spans="2:39" x14ac:dyDescent="0.45">
      <c r="B880" s="187"/>
      <c r="C880" s="176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84"/>
      <c r="AI880" s="178"/>
      <c r="AJ880" s="178"/>
      <c r="AK880" s="172"/>
      <c r="AM880" s="9"/>
    </row>
    <row r="881" spans="2:39" x14ac:dyDescent="0.45">
      <c r="B881" s="187"/>
      <c r="C881" s="176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84"/>
      <c r="AI881" s="178"/>
      <c r="AJ881" s="178"/>
      <c r="AK881" s="172"/>
      <c r="AM881" s="9"/>
    </row>
    <row r="882" spans="2:39" x14ac:dyDescent="0.45">
      <c r="B882" s="187"/>
      <c r="C882" s="176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84"/>
      <c r="AI882" s="178"/>
      <c r="AJ882" s="178"/>
      <c r="AK882" s="172"/>
      <c r="AM882" s="9"/>
    </row>
    <row r="883" spans="2:39" x14ac:dyDescent="0.45">
      <c r="B883" s="187"/>
      <c r="C883" s="176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84"/>
      <c r="AI883" s="178"/>
      <c r="AJ883" s="178"/>
      <c r="AK883" s="172"/>
      <c r="AM883" s="9"/>
    </row>
    <row r="884" spans="2:39" x14ac:dyDescent="0.45">
      <c r="B884" s="187"/>
      <c r="C884" s="176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84"/>
      <c r="AI884" s="178"/>
      <c r="AJ884" s="178"/>
      <c r="AK884" s="172"/>
      <c r="AM884" s="9"/>
    </row>
    <row r="885" spans="2:39" x14ac:dyDescent="0.45">
      <c r="B885" s="187"/>
      <c r="C885" s="176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84"/>
      <c r="AI885" s="178"/>
      <c r="AJ885" s="178"/>
      <c r="AK885" s="172"/>
      <c r="AM885" s="9"/>
    </row>
    <row r="886" spans="2:39" x14ac:dyDescent="0.45">
      <c r="B886" s="187"/>
      <c r="C886" s="176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84"/>
      <c r="AI886" s="178"/>
      <c r="AJ886" s="178"/>
      <c r="AK886" s="172"/>
      <c r="AM886" s="9"/>
    </row>
    <row r="887" spans="2:39" x14ac:dyDescent="0.45">
      <c r="B887" s="187"/>
      <c r="C887" s="176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84"/>
      <c r="AI887" s="178"/>
      <c r="AJ887" s="178"/>
      <c r="AK887" s="172"/>
      <c r="AM887" s="9"/>
    </row>
    <row r="888" spans="2:39" x14ac:dyDescent="0.45">
      <c r="B888" s="187"/>
      <c r="C888" s="176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84"/>
      <c r="AI888" s="178"/>
      <c r="AJ888" s="178"/>
      <c r="AK888" s="172"/>
      <c r="AM888" s="9"/>
    </row>
    <row r="889" spans="2:39" x14ac:dyDescent="0.45">
      <c r="B889" s="187"/>
      <c r="C889" s="176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84"/>
      <c r="AI889" s="178"/>
      <c r="AJ889" s="178"/>
      <c r="AK889" s="172"/>
      <c r="AM889" s="9"/>
    </row>
    <row r="890" spans="2:39" x14ac:dyDescent="0.45">
      <c r="B890" s="187"/>
      <c r="C890" s="176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84"/>
      <c r="AI890" s="178"/>
      <c r="AJ890" s="178"/>
      <c r="AK890" s="172"/>
      <c r="AM890" s="9"/>
    </row>
    <row r="891" spans="2:39" x14ac:dyDescent="0.45">
      <c r="B891" s="187"/>
      <c r="C891" s="176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84"/>
      <c r="AI891" s="178"/>
      <c r="AJ891" s="178"/>
      <c r="AK891" s="172"/>
      <c r="AM891" s="9"/>
    </row>
    <row r="892" spans="2:39" x14ac:dyDescent="0.45">
      <c r="B892" s="187"/>
      <c r="C892" s="176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84"/>
      <c r="AI892" s="178"/>
      <c r="AJ892" s="178"/>
      <c r="AK892" s="172"/>
      <c r="AM892" s="9"/>
    </row>
    <row r="893" spans="2:39" x14ac:dyDescent="0.45">
      <c r="B893" s="187"/>
      <c r="C893" s="176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84"/>
      <c r="AI893" s="178"/>
      <c r="AJ893" s="178"/>
      <c r="AK893" s="172"/>
      <c r="AM893" s="9"/>
    </row>
    <row r="894" spans="2:39" x14ac:dyDescent="0.45">
      <c r="B894" s="187"/>
      <c r="C894" s="176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71"/>
      <c r="AE894" s="171"/>
      <c r="AF894" s="171"/>
      <c r="AG894" s="171"/>
      <c r="AH894" s="184"/>
      <c r="AI894" s="178"/>
      <c r="AJ894" s="178"/>
      <c r="AK894" s="172"/>
      <c r="AM894" s="9"/>
    </row>
    <row r="895" spans="2:39" x14ac:dyDescent="0.45">
      <c r="B895" s="187"/>
      <c r="C895" s="176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71"/>
      <c r="AE895" s="171"/>
      <c r="AF895" s="171"/>
      <c r="AG895" s="171"/>
      <c r="AH895" s="184"/>
      <c r="AI895" s="178"/>
      <c r="AJ895" s="178"/>
      <c r="AK895" s="172"/>
      <c r="AM895" s="9"/>
    </row>
    <row r="896" spans="2:39" x14ac:dyDescent="0.45">
      <c r="B896" s="187"/>
      <c r="C896" s="176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71"/>
      <c r="AE896" s="171"/>
      <c r="AF896" s="171"/>
      <c r="AG896" s="171"/>
      <c r="AH896" s="184"/>
      <c r="AI896" s="178"/>
      <c r="AJ896" s="178"/>
      <c r="AK896" s="172"/>
      <c r="AM896" s="9"/>
    </row>
    <row r="897" spans="2:39" x14ac:dyDescent="0.45">
      <c r="B897" s="187"/>
      <c r="C897" s="176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84"/>
      <c r="AI897" s="178"/>
      <c r="AJ897" s="178"/>
      <c r="AK897" s="172"/>
      <c r="AM897" s="9"/>
    </row>
    <row r="898" spans="2:39" x14ac:dyDescent="0.45">
      <c r="B898" s="187"/>
      <c r="C898" s="176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84"/>
      <c r="AI898" s="178"/>
      <c r="AJ898" s="178"/>
      <c r="AK898" s="172"/>
      <c r="AM898" s="9"/>
    </row>
    <row r="899" spans="2:39" x14ac:dyDescent="0.45">
      <c r="B899" s="187"/>
      <c r="C899" s="176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84"/>
      <c r="AI899" s="178"/>
      <c r="AJ899" s="178"/>
      <c r="AK899" s="172"/>
      <c r="AM899" s="9"/>
    </row>
    <row r="900" spans="2:39" x14ac:dyDescent="0.45">
      <c r="B900" s="187"/>
      <c r="C900" s="176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84"/>
      <c r="AI900" s="178"/>
      <c r="AJ900" s="178"/>
      <c r="AK900" s="172"/>
      <c r="AM900" s="9"/>
    </row>
    <row r="901" spans="2:39" x14ac:dyDescent="0.45">
      <c r="B901" s="187"/>
      <c r="C901" s="176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84"/>
      <c r="AI901" s="178"/>
      <c r="AJ901" s="178"/>
      <c r="AK901" s="172"/>
      <c r="AM901" s="9"/>
    </row>
    <row r="902" spans="2:39" x14ac:dyDescent="0.45">
      <c r="B902" s="187"/>
      <c r="C902" s="176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84"/>
      <c r="AI902" s="178"/>
      <c r="AJ902" s="178"/>
      <c r="AK902" s="172"/>
      <c r="AM902" s="9"/>
    </row>
    <row r="903" spans="2:39" x14ac:dyDescent="0.45">
      <c r="B903" s="187"/>
      <c r="C903" s="176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84"/>
      <c r="AI903" s="178"/>
      <c r="AJ903" s="178"/>
      <c r="AK903" s="172"/>
      <c r="AM903" s="9"/>
    </row>
    <row r="904" spans="2:39" x14ac:dyDescent="0.45">
      <c r="B904" s="187"/>
      <c r="C904" s="176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84"/>
      <c r="AI904" s="178"/>
      <c r="AJ904" s="178"/>
      <c r="AK904" s="172"/>
      <c r="AM904" s="9"/>
    </row>
    <row r="905" spans="2:39" x14ac:dyDescent="0.45">
      <c r="B905" s="187"/>
      <c r="C905" s="176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84"/>
      <c r="AI905" s="178"/>
      <c r="AJ905" s="178"/>
      <c r="AK905" s="172"/>
      <c r="AM905" s="9"/>
    </row>
    <row r="906" spans="2:39" x14ac:dyDescent="0.45">
      <c r="B906" s="187"/>
      <c r="C906" s="176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84"/>
      <c r="AI906" s="178"/>
      <c r="AJ906" s="178"/>
      <c r="AK906" s="172"/>
      <c r="AM906" s="9"/>
    </row>
    <row r="907" spans="2:39" x14ac:dyDescent="0.45">
      <c r="B907" s="187"/>
      <c r="C907" s="176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84"/>
      <c r="AI907" s="178"/>
      <c r="AJ907" s="178"/>
      <c r="AK907" s="172"/>
      <c r="AM907" s="9"/>
    </row>
    <row r="908" spans="2:39" x14ac:dyDescent="0.45">
      <c r="B908" s="187"/>
      <c r="C908" s="176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84"/>
      <c r="AI908" s="178"/>
      <c r="AJ908" s="178"/>
      <c r="AK908" s="172"/>
      <c r="AM908" s="9"/>
    </row>
    <row r="909" spans="2:39" x14ac:dyDescent="0.45">
      <c r="B909" s="187"/>
      <c r="C909" s="176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84"/>
      <c r="AI909" s="178"/>
      <c r="AJ909" s="178"/>
      <c r="AK909" s="172"/>
      <c r="AM909" s="9"/>
    </row>
    <row r="910" spans="2:39" x14ac:dyDescent="0.45">
      <c r="B910" s="187"/>
      <c r="C910" s="176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84"/>
      <c r="AI910" s="178"/>
      <c r="AJ910" s="178"/>
      <c r="AK910" s="172"/>
      <c r="AM910" s="9"/>
    </row>
    <row r="911" spans="2:39" x14ac:dyDescent="0.45">
      <c r="B911" s="187"/>
      <c r="C911" s="176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84"/>
      <c r="AI911" s="178"/>
      <c r="AJ911" s="178"/>
      <c r="AK911" s="172"/>
      <c r="AM911" s="9"/>
    </row>
    <row r="912" spans="2:39" x14ac:dyDescent="0.45">
      <c r="B912" s="187"/>
      <c r="C912" s="176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84"/>
      <c r="AI912" s="178"/>
      <c r="AJ912" s="178"/>
      <c r="AK912" s="172"/>
      <c r="AM912" s="9"/>
    </row>
    <row r="913" spans="1:71" x14ac:dyDescent="0.45">
      <c r="B913" s="187"/>
      <c r="C913" s="176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84"/>
      <c r="AI913" s="178"/>
      <c r="AJ913" s="178"/>
      <c r="AK913" s="172"/>
      <c r="AM913" s="9"/>
    </row>
    <row r="914" spans="1:71" x14ac:dyDescent="0.45">
      <c r="B914" s="187"/>
      <c r="C914" s="176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84"/>
      <c r="AI914" s="178"/>
      <c r="AJ914" s="178"/>
      <c r="AK914" s="172"/>
      <c r="AM914" s="9"/>
    </row>
    <row r="915" spans="1:71" x14ac:dyDescent="0.45">
      <c r="B915" s="187"/>
      <c r="C915" s="176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84"/>
      <c r="AI915" s="178"/>
      <c r="AJ915" s="178"/>
      <c r="AK915" s="172"/>
      <c r="AM915" s="9"/>
    </row>
    <row r="916" spans="1:71" ht="28.5" x14ac:dyDescent="0.45">
      <c r="B916" s="185"/>
      <c r="C916" s="172"/>
      <c r="D916" s="172"/>
      <c r="E916" s="172"/>
      <c r="F916" s="172"/>
      <c r="G916" s="172"/>
      <c r="H916" s="172"/>
      <c r="I916" s="172"/>
      <c r="J916" s="172"/>
      <c r="K916" s="172"/>
      <c r="L916" s="172"/>
      <c r="M916" s="172"/>
      <c r="N916" s="172"/>
      <c r="O916" s="172"/>
      <c r="P916" s="172"/>
      <c r="Q916" s="172"/>
      <c r="R916" s="172"/>
      <c r="S916" s="172"/>
      <c r="T916" s="172"/>
      <c r="U916" s="172"/>
      <c r="V916" s="172"/>
      <c r="W916" s="172"/>
      <c r="X916" s="172"/>
      <c r="Y916" s="172"/>
      <c r="Z916" s="172"/>
      <c r="AA916" s="172"/>
      <c r="AB916" s="172"/>
      <c r="AC916" s="172"/>
      <c r="AD916" s="172"/>
      <c r="AE916" s="172"/>
      <c r="AF916" s="172"/>
      <c r="AG916" s="172"/>
      <c r="AH916" s="185"/>
      <c r="AI916" s="178"/>
      <c r="AJ916" s="172"/>
      <c r="AK916" s="172"/>
      <c r="AO916" s="122" t="s">
        <v>244</v>
      </c>
      <c r="AP916" s="5" t="s">
        <v>483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540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539</v>
      </c>
      <c r="BB916" s="5" t="s">
        <v>64</v>
      </c>
      <c r="BC916" s="5" t="s">
        <v>68</v>
      </c>
      <c r="BD916" s="5" t="s">
        <v>547</v>
      </c>
      <c r="BE916" s="5" t="s">
        <v>50</v>
      </c>
      <c r="BF916" s="5" t="s">
        <v>63</v>
      </c>
      <c r="BG916" s="5" t="s">
        <v>67</v>
      </c>
      <c r="BH916" s="5" t="s">
        <v>556</v>
      </c>
      <c r="BI916" s="5" t="s">
        <v>548</v>
      </c>
      <c r="BJ916" s="5" t="s">
        <v>538</v>
      </c>
      <c r="BK916" s="5" t="s">
        <v>174</v>
      </c>
      <c r="BL916" s="5" t="s">
        <v>61</v>
      </c>
      <c r="BM916" s="5" t="s">
        <v>52</v>
      </c>
      <c r="BN916" s="5" t="s">
        <v>65</v>
      </c>
      <c r="BO916" s="5" t="s">
        <v>514</v>
      </c>
      <c r="BP916" s="5" t="s">
        <v>60</v>
      </c>
      <c r="BQ916" s="5" t="s">
        <v>62</v>
      </c>
      <c r="BR916" s="5" t="s">
        <v>69</v>
      </c>
      <c r="BS916" s="5" t="s">
        <v>557</v>
      </c>
    </row>
    <row r="917" spans="1:71" x14ac:dyDescent="0.45">
      <c r="A917" s="28" t="s">
        <v>229</v>
      </c>
      <c r="B917" s="187"/>
      <c r="C917" s="176"/>
      <c r="D917" s="177"/>
      <c r="E917" s="177"/>
      <c r="F917" s="177"/>
      <c r="G917" s="177"/>
      <c r="H917" s="177"/>
      <c r="I917" s="177"/>
      <c r="J917" s="177"/>
      <c r="K917" s="177"/>
      <c r="L917" s="177"/>
      <c r="M917" s="177"/>
      <c r="N917" s="177"/>
      <c r="O917" s="177"/>
      <c r="P917" s="177"/>
      <c r="Q917" s="177"/>
      <c r="R917" s="177"/>
      <c r="S917" s="177"/>
      <c r="T917" s="177"/>
      <c r="U917" s="177"/>
      <c r="V917" s="177"/>
      <c r="W917" s="177"/>
      <c r="X917" s="177"/>
      <c r="Y917" s="177"/>
      <c r="Z917" s="177"/>
      <c r="AA917" s="177"/>
      <c r="AB917" s="177"/>
      <c r="AC917" s="177"/>
      <c r="AD917" s="177"/>
      <c r="AE917" s="177"/>
      <c r="AF917" s="177"/>
      <c r="AG917" s="177"/>
      <c r="AH917" s="187"/>
      <c r="AI917" s="178"/>
      <c r="AJ917" s="178"/>
      <c r="AK917" s="172"/>
      <c r="AM917" s="9"/>
      <c r="AO917" s="102"/>
      <c r="AP917" s="102"/>
      <c r="AQ917" s="102"/>
      <c r="AR917" s="102"/>
      <c r="AS917" s="102"/>
      <c r="AT917" s="102"/>
      <c r="AU917" s="102"/>
      <c r="AV917" s="102"/>
      <c r="AW917" s="102"/>
      <c r="AX917" s="102"/>
      <c r="AY917" s="102"/>
      <c r="AZ917" s="102"/>
      <c r="BA917" s="102"/>
      <c r="BB917" s="102"/>
      <c r="BC917" s="102"/>
      <c r="BD917" s="102"/>
      <c r="BE917" s="102"/>
      <c r="BF917" s="102"/>
      <c r="BG917" s="102"/>
      <c r="BH917" s="102"/>
      <c r="BI917" s="102"/>
      <c r="BJ917" s="102"/>
      <c r="BK917" s="102"/>
      <c r="BL917" s="102"/>
      <c r="BM917" s="102"/>
      <c r="BN917" s="102"/>
      <c r="BO917" s="102"/>
      <c r="BP917" s="102"/>
      <c r="BQ917" s="102"/>
      <c r="BR917" s="102"/>
      <c r="BS917" s="102"/>
    </row>
    <row r="918" spans="1:71" x14ac:dyDescent="0.45">
      <c r="A918" s="8">
        <f>INPUT!$O$4</f>
        <v>0</v>
      </c>
      <c r="B918" s="187"/>
      <c r="C918" s="176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84"/>
      <c r="AI918" s="178"/>
      <c r="AJ918" s="178"/>
      <c r="AK918" s="172"/>
      <c r="AM918" s="9"/>
      <c r="AO918" s="39">
        <v>0</v>
      </c>
      <c r="AP918" s="39">
        <v>0</v>
      </c>
      <c r="AQ918" s="39">
        <v>0</v>
      </c>
      <c r="AR918" s="39">
        <v>0</v>
      </c>
      <c r="AS918" s="39">
        <v>0</v>
      </c>
      <c r="AT918" s="39">
        <v>0</v>
      </c>
      <c r="AU918" s="39">
        <v>0</v>
      </c>
      <c r="AV918" s="39">
        <v>0</v>
      </c>
      <c r="AW918" s="39">
        <v>0</v>
      </c>
      <c r="AX918" s="39">
        <v>0</v>
      </c>
      <c r="AY918" s="39">
        <v>0</v>
      </c>
      <c r="AZ918" s="39">
        <v>0</v>
      </c>
      <c r="BA918" s="39">
        <v>0</v>
      </c>
      <c r="BB918" s="39">
        <v>0</v>
      </c>
      <c r="BC918" s="39">
        <v>0</v>
      </c>
      <c r="BD918" s="39">
        <v>0</v>
      </c>
      <c r="BE918" s="39">
        <v>0</v>
      </c>
      <c r="BF918" s="39">
        <v>0</v>
      </c>
      <c r="BG918" s="39">
        <v>0</v>
      </c>
      <c r="BH918" s="39">
        <v>0</v>
      </c>
      <c r="BI918" s="39">
        <v>0</v>
      </c>
      <c r="BJ918" s="39">
        <v>0</v>
      </c>
      <c r="BK918" s="39">
        <v>0</v>
      </c>
      <c r="BL918" s="39">
        <v>0</v>
      </c>
      <c r="BM918" s="39">
        <v>0</v>
      </c>
      <c r="BN918" s="39">
        <v>0</v>
      </c>
      <c r="BO918" s="39">
        <v>0</v>
      </c>
      <c r="BP918" s="39">
        <v>0</v>
      </c>
      <c r="BQ918" s="39">
        <v>0</v>
      </c>
      <c r="BR918" s="39">
        <v>0</v>
      </c>
      <c r="BS918" s="39">
        <v>0</v>
      </c>
    </row>
    <row r="919" spans="1:71" x14ac:dyDescent="0.45">
      <c r="B919" s="187"/>
      <c r="C919" s="176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84"/>
      <c r="AI919" s="178"/>
      <c r="AJ919" s="178"/>
      <c r="AK919" s="172"/>
      <c r="AM919" s="9"/>
      <c r="AO919" s="40">
        <f t="shared" ref="AO919:BS919" si="12">ROWS(C917:C991)-COUNTBLANK(C917:C991)</f>
        <v>0</v>
      </c>
      <c r="AP919" s="40">
        <f t="shared" si="12"/>
        <v>0</v>
      </c>
      <c r="AQ919" s="40">
        <f t="shared" si="12"/>
        <v>0</v>
      </c>
      <c r="AR919" s="40">
        <f t="shared" si="12"/>
        <v>0</v>
      </c>
      <c r="AS919" s="40">
        <f t="shared" si="12"/>
        <v>0</v>
      </c>
      <c r="AT919" s="40">
        <f t="shared" si="12"/>
        <v>0</v>
      </c>
      <c r="AU919" s="40">
        <f t="shared" si="12"/>
        <v>0</v>
      </c>
      <c r="AV919" s="40">
        <f t="shared" si="12"/>
        <v>0</v>
      </c>
      <c r="AW919" s="40">
        <f t="shared" si="12"/>
        <v>0</v>
      </c>
      <c r="AX919" s="40">
        <f t="shared" si="12"/>
        <v>0</v>
      </c>
      <c r="AY919" s="40">
        <f t="shared" si="12"/>
        <v>0</v>
      </c>
      <c r="AZ919" s="40">
        <f t="shared" si="12"/>
        <v>0</v>
      </c>
      <c r="BA919" s="40">
        <f t="shared" si="12"/>
        <v>0</v>
      </c>
      <c r="BB919" s="40">
        <f t="shared" si="12"/>
        <v>0</v>
      </c>
      <c r="BC919" s="40">
        <f t="shared" si="12"/>
        <v>0</v>
      </c>
      <c r="BD919" s="40">
        <f t="shared" si="12"/>
        <v>0</v>
      </c>
      <c r="BE919" s="40">
        <f t="shared" si="12"/>
        <v>0</v>
      </c>
      <c r="BF919" s="40">
        <f t="shared" si="12"/>
        <v>0</v>
      </c>
      <c r="BG919" s="40">
        <f t="shared" si="12"/>
        <v>0</v>
      </c>
      <c r="BH919" s="40">
        <f t="shared" si="12"/>
        <v>0</v>
      </c>
      <c r="BI919" s="40">
        <f t="shared" si="12"/>
        <v>0</v>
      </c>
      <c r="BJ919" s="40">
        <f t="shared" si="12"/>
        <v>0</v>
      </c>
      <c r="BK919" s="40">
        <f t="shared" si="12"/>
        <v>0</v>
      </c>
      <c r="BL919" s="40">
        <f t="shared" si="12"/>
        <v>0</v>
      </c>
      <c r="BM919" s="40">
        <f t="shared" si="12"/>
        <v>0</v>
      </c>
      <c r="BN919" s="40">
        <f t="shared" si="12"/>
        <v>0</v>
      </c>
      <c r="BO919" s="40">
        <f t="shared" si="12"/>
        <v>0</v>
      </c>
      <c r="BP919" s="40">
        <f t="shared" si="12"/>
        <v>0</v>
      </c>
      <c r="BQ919" s="40">
        <f t="shared" si="12"/>
        <v>0</v>
      </c>
      <c r="BR919" s="40">
        <f t="shared" si="12"/>
        <v>0</v>
      </c>
      <c r="BS919" s="40">
        <f t="shared" si="12"/>
        <v>0</v>
      </c>
    </row>
    <row r="920" spans="1:71" x14ac:dyDescent="0.45">
      <c r="B920" s="187"/>
      <c r="C920" s="176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84"/>
      <c r="AI920" s="178"/>
      <c r="AJ920" s="178"/>
      <c r="AK920" s="172"/>
      <c r="AM920" s="9"/>
    </row>
    <row r="921" spans="1:71" x14ac:dyDescent="0.45">
      <c r="B921" s="187"/>
      <c r="C921" s="176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84"/>
      <c r="AI921" s="178"/>
      <c r="AJ921" s="178"/>
      <c r="AK921" s="172"/>
      <c r="AM921" s="9"/>
      <c r="AO921" s="22" t="s">
        <v>257</v>
      </c>
      <c r="AP921" s="22" t="s">
        <v>587</v>
      </c>
      <c r="AQ921" s="22" t="s">
        <v>590</v>
      </c>
      <c r="AR921" s="22" t="s">
        <v>588</v>
      </c>
      <c r="AS921" s="22" t="s">
        <v>589</v>
      </c>
    </row>
    <row r="922" spans="1:71" x14ac:dyDescent="0.45">
      <c r="B922" s="187"/>
      <c r="C922" s="176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84"/>
      <c r="AI922" s="178"/>
      <c r="AJ922" s="178"/>
      <c r="AK922" s="172"/>
      <c r="AM922" s="9"/>
      <c r="AO922" s="23">
        <f>ROWS(AH917:AH991)-COUNTBLANK(AH917:AH991)</f>
        <v>0</v>
      </c>
      <c r="AP922" s="23">
        <f>COUNTIF(AK917:AK991,"FALSE")</f>
        <v>0</v>
      </c>
      <c r="AQ922" s="23">
        <f>AO922-AP922</f>
        <v>0</v>
      </c>
      <c r="AR922" s="23">
        <f>COUNTIF(AJ917:AJ991,"O")</f>
        <v>0</v>
      </c>
      <c r="AS922" s="23">
        <f>COUNTIF(AJ917:AJ991,"*~?")</f>
        <v>0</v>
      </c>
    </row>
    <row r="923" spans="1:71" x14ac:dyDescent="0.45">
      <c r="B923" s="187"/>
      <c r="C923" s="176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84"/>
      <c r="AI923" s="178"/>
      <c r="AJ923" s="178"/>
      <c r="AK923" s="172"/>
      <c r="AM923" s="9"/>
    </row>
    <row r="924" spans="1:71" x14ac:dyDescent="0.45">
      <c r="B924" s="187"/>
      <c r="C924" s="176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84"/>
      <c r="AI924" s="178"/>
      <c r="AJ924" s="178"/>
      <c r="AK924" s="172"/>
      <c r="AM924" s="9"/>
      <c r="AO924" s="9"/>
      <c r="AP924" s="22" t="s">
        <v>455</v>
      </c>
      <c r="AQ924" s="22" t="s">
        <v>337</v>
      </c>
      <c r="AR924" s="22" t="s">
        <v>456</v>
      </c>
    </row>
    <row r="925" spans="1:71" x14ac:dyDescent="0.45">
      <c r="B925" s="187"/>
      <c r="C925" s="176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84"/>
      <c r="AI925" s="178"/>
      <c r="AJ925" s="178"/>
      <c r="AK925" s="172"/>
      <c r="AM925" s="9"/>
      <c r="AO925" s="22" t="s">
        <v>260</v>
      </c>
      <c r="AP925" s="25">
        <f>IF(ISNUMBER(SEARCH("S",A918)),COUNTIF(AK917:AK926,"False"),0)</f>
        <v>0</v>
      </c>
      <c r="AQ925" s="25">
        <f>IF(ISNUMBER(SEARCH("S",A918)),COUNTIF(AK951:AK960,"False"),0)</f>
        <v>0</v>
      </c>
      <c r="AR925" s="25">
        <f>IF(ISNUMBER(SEARCH("S",A918)),COUNTIF(AK927:AK950,"False"),0)</f>
        <v>0</v>
      </c>
      <c r="AS925" s="28"/>
    </row>
    <row r="926" spans="1:71" x14ac:dyDescent="0.45">
      <c r="B926" s="187"/>
      <c r="C926" s="176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84"/>
      <c r="AI926" s="178"/>
      <c r="AJ926" s="178"/>
      <c r="AK926" s="172"/>
      <c r="AM926" s="9"/>
      <c r="AO926" s="22" t="s">
        <v>352</v>
      </c>
      <c r="AP926" s="25">
        <f>IF(ISNUMBER(SEARCH("P",A918)),COUNTIF(AK917:AK926,"False"),0)</f>
        <v>0</v>
      </c>
      <c r="AQ926" s="25">
        <f>IF(ISNUMBER(SEARCH("P",A918)),COUNTIF(AK951:AK960,"False"),0)</f>
        <v>0</v>
      </c>
      <c r="AR926" s="25">
        <f>IF(ISNUMBER(SEARCH("P",A918)),COUNTIF(AK927:AK950,"False"),0)</f>
        <v>0</v>
      </c>
      <c r="AS926" s="18"/>
    </row>
    <row r="927" spans="1:71" x14ac:dyDescent="0.45">
      <c r="B927" s="187"/>
      <c r="C927" s="176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84"/>
      <c r="AI927" s="178"/>
      <c r="AJ927" s="178"/>
      <c r="AK927" s="172"/>
      <c r="AM927" s="9"/>
      <c r="AO927" s="22" t="s">
        <v>353</v>
      </c>
      <c r="AP927" s="25">
        <f>IF(ISNUMBER(SEARCH("A",A918)),COUNTIF(AK917:AK926,"False"),0)</f>
        <v>0</v>
      </c>
      <c r="AQ927" s="25">
        <f>IF(ISNUMBER(SEARCH("A",A918)),COUNTIF(AK982:AK991,"False"),0)</f>
        <v>0</v>
      </c>
      <c r="AR927" s="25">
        <f>IF(ISNUMBER(SEARCH("A",A918)),COUNTIF(AK927:AK981,"False"),0)</f>
        <v>0</v>
      </c>
      <c r="AS927" s="18"/>
    </row>
    <row r="928" spans="1:71" x14ac:dyDescent="0.45">
      <c r="B928" s="187"/>
      <c r="C928" s="176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84"/>
      <c r="AI928" s="178"/>
      <c r="AJ928" s="178"/>
      <c r="AK928" s="172"/>
      <c r="AM928" s="9"/>
      <c r="AS928" s="18"/>
    </row>
    <row r="929" spans="2:39" x14ac:dyDescent="0.45">
      <c r="B929" s="187"/>
      <c r="C929" s="176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84"/>
      <c r="AI929" s="178"/>
      <c r="AJ929" s="178"/>
      <c r="AK929" s="172"/>
      <c r="AM929" s="9"/>
    </row>
    <row r="930" spans="2:39" x14ac:dyDescent="0.45">
      <c r="B930" s="187"/>
      <c r="C930" s="176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84"/>
      <c r="AI930" s="178"/>
      <c r="AJ930" s="178"/>
      <c r="AK930" s="172"/>
      <c r="AM930" s="9"/>
    </row>
    <row r="931" spans="2:39" x14ac:dyDescent="0.45">
      <c r="B931" s="187"/>
      <c r="C931" s="176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84"/>
      <c r="AI931" s="178"/>
      <c r="AJ931" s="178"/>
      <c r="AK931" s="172"/>
      <c r="AM931" s="9"/>
    </row>
    <row r="932" spans="2:39" x14ac:dyDescent="0.45">
      <c r="B932" s="187"/>
      <c r="C932" s="176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84"/>
      <c r="AI932" s="178"/>
      <c r="AJ932" s="178"/>
      <c r="AK932" s="172"/>
      <c r="AM932" s="9"/>
    </row>
    <row r="933" spans="2:39" x14ac:dyDescent="0.45">
      <c r="B933" s="187"/>
      <c r="C933" s="176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84"/>
      <c r="AI933" s="178"/>
      <c r="AJ933" s="178"/>
      <c r="AK933" s="172"/>
      <c r="AM933" s="9"/>
    </row>
    <row r="934" spans="2:39" x14ac:dyDescent="0.45">
      <c r="B934" s="187"/>
      <c r="C934" s="176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84"/>
      <c r="AI934" s="178"/>
      <c r="AJ934" s="178"/>
      <c r="AK934" s="172"/>
      <c r="AM934" s="9"/>
    </row>
    <row r="935" spans="2:39" x14ac:dyDescent="0.45">
      <c r="B935" s="187"/>
      <c r="C935" s="176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84"/>
      <c r="AI935" s="178"/>
      <c r="AJ935" s="178"/>
      <c r="AK935" s="172"/>
      <c r="AM935" s="9"/>
    </row>
    <row r="936" spans="2:39" x14ac:dyDescent="0.45">
      <c r="B936" s="187"/>
      <c r="C936" s="176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84"/>
      <c r="AI936" s="178"/>
      <c r="AJ936" s="178"/>
      <c r="AK936" s="172"/>
      <c r="AM936" s="9"/>
    </row>
    <row r="937" spans="2:39" x14ac:dyDescent="0.45">
      <c r="B937" s="187"/>
      <c r="C937" s="176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84"/>
      <c r="AI937" s="178"/>
      <c r="AJ937" s="178"/>
      <c r="AK937" s="172"/>
      <c r="AM937" s="9"/>
    </row>
    <row r="938" spans="2:39" x14ac:dyDescent="0.45">
      <c r="B938" s="187"/>
      <c r="C938" s="176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84"/>
      <c r="AI938" s="178"/>
      <c r="AJ938" s="178"/>
      <c r="AK938" s="172"/>
      <c r="AM938" s="9"/>
    </row>
    <row r="939" spans="2:39" x14ac:dyDescent="0.45">
      <c r="B939" s="187"/>
      <c r="C939" s="176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84"/>
      <c r="AI939" s="178"/>
      <c r="AJ939" s="178"/>
      <c r="AK939" s="172"/>
      <c r="AM939" s="9"/>
    </row>
    <row r="940" spans="2:39" x14ac:dyDescent="0.45">
      <c r="B940" s="187"/>
      <c r="C940" s="176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84"/>
      <c r="AI940" s="178"/>
      <c r="AJ940" s="178"/>
      <c r="AK940" s="172"/>
      <c r="AM940" s="9"/>
    </row>
    <row r="941" spans="2:39" x14ac:dyDescent="0.45">
      <c r="B941" s="187"/>
      <c r="C941" s="176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84"/>
      <c r="AI941" s="178"/>
      <c r="AJ941" s="178"/>
      <c r="AK941" s="172"/>
      <c r="AM941" s="9"/>
    </row>
    <row r="942" spans="2:39" x14ac:dyDescent="0.45">
      <c r="B942" s="187"/>
      <c r="C942" s="176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84"/>
      <c r="AI942" s="178"/>
      <c r="AJ942" s="178"/>
      <c r="AK942" s="172"/>
      <c r="AM942" s="9"/>
    </row>
    <row r="943" spans="2:39" x14ac:dyDescent="0.45">
      <c r="B943" s="187"/>
      <c r="C943" s="176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84"/>
      <c r="AI943" s="178"/>
      <c r="AJ943" s="178"/>
      <c r="AK943" s="172"/>
      <c r="AM943" s="9"/>
    </row>
    <row r="944" spans="2:39" x14ac:dyDescent="0.45">
      <c r="B944" s="187"/>
      <c r="C944" s="176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84"/>
      <c r="AI944" s="178"/>
      <c r="AJ944" s="178"/>
      <c r="AK944" s="172"/>
      <c r="AM944" s="9"/>
    </row>
    <row r="945" spans="2:39" x14ac:dyDescent="0.45">
      <c r="B945" s="187"/>
      <c r="C945" s="176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84"/>
      <c r="AI945" s="178"/>
      <c r="AJ945" s="178"/>
      <c r="AK945" s="172"/>
      <c r="AM945" s="9"/>
    </row>
    <row r="946" spans="2:39" x14ac:dyDescent="0.45">
      <c r="B946" s="187"/>
      <c r="C946" s="176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84"/>
      <c r="AI946" s="178"/>
      <c r="AJ946" s="178"/>
      <c r="AK946" s="172"/>
      <c r="AM946" s="9"/>
    </row>
    <row r="947" spans="2:39" x14ac:dyDescent="0.45">
      <c r="B947" s="187"/>
      <c r="C947" s="176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84"/>
      <c r="AI947" s="178"/>
      <c r="AJ947" s="178"/>
      <c r="AK947" s="172"/>
      <c r="AM947" s="9"/>
    </row>
    <row r="948" spans="2:39" x14ac:dyDescent="0.45">
      <c r="B948" s="187"/>
      <c r="C948" s="176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84"/>
      <c r="AI948" s="178"/>
      <c r="AJ948" s="178"/>
      <c r="AK948" s="172"/>
      <c r="AM948" s="9"/>
    </row>
    <row r="949" spans="2:39" x14ac:dyDescent="0.45">
      <c r="B949" s="187"/>
      <c r="C949" s="176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84"/>
      <c r="AI949" s="178"/>
      <c r="AJ949" s="178"/>
      <c r="AK949" s="172"/>
      <c r="AM949" s="9"/>
    </row>
    <row r="950" spans="2:39" x14ac:dyDescent="0.45">
      <c r="B950" s="187"/>
      <c r="C950" s="176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84"/>
      <c r="AI950" s="178"/>
      <c r="AJ950" s="178"/>
      <c r="AK950" s="172"/>
      <c r="AM950" s="9"/>
    </row>
    <row r="951" spans="2:39" x14ac:dyDescent="0.45">
      <c r="B951" s="187"/>
      <c r="C951" s="176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84"/>
      <c r="AI951" s="178"/>
      <c r="AJ951" s="178"/>
      <c r="AK951" s="172"/>
      <c r="AM951" s="9"/>
    </row>
    <row r="952" spans="2:39" x14ac:dyDescent="0.45">
      <c r="B952" s="187"/>
      <c r="C952" s="176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84"/>
      <c r="AI952" s="178"/>
      <c r="AJ952" s="178"/>
      <c r="AK952" s="172"/>
      <c r="AM952" s="9"/>
    </row>
    <row r="953" spans="2:39" x14ac:dyDescent="0.45">
      <c r="B953" s="187"/>
      <c r="C953" s="176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84"/>
      <c r="AI953" s="178"/>
      <c r="AJ953" s="178"/>
      <c r="AK953" s="172"/>
      <c r="AM953" s="9"/>
    </row>
    <row r="954" spans="2:39" x14ac:dyDescent="0.45">
      <c r="B954" s="187"/>
      <c r="C954" s="176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84"/>
      <c r="AI954" s="178"/>
      <c r="AJ954" s="178"/>
      <c r="AK954" s="172"/>
      <c r="AM954" s="9"/>
    </row>
    <row r="955" spans="2:39" x14ac:dyDescent="0.45">
      <c r="B955" s="187"/>
      <c r="C955" s="176"/>
      <c r="D955" s="171"/>
      <c r="E955" s="171"/>
      <c r="F955" s="171"/>
      <c r="G955" s="171"/>
      <c r="H955" s="171"/>
      <c r="I955" s="171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71"/>
      <c r="AE955" s="171"/>
      <c r="AF955" s="171"/>
      <c r="AG955" s="171"/>
      <c r="AH955" s="184"/>
      <c r="AI955" s="178"/>
      <c r="AJ955" s="178"/>
      <c r="AK955" s="172"/>
      <c r="AM955" s="9"/>
    </row>
    <row r="956" spans="2:39" x14ac:dyDescent="0.45">
      <c r="B956" s="187"/>
      <c r="C956" s="176"/>
      <c r="D956" s="171"/>
      <c r="E956" s="171"/>
      <c r="F956" s="171"/>
      <c r="G956" s="171"/>
      <c r="H956" s="171"/>
      <c r="I956" s="171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71"/>
      <c r="AE956" s="171"/>
      <c r="AF956" s="171"/>
      <c r="AG956" s="171"/>
      <c r="AH956" s="184"/>
      <c r="AI956" s="178"/>
      <c r="AJ956" s="178"/>
      <c r="AK956" s="172"/>
      <c r="AM956" s="9"/>
    </row>
    <row r="957" spans="2:39" x14ac:dyDescent="0.45">
      <c r="B957" s="187"/>
      <c r="C957" s="176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84"/>
      <c r="AI957" s="178"/>
      <c r="AJ957" s="178"/>
      <c r="AK957" s="172"/>
      <c r="AM957" s="9"/>
    </row>
    <row r="958" spans="2:39" x14ac:dyDescent="0.45">
      <c r="B958" s="187"/>
      <c r="C958" s="176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84"/>
      <c r="AI958" s="178"/>
      <c r="AJ958" s="178"/>
      <c r="AK958" s="172"/>
      <c r="AM958" s="9"/>
    </row>
    <row r="959" spans="2:39" x14ac:dyDescent="0.45">
      <c r="B959" s="187"/>
      <c r="C959" s="176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84"/>
      <c r="AI959" s="178"/>
      <c r="AJ959" s="178"/>
      <c r="AK959" s="172"/>
      <c r="AM959" s="9"/>
    </row>
    <row r="960" spans="2:39" x14ac:dyDescent="0.45">
      <c r="B960" s="187"/>
      <c r="C960" s="176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84"/>
      <c r="AI960" s="178"/>
      <c r="AJ960" s="178"/>
      <c r="AK960" s="172"/>
      <c r="AM960" s="9"/>
    </row>
    <row r="961" spans="2:39" x14ac:dyDescent="0.45">
      <c r="B961" s="187"/>
      <c r="C961" s="176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84"/>
      <c r="AI961" s="178"/>
      <c r="AJ961" s="178"/>
      <c r="AK961" s="172"/>
      <c r="AM961" s="9"/>
    </row>
    <row r="962" spans="2:39" x14ac:dyDescent="0.45">
      <c r="B962" s="187"/>
      <c r="C962" s="176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84"/>
      <c r="AI962" s="178"/>
      <c r="AJ962" s="178"/>
      <c r="AK962" s="172"/>
      <c r="AM962" s="9"/>
    </row>
    <row r="963" spans="2:39" x14ac:dyDescent="0.45">
      <c r="B963" s="187"/>
      <c r="C963" s="176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84"/>
      <c r="AI963" s="178"/>
      <c r="AJ963" s="178"/>
      <c r="AK963" s="172"/>
      <c r="AM963" s="9"/>
    </row>
    <row r="964" spans="2:39" x14ac:dyDescent="0.45">
      <c r="B964" s="187"/>
      <c r="C964" s="176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84"/>
      <c r="AI964" s="178"/>
      <c r="AJ964" s="178"/>
      <c r="AK964" s="172"/>
      <c r="AM964" s="9"/>
    </row>
    <row r="965" spans="2:39" x14ac:dyDescent="0.45">
      <c r="B965" s="187"/>
      <c r="C965" s="176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84"/>
      <c r="AI965" s="178"/>
      <c r="AJ965" s="178"/>
      <c r="AK965" s="172"/>
      <c r="AM965" s="9"/>
    </row>
    <row r="966" spans="2:39" x14ac:dyDescent="0.45">
      <c r="B966" s="187"/>
      <c r="C966" s="176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84"/>
      <c r="AI966" s="178"/>
      <c r="AJ966" s="178"/>
      <c r="AK966" s="172"/>
      <c r="AM966" s="9"/>
    </row>
    <row r="967" spans="2:39" x14ac:dyDescent="0.45">
      <c r="B967" s="187"/>
      <c r="C967" s="176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84"/>
      <c r="AI967" s="178"/>
      <c r="AJ967" s="178"/>
      <c r="AK967" s="172"/>
      <c r="AM967" s="9"/>
    </row>
    <row r="968" spans="2:39" x14ac:dyDescent="0.45">
      <c r="B968" s="187"/>
      <c r="C968" s="176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84"/>
      <c r="AI968" s="178"/>
      <c r="AJ968" s="178"/>
      <c r="AK968" s="172"/>
      <c r="AM968" s="9"/>
    </row>
    <row r="969" spans="2:39" x14ac:dyDescent="0.45">
      <c r="B969" s="187"/>
      <c r="C969" s="176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84"/>
      <c r="AI969" s="178"/>
      <c r="AJ969" s="178"/>
      <c r="AK969" s="172"/>
      <c r="AM969" s="9"/>
    </row>
    <row r="970" spans="2:39" x14ac:dyDescent="0.45">
      <c r="B970" s="187"/>
      <c r="C970" s="176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84"/>
      <c r="AI970" s="178"/>
      <c r="AJ970" s="178"/>
      <c r="AK970" s="172"/>
      <c r="AM970" s="9"/>
    </row>
    <row r="971" spans="2:39" x14ac:dyDescent="0.45">
      <c r="B971" s="187"/>
      <c r="C971" s="176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84"/>
      <c r="AI971" s="178"/>
      <c r="AJ971" s="178"/>
      <c r="AK971" s="172"/>
      <c r="AM971" s="9"/>
    </row>
    <row r="972" spans="2:39" x14ac:dyDescent="0.45">
      <c r="B972" s="187"/>
      <c r="C972" s="176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84"/>
      <c r="AI972" s="178"/>
      <c r="AJ972" s="178"/>
      <c r="AK972" s="172"/>
      <c r="AM972" s="9"/>
    </row>
    <row r="973" spans="2:39" x14ac:dyDescent="0.45">
      <c r="B973" s="187"/>
      <c r="C973" s="176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84"/>
      <c r="AI973" s="178"/>
      <c r="AJ973" s="178"/>
      <c r="AK973" s="172"/>
      <c r="AM973" s="9"/>
    </row>
    <row r="974" spans="2:39" x14ac:dyDescent="0.45">
      <c r="B974" s="187"/>
      <c r="C974" s="176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84"/>
      <c r="AI974" s="178"/>
      <c r="AJ974" s="178"/>
      <c r="AK974" s="172"/>
      <c r="AM974" s="9"/>
    </row>
    <row r="975" spans="2:39" x14ac:dyDescent="0.45">
      <c r="B975" s="187"/>
      <c r="C975" s="176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84"/>
      <c r="AI975" s="178"/>
      <c r="AJ975" s="178"/>
      <c r="AK975" s="172"/>
      <c r="AM975" s="9"/>
    </row>
    <row r="976" spans="2:39" x14ac:dyDescent="0.45">
      <c r="B976" s="187"/>
      <c r="C976" s="176"/>
      <c r="D976" s="171"/>
      <c r="E976" s="171"/>
      <c r="F976" s="171"/>
      <c r="G976" s="171"/>
      <c r="H976" s="171"/>
      <c r="I976" s="171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71"/>
      <c r="AE976" s="171"/>
      <c r="AF976" s="171"/>
      <c r="AG976" s="171"/>
      <c r="AH976" s="184"/>
      <c r="AI976" s="178"/>
      <c r="AJ976" s="178"/>
      <c r="AK976" s="172"/>
      <c r="AM976" s="9"/>
    </row>
    <row r="977" spans="2:71" x14ac:dyDescent="0.45">
      <c r="B977" s="187"/>
      <c r="C977" s="176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84"/>
      <c r="AI977" s="178"/>
      <c r="AJ977" s="178"/>
      <c r="AK977" s="172"/>
      <c r="AM977" s="9"/>
    </row>
    <row r="978" spans="2:71" x14ac:dyDescent="0.45">
      <c r="B978" s="187"/>
      <c r="C978" s="176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84"/>
      <c r="AI978" s="178"/>
      <c r="AJ978" s="178"/>
      <c r="AK978" s="172"/>
      <c r="AM978" s="9"/>
    </row>
    <row r="979" spans="2:71" x14ac:dyDescent="0.45">
      <c r="B979" s="187"/>
      <c r="C979" s="176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84"/>
      <c r="AI979" s="178"/>
      <c r="AJ979" s="178"/>
      <c r="AK979" s="172"/>
      <c r="AM979" s="9"/>
    </row>
    <row r="980" spans="2:71" x14ac:dyDescent="0.45">
      <c r="B980" s="187"/>
      <c r="C980" s="176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84"/>
      <c r="AI980" s="178"/>
      <c r="AJ980" s="178"/>
      <c r="AK980" s="172"/>
      <c r="AM980" s="9"/>
    </row>
    <row r="981" spans="2:71" x14ac:dyDescent="0.45">
      <c r="B981" s="187"/>
      <c r="C981" s="176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84"/>
      <c r="AI981" s="178"/>
      <c r="AJ981" s="178"/>
      <c r="AK981" s="172"/>
      <c r="AM981" s="9"/>
    </row>
    <row r="982" spans="2:71" x14ac:dyDescent="0.45">
      <c r="B982" s="187"/>
      <c r="C982" s="176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84"/>
      <c r="AI982" s="178"/>
      <c r="AJ982" s="178"/>
      <c r="AK982" s="172"/>
      <c r="AM982" s="9"/>
    </row>
    <row r="983" spans="2:71" x14ac:dyDescent="0.45">
      <c r="B983" s="187"/>
      <c r="C983" s="176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84"/>
      <c r="AI983" s="178"/>
      <c r="AJ983" s="178"/>
      <c r="AK983" s="172"/>
      <c r="AM983" s="9"/>
    </row>
    <row r="984" spans="2:71" x14ac:dyDescent="0.45">
      <c r="B984" s="187"/>
      <c r="C984" s="176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84"/>
      <c r="AI984" s="178"/>
      <c r="AJ984" s="178"/>
      <c r="AK984" s="172"/>
      <c r="AM984" s="9"/>
    </row>
    <row r="985" spans="2:71" x14ac:dyDescent="0.45">
      <c r="B985" s="187"/>
      <c r="C985" s="176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84"/>
      <c r="AI985" s="178"/>
      <c r="AJ985" s="178"/>
      <c r="AK985" s="172"/>
      <c r="AM985" s="9"/>
    </row>
    <row r="986" spans="2:71" x14ac:dyDescent="0.45">
      <c r="B986" s="187"/>
      <c r="C986" s="176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84"/>
      <c r="AI986" s="178"/>
      <c r="AJ986" s="178"/>
      <c r="AK986" s="172"/>
      <c r="AM986" s="9"/>
    </row>
    <row r="987" spans="2:71" x14ac:dyDescent="0.45">
      <c r="B987" s="187"/>
      <c r="C987" s="176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84"/>
      <c r="AI987" s="178"/>
      <c r="AJ987" s="178"/>
      <c r="AK987" s="172"/>
      <c r="AM987" s="9"/>
    </row>
    <row r="988" spans="2:71" x14ac:dyDescent="0.45">
      <c r="B988" s="187"/>
      <c r="C988" s="176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84"/>
      <c r="AI988" s="178"/>
      <c r="AJ988" s="178"/>
      <c r="AK988" s="172"/>
      <c r="AM988" s="9"/>
    </row>
    <row r="989" spans="2:71" x14ac:dyDescent="0.45">
      <c r="B989" s="187"/>
      <c r="C989" s="176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84"/>
      <c r="AI989" s="178"/>
      <c r="AJ989" s="178"/>
      <c r="AK989" s="172"/>
      <c r="AM989" s="9"/>
    </row>
    <row r="990" spans="2:71" x14ac:dyDescent="0.45">
      <c r="B990" s="187"/>
      <c r="C990" s="176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84"/>
      <c r="AI990" s="178"/>
      <c r="AJ990" s="178"/>
      <c r="AK990" s="172"/>
      <c r="AM990" s="9"/>
    </row>
    <row r="991" spans="2:71" ht="14.65" thickBot="1" x14ac:dyDescent="0.5">
      <c r="B991" s="187"/>
      <c r="C991" s="176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84"/>
      <c r="AI991" s="178"/>
      <c r="AJ991" s="178"/>
      <c r="AK991" s="172"/>
      <c r="AM991" s="11"/>
    </row>
    <row r="992" spans="2:71" ht="29.25" thickTop="1" thickBot="1" x14ac:dyDescent="0.5">
      <c r="B992" s="185"/>
      <c r="C992" s="172"/>
      <c r="D992" s="172"/>
      <c r="E992" s="172"/>
      <c r="F992" s="172"/>
      <c r="G992" s="172"/>
      <c r="H992" s="172"/>
      <c r="I992" s="172"/>
      <c r="J992" s="172"/>
      <c r="K992" s="172"/>
      <c r="L992" s="172"/>
      <c r="M992" s="172"/>
      <c r="N992" s="172"/>
      <c r="O992" s="172"/>
      <c r="P992" s="172"/>
      <c r="Q992" s="172"/>
      <c r="R992" s="172"/>
      <c r="S992" s="172"/>
      <c r="T992" s="172"/>
      <c r="U992" s="172"/>
      <c r="V992" s="172"/>
      <c r="W992" s="172"/>
      <c r="X992" s="172"/>
      <c r="Y992" s="172"/>
      <c r="Z992" s="172"/>
      <c r="AA992" s="172"/>
      <c r="AB992" s="172"/>
      <c r="AC992" s="172"/>
      <c r="AD992" s="172"/>
      <c r="AE992" s="172"/>
      <c r="AF992" s="172"/>
      <c r="AG992" s="172"/>
      <c r="AH992" s="185"/>
      <c r="AI992" s="178"/>
      <c r="AJ992" s="172"/>
      <c r="AK992" s="172"/>
      <c r="AM992" s="13"/>
      <c r="AN992" s="12"/>
      <c r="AO992" s="122" t="s">
        <v>244</v>
      </c>
      <c r="AP992" s="5" t="s">
        <v>483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540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539</v>
      </c>
      <c r="BB992" s="5" t="s">
        <v>64</v>
      </c>
      <c r="BC992" s="5" t="s">
        <v>68</v>
      </c>
      <c r="BD992" s="5" t="s">
        <v>547</v>
      </c>
      <c r="BE992" s="5" t="s">
        <v>50</v>
      </c>
      <c r="BF992" s="5" t="s">
        <v>63</v>
      </c>
      <c r="BG992" s="5" t="s">
        <v>67</v>
      </c>
      <c r="BH992" s="5" t="s">
        <v>556</v>
      </c>
      <c r="BI992" s="5" t="s">
        <v>548</v>
      </c>
      <c r="BJ992" s="5" t="s">
        <v>538</v>
      </c>
      <c r="BK992" s="5" t="s">
        <v>174</v>
      </c>
      <c r="BL992" s="5" t="s">
        <v>61</v>
      </c>
      <c r="BM992" s="5" t="s">
        <v>52</v>
      </c>
      <c r="BN992" s="5" t="s">
        <v>65</v>
      </c>
      <c r="BO992" s="5" t="s">
        <v>514</v>
      </c>
      <c r="BP992" s="5" t="s">
        <v>60</v>
      </c>
      <c r="BQ992" s="5" t="s">
        <v>62</v>
      </c>
      <c r="BR992" s="5" t="s">
        <v>69</v>
      </c>
      <c r="BS992" s="5" t="s">
        <v>557</v>
      </c>
    </row>
    <row r="993" spans="1:71" ht="14.65" thickTop="1" x14ac:dyDescent="0.45">
      <c r="A993" s="28" t="s">
        <v>230</v>
      </c>
      <c r="B993" s="187"/>
      <c r="C993" s="176"/>
      <c r="D993" s="177"/>
      <c r="E993" s="177"/>
      <c r="F993" s="177"/>
      <c r="G993" s="177"/>
      <c r="H993" s="177"/>
      <c r="I993" s="177"/>
      <c r="J993" s="177"/>
      <c r="K993" s="177"/>
      <c r="L993" s="177"/>
      <c r="M993" s="177"/>
      <c r="N993" s="177"/>
      <c r="O993" s="177"/>
      <c r="P993" s="177"/>
      <c r="Q993" s="177"/>
      <c r="R993" s="177"/>
      <c r="S993" s="177"/>
      <c r="T993" s="177"/>
      <c r="U993" s="177"/>
      <c r="V993" s="177"/>
      <c r="W993" s="177"/>
      <c r="X993" s="177"/>
      <c r="Y993" s="177"/>
      <c r="Z993" s="177"/>
      <c r="AA993" s="177"/>
      <c r="AB993" s="177"/>
      <c r="AC993" s="177"/>
      <c r="AD993" s="177"/>
      <c r="AE993" s="177"/>
      <c r="AF993" s="177"/>
      <c r="AG993" s="177"/>
      <c r="AH993" s="187"/>
      <c r="AI993" s="178"/>
      <c r="AJ993" s="178"/>
      <c r="AK993" s="172"/>
      <c r="AM993" s="10"/>
      <c r="AO993" s="102"/>
      <c r="AP993" s="102"/>
      <c r="AQ993" s="102"/>
      <c r="AR993" s="102"/>
      <c r="AS993" s="102"/>
      <c r="AT993" s="102"/>
      <c r="AU993" s="102"/>
      <c r="AV993" s="102"/>
      <c r="AW993" s="102"/>
      <c r="AX993" s="102"/>
      <c r="AY993" s="102"/>
      <c r="AZ993" s="102"/>
      <c r="BA993" s="102"/>
      <c r="BB993" s="102"/>
      <c r="BC993" s="102"/>
      <c r="BD993" s="102"/>
      <c r="BE993" s="102"/>
      <c r="BF993" s="102"/>
      <c r="BG993" s="102"/>
      <c r="BH993" s="102"/>
      <c r="BI993" s="102"/>
      <c r="BJ993" s="102"/>
      <c r="BK993" s="102"/>
      <c r="BL993" s="102"/>
      <c r="BM993" s="102"/>
      <c r="BN993" s="102"/>
      <c r="BO993" s="102"/>
      <c r="BP993" s="102"/>
      <c r="BQ993" s="102"/>
      <c r="BR993" s="102"/>
      <c r="BS993" s="102"/>
    </row>
    <row r="994" spans="1:71" x14ac:dyDescent="0.45">
      <c r="A994" s="8">
        <f>INPUT!$P$4</f>
        <v>0</v>
      </c>
      <c r="B994" s="187"/>
      <c r="C994" s="176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84"/>
      <c r="AI994" s="178"/>
      <c r="AJ994" s="178"/>
      <c r="AK994" s="172"/>
      <c r="AM994" s="9"/>
      <c r="AO994" s="39">
        <v>0</v>
      </c>
      <c r="AP994" s="39">
        <v>0</v>
      </c>
      <c r="AQ994" s="39">
        <v>0</v>
      </c>
      <c r="AR994" s="39">
        <v>0</v>
      </c>
      <c r="AS994" s="39">
        <v>0</v>
      </c>
      <c r="AT994" s="39">
        <v>0</v>
      </c>
      <c r="AU994" s="39">
        <v>0</v>
      </c>
      <c r="AV994" s="39">
        <v>0</v>
      </c>
      <c r="AW994" s="39">
        <v>0</v>
      </c>
      <c r="AX994" s="39">
        <v>0</v>
      </c>
      <c r="AY994" s="39">
        <v>0</v>
      </c>
      <c r="AZ994" s="39">
        <v>0</v>
      </c>
      <c r="BA994" s="39">
        <v>0</v>
      </c>
      <c r="BB994" s="39">
        <v>0</v>
      </c>
      <c r="BC994" s="39">
        <v>0</v>
      </c>
      <c r="BD994" s="39">
        <v>0</v>
      </c>
      <c r="BE994" s="39">
        <v>0</v>
      </c>
      <c r="BF994" s="39">
        <v>0</v>
      </c>
      <c r="BG994" s="39">
        <v>0</v>
      </c>
      <c r="BH994" s="39">
        <v>0</v>
      </c>
      <c r="BI994" s="39">
        <v>0</v>
      </c>
      <c r="BJ994" s="39">
        <v>0</v>
      </c>
      <c r="BK994" s="39">
        <v>0</v>
      </c>
      <c r="BL994" s="39">
        <v>0</v>
      </c>
      <c r="BM994" s="39">
        <v>0</v>
      </c>
      <c r="BN994" s="39">
        <v>0</v>
      </c>
      <c r="BO994" s="39">
        <v>0</v>
      </c>
      <c r="BP994" s="39">
        <v>0</v>
      </c>
      <c r="BQ994" s="39">
        <v>0</v>
      </c>
      <c r="BR994" s="39">
        <v>0</v>
      </c>
      <c r="BS994" s="39">
        <v>0</v>
      </c>
    </row>
    <row r="995" spans="1:71" x14ac:dyDescent="0.45">
      <c r="B995" s="187"/>
      <c r="C995" s="176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84"/>
      <c r="AI995" s="178"/>
      <c r="AJ995" s="178"/>
      <c r="AK995" s="172"/>
      <c r="AM995" s="9"/>
      <c r="AO995" s="40">
        <f t="shared" ref="AO995:BS995" si="13">ROWS(C993:C1067)-COUNTBLANK(C993:C1067)</f>
        <v>0</v>
      </c>
      <c r="AP995" s="40">
        <f t="shared" si="13"/>
        <v>0</v>
      </c>
      <c r="AQ995" s="40">
        <f t="shared" si="13"/>
        <v>0</v>
      </c>
      <c r="AR995" s="40">
        <f t="shared" si="13"/>
        <v>0</v>
      </c>
      <c r="AS995" s="40">
        <f t="shared" si="13"/>
        <v>0</v>
      </c>
      <c r="AT995" s="40">
        <f t="shared" si="13"/>
        <v>0</v>
      </c>
      <c r="AU995" s="40">
        <f t="shared" si="13"/>
        <v>0</v>
      </c>
      <c r="AV995" s="40">
        <f t="shared" si="13"/>
        <v>0</v>
      </c>
      <c r="AW995" s="40">
        <f t="shared" si="13"/>
        <v>0</v>
      </c>
      <c r="AX995" s="40">
        <f t="shared" si="13"/>
        <v>0</v>
      </c>
      <c r="AY995" s="40">
        <f t="shared" si="13"/>
        <v>0</v>
      </c>
      <c r="AZ995" s="40">
        <f t="shared" si="13"/>
        <v>0</v>
      </c>
      <c r="BA995" s="40">
        <f t="shared" si="13"/>
        <v>0</v>
      </c>
      <c r="BB995" s="40">
        <f t="shared" si="13"/>
        <v>0</v>
      </c>
      <c r="BC995" s="40">
        <f t="shared" si="13"/>
        <v>0</v>
      </c>
      <c r="BD995" s="40">
        <f t="shared" si="13"/>
        <v>0</v>
      </c>
      <c r="BE995" s="40">
        <f t="shared" si="13"/>
        <v>0</v>
      </c>
      <c r="BF995" s="40">
        <f t="shared" si="13"/>
        <v>0</v>
      </c>
      <c r="BG995" s="40">
        <f t="shared" si="13"/>
        <v>0</v>
      </c>
      <c r="BH995" s="40">
        <f t="shared" si="13"/>
        <v>0</v>
      </c>
      <c r="BI995" s="40">
        <f t="shared" si="13"/>
        <v>0</v>
      </c>
      <c r="BJ995" s="40">
        <f t="shared" si="13"/>
        <v>0</v>
      </c>
      <c r="BK995" s="40">
        <f t="shared" si="13"/>
        <v>0</v>
      </c>
      <c r="BL995" s="40">
        <f t="shared" si="13"/>
        <v>0</v>
      </c>
      <c r="BM995" s="40">
        <f t="shared" si="13"/>
        <v>0</v>
      </c>
      <c r="BN995" s="40">
        <f t="shared" si="13"/>
        <v>0</v>
      </c>
      <c r="BO995" s="40">
        <f t="shared" si="13"/>
        <v>0</v>
      </c>
      <c r="BP995" s="40">
        <f t="shared" si="13"/>
        <v>0</v>
      </c>
      <c r="BQ995" s="40">
        <f t="shared" si="13"/>
        <v>0</v>
      </c>
      <c r="BR995" s="40">
        <f t="shared" si="13"/>
        <v>0</v>
      </c>
      <c r="BS995" s="40">
        <f t="shared" si="13"/>
        <v>0</v>
      </c>
    </row>
    <row r="996" spans="1:71" x14ac:dyDescent="0.45">
      <c r="B996" s="187"/>
      <c r="C996" s="176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84"/>
      <c r="AI996" s="178"/>
      <c r="AJ996" s="178"/>
      <c r="AK996" s="172"/>
      <c r="AM996" s="9"/>
    </row>
    <row r="997" spans="1:71" x14ac:dyDescent="0.45">
      <c r="B997" s="187"/>
      <c r="C997" s="176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84"/>
      <c r="AI997" s="178"/>
      <c r="AJ997" s="178"/>
      <c r="AK997" s="172"/>
      <c r="AM997" s="9"/>
      <c r="AO997" s="22" t="s">
        <v>257</v>
      </c>
      <c r="AP997" s="22" t="s">
        <v>587</v>
      </c>
      <c r="AQ997" s="22" t="s">
        <v>590</v>
      </c>
      <c r="AR997" s="22" t="s">
        <v>588</v>
      </c>
      <c r="AS997" s="22" t="s">
        <v>589</v>
      </c>
    </row>
    <row r="998" spans="1:71" x14ac:dyDescent="0.45">
      <c r="B998" s="187"/>
      <c r="C998" s="176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84"/>
      <c r="AI998" s="178"/>
      <c r="AJ998" s="178"/>
      <c r="AK998" s="172"/>
      <c r="AM998" s="9"/>
      <c r="AO998" s="23">
        <f>ROWS(AH993:AH1067)-COUNTBLANK(AH993:AH1067)</f>
        <v>0</v>
      </c>
      <c r="AP998" s="23">
        <f>COUNTIF(AK993:AK1067,"FALSE")</f>
        <v>0</v>
      </c>
      <c r="AQ998" s="23">
        <f>AO998-AP998</f>
        <v>0</v>
      </c>
      <c r="AR998" s="23">
        <f>COUNTIF(AJ993:AJ1067,"O")</f>
        <v>0</v>
      </c>
      <c r="AS998" s="23">
        <f>COUNTIF(AJ993:AJ1067,"*~?")</f>
        <v>0</v>
      </c>
    </row>
    <row r="999" spans="1:71" x14ac:dyDescent="0.45">
      <c r="B999" s="187"/>
      <c r="C999" s="176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84"/>
      <c r="AI999" s="178"/>
      <c r="AJ999" s="178"/>
      <c r="AK999" s="172"/>
      <c r="AM999" s="9"/>
    </row>
    <row r="1000" spans="1:71" x14ac:dyDescent="0.45">
      <c r="B1000" s="187"/>
      <c r="C1000" s="176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84"/>
      <c r="AI1000" s="178"/>
      <c r="AJ1000" s="178"/>
      <c r="AK1000" s="172"/>
      <c r="AM1000" s="9"/>
      <c r="AO1000" s="9"/>
      <c r="AP1000" s="22" t="s">
        <v>455</v>
      </c>
      <c r="AQ1000" s="22" t="s">
        <v>337</v>
      </c>
      <c r="AR1000" s="22" t="s">
        <v>456</v>
      </c>
    </row>
    <row r="1001" spans="1:71" x14ac:dyDescent="0.45">
      <c r="B1001" s="187"/>
      <c r="C1001" s="176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84"/>
      <c r="AI1001" s="178"/>
      <c r="AJ1001" s="178"/>
      <c r="AK1001" s="172"/>
      <c r="AM1001" s="9"/>
      <c r="AO1001" s="22" t="s">
        <v>260</v>
      </c>
      <c r="AP1001" s="25">
        <f>IF(ISNUMBER(SEARCH("S",A994)),COUNTIF(AK993:AK1002,"False"),0)</f>
        <v>0</v>
      </c>
      <c r="AQ1001" s="25">
        <f>IF(ISNUMBER(SEARCH("S",A994)),COUNTIF(AK1027:AK1036,"False"),0)</f>
        <v>0</v>
      </c>
      <c r="AR1001" s="25">
        <f>IF(ISNUMBER(SEARCH("S",A994)),COUNTIF(AK1003:AK1026,"False"),0)</f>
        <v>0</v>
      </c>
      <c r="AS1001" s="28"/>
    </row>
    <row r="1002" spans="1:71" x14ac:dyDescent="0.45">
      <c r="B1002" s="187"/>
      <c r="C1002" s="176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84"/>
      <c r="AI1002" s="178"/>
      <c r="AJ1002" s="178"/>
      <c r="AK1002" s="172"/>
      <c r="AM1002" s="9"/>
      <c r="AO1002" s="22" t="s">
        <v>352</v>
      </c>
      <c r="AP1002" s="25">
        <f>IF(ISNUMBER(SEARCH("P",A994)),COUNTIF(AK993:AK1002,"False"),0)</f>
        <v>0</v>
      </c>
      <c r="AQ1002" s="25">
        <f>IF(ISNUMBER(SEARCH("P",A994)),COUNTIF(AK1027:AK1036,"False"),0)</f>
        <v>0</v>
      </c>
      <c r="AR1002" s="25">
        <f>IF(ISNUMBER(SEARCH("P",A994)),COUNTIF(AK1003:AK1026,"False"),0)</f>
        <v>0</v>
      </c>
      <c r="AS1002" s="18"/>
    </row>
    <row r="1003" spans="1:71" x14ac:dyDescent="0.45">
      <c r="B1003" s="187"/>
      <c r="C1003" s="176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84"/>
      <c r="AI1003" s="178"/>
      <c r="AJ1003" s="178"/>
      <c r="AK1003" s="172"/>
      <c r="AM1003" s="9"/>
      <c r="AO1003" s="22" t="s">
        <v>353</v>
      </c>
      <c r="AP1003" s="25">
        <f>IF(ISNUMBER(SEARCH("A",A994)),COUNTIF(AK993:AK1002,"False"),0)</f>
        <v>0</v>
      </c>
      <c r="AQ1003" s="25">
        <f>IF(ISNUMBER(SEARCH("A",A994)),COUNTIF(AK1058:AK1067,"False"),0)</f>
        <v>0</v>
      </c>
      <c r="AR1003" s="25">
        <f>IF(ISNUMBER(SEARCH("A",A994)),COUNTIF(AK1003:AK1057,"False"),0)</f>
        <v>0</v>
      </c>
      <c r="AS1003" s="18"/>
    </row>
    <row r="1004" spans="1:71" x14ac:dyDescent="0.45">
      <c r="B1004" s="187"/>
      <c r="C1004" s="176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84"/>
      <c r="AI1004" s="178"/>
      <c r="AJ1004" s="178"/>
      <c r="AK1004" s="172"/>
      <c r="AM1004" s="9"/>
      <c r="AS1004" s="18"/>
    </row>
    <row r="1005" spans="1:71" x14ac:dyDescent="0.45">
      <c r="B1005" s="187"/>
      <c r="C1005" s="176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84"/>
      <c r="AI1005" s="178"/>
      <c r="AJ1005" s="178"/>
      <c r="AK1005" s="172"/>
      <c r="AM1005" s="9"/>
    </row>
    <row r="1006" spans="1:71" x14ac:dyDescent="0.45">
      <c r="B1006" s="187"/>
      <c r="C1006" s="176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84"/>
      <c r="AI1006" s="178"/>
      <c r="AJ1006" s="178"/>
      <c r="AK1006" s="172"/>
      <c r="AM1006" s="9"/>
    </row>
    <row r="1007" spans="1:71" x14ac:dyDescent="0.45">
      <c r="B1007" s="187"/>
      <c r="C1007" s="176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84"/>
      <c r="AI1007" s="178"/>
      <c r="AJ1007" s="178"/>
      <c r="AK1007" s="172"/>
      <c r="AM1007" s="9"/>
    </row>
    <row r="1008" spans="1:71" x14ac:dyDescent="0.45">
      <c r="B1008" s="187"/>
      <c r="C1008" s="176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84"/>
      <c r="AI1008" s="178"/>
      <c r="AJ1008" s="178"/>
      <c r="AK1008" s="172"/>
      <c r="AM1008" s="9"/>
    </row>
    <row r="1009" spans="2:39" x14ac:dyDescent="0.45">
      <c r="B1009" s="187"/>
      <c r="C1009" s="176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84"/>
      <c r="AI1009" s="178"/>
      <c r="AJ1009" s="178"/>
      <c r="AK1009" s="172"/>
      <c r="AM1009" s="9"/>
    </row>
    <row r="1010" spans="2:39" x14ac:dyDescent="0.45">
      <c r="B1010" s="187"/>
      <c r="C1010" s="176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84"/>
      <c r="AI1010" s="178"/>
      <c r="AJ1010" s="178"/>
      <c r="AK1010" s="172"/>
      <c r="AM1010" s="9"/>
    </row>
    <row r="1011" spans="2:39" x14ac:dyDescent="0.45">
      <c r="B1011" s="187"/>
      <c r="C1011" s="176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84"/>
      <c r="AI1011" s="178"/>
      <c r="AJ1011" s="178"/>
      <c r="AK1011" s="172"/>
      <c r="AM1011" s="9"/>
    </row>
    <row r="1012" spans="2:39" x14ac:dyDescent="0.45">
      <c r="B1012" s="187"/>
      <c r="C1012" s="176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84"/>
      <c r="AI1012" s="178"/>
      <c r="AJ1012" s="178"/>
      <c r="AK1012" s="172"/>
      <c r="AM1012" s="9"/>
    </row>
    <row r="1013" spans="2:39" x14ac:dyDescent="0.45">
      <c r="B1013" s="187"/>
      <c r="C1013" s="176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84"/>
      <c r="AI1013" s="178"/>
      <c r="AJ1013" s="178"/>
      <c r="AK1013" s="172"/>
      <c r="AM1013" s="9"/>
    </row>
    <row r="1014" spans="2:39" x14ac:dyDescent="0.45">
      <c r="B1014" s="187"/>
      <c r="C1014" s="176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84"/>
      <c r="AI1014" s="178"/>
      <c r="AJ1014" s="178"/>
      <c r="AK1014" s="172"/>
      <c r="AM1014" s="9"/>
    </row>
    <row r="1015" spans="2:39" x14ac:dyDescent="0.45">
      <c r="B1015" s="187"/>
      <c r="C1015" s="176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84"/>
      <c r="AI1015" s="178"/>
      <c r="AJ1015" s="178"/>
      <c r="AK1015" s="172"/>
      <c r="AM1015" s="9"/>
    </row>
    <row r="1016" spans="2:39" x14ac:dyDescent="0.45">
      <c r="B1016" s="187"/>
      <c r="C1016" s="176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84"/>
      <c r="AI1016" s="178"/>
      <c r="AJ1016" s="178"/>
      <c r="AK1016" s="172"/>
      <c r="AM1016" s="9"/>
    </row>
    <row r="1017" spans="2:39" x14ac:dyDescent="0.45">
      <c r="B1017" s="187"/>
      <c r="C1017" s="176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84"/>
      <c r="AI1017" s="178"/>
      <c r="AJ1017" s="178"/>
      <c r="AK1017" s="172"/>
      <c r="AM1017" s="9"/>
    </row>
    <row r="1018" spans="2:39" x14ac:dyDescent="0.45">
      <c r="B1018" s="187"/>
      <c r="C1018" s="176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84"/>
      <c r="AI1018" s="178"/>
      <c r="AJ1018" s="178"/>
      <c r="AK1018" s="172"/>
      <c r="AM1018" s="9"/>
    </row>
    <row r="1019" spans="2:39" x14ac:dyDescent="0.45">
      <c r="B1019" s="187"/>
      <c r="C1019" s="176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84"/>
      <c r="AI1019" s="178"/>
      <c r="AJ1019" s="178"/>
      <c r="AK1019" s="172"/>
      <c r="AM1019" s="9"/>
    </row>
    <row r="1020" spans="2:39" x14ac:dyDescent="0.45">
      <c r="B1020" s="187"/>
      <c r="C1020" s="176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84"/>
      <c r="AI1020" s="178"/>
      <c r="AJ1020" s="178"/>
      <c r="AK1020" s="172"/>
      <c r="AM1020" s="9"/>
    </row>
    <row r="1021" spans="2:39" x14ac:dyDescent="0.45">
      <c r="B1021" s="187"/>
      <c r="C1021" s="176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84"/>
      <c r="AI1021" s="178"/>
      <c r="AJ1021" s="178"/>
      <c r="AK1021" s="172"/>
      <c r="AM1021" s="9"/>
    </row>
    <row r="1022" spans="2:39" x14ac:dyDescent="0.45">
      <c r="B1022" s="187"/>
      <c r="C1022" s="176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84"/>
      <c r="AI1022" s="178"/>
      <c r="AJ1022" s="178"/>
      <c r="AK1022" s="172"/>
      <c r="AM1022" s="9"/>
    </row>
    <row r="1023" spans="2:39" x14ac:dyDescent="0.45">
      <c r="B1023" s="187"/>
      <c r="C1023" s="176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84"/>
      <c r="AI1023" s="178"/>
      <c r="AJ1023" s="178"/>
      <c r="AK1023" s="172"/>
      <c r="AM1023" s="9"/>
    </row>
    <row r="1024" spans="2:39" x14ac:dyDescent="0.45">
      <c r="B1024" s="187"/>
      <c r="C1024" s="176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84"/>
      <c r="AI1024" s="178"/>
      <c r="AJ1024" s="178"/>
      <c r="AK1024" s="172"/>
      <c r="AM1024" s="9"/>
    </row>
    <row r="1025" spans="2:39" x14ac:dyDescent="0.45">
      <c r="B1025" s="187"/>
      <c r="C1025" s="176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84"/>
      <c r="AI1025" s="178"/>
      <c r="AJ1025" s="178"/>
      <c r="AK1025" s="172"/>
      <c r="AM1025" s="9"/>
    </row>
    <row r="1026" spans="2:39" x14ac:dyDescent="0.45">
      <c r="B1026" s="187"/>
      <c r="C1026" s="176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84"/>
      <c r="AI1026" s="178"/>
      <c r="AJ1026" s="178"/>
      <c r="AK1026" s="172"/>
      <c r="AM1026" s="9"/>
    </row>
    <row r="1027" spans="2:39" x14ac:dyDescent="0.45">
      <c r="B1027" s="187"/>
      <c r="C1027" s="176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84"/>
      <c r="AI1027" s="178"/>
      <c r="AJ1027" s="178"/>
      <c r="AK1027" s="172"/>
      <c r="AM1027" s="9"/>
    </row>
    <row r="1028" spans="2:39" x14ac:dyDescent="0.45">
      <c r="B1028" s="187"/>
      <c r="C1028" s="176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84"/>
      <c r="AI1028" s="178"/>
      <c r="AJ1028" s="178"/>
      <c r="AK1028" s="172"/>
      <c r="AM1028" s="9"/>
    </row>
    <row r="1029" spans="2:39" x14ac:dyDescent="0.45">
      <c r="B1029" s="187"/>
      <c r="C1029" s="176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84"/>
      <c r="AI1029" s="178"/>
      <c r="AJ1029" s="178"/>
      <c r="AK1029" s="172"/>
      <c r="AM1029" s="9"/>
    </row>
    <row r="1030" spans="2:39" x14ac:dyDescent="0.45">
      <c r="B1030" s="187"/>
      <c r="C1030" s="176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84"/>
      <c r="AI1030" s="178"/>
      <c r="AJ1030" s="178"/>
      <c r="AK1030" s="172"/>
      <c r="AM1030" s="9"/>
    </row>
    <row r="1031" spans="2:39" x14ac:dyDescent="0.45">
      <c r="B1031" s="187"/>
      <c r="C1031" s="176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84"/>
      <c r="AI1031" s="178"/>
      <c r="AJ1031" s="178"/>
      <c r="AK1031" s="172"/>
      <c r="AM1031" s="9"/>
    </row>
    <row r="1032" spans="2:39" x14ac:dyDescent="0.45">
      <c r="B1032" s="187"/>
      <c r="C1032" s="176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84"/>
      <c r="AI1032" s="178"/>
      <c r="AJ1032" s="178"/>
      <c r="AK1032" s="172"/>
      <c r="AM1032" s="9"/>
    </row>
    <row r="1033" spans="2:39" x14ac:dyDescent="0.45">
      <c r="B1033" s="187"/>
      <c r="C1033" s="176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84"/>
      <c r="AI1033" s="178"/>
      <c r="AJ1033" s="178"/>
      <c r="AK1033" s="172"/>
      <c r="AM1033" s="9"/>
    </row>
    <row r="1034" spans="2:39" x14ac:dyDescent="0.45">
      <c r="B1034" s="187"/>
      <c r="C1034" s="176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84"/>
      <c r="AI1034" s="178"/>
      <c r="AJ1034" s="178"/>
      <c r="AK1034" s="172"/>
      <c r="AM1034" s="9"/>
    </row>
    <row r="1035" spans="2:39" x14ac:dyDescent="0.45">
      <c r="B1035" s="187"/>
      <c r="C1035" s="176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84"/>
      <c r="AI1035" s="178"/>
      <c r="AJ1035" s="178"/>
      <c r="AK1035" s="172"/>
      <c r="AM1035" s="9"/>
    </row>
    <row r="1036" spans="2:39" x14ac:dyDescent="0.45">
      <c r="B1036" s="187"/>
      <c r="C1036" s="176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84"/>
      <c r="AI1036" s="178"/>
      <c r="AJ1036" s="178"/>
      <c r="AK1036" s="172"/>
      <c r="AM1036" s="9"/>
    </row>
    <row r="1037" spans="2:39" x14ac:dyDescent="0.45">
      <c r="B1037" s="187"/>
      <c r="C1037" s="176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84"/>
      <c r="AI1037" s="178"/>
      <c r="AJ1037" s="178"/>
      <c r="AK1037" s="172"/>
      <c r="AM1037" s="9"/>
    </row>
    <row r="1038" spans="2:39" x14ac:dyDescent="0.45">
      <c r="B1038" s="187"/>
      <c r="C1038" s="176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84"/>
      <c r="AI1038" s="178"/>
      <c r="AJ1038" s="178"/>
      <c r="AK1038" s="172"/>
      <c r="AM1038" s="9"/>
    </row>
    <row r="1039" spans="2:39" x14ac:dyDescent="0.45">
      <c r="B1039" s="187"/>
      <c r="C1039" s="176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84"/>
      <c r="AI1039" s="178"/>
      <c r="AJ1039" s="178"/>
      <c r="AK1039" s="172"/>
      <c r="AM1039" s="9"/>
    </row>
    <row r="1040" spans="2:39" x14ac:dyDescent="0.45">
      <c r="B1040" s="187"/>
      <c r="C1040" s="176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84"/>
      <c r="AI1040" s="178"/>
      <c r="AJ1040" s="178"/>
      <c r="AK1040" s="172"/>
      <c r="AM1040" s="9"/>
    </row>
    <row r="1041" spans="2:39" x14ac:dyDescent="0.45">
      <c r="B1041" s="187"/>
      <c r="C1041" s="176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84"/>
      <c r="AI1041" s="178"/>
      <c r="AJ1041" s="178"/>
      <c r="AK1041" s="172"/>
      <c r="AM1041" s="9"/>
    </row>
    <row r="1042" spans="2:39" x14ac:dyDescent="0.45">
      <c r="B1042" s="187"/>
      <c r="C1042" s="176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84"/>
      <c r="AI1042" s="178"/>
      <c r="AJ1042" s="178"/>
      <c r="AK1042" s="172"/>
      <c r="AM1042" s="9"/>
    </row>
    <row r="1043" spans="2:39" x14ac:dyDescent="0.45">
      <c r="B1043" s="187"/>
      <c r="C1043" s="176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84"/>
      <c r="AI1043" s="178"/>
      <c r="AJ1043" s="178"/>
      <c r="AK1043" s="172"/>
      <c r="AM1043" s="9"/>
    </row>
    <row r="1044" spans="2:39" x14ac:dyDescent="0.45">
      <c r="B1044" s="187"/>
      <c r="C1044" s="176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84"/>
      <c r="AI1044" s="178"/>
      <c r="AJ1044" s="178"/>
      <c r="AK1044" s="172"/>
      <c r="AM1044" s="9"/>
    </row>
    <row r="1045" spans="2:39" x14ac:dyDescent="0.45">
      <c r="B1045" s="187"/>
      <c r="C1045" s="176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84"/>
      <c r="AI1045" s="178"/>
      <c r="AJ1045" s="178"/>
      <c r="AK1045" s="172"/>
      <c r="AM1045" s="9"/>
    </row>
    <row r="1046" spans="2:39" x14ac:dyDescent="0.45">
      <c r="B1046" s="187"/>
      <c r="C1046" s="176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84"/>
      <c r="AI1046" s="178"/>
      <c r="AJ1046" s="178"/>
      <c r="AK1046" s="172"/>
      <c r="AM1046" s="9"/>
    </row>
    <row r="1047" spans="2:39" x14ac:dyDescent="0.45">
      <c r="B1047" s="187"/>
      <c r="C1047" s="176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84"/>
      <c r="AI1047" s="178"/>
      <c r="AJ1047" s="178"/>
      <c r="AK1047" s="172"/>
      <c r="AM1047" s="9"/>
    </row>
    <row r="1048" spans="2:39" x14ac:dyDescent="0.45">
      <c r="B1048" s="187"/>
      <c r="C1048" s="176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84"/>
      <c r="AI1048" s="178"/>
      <c r="AJ1048" s="178"/>
      <c r="AK1048" s="172"/>
      <c r="AM1048" s="9"/>
    </row>
    <row r="1049" spans="2:39" x14ac:dyDescent="0.45">
      <c r="B1049" s="187"/>
      <c r="C1049" s="176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84"/>
      <c r="AI1049" s="178"/>
      <c r="AJ1049" s="178"/>
      <c r="AK1049" s="172"/>
      <c r="AM1049" s="9"/>
    </row>
    <row r="1050" spans="2:39" x14ac:dyDescent="0.45">
      <c r="B1050" s="187"/>
      <c r="C1050" s="176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84"/>
      <c r="AI1050" s="178"/>
      <c r="AJ1050" s="178"/>
      <c r="AK1050" s="172"/>
      <c r="AM1050" s="9"/>
    </row>
    <row r="1051" spans="2:39" x14ac:dyDescent="0.45">
      <c r="B1051" s="187"/>
      <c r="C1051" s="176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84"/>
      <c r="AI1051" s="178"/>
      <c r="AJ1051" s="178"/>
      <c r="AK1051" s="172"/>
      <c r="AM1051" s="9"/>
    </row>
    <row r="1052" spans="2:39" x14ac:dyDescent="0.45">
      <c r="B1052" s="187"/>
      <c r="C1052" s="176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84"/>
      <c r="AI1052" s="178"/>
      <c r="AJ1052" s="178"/>
      <c r="AK1052" s="172"/>
      <c r="AM1052" s="9"/>
    </row>
    <row r="1053" spans="2:39" x14ac:dyDescent="0.45">
      <c r="B1053" s="187"/>
      <c r="C1053" s="176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84"/>
      <c r="AI1053" s="178"/>
      <c r="AJ1053" s="178"/>
      <c r="AK1053" s="172"/>
      <c r="AM1053" s="9"/>
    </row>
    <row r="1054" spans="2:39" x14ac:dyDescent="0.45">
      <c r="B1054" s="187"/>
      <c r="C1054" s="176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84"/>
      <c r="AI1054" s="178"/>
      <c r="AJ1054" s="178"/>
      <c r="AK1054" s="172"/>
      <c r="AM1054" s="9"/>
    </row>
    <row r="1055" spans="2:39" x14ac:dyDescent="0.45">
      <c r="B1055" s="187"/>
      <c r="C1055" s="176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84"/>
      <c r="AI1055" s="178"/>
      <c r="AJ1055" s="178"/>
      <c r="AK1055" s="172"/>
      <c r="AM1055" s="9"/>
    </row>
    <row r="1056" spans="2:39" x14ac:dyDescent="0.45">
      <c r="B1056" s="187"/>
      <c r="C1056" s="176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84"/>
      <c r="AI1056" s="178"/>
      <c r="AJ1056" s="178"/>
      <c r="AK1056" s="172"/>
      <c r="AM1056" s="9"/>
    </row>
    <row r="1057" spans="1:71" x14ac:dyDescent="0.45">
      <c r="B1057" s="187"/>
      <c r="C1057" s="176"/>
      <c r="D1057" s="171"/>
      <c r="E1057" s="171"/>
      <c r="F1057" s="171"/>
      <c r="G1057" s="171"/>
      <c r="H1057" s="171"/>
      <c r="I1057" s="171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71"/>
      <c r="AE1057" s="171"/>
      <c r="AF1057" s="171"/>
      <c r="AG1057" s="171"/>
      <c r="AH1057" s="184"/>
      <c r="AI1057" s="178"/>
      <c r="AJ1057" s="178"/>
      <c r="AK1057" s="172"/>
      <c r="AM1057" s="9"/>
    </row>
    <row r="1058" spans="1:71" x14ac:dyDescent="0.45">
      <c r="B1058" s="187"/>
      <c r="C1058" s="176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84"/>
      <c r="AI1058" s="178"/>
      <c r="AJ1058" s="178"/>
      <c r="AK1058" s="172"/>
      <c r="AM1058" s="9"/>
    </row>
    <row r="1059" spans="1:71" x14ac:dyDescent="0.45">
      <c r="B1059" s="187"/>
      <c r="C1059" s="176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84"/>
      <c r="AI1059" s="178"/>
      <c r="AJ1059" s="178"/>
      <c r="AK1059" s="172"/>
      <c r="AM1059" s="9"/>
    </row>
    <row r="1060" spans="1:71" x14ac:dyDescent="0.45">
      <c r="B1060" s="187"/>
      <c r="C1060" s="176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84"/>
      <c r="AI1060" s="178"/>
      <c r="AJ1060" s="178"/>
      <c r="AK1060" s="172"/>
      <c r="AM1060" s="9"/>
    </row>
    <row r="1061" spans="1:71" x14ac:dyDescent="0.45">
      <c r="B1061" s="187"/>
      <c r="C1061" s="176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84"/>
      <c r="AI1061" s="178"/>
      <c r="AJ1061" s="178"/>
      <c r="AK1061" s="172"/>
      <c r="AM1061" s="9"/>
    </row>
    <row r="1062" spans="1:71" x14ac:dyDescent="0.45">
      <c r="B1062" s="187"/>
      <c r="C1062" s="176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84"/>
      <c r="AI1062" s="178"/>
      <c r="AJ1062" s="178"/>
      <c r="AK1062" s="172"/>
      <c r="AM1062" s="9"/>
    </row>
    <row r="1063" spans="1:71" x14ac:dyDescent="0.45">
      <c r="B1063" s="187"/>
      <c r="C1063" s="176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84"/>
      <c r="AI1063" s="178"/>
      <c r="AJ1063" s="178"/>
      <c r="AK1063" s="172"/>
      <c r="AM1063" s="9"/>
    </row>
    <row r="1064" spans="1:71" x14ac:dyDescent="0.45">
      <c r="B1064" s="187"/>
      <c r="C1064" s="176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84"/>
      <c r="AI1064" s="178"/>
      <c r="AJ1064" s="178"/>
      <c r="AK1064" s="172"/>
      <c r="AM1064" s="9"/>
    </row>
    <row r="1065" spans="1:71" x14ac:dyDescent="0.45">
      <c r="B1065" s="187"/>
      <c r="C1065" s="176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84"/>
      <c r="AI1065" s="178"/>
      <c r="AJ1065" s="178"/>
      <c r="AK1065" s="172"/>
      <c r="AM1065" s="9"/>
    </row>
    <row r="1066" spans="1:71" x14ac:dyDescent="0.45">
      <c r="B1066" s="187"/>
      <c r="C1066" s="176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84"/>
      <c r="AI1066" s="178"/>
      <c r="AJ1066" s="178"/>
      <c r="AK1066" s="172"/>
      <c r="AM1066" s="9"/>
    </row>
    <row r="1067" spans="1:71" ht="14.65" thickBot="1" x14ac:dyDescent="0.5">
      <c r="B1067" s="187"/>
      <c r="C1067" s="176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84"/>
      <c r="AI1067" s="178"/>
      <c r="AJ1067" s="178"/>
      <c r="AK1067" s="172"/>
      <c r="AM1067" s="11"/>
    </row>
    <row r="1068" spans="1:71" ht="29.25" thickTop="1" thickBot="1" x14ac:dyDescent="0.5">
      <c r="B1068" s="185"/>
      <c r="C1068" s="172"/>
      <c r="D1068" s="172"/>
      <c r="E1068" s="172"/>
      <c r="F1068" s="172"/>
      <c r="G1068" s="172"/>
      <c r="H1068" s="172"/>
      <c r="I1068" s="172"/>
      <c r="J1068" s="172"/>
      <c r="K1068" s="172"/>
      <c r="L1068" s="172"/>
      <c r="M1068" s="172"/>
      <c r="N1068" s="172"/>
      <c r="O1068" s="172"/>
      <c r="P1068" s="172"/>
      <c r="Q1068" s="172"/>
      <c r="R1068" s="172"/>
      <c r="S1068" s="172"/>
      <c r="T1068" s="172"/>
      <c r="U1068" s="172"/>
      <c r="V1068" s="172"/>
      <c r="W1068" s="172"/>
      <c r="X1068" s="172"/>
      <c r="Y1068" s="172"/>
      <c r="Z1068" s="172"/>
      <c r="AA1068" s="172"/>
      <c r="AB1068" s="172"/>
      <c r="AC1068" s="172"/>
      <c r="AD1068" s="172"/>
      <c r="AE1068" s="172"/>
      <c r="AF1068" s="172"/>
      <c r="AG1068" s="172"/>
      <c r="AH1068" s="185"/>
      <c r="AI1068" s="178"/>
      <c r="AJ1068" s="172"/>
      <c r="AK1068" s="172"/>
      <c r="AM1068" s="13"/>
      <c r="AN1068" s="12"/>
      <c r="AO1068" s="122" t="s">
        <v>244</v>
      </c>
      <c r="AP1068" s="5" t="s">
        <v>483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540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539</v>
      </c>
      <c r="BB1068" s="5" t="s">
        <v>64</v>
      </c>
      <c r="BC1068" s="5" t="s">
        <v>68</v>
      </c>
      <c r="BD1068" s="5" t="s">
        <v>547</v>
      </c>
      <c r="BE1068" s="5" t="s">
        <v>50</v>
      </c>
      <c r="BF1068" s="5" t="s">
        <v>63</v>
      </c>
      <c r="BG1068" s="5" t="s">
        <v>67</v>
      </c>
      <c r="BH1068" s="5" t="s">
        <v>556</v>
      </c>
      <c r="BI1068" s="5" t="s">
        <v>548</v>
      </c>
      <c r="BJ1068" s="5" t="s">
        <v>538</v>
      </c>
      <c r="BK1068" s="5" t="s">
        <v>174</v>
      </c>
      <c r="BL1068" s="5" t="s">
        <v>61</v>
      </c>
      <c r="BM1068" s="5" t="s">
        <v>52</v>
      </c>
      <c r="BN1068" s="5" t="s">
        <v>65</v>
      </c>
      <c r="BO1068" s="5" t="s">
        <v>514</v>
      </c>
      <c r="BP1068" s="5" t="s">
        <v>60</v>
      </c>
      <c r="BQ1068" s="5" t="s">
        <v>62</v>
      </c>
      <c r="BR1068" s="5" t="s">
        <v>69</v>
      </c>
      <c r="BS1068" s="5" t="s">
        <v>557</v>
      </c>
    </row>
    <row r="1069" spans="1:71" ht="14.65" thickTop="1" x14ac:dyDescent="0.45">
      <c r="A1069" s="28" t="s">
        <v>231</v>
      </c>
      <c r="B1069" s="187"/>
      <c r="C1069" s="176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77"/>
      <c r="P1069" s="177"/>
      <c r="Q1069" s="177"/>
      <c r="R1069" s="177"/>
      <c r="S1069" s="177"/>
      <c r="T1069" s="177"/>
      <c r="U1069" s="177"/>
      <c r="V1069" s="177"/>
      <c r="W1069" s="177"/>
      <c r="X1069" s="177"/>
      <c r="Y1069" s="177"/>
      <c r="Z1069" s="177"/>
      <c r="AA1069" s="177"/>
      <c r="AB1069" s="177"/>
      <c r="AC1069" s="177"/>
      <c r="AD1069" s="177"/>
      <c r="AE1069" s="177"/>
      <c r="AF1069" s="177"/>
      <c r="AG1069" s="177"/>
      <c r="AH1069" s="187"/>
      <c r="AI1069" s="178"/>
      <c r="AJ1069" s="178"/>
      <c r="AK1069" s="172"/>
      <c r="AM1069" s="10"/>
      <c r="AO1069" s="102"/>
      <c r="AP1069" s="102"/>
      <c r="AQ1069" s="102"/>
      <c r="AR1069" s="102"/>
      <c r="AS1069" s="102"/>
      <c r="AT1069" s="102"/>
      <c r="AU1069" s="102"/>
      <c r="AV1069" s="102"/>
      <c r="AW1069" s="102"/>
      <c r="AX1069" s="102"/>
      <c r="AY1069" s="102"/>
      <c r="AZ1069" s="102"/>
      <c r="BA1069" s="102"/>
      <c r="BB1069" s="102"/>
      <c r="BC1069" s="102"/>
      <c r="BD1069" s="102"/>
      <c r="BE1069" s="102"/>
      <c r="BF1069" s="102"/>
      <c r="BG1069" s="102"/>
      <c r="BH1069" s="102"/>
      <c r="BI1069" s="102"/>
      <c r="BJ1069" s="102"/>
      <c r="BK1069" s="102"/>
      <c r="BL1069" s="102"/>
      <c r="BM1069" s="102"/>
      <c r="BN1069" s="102"/>
      <c r="BO1069" s="102"/>
      <c r="BP1069" s="102"/>
      <c r="BQ1069" s="102"/>
      <c r="BR1069" s="102"/>
      <c r="BS1069" s="102"/>
    </row>
    <row r="1070" spans="1:71" x14ac:dyDescent="0.45">
      <c r="A1070" s="8">
        <f>INPUT!$Q$4</f>
        <v>0</v>
      </c>
      <c r="B1070" s="187"/>
      <c r="C1070" s="176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84"/>
      <c r="AI1070" s="178"/>
      <c r="AJ1070" s="178"/>
      <c r="AK1070" s="172"/>
      <c r="AM1070" s="9"/>
      <c r="AO1070" s="39">
        <v>0</v>
      </c>
      <c r="AP1070" s="39">
        <v>0</v>
      </c>
      <c r="AQ1070" s="39">
        <v>0</v>
      </c>
      <c r="AR1070" s="39">
        <v>0</v>
      </c>
      <c r="AS1070" s="39">
        <v>0</v>
      </c>
      <c r="AT1070" s="39">
        <v>0</v>
      </c>
      <c r="AU1070" s="39">
        <v>0</v>
      </c>
      <c r="AV1070" s="39">
        <v>0</v>
      </c>
      <c r="AW1070" s="39">
        <v>0</v>
      </c>
      <c r="AX1070" s="39">
        <v>0</v>
      </c>
      <c r="AY1070" s="39">
        <v>0</v>
      </c>
      <c r="AZ1070" s="39">
        <v>0</v>
      </c>
      <c r="BA1070" s="39">
        <v>0</v>
      </c>
      <c r="BB1070" s="39">
        <v>0</v>
      </c>
      <c r="BC1070" s="39">
        <v>0</v>
      </c>
      <c r="BD1070" s="39">
        <v>0</v>
      </c>
      <c r="BE1070" s="39">
        <v>0</v>
      </c>
      <c r="BF1070" s="39">
        <v>0</v>
      </c>
      <c r="BG1070" s="39">
        <v>0</v>
      </c>
      <c r="BH1070" s="39">
        <v>0</v>
      </c>
      <c r="BI1070" s="39">
        <v>0</v>
      </c>
      <c r="BJ1070" s="39">
        <v>0</v>
      </c>
      <c r="BK1070" s="39">
        <v>0</v>
      </c>
      <c r="BL1070" s="39">
        <v>0</v>
      </c>
      <c r="BM1070" s="39">
        <v>0</v>
      </c>
      <c r="BN1070" s="39">
        <v>0</v>
      </c>
      <c r="BO1070" s="39">
        <v>0</v>
      </c>
      <c r="BP1070" s="39">
        <v>0</v>
      </c>
      <c r="BQ1070" s="39">
        <v>0</v>
      </c>
      <c r="BR1070" s="39">
        <v>0</v>
      </c>
      <c r="BS1070" s="39">
        <v>0</v>
      </c>
    </row>
    <row r="1071" spans="1:71" x14ac:dyDescent="0.45">
      <c r="B1071" s="187"/>
      <c r="C1071" s="176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84"/>
      <c r="AI1071" s="178"/>
      <c r="AJ1071" s="178"/>
      <c r="AK1071" s="172"/>
      <c r="AM1071" s="9"/>
      <c r="AO1071" s="40">
        <f t="shared" ref="AO1071:BS1071" si="14">ROWS(C1069:C1143)-COUNTBLANK(C1069:C1143)</f>
        <v>0</v>
      </c>
      <c r="AP1071" s="40">
        <f t="shared" si="14"/>
        <v>0</v>
      </c>
      <c r="AQ1071" s="40">
        <f t="shared" si="14"/>
        <v>0</v>
      </c>
      <c r="AR1071" s="40">
        <f t="shared" si="14"/>
        <v>0</v>
      </c>
      <c r="AS1071" s="40">
        <f t="shared" si="14"/>
        <v>0</v>
      </c>
      <c r="AT1071" s="40">
        <f t="shared" si="14"/>
        <v>0</v>
      </c>
      <c r="AU1071" s="40">
        <f t="shared" si="14"/>
        <v>0</v>
      </c>
      <c r="AV1071" s="40">
        <f t="shared" si="14"/>
        <v>0</v>
      </c>
      <c r="AW1071" s="40">
        <f t="shared" si="14"/>
        <v>0</v>
      </c>
      <c r="AX1071" s="40">
        <f t="shared" si="14"/>
        <v>0</v>
      </c>
      <c r="AY1071" s="40">
        <f t="shared" si="14"/>
        <v>0</v>
      </c>
      <c r="AZ1071" s="40">
        <f t="shared" si="14"/>
        <v>0</v>
      </c>
      <c r="BA1071" s="40">
        <f t="shared" si="14"/>
        <v>0</v>
      </c>
      <c r="BB1071" s="40">
        <f t="shared" si="14"/>
        <v>0</v>
      </c>
      <c r="BC1071" s="40">
        <f t="shared" si="14"/>
        <v>0</v>
      </c>
      <c r="BD1071" s="40">
        <f t="shared" si="14"/>
        <v>0</v>
      </c>
      <c r="BE1071" s="40">
        <f t="shared" si="14"/>
        <v>0</v>
      </c>
      <c r="BF1071" s="40">
        <f t="shared" si="14"/>
        <v>0</v>
      </c>
      <c r="BG1071" s="40">
        <f t="shared" si="14"/>
        <v>0</v>
      </c>
      <c r="BH1071" s="40">
        <f t="shared" si="14"/>
        <v>0</v>
      </c>
      <c r="BI1071" s="40">
        <f t="shared" si="14"/>
        <v>0</v>
      </c>
      <c r="BJ1071" s="40">
        <f t="shared" si="14"/>
        <v>0</v>
      </c>
      <c r="BK1071" s="40">
        <f t="shared" si="14"/>
        <v>0</v>
      </c>
      <c r="BL1071" s="40">
        <f t="shared" si="14"/>
        <v>0</v>
      </c>
      <c r="BM1071" s="40">
        <f t="shared" si="14"/>
        <v>0</v>
      </c>
      <c r="BN1071" s="40">
        <f t="shared" si="14"/>
        <v>0</v>
      </c>
      <c r="BO1071" s="40">
        <f t="shared" si="14"/>
        <v>0</v>
      </c>
      <c r="BP1071" s="40">
        <f t="shared" si="14"/>
        <v>0</v>
      </c>
      <c r="BQ1071" s="40">
        <f t="shared" si="14"/>
        <v>0</v>
      </c>
      <c r="BR1071" s="40">
        <f t="shared" si="14"/>
        <v>0</v>
      </c>
      <c r="BS1071" s="40">
        <f t="shared" si="14"/>
        <v>0</v>
      </c>
    </row>
    <row r="1072" spans="1:71" x14ac:dyDescent="0.45">
      <c r="B1072" s="187"/>
      <c r="C1072" s="176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84"/>
      <c r="AI1072" s="178"/>
      <c r="AJ1072" s="178"/>
      <c r="AK1072" s="172"/>
      <c r="AM1072" s="9"/>
    </row>
    <row r="1073" spans="2:45" x14ac:dyDescent="0.45">
      <c r="B1073" s="187"/>
      <c r="C1073" s="176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84"/>
      <c r="AI1073" s="178"/>
      <c r="AJ1073" s="178"/>
      <c r="AK1073" s="172"/>
      <c r="AM1073" s="9"/>
      <c r="AO1073" s="22" t="s">
        <v>257</v>
      </c>
      <c r="AP1073" s="22" t="s">
        <v>587</v>
      </c>
      <c r="AQ1073" s="22" t="s">
        <v>590</v>
      </c>
      <c r="AR1073" s="22" t="s">
        <v>588</v>
      </c>
      <c r="AS1073" s="22" t="s">
        <v>589</v>
      </c>
    </row>
    <row r="1074" spans="2:45" x14ac:dyDescent="0.45">
      <c r="B1074" s="187"/>
      <c r="C1074" s="176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84"/>
      <c r="AI1074" s="178"/>
      <c r="AJ1074" s="178"/>
      <c r="AK1074" s="172"/>
      <c r="AM1074" s="9"/>
      <c r="AO1074" s="23">
        <f>ROWS(AH1069:AH1143)-COUNTBLANK(AH1069:AH1143)</f>
        <v>0</v>
      </c>
      <c r="AP1074" s="23">
        <f>COUNTIF(AK1069:AK1143,"FALSE")</f>
        <v>0</v>
      </c>
      <c r="AQ1074" s="23">
        <f>AO1074-AP1074</f>
        <v>0</v>
      </c>
      <c r="AR1074" s="23">
        <f>COUNTIF(AJ1069:AJ1143,"O")</f>
        <v>0</v>
      </c>
      <c r="AS1074" s="23">
        <f>COUNTIF(AJ1069:AJ1143,"*~?")</f>
        <v>0</v>
      </c>
    </row>
    <row r="1075" spans="2:45" x14ac:dyDescent="0.45">
      <c r="B1075" s="187"/>
      <c r="C1075" s="176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84"/>
      <c r="AI1075" s="178"/>
      <c r="AJ1075" s="178"/>
      <c r="AK1075" s="172"/>
      <c r="AM1075" s="9"/>
    </row>
    <row r="1076" spans="2:45" x14ac:dyDescent="0.45">
      <c r="B1076" s="187"/>
      <c r="C1076" s="176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84"/>
      <c r="AI1076" s="178"/>
      <c r="AJ1076" s="178"/>
      <c r="AK1076" s="172"/>
      <c r="AM1076" s="9"/>
      <c r="AO1076" s="9"/>
      <c r="AP1076" s="22" t="s">
        <v>455</v>
      </c>
      <c r="AQ1076" s="22" t="s">
        <v>337</v>
      </c>
      <c r="AR1076" s="22" t="s">
        <v>456</v>
      </c>
    </row>
    <row r="1077" spans="2:45" x14ac:dyDescent="0.45">
      <c r="B1077" s="187"/>
      <c r="C1077" s="176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84"/>
      <c r="AI1077" s="178"/>
      <c r="AJ1077" s="178"/>
      <c r="AK1077" s="172"/>
      <c r="AM1077" s="9"/>
      <c r="AO1077" s="22" t="s">
        <v>260</v>
      </c>
      <c r="AP1077" s="25">
        <f>IF(ISNUMBER(SEARCH("S",A1070)),COUNTIF(AK1069:AK1078,"False"),0)</f>
        <v>0</v>
      </c>
      <c r="AQ1077" s="25">
        <f>IF(ISNUMBER(SEARCH("S",A1070)),COUNTIF(AK1103:AK1112,"False"),0)</f>
        <v>0</v>
      </c>
      <c r="AR1077" s="25">
        <f>IF(ISNUMBER(SEARCH("S",A1070)),COUNTIF(AK1079:AK1102,"False"),0)</f>
        <v>0</v>
      </c>
      <c r="AS1077" s="28"/>
    </row>
    <row r="1078" spans="2:45" x14ac:dyDescent="0.45">
      <c r="B1078" s="187"/>
      <c r="C1078" s="176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84"/>
      <c r="AI1078" s="178"/>
      <c r="AJ1078" s="178"/>
      <c r="AK1078" s="172"/>
      <c r="AM1078" s="9"/>
      <c r="AO1078" s="22" t="s">
        <v>352</v>
      </c>
      <c r="AP1078" s="25">
        <f>IF(ISNUMBER(SEARCH("P",A1070)),COUNTIF(AK1069:AK1078,"False"),0)</f>
        <v>0</v>
      </c>
      <c r="AQ1078" s="25">
        <f>IF(ISNUMBER(SEARCH("P",A1070)),COUNTIF(AK1103:AK1112,"False"),0)</f>
        <v>0</v>
      </c>
      <c r="AR1078" s="25">
        <f>IF(ISNUMBER(SEARCH("P",A1070)),COUNTIF(AK1079:AK1102,"False"),0)</f>
        <v>0</v>
      </c>
      <c r="AS1078" s="18"/>
    </row>
    <row r="1079" spans="2:45" x14ac:dyDescent="0.45">
      <c r="B1079" s="187"/>
      <c r="C1079" s="176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84"/>
      <c r="AI1079" s="178"/>
      <c r="AJ1079" s="178"/>
      <c r="AK1079" s="172"/>
      <c r="AM1079" s="9"/>
      <c r="AO1079" s="22" t="s">
        <v>353</v>
      </c>
      <c r="AP1079" s="25">
        <f>IF(ISNUMBER(SEARCH("A",A1070)),COUNTIF(AK1069:AK1078,"False"),0)</f>
        <v>0</v>
      </c>
      <c r="AQ1079" s="25">
        <f>IF(ISNUMBER(SEARCH("A",A1070)),COUNTIF(AK1134:AK1143,"False"),0)</f>
        <v>0</v>
      </c>
      <c r="AR1079" s="25">
        <f>IF(ISNUMBER(SEARCH("A",A1070)),COUNTIF(AK1079:AK1133,"False"),0)</f>
        <v>0</v>
      </c>
      <c r="AS1079" s="18"/>
    </row>
    <row r="1080" spans="2:45" x14ac:dyDescent="0.45">
      <c r="B1080" s="187"/>
      <c r="C1080" s="176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84"/>
      <c r="AI1080" s="178"/>
      <c r="AJ1080" s="178"/>
      <c r="AK1080" s="172"/>
      <c r="AM1080" s="9"/>
      <c r="AS1080" s="18"/>
    </row>
    <row r="1081" spans="2:45" x14ac:dyDescent="0.45">
      <c r="B1081" s="187"/>
      <c r="C1081" s="176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84"/>
      <c r="AI1081" s="178"/>
      <c r="AJ1081" s="178"/>
      <c r="AK1081" s="172"/>
      <c r="AM1081" s="9"/>
    </row>
    <row r="1082" spans="2:45" x14ac:dyDescent="0.45">
      <c r="B1082" s="187"/>
      <c r="C1082" s="176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84"/>
      <c r="AI1082" s="178"/>
      <c r="AJ1082" s="178"/>
      <c r="AK1082" s="172"/>
      <c r="AM1082" s="9"/>
    </row>
    <row r="1083" spans="2:45" x14ac:dyDescent="0.45">
      <c r="B1083" s="187"/>
      <c r="C1083" s="176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84"/>
      <c r="AI1083" s="178"/>
      <c r="AJ1083" s="178"/>
      <c r="AK1083" s="172"/>
      <c r="AM1083" s="9"/>
    </row>
    <row r="1084" spans="2:45" x14ac:dyDescent="0.45">
      <c r="B1084" s="187"/>
      <c r="C1084" s="176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84"/>
      <c r="AI1084" s="178"/>
      <c r="AJ1084" s="178"/>
      <c r="AK1084" s="172"/>
      <c r="AM1084" s="9"/>
    </row>
    <row r="1085" spans="2:45" x14ac:dyDescent="0.45">
      <c r="B1085" s="187"/>
      <c r="C1085" s="176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84"/>
      <c r="AI1085" s="178"/>
      <c r="AJ1085" s="178"/>
      <c r="AK1085" s="172"/>
      <c r="AM1085" s="9"/>
    </row>
    <row r="1086" spans="2:45" x14ac:dyDescent="0.45">
      <c r="B1086" s="187"/>
      <c r="C1086" s="176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84"/>
      <c r="AI1086" s="178"/>
      <c r="AJ1086" s="178"/>
      <c r="AK1086" s="172"/>
      <c r="AM1086" s="9"/>
    </row>
    <row r="1087" spans="2:45" x14ac:dyDescent="0.45">
      <c r="B1087" s="187"/>
      <c r="C1087" s="176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84"/>
      <c r="AI1087" s="178"/>
      <c r="AJ1087" s="178"/>
      <c r="AK1087" s="172"/>
      <c r="AM1087" s="9"/>
    </row>
    <row r="1088" spans="2:45" x14ac:dyDescent="0.45">
      <c r="B1088" s="187"/>
      <c r="C1088" s="176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84"/>
      <c r="AI1088" s="178"/>
      <c r="AJ1088" s="178"/>
      <c r="AK1088" s="172"/>
      <c r="AM1088" s="9"/>
    </row>
    <row r="1089" spans="2:39" x14ac:dyDescent="0.45">
      <c r="B1089" s="187"/>
      <c r="C1089" s="176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84"/>
      <c r="AI1089" s="178"/>
      <c r="AJ1089" s="178"/>
      <c r="AK1089" s="172"/>
      <c r="AM1089" s="9"/>
    </row>
    <row r="1090" spans="2:39" x14ac:dyDescent="0.45">
      <c r="B1090" s="187"/>
      <c r="C1090" s="176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84"/>
      <c r="AI1090" s="178"/>
      <c r="AJ1090" s="178"/>
      <c r="AK1090" s="172"/>
      <c r="AM1090" s="9"/>
    </row>
    <row r="1091" spans="2:39" x14ac:dyDescent="0.45">
      <c r="B1091" s="187"/>
      <c r="C1091" s="176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84"/>
      <c r="AI1091" s="178"/>
      <c r="AJ1091" s="178"/>
      <c r="AK1091" s="172"/>
      <c r="AM1091" s="9"/>
    </row>
    <row r="1092" spans="2:39" x14ac:dyDescent="0.45">
      <c r="B1092" s="187"/>
      <c r="C1092" s="176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84"/>
      <c r="AI1092" s="178"/>
      <c r="AJ1092" s="178"/>
      <c r="AK1092" s="172"/>
      <c r="AM1092" s="9"/>
    </row>
    <row r="1093" spans="2:39" x14ac:dyDescent="0.45">
      <c r="B1093" s="187"/>
      <c r="C1093" s="176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84"/>
      <c r="AI1093" s="178"/>
      <c r="AJ1093" s="178"/>
      <c r="AK1093" s="172"/>
      <c r="AM1093" s="9"/>
    </row>
    <row r="1094" spans="2:39" x14ac:dyDescent="0.45">
      <c r="B1094" s="187"/>
      <c r="C1094" s="176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84"/>
      <c r="AI1094" s="178"/>
      <c r="AJ1094" s="178"/>
      <c r="AK1094" s="172"/>
      <c r="AM1094" s="9"/>
    </row>
    <row r="1095" spans="2:39" x14ac:dyDescent="0.45">
      <c r="B1095" s="187"/>
      <c r="C1095" s="176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84"/>
      <c r="AI1095" s="178"/>
      <c r="AJ1095" s="178"/>
      <c r="AK1095" s="172"/>
      <c r="AM1095" s="9"/>
    </row>
    <row r="1096" spans="2:39" x14ac:dyDescent="0.45">
      <c r="B1096" s="187"/>
      <c r="C1096" s="176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84"/>
      <c r="AI1096" s="178"/>
      <c r="AJ1096" s="178"/>
      <c r="AK1096" s="172"/>
      <c r="AM1096" s="9"/>
    </row>
    <row r="1097" spans="2:39" x14ac:dyDescent="0.45">
      <c r="B1097" s="187"/>
      <c r="C1097" s="176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84"/>
      <c r="AI1097" s="178"/>
      <c r="AJ1097" s="178"/>
      <c r="AK1097" s="172"/>
      <c r="AM1097" s="9"/>
    </row>
    <row r="1098" spans="2:39" x14ac:dyDescent="0.45">
      <c r="B1098" s="187"/>
      <c r="C1098" s="176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84"/>
      <c r="AI1098" s="178"/>
      <c r="AJ1098" s="178"/>
      <c r="AK1098" s="172"/>
      <c r="AM1098" s="9"/>
    </row>
    <row r="1099" spans="2:39" x14ac:dyDescent="0.45">
      <c r="B1099" s="187"/>
      <c r="C1099" s="176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84"/>
      <c r="AI1099" s="178"/>
      <c r="AJ1099" s="178"/>
      <c r="AK1099" s="172"/>
      <c r="AM1099" s="9"/>
    </row>
    <row r="1100" spans="2:39" x14ac:dyDescent="0.45">
      <c r="B1100" s="187"/>
      <c r="C1100" s="176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84"/>
      <c r="AI1100" s="178"/>
      <c r="AJ1100" s="178"/>
      <c r="AK1100" s="172"/>
      <c r="AM1100" s="9"/>
    </row>
    <row r="1101" spans="2:39" x14ac:dyDescent="0.45">
      <c r="B1101" s="187"/>
      <c r="C1101" s="176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84"/>
      <c r="AI1101" s="178"/>
      <c r="AJ1101" s="178"/>
      <c r="AK1101" s="172"/>
      <c r="AM1101" s="9"/>
    </row>
    <row r="1102" spans="2:39" x14ac:dyDescent="0.45">
      <c r="B1102" s="187"/>
      <c r="C1102" s="176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84"/>
      <c r="AI1102" s="178"/>
      <c r="AJ1102" s="178"/>
      <c r="AK1102" s="172"/>
      <c r="AM1102" s="9"/>
    </row>
    <row r="1103" spans="2:39" x14ac:dyDescent="0.45">
      <c r="B1103" s="187"/>
      <c r="C1103" s="176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84"/>
      <c r="AI1103" s="178"/>
      <c r="AJ1103" s="178"/>
      <c r="AK1103" s="172"/>
      <c r="AM1103" s="9"/>
    </row>
    <row r="1104" spans="2:39" x14ac:dyDescent="0.45">
      <c r="B1104" s="187"/>
      <c r="C1104" s="176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84"/>
      <c r="AI1104" s="178"/>
      <c r="AJ1104" s="178"/>
      <c r="AK1104" s="172"/>
      <c r="AM1104" s="9"/>
    </row>
    <row r="1105" spans="2:39" x14ac:dyDescent="0.45">
      <c r="B1105" s="187"/>
      <c r="C1105" s="176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84"/>
      <c r="AI1105" s="178"/>
      <c r="AJ1105" s="178"/>
      <c r="AK1105" s="172"/>
      <c r="AM1105" s="9"/>
    </row>
    <row r="1106" spans="2:39" x14ac:dyDescent="0.45">
      <c r="B1106" s="187"/>
      <c r="C1106" s="176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84"/>
      <c r="AI1106" s="178"/>
      <c r="AJ1106" s="178"/>
      <c r="AK1106" s="172"/>
      <c r="AM1106" s="9"/>
    </row>
    <row r="1107" spans="2:39" x14ac:dyDescent="0.45">
      <c r="B1107" s="187"/>
      <c r="C1107" s="176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84"/>
      <c r="AI1107" s="178"/>
      <c r="AJ1107" s="178"/>
      <c r="AK1107" s="172"/>
      <c r="AM1107" s="9"/>
    </row>
    <row r="1108" spans="2:39" x14ac:dyDescent="0.45">
      <c r="B1108" s="187"/>
      <c r="C1108" s="176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84"/>
      <c r="AI1108" s="178"/>
      <c r="AJ1108" s="178"/>
      <c r="AK1108" s="172"/>
      <c r="AM1108" s="9"/>
    </row>
    <row r="1109" spans="2:39" x14ac:dyDescent="0.45">
      <c r="B1109" s="187"/>
      <c r="C1109" s="176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84"/>
      <c r="AI1109" s="178"/>
      <c r="AJ1109" s="178"/>
      <c r="AK1109" s="172"/>
      <c r="AM1109" s="9"/>
    </row>
    <row r="1110" spans="2:39" x14ac:dyDescent="0.45">
      <c r="B1110" s="187"/>
      <c r="C1110" s="176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84"/>
      <c r="AI1110" s="178"/>
      <c r="AJ1110" s="178"/>
      <c r="AK1110" s="172"/>
      <c r="AM1110" s="9"/>
    </row>
    <row r="1111" spans="2:39" x14ac:dyDescent="0.45">
      <c r="B1111" s="187"/>
      <c r="C1111" s="176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84"/>
      <c r="AI1111" s="178"/>
      <c r="AJ1111" s="178"/>
      <c r="AK1111" s="172"/>
      <c r="AM1111" s="9"/>
    </row>
    <row r="1112" spans="2:39" x14ac:dyDescent="0.45">
      <c r="B1112" s="187"/>
      <c r="C1112" s="176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84"/>
      <c r="AI1112" s="178"/>
      <c r="AJ1112" s="178"/>
      <c r="AK1112" s="172"/>
      <c r="AM1112" s="9"/>
    </row>
    <row r="1113" spans="2:39" x14ac:dyDescent="0.45">
      <c r="B1113" s="187"/>
      <c r="C1113" s="176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84"/>
      <c r="AI1113" s="178"/>
      <c r="AJ1113" s="178"/>
      <c r="AK1113" s="172"/>
      <c r="AM1113" s="9"/>
    </row>
    <row r="1114" spans="2:39" x14ac:dyDescent="0.45">
      <c r="B1114" s="187"/>
      <c r="C1114" s="176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84"/>
      <c r="AI1114" s="178"/>
      <c r="AJ1114" s="178"/>
      <c r="AK1114" s="172"/>
      <c r="AM1114" s="9"/>
    </row>
    <row r="1115" spans="2:39" x14ac:dyDescent="0.45">
      <c r="B1115" s="187"/>
      <c r="C1115" s="176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84"/>
      <c r="AI1115" s="178"/>
      <c r="AJ1115" s="178"/>
      <c r="AK1115" s="172"/>
      <c r="AM1115" s="9"/>
    </row>
    <row r="1116" spans="2:39" x14ac:dyDescent="0.45">
      <c r="B1116" s="187"/>
      <c r="C1116" s="176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84"/>
      <c r="AI1116" s="178"/>
      <c r="AJ1116" s="178"/>
      <c r="AK1116" s="172"/>
      <c r="AM1116" s="9"/>
    </row>
    <row r="1117" spans="2:39" x14ac:dyDescent="0.45">
      <c r="B1117" s="187"/>
      <c r="C1117" s="176"/>
      <c r="D1117" s="171"/>
      <c r="E1117" s="171"/>
      <c r="F1117" s="171"/>
      <c r="G1117" s="171"/>
      <c r="H1117" s="171"/>
      <c r="I1117" s="171"/>
      <c r="J1117" s="171"/>
      <c r="K1117" s="171"/>
      <c r="L1117" s="171"/>
      <c r="M1117" s="171"/>
      <c r="N1117" s="171"/>
      <c r="O1117" s="171"/>
      <c r="P1117" s="171"/>
      <c r="Q1117" s="171"/>
      <c r="R1117" s="171"/>
      <c r="S1117" s="171"/>
      <c r="T1117" s="171"/>
      <c r="U1117" s="171"/>
      <c r="V1117" s="171"/>
      <c r="W1117" s="171"/>
      <c r="X1117" s="171"/>
      <c r="Y1117" s="171"/>
      <c r="Z1117" s="171"/>
      <c r="AA1117" s="171"/>
      <c r="AB1117" s="171"/>
      <c r="AC1117" s="171"/>
      <c r="AD1117" s="171"/>
      <c r="AE1117" s="171"/>
      <c r="AF1117" s="171"/>
      <c r="AG1117" s="171"/>
      <c r="AH1117" s="184"/>
      <c r="AI1117" s="178"/>
      <c r="AJ1117" s="178"/>
      <c r="AK1117" s="172"/>
      <c r="AM1117" s="9"/>
    </row>
    <row r="1118" spans="2:39" x14ac:dyDescent="0.45">
      <c r="B1118" s="187"/>
      <c r="C1118" s="176"/>
      <c r="D1118" s="171"/>
      <c r="E1118" s="171"/>
      <c r="F1118" s="171"/>
      <c r="G1118" s="171"/>
      <c r="H1118" s="171"/>
      <c r="I1118" s="171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71"/>
      <c r="AE1118" s="171"/>
      <c r="AF1118" s="171"/>
      <c r="AG1118" s="171"/>
      <c r="AH1118" s="184"/>
      <c r="AI1118" s="178"/>
      <c r="AJ1118" s="178"/>
      <c r="AK1118" s="172"/>
      <c r="AM1118" s="9"/>
    </row>
    <row r="1119" spans="2:39" x14ac:dyDescent="0.45">
      <c r="B1119" s="187"/>
      <c r="C1119" s="176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84"/>
      <c r="AI1119" s="178"/>
      <c r="AJ1119" s="178"/>
      <c r="AK1119" s="172"/>
      <c r="AM1119" s="9"/>
    </row>
    <row r="1120" spans="2:39" x14ac:dyDescent="0.45">
      <c r="B1120" s="187"/>
      <c r="C1120" s="176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84"/>
      <c r="AI1120" s="178"/>
      <c r="AJ1120" s="178"/>
      <c r="AK1120" s="172"/>
      <c r="AM1120" s="9"/>
    </row>
    <row r="1121" spans="2:39" x14ac:dyDescent="0.45">
      <c r="B1121" s="187"/>
      <c r="C1121" s="176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84"/>
      <c r="AI1121" s="178"/>
      <c r="AJ1121" s="178"/>
      <c r="AK1121" s="172"/>
      <c r="AM1121" s="9"/>
    </row>
    <row r="1122" spans="2:39" x14ac:dyDescent="0.45">
      <c r="B1122" s="187"/>
      <c r="C1122" s="176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84"/>
      <c r="AI1122" s="178"/>
      <c r="AJ1122" s="178"/>
      <c r="AK1122" s="172"/>
      <c r="AM1122" s="9"/>
    </row>
    <row r="1123" spans="2:39" x14ac:dyDescent="0.45">
      <c r="B1123" s="187"/>
      <c r="C1123" s="176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84"/>
      <c r="AI1123" s="178"/>
      <c r="AJ1123" s="178"/>
      <c r="AK1123" s="172"/>
      <c r="AM1123" s="9"/>
    </row>
    <row r="1124" spans="2:39" x14ac:dyDescent="0.45">
      <c r="B1124" s="187"/>
      <c r="C1124" s="176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84"/>
      <c r="AI1124" s="178"/>
      <c r="AJ1124" s="178"/>
      <c r="AK1124" s="172"/>
      <c r="AM1124" s="9"/>
    </row>
    <row r="1125" spans="2:39" x14ac:dyDescent="0.45">
      <c r="B1125" s="187"/>
      <c r="C1125" s="176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84"/>
      <c r="AI1125" s="178"/>
      <c r="AJ1125" s="178"/>
      <c r="AK1125" s="172"/>
      <c r="AM1125" s="9"/>
    </row>
    <row r="1126" spans="2:39" x14ac:dyDescent="0.45">
      <c r="B1126" s="187"/>
      <c r="C1126" s="176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84"/>
      <c r="AI1126" s="178"/>
      <c r="AJ1126" s="178"/>
      <c r="AK1126" s="172"/>
      <c r="AM1126" s="9"/>
    </row>
    <row r="1127" spans="2:39" x14ac:dyDescent="0.45">
      <c r="B1127" s="187"/>
      <c r="C1127" s="176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84"/>
      <c r="AI1127" s="178"/>
      <c r="AJ1127" s="178"/>
      <c r="AK1127" s="172"/>
      <c r="AM1127" s="9"/>
    </row>
    <row r="1128" spans="2:39" x14ac:dyDescent="0.45">
      <c r="B1128" s="187"/>
      <c r="C1128" s="176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84"/>
      <c r="AI1128" s="178"/>
      <c r="AJ1128" s="178"/>
      <c r="AK1128" s="172"/>
      <c r="AM1128" s="9"/>
    </row>
    <row r="1129" spans="2:39" x14ac:dyDescent="0.45">
      <c r="B1129" s="187"/>
      <c r="C1129" s="176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84"/>
      <c r="AI1129" s="178"/>
      <c r="AJ1129" s="178"/>
      <c r="AK1129" s="172"/>
      <c r="AM1129" s="9"/>
    </row>
    <row r="1130" spans="2:39" x14ac:dyDescent="0.45">
      <c r="B1130" s="187"/>
      <c r="C1130" s="176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84"/>
      <c r="AI1130" s="178"/>
      <c r="AJ1130" s="178"/>
      <c r="AK1130" s="172"/>
      <c r="AM1130" s="9"/>
    </row>
    <row r="1131" spans="2:39" x14ac:dyDescent="0.45">
      <c r="B1131" s="187"/>
      <c r="C1131" s="176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84"/>
      <c r="AI1131" s="178"/>
      <c r="AJ1131" s="178"/>
      <c r="AK1131" s="172"/>
      <c r="AM1131" s="9"/>
    </row>
    <row r="1132" spans="2:39" x14ac:dyDescent="0.45">
      <c r="B1132" s="187"/>
      <c r="C1132" s="176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84"/>
      <c r="AI1132" s="178"/>
      <c r="AJ1132" s="178"/>
      <c r="AK1132" s="172"/>
      <c r="AM1132" s="9"/>
    </row>
    <row r="1133" spans="2:39" x14ac:dyDescent="0.45">
      <c r="B1133" s="187"/>
      <c r="C1133" s="176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84"/>
      <c r="AI1133" s="178"/>
      <c r="AJ1133" s="178"/>
      <c r="AK1133" s="172"/>
      <c r="AM1133" s="9"/>
    </row>
    <row r="1134" spans="2:39" x14ac:dyDescent="0.45">
      <c r="B1134" s="187"/>
      <c r="C1134" s="176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84"/>
      <c r="AI1134" s="178"/>
      <c r="AJ1134" s="178"/>
      <c r="AK1134" s="172"/>
      <c r="AM1134" s="9"/>
    </row>
    <row r="1135" spans="2:39" x14ac:dyDescent="0.45">
      <c r="B1135" s="187"/>
      <c r="C1135" s="176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84"/>
      <c r="AI1135" s="178"/>
      <c r="AJ1135" s="178"/>
      <c r="AK1135" s="172"/>
      <c r="AM1135" s="9"/>
    </row>
    <row r="1136" spans="2:39" x14ac:dyDescent="0.45">
      <c r="B1136" s="187"/>
      <c r="C1136" s="176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84"/>
      <c r="AI1136" s="178"/>
      <c r="AJ1136" s="178"/>
      <c r="AK1136" s="172"/>
      <c r="AM1136" s="9"/>
    </row>
    <row r="1137" spans="1:71" x14ac:dyDescent="0.45">
      <c r="B1137" s="187"/>
      <c r="C1137" s="176"/>
      <c r="D1137" s="171"/>
      <c r="E1137" s="171"/>
      <c r="F1137" s="171"/>
      <c r="G1137" s="171"/>
      <c r="H1137" s="171"/>
      <c r="I1137" s="171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71"/>
      <c r="AE1137" s="171"/>
      <c r="AF1137" s="171"/>
      <c r="AG1137" s="171"/>
      <c r="AH1137" s="184"/>
      <c r="AI1137" s="178"/>
      <c r="AJ1137" s="178"/>
      <c r="AK1137" s="172"/>
      <c r="AM1137" s="9"/>
    </row>
    <row r="1138" spans="1:71" x14ac:dyDescent="0.45">
      <c r="B1138" s="187"/>
      <c r="C1138" s="176"/>
      <c r="D1138" s="171"/>
      <c r="E1138" s="171"/>
      <c r="F1138" s="171"/>
      <c r="G1138" s="171"/>
      <c r="H1138" s="171"/>
      <c r="I1138" s="171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71"/>
      <c r="AE1138" s="171"/>
      <c r="AF1138" s="171"/>
      <c r="AG1138" s="171"/>
      <c r="AH1138" s="184"/>
      <c r="AI1138" s="178"/>
      <c r="AJ1138" s="178"/>
      <c r="AK1138" s="172"/>
      <c r="AM1138" s="9"/>
    </row>
    <row r="1139" spans="1:71" x14ac:dyDescent="0.45">
      <c r="B1139" s="187"/>
      <c r="C1139" s="176"/>
      <c r="D1139" s="171"/>
      <c r="E1139" s="171"/>
      <c r="F1139" s="171"/>
      <c r="G1139" s="171"/>
      <c r="H1139" s="171"/>
      <c r="I1139" s="171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71"/>
      <c r="AE1139" s="171"/>
      <c r="AF1139" s="171"/>
      <c r="AG1139" s="171"/>
      <c r="AH1139" s="184"/>
      <c r="AI1139" s="178"/>
      <c r="AJ1139" s="178"/>
      <c r="AK1139" s="172"/>
      <c r="AM1139" s="9"/>
    </row>
    <row r="1140" spans="1:71" x14ac:dyDescent="0.45">
      <c r="B1140" s="187"/>
      <c r="C1140" s="176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84"/>
      <c r="AI1140" s="178"/>
      <c r="AJ1140" s="178"/>
      <c r="AK1140" s="172"/>
      <c r="AM1140" s="9"/>
    </row>
    <row r="1141" spans="1:71" x14ac:dyDescent="0.45">
      <c r="B1141" s="187"/>
      <c r="C1141" s="176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84"/>
      <c r="AI1141" s="178"/>
      <c r="AJ1141" s="178"/>
      <c r="AK1141" s="172"/>
      <c r="AM1141" s="9"/>
    </row>
    <row r="1142" spans="1:71" x14ac:dyDescent="0.45">
      <c r="B1142" s="187"/>
      <c r="C1142" s="176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84"/>
      <c r="AI1142" s="178"/>
      <c r="AJ1142" s="178"/>
      <c r="AK1142" s="172"/>
      <c r="AM1142" s="9"/>
    </row>
    <row r="1143" spans="1:71" x14ac:dyDescent="0.45">
      <c r="B1143" s="187"/>
      <c r="C1143" s="176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84"/>
      <c r="AI1143" s="178"/>
      <c r="AJ1143" s="178"/>
      <c r="AK1143" s="172"/>
      <c r="AM1143" s="9"/>
    </row>
    <row r="1144" spans="1:71" ht="28.5" x14ac:dyDescent="0.45">
      <c r="B1144" s="185"/>
      <c r="C1144" s="172"/>
      <c r="D1144" s="172"/>
      <c r="E1144" s="172"/>
      <c r="F1144" s="172"/>
      <c r="G1144" s="172"/>
      <c r="H1144" s="172"/>
      <c r="I1144" s="172"/>
      <c r="J1144" s="172"/>
      <c r="K1144" s="172"/>
      <c r="L1144" s="172"/>
      <c r="M1144" s="172"/>
      <c r="N1144" s="172"/>
      <c r="O1144" s="172"/>
      <c r="P1144" s="172"/>
      <c r="Q1144" s="172"/>
      <c r="R1144" s="172"/>
      <c r="S1144" s="172"/>
      <c r="T1144" s="172"/>
      <c r="U1144" s="172"/>
      <c r="V1144" s="172"/>
      <c r="W1144" s="172"/>
      <c r="X1144" s="172"/>
      <c r="Y1144" s="172"/>
      <c r="Z1144" s="172"/>
      <c r="AA1144" s="172"/>
      <c r="AB1144" s="172"/>
      <c r="AC1144" s="172"/>
      <c r="AD1144" s="172"/>
      <c r="AE1144" s="172"/>
      <c r="AF1144" s="172"/>
      <c r="AG1144" s="172"/>
      <c r="AH1144" s="185"/>
      <c r="AI1144" s="178"/>
      <c r="AJ1144" s="172"/>
      <c r="AK1144" s="172"/>
      <c r="AO1144" s="122" t="s">
        <v>244</v>
      </c>
      <c r="AP1144" s="5" t="s">
        <v>483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540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539</v>
      </c>
      <c r="BB1144" s="5" t="s">
        <v>64</v>
      </c>
      <c r="BC1144" s="5" t="s">
        <v>68</v>
      </c>
      <c r="BD1144" s="5" t="s">
        <v>547</v>
      </c>
      <c r="BE1144" s="5" t="s">
        <v>50</v>
      </c>
      <c r="BF1144" s="5" t="s">
        <v>63</v>
      </c>
      <c r="BG1144" s="5" t="s">
        <v>67</v>
      </c>
      <c r="BH1144" s="5" t="s">
        <v>556</v>
      </c>
      <c r="BI1144" s="5" t="s">
        <v>548</v>
      </c>
      <c r="BJ1144" s="5" t="s">
        <v>538</v>
      </c>
      <c r="BK1144" s="5" t="s">
        <v>174</v>
      </c>
      <c r="BL1144" s="5" t="s">
        <v>61</v>
      </c>
      <c r="BM1144" s="5" t="s">
        <v>52</v>
      </c>
      <c r="BN1144" s="5" t="s">
        <v>65</v>
      </c>
      <c r="BO1144" s="5" t="s">
        <v>514</v>
      </c>
      <c r="BP1144" s="5" t="s">
        <v>60</v>
      </c>
      <c r="BQ1144" s="5" t="s">
        <v>62</v>
      </c>
      <c r="BR1144" s="5" t="s">
        <v>69</v>
      </c>
      <c r="BS1144" s="5" t="s">
        <v>557</v>
      </c>
    </row>
    <row r="1145" spans="1:71" x14ac:dyDescent="0.45">
      <c r="A1145" s="28" t="s">
        <v>232</v>
      </c>
      <c r="B1145" s="187"/>
      <c r="C1145" s="176"/>
      <c r="D1145" s="177"/>
      <c r="E1145" s="177"/>
      <c r="F1145" s="177"/>
      <c r="G1145" s="177"/>
      <c r="H1145" s="177"/>
      <c r="I1145" s="177"/>
      <c r="J1145" s="177"/>
      <c r="K1145" s="177"/>
      <c r="L1145" s="177"/>
      <c r="M1145" s="177"/>
      <c r="N1145" s="177"/>
      <c r="O1145" s="177"/>
      <c r="P1145" s="177"/>
      <c r="Q1145" s="177"/>
      <c r="R1145" s="177"/>
      <c r="S1145" s="177"/>
      <c r="T1145" s="177"/>
      <c r="U1145" s="177"/>
      <c r="V1145" s="177"/>
      <c r="W1145" s="177"/>
      <c r="X1145" s="177"/>
      <c r="Y1145" s="177"/>
      <c r="Z1145" s="177"/>
      <c r="AA1145" s="177"/>
      <c r="AB1145" s="177"/>
      <c r="AC1145" s="177"/>
      <c r="AD1145" s="177"/>
      <c r="AE1145" s="177"/>
      <c r="AF1145" s="177"/>
      <c r="AG1145" s="177"/>
      <c r="AH1145" s="187"/>
      <c r="AI1145" s="178"/>
      <c r="AJ1145" s="178"/>
      <c r="AK1145" s="172"/>
      <c r="AM1145" s="9"/>
      <c r="AO1145" s="102"/>
      <c r="AP1145" s="102"/>
      <c r="AQ1145" s="102"/>
      <c r="AR1145" s="102"/>
      <c r="AS1145" s="102"/>
      <c r="AT1145" s="102"/>
      <c r="AU1145" s="102"/>
      <c r="AV1145" s="102"/>
      <c r="AW1145" s="102"/>
      <c r="AX1145" s="102"/>
      <c r="AY1145" s="102"/>
      <c r="AZ1145" s="102"/>
      <c r="BA1145" s="102"/>
      <c r="BB1145" s="102"/>
      <c r="BC1145" s="102"/>
      <c r="BD1145" s="102"/>
      <c r="BE1145" s="102"/>
      <c r="BF1145" s="102"/>
      <c r="BG1145" s="102"/>
      <c r="BH1145" s="102"/>
      <c r="BI1145" s="102"/>
      <c r="BJ1145" s="102"/>
      <c r="BK1145" s="102"/>
      <c r="BL1145" s="102"/>
      <c r="BM1145" s="102"/>
      <c r="BN1145" s="102"/>
      <c r="BO1145" s="102"/>
      <c r="BP1145" s="102"/>
      <c r="BQ1145" s="102"/>
      <c r="BR1145" s="102"/>
      <c r="BS1145" s="102"/>
    </row>
    <row r="1146" spans="1:71" x14ac:dyDescent="0.45">
      <c r="A1146" s="8">
        <f>INPUT!$R$4</f>
        <v>0</v>
      </c>
      <c r="B1146" s="187"/>
      <c r="C1146" s="176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84"/>
      <c r="AI1146" s="178"/>
      <c r="AJ1146" s="178"/>
      <c r="AK1146" s="172"/>
      <c r="AM1146" s="9"/>
      <c r="AO1146" s="39">
        <v>0</v>
      </c>
      <c r="AP1146" s="39">
        <v>0</v>
      </c>
      <c r="AQ1146" s="39">
        <v>0</v>
      </c>
      <c r="AR1146" s="39">
        <v>0</v>
      </c>
      <c r="AS1146" s="39">
        <v>0</v>
      </c>
      <c r="AT1146" s="39">
        <v>0</v>
      </c>
      <c r="AU1146" s="39">
        <v>0</v>
      </c>
      <c r="AV1146" s="39">
        <v>0</v>
      </c>
      <c r="AW1146" s="39">
        <v>0</v>
      </c>
      <c r="AX1146" s="39">
        <v>0</v>
      </c>
      <c r="AY1146" s="39">
        <v>0</v>
      </c>
      <c r="AZ1146" s="39">
        <v>0</v>
      </c>
      <c r="BA1146" s="39">
        <v>0</v>
      </c>
      <c r="BB1146" s="39">
        <v>0</v>
      </c>
      <c r="BC1146" s="39">
        <v>0</v>
      </c>
      <c r="BD1146" s="39">
        <v>0</v>
      </c>
      <c r="BE1146" s="39">
        <v>0</v>
      </c>
      <c r="BF1146" s="39">
        <v>0</v>
      </c>
      <c r="BG1146" s="39">
        <v>0</v>
      </c>
      <c r="BH1146" s="39">
        <v>0</v>
      </c>
      <c r="BI1146" s="39">
        <v>0</v>
      </c>
      <c r="BJ1146" s="39">
        <v>0</v>
      </c>
      <c r="BK1146" s="39">
        <v>0</v>
      </c>
      <c r="BL1146" s="39">
        <v>0</v>
      </c>
      <c r="BM1146" s="39">
        <v>0</v>
      </c>
      <c r="BN1146" s="39">
        <v>0</v>
      </c>
      <c r="BO1146" s="39">
        <v>0</v>
      </c>
      <c r="BP1146" s="39">
        <v>0</v>
      </c>
      <c r="BQ1146" s="39">
        <v>0</v>
      </c>
      <c r="BR1146" s="39">
        <v>0</v>
      </c>
      <c r="BS1146" s="39">
        <v>0</v>
      </c>
    </row>
    <row r="1147" spans="1:71" x14ac:dyDescent="0.45">
      <c r="B1147" s="187"/>
      <c r="C1147" s="176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84"/>
      <c r="AI1147" s="178"/>
      <c r="AJ1147" s="178"/>
      <c r="AK1147" s="172"/>
      <c r="AM1147" s="9"/>
      <c r="AO1147" s="40">
        <f t="shared" ref="AO1147:BS1147" si="15">ROWS(C1145:C1219)-COUNTBLANK(C1145:C1219)</f>
        <v>0</v>
      </c>
      <c r="AP1147" s="40">
        <f t="shared" si="15"/>
        <v>0</v>
      </c>
      <c r="AQ1147" s="40">
        <f t="shared" si="15"/>
        <v>0</v>
      </c>
      <c r="AR1147" s="40">
        <f t="shared" si="15"/>
        <v>0</v>
      </c>
      <c r="AS1147" s="40">
        <f t="shared" si="15"/>
        <v>0</v>
      </c>
      <c r="AT1147" s="40">
        <f t="shared" si="15"/>
        <v>0</v>
      </c>
      <c r="AU1147" s="40">
        <f t="shared" si="15"/>
        <v>0</v>
      </c>
      <c r="AV1147" s="40">
        <f t="shared" si="15"/>
        <v>0</v>
      </c>
      <c r="AW1147" s="40">
        <f t="shared" si="15"/>
        <v>0</v>
      </c>
      <c r="AX1147" s="40">
        <f t="shared" si="15"/>
        <v>0</v>
      </c>
      <c r="AY1147" s="40">
        <f t="shared" si="15"/>
        <v>0</v>
      </c>
      <c r="AZ1147" s="40">
        <f t="shared" si="15"/>
        <v>0</v>
      </c>
      <c r="BA1147" s="40">
        <f t="shared" si="15"/>
        <v>0</v>
      </c>
      <c r="BB1147" s="40">
        <f t="shared" si="15"/>
        <v>0</v>
      </c>
      <c r="BC1147" s="40">
        <f t="shared" si="15"/>
        <v>0</v>
      </c>
      <c r="BD1147" s="40">
        <f t="shared" si="15"/>
        <v>0</v>
      </c>
      <c r="BE1147" s="40">
        <f t="shared" si="15"/>
        <v>0</v>
      </c>
      <c r="BF1147" s="40">
        <f t="shared" si="15"/>
        <v>0</v>
      </c>
      <c r="BG1147" s="40">
        <f t="shared" si="15"/>
        <v>0</v>
      </c>
      <c r="BH1147" s="40">
        <f t="shared" si="15"/>
        <v>0</v>
      </c>
      <c r="BI1147" s="40">
        <f t="shared" si="15"/>
        <v>0</v>
      </c>
      <c r="BJ1147" s="40">
        <f t="shared" si="15"/>
        <v>0</v>
      </c>
      <c r="BK1147" s="40">
        <f t="shared" si="15"/>
        <v>0</v>
      </c>
      <c r="BL1147" s="40">
        <f t="shared" si="15"/>
        <v>0</v>
      </c>
      <c r="BM1147" s="40">
        <f t="shared" si="15"/>
        <v>0</v>
      </c>
      <c r="BN1147" s="40">
        <f t="shared" si="15"/>
        <v>0</v>
      </c>
      <c r="BO1147" s="40">
        <f t="shared" si="15"/>
        <v>0</v>
      </c>
      <c r="BP1147" s="40">
        <f t="shared" si="15"/>
        <v>0</v>
      </c>
      <c r="BQ1147" s="40">
        <f t="shared" si="15"/>
        <v>0</v>
      </c>
      <c r="BR1147" s="40">
        <f t="shared" si="15"/>
        <v>0</v>
      </c>
      <c r="BS1147" s="40">
        <f t="shared" si="15"/>
        <v>0</v>
      </c>
    </row>
    <row r="1148" spans="1:71" x14ac:dyDescent="0.45">
      <c r="B1148" s="187"/>
      <c r="C1148" s="176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84"/>
      <c r="AI1148" s="178"/>
      <c r="AJ1148" s="178"/>
      <c r="AK1148" s="172"/>
      <c r="AM1148" s="9"/>
    </row>
    <row r="1149" spans="1:71" x14ac:dyDescent="0.45">
      <c r="B1149" s="187"/>
      <c r="C1149" s="176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84"/>
      <c r="AI1149" s="178"/>
      <c r="AJ1149" s="178"/>
      <c r="AK1149" s="172"/>
      <c r="AM1149" s="9"/>
      <c r="AO1149" s="22" t="s">
        <v>257</v>
      </c>
      <c r="AP1149" s="22" t="s">
        <v>587</v>
      </c>
      <c r="AQ1149" s="22" t="s">
        <v>590</v>
      </c>
      <c r="AR1149" s="22" t="s">
        <v>588</v>
      </c>
      <c r="AS1149" s="22" t="s">
        <v>589</v>
      </c>
    </row>
    <row r="1150" spans="1:71" x14ac:dyDescent="0.45">
      <c r="B1150" s="187"/>
      <c r="C1150" s="176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84"/>
      <c r="AI1150" s="178"/>
      <c r="AJ1150" s="178"/>
      <c r="AK1150" s="172"/>
      <c r="AM1150" s="9"/>
      <c r="AO1150" s="23">
        <f>ROWS(AH1145:AH1219)-COUNTBLANK(AH1145:AH1219)</f>
        <v>0</v>
      </c>
      <c r="AP1150" s="23">
        <f>COUNTIF(AK1145:AK1219,"FALSE")</f>
        <v>0</v>
      </c>
      <c r="AQ1150" s="23">
        <f>AO1150-AP1150</f>
        <v>0</v>
      </c>
      <c r="AR1150" s="23">
        <f>COUNTIF(AJ1145:AJ1219,"O")</f>
        <v>0</v>
      </c>
      <c r="AS1150" s="23">
        <f>COUNTIF(AJ1145:AJ1219,"*~?")</f>
        <v>0</v>
      </c>
    </row>
    <row r="1151" spans="1:71" x14ac:dyDescent="0.45">
      <c r="B1151" s="187"/>
      <c r="C1151" s="176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84"/>
      <c r="AI1151" s="178"/>
      <c r="AJ1151" s="178"/>
      <c r="AK1151" s="172"/>
      <c r="AM1151" s="9"/>
    </row>
    <row r="1152" spans="1:71" x14ac:dyDescent="0.45">
      <c r="B1152" s="187"/>
      <c r="C1152" s="176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84"/>
      <c r="AI1152" s="178"/>
      <c r="AJ1152" s="178"/>
      <c r="AK1152" s="172"/>
      <c r="AM1152" s="9"/>
      <c r="AO1152" s="9"/>
      <c r="AP1152" s="22" t="s">
        <v>455</v>
      </c>
      <c r="AQ1152" s="22" t="s">
        <v>337</v>
      </c>
      <c r="AR1152" s="22" t="s">
        <v>456</v>
      </c>
    </row>
    <row r="1153" spans="2:45" x14ac:dyDescent="0.45">
      <c r="B1153" s="187"/>
      <c r="C1153" s="176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84"/>
      <c r="AI1153" s="178"/>
      <c r="AJ1153" s="178"/>
      <c r="AK1153" s="172"/>
      <c r="AM1153" s="9"/>
      <c r="AO1153" s="22" t="s">
        <v>260</v>
      </c>
      <c r="AP1153" s="25">
        <f>IF(ISNUMBER(SEARCH("S",A1146)),COUNTIF(AK1145:AK1154,"False"),0)</f>
        <v>0</v>
      </c>
      <c r="AQ1153" s="25">
        <f>IF(ISNUMBER(SEARCH("S",A1146)),COUNTIF(AK1179:AK1188,"False"),0)</f>
        <v>0</v>
      </c>
      <c r="AR1153" s="25">
        <f>IF(ISNUMBER(SEARCH("S",A1146)),COUNTIF(AK1155:AK1178,"False"),0)</f>
        <v>0</v>
      </c>
      <c r="AS1153" s="28"/>
    </row>
    <row r="1154" spans="2:45" x14ac:dyDescent="0.45">
      <c r="B1154" s="187"/>
      <c r="C1154" s="176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84"/>
      <c r="AI1154" s="178"/>
      <c r="AJ1154" s="178"/>
      <c r="AK1154" s="172"/>
      <c r="AM1154" s="9"/>
      <c r="AO1154" s="22" t="s">
        <v>352</v>
      </c>
      <c r="AP1154" s="25">
        <f>IF(ISNUMBER(SEARCH("P",A1146)),COUNTIF(AK1145:AK1154,"False"),0)</f>
        <v>0</v>
      </c>
      <c r="AQ1154" s="25">
        <f>IF(ISNUMBER(SEARCH("P",A1146)),COUNTIF(AK1179:AK1188,"False"),0)</f>
        <v>0</v>
      </c>
      <c r="AR1154" s="25">
        <f>IF(ISNUMBER(SEARCH("P",A1146)),COUNTIF(AK1155:AK1178,"False"),0)</f>
        <v>0</v>
      </c>
      <c r="AS1154" s="18"/>
    </row>
    <row r="1155" spans="2:45" x14ac:dyDescent="0.45">
      <c r="B1155" s="187"/>
      <c r="C1155" s="176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84"/>
      <c r="AI1155" s="178"/>
      <c r="AJ1155" s="178"/>
      <c r="AK1155" s="172"/>
      <c r="AM1155" s="9"/>
      <c r="AO1155" s="22" t="s">
        <v>353</v>
      </c>
      <c r="AP1155" s="25">
        <f>IF(ISNUMBER(SEARCH("A",A1146)),COUNTIF(AK1145:AK1154,"False"),0)</f>
        <v>0</v>
      </c>
      <c r="AQ1155" s="25">
        <f>IF(ISNUMBER(SEARCH("A",A1146)),COUNTIF(AK1210:AK1219,"False"),0)</f>
        <v>0</v>
      </c>
      <c r="AR1155" s="25">
        <f>IF(ISNUMBER(SEARCH("A",A1146)),COUNTIF(AK1155:AK1209,"False"),0)</f>
        <v>0</v>
      </c>
      <c r="AS1155" s="18"/>
    </row>
    <row r="1156" spans="2:45" x14ac:dyDescent="0.45">
      <c r="B1156" s="187"/>
      <c r="C1156" s="176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84"/>
      <c r="AI1156" s="178"/>
      <c r="AJ1156" s="178"/>
      <c r="AK1156" s="172"/>
      <c r="AM1156" s="9"/>
      <c r="AS1156" s="18"/>
    </row>
    <row r="1157" spans="2:45" x14ac:dyDescent="0.45">
      <c r="B1157" s="187"/>
      <c r="C1157" s="176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84"/>
      <c r="AI1157" s="178"/>
      <c r="AJ1157" s="178"/>
      <c r="AK1157" s="172"/>
      <c r="AM1157" s="9"/>
    </row>
    <row r="1158" spans="2:45" x14ac:dyDescent="0.45">
      <c r="B1158" s="187"/>
      <c r="C1158" s="176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84"/>
      <c r="AI1158" s="178"/>
      <c r="AJ1158" s="178"/>
      <c r="AK1158" s="172"/>
      <c r="AM1158" s="9"/>
    </row>
    <row r="1159" spans="2:45" x14ac:dyDescent="0.45">
      <c r="B1159" s="187"/>
      <c r="C1159" s="176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84"/>
      <c r="AI1159" s="178"/>
      <c r="AJ1159" s="178"/>
      <c r="AK1159" s="172"/>
      <c r="AM1159" s="9"/>
    </row>
    <row r="1160" spans="2:45" x14ac:dyDescent="0.45">
      <c r="B1160" s="187"/>
      <c r="C1160" s="176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84"/>
      <c r="AI1160" s="178"/>
      <c r="AJ1160" s="178"/>
      <c r="AK1160" s="172"/>
      <c r="AM1160" s="9"/>
    </row>
    <row r="1161" spans="2:45" x14ac:dyDescent="0.45">
      <c r="B1161" s="187"/>
      <c r="C1161" s="176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84"/>
      <c r="AI1161" s="178"/>
      <c r="AJ1161" s="178"/>
      <c r="AK1161" s="172"/>
      <c r="AM1161" s="9"/>
    </row>
    <row r="1162" spans="2:45" x14ac:dyDescent="0.45">
      <c r="B1162" s="187"/>
      <c r="C1162" s="176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84"/>
      <c r="AI1162" s="178"/>
      <c r="AJ1162" s="178"/>
      <c r="AK1162" s="172"/>
      <c r="AM1162" s="9"/>
    </row>
    <row r="1163" spans="2:45" x14ac:dyDescent="0.45">
      <c r="B1163" s="187"/>
      <c r="C1163" s="176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84"/>
      <c r="AI1163" s="178"/>
      <c r="AJ1163" s="178"/>
      <c r="AK1163" s="172"/>
      <c r="AM1163" s="9"/>
    </row>
    <row r="1164" spans="2:45" x14ac:dyDescent="0.45">
      <c r="B1164" s="187"/>
      <c r="C1164" s="176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84"/>
      <c r="AI1164" s="178"/>
      <c r="AJ1164" s="178"/>
      <c r="AK1164" s="172"/>
      <c r="AM1164" s="9"/>
    </row>
    <row r="1165" spans="2:45" x14ac:dyDescent="0.45">
      <c r="B1165" s="187"/>
      <c r="C1165" s="176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84"/>
      <c r="AI1165" s="178"/>
      <c r="AJ1165" s="178"/>
      <c r="AK1165" s="172"/>
      <c r="AM1165" s="9"/>
    </row>
    <row r="1166" spans="2:45" x14ac:dyDescent="0.45">
      <c r="B1166" s="187"/>
      <c r="C1166" s="176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84"/>
      <c r="AI1166" s="178"/>
      <c r="AJ1166" s="178"/>
      <c r="AK1166" s="172"/>
      <c r="AM1166" s="9"/>
    </row>
    <row r="1167" spans="2:45" x14ac:dyDescent="0.45">
      <c r="B1167" s="187"/>
      <c r="C1167" s="176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84"/>
      <c r="AI1167" s="178"/>
      <c r="AJ1167" s="178"/>
      <c r="AK1167" s="172"/>
      <c r="AM1167" s="9"/>
    </row>
    <row r="1168" spans="2:45" x14ac:dyDescent="0.45">
      <c r="B1168" s="187"/>
      <c r="C1168" s="176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84"/>
      <c r="AI1168" s="178"/>
      <c r="AJ1168" s="178"/>
      <c r="AK1168" s="172"/>
      <c r="AM1168" s="9"/>
    </row>
    <row r="1169" spans="2:39" x14ac:dyDescent="0.45">
      <c r="B1169" s="187"/>
      <c r="C1169" s="176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84"/>
      <c r="AI1169" s="178"/>
      <c r="AJ1169" s="178"/>
      <c r="AK1169" s="172"/>
      <c r="AM1169" s="9"/>
    </row>
    <row r="1170" spans="2:39" x14ac:dyDescent="0.45">
      <c r="B1170" s="187"/>
      <c r="C1170" s="176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84"/>
      <c r="AI1170" s="178"/>
      <c r="AJ1170" s="178"/>
      <c r="AK1170" s="172"/>
      <c r="AM1170" s="9"/>
    </row>
    <row r="1171" spans="2:39" x14ac:dyDescent="0.45">
      <c r="B1171" s="187"/>
      <c r="C1171" s="176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84"/>
      <c r="AI1171" s="178"/>
      <c r="AJ1171" s="178"/>
      <c r="AK1171" s="172"/>
      <c r="AM1171" s="9"/>
    </row>
    <row r="1172" spans="2:39" x14ac:dyDescent="0.45">
      <c r="B1172" s="187"/>
      <c r="C1172" s="176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84"/>
      <c r="AI1172" s="178"/>
      <c r="AJ1172" s="178"/>
      <c r="AK1172" s="172"/>
      <c r="AM1172" s="9"/>
    </row>
    <row r="1173" spans="2:39" x14ac:dyDescent="0.45">
      <c r="B1173" s="187"/>
      <c r="C1173" s="176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84"/>
      <c r="AI1173" s="178"/>
      <c r="AJ1173" s="178"/>
      <c r="AK1173" s="172"/>
      <c r="AM1173" s="9"/>
    </row>
    <row r="1174" spans="2:39" x14ac:dyDescent="0.45">
      <c r="B1174" s="187"/>
      <c r="C1174" s="176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84"/>
      <c r="AI1174" s="178"/>
      <c r="AJ1174" s="178"/>
      <c r="AK1174" s="172"/>
      <c r="AM1174" s="9"/>
    </row>
    <row r="1175" spans="2:39" x14ac:dyDescent="0.45">
      <c r="B1175" s="187"/>
      <c r="C1175" s="176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84"/>
      <c r="AI1175" s="178"/>
      <c r="AJ1175" s="178"/>
      <c r="AK1175" s="172"/>
      <c r="AM1175" s="9"/>
    </row>
    <row r="1176" spans="2:39" x14ac:dyDescent="0.45">
      <c r="B1176" s="187"/>
      <c r="C1176" s="176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84"/>
      <c r="AI1176" s="178"/>
      <c r="AJ1176" s="178"/>
      <c r="AK1176" s="172"/>
      <c r="AM1176" s="9"/>
    </row>
    <row r="1177" spans="2:39" x14ac:dyDescent="0.45">
      <c r="B1177" s="187"/>
      <c r="C1177" s="176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84"/>
      <c r="AI1177" s="178"/>
      <c r="AJ1177" s="178"/>
      <c r="AK1177" s="172"/>
      <c r="AM1177" s="9"/>
    </row>
    <row r="1178" spans="2:39" x14ac:dyDescent="0.45">
      <c r="B1178" s="187"/>
      <c r="C1178" s="176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84"/>
      <c r="AI1178" s="178"/>
      <c r="AJ1178" s="178"/>
      <c r="AK1178" s="172"/>
      <c r="AM1178" s="9"/>
    </row>
    <row r="1179" spans="2:39" x14ac:dyDescent="0.45">
      <c r="B1179" s="187"/>
      <c r="C1179" s="176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84"/>
      <c r="AI1179" s="178"/>
      <c r="AJ1179" s="178"/>
      <c r="AK1179" s="172"/>
      <c r="AM1179" s="9"/>
    </row>
    <row r="1180" spans="2:39" x14ac:dyDescent="0.45">
      <c r="B1180" s="187"/>
      <c r="C1180" s="176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84"/>
      <c r="AI1180" s="178"/>
      <c r="AJ1180" s="178"/>
      <c r="AK1180" s="172"/>
      <c r="AM1180" s="9"/>
    </row>
    <row r="1181" spans="2:39" x14ac:dyDescent="0.45">
      <c r="B1181" s="187"/>
      <c r="C1181" s="176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84"/>
      <c r="AI1181" s="178"/>
      <c r="AJ1181" s="178"/>
      <c r="AK1181" s="172"/>
      <c r="AM1181" s="9"/>
    </row>
    <row r="1182" spans="2:39" x14ac:dyDescent="0.45">
      <c r="B1182" s="187"/>
      <c r="C1182" s="176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84"/>
      <c r="AI1182" s="178"/>
      <c r="AJ1182" s="178"/>
      <c r="AK1182" s="172"/>
      <c r="AM1182" s="9"/>
    </row>
    <row r="1183" spans="2:39" x14ac:dyDescent="0.45">
      <c r="B1183" s="187"/>
      <c r="C1183" s="176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84"/>
      <c r="AI1183" s="178"/>
      <c r="AJ1183" s="178"/>
      <c r="AK1183" s="172"/>
      <c r="AM1183" s="9"/>
    </row>
    <row r="1184" spans="2:39" x14ac:dyDescent="0.45">
      <c r="B1184" s="187"/>
      <c r="C1184" s="176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84"/>
      <c r="AI1184" s="178"/>
      <c r="AJ1184" s="178"/>
      <c r="AK1184" s="172"/>
      <c r="AM1184" s="9"/>
    </row>
    <row r="1185" spans="2:39" x14ac:dyDescent="0.45">
      <c r="B1185" s="187"/>
      <c r="C1185" s="176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84"/>
      <c r="AI1185" s="178"/>
      <c r="AJ1185" s="178"/>
      <c r="AK1185" s="172"/>
      <c r="AM1185" s="9"/>
    </row>
    <row r="1186" spans="2:39" x14ac:dyDescent="0.45">
      <c r="B1186" s="187"/>
      <c r="C1186" s="176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84"/>
      <c r="AI1186" s="178"/>
      <c r="AJ1186" s="178"/>
      <c r="AK1186" s="172"/>
      <c r="AM1186" s="9"/>
    </row>
    <row r="1187" spans="2:39" x14ac:dyDescent="0.45">
      <c r="B1187" s="187"/>
      <c r="C1187" s="176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84"/>
      <c r="AI1187" s="178"/>
      <c r="AJ1187" s="178"/>
      <c r="AK1187" s="172"/>
      <c r="AM1187" s="9"/>
    </row>
    <row r="1188" spans="2:39" x14ac:dyDescent="0.45">
      <c r="B1188" s="187"/>
      <c r="C1188" s="176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84"/>
      <c r="AI1188" s="178"/>
      <c r="AJ1188" s="178"/>
      <c r="AK1188" s="172"/>
      <c r="AM1188" s="9"/>
    </row>
    <row r="1189" spans="2:39" x14ac:dyDescent="0.45">
      <c r="B1189" s="187"/>
      <c r="C1189" s="176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84"/>
      <c r="AI1189" s="178"/>
      <c r="AJ1189" s="178"/>
      <c r="AK1189" s="172"/>
      <c r="AM1189" s="9"/>
    </row>
    <row r="1190" spans="2:39" x14ac:dyDescent="0.45">
      <c r="B1190" s="187"/>
      <c r="C1190" s="176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84"/>
      <c r="AI1190" s="178"/>
      <c r="AJ1190" s="178"/>
      <c r="AK1190" s="172"/>
      <c r="AM1190" s="9"/>
    </row>
    <row r="1191" spans="2:39" x14ac:dyDescent="0.45">
      <c r="B1191" s="187"/>
      <c r="C1191" s="176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84"/>
      <c r="AI1191" s="178"/>
      <c r="AJ1191" s="178"/>
      <c r="AK1191" s="172"/>
      <c r="AM1191" s="9"/>
    </row>
    <row r="1192" spans="2:39" x14ac:dyDescent="0.45">
      <c r="B1192" s="187"/>
      <c r="C1192" s="176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84"/>
      <c r="AI1192" s="178"/>
      <c r="AJ1192" s="178"/>
      <c r="AK1192" s="172"/>
      <c r="AM1192" s="9"/>
    </row>
    <row r="1193" spans="2:39" x14ac:dyDescent="0.45">
      <c r="B1193" s="187"/>
      <c r="C1193" s="176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84"/>
      <c r="AI1193" s="178"/>
      <c r="AJ1193" s="178"/>
      <c r="AK1193" s="172"/>
      <c r="AM1193" s="9"/>
    </row>
    <row r="1194" spans="2:39" x14ac:dyDescent="0.45">
      <c r="B1194" s="187"/>
      <c r="C1194" s="176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84"/>
      <c r="AI1194" s="178"/>
      <c r="AJ1194" s="178"/>
      <c r="AK1194" s="172"/>
      <c r="AM1194" s="9"/>
    </row>
    <row r="1195" spans="2:39" x14ac:dyDescent="0.45">
      <c r="B1195" s="187"/>
      <c r="C1195" s="176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84"/>
      <c r="AI1195" s="178"/>
      <c r="AJ1195" s="178"/>
      <c r="AK1195" s="172"/>
      <c r="AM1195" s="9"/>
    </row>
    <row r="1196" spans="2:39" x14ac:dyDescent="0.45">
      <c r="B1196" s="187"/>
      <c r="C1196" s="176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84"/>
      <c r="AI1196" s="178"/>
      <c r="AJ1196" s="178"/>
      <c r="AK1196" s="172"/>
      <c r="AM1196" s="9"/>
    </row>
    <row r="1197" spans="2:39" x14ac:dyDescent="0.45">
      <c r="B1197" s="187"/>
      <c r="C1197" s="176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84"/>
      <c r="AI1197" s="178"/>
      <c r="AJ1197" s="178"/>
      <c r="AK1197" s="172"/>
      <c r="AM1197" s="9"/>
    </row>
    <row r="1198" spans="2:39" x14ac:dyDescent="0.45">
      <c r="B1198" s="187"/>
      <c r="C1198" s="176"/>
      <c r="D1198" s="171"/>
      <c r="E1198" s="171"/>
      <c r="F1198" s="171"/>
      <c r="G1198" s="171"/>
      <c r="H1198" s="171"/>
      <c r="I1198" s="171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71"/>
      <c r="AE1198" s="171"/>
      <c r="AF1198" s="171"/>
      <c r="AG1198" s="171"/>
      <c r="AH1198" s="184"/>
      <c r="AI1198" s="178"/>
      <c r="AJ1198" s="178"/>
      <c r="AK1198" s="172"/>
      <c r="AM1198" s="9"/>
    </row>
    <row r="1199" spans="2:39" x14ac:dyDescent="0.45">
      <c r="B1199" s="187"/>
      <c r="C1199" s="176"/>
      <c r="D1199" s="171"/>
      <c r="E1199" s="171"/>
      <c r="F1199" s="171"/>
      <c r="G1199" s="171"/>
      <c r="H1199" s="171"/>
      <c r="I1199" s="171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71"/>
      <c r="AE1199" s="171"/>
      <c r="AF1199" s="171"/>
      <c r="AG1199" s="171"/>
      <c r="AH1199" s="184"/>
      <c r="AI1199" s="178"/>
      <c r="AJ1199" s="178"/>
      <c r="AK1199" s="172"/>
      <c r="AM1199" s="9"/>
    </row>
    <row r="1200" spans="2:39" x14ac:dyDescent="0.45">
      <c r="B1200" s="187"/>
      <c r="C1200" s="176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84"/>
      <c r="AI1200" s="178"/>
      <c r="AJ1200" s="178"/>
      <c r="AK1200" s="172"/>
      <c r="AM1200" s="9"/>
    </row>
    <row r="1201" spans="2:39" x14ac:dyDescent="0.45">
      <c r="B1201" s="187"/>
      <c r="C1201" s="176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84"/>
      <c r="AI1201" s="178"/>
      <c r="AJ1201" s="178"/>
      <c r="AK1201" s="172"/>
      <c r="AM1201" s="9"/>
    </row>
    <row r="1202" spans="2:39" x14ac:dyDescent="0.45">
      <c r="B1202" s="187"/>
      <c r="C1202" s="176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84"/>
      <c r="AI1202" s="178"/>
      <c r="AJ1202" s="178"/>
      <c r="AK1202" s="172"/>
      <c r="AM1202" s="9"/>
    </row>
    <row r="1203" spans="2:39" x14ac:dyDescent="0.45">
      <c r="B1203" s="187"/>
      <c r="C1203" s="176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84"/>
      <c r="AI1203" s="178"/>
      <c r="AJ1203" s="178"/>
      <c r="AK1203" s="172"/>
      <c r="AM1203" s="9"/>
    </row>
    <row r="1204" spans="2:39" x14ac:dyDescent="0.45">
      <c r="B1204" s="187"/>
      <c r="C1204" s="176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84"/>
      <c r="AI1204" s="178"/>
      <c r="AJ1204" s="178"/>
      <c r="AK1204" s="172"/>
      <c r="AM1204" s="9"/>
    </row>
    <row r="1205" spans="2:39" x14ac:dyDescent="0.45">
      <c r="B1205" s="187"/>
      <c r="C1205" s="176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84"/>
      <c r="AI1205" s="178"/>
      <c r="AJ1205" s="178"/>
      <c r="AK1205" s="172"/>
      <c r="AM1205" s="9"/>
    </row>
    <row r="1206" spans="2:39" x14ac:dyDescent="0.45">
      <c r="B1206" s="187"/>
      <c r="C1206" s="176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84"/>
      <c r="AI1206" s="178"/>
      <c r="AJ1206" s="178"/>
      <c r="AK1206" s="172"/>
      <c r="AM1206" s="9"/>
    </row>
    <row r="1207" spans="2:39" x14ac:dyDescent="0.45">
      <c r="B1207" s="187"/>
      <c r="C1207" s="176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84"/>
      <c r="AI1207" s="178"/>
      <c r="AJ1207" s="178"/>
      <c r="AK1207" s="172"/>
      <c r="AM1207" s="9"/>
    </row>
    <row r="1208" spans="2:39" x14ac:dyDescent="0.45">
      <c r="B1208" s="187"/>
      <c r="C1208" s="176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84"/>
      <c r="AI1208" s="178"/>
      <c r="AJ1208" s="178"/>
      <c r="AK1208" s="172"/>
      <c r="AM1208" s="9"/>
    </row>
    <row r="1209" spans="2:39" x14ac:dyDescent="0.45">
      <c r="B1209" s="187"/>
      <c r="C1209" s="176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84"/>
      <c r="AI1209" s="178"/>
      <c r="AJ1209" s="178"/>
      <c r="AK1209" s="172"/>
      <c r="AM1209" s="9"/>
    </row>
    <row r="1210" spans="2:39" x14ac:dyDescent="0.45">
      <c r="B1210" s="187"/>
      <c r="C1210" s="176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84"/>
      <c r="AI1210" s="178"/>
      <c r="AJ1210" s="178"/>
      <c r="AK1210" s="172"/>
      <c r="AM1210" s="9"/>
    </row>
    <row r="1211" spans="2:39" x14ac:dyDescent="0.45">
      <c r="B1211" s="187"/>
      <c r="C1211" s="176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84"/>
      <c r="AI1211" s="178"/>
      <c r="AJ1211" s="178"/>
      <c r="AK1211" s="172"/>
      <c r="AM1211" s="9"/>
    </row>
    <row r="1212" spans="2:39" x14ac:dyDescent="0.45">
      <c r="B1212" s="187"/>
      <c r="C1212" s="176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84"/>
      <c r="AI1212" s="178"/>
      <c r="AJ1212" s="178"/>
      <c r="AK1212" s="172"/>
      <c r="AM1212" s="9"/>
    </row>
    <row r="1213" spans="2:39" x14ac:dyDescent="0.45">
      <c r="B1213" s="187"/>
      <c r="C1213" s="176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84"/>
      <c r="AI1213" s="178"/>
      <c r="AJ1213" s="178"/>
      <c r="AK1213" s="172"/>
      <c r="AM1213" s="9"/>
    </row>
    <row r="1214" spans="2:39" x14ac:dyDescent="0.45">
      <c r="B1214" s="187"/>
      <c r="C1214" s="176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84"/>
      <c r="AI1214" s="178"/>
      <c r="AJ1214" s="178"/>
      <c r="AK1214" s="172"/>
      <c r="AM1214" s="9"/>
    </row>
    <row r="1215" spans="2:39" x14ac:dyDescent="0.45">
      <c r="B1215" s="187"/>
      <c r="C1215" s="176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84"/>
      <c r="AI1215" s="178"/>
      <c r="AJ1215" s="178"/>
      <c r="AK1215" s="172"/>
      <c r="AM1215" s="9"/>
    </row>
    <row r="1216" spans="2:39" x14ac:dyDescent="0.45">
      <c r="B1216" s="187"/>
      <c r="C1216" s="176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84"/>
      <c r="AI1216" s="178"/>
      <c r="AJ1216" s="178"/>
      <c r="AK1216" s="172"/>
      <c r="AM1216" s="9"/>
    </row>
    <row r="1217" spans="1:71" x14ac:dyDescent="0.45">
      <c r="B1217" s="187"/>
      <c r="C1217" s="176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84"/>
      <c r="AI1217" s="178"/>
      <c r="AJ1217" s="178"/>
      <c r="AK1217" s="172"/>
      <c r="AM1217" s="9"/>
    </row>
    <row r="1218" spans="1:71" x14ac:dyDescent="0.45">
      <c r="B1218" s="187"/>
      <c r="C1218" s="176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84"/>
      <c r="AI1218" s="178"/>
      <c r="AJ1218" s="178"/>
      <c r="AK1218" s="172"/>
      <c r="AM1218" s="9"/>
    </row>
    <row r="1219" spans="1:71" ht="14.65" thickBot="1" x14ac:dyDescent="0.5">
      <c r="B1219" s="187"/>
      <c r="C1219" s="176"/>
      <c r="D1219" s="171"/>
      <c r="E1219" s="171"/>
      <c r="F1219" s="171"/>
      <c r="G1219" s="171"/>
      <c r="H1219" s="171"/>
      <c r="I1219" s="171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71"/>
      <c r="AE1219" s="171"/>
      <c r="AF1219" s="171"/>
      <c r="AG1219" s="171"/>
      <c r="AH1219" s="184"/>
      <c r="AI1219" s="178"/>
      <c r="AJ1219" s="178"/>
      <c r="AK1219" s="172"/>
      <c r="AM1219" s="11"/>
    </row>
    <row r="1220" spans="1:71" ht="29.25" thickTop="1" thickBot="1" x14ac:dyDescent="0.5">
      <c r="B1220" s="185"/>
      <c r="C1220" s="172"/>
      <c r="D1220" s="172"/>
      <c r="E1220" s="172"/>
      <c r="F1220" s="172"/>
      <c r="G1220" s="172"/>
      <c r="H1220" s="172"/>
      <c r="I1220" s="172"/>
      <c r="J1220" s="172"/>
      <c r="K1220" s="172"/>
      <c r="L1220" s="172"/>
      <c r="M1220" s="172"/>
      <c r="N1220" s="172"/>
      <c r="O1220" s="172"/>
      <c r="P1220" s="172"/>
      <c r="Q1220" s="172"/>
      <c r="R1220" s="172"/>
      <c r="S1220" s="172"/>
      <c r="T1220" s="172"/>
      <c r="U1220" s="172"/>
      <c r="V1220" s="172"/>
      <c r="W1220" s="172"/>
      <c r="X1220" s="172"/>
      <c r="Y1220" s="172"/>
      <c r="Z1220" s="172"/>
      <c r="AA1220" s="172"/>
      <c r="AB1220" s="172"/>
      <c r="AC1220" s="172"/>
      <c r="AD1220" s="172"/>
      <c r="AE1220" s="172"/>
      <c r="AF1220" s="172"/>
      <c r="AG1220" s="172"/>
      <c r="AH1220" s="185"/>
      <c r="AI1220" s="178"/>
      <c r="AJ1220" s="172"/>
      <c r="AK1220" s="172"/>
      <c r="AM1220" s="13"/>
      <c r="AN1220" s="12"/>
      <c r="AO1220" s="122" t="s">
        <v>244</v>
      </c>
      <c r="AP1220" s="5" t="s">
        <v>483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540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539</v>
      </c>
      <c r="BB1220" s="5" t="s">
        <v>64</v>
      </c>
      <c r="BC1220" s="5" t="s">
        <v>68</v>
      </c>
      <c r="BD1220" s="5" t="s">
        <v>547</v>
      </c>
      <c r="BE1220" s="5" t="s">
        <v>50</v>
      </c>
      <c r="BF1220" s="5" t="s">
        <v>63</v>
      </c>
      <c r="BG1220" s="5" t="s">
        <v>67</v>
      </c>
      <c r="BH1220" s="5" t="s">
        <v>556</v>
      </c>
      <c r="BI1220" s="5" t="s">
        <v>548</v>
      </c>
      <c r="BJ1220" s="5" t="s">
        <v>538</v>
      </c>
      <c r="BK1220" s="5" t="s">
        <v>174</v>
      </c>
      <c r="BL1220" s="5" t="s">
        <v>61</v>
      </c>
      <c r="BM1220" s="5" t="s">
        <v>52</v>
      </c>
      <c r="BN1220" s="5" t="s">
        <v>65</v>
      </c>
      <c r="BO1220" s="5" t="s">
        <v>514</v>
      </c>
      <c r="BP1220" s="5" t="s">
        <v>60</v>
      </c>
      <c r="BQ1220" s="5" t="s">
        <v>62</v>
      </c>
      <c r="BR1220" s="5" t="s">
        <v>69</v>
      </c>
      <c r="BS1220" s="5" t="s">
        <v>557</v>
      </c>
    </row>
    <row r="1221" spans="1:71" ht="14.65" thickTop="1" x14ac:dyDescent="0.45">
      <c r="A1221" s="28" t="s">
        <v>233</v>
      </c>
      <c r="B1221" s="187"/>
      <c r="C1221" s="176"/>
      <c r="D1221" s="177"/>
      <c r="E1221" s="177"/>
      <c r="F1221" s="177"/>
      <c r="G1221" s="177"/>
      <c r="H1221" s="177"/>
      <c r="I1221" s="177"/>
      <c r="J1221" s="177"/>
      <c r="K1221" s="177"/>
      <c r="L1221" s="177"/>
      <c r="M1221" s="177"/>
      <c r="N1221" s="177"/>
      <c r="O1221" s="177"/>
      <c r="P1221" s="177"/>
      <c r="Q1221" s="177"/>
      <c r="R1221" s="177"/>
      <c r="S1221" s="177"/>
      <c r="T1221" s="177"/>
      <c r="U1221" s="177"/>
      <c r="V1221" s="177"/>
      <c r="W1221" s="177"/>
      <c r="X1221" s="177"/>
      <c r="Y1221" s="177"/>
      <c r="Z1221" s="177"/>
      <c r="AA1221" s="177"/>
      <c r="AB1221" s="177"/>
      <c r="AC1221" s="177"/>
      <c r="AD1221" s="177"/>
      <c r="AE1221" s="177"/>
      <c r="AF1221" s="177"/>
      <c r="AG1221" s="177"/>
      <c r="AH1221" s="187"/>
      <c r="AI1221" s="178"/>
      <c r="AJ1221" s="178"/>
      <c r="AK1221" s="172"/>
      <c r="AM1221" s="10"/>
      <c r="AO1221" s="102"/>
      <c r="AP1221" s="102"/>
      <c r="AQ1221" s="102"/>
      <c r="AR1221" s="102"/>
      <c r="AS1221" s="102"/>
      <c r="AT1221" s="102"/>
      <c r="AU1221" s="102"/>
      <c r="AV1221" s="102"/>
      <c r="AW1221" s="102"/>
      <c r="AX1221" s="102"/>
      <c r="AY1221" s="102"/>
      <c r="AZ1221" s="102"/>
      <c r="BA1221" s="102"/>
      <c r="BB1221" s="102"/>
      <c r="BC1221" s="102"/>
      <c r="BD1221" s="102"/>
      <c r="BE1221" s="102"/>
      <c r="BF1221" s="102"/>
      <c r="BG1221" s="102"/>
      <c r="BH1221" s="102"/>
      <c r="BI1221" s="102"/>
      <c r="BJ1221" s="102"/>
      <c r="BK1221" s="102"/>
      <c r="BL1221" s="102"/>
      <c r="BM1221" s="102"/>
      <c r="BN1221" s="102"/>
      <c r="BO1221" s="102"/>
      <c r="BP1221" s="102"/>
      <c r="BQ1221" s="102"/>
      <c r="BR1221" s="102"/>
      <c r="BS1221" s="102"/>
    </row>
    <row r="1222" spans="1:71" x14ac:dyDescent="0.45">
      <c r="A1222" s="8">
        <f>INPUT!$S$4</f>
        <v>0</v>
      </c>
      <c r="B1222" s="187"/>
      <c r="C1222" s="176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84"/>
      <c r="AI1222" s="178"/>
      <c r="AJ1222" s="178"/>
      <c r="AK1222" s="172"/>
      <c r="AM1222" s="9"/>
      <c r="AO1222" s="39">
        <v>0</v>
      </c>
      <c r="AP1222" s="39">
        <v>0</v>
      </c>
      <c r="AQ1222" s="39">
        <v>0</v>
      </c>
      <c r="AR1222" s="39">
        <v>0</v>
      </c>
      <c r="AS1222" s="39">
        <v>0</v>
      </c>
      <c r="AT1222" s="39">
        <v>0</v>
      </c>
      <c r="AU1222" s="39">
        <v>0</v>
      </c>
      <c r="AV1222" s="39">
        <v>0</v>
      </c>
      <c r="AW1222" s="39">
        <v>0</v>
      </c>
      <c r="AX1222" s="39">
        <v>0</v>
      </c>
      <c r="AY1222" s="39">
        <v>0</v>
      </c>
      <c r="AZ1222" s="39">
        <v>0</v>
      </c>
      <c r="BA1222" s="39">
        <v>0</v>
      </c>
      <c r="BB1222" s="39">
        <v>0</v>
      </c>
      <c r="BC1222" s="39">
        <v>0</v>
      </c>
      <c r="BD1222" s="39">
        <v>0</v>
      </c>
      <c r="BE1222" s="39">
        <v>0</v>
      </c>
      <c r="BF1222" s="39">
        <v>0</v>
      </c>
      <c r="BG1222" s="39">
        <v>0</v>
      </c>
      <c r="BH1222" s="39">
        <v>0</v>
      </c>
      <c r="BI1222" s="39">
        <v>0</v>
      </c>
      <c r="BJ1222" s="39">
        <v>0</v>
      </c>
      <c r="BK1222" s="39">
        <v>0</v>
      </c>
      <c r="BL1222" s="39">
        <v>0</v>
      </c>
      <c r="BM1222" s="39">
        <v>0</v>
      </c>
      <c r="BN1222" s="39">
        <v>0</v>
      </c>
      <c r="BO1222" s="39">
        <v>0</v>
      </c>
      <c r="BP1222" s="39">
        <v>0</v>
      </c>
      <c r="BQ1222" s="39">
        <v>0</v>
      </c>
      <c r="BR1222" s="39">
        <v>0</v>
      </c>
      <c r="BS1222" s="39">
        <v>0</v>
      </c>
    </row>
    <row r="1223" spans="1:71" x14ac:dyDescent="0.45">
      <c r="B1223" s="187"/>
      <c r="C1223" s="176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84"/>
      <c r="AI1223" s="178"/>
      <c r="AJ1223" s="178"/>
      <c r="AK1223" s="172"/>
      <c r="AM1223" s="9"/>
      <c r="AO1223" s="40">
        <f t="shared" ref="AO1223:BS1223" si="16">ROWS(C1221:C1295)-COUNTBLANK(C1221:C1295)</f>
        <v>0</v>
      </c>
      <c r="AP1223" s="40">
        <f t="shared" si="16"/>
        <v>0</v>
      </c>
      <c r="AQ1223" s="40">
        <f t="shared" si="16"/>
        <v>0</v>
      </c>
      <c r="AR1223" s="40">
        <f t="shared" si="16"/>
        <v>0</v>
      </c>
      <c r="AS1223" s="40">
        <f t="shared" si="16"/>
        <v>0</v>
      </c>
      <c r="AT1223" s="40">
        <f t="shared" si="16"/>
        <v>0</v>
      </c>
      <c r="AU1223" s="40">
        <f t="shared" si="16"/>
        <v>0</v>
      </c>
      <c r="AV1223" s="40">
        <f t="shared" si="16"/>
        <v>0</v>
      </c>
      <c r="AW1223" s="40">
        <f t="shared" si="16"/>
        <v>0</v>
      </c>
      <c r="AX1223" s="40">
        <f t="shared" si="16"/>
        <v>0</v>
      </c>
      <c r="AY1223" s="40">
        <f t="shared" si="16"/>
        <v>0</v>
      </c>
      <c r="AZ1223" s="40">
        <f t="shared" si="16"/>
        <v>0</v>
      </c>
      <c r="BA1223" s="40">
        <f t="shared" si="16"/>
        <v>0</v>
      </c>
      <c r="BB1223" s="40">
        <f t="shared" si="16"/>
        <v>0</v>
      </c>
      <c r="BC1223" s="40">
        <f t="shared" si="16"/>
        <v>0</v>
      </c>
      <c r="BD1223" s="40">
        <f t="shared" si="16"/>
        <v>0</v>
      </c>
      <c r="BE1223" s="40">
        <f t="shared" si="16"/>
        <v>0</v>
      </c>
      <c r="BF1223" s="40">
        <f t="shared" si="16"/>
        <v>0</v>
      </c>
      <c r="BG1223" s="40">
        <f t="shared" si="16"/>
        <v>0</v>
      </c>
      <c r="BH1223" s="40">
        <f t="shared" si="16"/>
        <v>0</v>
      </c>
      <c r="BI1223" s="40">
        <f t="shared" si="16"/>
        <v>0</v>
      </c>
      <c r="BJ1223" s="40">
        <f t="shared" si="16"/>
        <v>0</v>
      </c>
      <c r="BK1223" s="40">
        <f t="shared" si="16"/>
        <v>0</v>
      </c>
      <c r="BL1223" s="40">
        <f t="shared" si="16"/>
        <v>0</v>
      </c>
      <c r="BM1223" s="40">
        <f t="shared" si="16"/>
        <v>0</v>
      </c>
      <c r="BN1223" s="40">
        <f t="shared" si="16"/>
        <v>0</v>
      </c>
      <c r="BO1223" s="40">
        <f t="shared" si="16"/>
        <v>0</v>
      </c>
      <c r="BP1223" s="40">
        <f t="shared" si="16"/>
        <v>0</v>
      </c>
      <c r="BQ1223" s="40">
        <f t="shared" si="16"/>
        <v>0</v>
      </c>
      <c r="BR1223" s="40">
        <f t="shared" si="16"/>
        <v>0</v>
      </c>
      <c r="BS1223" s="40">
        <f t="shared" si="16"/>
        <v>0</v>
      </c>
    </row>
    <row r="1224" spans="1:71" x14ac:dyDescent="0.45">
      <c r="B1224" s="187"/>
      <c r="C1224" s="176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84"/>
      <c r="AI1224" s="178"/>
      <c r="AJ1224" s="178"/>
      <c r="AK1224" s="172"/>
      <c r="AM1224" s="9"/>
    </row>
    <row r="1225" spans="1:71" x14ac:dyDescent="0.45">
      <c r="B1225" s="187"/>
      <c r="C1225" s="176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84"/>
      <c r="AI1225" s="178"/>
      <c r="AJ1225" s="178"/>
      <c r="AK1225" s="172"/>
      <c r="AM1225" s="9"/>
      <c r="AO1225" s="22" t="s">
        <v>257</v>
      </c>
      <c r="AP1225" s="22" t="s">
        <v>587</v>
      </c>
      <c r="AQ1225" s="22" t="s">
        <v>590</v>
      </c>
      <c r="AR1225" s="22" t="s">
        <v>588</v>
      </c>
      <c r="AS1225" s="22" t="s">
        <v>589</v>
      </c>
    </row>
    <row r="1226" spans="1:71" x14ac:dyDescent="0.45">
      <c r="B1226" s="187"/>
      <c r="C1226" s="176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84"/>
      <c r="AI1226" s="178"/>
      <c r="AJ1226" s="178"/>
      <c r="AK1226" s="172"/>
      <c r="AM1226" s="9"/>
      <c r="AO1226" s="23">
        <f>ROWS(AH1221:AH1295)-COUNTBLANK(AH1221:AH1295)</f>
        <v>0</v>
      </c>
      <c r="AP1226" s="23">
        <f>COUNTIF(AK1221:AK1295,"FALSE")</f>
        <v>0</v>
      </c>
      <c r="AQ1226" s="23">
        <f>AO1226-AP1226</f>
        <v>0</v>
      </c>
      <c r="AR1226" s="23">
        <f>COUNTIF(AJ1221:AJ1295,"O")</f>
        <v>0</v>
      </c>
      <c r="AS1226" s="23">
        <f>COUNTIF(AJ1221:AJ1295,"*~?")</f>
        <v>0</v>
      </c>
    </row>
    <row r="1227" spans="1:71" x14ac:dyDescent="0.45">
      <c r="B1227" s="187"/>
      <c r="C1227" s="176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84"/>
      <c r="AI1227" s="178"/>
      <c r="AJ1227" s="178"/>
      <c r="AK1227" s="172"/>
      <c r="AM1227" s="9"/>
    </row>
    <row r="1228" spans="1:71" x14ac:dyDescent="0.45">
      <c r="B1228" s="187"/>
      <c r="C1228" s="176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84"/>
      <c r="AI1228" s="178"/>
      <c r="AJ1228" s="178"/>
      <c r="AK1228" s="172"/>
      <c r="AM1228" s="9"/>
      <c r="AO1228" s="9"/>
      <c r="AP1228" s="22" t="s">
        <v>455</v>
      </c>
      <c r="AQ1228" s="22" t="s">
        <v>337</v>
      </c>
      <c r="AR1228" s="22" t="s">
        <v>456</v>
      </c>
    </row>
    <row r="1229" spans="1:71" x14ac:dyDescent="0.45">
      <c r="B1229" s="187"/>
      <c r="C1229" s="176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84"/>
      <c r="AI1229" s="178"/>
      <c r="AJ1229" s="178"/>
      <c r="AK1229" s="172"/>
      <c r="AM1229" s="9"/>
      <c r="AO1229" s="22" t="s">
        <v>260</v>
      </c>
      <c r="AP1229" s="25">
        <f>IF(ISNUMBER(SEARCH("S",A1222)),COUNTIF(AK1221:AK1230,"False"),0)</f>
        <v>0</v>
      </c>
      <c r="AQ1229" s="25">
        <f>IF(ISNUMBER(SEARCH("S",A1222)),COUNTIF(AK1255:AK1264,"False"),0)</f>
        <v>0</v>
      </c>
      <c r="AR1229" s="25">
        <f>IF(ISNUMBER(SEARCH("S",A1222)),COUNTIF(AK1231:AK1254,"False"),0)</f>
        <v>0</v>
      </c>
      <c r="AS1229" s="28"/>
    </row>
    <row r="1230" spans="1:71" x14ac:dyDescent="0.45">
      <c r="B1230" s="187"/>
      <c r="C1230" s="176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84"/>
      <c r="AI1230" s="178"/>
      <c r="AJ1230" s="178"/>
      <c r="AK1230" s="172"/>
      <c r="AM1230" s="9"/>
      <c r="AO1230" s="22" t="s">
        <v>352</v>
      </c>
      <c r="AP1230" s="25">
        <f>IF(ISNUMBER(SEARCH("P",A1222)),COUNTIF(AK1221:AK1230,"False"),0)</f>
        <v>0</v>
      </c>
      <c r="AQ1230" s="25">
        <f>IF(ISNUMBER(SEARCH("P",A1222)),COUNTIF(AK1255:AK1264,"False"),0)</f>
        <v>0</v>
      </c>
      <c r="AR1230" s="25">
        <f>IF(ISNUMBER(SEARCH("P",A1222)),COUNTIF(AK1231:AK1254,"False"),0)</f>
        <v>0</v>
      </c>
      <c r="AS1230" s="18"/>
    </row>
    <row r="1231" spans="1:71" x14ac:dyDescent="0.45">
      <c r="B1231" s="187"/>
      <c r="C1231" s="176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84"/>
      <c r="AI1231" s="178"/>
      <c r="AJ1231" s="178"/>
      <c r="AK1231" s="172"/>
      <c r="AM1231" s="9"/>
      <c r="AO1231" s="22" t="s">
        <v>353</v>
      </c>
      <c r="AP1231" s="25">
        <f>IF(ISNUMBER(SEARCH("A",A1222)),COUNTIF(AK1221:AK1230,"False"),0)</f>
        <v>0</v>
      </c>
      <c r="AQ1231" s="25">
        <f>IF(ISNUMBER(SEARCH("A",A1222)),COUNTIF(AK1286:AK1295,"False"),0)</f>
        <v>0</v>
      </c>
      <c r="AR1231" s="25">
        <f>IF(ISNUMBER(SEARCH("A",A1222)),COUNTIF(AK1231:AK1285,"False"),0)</f>
        <v>0</v>
      </c>
      <c r="AS1231" s="18"/>
    </row>
    <row r="1232" spans="1:71" x14ac:dyDescent="0.45">
      <c r="B1232" s="187"/>
      <c r="C1232" s="176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84"/>
      <c r="AI1232" s="178"/>
      <c r="AJ1232" s="178"/>
      <c r="AK1232" s="172"/>
      <c r="AM1232" s="9"/>
      <c r="AS1232" s="18"/>
    </row>
    <row r="1233" spans="2:39" x14ac:dyDescent="0.45">
      <c r="B1233" s="187"/>
      <c r="C1233" s="176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84"/>
      <c r="AI1233" s="178"/>
      <c r="AJ1233" s="178"/>
      <c r="AK1233" s="172"/>
      <c r="AM1233" s="9"/>
    </row>
    <row r="1234" spans="2:39" x14ac:dyDescent="0.45">
      <c r="B1234" s="187"/>
      <c r="C1234" s="176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84"/>
      <c r="AI1234" s="178"/>
      <c r="AJ1234" s="178"/>
      <c r="AK1234" s="172"/>
      <c r="AM1234" s="9"/>
    </row>
    <row r="1235" spans="2:39" x14ac:dyDescent="0.45">
      <c r="B1235" s="187"/>
      <c r="C1235" s="176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84"/>
      <c r="AI1235" s="178"/>
      <c r="AJ1235" s="178"/>
      <c r="AK1235" s="172"/>
      <c r="AM1235" s="9"/>
    </row>
    <row r="1236" spans="2:39" x14ac:dyDescent="0.45">
      <c r="B1236" s="187"/>
      <c r="C1236" s="176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84"/>
      <c r="AI1236" s="178"/>
      <c r="AJ1236" s="178"/>
      <c r="AK1236" s="172"/>
      <c r="AM1236" s="9"/>
    </row>
    <row r="1237" spans="2:39" x14ac:dyDescent="0.45">
      <c r="B1237" s="187"/>
      <c r="C1237" s="176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84"/>
      <c r="AI1237" s="178"/>
      <c r="AJ1237" s="178"/>
      <c r="AK1237" s="172"/>
      <c r="AM1237" s="9"/>
    </row>
    <row r="1238" spans="2:39" x14ac:dyDescent="0.45">
      <c r="B1238" s="187"/>
      <c r="C1238" s="176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84"/>
      <c r="AI1238" s="178"/>
      <c r="AJ1238" s="178"/>
      <c r="AK1238" s="172"/>
      <c r="AM1238" s="9"/>
    </row>
    <row r="1239" spans="2:39" x14ac:dyDescent="0.45">
      <c r="B1239" s="187"/>
      <c r="C1239" s="176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84"/>
      <c r="AI1239" s="178"/>
      <c r="AJ1239" s="178"/>
      <c r="AK1239" s="172"/>
      <c r="AM1239" s="9"/>
    </row>
    <row r="1240" spans="2:39" x14ac:dyDescent="0.45">
      <c r="B1240" s="187"/>
      <c r="C1240" s="176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84"/>
      <c r="AI1240" s="178"/>
      <c r="AJ1240" s="178"/>
      <c r="AK1240" s="172"/>
      <c r="AM1240" s="9"/>
    </row>
    <row r="1241" spans="2:39" x14ac:dyDescent="0.45">
      <c r="B1241" s="187"/>
      <c r="C1241" s="176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84"/>
      <c r="AI1241" s="178"/>
      <c r="AJ1241" s="178"/>
      <c r="AK1241" s="172"/>
      <c r="AM1241" s="9"/>
    </row>
    <row r="1242" spans="2:39" x14ac:dyDescent="0.45">
      <c r="B1242" s="187"/>
      <c r="C1242" s="176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84"/>
      <c r="AI1242" s="178"/>
      <c r="AJ1242" s="178"/>
      <c r="AK1242" s="172"/>
      <c r="AM1242" s="9"/>
    </row>
    <row r="1243" spans="2:39" x14ac:dyDescent="0.45">
      <c r="B1243" s="187"/>
      <c r="C1243" s="176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84"/>
      <c r="AI1243" s="178"/>
      <c r="AJ1243" s="178"/>
      <c r="AK1243" s="172"/>
      <c r="AM1243" s="9"/>
    </row>
    <row r="1244" spans="2:39" x14ac:dyDescent="0.45">
      <c r="B1244" s="187"/>
      <c r="C1244" s="176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84"/>
      <c r="AI1244" s="178"/>
      <c r="AJ1244" s="178"/>
      <c r="AK1244" s="172"/>
      <c r="AM1244" s="9"/>
    </row>
    <row r="1245" spans="2:39" x14ac:dyDescent="0.45">
      <c r="B1245" s="187"/>
      <c r="C1245" s="176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84"/>
      <c r="AI1245" s="178"/>
      <c r="AJ1245" s="178"/>
      <c r="AK1245" s="172"/>
      <c r="AM1245" s="9"/>
    </row>
    <row r="1246" spans="2:39" x14ac:dyDescent="0.45">
      <c r="B1246" s="187"/>
      <c r="C1246" s="176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84"/>
      <c r="AI1246" s="178"/>
      <c r="AJ1246" s="178"/>
      <c r="AK1246" s="172"/>
      <c r="AM1246" s="9"/>
    </row>
    <row r="1247" spans="2:39" x14ac:dyDescent="0.45">
      <c r="B1247" s="187"/>
      <c r="C1247" s="176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84"/>
      <c r="AI1247" s="178"/>
      <c r="AJ1247" s="178"/>
      <c r="AK1247" s="172"/>
      <c r="AM1247" s="9"/>
    </row>
    <row r="1248" spans="2:39" x14ac:dyDescent="0.45">
      <c r="B1248" s="187"/>
      <c r="C1248" s="176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84"/>
      <c r="AI1248" s="178"/>
      <c r="AJ1248" s="178"/>
      <c r="AK1248" s="172"/>
      <c r="AM1248" s="9"/>
    </row>
    <row r="1249" spans="2:39" x14ac:dyDescent="0.45">
      <c r="B1249" s="187"/>
      <c r="C1249" s="176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84"/>
      <c r="AI1249" s="178"/>
      <c r="AJ1249" s="178"/>
      <c r="AK1249" s="172"/>
      <c r="AM1249" s="9"/>
    </row>
    <row r="1250" spans="2:39" x14ac:dyDescent="0.45">
      <c r="B1250" s="187"/>
      <c r="C1250" s="176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84"/>
      <c r="AI1250" s="178"/>
      <c r="AJ1250" s="178"/>
      <c r="AK1250" s="172"/>
      <c r="AM1250" s="9"/>
    </row>
    <row r="1251" spans="2:39" x14ac:dyDescent="0.45">
      <c r="B1251" s="187"/>
      <c r="C1251" s="176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84"/>
      <c r="AI1251" s="178"/>
      <c r="AJ1251" s="178"/>
      <c r="AK1251" s="172"/>
      <c r="AM1251" s="9"/>
    </row>
    <row r="1252" spans="2:39" x14ac:dyDescent="0.45">
      <c r="B1252" s="187"/>
      <c r="C1252" s="176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84"/>
      <c r="AI1252" s="178"/>
      <c r="AJ1252" s="178"/>
      <c r="AK1252" s="172"/>
      <c r="AM1252" s="9"/>
    </row>
    <row r="1253" spans="2:39" x14ac:dyDescent="0.45">
      <c r="B1253" s="187"/>
      <c r="C1253" s="176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84"/>
      <c r="AI1253" s="178"/>
      <c r="AJ1253" s="178"/>
      <c r="AK1253" s="172"/>
      <c r="AM1253" s="9"/>
    </row>
    <row r="1254" spans="2:39" x14ac:dyDescent="0.45">
      <c r="B1254" s="187"/>
      <c r="C1254" s="176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84"/>
      <c r="AI1254" s="178"/>
      <c r="AJ1254" s="178"/>
      <c r="AK1254" s="172"/>
      <c r="AM1254" s="9"/>
    </row>
    <row r="1255" spans="2:39" x14ac:dyDescent="0.45">
      <c r="B1255" s="187"/>
      <c r="C1255" s="176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84"/>
      <c r="AI1255" s="178"/>
      <c r="AJ1255" s="178"/>
      <c r="AK1255" s="172"/>
      <c r="AM1255" s="9"/>
    </row>
    <row r="1256" spans="2:39" x14ac:dyDescent="0.45">
      <c r="B1256" s="187"/>
      <c r="C1256" s="176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84"/>
      <c r="AI1256" s="178"/>
      <c r="AJ1256" s="178"/>
      <c r="AK1256" s="172"/>
      <c r="AM1256" s="9"/>
    </row>
    <row r="1257" spans="2:39" x14ac:dyDescent="0.45">
      <c r="B1257" s="187"/>
      <c r="C1257" s="176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84"/>
      <c r="AI1257" s="178"/>
      <c r="AJ1257" s="178"/>
      <c r="AK1257" s="172"/>
      <c r="AM1257" s="9"/>
    </row>
    <row r="1258" spans="2:39" x14ac:dyDescent="0.45">
      <c r="B1258" s="187"/>
      <c r="C1258" s="176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84"/>
      <c r="AI1258" s="178"/>
      <c r="AJ1258" s="178"/>
      <c r="AK1258" s="172"/>
      <c r="AM1258" s="9"/>
    </row>
    <row r="1259" spans="2:39" x14ac:dyDescent="0.45">
      <c r="B1259" s="187"/>
      <c r="C1259" s="176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84"/>
      <c r="AI1259" s="178"/>
      <c r="AJ1259" s="178"/>
      <c r="AK1259" s="172"/>
      <c r="AM1259" s="9"/>
    </row>
    <row r="1260" spans="2:39" x14ac:dyDescent="0.45">
      <c r="B1260" s="187"/>
      <c r="C1260" s="176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84"/>
      <c r="AI1260" s="178"/>
      <c r="AJ1260" s="178"/>
      <c r="AK1260" s="172"/>
      <c r="AM1260" s="9"/>
    </row>
    <row r="1261" spans="2:39" x14ac:dyDescent="0.45">
      <c r="B1261" s="187"/>
      <c r="C1261" s="176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84"/>
      <c r="AI1261" s="178"/>
      <c r="AJ1261" s="178"/>
      <c r="AK1261" s="172"/>
      <c r="AM1261" s="9"/>
    </row>
    <row r="1262" spans="2:39" x14ac:dyDescent="0.45">
      <c r="B1262" s="187"/>
      <c r="C1262" s="176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84"/>
      <c r="AI1262" s="178"/>
      <c r="AJ1262" s="178"/>
      <c r="AK1262" s="172"/>
      <c r="AM1262" s="9"/>
    </row>
    <row r="1263" spans="2:39" x14ac:dyDescent="0.45">
      <c r="B1263" s="187"/>
      <c r="C1263" s="176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84"/>
      <c r="AI1263" s="178"/>
      <c r="AJ1263" s="178"/>
      <c r="AK1263" s="172"/>
      <c r="AM1263" s="9"/>
    </row>
    <row r="1264" spans="2:39" x14ac:dyDescent="0.45">
      <c r="B1264" s="187"/>
      <c r="C1264" s="176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84"/>
      <c r="AI1264" s="178"/>
      <c r="AJ1264" s="178"/>
      <c r="AK1264" s="172"/>
      <c r="AM1264" s="9"/>
    </row>
    <row r="1265" spans="2:39" x14ac:dyDescent="0.45">
      <c r="B1265" s="187"/>
      <c r="C1265" s="176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84"/>
      <c r="AI1265" s="178"/>
      <c r="AJ1265" s="178"/>
      <c r="AK1265" s="172"/>
      <c r="AM1265" s="9"/>
    </row>
    <row r="1266" spans="2:39" x14ac:dyDescent="0.45">
      <c r="B1266" s="187"/>
      <c r="C1266" s="176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84"/>
      <c r="AI1266" s="178"/>
      <c r="AJ1266" s="178"/>
      <c r="AK1266" s="172"/>
      <c r="AM1266" s="9"/>
    </row>
    <row r="1267" spans="2:39" x14ac:dyDescent="0.45">
      <c r="B1267" s="187"/>
      <c r="C1267" s="176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84"/>
      <c r="AI1267" s="178"/>
      <c r="AJ1267" s="178"/>
      <c r="AK1267" s="172"/>
      <c r="AM1267" s="9"/>
    </row>
    <row r="1268" spans="2:39" x14ac:dyDescent="0.45">
      <c r="B1268" s="187"/>
      <c r="C1268" s="176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84"/>
      <c r="AI1268" s="178"/>
      <c r="AJ1268" s="178"/>
      <c r="AK1268" s="172"/>
      <c r="AM1268" s="9"/>
    </row>
    <row r="1269" spans="2:39" x14ac:dyDescent="0.45">
      <c r="B1269" s="187"/>
      <c r="C1269" s="176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84"/>
      <c r="AI1269" s="178"/>
      <c r="AJ1269" s="178"/>
      <c r="AK1269" s="172"/>
      <c r="AM1269" s="9"/>
    </row>
    <row r="1270" spans="2:39" x14ac:dyDescent="0.45">
      <c r="B1270" s="187"/>
      <c r="C1270" s="176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84"/>
      <c r="AI1270" s="178"/>
      <c r="AJ1270" s="178"/>
      <c r="AK1270" s="172"/>
      <c r="AM1270" s="9"/>
    </row>
    <row r="1271" spans="2:39" x14ac:dyDescent="0.45">
      <c r="B1271" s="187"/>
      <c r="C1271" s="176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84"/>
      <c r="AI1271" s="178"/>
      <c r="AJ1271" s="178"/>
      <c r="AK1271" s="172"/>
      <c r="AM1271" s="9"/>
    </row>
    <row r="1272" spans="2:39" x14ac:dyDescent="0.45">
      <c r="B1272" s="187"/>
      <c r="C1272" s="176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84"/>
      <c r="AI1272" s="178"/>
      <c r="AJ1272" s="178"/>
      <c r="AK1272" s="172"/>
      <c r="AM1272" s="9"/>
    </row>
    <row r="1273" spans="2:39" x14ac:dyDescent="0.45">
      <c r="B1273" s="187"/>
      <c r="C1273" s="176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84"/>
      <c r="AI1273" s="178"/>
      <c r="AJ1273" s="178"/>
      <c r="AK1273" s="172"/>
      <c r="AM1273" s="9"/>
    </row>
    <row r="1274" spans="2:39" x14ac:dyDescent="0.45">
      <c r="B1274" s="187"/>
      <c r="C1274" s="176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84"/>
      <c r="AI1274" s="178"/>
      <c r="AJ1274" s="178"/>
      <c r="AK1274" s="172"/>
      <c r="AM1274" s="9"/>
    </row>
    <row r="1275" spans="2:39" x14ac:dyDescent="0.45">
      <c r="B1275" s="187"/>
      <c r="C1275" s="176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84"/>
      <c r="AI1275" s="178"/>
      <c r="AJ1275" s="178"/>
      <c r="AK1275" s="172"/>
      <c r="AM1275" s="9"/>
    </row>
    <row r="1276" spans="2:39" x14ac:dyDescent="0.45">
      <c r="B1276" s="187"/>
      <c r="C1276" s="176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84"/>
      <c r="AI1276" s="178"/>
      <c r="AJ1276" s="178"/>
      <c r="AK1276" s="172"/>
      <c r="AM1276" s="9"/>
    </row>
    <row r="1277" spans="2:39" x14ac:dyDescent="0.45">
      <c r="B1277" s="187"/>
      <c r="C1277" s="176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84"/>
      <c r="AI1277" s="178"/>
      <c r="AJ1277" s="178"/>
      <c r="AK1277" s="172"/>
      <c r="AM1277" s="9"/>
    </row>
    <row r="1278" spans="2:39" x14ac:dyDescent="0.45">
      <c r="B1278" s="187"/>
      <c r="C1278" s="176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84"/>
      <c r="AI1278" s="178"/>
      <c r="AJ1278" s="178"/>
      <c r="AK1278" s="172"/>
      <c r="AM1278" s="9"/>
    </row>
    <row r="1279" spans="2:39" x14ac:dyDescent="0.45">
      <c r="B1279" s="187"/>
      <c r="C1279" s="176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84"/>
      <c r="AI1279" s="178"/>
      <c r="AJ1279" s="178"/>
      <c r="AK1279" s="172"/>
      <c r="AM1279" s="9"/>
    </row>
    <row r="1280" spans="2:39" x14ac:dyDescent="0.45">
      <c r="B1280" s="187"/>
      <c r="C1280" s="176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84"/>
      <c r="AI1280" s="178"/>
      <c r="AJ1280" s="178"/>
      <c r="AK1280" s="172"/>
      <c r="AM1280" s="9"/>
    </row>
    <row r="1281" spans="2:71" x14ac:dyDescent="0.45">
      <c r="B1281" s="187"/>
      <c r="C1281" s="176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84"/>
      <c r="AI1281" s="178"/>
      <c r="AJ1281" s="178"/>
      <c r="AK1281" s="172"/>
      <c r="AM1281" s="9"/>
    </row>
    <row r="1282" spans="2:71" x14ac:dyDescent="0.45">
      <c r="B1282" s="187"/>
      <c r="C1282" s="176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84"/>
      <c r="AI1282" s="178"/>
      <c r="AJ1282" s="178"/>
      <c r="AK1282" s="172"/>
      <c r="AM1282" s="9"/>
    </row>
    <row r="1283" spans="2:71" x14ac:dyDescent="0.45">
      <c r="B1283" s="187"/>
      <c r="C1283" s="176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84"/>
      <c r="AI1283" s="178"/>
      <c r="AJ1283" s="178"/>
      <c r="AK1283" s="172"/>
      <c r="AM1283" s="9"/>
    </row>
    <row r="1284" spans="2:71" x14ac:dyDescent="0.45">
      <c r="B1284" s="187"/>
      <c r="C1284" s="176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84"/>
      <c r="AI1284" s="178"/>
      <c r="AJ1284" s="178"/>
      <c r="AK1284" s="172"/>
      <c r="AM1284" s="9"/>
    </row>
    <row r="1285" spans="2:71" x14ac:dyDescent="0.45">
      <c r="B1285" s="187"/>
      <c r="C1285" s="176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84"/>
      <c r="AI1285" s="178"/>
      <c r="AJ1285" s="178"/>
      <c r="AK1285" s="172"/>
      <c r="AM1285" s="9"/>
    </row>
    <row r="1286" spans="2:71" x14ac:dyDescent="0.45">
      <c r="B1286" s="187"/>
      <c r="C1286" s="176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84"/>
      <c r="AI1286" s="178"/>
      <c r="AJ1286" s="178"/>
      <c r="AK1286" s="172"/>
      <c r="AM1286" s="9"/>
    </row>
    <row r="1287" spans="2:71" x14ac:dyDescent="0.45">
      <c r="B1287" s="187"/>
      <c r="C1287" s="176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84"/>
      <c r="AI1287" s="178"/>
      <c r="AJ1287" s="178"/>
      <c r="AK1287" s="172"/>
      <c r="AM1287" s="9"/>
    </row>
    <row r="1288" spans="2:71" x14ac:dyDescent="0.45">
      <c r="B1288" s="187"/>
      <c r="C1288" s="176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84"/>
      <c r="AI1288" s="178"/>
      <c r="AJ1288" s="178"/>
      <c r="AK1288" s="172"/>
      <c r="AM1288" s="9"/>
    </row>
    <row r="1289" spans="2:71" x14ac:dyDescent="0.45">
      <c r="B1289" s="187"/>
      <c r="C1289" s="176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84"/>
      <c r="AI1289" s="178"/>
      <c r="AJ1289" s="178"/>
      <c r="AK1289" s="172"/>
      <c r="AM1289" s="9"/>
    </row>
    <row r="1290" spans="2:71" x14ac:dyDescent="0.45">
      <c r="B1290" s="187"/>
      <c r="C1290" s="176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84"/>
      <c r="AI1290" s="178"/>
      <c r="AJ1290" s="178"/>
      <c r="AK1290" s="172"/>
      <c r="AM1290" s="9"/>
    </row>
    <row r="1291" spans="2:71" x14ac:dyDescent="0.45">
      <c r="B1291" s="187"/>
      <c r="C1291" s="176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84"/>
      <c r="AI1291" s="178"/>
      <c r="AJ1291" s="178"/>
      <c r="AK1291" s="172"/>
      <c r="AM1291" s="9"/>
    </row>
    <row r="1292" spans="2:71" x14ac:dyDescent="0.45">
      <c r="B1292" s="187"/>
      <c r="C1292" s="176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84"/>
      <c r="AI1292" s="178"/>
      <c r="AJ1292" s="178"/>
      <c r="AK1292" s="172"/>
      <c r="AM1292" s="9"/>
    </row>
    <row r="1293" spans="2:71" x14ac:dyDescent="0.45">
      <c r="B1293" s="187"/>
      <c r="C1293" s="176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84"/>
      <c r="AI1293" s="178"/>
      <c r="AJ1293" s="178"/>
      <c r="AK1293" s="172"/>
      <c r="AM1293" s="9"/>
    </row>
    <row r="1294" spans="2:71" x14ac:dyDescent="0.45">
      <c r="B1294" s="187"/>
      <c r="C1294" s="176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84"/>
      <c r="AI1294" s="178"/>
      <c r="AJ1294" s="178"/>
      <c r="AK1294" s="172"/>
      <c r="AM1294" s="9"/>
    </row>
    <row r="1295" spans="2:71" ht="14.65" thickBot="1" x14ac:dyDescent="0.5">
      <c r="B1295" s="187"/>
      <c r="C1295" s="176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84"/>
      <c r="AI1295" s="178"/>
      <c r="AJ1295" s="178"/>
      <c r="AK1295" s="172"/>
      <c r="AM1295" s="11"/>
    </row>
    <row r="1296" spans="2:71" ht="29.25" thickTop="1" thickBot="1" x14ac:dyDescent="0.5">
      <c r="B1296" s="185"/>
      <c r="C1296" s="172"/>
      <c r="D1296" s="172"/>
      <c r="E1296" s="172"/>
      <c r="F1296" s="172"/>
      <c r="G1296" s="172"/>
      <c r="H1296" s="172"/>
      <c r="I1296" s="172"/>
      <c r="J1296" s="172"/>
      <c r="K1296" s="172"/>
      <c r="L1296" s="172"/>
      <c r="M1296" s="172"/>
      <c r="N1296" s="172"/>
      <c r="O1296" s="172"/>
      <c r="P1296" s="172"/>
      <c r="Q1296" s="172"/>
      <c r="R1296" s="172"/>
      <c r="S1296" s="172"/>
      <c r="T1296" s="172"/>
      <c r="U1296" s="172"/>
      <c r="V1296" s="172"/>
      <c r="W1296" s="172"/>
      <c r="X1296" s="172"/>
      <c r="Y1296" s="172"/>
      <c r="Z1296" s="172"/>
      <c r="AA1296" s="172"/>
      <c r="AB1296" s="172"/>
      <c r="AC1296" s="172"/>
      <c r="AD1296" s="172"/>
      <c r="AE1296" s="172"/>
      <c r="AF1296" s="172"/>
      <c r="AG1296" s="172"/>
      <c r="AH1296" s="185"/>
      <c r="AI1296" s="178"/>
      <c r="AJ1296" s="172"/>
      <c r="AK1296" s="172"/>
      <c r="AM1296" s="13"/>
      <c r="AN1296" s="12"/>
      <c r="AO1296" s="122" t="s">
        <v>244</v>
      </c>
      <c r="AP1296" s="5" t="s">
        <v>483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540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539</v>
      </c>
      <c r="BB1296" s="5" t="s">
        <v>64</v>
      </c>
      <c r="BC1296" s="5" t="s">
        <v>68</v>
      </c>
      <c r="BD1296" s="5" t="s">
        <v>547</v>
      </c>
      <c r="BE1296" s="5" t="s">
        <v>50</v>
      </c>
      <c r="BF1296" s="5" t="s">
        <v>63</v>
      </c>
      <c r="BG1296" s="5" t="s">
        <v>67</v>
      </c>
      <c r="BH1296" s="5" t="s">
        <v>556</v>
      </c>
      <c r="BI1296" s="5" t="s">
        <v>548</v>
      </c>
      <c r="BJ1296" s="5" t="s">
        <v>538</v>
      </c>
      <c r="BK1296" s="5" t="s">
        <v>174</v>
      </c>
      <c r="BL1296" s="5" t="s">
        <v>61</v>
      </c>
      <c r="BM1296" s="5" t="s">
        <v>52</v>
      </c>
      <c r="BN1296" s="5" t="s">
        <v>65</v>
      </c>
      <c r="BO1296" s="5" t="s">
        <v>514</v>
      </c>
      <c r="BP1296" s="5" t="s">
        <v>60</v>
      </c>
      <c r="BQ1296" s="5" t="s">
        <v>62</v>
      </c>
      <c r="BR1296" s="5" t="s">
        <v>69</v>
      </c>
      <c r="BS1296" s="5" t="s">
        <v>557</v>
      </c>
    </row>
    <row r="1297" spans="1:71" ht="14.65" thickTop="1" x14ac:dyDescent="0.45">
      <c r="A1297" s="28" t="s">
        <v>234</v>
      </c>
      <c r="B1297" s="187"/>
      <c r="C1297" s="176"/>
      <c r="D1297" s="177"/>
      <c r="E1297" s="177"/>
      <c r="F1297" s="177"/>
      <c r="G1297" s="177"/>
      <c r="H1297" s="177"/>
      <c r="I1297" s="177"/>
      <c r="J1297" s="177"/>
      <c r="K1297" s="177"/>
      <c r="L1297" s="177"/>
      <c r="M1297" s="177"/>
      <c r="N1297" s="177"/>
      <c r="O1297" s="177"/>
      <c r="P1297" s="177"/>
      <c r="Q1297" s="177"/>
      <c r="R1297" s="177"/>
      <c r="S1297" s="177"/>
      <c r="T1297" s="177"/>
      <c r="U1297" s="177"/>
      <c r="V1297" s="177"/>
      <c r="W1297" s="177"/>
      <c r="X1297" s="177"/>
      <c r="Y1297" s="177"/>
      <c r="Z1297" s="177"/>
      <c r="AA1297" s="177"/>
      <c r="AB1297" s="177"/>
      <c r="AC1297" s="177"/>
      <c r="AD1297" s="177"/>
      <c r="AE1297" s="177"/>
      <c r="AF1297" s="177"/>
      <c r="AG1297" s="177"/>
      <c r="AH1297" s="187"/>
      <c r="AI1297" s="178"/>
      <c r="AJ1297" s="178"/>
      <c r="AK1297" s="172"/>
      <c r="AM1297" s="10"/>
      <c r="AO1297" s="102"/>
      <c r="AP1297" s="102"/>
      <c r="AQ1297" s="102"/>
      <c r="AR1297" s="102"/>
      <c r="AS1297" s="102"/>
      <c r="AT1297" s="102"/>
      <c r="AU1297" s="102"/>
      <c r="AV1297" s="102"/>
      <c r="AW1297" s="102"/>
      <c r="AX1297" s="102"/>
      <c r="AY1297" s="102"/>
      <c r="AZ1297" s="102"/>
      <c r="BA1297" s="102"/>
      <c r="BB1297" s="102"/>
      <c r="BC1297" s="102"/>
      <c r="BD1297" s="102"/>
      <c r="BE1297" s="102"/>
      <c r="BF1297" s="102"/>
      <c r="BG1297" s="102"/>
      <c r="BH1297" s="102"/>
      <c r="BI1297" s="102"/>
      <c r="BJ1297" s="102"/>
      <c r="BK1297" s="102"/>
      <c r="BL1297" s="102"/>
      <c r="BM1297" s="102"/>
      <c r="BN1297" s="102"/>
      <c r="BO1297" s="102"/>
      <c r="BP1297" s="102"/>
      <c r="BQ1297" s="102"/>
      <c r="BR1297" s="102"/>
      <c r="BS1297" s="102"/>
    </row>
    <row r="1298" spans="1:71" x14ac:dyDescent="0.45">
      <c r="A1298" s="8">
        <f>INPUT!$T$4</f>
        <v>0</v>
      </c>
      <c r="B1298" s="187"/>
      <c r="C1298" s="176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84"/>
      <c r="AI1298" s="178"/>
      <c r="AJ1298" s="178"/>
      <c r="AK1298" s="172"/>
      <c r="AM1298" s="9"/>
      <c r="AO1298" s="39">
        <v>0</v>
      </c>
      <c r="AP1298" s="39">
        <v>0</v>
      </c>
      <c r="AQ1298" s="39">
        <v>0</v>
      </c>
      <c r="AR1298" s="39">
        <v>0</v>
      </c>
      <c r="AS1298" s="39">
        <v>0</v>
      </c>
      <c r="AT1298" s="39">
        <v>0</v>
      </c>
      <c r="AU1298" s="39">
        <v>0</v>
      </c>
      <c r="AV1298" s="39">
        <v>0</v>
      </c>
      <c r="AW1298" s="39">
        <v>0</v>
      </c>
      <c r="AX1298" s="39">
        <v>0</v>
      </c>
      <c r="AY1298" s="39">
        <v>0</v>
      </c>
      <c r="AZ1298" s="39">
        <v>0</v>
      </c>
      <c r="BA1298" s="39">
        <v>0</v>
      </c>
      <c r="BB1298" s="39">
        <v>0</v>
      </c>
      <c r="BC1298" s="39">
        <v>0</v>
      </c>
      <c r="BD1298" s="39">
        <v>0</v>
      </c>
      <c r="BE1298" s="39">
        <v>0</v>
      </c>
      <c r="BF1298" s="39">
        <v>0</v>
      </c>
      <c r="BG1298" s="39">
        <v>0</v>
      </c>
      <c r="BH1298" s="39">
        <v>0</v>
      </c>
      <c r="BI1298" s="39">
        <v>0</v>
      </c>
      <c r="BJ1298" s="39">
        <v>0</v>
      </c>
      <c r="BK1298" s="39">
        <v>0</v>
      </c>
      <c r="BL1298" s="39">
        <v>0</v>
      </c>
      <c r="BM1298" s="39">
        <v>0</v>
      </c>
      <c r="BN1298" s="39">
        <v>0</v>
      </c>
      <c r="BO1298" s="39">
        <v>0</v>
      </c>
      <c r="BP1298" s="39">
        <v>0</v>
      </c>
      <c r="BQ1298" s="39">
        <v>0</v>
      </c>
      <c r="BR1298" s="39">
        <v>0</v>
      </c>
      <c r="BS1298" s="39">
        <v>0</v>
      </c>
    </row>
    <row r="1299" spans="1:71" x14ac:dyDescent="0.45">
      <c r="B1299" s="187"/>
      <c r="C1299" s="176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84"/>
      <c r="AI1299" s="178"/>
      <c r="AJ1299" s="178"/>
      <c r="AK1299" s="172"/>
      <c r="AM1299" s="9"/>
      <c r="AO1299" s="40">
        <f t="shared" ref="AO1299:BS1299" si="17">ROWS(C1297:C1371)-COUNTBLANK(C1297:C1371)</f>
        <v>0</v>
      </c>
      <c r="AP1299" s="40">
        <f t="shared" si="17"/>
        <v>0</v>
      </c>
      <c r="AQ1299" s="40">
        <f t="shared" si="17"/>
        <v>0</v>
      </c>
      <c r="AR1299" s="40">
        <f t="shared" si="17"/>
        <v>0</v>
      </c>
      <c r="AS1299" s="40">
        <f t="shared" si="17"/>
        <v>0</v>
      </c>
      <c r="AT1299" s="40">
        <f t="shared" si="17"/>
        <v>0</v>
      </c>
      <c r="AU1299" s="40">
        <f t="shared" si="17"/>
        <v>0</v>
      </c>
      <c r="AV1299" s="40">
        <f t="shared" si="17"/>
        <v>0</v>
      </c>
      <c r="AW1299" s="40">
        <f t="shared" si="17"/>
        <v>0</v>
      </c>
      <c r="AX1299" s="40">
        <f t="shared" si="17"/>
        <v>0</v>
      </c>
      <c r="AY1299" s="40">
        <f t="shared" si="17"/>
        <v>0</v>
      </c>
      <c r="AZ1299" s="40">
        <f t="shared" si="17"/>
        <v>0</v>
      </c>
      <c r="BA1299" s="40">
        <f t="shared" si="17"/>
        <v>0</v>
      </c>
      <c r="BB1299" s="40">
        <f t="shared" si="17"/>
        <v>0</v>
      </c>
      <c r="BC1299" s="40">
        <f t="shared" si="17"/>
        <v>0</v>
      </c>
      <c r="BD1299" s="40">
        <f t="shared" si="17"/>
        <v>0</v>
      </c>
      <c r="BE1299" s="40">
        <f t="shared" si="17"/>
        <v>0</v>
      </c>
      <c r="BF1299" s="40">
        <f t="shared" si="17"/>
        <v>0</v>
      </c>
      <c r="BG1299" s="40">
        <f t="shared" si="17"/>
        <v>0</v>
      </c>
      <c r="BH1299" s="40">
        <f t="shared" si="17"/>
        <v>0</v>
      </c>
      <c r="BI1299" s="40">
        <f t="shared" si="17"/>
        <v>0</v>
      </c>
      <c r="BJ1299" s="40">
        <f t="shared" si="17"/>
        <v>0</v>
      </c>
      <c r="BK1299" s="40">
        <f t="shared" si="17"/>
        <v>0</v>
      </c>
      <c r="BL1299" s="40">
        <f t="shared" si="17"/>
        <v>0</v>
      </c>
      <c r="BM1299" s="40">
        <f t="shared" si="17"/>
        <v>0</v>
      </c>
      <c r="BN1299" s="40">
        <f t="shared" si="17"/>
        <v>0</v>
      </c>
      <c r="BO1299" s="40">
        <f t="shared" si="17"/>
        <v>0</v>
      </c>
      <c r="BP1299" s="40">
        <f t="shared" si="17"/>
        <v>0</v>
      </c>
      <c r="BQ1299" s="40">
        <f t="shared" si="17"/>
        <v>0</v>
      </c>
      <c r="BR1299" s="40">
        <f t="shared" si="17"/>
        <v>0</v>
      </c>
      <c r="BS1299" s="40">
        <f t="shared" si="17"/>
        <v>0</v>
      </c>
    </row>
    <row r="1300" spans="1:71" x14ac:dyDescent="0.45">
      <c r="B1300" s="187"/>
      <c r="C1300" s="176"/>
      <c r="D1300" s="171"/>
      <c r="E1300" s="171"/>
      <c r="F1300" s="171"/>
      <c r="G1300" s="171"/>
      <c r="H1300" s="171"/>
      <c r="I1300" s="171"/>
      <c r="J1300" s="171"/>
      <c r="K1300" s="171"/>
      <c r="L1300" s="171"/>
      <c r="M1300" s="171"/>
      <c r="N1300" s="171"/>
      <c r="O1300" s="171"/>
      <c r="P1300" s="171"/>
      <c r="Q1300" s="171"/>
      <c r="R1300" s="171"/>
      <c r="S1300" s="171"/>
      <c r="T1300" s="171"/>
      <c r="U1300" s="171"/>
      <c r="V1300" s="171"/>
      <c r="W1300" s="171"/>
      <c r="X1300" s="171"/>
      <c r="Y1300" s="171"/>
      <c r="Z1300" s="171"/>
      <c r="AA1300" s="171"/>
      <c r="AB1300" s="171"/>
      <c r="AC1300" s="171"/>
      <c r="AD1300" s="171"/>
      <c r="AE1300" s="171"/>
      <c r="AF1300" s="171"/>
      <c r="AG1300" s="171"/>
      <c r="AH1300" s="184"/>
      <c r="AI1300" s="178"/>
      <c r="AJ1300" s="178"/>
      <c r="AK1300" s="172"/>
      <c r="AM1300" s="9"/>
    </row>
    <row r="1301" spans="1:71" x14ac:dyDescent="0.45">
      <c r="B1301" s="187"/>
      <c r="C1301" s="176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84"/>
      <c r="AI1301" s="178"/>
      <c r="AJ1301" s="178"/>
      <c r="AK1301" s="172"/>
      <c r="AM1301" s="9"/>
      <c r="AO1301" s="22" t="s">
        <v>257</v>
      </c>
      <c r="AP1301" s="22" t="s">
        <v>587</v>
      </c>
      <c r="AQ1301" s="22" t="s">
        <v>590</v>
      </c>
      <c r="AR1301" s="22" t="s">
        <v>588</v>
      </c>
      <c r="AS1301" s="22" t="s">
        <v>589</v>
      </c>
    </row>
    <row r="1302" spans="1:71" x14ac:dyDescent="0.45">
      <c r="B1302" s="187"/>
      <c r="C1302" s="176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84"/>
      <c r="AI1302" s="178"/>
      <c r="AJ1302" s="178"/>
      <c r="AK1302" s="172"/>
      <c r="AM1302" s="9"/>
      <c r="AO1302" s="23">
        <f>ROWS(AH1297:AH1371)-COUNTBLANK(AH1297:AH1371)</f>
        <v>0</v>
      </c>
      <c r="AP1302" s="23">
        <f>COUNTIF(AK1297:AK1371,"FALSE")</f>
        <v>0</v>
      </c>
      <c r="AQ1302" s="23">
        <f>AO1302-AP1302</f>
        <v>0</v>
      </c>
      <c r="AR1302" s="23">
        <f>COUNTIF(AJ1297:AJ1371,"O")</f>
        <v>0</v>
      </c>
      <c r="AS1302" s="23">
        <f>COUNTIF(AJ1297:AJ1371,"*~?")</f>
        <v>0</v>
      </c>
    </row>
    <row r="1303" spans="1:71" x14ac:dyDescent="0.45">
      <c r="B1303" s="187"/>
      <c r="C1303" s="176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84"/>
      <c r="AI1303" s="178"/>
      <c r="AJ1303" s="178"/>
      <c r="AK1303" s="172"/>
      <c r="AM1303" s="9"/>
    </row>
    <row r="1304" spans="1:71" x14ac:dyDescent="0.45">
      <c r="B1304" s="187"/>
      <c r="C1304" s="176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84"/>
      <c r="AI1304" s="178"/>
      <c r="AJ1304" s="178"/>
      <c r="AK1304" s="172"/>
      <c r="AM1304" s="9"/>
      <c r="AO1304" s="9"/>
      <c r="AP1304" s="22" t="s">
        <v>455</v>
      </c>
      <c r="AQ1304" s="22" t="s">
        <v>337</v>
      </c>
      <c r="AR1304" s="22" t="s">
        <v>456</v>
      </c>
    </row>
    <row r="1305" spans="1:71" x14ac:dyDescent="0.45">
      <c r="B1305" s="187"/>
      <c r="C1305" s="176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84"/>
      <c r="AI1305" s="178"/>
      <c r="AJ1305" s="178"/>
      <c r="AK1305" s="172"/>
      <c r="AM1305" s="9"/>
      <c r="AO1305" s="22" t="s">
        <v>260</v>
      </c>
      <c r="AP1305" s="25">
        <f>IF(ISNUMBER(SEARCH("S",A1298)),COUNTIF(AK1297:AK1306,"False"),0)</f>
        <v>0</v>
      </c>
      <c r="AQ1305" s="25">
        <f>IF(ISNUMBER(SEARCH("S",A1298)),COUNTIF(AK1331:AK1340,"False"),0)</f>
        <v>0</v>
      </c>
      <c r="AR1305" s="25">
        <f>IF(ISNUMBER(SEARCH("S",A1298)),COUNTIF(AK1307:AK1330,"False"),0)</f>
        <v>0</v>
      </c>
      <c r="AS1305" s="28"/>
    </row>
    <row r="1306" spans="1:71" x14ac:dyDescent="0.45">
      <c r="B1306" s="187"/>
      <c r="C1306" s="176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84"/>
      <c r="AI1306" s="178"/>
      <c r="AJ1306" s="178"/>
      <c r="AK1306" s="172"/>
      <c r="AM1306" s="9"/>
      <c r="AO1306" s="22" t="s">
        <v>352</v>
      </c>
      <c r="AP1306" s="25">
        <f>IF(ISNUMBER(SEARCH("P",A1298)),COUNTIF(AK1297:AK1306,"False"),0)</f>
        <v>0</v>
      </c>
      <c r="AQ1306" s="25">
        <f>IF(ISNUMBER(SEARCH("P",A1298)),COUNTIF(AK1331:AK1340,"False"),0)</f>
        <v>0</v>
      </c>
      <c r="AR1306" s="25">
        <f>IF(ISNUMBER(SEARCH("P",A1298)),COUNTIF(AK1307:AK1330,"False"),0)</f>
        <v>0</v>
      </c>
      <c r="AS1306" s="18"/>
    </row>
    <row r="1307" spans="1:71" x14ac:dyDescent="0.45">
      <c r="B1307" s="187"/>
      <c r="C1307" s="176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84"/>
      <c r="AI1307" s="178"/>
      <c r="AJ1307" s="178"/>
      <c r="AK1307" s="172"/>
      <c r="AM1307" s="9"/>
      <c r="AO1307" s="22" t="s">
        <v>353</v>
      </c>
      <c r="AP1307" s="25">
        <f>IF(ISNUMBER(SEARCH("A",A1298)),COUNTIF(AK1297:AK1306,"False"),0)</f>
        <v>0</v>
      </c>
      <c r="AQ1307" s="25">
        <f>IF(ISNUMBER(SEARCH("A",A1298)),COUNTIF(AK1362:AK1371,"False"),0)</f>
        <v>0</v>
      </c>
      <c r="AR1307" s="25">
        <f>IF(ISNUMBER(SEARCH("A",A1298)),COUNTIF(AK1307:AK1361,"False"),0)</f>
        <v>0</v>
      </c>
      <c r="AS1307" s="18"/>
    </row>
    <row r="1308" spans="1:71" x14ac:dyDescent="0.45">
      <c r="B1308" s="187"/>
      <c r="C1308" s="176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84"/>
      <c r="AI1308" s="178"/>
      <c r="AJ1308" s="178"/>
      <c r="AK1308" s="172"/>
      <c r="AM1308" s="9"/>
      <c r="AS1308" s="18"/>
    </row>
    <row r="1309" spans="1:71" x14ac:dyDescent="0.45">
      <c r="B1309" s="187"/>
      <c r="C1309" s="176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84"/>
      <c r="AI1309" s="178"/>
      <c r="AJ1309" s="178"/>
      <c r="AK1309" s="172"/>
      <c r="AM1309" s="9"/>
    </row>
    <row r="1310" spans="1:71" x14ac:dyDescent="0.45">
      <c r="B1310" s="187"/>
      <c r="C1310" s="176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84"/>
      <c r="AI1310" s="178"/>
      <c r="AJ1310" s="178"/>
      <c r="AK1310" s="172"/>
      <c r="AM1310" s="9"/>
    </row>
    <row r="1311" spans="1:71" x14ac:dyDescent="0.45">
      <c r="B1311" s="187"/>
      <c r="C1311" s="176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84"/>
      <c r="AI1311" s="178"/>
      <c r="AJ1311" s="178"/>
      <c r="AK1311" s="172"/>
      <c r="AM1311" s="9"/>
    </row>
    <row r="1312" spans="1:71" x14ac:dyDescent="0.45">
      <c r="B1312" s="187"/>
      <c r="C1312" s="176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84"/>
      <c r="AI1312" s="178"/>
      <c r="AJ1312" s="178"/>
      <c r="AK1312" s="172"/>
      <c r="AM1312" s="9"/>
    </row>
    <row r="1313" spans="2:39" x14ac:dyDescent="0.45">
      <c r="B1313" s="187"/>
      <c r="C1313" s="176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84"/>
      <c r="AI1313" s="178"/>
      <c r="AJ1313" s="178"/>
      <c r="AK1313" s="172"/>
      <c r="AM1313" s="9"/>
    </row>
    <row r="1314" spans="2:39" x14ac:dyDescent="0.45">
      <c r="B1314" s="187"/>
      <c r="C1314" s="176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84"/>
      <c r="AI1314" s="178"/>
      <c r="AJ1314" s="178"/>
      <c r="AK1314" s="172"/>
      <c r="AM1314" s="9"/>
    </row>
    <row r="1315" spans="2:39" x14ac:dyDescent="0.45">
      <c r="B1315" s="187"/>
      <c r="C1315" s="176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84"/>
      <c r="AI1315" s="178"/>
      <c r="AJ1315" s="178"/>
      <c r="AK1315" s="172"/>
      <c r="AM1315" s="9"/>
    </row>
    <row r="1316" spans="2:39" x14ac:dyDescent="0.45">
      <c r="B1316" s="187"/>
      <c r="C1316" s="176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84"/>
      <c r="AI1316" s="178"/>
      <c r="AJ1316" s="178"/>
      <c r="AK1316" s="172"/>
      <c r="AM1316" s="9"/>
    </row>
    <row r="1317" spans="2:39" x14ac:dyDescent="0.45">
      <c r="B1317" s="187"/>
      <c r="C1317" s="176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84"/>
      <c r="AI1317" s="178"/>
      <c r="AJ1317" s="178"/>
      <c r="AK1317" s="172"/>
      <c r="AM1317" s="9"/>
    </row>
    <row r="1318" spans="2:39" x14ac:dyDescent="0.45">
      <c r="B1318" s="187"/>
      <c r="C1318" s="176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84"/>
      <c r="AI1318" s="178"/>
      <c r="AJ1318" s="178"/>
      <c r="AK1318" s="172"/>
      <c r="AM1318" s="9"/>
    </row>
    <row r="1319" spans="2:39" x14ac:dyDescent="0.45">
      <c r="B1319" s="187"/>
      <c r="C1319" s="176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84"/>
      <c r="AI1319" s="178"/>
      <c r="AJ1319" s="178"/>
      <c r="AK1319" s="172"/>
      <c r="AM1319" s="9"/>
    </row>
    <row r="1320" spans="2:39" x14ac:dyDescent="0.45">
      <c r="B1320" s="187"/>
      <c r="C1320" s="176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84"/>
      <c r="AI1320" s="178"/>
      <c r="AJ1320" s="178"/>
      <c r="AK1320" s="172"/>
      <c r="AM1320" s="9"/>
    </row>
    <row r="1321" spans="2:39" x14ac:dyDescent="0.45">
      <c r="B1321" s="187"/>
      <c r="C1321" s="176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84"/>
      <c r="AI1321" s="178"/>
      <c r="AJ1321" s="178"/>
      <c r="AK1321" s="172"/>
      <c r="AM1321" s="9"/>
    </row>
    <row r="1322" spans="2:39" x14ac:dyDescent="0.45">
      <c r="B1322" s="187"/>
      <c r="C1322" s="176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84"/>
      <c r="AI1322" s="178"/>
      <c r="AJ1322" s="178"/>
      <c r="AK1322" s="172"/>
      <c r="AM1322" s="9"/>
    </row>
    <row r="1323" spans="2:39" x14ac:dyDescent="0.45">
      <c r="B1323" s="187"/>
      <c r="C1323" s="176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84"/>
      <c r="AI1323" s="178"/>
      <c r="AJ1323" s="178"/>
      <c r="AK1323" s="172"/>
      <c r="AM1323" s="9"/>
    </row>
    <row r="1324" spans="2:39" x14ac:dyDescent="0.45">
      <c r="B1324" s="187"/>
      <c r="C1324" s="176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84"/>
      <c r="AI1324" s="178"/>
      <c r="AJ1324" s="178"/>
      <c r="AK1324" s="172"/>
      <c r="AM1324" s="9"/>
    </row>
    <row r="1325" spans="2:39" x14ac:dyDescent="0.45">
      <c r="B1325" s="187"/>
      <c r="C1325" s="176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84"/>
      <c r="AI1325" s="178"/>
      <c r="AJ1325" s="178"/>
      <c r="AK1325" s="172"/>
      <c r="AM1325" s="9"/>
    </row>
    <row r="1326" spans="2:39" x14ac:dyDescent="0.45">
      <c r="B1326" s="187"/>
      <c r="C1326" s="176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84"/>
      <c r="AI1326" s="178"/>
      <c r="AJ1326" s="178"/>
      <c r="AK1326" s="172"/>
      <c r="AM1326" s="9"/>
    </row>
    <row r="1327" spans="2:39" x14ac:dyDescent="0.45">
      <c r="B1327" s="187"/>
      <c r="C1327" s="176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84"/>
      <c r="AI1327" s="178"/>
      <c r="AJ1327" s="178"/>
      <c r="AK1327" s="172"/>
      <c r="AM1327" s="9"/>
    </row>
    <row r="1328" spans="2:39" x14ac:dyDescent="0.45">
      <c r="B1328" s="187"/>
      <c r="C1328" s="176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84"/>
      <c r="AI1328" s="178"/>
      <c r="AJ1328" s="178"/>
      <c r="AK1328" s="172"/>
      <c r="AM1328" s="9"/>
    </row>
    <row r="1329" spans="2:39" x14ac:dyDescent="0.45">
      <c r="B1329" s="187"/>
      <c r="C1329" s="176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84"/>
      <c r="AI1329" s="178"/>
      <c r="AJ1329" s="178"/>
      <c r="AK1329" s="172"/>
      <c r="AM1329" s="9"/>
    </row>
    <row r="1330" spans="2:39" x14ac:dyDescent="0.45">
      <c r="B1330" s="187"/>
      <c r="C1330" s="176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84"/>
      <c r="AI1330" s="178"/>
      <c r="AJ1330" s="178"/>
      <c r="AK1330" s="172"/>
      <c r="AM1330" s="9"/>
    </row>
    <row r="1331" spans="2:39" x14ac:dyDescent="0.45">
      <c r="B1331" s="187"/>
      <c r="C1331" s="176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84"/>
      <c r="AI1331" s="178"/>
      <c r="AJ1331" s="178"/>
      <c r="AK1331" s="172"/>
      <c r="AM1331" s="9"/>
    </row>
    <row r="1332" spans="2:39" x14ac:dyDescent="0.45">
      <c r="B1332" s="187"/>
      <c r="C1332" s="176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84"/>
      <c r="AI1332" s="178"/>
      <c r="AJ1332" s="178"/>
      <c r="AK1332" s="172"/>
      <c r="AM1332" s="9"/>
    </row>
    <row r="1333" spans="2:39" x14ac:dyDescent="0.45">
      <c r="B1333" s="187"/>
      <c r="C1333" s="176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84"/>
      <c r="AI1333" s="178"/>
      <c r="AJ1333" s="178"/>
      <c r="AK1333" s="172"/>
      <c r="AM1333" s="9"/>
    </row>
    <row r="1334" spans="2:39" x14ac:dyDescent="0.45">
      <c r="B1334" s="187"/>
      <c r="C1334" s="176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84"/>
      <c r="AI1334" s="178"/>
      <c r="AJ1334" s="178"/>
      <c r="AK1334" s="172"/>
      <c r="AM1334" s="9"/>
    </row>
    <row r="1335" spans="2:39" x14ac:dyDescent="0.45">
      <c r="B1335" s="187"/>
      <c r="C1335" s="176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84"/>
      <c r="AI1335" s="178"/>
      <c r="AJ1335" s="178"/>
      <c r="AK1335" s="172"/>
      <c r="AM1335" s="9"/>
    </row>
    <row r="1336" spans="2:39" x14ac:dyDescent="0.45">
      <c r="B1336" s="187"/>
      <c r="C1336" s="176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84"/>
      <c r="AI1336" s="178"/>
      <c r="AJ1336" s="178"/>
      <c r="AK1336" s="172"/>
      <c r="AM1336" s="9"/>
    </row>
    <row r="1337" spans="2:39" x14ac:dyDescent="0.45">
      <c r="B1337" s="187"/>
      <c r="C1337" s="176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84"/>
      <c r="AI1337" s="178"/>
      <c r="AJ1337" s="178"/>
      <c r="AK1337" s="172"/>
      <c r="AM1337" s="9"/>
    </row>
    <row r="1338" spans="2:39" x14ac:dyDescent="0.45">
      <c r="B1338" s="187"/>
      <c r="C1338" s="176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84"/>
      <c r="AI1338" s="178"/>
      <c r="AJ1338" s="178"/>
      <c r="AK1338" s="172"/>
      <c r="AM1338" s="9"/>
    </row>
    <row r="1339" spans="2:39" x14ac:dyDescent="0.45">
      <c r="B1339" s="187"/>
      <c r="C1339" s="176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84"/>
      <c r="AI1339" s="178"/>
      <c r="AJ1339" s="178"/>
      <c r="AK1339" s="172"/>
      <c r="AM1339" s="9"/>
    </row>
    <row r="1340" spans="2:39" x14ac:dyDescent="0.45">
      <c r="B1340" s="187"/>
      <c r="C1340" s="176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84"/>
      <c r="AI1340" s="178"/>
      <c r="AJ1340" s="178"/>
      <c r="AK1340" s="172"/>
      <c r="AM1340" s="9"/>
    </row>
    <row r="1341" spans="2:39" x14ac:dyDescent="0.45">
      <c r="B1341" s="187"/>
      <c r="C1341" s="176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84"/>
      <c r="AI1341" s="178"/>
      <c r="AJ1341" s="178"/>
      <c r="AK1341" s="172"/>
      <c r="AM1341" s="9"/>
    </row>
    <row r="1342" spans="2:39" x14ac:dyDescent="0.45">
      <c r="B1342" s="187"/>
      <c r="C1342" s="176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84"/>
      <c r="AI1342" s="178"/>
      <c r="AJ1342" s="178"/>
      <c r="AK1342" s="172"/>
      <c r="AM1342" s="9"/>
    </row>
    <row r="1343" spans="2:39" x14ac:dyDescent="0.45">
      <c r="B1343" s="187"/>
      <c r="C1343" s="176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84"/>
      <c r="AI1343" s="178"/>
      <c r="AJ1343" s="178"/>
      <c r="AK1343" s="172"/>
      <c r="AM1343" s="9"/>
    </row>
    <row r="1344" spans="2:39" x14ac:dyDescent="0.45">
      <c r="B1344" s="187"/>
      <c r="C1344" s="176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84"/>
      <c r="AI1344" s="178"/>
      <c r="AJ1344" s="178"/>
      <c r="AK1344" s="172"/>
      <c r="AM1344" s="9"/>
    </row>
    <row r="1345" spans="2:39" x14ac:dyDescent="0.45">
      <c r="B1345" s="187"/>
      <c r="C1345" s="176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84"/>
      <c r="AI1345" s="178"/>
      <c r="AJ1345" s="178"/>
      <c r="AK1345" s="172"/>
      <c r="AM1345" s="9"/>
    </row>
    <row r="1346" spans="2:39" x14ac:dyDescent="0.45">
      <c r="B1346" s="187"/>
      <c r="C1346" s="176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84"/>
      <c r="AI1346" s="178"/>
      <c r="AJ1346" s="178"/>
      <c r="AK1346" s="172"/>
      <c r="AM1346" s="9"/>
    </row>
    <row r="1347" spans="2:39" x14ac:dyDescent="0.45">
      <c r="B1347" s="187"/>
      <c r="C1347" s="176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84"/>
      <c r="AI1347" s="178"/>
      <c r="AJ1347" s="178"/>
      <c r="AK1347" s="172"/>
      <c r="AM1347" s="9"/>
    </row>
    <row r="1348" spans="2:39" x14ac:dyDescent="0.45">
      <c r="B1348" s="187"/>
      <c r="C1348" s="176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84"/>
      <c r="AI1348" s="178"/>
      <c r="AJ1348" s="178"/>
      <c r="AK1348" s="172"/>
      <c r="AM1348" s="9"/>
    </row>
    <row r="1349" spans="2:39" x14ac:dyDescent="0.45">
      <c r="B1349" s="187"/>
      <c r="C1349" s="176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84"/>
      <c r="AI1349" s="178"/>
      <c r="AJ1349" s="178"/>
      <c r="AK1349" s="172"/>
      <c r="AM1349" s="9"/>
    </row>
    <row r="1350" spans="2:39" x14ac:dyDescent="0.45">
      <c r="B1350" s="187"/>
      <c r="C1350" s="176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84"/>
      <c r="AI1350" s="178"/>
      <c r="AJ1350" s="178"/>
      <c r="AK1350" s="172"/>
      <c r="AM1350" s="9"/>
    </row>
    <row r="1351" spans="2:39" x14ac:dyDescent="0.45">
      <c r="B1351" s="187"/>
      <c r="C1351" s="176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84"/>
      <c r="AI1351" s="178"/>
      <c r="AJ1351" s="178"/>
      <c r="AK1351" s="172"/>
      <c r="AM1351" s="9"/>
    </row>
    <row r="1352" spans="2:39" x14ac:dyDescent="0.45">
      <c r="B1352" s="187"/>
      <c r="C1352" s="176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84"/>
      <c r="AI1352" s="178"/>
      <c r="AJ1352" s="178"/>
      <c r="AK1352" s="172"/>
      <c r="AM1352" s="9"/>
    </row>
    <row r="1353" spans="2:39" x14ac:dyDescent="0.45">
      <c r="B1353" s="187"/>
      <c r="C1353" s="176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84"/>
      <c r="AI1353" s="178"/>
      <c r="AJ1353" s="178"/>
      <c r="AK1353" s="172"/>
      <c r="AM1353" s="9"/>
    </row>
    <row r="1354" spans="2:39" x14ac:dyDescent="0.45">
      <c r="B1354" s="187"/>
      <c r="C1354" s="176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84"/>
      <c r="AI1354" s="178"/>
      <c r="AJ1354" s="178"/>
      <c r="AK1354" s="172"/>
      <c r="AM1354" s="9"/>
    </row>
    <row r="1355" spans="2:39" x14ac:dyDescent="0.45">
      <c r="B1355" s="187"/>
      <c r="C1355" s="176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84"/>
      <c r="AI1355" s="178"/>
      <c r="AJ1355" s="178"/>
      <c r="AK1355" s="172"/>
      <c r="AM1355" s="9"/>
    </row>
    <row r="1356" spans="2:39" x14ac:dyDescent="0.45">
      <c r="B1356" s="187"/>
      <c r="C1356" s="176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84"/>
      <c r="AI1356" s="178"/>
      <c r="AJ1356" s="178"/>
      <c r="AK1356" s="172"/>
      <c r="AM1356" s="9"/>
    </row>
    <row r="1357" spans="2:39" x14ac:dyDescent="0.45">
      <c r="B1357" s="187"/>
      <c r="C1357" s="176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84"/>
      <c r="AI1357" s="178"/>
      <c r="AJ1357" s="178"/>
      <c r="AK1357" s="172"/>
      <c r="AM1357" s="9"/>
    </row>
    <row r="1358" spans="2:39" x14ac:dyDescent="0.45">
      <c r="B1358" s="187"/>
      <c r="C1358" s="176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84"/>
      <c r="AI1358" s="178"/>
      <c r="AJ1358" s="178"/>
      <c r="AK1358" s="172"/>
      <c r="AM1358" s="9"/>
    </row>
    <row r="1359" spans="2:39" x14ac:dyDescent="0.45">
      <c r="B1359" s="187"/>
      <c r="C1359" s="176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84"/>
      <c r="AI1359" s="178"/>
      <c r="AJ1359" s="178"/>
      <c r="AK1359" s="172"/>
      <c r="AM1359" s="9"/>
    </row>
    <row r="1360" spans="2:39" x14ac:dyDescent="0.45">
      <c r="B1360" s="187"/>
      <c r="C1360" s="176"/>
      <c r="D1360" s="171"/>
      <c r="E1360" s="171"/>
      <c r="F1360" s="171"/>
      <c r="G1360" s="171"/>
      <c r="H1360" s="171"/>
      <c r="I1360" s="171"/>
      <c r="J1360" s="171"/>
      <c r="K1360" s="171"/>
      <c r="L1360" s="171"/>
      <c r="M1360" s="171"/>
      <c r="N1360" s="171"/>
      <c r="O1360" s="171"/>
      <c r="P1360" s="171"/>
      <c r="Q1360" s="171"/>
      <c r="R1360" s="171"/>
      <c r="S1360" s="171"/>
      <c r="T1360" s="171"/>
      <c r="U1360" s="171"/>
      <c r="V1360" s="171"/>
      <c r="W1360" s="171"/>
      <c r="X1360" s="171"/>
      <c r="Y1360" s="171"/>
      <c r="Z1360" s="171"/>
      <c r="AA1360" s="171"/>
      <c r="AB1360" s="171"/>
      <c r="AC1360" s="171"/>
      <c r="AD1360" s="171"/>
      <c r="AE1360" s="171"/>
      <c r="AF1360" s="171"/>
      <c r="AG1360" s="171"/>
      <c r="AH1360" s="184"/>
      <c r="AI1360" s="178"/>
      <c r="AJ1360" s="178"/>
      <c r="AK1360" s="172"/>
      <c r="AM1360" s="9"/>
    </row>
    <row r="1361" spans="1:71" x14ac:dyDescent="0.45">
      <c r="B1361" s="187"/>
      <c r="C1361" s="176"/>
      <c r="D1361" s="171"/>
      <c r="E1361" s="171"/>
      <c r="F1361" s="171"/>
      <c r="G1361" s="171"/>
      <c r="H1361" s="171"/>
      <c r="I1361" s="171"/>
      <c r="J1361" s="171"/>
      <c r="K1361" s="171"/>
      <c r="L1361" s="171"/>
      <c r="M1361" s="171"/>
      <c r="N1361" s="171"/>
      <c r="O1361" s="171"/>
      <c r="P1361" s="171"/>
      <c r="Q1361" s="171"/>
      <c r="R1361" s="171"/>
      <c r="S1361" s="171"/>
      <c r="T1361" s="171"/>
      <c r="U1361" s="171"/>
      <c r="V1361" s="171"/>
      <c r="W1361" s="171"/>
      <c r="X1361" s="171"/>
      <c r="Y1361" s="171"/>
      <c r="Z1361" s="171"/>
      <c r="AA1361" s="171"/>
      <c r="AB1361" s="171"/>
      <c r="AC1361" s="171"/>
      <c r="AD1361" s="171"/>
      <c r="AE1361" s="171"/>
      <c r="AF1361" s="171"/>
      <c r="AG1361" s="171"/>
      <c r="AH1361" s="184"/>
      <c r="AI1361" s="178"/>
      <c r="AJ1361" s="178"/>
      <c r="AK1361" s="172"/>
      <c r="AM1361" s="9"/>
    </row>
    <row r="1362" spans="1:71" x14ac:dyDescent="0.45">
      <c r="B1362" s="187"/>
      <c r="C1362" s="176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84"/>
      <c r="AI1362" s="178"/>
      <c r="AJ1362" s="178"/>
      <c r="AK1362" s="172"/>
      <c r="AM1362" s="9"/>
    </row>
    <row r="1363" spans="1:71" x14ac:dyDescent="0.45">
      <c r="B1363" s="187"/>
      <c r="C1363" s="176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84"/>
      <c r="AI1363" s="178"/>
      <c r="AJ1363" s="178"/>
      <c r="AK1363" s="172"/>
      <c r="AM1363" s="9"/>
    </row>
    <row r="1364" spans="1:71" x14ac:dyDescent="0.45">
      <c r="B1364" s="187"/>
      <c r="C1364" s="176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84"/>
      <c r="AI1364" s="178"/>
      <c r="AJ1364" s="178"/>
      <c r="AK1364" s="172"/>
      <c r="AM1364" s="9"/>
    </row>
    <row r="1365" spans="1:71" x14ac:dyDescent="0.45">
      <c r="B1365" s="187"/>
      <c r="C1365" s="176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84"/>
      <c r="AI1365" s="178"/>
      <c r="AJ1365" s="178"/>
      <c r="AK1365" s="172"/>
      <c r="AM1365" s="9"/>
    </row>
    <row r="1366" spans="1:71" x14ac:dyDescent="0.45">
      <c r="B1366" s="187"/>
      <c r="C1366" s="176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84"/>
      <c r="AI1366" s="178"/>
      <c r="AJ1366" s="178"/>
      <c r="AK1366" s="172"/>
      <c r="AM1366" s="9"/>
    </row>
    <row r="1367" spans="1:71" x14ac:dyDescent="0.45">
      <c r="B1367" s="187"/>
      <c r="C1367" s="176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84"/>
      <c r="AI1367" s="178"/>
      <c r="AJ1367" s="178"/>
      <c r="AK1367" s="172"/>
      <c r="AM1367" s="9"/>
    </row>
    <row r="1368" spans="1:71" x14ac:dyDescent="0.45">
      <c r="B1368" s="187"/>
      <c r="C1368" s="176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84"/>
      <c r="AI1368" s="178"/>
      <c r="AJ1368" s="178"/>
      <c r="AK1368" s="172"/>
      <c r="AM1368" s="9"/>
    </row>
    <row r="1369" spans="1:71" x14ac:dyDescent="0.45">
      <c r="B1369" s="187"/>
      <c r="C1369" s="176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84"/>
      <c r="AI1369" s="178"/>
      <c r="AJ1369" s="178"/>
      <c r="AK1369" s="172"/>
      <c r="AM1369" s="9"/>
    </row>
    <row r="1370" spans="1:71" x14ac:dyDescent="0.45">
      <c r="B1370" s="187"/>
      <c r="C1370" s="176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84"/>
      <c r="AI1370" s="178"/>
      <c r="AJ1370" s="178"/>
      <c r="AK1370" s="172"/>
      <c r="AM1370" s="9"/>
    </row>
    <row r="1371" spans="1:71" x14ac:dyDescent="0.45">
      <c r="B1371" s="187"/>
      <c r="C1371" s="176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84"/>
      <c r="AI1371" s="178"/>
      <c r="AJ1371" s="178"/>
      <c r="AK1371" s="172"/>
      <c r="AM1371" s="9"/>
    </row>
    <row r="1372" spans="1:71" ht="28.5" x14ac:dyDescent="0.45">
      <c r="B1372" s="185"/>
      <c r="C1372" s="172"/>
      <c r="D1372" s="172"/>
      <c r="E1372" s="172"/>
      <c r="F1372" s="172"/>
      <c r="G1372" s="172"/>
      <c r="H1372" s="172"/>
      <c r="I1372" s="172"/>
      <c r="J1372" s="172"/>
      <c r="K1372" s="172"/>
      <c r="L1372" s="172"/>
      <c r="M1372" s="172"/>
      <c r="N1372" s="172"/>
      <c r="O1372" s="172"/>
      <c r="P1372" s="172"/>
      <c r="Q1372" s="172"/>
      <c r="R1372" s="172"/>
      <c r="S1372" s="172"/>
      <c r="T1372" s="172"/>
      <c r="U1372" s="172"/>
      <c r="V1372" s="172"/>
      <c r="W1372" s="172"/>
      <c r="X1372" s="172"/>
      <c r="Y1372" s="172"/>
      <c r="Z1372" s="172"/>
      <c r="AA1372" s="172"/>
      <c r="AB1372" s="172"/>
      <c r="AC1372" s="172"/>
      <c r="AD1372" s="172"/>
      <c r="AE1372" s="172"/>
      <c r="AF1372" s="172"/>
      <c r="AG1372" s="172"/>
      <c r="AH1372" s="185"/>
      <c r="AI1372" s="178"/>
      <c r="AJ1372" s="172"/>
      <c r="AK1372" s="172"/>
      <c r="AO1372" s="122" t="s">
        <v>244</v>
      </c>
      <c r="AP1372" s="5" t="s">
        <v>483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540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539</v>
      </c>
      <c r="BB1372" s="5" t="s">
        <v>64</v>
      </c>
      <c r="BC1372" s="5" t="s">
        <v>68</v>
      </c>
      <c r="BD1372" s="5" t="s">
        <v>547</v>
      </c>
      <c r="BE1372" s="5" t="s">
        <v>50</v>
      </c>
      <c r="BF1372" s="5" t="s">
        <v>63</v>
      </c>
      <c r="BG1372" s="5" t="s">
        <v>67</v>
      </c>
      <c r="BH1372" s="5" t="s">
        <v>556</v>
      </c>
      <c r="BI1372" s="5" t="s">
        <v>548</v>
      </c>
      <c r="BJ1372" s="5" t="s">
        <v>538</v>
      </c>
      <c r="BK1372" s="5" t="s">
        <v>174</v>
      </c>
      <c r="BL1372" s="5" t="s">
        <v>61</v>
      </c>
      <c r="BM1372" s="5" t="s">
        <v>52</v>
      </c>
      <c r="BN1372" s="5" t="s">
        <v>65</v>
      </c>
      <c r="BO1372" s="5" t="s">
        <v>514</v>
      </c>
      <c r="BP1372" s="5" t="s">
        <v>60</v>
      </c>
      <c r="BQ1372" s="5" t="s">
        <v>62</v>
      </c>
      <c r="BR1372" s="5" t="s">
        <v>69</v>
      </c>
      <c r="BS1372" s="5" t="s">
        <v>557</v>
      </c>
    </row>
    <row r="1373" spans="1:71" x14ac:dyDescent="0.45">
      <c r="A1373" s="28" t="s">
        <v>235</v>
      </c>
      <c r="B1373" s="187"/>
      <c r="C1373" s="176"/>
      <c r="D1373" s="177"/>
      <c r="E1373" s="177"/>
      <c r="F1373" s="177"/>
      <c r="G1373" s="177"/>
      <c r="H1373" s="177"/>
      <c r="I1373" s="177"/>
      <c r="J1373" s="177"/>
      <c r="K1373" s="177"/>
      <c r="L1373" s="177"/>
      <c r="M1373" s="177"/>
      <c r="N1373" s="177"/>
      <c r="O1373" s="177"/>
      <c r="P1373" s="177"/>
      <c r="Q1373" s="177"/>
      <c r="R1373" s="177"/>
      <c r="S1373" s="177"/>
      <c r="T1373" s="177"/>
      <c r="U1373" s="177"/>
      <c r="V1373" s="177"/>
      <c r="W1373" s="177"/>
      <c r="X1373" s="177"/>
      <c r="Y1373" s="177"/>
      <c r="Z1373" s="177"/>
      <c r="AA1373" s="177"/>
      <c r="AB1373" s="177"/>
      <c r="AC1373" s="177"/>
      <c r="AD1373" s="177"/>
      <c r="AE1373" s="177"/>
      <c r="AF1373" s="177"/>
      <c r="AG1373" s="177"/>
      <c r="AH1373" s="187"/>
      <c r="AI1373" s="178"/>
      <c r="AJ1373" s="178"/>
      <c r="AK1373" s="172"/>
      <c r="AM1373" s="9"/>
      <c r="AO1373" s="102"/>
      <c r="AP1373" s="102"/>
      <c r="AQ1373" s="102"/>
      <c r="AR1373" s="102"/>
      <c r="AS1373" s="102"/>
      <c r="AT1373" s="102"/>
      <c r="AU1373" s="102"/>
      <c r="AV1373" s="102"/>
      <c r="AW1373" s="102"/>
      <c r="AX1373" s="102"/>
      <c r="AY1373" s="102"/>
      <c r="AZ1373" s="102"/>
      <c r="BA1373" s="102"/>
      <c r="BB1373" s="102"/>
      <c r="BC1373" s="102"/>
      <c r="BD1373" s="102"/>
      <c r="BE1373" s="102"/>
      <c r="BF1373" s="102"/>
      <c r="BG1373" s="102"/>
      <c r="BH1373" s="102"/>
      <c r="BI1373" s="102"/>
      <c r="BJ1373" s="102"/>
      <c r="BK1373" s="102"/>
      <c r="BL1373" s="102"/>
      <c r="BM1373" s="102"/>
      <c r="BN1373" s="102"/>
      <c r="BO1373" s="102"/>
      <c r="BP1373" s="102"/>
      <c r="BQ1373" s="102"/>
      <c r="BR1373" s="102"/>
      <c r="BS1373" s="102"/>
    </row>
    <row r="1374" spans="1:71" x14ac:dyDescent="0.45">
      <c r="A1374" s="8">
        <f>INPUT!$U$4</f>
        <v>0</v>
      </c>
      <c r="B1374" s="187"/>
      <c r="C1374" s="176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84"/>
      <c r="AI1374" s="178"/>
      <c r="AJ1374" s="178"/>
      <c r="AK1374" s="172"/>
      <c r="AM1374" s="9"/>
      <c r="AO1374" s="39">
        <v>0</v>
      </c>
      <c r="AP1374" s="39">
        <v>0</v>
      </c>
      <c r="AQ1374" s="39">
        <v>0</v>
      </c>
      <c r="AR1374" s="39">
        <v>0</v>
      </c>
      <c r="AS1374" s="39">
        <v>0</v>
      </c>
      <c r="AT1374" s="39">
        <v>0</v>
      </c>
      <c r="AU1374" s="39">
        <v>0</v>
      </c>
      <c r="AV1374" s="39">
        <v>0</v>
      </c>
      <c r="AW1374" s="39">
        <v>0</v>
      </c>
      <c r="AX1374" s="39">
        <v>0</v>
      </c>
      <c r="AY1374" s="39">
        <v>0</v>
      </c>
      <c r="AZ1374" s="39">
        <v>0</v>
      </c>
      <c r="BA1374" s="39">
        <v>0</v>
      </c>
      <c r="BB1374" s="39">
        <v>0</v>
      </c>
      <c r="BC1374" s="39">
        <v>0</v>
      </c>
      <c r="BD1374" s="39">
        <v>0</v>
      </c>
      <c r="BE1374" s="39">
        <v>0</v>
      </c>
      <c r="BF1374" s="39">
        <v>0</v>
      </c>
      <c r="BG1374" s="39">
        <v>0</v>
      </c>
      <c r="BH1374" s="39">
        <v>0</v>
      </c>
      <c r="BI1374" s="39">
        <v>0</v>
      </c>
      <c r="BJ1374" s="39">
        <v>0</v>
      </c>
      <c r="BK1374" s="39">
        <v>0</v>
      </c>
      <c r="BL1374" s="39">
        <v>0</v>
      </c>
      <c r="BM1374" s="39">
        <v>0</v>
      </c>
      <c r="BN1374" s="39">
        <v>0</v>
      </c>
      <c r="BO1374" s="39">
        <v>0</v>
      </c>
      <c r="BP1374" s="39">
        <v>0</v>
      </c>
      <c r="BQ1374" s="39">
        <v>0</v>
      </c>
      <c r="BR1374" s="39">
        <v>0</v>
      </c>
      <c r="BS1374" s="39">
        <v>0</v>
      </c>
    </row>
    <row r="1375" spans="1:71" x14ac:dyDescent="0.45">
      <c r="B1375" s="187"/>
      <c r="C1375" s="176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84"/>
      <c r="AI1375" s="178"/>
      <c r="AJ1375" s="178"/>
      <c r="AK1375" s="172"/>
      <c r="AM1375" s="9"/>
      <c r="AO1375" s="40">
        <f t="shared" ref="AO1375:BS1375" si="18">ROWS(C1373:C1447)-COUNTBLANK(C1373:C1447)</f>
        <v>0</v>
      </c>
      <c r="AP1375" s="40">
        <f t="shared" si="18"/>
        <v>0</v>
      </c>
      <c r="AQ1375" s="40">
        <f t="shared" si="18"/>
        <v>0</v>
      </c>
      <c r="AR1375" s="40">
        <f t="shared" si="18"/>
        <v>0</v>
      </c>
      <c r="AS1375" s="40">
        <f t="shared" si="18"/>
        <v>0</v>
      </c>
      <c r="AT1375" s="40">
        <f t="shared" si="18"/>
        <v>0</v>
      </c>
      <c r="AU1375" s="40">
        <f t="shared" si="18"/>
        <v>0</v>
      </c>
      <c r="AV1375" s="40">
        <f t="shared" si="18"/>
        <v>0</v>
      </c>
      <c r="AW1375" s="40">
        <f t="shared" si="18"/>
        <v>0</v>
      </c>
      <c r="AX1375" s="40">
        <f t="shared" si="18"/>
        <v>0</v>
      </c>
      <c r="AY1375" s="40">
        <f t="shared" si="18"/>
        <v>0</v>
      </c>
      <c r="AZ1375" s="40">
        <f t="shared" si="18"/>
        <v>0</v>
      </c>
      <c r="BA1375" s="40">
        <f t="shared" si="18"/>
        <v>0</v>
      </c>
      <c r="BB1375" s="40">
        <f t="shared" si="18"/>
        <v>0</v>
      </c>
      <c r="BC1375" s="40">
        <f t="shared" si="18"/>
        <v>0</v>
      </c>
      <c r="BD1375" s="40">
        <f t="shared" si="18"/>
        <v>0</v>
      </c>
      <c r="BE1375" s="40">
        <f t="shared" si="18"/>
        <v>0</v>
      </c>
      <c r="BF1375" s="40">
        <f t="shared" si="18"/>
        <v>0</v>
      </c>
      <c r="BG1375" s="40">
        <f t="shared" si="18"/>
        <v>0</v>
      </c>
      <c r="BH1375" s="40">
        <f t="shared" si="18"/>
        <v>0</v>
      </c>
      <c r="BI1375" s="40">
        <f t="shared" si="18"/>
        <v>0</v>
      </c>
      <c r="BJ1375" s="40">
        <f t="shared" si="18"/>
        <v>0</v>
      </c>
      <c r="BK1375" s="40">
        <f t="shared" si="18"/>
        <v>0</v>
      </c>
      <c r="BL1375" s="40">
        <f t="shared" si="18"/>
        <v>0</v>
      </c>
      <c r="BM1375" s="40">
        <f t="shared" si="18"/>
        <v>0</v>
      </c>
      <c r="BN1375" s="40">
        <f t="shared" si="18"/>
        <v>0</v>
      </c>
      <c r="BO1375" s="40">
        <f t="shared" si="18"/>
        <v>0</v>
      </c>
      <c r="BP1375" s="40">
        <f t="shared" si="18"/>
        <v>0</v>
      </c>
      <c r="BQ1375" s="40">
        <f t="shared" si="18"/>
        <v>0</v>
      </c>
      <c r="BR1375" s="40">
        <f t="shared" si="18"/>
        <v>0</v>
      </c>
      <c r="BS1375" s="40">
        <f t="shared" si="18"/>
        <v>0</v>
      </c>
    </row>
    <row r="1376" spans="1:71" x14ac:dyDescent="0.45">
      <c r="B1376" s="187"/>
      <c r="C1376" s="176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84"/>
      <c r="AI1376" s="178"/>
      <c r="AJ1376" s="178"/>
      <c r="AK1376" s="172"/>
      <c r="AM1376" s="9"/>
    </row>
    <row r="1377" spans="2:45" x14ac:dyDescent="0.45">
      <c r="B1377" s="187"/>
      <c r="C1377" s="176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84"/>
      <c r="AI1377" s="178"/>
      <c r="AJ1377" s="178"/>
      <c r="AK1377" s="172"/>
      <c r="AM1377" s="9"/>
      <c r="AO1377" s="22" t="s">
        <v>257</v>
      </c>
      <c r="AP1377" s="22" t="s">
        <v>587</v>
      </c>
      <c r="AQ1377" s="22" t="s">
        <v>590</v>
      </c>
      <c r="AR1377" s="22" t="s">
        <v>588</v>
      </c>
      <c r="AS1377" s="22" t="s">
        <v>589</v>
      </c>
    </row>
    <row r="1378" spans="2:45" x14ac:dyDescent="0.45">
      <c r="B1378" s="187"/>
      <c r="C1378" s="176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84"/>
      <c r="AI1378" s="178"/>
      <c r="AJ1378" s="178"/>
      <c r="AK1378" s="172"/>
      <c r="AM1378" s="9"/>
      <c r="AO1378" s="23">
        <f>ROWS(AH1373:AH1447)-COUNTBLANK(AH1373:AH1447)</f>
        <v>0</v>
      </c>
      <c r="AP1378" s="23">
        <f>COUNTIF(AK1373:AK1447,"FALSE")</f>
        <v>0</v>
      </c>
      <c r="AQ1378" s="23">
        <f>AO1378-AP1378</f>
        <v>0</v>
      </c>
      <c r="AR1378" s="23">
        <f>COUNTIF(AJ1373:AJ1447,"O")</f>
        <v>0</v>
      </c>
      <c r="AS1378" s="23">
        <f>COUNTIF(AJ1373:AJ1447,"*~?")</f>
        <v>0</v>
      </c>
    </row>
    <row r="1379" spans="2:45" x14ac:dyDescent="0.45">
      <c r="B1379" s="187"/>
      <c r="C1379" s="176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84"/>
      <c r="AI1379" s="178"/>
      <c r="AJ1379" s="178"/>
      <c r="AK1379" s="172"/>
      <c r="AM1379" s="9"/>
    </row>
    <row r="1380" spans="2:45" x14ac:dyDescent="0.45">
      <c r="B1380" s="187"/>
      <c r="C1380" s="176"/>
      <c r="D1380" s="171"/>
      <c r="E1380" s="171"/>
      <c r="F1380" s="171"/>
      <c r="G1380" s="171"/>
      <c r="H1380" s="171"/>
      <c r="I1380" s="171"/>
      <c r="J1380" s="171"/>
      <c r="K1380" s="171"/>
      <c r="L1380" s="171"/>
      <c r="M1380" s="171"/>
      <c r="N1380" s="171"/>
      <c r="O1380" s="171"/>
      <c r="P1380" s="171"/>
      <c r="Q1380" s="171"/>
      <c r="R1380" s="171"/>
      <c r="S1380" s="171"/>
      <c r="T1380" s="171"/>
      <c r="U1380" s="171"/>
      <c r="V1380" s="171"/>
      <c r="W1380" s="171"/>
      <c r="X1380" s="171"/>
      <c r="Y1380" s="171"/>
      <c r="Z1380" s="171"/>
      <c r="AA1380" s="171"/>
      <c r="AB1380" s="171"/>
      <c r="AC1380" s="171"/>
      <c r="AD1380" s="171"/>
      <c r="AE1380" s="171"/>
      <c r="AF1380" s="171"/>
      <c r="AG1380" s="171"/>
      <c r="AH1380" s="184"/>
      <c r="AI1380" s="178"/>
      <c r="AJ1380" s="178"/>
      <c r="AK1380" s="172"/>
      <c r="AM1380" s="9"/>
      <c r="AO1380" s="9"/>
      <c r="AP1380" s="22" t="s">
        <v>455</v>
      </c>
      <c r="AQ1380" s="22" t="s">
        <v>337</v>
      </c>
      <c r="AR1380" s="22" t="s">
        <v>456</v>
      </c>
    </row>
    <row r="1381" spans="2:45" x14ac:dyDescent="0.45">
      <c r="B1381" s="187"/>
      <c r="C1381" s="176"/>
      <c r="D1381" s="171"/>
      <c r="E1381" s="171"/>
      <c r="F1381" s="171"/>
      <c r="G1381" s="171"/>
      <c r="H1381" s="171"/>
      <c r="I1381" s="171"/>
      <c r="J1381" s="171"/>
      <c r="K1381" s="171"/>
      <c r="L1381" s="171"/>
      <c r="M1381" s="171"/>
      <c r="N1381" s="171"/>
      <c r="O1381" s="171"/>
      <c r="P1381" s="171"/>
      <c r="Q1381" s="171"/>
      <c r="R1381" s="171"/>
      <c r="S1381" s="171"/>
      <c r="T1381" s="171"/>
      <c r="U1381" s="171"/>
      <c r="V1381" s="171"/>
      <c r="W1381" s="171"/>
      <c r="X1381" s="171"/>
      <c r="Y1381" s="171"/>
      <c r="Z1381" s="171"/>
      <c r="AA1381" s="171"/>
      <c r="AB1381" s="171"/>
      <c r="AC1381" s="171"/>
      <c r="AD1381" s="171"/>
      <c r="AE1381" s="171"/>
      <c r="AF1381" s="171"/>
      <c r="AG1381" s="171"/>
      <c r="AH1381" s="184"/>
      <c r="AI1381" s="178"/>
      <c r="AJ1381" s="178"/>
      <c r="AK1381" s="172"/>
      <c r="AM1381" s="9"/>
      <c r="AO1381" s="22" t="s">
        <v>260</v>
      </c>
      <c r="AP1381" s="25">
        <f>IF(ISNUMBER(SEARCH("S",A1374)),COUNTIF(AK1373:AK1382,"False"),0)</f>
        <v>0</v>
      </c>
      <c r="AQ1381" s="25">
        <f>IF(ISNUMBER(SEARCH("S",A1374)),COUNTIF(AK1407:AK1416,"False"),0)</f>
        <v>0</v>
      </c>
      <c r="AR1381" s="25">
        <f>IF(ISNUMBER(SEARCH("S",A1374)),COUNTIF(AK1383:AK1406,"False"),0)</f>
        <v>0</v>
      </c>
      <c r="AS1381" s="28"/>
    </row>
    <row r="1382" spans="2:45" x14ac:dyDescent="0.45">
      <c r="B1382" s="187"/>
      <c r="C1382" s="176"/>
      <c r="D1382" s="171"/>
      <c r="E1382" s="171"/>
      <c r="F1382" s="171"/>
      <c r="G1382" s="171"/>
      <c r="H1382" s="171"/>
      <c r="I1382" s="171"/>
      <c r="J1382" s="171"/>
      <c r="K1382" s="171"/>
      <c r="L1382" s="171"/>
      <c r="M1382" s="171"/>
      <c r="N1382" s="171"/>
      <c r="O1382" s="171"/>
      <c r="P1382" s="171"/>
      <c r="Q1382" s="171"/>
      <c r="R1382" s="171"/>
      <c r="S1382" s="171"/>
      <c r="T1382" s="171"/>
      <c r="U1382" s="171"/>
      <c r="V1382" s="171"/>
      <c r="W1382" s="171"/>
      <c r="X1382" s="171"/>
      <c r="Y1382" s="171"/>
      <c r="Z1382" s="171"/>
      <c r="AA1382" s="171"/>
      <c r="AB1382" s="171"/>
      <c r="AC1382" s="171"/>
      <c r="AD1382" s="171"/>
      <c r="AE1382" s="171"/>
      <c r="AF1382" s="171"/>
      <c r="AG1382" s="171"/>
      <c r="AH1382" s="184"/>
      <c r="AI1382" s="178"/>
      <c r="AJ1382" s="178"/>
      <c r="AK1382" s="172"/>
      <c r="AM1382" s="9"/>
      <c r="AO1382" s="22" t="s">
        <v>352</v>
      </c>
      <c r="AP1382" s="25">
        <f>IF(ISNUMBER(SEARCH("P",A1374)),COUNTIF(AK1373:AK1382,"False"),0)</f>
        <v>0</v>
      </c>
      <c r="AQ1382" s="25">
        <f>IF(ISNUMBER(SEARCH("P",A1374)),COUNTIF(AK1407:AK1416,"False"),0)</f>
        <v>0</v>
      </c>
      <c r="AR1382" s="25">
        <f>IF(ISNUMBER(SEARCH("P",A1374)),COUNTIF(AK1383:AK1406,"False"),0)</f>
        <v>0</v>
      </c>
      <c r="AS1382" s="18"/>
    </row>
    <row r="1383" spans="2:45" x14ac:dyDescent="0.45">
      <c r="B1383" s="187"/>
      <c r="C1383" s="176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84"/>
      <c r="AI1383" s="178"/>
      <c r="AJ1383" s="178"/>
      <c r="AK1383" s="172"/>
      <c r="AM1383" s="9"/>
      <c r="AO1383" s="22" t="s">
        <v>353</v>
      </c>
      <c r="AP1383" s="25">
        <f>IF(ISNUMBER(SEARCH("A",A1374)),COUNTIF(AK1373:AK1382,"False"),0)</f>
        <v>0</v>
      </c>
      <c r="AQ1383" s="25">
        <f>IF(ISNUMBER(SEARCH("A",A1374)),COUNTIF(AK1438:AK1447,"False"),0)</f>
        <v>0</v>
      </c>
      <c r="AR1383" s="25">
        <f>IF(ISNUMBER(SEARCH("A",A1374)),COUNTIF(AK1383:AK1437,"False"),0)</f>
        <v>0</v>
      </c>
      <c r="AS1383" s="18"/>
    </row>
    <row r="1384" spans="2:45" x14ac:dyDescent="0.45">
      <c r="B1384" s="187"/>
      <c r="C1384" s="176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84"/>
      <c r="AI1384" s="178"/>
      <c r="AJ1384" s="178"/>
      <c r="AK1384" s="172"/>
      <c r="AM1384" s="9"/>
      <c r="AS1384" s="18"/>
    </row>
    <row r="1385" spans="2:45" x14ac:dyDescent="0.45">
      <c r="B1385" s="187"/>
      <c r="C1385" s="176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84"/>
      <c r="AI1385" s="178"/>
      <c r="AJ1385" s="178"/>
      <c r="AK1385" s="172"/>
      <c r="AM1385" s="9"/>
    </row>
    <row r="1386" spans="2:45" x14ac:dyDescent="0.45">
      <c r="B1386" s="187"/>
      <c r="C1386" s="176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84"/>
      <c r="AI1386" s="178"/>
      <c r="AJ1386" s="178"/>
      <c r="AK1386" s="172"/>
      <c r="AM1386" s="9"/>
    </row>
    <row r="1387" spans="2:45" x14ac:dyDescent="0.45">
      <c r="B1387" s="187"/>
      <c r="C1387" s="176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84"/>
      <c r="AI1387" s="178"/>
      <c r="AJ1387" s="178"/>
      <c r="AK1387" s="172"/>
      <c r="AM1387" s="9"/>
    </row>
    <row r="1388" spans="2:45" x14ac:dyDescent="0.45">
      <c r="B1388" s="187"/>
      <c r="C1388" s="176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84"/>
      <c r="AI1388" s="178"/>
      <c r="AJ1388" s="178"/>
      <c r="AK1388" s="172"/>
      <c r="AM1388" s="9"/>
    </row>
    <row r="1389" spans="2:45" x14ac:dyDescent="0.45">
      <c r="B1389" s="187"/>
      <c r="C1389" s="176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84"/>
      <c r="AI1389" s="178"/>
      <c r="AJ1389" s="178"/>
      <c r="AK1389" s="172"/>
      <c r="AM1389" s="9"/>
    </row>
    <row r="1390" spans="2:45" x14ac:dyDescent="0.45">
      <c r="B1390" s="187"/>
      <c r="C1390" s="176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84"/>
      <c r="AI1390" s="178"/>
      <c r="AJ1390" s="178"/>
      <c r="AK1390" s="172"/>
      <c r="AM1390" s="9"/>
    </row>
    <row r="1391" spans="2:45" x14ac:dyDescent="0.45">
      <c r="B1391" s="187"/>
      <c r="C1391" s="176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84"/>
      <c r="AI1391" s="178"/>
      <c r="AJ1391" s="178"/>
      <c r="AK1391" s="172"/>
      <c r="AM1391" s="9"/>
    </row>
    <row r="1392" spans="2:45" x14ac:dyDescent="0.45">
      <c r="B1392" s="187"/>
      <c r="C1392" s="176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84"/>
      <c r="AI1392" s="178"/>
      <c r="AJ1392" s="178"/>
      <c r="AK1392" s="172"/>
      <c r="AM1392" s="9"/>
    </row>
    <row r="1393" spans="2:39" x14ac:dyDescent="0.45">
      <c r="B1393" s="187"/>
      <c r="C1393" s="176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84"/>
      <c r="AI1393" s="178"/>
      <c r="AJ1393" s="178"/>
      <c r="AK1393" s="172"/>
      <c r="AM1393" s="9"/>
    </row>
    <row r="1394" spans="2:39" x14ac:dyDescent="0.45">
      <c r="B1394" s="187"/>
      <c r="C1394" s="176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84"/>
      <c r="AI1394" s="178"/>
      <c r="AJ1394" s="178"/>
      <c r="AK1394" s="172"/>
      <c r="AM1394" s="9"/>
    </row>
    <row r="1395" spans="2:39" x14ac:dyDescent="0.45">
      <c r="B1395" s="187"/>
      <c r="C1395" s="176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84"/>
      <c r="AI1395" s="178"/>
      <c r="AJ1395" s="178"/>
      <c r="AK1395" s="172"/>
      <c r="AM1395" s="9"/>
    </row>
    <row r="1396" spans="2:39" x14ac:dyDescent="0.45">
      <c r="B1396" s="187"/>
      <c r="C1396" s="176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84"/>
      <c r="AI1396" s="178"/>
      <c r="AJ1396" s="178"/>
      <c r="AK1396" s="172"/>
      <c r="AM1396" s="9"/>
    </row>
    <row r="1397" spans="2:39" x14ac:dyDescent="0.45">
      <c r="B1397" s="187"/>
      <c r="C1397" s="176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84"/>
      <c r="AI1397" s="178"/>
      <c r="AJ1397" s="178"/>
      <c r="AK1397" s="172"/>
      <c r="AM1397" s="9"/>
    </row>
    <row r="1398" spans="2:39" x14ac:dyDescent="0.45">
      <c r="B1398" s="187"/>
      <c r="C1398" s="176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84"/>
      <c r="AI1398" s="178"/>
      <c r="AJ1398" s="178"/>
      <c r="AK1398" s="172"/>
      <c r="AM1398" s="9"/>
    </row>
    <row r="1399" spans="2:39" x14ac:dyDescent="0.45">
      <c r="B1399" s="187"/>
      <c r="C1399" s="176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84"/>
      <c r="AI1399" s="178"/>
      <c r="AJ1399" s="178"/>
      <c r="AK1399" s="172"/>
      <c r="AM1399" s="9"/>
    </row>
    <row r="1400" spans="2:39" x14ac:dyDescent="0.45">
      <c r="B1400" s="187"/>
      <c r="C1400" s="176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84"/>
      <c r="AI1400" s="178"/>
      <c r="AJ1400" s="178"/>
      <c r="AK1400" s="172"/>
      <c r="AM1400" s="9"/>
    </row>
    <row r="1401" spans="2:39" x14ac:dyDescent="0.45">
      <c r="B1401" s="187"/>
      <c r="C1401" s="176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84"/>
      <c r="AI1401" s="178"/>
      <c r="AJ1401" s="178"/>
      <c r="AK1401" s="172"/>
      <c r="AM1401" s="9"/>
    </row>
    <row r="1402" spans="2:39" x14ac:dyDescent="0.45">
      <c r="B1402" s="187"/>
      <c r="C1402" s="176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84"/>
      <c r="AI1402" s="178"/>
      <c r="AJ1402" s="178"/>
      <c r="AK1402" s="172"/>
      <c r="AM1402" s="9"/>
    </row>
    <row r="1403" spans="2:39" x14ac:dyDescent="0.45">
      <c r="B1403" s="187"/>
      <c r="C1403" s="176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84"/>
      <c r="AI1403" s="178"/>
      <c r="AJ1403" s="178"/>
      <c r="AK1403" s="172"/>
      <c r="AM1403" s="9"/>
    </row>
    <row r="1404" spans="2:39" x14ac:dyDescent="0.45">
      <c r="B1404" s="187"/>
      <c r="C1404" s="176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84"/>
      <c r="AI1404" s="178"/>
      <c r="AJ1404" s="178"/>
      <c r="AK1404" s="172"/>
      <c r="AM1404" s="9"/>
    </row>
    <row r="1405" spans="2:39" x14ac:dyDescent="0.45">
      <c r="B1405" s="187"/>
      <c r="C1405" s="176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84"/>
      <c r="AI1405" s="178"/>
      <c r="AJ1405" s="178"/>
      <c r="AK1405" s="172"/>
      <c r="AM1405" s="9"/>
    </row>
    <row r="1406" spans="2:39" x14ac:dyDescent="0.45">
      <c r="B1406" s="187"/>
      <c r="C1406" s="176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84"/>
      <c r="AI1406" s="178"/>
      <c r="AJ1406" s="178"/>
      <c r="AK1406" s="172"/>
      <c r="AM1406" s="9"/>
    </row>
    <row r="1407" spans="2:39" x14ac:dyDescent="0.45">
      <c r="B1407" s="187"/>
      <c r="C1407" s="176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84"/>
      <c r="AI1407" s="178"/>
      <c r="AJ1407" s="178"/>
      <c r="AK1407" s="172"/>
      <c r="AM1407" s="9"/>
    </row>
    <row r="1408" spans="2:39" x14ac:dyDescent="0.45">
      <c r="B1408" s="187"/>
      <c r="C1408" s="176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84"/>
      <c r="AI1408" s="178"/>
      <c r="AJ1408" s="178"/>
      <c r="AK1408" s="172"/>
      <c r="AM1408" s="9"/>
    </row>
    <row r="1409" spans="2:39" x14ac:dyDescent="0.45">
      <c r="B1409" s="187"/>
      <c r="C1409" s="176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84"/>
      <c r="AI1409" s="178"/>
      <c r="AJ1409" s="178"/>
      <c r="AK1409" s="172"/>
      <c r="AM1409" s="9"/>
    </row>
    <row r="1410" spans="2:39" x14ac:dyDescent="0.45">
      <c r="B1410" s="187"/>
      <c r="C1410" s="176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84"/>
      <c r="AI1410" s="178"/>
      <c r="AJ1410" s="178"/>
      <c r="AK1410" s="172"/>
      <c r="AM1410" s="9"/>
    </row>
    <row r="1411" spans="2:39" x14ac:dyDescent="0.45">
      <c r="B1411" s="187"/>
      <c r="C1411" s="176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84"/>
      <c r="AI1411" s="178"/>
      <c r="AJ1411" s="178"/>
      <c r="AK1411" s="172"/>
      <c r="AM1411" s="9"/>
    </row>
    <row r="1412" spans="2:39" x14ac:dyDescent="0.45">
      <c r="B1412" s="187"/>
      <c r="C1412" s="176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84"/>
      <c r="AI1412" s="178"/>
      <c r="AJ1412" s="178"/>
      <c r="AK1412" s="172"/>
      <c r="AM1412" s="9"/>
    </row>
    <row r="1413" spans="2:39" x14ac:dyDescent="0.45">
      <c r="B1413" s="187"/>
      <c r="C1413" s="176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84"/>
      <c r="AI1413" s="178"/>
      <c r="AJ1413" s="178"/>
      <c r="AK1413" s="172"/>
      <c r="AM1413" s="9"/>
    </row>
    <row r="1414" spans="2:39" x14ac:dyDescent="0.45">
      <c r="B1414" s="187"/>
      <c r="C1414" s="176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84"/>
      <c r="AI1414" s="178"/>
      <c r="AJ1414" s="178"/>
      <c r="AK1414" s="172"/>
      <c r="AM1414" s="9"/>
    </row>
    <row r="1415" spans="2:39" x14ac:dyDescent="0.45">
      <c r="B1415" s="187"/>
      <c r="C1415" s="176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84"/>
      <c r="AI1415" s="178"/>
      <c r="AJ1415" s="178"/>
      <c r="AK1415" s="172"/>
      <c r="AM1415" s="9"/>
    </row>
    <row r="1416" spans="2:39" x14ac:dyDescent="0.45">
      <c r="B1416" s="187"/>
      <c r="C1416" s="176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84"/>
      <c r="AI1416" s="178"/>
      <c r="AJ1416" s="178"/>
      <c r="AK1416" s="172"/>
      <c r="AM1416" s="9"/>
    </row>
    <row r="1417" spans="2:39" x14ac:dyDescent="0.45">
      <c r="B1417" s="187"/>
      <c r="C1417" s="176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84"/>
      <c r="AI1417" s="178"/>
      <c r="AJ1417" s="178"/>
      <c r="AK1417" s="172"/>
      <c r="AM1417" s="9"/>
    </row>
    <row r="1418" spans="2:39" x14ac:dyDescent="0.45">
      <c r="B1418" s="187"/>
      <c r="C1418" s="176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84"/>
      <c r="AI1418" s="178"/>
      <c r="AJ1418" s="178"/>
      <c r="AK1418" s="172"/>
      <c r="AM1418" s="9"/>
    </row>
    <row r="1419" spans="2:39" x14ac:dyDescent="0.45">
      <c r="B1419" s="187"/>
      <c r="C1419" s="176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84"/>
      <c r="AI1419" s="178"/>
      <c r="AJ1419" s="178"/>
      <c r="AK1419" s="172"/>
      <c r="AM1419" s="9"/>
    </row>
    <row r="1420" spans="2:39" x14ac:dyDescent="0.45">
      <c r="B1420" s="187"/>
      <c r="C1420" s="176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84"/>
      <c r="AI1420" s="178"/>
      <c r="AJ1420" s="178"/>
      <c r="AK1420" s="172"/>
      <c r="AM1420" s="9"/>
    </row>
    <row r="1421" spans="2:39" x14ac:dyDescent="0.45">
      <c r="B1421" s="187"/>
      <c r="C1421" s="176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84"/>
      <c r="AI1421" s="178"/>
      <c r="AJ1421" s="178"/>
      <c r="AK1421" s="172"/>
      <c r="AM1421" s="9"/>
    </row>
    <row r="1422" spans="2:39" x14ac:dyDescent="0.45">
      <c r="B1422" s="187"/>
      <c r="C1422" s="176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84"/>
      <c r="AI1422" s="178"/>
      <c r="AJ1422" s="178"/>
      <c r="AK1422" s="172"/>
      <c r="AM1422" s="9"/>
    </row>
    <row r="1423" spans="2:39" x14ac:dyDescent="0.45">
      <c r="B1423" s="187"/>
      <c r="C1423" s="176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84"/>
      <c r="AI1423" s="178"/>
      <c r="AJ1423" s="178"/>
      <c r="AK1423" s="172"/>
      <c r="AM1423" s="9"/>
    </row>
    <row r="1424" spans="2:39" x14ac:dyDescent="0.45">
      <c r="B1424" s="187"/>
      <c r="C1424" s="176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84"/>
      <c r="AI1424" s="178"/>
      <c r="AJ1424" s="178"/>
      <c r="AK1424" s="172"/>
      <c r="AM1424" s="9"/>
    </row>
    <row r="1425" spans="2:39" x14ac:dyDescent="0.45">
      <c r="B1425" s="187"/>
      <c r="C1425" s="176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84"/>
      <c r="AI1425" s="178"/>
      <c r="AJ1425" s="178"/>
      <c r="AK1425" s="172"/>
      <c r="AM1425" s="9"/>
    </row>
    <row r="1426" spans="2:39" x14ac:dyDescent="0.45">
      <c r="B1426" s="187"/>
      <c r="C1426" s="176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84"/>
      <c r="AI1426" s="178"/>
      <c r="AJ1426" s="178"/>
      <c r="AK1426" s="172"/>
      <c r="AM1426" s="9"/>
    </row>
    <row r="1427" spans="2:39" x14ac:dyDescent="0.45">
      <c r="B1427" s="187"/>
      <c r="C1427" s="176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84"/>
      <c r="AI1427" s="178"/>
      <c r="AJ1427" s="178"/>
      <c r="AK1427" s="172"/>
      <c r="AM1427" s="9"/>
    </row>
    <row r="1428" spans="2:39" x14ac:dyDescent="0.45">
      <c r="B1428" s="187"/>
      <c r="C1428" s="176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84"/>
      <c r="AI1428" s="178"/>
      <c r="AJ1428" s="178"/>
      <c r="AK1428" s="172"/>
      <c r="AM1428" s="9"/>
    </row>
    <row r="1429" spans="2:39" x14ac:dyDescent="0.45">
      <c r="B1429" s="187"/>
      <c r="C1429" s="176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84"/>
      <c r="AI1429" s="178"/>
      <c r="AJ1429" s="178"/>
      <c r="AK1429" s="172"/>
      <c r="AM1429" s="9"/>
    </row>
    <row r="1430" spans="2:39" x14ac:dyDescent="0.45">
      <c r="B1430" s="187"/>
      <c r="C1430" s="176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84"/>
      <c r="AI1430" s="178"/>
      <c r="AJ1430" s="178"/>
      <c r="AK1430" s="172"/>
      <c r="AM1430" s="9"/>
    </row>
    <row r="1431" spans="2:39" x14ac:dyDescent="0.45">
      <c r="B1431" s="187"/>
      <c r="C1431" s="176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84"/>
      <c r="AI1431" s="178"/>
      <c r="AJ1431" s="178"/>
      <c r="AK1431" s="172"/>
      <c r="AM1431" s="9"/>
    </row>
    <row r="1432" spans="2:39" x14ac:dyDescent="0.45">
      <c r="B1432" s="187"/>
      <c r="C1432" s="176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84"/>
      <c r="AI1432" s="178"/>
      <c r="AJ1432" s="178"/>
      <c r="AK1432" s="172"/>
      <c r="AM1432" s="9"/>
    </row>
    <row r="1433" spans="2:39" x14ac:dyDescent="0.45">
      <c r="B1433" s="187"/>
      <c r="C1433" s="176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84"/>
      <c r="AI1433" s="178"/>
      <c r="AJ1433" s="178"/>
      <c r="AK1433" s="172"/>
      <c r="AM1433" s="9"/>
    </row>
    <row r="1434" spans="2:39" x14ac:dyDescent="0.45">
      <c r="B1434" s="187"/>
      <c r="C1434" s="176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84"/>
      <c r="AI1434" s="178"/>
      <c r="AJ1434" s="178"/>
      <c r="AK1434" s="172"/>
      <c r="AM1434" s="9"/>
    </row>
    <row r="1435" spans="2:39" x14ac:dyDescent="0.45">
      <c r="B1435" s="187"/>
      <c r="C1435" s="176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84"/>
      <c r="AI1435" s="178"/>
      <c r="AJ1435" s="178"/>
      <c r="AK1435" s="172"/>
      <c r="AM1435" s="9"/>
    </row>
    <row r="1436" spans="2:39" x14ac:dyDescent="0.45">
      <c r="B1436" s="187"/>
      <c r="C1436" s="176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84"/>
      <c r="AI1436" s="178"/>
      <c r="AJ1436" s="178"/>
      <c r="AK1436" s="172"/>
      <c r="AM1436" s="9"/>
    </row>
    <row r="1437" spans="2:39" x14ac:dyDescent="0.45">
      <c r="B1437" s="187"/>
      <c r="C1437" s="176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84"/>
      <c r="AI1437" s="178"/>
      <c r="AJ1437" s="178"/>
      <c r="AK1437" s="172"/>
      <c r="AM1437" s="9"/>
    </row>
    <row r="1438" spans="2:39" x14ac:dyDescent="0.45">
      <c r="B1438" s="187"/>
      <c r="C1438" s="176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84"/>
      <c r="AI1438" s="178"/>
      <c r="AJ1438" s="178"/>
      <c r="AK1438" s="172"/>
      <c r="AM1438" s="9"/>
    </row>
    <row r="1439" spans="2:39" x14ac:dyDescent="0.45">
      <c r="B1439" s="187"/>
      <c r="C1439" s="176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84"/>
      <c r="AI1439" s="178"/>
      <c r="AJ1439" s="178"/>
      <c r="AK1439" s="172"/>
      <c r="AM1439" s="9"/>
    </row>
    <row r="1440" spans="2:39" x14ac:dyDescent="0.45">
      <c r="B1440" s="187"/>
      <c r="C1440" s="176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84"/>
      <c r="AI1440" s="178"/>
      <c r="AJ1440" s="178"/>
      <c r="AK1440" s="172"/>
      <c r="AM1440" s="9"/>
    </row>
    <row r="1441" spans="1:71" x14ac:dyDescent="0.45">
      <c r="B1441" s="187"/>
      <c r="C1441" s="176"/>
      <c r="D1441" s="171"/>
      <c r="E1441" s="171"/>
      <c r="F1441" s="171"/>
      <c r="G1441" s="171"/>
      <c r="H1441" s="171"/>
      <c r="I1441" s="171"/>
      <c r="J1441" s="171"/>
      <c r="K1441" s="171"/>
      <c r="L1441" s="171"/>
      <c r="M1441" s="171"/>
      <c r="N1441" s="171"/>
      <c r="O1441" s="171"/>
      <c r="P1441" s="171"/>
      <c r="Q1441" s="171"/>
      <c r="R1441" s="171"/>
      <c r="S1441" s="171"/>
      <c r="T1441" s="171"/>
      <c r="U1441" s="171"/>
      <c r="V1441" s="171"/>
      <c r="W1441" s="171"/>
      <c r="X1441" s="171"/>
      <c r="Y1441" s="171"/>
      <c r="Z1441" s="171"/>
      <c r="AA1441" s="171"/>
      <c r="AB1441" s="171"/>
      <c r="AC1441" s="171"/>
      <c r="AD1441" s="171"/>
      <c r="AE1441" s="171"/>
      <c r="AF1441" s="171"/>
      <c r="AG1441" s="171"/>
      <c r="AH1441" s="184"/>
      <c r="AI1441" s="178"/>
      <c r="AJ1441" s="178"/>
      <c r="AK1441" s="172"/>
      <c r="AM1441" s="9"/>
    </row>
    <row r="1442" spans="1:71" x14ac:dyDescent="0.45">
      <c r="B1442" s="187"/>
      <c r="C1442" s="176"/>
      <c r="D1442" s="171"/>
      <c r="E1442" s="171"/>
      <c r="F1442" s="171"/>
      <c r="G1442" s="171"/>
      <c r="H1442" s="171"/>
      <c r="I1442" s="171"/>
      <c r="J1442" s="171"/>
      <c r="K1442" s="171"/>
      <c r="L1442" s="171"/>
      <c r="M1442" s="171"/>
      <c r="N1442" s="171"/>
      <c r="O1442" s="171"/>
      <c r="P1442" s="171"/>
      <c r="Q1442" s="171"/>
      <c r="R1442" s="171"/>
      <c r="S1442" s="171"/>
      <c r="T1442" s="171"/>
      <c r="U1442" s="171"/>
      <c r="V1442" s="171"/>
      <c r="W1442" s="171"/>
      <c r="X1442" s="171"/>
      <c r="Y1442" s="171"/>
      <c r="Z1442" s="171"/>
      <c r="AA1442" s="171"/>
      <c r="AB1442" s="171"/>
      <c r="AC1442" s="171"/>
      <c r="AD1442" s="171"/>
      <c r="AE1442" s="171"/>
      <c r="AF1442" s="171"/>
      <c r="AG1442" s="171"/>
      <c r="AH1442" s="184"/>
      <c r="AI1442" s="178"/>
      <c r="AJ1442" s="178"/>
      <c r="AK1442" s="172"/>
      <c r="AM1442" s="9"/>
    </row>
    <row r="1443" spans="1:71" x14ac:dyDescent="0.45">
      <c r="B1443" s="187"/>
      <c r="C1443" s="176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84"/>
      <c r="AI1443" s="178"/>
      <c r="AJ1443" s="178"/>
      <c r="AK1443" s="172"/>
      <c r="AM1443" s="9"/>
    </row>
    <row r="1444" spans="1:71" x14ac:dyDescent="0.45">
      <c r="B1444" s="187"/>
      <c r="C1444" s="176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84"/>
      <c r="AI1444" s="178"/>
      <c r="AJ1444" s="178"/>
      <c r="AK1444" s="172"/>
      <c r="AM1444" s="9"/>
    </row>
    <row r="1445" spans="1:71" x14ac:dyDescent="0.45">
      <c r="B1445" s="187"/>
      <c r="C1445" s="176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84"/>
      <c r="AI1445" s="178"/>
      <c r="AJ1445" s="178"/>
      <c r="AK1445" s="172"/>
      <c r="AM1445" s="9"/>
    </row>
    <row r="1446" spans="1:71" x14ac:dyDescent="0.45">
      <c r="B1446" s="187"/>
      <c r="C1446" s="176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84"/>
      <c r="AI1446" s="178"/>
      <c r="AJ1446" s="178"/>
      <c r="AK1446" s="172"/>
      <c r="AM1446" s="9"/>
    </row>
    <row r="1447" spans="1:71" ht="14.65" thickBot="1" x14ac:dyDescent="0.5">
      <c r="B1447" s="187"/>
      <c r="C1447" s="176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84"/>
      <c r="AI1447" s="178"/>
      <c r="AJ1447" s="178"/>
      <c r="AK1447" s="172"/>
      <c r="AM1447" s="11"/>
    </row>
    <row r="1448" spans="1:71" ht="29.25" thickTop="1" thickBot="1" x14ac:dyDescent="0.5">
      <c r="B1448" s="185"/>
      <c r="C1448" s="172"/>
      <c r="D1448" s="172"/>
      <c r="E1448" s="172"/>
      <c r="F1448" s="172"/>
      <c r="G1448" s="172"/>
      <c r="H1448" s="172"/>
      <c r="I1448" s="172"/>
      <c r="J1448" s="172"/>
      <c r="K1448" s="172"/>
      <c r="L1448" s="172"/>
      <c r="M1448" s="172"/>
      <c r="N1448" s="172"/>
      <c r="O1448" s="172"/>
      <c r="P1448" s="172"/>
      <c r="Q1448" s="172"/>
      <c r="R1448" s="172"/>
      <c r="S1448" s="172"/>
      <c r="T1448" s="172"/>
      <c r="U1448" s="172"/>
      <c r="V1448" s="172"/>
      <c r="W1448" s="172"/>
      <c r="X1448" s="172"/>
      <c r="Y1448" s="172"/>
      <c r="Z1448" s="172"/>
      <c r="AA1448" s="172"/>
      <c r="AB1448" s="172"/>
      <c r="AC1448" s="172"/>
      <c r="AD1448" s="172"/>
      <c r="AE1448" s="172"/>
      <c r="AF1448" s="172"/>
      <c r="AG1448" s="172"/>
      <c r="AH1448" s="185"/>
      <c r="AI1448" s="178"/>
      <c r="AJ1448" s="172"/>
      <c r="AK1448" s="172"/>
      <c r="AM1448" s="13"/>
      <c r="AN1448" s="12"/>
      <c r="AO1448" s="122" t="s">
        <v>244</v>
      </c>
      <c r="AP1448" s="5" t="s">
        <v>483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540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539</v>
      </c>
      <c r="BB1448" s="5" t="s">
        <v>64</v>
      </c>
      <c r="BC1448" s="5" t="s">
        <v>68</v>
      </c>
      <c r="BD1448" s="5" t="s">
        <v>547</v>
      </c>
      <c r="BE1448" s="5" t="s">
        <v>50</v>
      </c>
      <c r="BF1448" s="5" t="s">
        <v>63</v>
      </c>
      <c r="BG1448" s="5" t="s">
        <v>67</v>
      </c>
      <c r="BH1448" s="5" t="s">
        <v>556</v>
      </c>
      <c r="BI1448" s="5" t="s">
        <v>548</v>
      </c>
      <c r="BJ1448" s="5" t="s">
        <v>538</v>
      </c>
      <c r="BK1448" s="5" t="s">
        <v>174</v>
      </c>
      <c r="BL1448" s="5" t="s">
        <v>61</v>
      </c>
      <c r="BM1448" s="5" t="s">
        <v>52</v>
      </c>
      <c r="BN1448" s="5" t="s">
        <v>65</v>
      </c>
      <c r="BO1448" s="5" t="s">
        <v>514</v>
      </c>
      <c r="BP1448" s="5" t="s">
        <v>60</v>
      </c>
      <c r="BQ1448" s="5" t="s">
        <v>62</v>
      </c>
      <c r="BR1448" s="5" t="s">
        <v>69</v>
      </c>
      <c r="BS1448" s="5" t="s">
        <v>557</v>
      </c>
    </row>
    <row r="1449" spans="1:71" ht="14.65" thickTop="1" x14ac:dyDescent="0.45">
      <c r="A1449" s="28" t="s">
        <v>236</v>
      </c>
      <c r="B1449" s="187"/>
      <c r="C1449" s="176"/>
      <c r="D1449" s="177"/>
      <c r="E1449" s="177"/>
      <c r="F1449" s="177"/>
      <c r="G1449" s="177"/>
      <c r="H1449" s="177"/>
      <c r="I1449" s="177"/>
      <c r="J1449" s="177"/>
      <c r="K1449" s="177"/>
      <c r="L1449" s="177"/>
      <c r="M1449" s="177"/>
      <c r="N1449" s="177"/>
      <c r="O1449" s="177"/>
      <c r="P1449" s="177"/>
      <c r="Q1449" s="177"/>
      <c r="R1449" s="177"/>
      <c r="S1449" s="177"/>
      <c r="T1449" s="177"/>
      <c r="U1449" s="177"/>
      <c r="V1449" s="177"/>
      <c r="W1449" s="177"/>
      <c r="X1449" s="177"/>
      <c r="Y1449" s="177"/>
      <c r="Z1449" s="177"/>
      <c r="AA1449" s="177"/>
      <c r="AB1449" s="177"/>
      <c r="AC1449" s="177"/>
      <c r="AD1449" s="177"/>
      <c r="AE1449" s="177"/>
      <c r="AF1449" s="177"/>
      <c r="AG1449" s="177"/>
      <c r="AH1449" s="187"/>
      <c r="AI1449" s="178"/>
      <c r="AJ1449" s="178"/>
      <c r="AK1449" s="172"/>
      <c r="AM1449" s="10"/>
      <c r="AO1449" s="102"/>
      <c r="AP1449" s="102"/>
      <c r="AQ1449" s="102"/>
      <c r="AR1449" s="102"/>
      <c r="AS1449" s="102"/>
      <c r="AT1449" s="102"/>
      <c r="AU1449" s="102"/>
      <c r="AV1449" s="102"/>
      <c r="AW1449" s="102"/>
      <c r="AX1449" s="102"/>
      <c r="AY1449" s="102"/>
      <c r="AZ1449" s="102"/>
      <c r="BA1449" s="102"/>
      <c r="BB1449" s="102"/>
      <c r="BC1449" s="102"/>
      <c r="BD1449" s="102"/>
      <c r="BE1449" s="102"/>
      <c r="BF1449" s="102"/>
      <c r="BG1449" s="102"/>
      <c r="BH1449" s="102"/>
      <c r="BI1449" s="102"/>
      <c r="BJ1449" s="102"/>
      <c r="BK1449" s="102"/>
      <c r="BL1449" s="102"/>
      <c r="BM1449" s="102"/>
      <c r="BN1449" s="102"/>
      <c r="BO1449" s="102"/>
      <c r="BP1449" s="102"/>
      <c r="BQ1449" s="102"/>
      <c r="BR1449" s="102"/>
      <c r="BS1449" s="102"/>
    </row>
    <row r="1450" spans="1:71" x14ac:dyDescent="0.45">
      <c r="A1450" s="8">
        <f>INPUT!$V$4</f>
        <v>0</v>
      </c>
      <c r="B1450" s="187"/>
      <c r="C1450" s="176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84"/>
      <c r="AI1450" s="178"/>
      <c r="AJ1450" s="178"/>
      <c r="AK1450" s="172"/>
      <c r="AM1450" s="9"/>
      <c r="AO1450" s="39">
        <v>0</v>
      </c>
      <c r="AP1450" s="39">
        <v>0</v>
      </c>
      <c r="AQ1450" s="39">
        <v>0</v>
      </c>
      <c r="AR1450" s="39">
        <v>0</v>
      </c>
      <c r="AS1450" s="39">
        <v>0</v>
      </c>
      <c r="AT1450" s="39">
        <v>0</v>
      </c>
      <c r="AU1450" s="39">
        <v>0</v>
      </c>
      <c r="AV1450" s="39">
        <v>0</v>
      </c>
      <c r="AW1450" s="39">
        <v>0</v>
      </c>
      <c r="AX1450" s="39">
        <v>0</v>
      </c>
      <c r="AY1450" s="39">
        <v>0</v>
      </c>
      <c r="AZ1450" s="39">
        <v>0</v>
      </c>
      <c r="BA1450" s="39">
        <v>0</v>
      </c>
      <c r="BB1450" s="39">
        <v>0</v>
      </c>
      <c r="BC1450" s="39">
        <v>0</v>
      </c>
      <c r="BD1450" s="39">
        <v>0</v>
      </c>
      <c r="BE1450" s="39">
        <v>0</v>
      </c>
      <c r="BF1450" s="39">
        <v>0</v>
      </c>
      <c r="BG1450" s="39">
        <v>0</v>
      </c>
      <c r="BH1450" s="39">
        <v>0</v>
      </c>
      <c r="BI1450" s="39">
        <v>0</v>
      </c>
      <c r="BJ1450" s="39">
        <v>0</v>
      </c>
      <c r="BK1450" s="39">
        <v>0</v>
      </c>
      <c r="BL1450" s="39">
        <v>0</v>
      </c>
      <c r="BM1450" s="39">
        <v>0</v>
      </c>
      <c r="BN1450" s="39">
        <v>0</v>
      </c>
      <c r="BO1450" s="39">
        <v>0</v>
      </c>
      <c r="BP1450" s="39">
        <v>0</v>
      </c>
      <c r="BQ1450" s="39">
        <v>0</v>
      </c>
      <c r="BR1450" s="39">
        <v>0</v>
      </c>
      <c r="BS1450" s="39">
        <v>0</v>
      </c>
    </row>
    <row r="1451" spans="1:71" x14ac:dyDescent="0.45">
      <c r="B1451" s="187"/>
      <c r="C1451" s="176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84"/>
      <c r="AI1451" s="178"/>
      <c r="AJ1451" s="178"/>
      <c r="AK1451" s="172"/>
      <c r="AM1451" s="9"/>
      <c r="AO1451" s="40">
        <f t="shared" ref="AO1451:BS1451" si="19">ROWS(C1449:C1523)-COUNTBLANK(C1449:C1523)</f>
        <v>0</v>
      </c>
      <c r="AP1451" s="40">
        <f t="shared" si="19"/>
        <v>0</v>
      </c>
      <c r="AQ1451" s="40">
        <f t="shared" si="19"/>
        <v>0</v>
      </c>
      <c r="AR1451" s="40">
        <f t="shared" si="19"/>
        <v>0</v>
      </c>
      <c r="AS1451" s="40">
        <f t="shared" si="19"/>
        <v>0</v>
      </c>
      <c r="AT1451" s="40">
        <f t="shared" si="19"/>
        <v>0</v>
      </c>
      <c r="AU1451" s="40">
        <f t="shared" si="19"/>
        <v>0</v>
      </c>
      <c r="AV1451" s="40">
        <f t="shared" si="19"/>
        <v>0</v>
      </c>
      <c r="AW1451" s="40">
        <f t="shared" si="19"/>
        <v>0</v>
      </c>
      <c r="AX1451" s="40">
        <f t="shared" si="19"/>
        <v>0</v>
      </c>
      <c r="AY1451" s="40">
        <f t="shared" si="19"/>
        <v>0</v>
      </c>
      <c r="AZ1451" s="40">
        <f t="shared" si="19"/>
        <v>0</v>
      </c>
      <c r="BA1451" s="40">
        <f t="shared" si="19"/>
        <v>0</v>
      </c>
      <c r="BB1451" s="40">
        <f t="shared" si="19"/>
        <v>0</v>
      </c>
      <c r="BC1451" s="40">
        <f t="shared" si="19"/>
        <v>0</v>
      </c>
      <c r="BD1451" s="40">
        <f t="shared" si="19"/>
        <v>0</v>
      </c>
      <c r="BE1451" s="40">
        <f t="shared" si="19"/>
        <v>0</v>
      </c>
      <c r="BF1451" s="40">
        <f t="shared" si="19"/>
        <v>0</v>
      </c>
      <c r="BG1451" s="40">
        <f t="shared" si="19"/>
        <v>0</v>
      </c>
      <c r="BH1451" s="40">
        <f t="shared" si="19"/>
        <v>0</v>
      </c>
      <c r="BI1451" s="40">
        <f t="shared" si="19"/>
        <v>0</v>
      </c>
      <c r="BJ1451" s="40">
        <f t="shared" si="19"/>
        <v>0</v>
      </c>
      <c r="BK1451" s="40">
        <f t="shared" si="19"/>
        <v>0</v>
      </c>
      <c r="BL1451" s="40">
        <f t="shared" si="19"/>
        <v>0</v>
      </c>
      <c r="BM1451" s="40">
        <f t="shared" si="19"/>
        <v>0</v>
      </c>
      <c r="BN1451" s="40">
        <f t="shared" si="19"/>
        <v>0</v>
      </c>
      <c r="BO1451" s="40">
        <f t="shared" si="19"/>
        <v>0</v>
      </c>
      <c r="BP1451" s="40">
        <f t="shared" si="19"/>
        <v>0</v>
      </c>
      <c r="BQ1451" s="40">
        <f t="shared" si="19"/>
        <v>0</v>
      </c>
      <c r="BR1451" s="40">
        <f t="shared" si="19"/>
        <v>0</v>
      </c>
      <c r="BS1451" s="40">
        <f t="shared" si="19"/>
        <v>0</v>
      </c>
    </row>
    <row r="1452" spans="1:71" x14ac:dyDescent="0.45">
      <c r="B1452" s="187"/>
      <c r="C1452" s="176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84"/>
      <c r="AI1452" s="178"/>
      <c r="AJ1452" s="178"/>
      <c r="AK1452" s="172"/>
      <c r="AM1452" s="9"/>
    </row>
    <row r="1453" spans="1:71" x14ac:dyDescent="0.45">
      <c r="B1453" s="187"/>
      <c r="C1453" s="176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84"/>
      <c r="AI1453" s="178"/>
      <c r="AJ1453" s="178"/>
      <c r="AK1453" s="172"/>
      <c r="AM1453" s="9"/>
      <c r="AO1453" s="22" t="s">
        <v>257</v>
      </c>
      <c r="AP1453" s="22" t="s">
        <v>587</v>
      </c>
      <c r="AQ1453" s="22" t="s">
        <v>590</v>
      </c>
      <c r="AR1453" s="22" t="s">
        <v>588</v>
      </c>
      <c r="AS1453" s="22" t="s">
        <v>589</v>
      </c>
    </row>
    <row r="1454" spans="1:71" x14ac:dyDescent="0.45">
      <c r="B1454" s="187"/>
      <c r="C1454" s="176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84"/>
      <c r="AI1454" s="178"/>
      <c r="AJ1454" s="178"/>
      <c r="AK1454" s="172"/>
      <c r="AM1454" s="9"/>
      <c r="AO1454" s="23">
        <f>ROWS(AH1449:AH1523)-COUNTBLANK(AH1449:AH1523)</f>
        <v>0</v>
      </c>
      <c r="AP1454" s="23">
        <f>COUNTIF(AK1449:AK1523,"FALSE")</f>
        <v>0</v>
      </c>
      <c r="AQ1454" s="23">
        <f>AO1454-AP1454</f>
        <v>0</v>
      </c>
      <c r="AR1454" s="23">
        <f>COUNTIF(AJ1449:AJ1523,"O")</f>
        <v>0</v>
      </c>
      <c r="AS1454" s="23">
        <f>COUNTIF(AJ1449:AJ1523,"*~?")</f>
        <v>0</v>
      </c>
    </row>
    <row r="1455" spans="1:71" x14ac:dyDescent="0.45">
      <c r="B1455" s="187"/>
      <c r="C1455" s="176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84"/>
      <c r="AI1455" s="178"/>
      <c r="AJ1455" s="178"/>
      <c r="AK1455" s="172"/>
      <c r="AM1455" s="9"/>
    </row>
    <row r="1456" spans="1:71" x14ac:dyDescent="0.45">
      <c r="B1456" s="187"/>
      <c r="C1456" s="176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84"/>
      <c r="AI1456" s="178"/>
      <c r="AJ1456" s="178"/>
      <c r="AK1456" s="172"/>
      <c r="AM1456" s="9"/>
      <c r="AO1456" s="9"/>
      <c r="AP1456" s="22" t="s">
        <v>455</v>
      </c>
      <c r="AQ1456" s="22" t="s">
        <v>337</v>
      </c>
      <c r="AR1456" s="22" t="s">
        <v>456</v>
      </c>
    </row>
    <row r="1457" spans="2:45" x14ac:dyDescent="0.45">
      <c r="B1457" s="187"/>
      <c r="C1457" s="176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84"/>
      <c r="AI1457" s="178"/>
      <c r="AJ1457" s="178"/>
      <c r="AK1457" s="172"/>
      <c r="AM1457" s="9"/>
      <c r="AO1457" s="22" t="s">
        <v>260</v>
      </c>
      <c r="AP1457" s="25">
        <f>IF(ISNUMBER(SEARCH("S",A1450)),COUNTIF(AK1449:AK1458,"False"),0)</f>
        <v>0</v>
      </c>
      <c r="AQ1457" s="25">
        <f>IF(ISNUMBER(SEARCH("S",A1450)),COUNTIF(AK1483:AK1492,"False"),0)</f>
        <v>0</v>
      </c>
      <c r="AR1457" s="25">
        <f>IF(ISNUMBER(SEARCH("S",A1450)),COUNTIF(AK1459:AK1482,"False"),0)</f>
        <v>0</v>
      </c>
      <c r="AS1457" s="28"/>
    </row>
    <row r="1458" spans="2:45" x14ac:dyDescent="0.45">
      <c r="B1458" s="187"/>
      <c r="C1458" s="176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84"/>
      <c r="AI1458" s="178"/>
      <c r="AJ1458" s="178"/>
      <c r="AK1458" s="172"/>
      <c r="AM1458" s="9"/>
      <c r="AO1458" s="22" t="s">
        <v>352</v>
      </c>
      <c r="AP1458" s="25">
        <f>IF(ISNUMBER(SEARCH("P",A1450)),COUNTIF(AK1449:AK1458,"False"),0)</f>
        <v>0</v>
      </c>
      <c r="AQ1458" s="25">
        <f>IF(ISNUMBER(SEARCH("P",A1450)),COUNTIF(AK1483:AK1492,"False"),0)</f>
        <v>0</v>
      </c>
      <c r="AR1458" s="25">
        <f>IF(ISNUMBER(SEARCH("P",A1450)),COUNTIF(AK1459:AK1482,"False"),0)</f>
        <v>0</v>
      </c>
      <c r="AS1458" s="18"/>
    </row>
    <row r="1459" spans="2:45" x14ac:dyDescent="0.45">
      <c r="B1459" s="187"/>
      <c r="C1459" s="176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84"/>
      <c r="AI1459" s="178"/>
      <c r="AJ1459" s="178"/>
      <c r="AK1459" s="172"/>
      <c r="AM1459" s="9"/>
      <c r="AO1459" s="22" t="s">
        <v>353</v>
      </c>
      <c r="AP1459" s="25">
        <f>IF(ISNUMBER(SEARCH("A",A1450)),COUNTIF(AK1449:AK1458,"False"),0)</f>
        <v>0</v>
      </c>
      <c r="AQ1459" s="25">
        <f>IF(ISNUMBER(SEARCH("A",A1450)),COUNTIF(AK1514:AK1523,"False"),0)</f>
        <v>0</v>
      </c>
      <c r="AR1459" s="25">
        <f>IF(ISNUMBER(SEARCH("A",A1450)),COUNTIF(AK1459:AK1513,"False"),0)</f>
        <v>0</v>
      </c>
      <c r="AS1459" s="18"/>
    </row>
    <row r="1460" spans="2:45" x14ac:dyDescent="0.45">
      <c r="B1460" s="187"/>
      <c r="C1460" s="176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84"/>
      <c r="AI1460" s="178"/>
      <c r="AJ1460" s="178"/>
      <c r="AK1460" s="172"/>
      <c r="AM1460" s="9"/>
      <c r="AS1460" s="18"/>
    </row>
    <row r="1461" spans="2:45" x14ac:dyDescent="0.45">
      <c r="B1461" s="187"/>
      <c r="C1461" s="176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84"/>
      <c r="AI1461" s="178"/>
      <c r="AJ1461" s="178"/>
      <c r="AK1461" s="172"/>
      <c r="AM1461" s="9"/>
    </row>
    <row r="1462" spans="2:45" x14ac:dyDescent="0.45">
      <c r="B1462" s="187"/>
      <c r="C1462" s="176"/>
      <c r="D1462" s="171"/>
      <c r="E1462" s="171"/>
      <c r="F1462" s="171"/>
      <c r="G1462" s="171"/>
      <c r="H1462" s="171"/>
      <c r="I1462" s="171"/>
      <c r="J1462" s="171"/>
      <c r="K1462" s="171"/>
      <c r="L1462" s="171"/>
      <c r="M1462" s="171"/>
      <c r="N1462" s="171"/>
      <c r="O1462" s="171"/>
      <c r="P1462" s="171"/>
      <c r="Q1462" s="171"/>
      <c r="R1462" s="171"/>
      <c r="S1462" s="171"/>
      <c r="T1462" s="171"/>
      <c r="U1462" s="171"/>
      <c r="V1462" s="171"/>
      <c r="W1462" s="171"/>
      <c r="X1462" s="171"/>
      <c r="Y1462" s="171"/>
      <c r="Z1462" s="171"/>
      <c r="AA1462" s="171"/>
      <c r="AB1462" s="171"/>
      <c r="AC1462" s="171"/>
      <c r="AD1462" s="171"/>
      <c r="AE1462" s="171"/>
      <c r="AF1462" s="171"/>
      <c r="AG1462" s="171"/>
      <c r="AH1462" s="184"/>
      <c r="AI1462" s="178"/>
      <c r="AJ1462" s="178"/>
      <c r="AK1462" s="172"/>
      <c r="AM1462" s="9"/>
    </row>
    <row r="1463" spans="2:45" x14ac:dyDescent="0.45">
      <c r="B1463" s="187"/>
      <c r="C1463" s="176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84"/>
      <c r="AI1463" s="178"/>
      <c r="AJ1463" s="178"/>
      <c r="AK1463" s="172"/>
      <c r="AM1463" s="9"/>
    </row>
    <row r="1464" spans="2:45" x14ac:dyDescent="0.45">
      <c r="B1464" s="187"/>
      <c r="C1464" s="176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84"/>
      <c r="AI1464" s="178"/>
      <c r="AJ1464" s="178"/>
      <c r="AK1464" s="172"/>
      <c r="AM1464" s="9"/>
    </row>
    <row r="1465" spans="2:45" x14ac:dyDescent="0.45">
      <c r="B1465" s="187"/>
      <c r="C1465" s="176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84"/>
      <c r="AI1465" s="178"/>
      <c r="AJ1465" s="178"/>
      <c r="AK1465" s="172"/>
      <c r="AM1465" s="9"/>
    </row>
    <row r="1466" spans="2:45" x14ac:dyDescent="0.45">
      <c r="B1466" s="187"/>
      <c r="C1466" s="176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84"/>
      <c r="AI1466" s="178"/>
      <c r="AJ1466" s="178"/>
      <c r="AK1466" s="172"/>
      <c r="AM1466" s="9"/>
    </row>
    <row r="1467" spans="2:45" x14ac:dyDescent="0.45">
      <c r="B1467" s="187"/>
      <c r="C1467" s="176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84"/>
      <c r="AI1467" s="178"/>
      <c r="AJ1467" s="178"/>
      <c r="AK1467" s="172"/>
      <c r="AM1467" s="9"/>
    </row>
    <row r="1468" spans="2:45" x14ac:dyDescent="0.45">
      <c r="B1468" s="187"/>
      <c r="C1468" s="176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84"/>
      <c r="AI1468" s="178"/>
      <c r="AJ1468" s="178"/>
      <c r="AK1468" s="172"/>
      <c r="AM1468" s="9"/>
    </row>
    <row r="1469" spans="2:45" x14ac:dyDescent="0.45">
      <c r="B1469" s="187"/>
      <c r="C1469" s="176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84"/>
      <c r="AI1469" s="178"/>
      <c r="AJ1469" s="178"/>
      <c r="AK1469" s="172"/>
      <c r="AM1469" s="9"/>
    </row>
    <row r="1470" spans="2:45" x14ac:dyDescent="0.45">
      <c r="B1470" s="187"/>
      <c r="C1470" s="176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84"/>
      <c r="AI1470" s="178"/>
      <c r="AJ1470" s="178"/>
      <c r="AK1470" s="172"/>
      <c r="AM1470" s="9"/>
    </row>
    <row r="1471" spans="2:45" x14ac:dyDescent="0.45">
      <c r="B1471" s="187"/>
      <c r="C1471" s="176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84"/>
      <c r="AI1471" s="178"/>
      <c r="AJ1471" s="178"/>
      <c r="AK1471" s="172"/>
      <c r="AM1471" s="9"/>
    </row>
    <row r="1472" spans="2:45" x14ac:dyDescent="0.45">
      <c r="B1472" s="187"/>
      <c r="C1472" s="176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84"/>
      <c r="AI1472" s="178"/>
      <c r="AJ1472" s="178"/>
      <c r="AK1472" s="172"/>
      <c r="AM1472" s="9"/>
    </row>
    <row r="1473" spans="2:39" x14ac:dyDescent="0.45">
      <c r="B1473" s="187"/>
      <c r="C1473" s="176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84"/>
      <c r="AI1473" s="178"/>
      <c r="AJ1473" s="178"/>
      <c r="AK1473" s="172"/>
      <c r="AM1473" s="9"/>
    </row>
    <row r="1474" spans="2:39" x14ac:dyDescent="0.45">
      <c r="B1474" s="187"/>
      <c r="C1474" s="176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84"/>
      <c r="AI1474" s="178"/>
      <c r="AJ1474" s="178"/>
      <c r="AK1474" s="172"/>
      <c r="AM1474" s="9"/>
    </row>
    <row r="1475" spans="2:39" x14ac:dyDescent="0.45">
      <c r="B1475" s="187"/>
      <c r="C1475" s="176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84"/>
      <c r="AI1475" s="178"/>
      <c r="AJ1475" s="178"/>
      <c r="AK1475" s="172"/>
      <c r="AM1475" s="9"/>
    </row>
    <row r="1476" spans="2:39" x14ac:dyDescent="0.45">
      <c r="B1476" s="187"/>
      <c r="C1476" s="176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84"/>
      <c r="AI1476" s="178"/>
      <c r="AJ1476" s="178"/>
      <c r="AK1476" s="172"/>
      <c r="AM1476" s="9"/>
    </row>
    <row r="1477" spans="2:39" x14ac:dyDescent="0.45">
      <c r="B1477" s="187"/>
      <c r="C1477" s="176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84"/>
      <c r="AI1477" s="178"/>
      <c r="AJ1477" s="178"/>
      <c r="AK1477" s="172"/>
      <c r="AM1477" s="9"/>
    </row>
    <row r="1478" spans="2:39" x14ac:dyDescent="0.45">
      <c r="B1478" s="187"/>
      <c r="C1478" s="176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84"/>
      <c r="AI1478" s="178"/>
      <c r="AJ1478" s="178"/>
      <c r="AK1478" s="172"/>
      <c r="AM1478" s="9"/>
    </row>
    <row r="1479" spans="2:39" x14ac:dyDescent="0.45">
      <c r="B1479" s="187"/>
      <c r="C1479" s="176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84"/>
      <c r="AI1479" s="178"/>
      <c r="AJ1479" s="178"/>
      <c r="AK1479" s="172"/>
      <c r="AM1479" s="9"/>
    </row>
    <row r="1480" spans="2:39" x14ac:dyDescent="0.45">
      <c r="B1480" s="187"/>
      <c r="C1480" s="176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84"/>
      <c r="AI1480" s="178"/>
      <c r="AJ1480" s="178"/>
      <c r="AK1480" s="172"/>
      <c r="AM1480" s="9"/>
    </row>
    <row r="1481" spans="2:39" x14ac:dyDescent="0.45">
      <c r="B1481" s="187"/>
      <c r="C1481" s="176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84"/>
      <c r="AI1481" s="178"/>
      <c r="AJ1481" s="178"/>
      <c r="AK1481" s="172"/>
      <c r="AM1481" s="9"/>
    </row>
    <row r="1482" spans="2:39" x14ac:dyDescent="0.45">
      <c r="B1482" s="187"/>
      <c r="C1482" s="176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84"/>
      <c r="AI1482" s="178"/>
      <c r="AJ1482" s="178"/>
      <c r="AK1482" s="172"/>
      <c r="AM1482" s="9"/>
    </row>
    <row r="1483" spans="2:39" x14ac:dyDescent="0.45">
      <c r="B1483" s="187"/>
      <c r="C1483" s="176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84"/>
      <c r="AI1483" s="178"/>
      <c r="AJ1483" s="178"/>
      <c r="AK1483" s="172"/>
      <c r="AM1483" s="9"/>
    </row>
    <row r="1484" spans="2:39" x14ac:dyDescent="0.45">
      <c r="B1484" s="187"/>
      <c r="C1484" s="176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84"/>
      <c r="AI1484" s="178"/>
      <c r="AJ1484" s="178"/>
      <c r="AK1484" s="172"/>
      <c r="AM1484" s="9"/>
    </row>
    <row r="1485" spans="2:39" x14ac:dyDescent="0.45">
      <c r="B1485" s="187"/>
      <c r="C1485" s="176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84"/>
      <c r="AI1485" s="178"/>
      <c r="AJ1485" s="178"/>
      <c r="AK1485" s="172"/>
      <c r="AM1485" s="9"/>
    </row>
    <row r="1486" spans="2:39" x14ac:dyDescent="0.45">
      <c r="B1486" s="187"/>
      <c r="C1486" s="176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84"/>
      <c r="AI1486" s="178"/>
      <c r="AJ1486" s="178"/>
      <c r="AK1486" s="172"/>
      <c r="AM1486" s="9"/>
    </row>
    <row r="1487" spans="2:39" x14ac:dyDescent="0.45">
      <c r="B1487" s="187"/>
      <c r="C1487" s="176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84"/>
      <c r="AI1487" s="178"/>
      <c r="AJ1487" s="178"/>
      <c r="AK1487" s="172"/>
      <c r="AM1487" s="9"/>
    </row>
    <row r="1488" spans="2:39" x14ac:dyDescent="0.45">
      <c r="B1488" s="187"/>
      <c r="C1488" s="176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84"/>
      <c r="AI1488" s="178"/>
      <c r="AJ1488" s="178"/>
      <c r="AK1488" s="172"/>
      <c r="AM1488" s="9"/>
    </row>
    <row r="1489" spans="2:39" x14ac:dyDescent="0.45">
      <c r="B1489" s="187"/>
      <c r="C1489" s="176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84"/>
      <c r="AI1489" s="178"/>
      <c r="AJ1489" s="178"/>
      <c r="AK1489" s="172"/>
      <c r="AM1489" s="9"/>
    </row>
    <row r="1490" spans="2:39" x14ac:dyDescent="0.45">
      <c r="B1490" s="187"/>
      <c r="C1490" s="176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84"/>
      <c r="AI1490" s="178"/>
      <c r="AJ1490" s="178"/>
      <c r="AK1490" s="172"/>
      <c r="AM1490" s="9"/>
    </row>
    <row r="1491" spans="2:39" x14ac:dyDescent="0.45">
      <c r="B1491" s="187"/>
      <c r="C1491" s="176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84"/>
      <c r="AI1491" s="178"/>
      <c r="AJ1491" s="178"/>
      <c r="AK1491" s="172"/>
      <c r="AM1491" s="9"/>
    </row>
    <row r="1492" spans="2:39" x14ac:dyDescent="0.45">
      <c r="B1492" s="187"/>
      <c r="C1492" s="176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84"/>
      <c r="AI1492" s="178"/>
      <c r="AJ1492" s="178"/>
      <c r="AK1492" s="172"/>
      <c r="AM1492" s="9"/>
    </row>
    <row r="1493" spans="2:39" x14ac:dyDescent="0.45">
      <c r="B1493" s="187"/>
      <c r="C1493" s="176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84"/>
      <c r="AI1493" s="178"/>
      <c r="AJ1493" s="178"/>
      <c r="AK1493" s="172"/>
      <c r="AM1493" s="9"/>
    </row>
    <row r="1494" spans="2:39" x14ac:dyDescent="0.45">
      <c r="B1494" s="187"/>
      <c r="C1494" s="176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84"/>
      <c r="AI1494" s="178"/>
      <c r="AJ1494" s="178"/>
      <c r="AK1494" s="172"/>
      <c r="AM1494" s="9"/>
    </row>
    <row r="1495" spans="2:39" x14ac:dyDescent="0.45">
      <c r="B1495" s="187"/>
      <c r="C1495" s="176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84"/>
      <c r="AI1495" s="178"/>
      <c r="AJ1495" s="178"/>
      <c r="AK1495" s="172"/>
      <c r="AM1495" s="9"/>
    </row>
    <row r="1496" spans="2:39" x14ac:dyDescent="0.45">
      <c r="B1496" s="187"/>
      <c r="C1496" s="176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84"/>
      <c r="AI1496" s="178"/>
      <c r="AJ1496" s="178"/>
      <c r="AK1496" s="172"/>
      <c r="AM1496" s="9"/>
    </row>
    <row r="1497" spans="2:39" x14ac:dyDescent="0.45">
      <c r="B1497" s="187"/>
      <c r="C1497" s="176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84"/>
      <c r="AI1497" s="178"/>
      <c r="AJ1497" s="178"/>
      <c r="AK1497" s="172"/>
      <c r="AM1497" s="9"/>
    </row>
    <row r="1498" spans="2:39" x14ac:dyDescent="0.45">
      <c r="B1498" s="187"/>
      <c r="C1498" s="176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84"/>
      <c r="AI1498" s="178"/>
      <c r="AJ1498" s="178"/>
      <c r="AK1498" s="172"/>
      <c r="AM1498" s="9"/>
    </row>
    <row r="1499" spans="2:39" x14ac:dyDescent="0.45">
      <c r="B1499" s="187"/>
      <c r="C1499" s="176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84"/>
      <c r="AI1499" s="178"/>
      <c r="AJ1499" s="178"/>
      <c r="AK1499" s="172"/>
      <c r="AM1499" s="9"/>
    </row>
    <row r="1500" spans="2:39" x14ac:dyDescent="0.45">
      <c r="B1500" s="187"/>
      <c r="C1500" s="176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84"/>
      <c r="AI1500" s="178"/>
      <c r="AJ1500" s="178"/>
      <c r="AK1500" s="172"/>
      <c r="AM1500" s="9"/>
    </row>
    <row r="1501" spans="2:39" x14ac:dyDescent="0.45">
      <c r="B1501" s="187"/>
      <c r="C1501" s="176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84"/>
      <c r="AI1501" s="178"/>
      <c r="AJ1501" s="178"/>
      <c r="AK1501" s="172"/>
      <c r="AM1501" s="9"/>
    </row>
    <row r="1502" spans="2:39" x14ac:dyDescent="0.45">
      <c r="B1502" s="187"/>
      <c r="C1502" s="176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84"/>
      <c r="AI1502" s="178"/>
      <c r="AJ1502" s="178"/>
      <c r="AK1502" s="172"/>
      <c r="AM1502" s="9"/>
    </row>
    <row r="1503" spans="2:39" x14ac:dyDescent="0.45">
      <c r="B1503" s="187"/>
      <c r="C1503" s="176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84"/>
      <c r="AI1503" s="178"/>
      <c r="AJ1503" s="178"/>
      <c r="AK1503" s="172"/>
      <c r="AM1503" s="9"/>
    </row>
    <row r="1504" spans="2:39" x14ac:dyDescent="0.45">
      <c r="B1504" s="187"/>
      <c r="C1504" s="176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84"/>
      <c r="AI1504" s="178"/>
      <c r="AJ1504" s="178"/>
      <c r="AK1504" s="172"/>
      <c r="AM1504" s="9"/>
    </row>
    <row r="1505" spans="2:39" x14ac:dyDescent="0.45">
      <c r="B1505" s="187"/>
      <c r="C1505" s="176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84"/>
      <c r="AI1505" s="178"/>
      <c r="AJ1505" s="178"/>
      <c r="AK1505" s="172"/>
      <c r="AM1505" s="9"/>
    </row>
    <row r="1506" spans="2:39" x14ac:dyDescent="0.45">
      <c r="B1506" s="187"/>
      <c r="C1506" s="176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84"/>
      <c r="AI1506" s="178"/>
      <c r="AJ1506" s="178"/>
      <c r="AK1506" s="172"/>
      <c r="AM1506" s="9"/>
    </row>
    <row r="1507" spans="2:39" x14ac:dyDescent="0.45">
      <c r="B1507" s="187"/>
      <c r="C1507" s="176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84"/>
      <c r="AI1507" s="178"/>
      <c r="AJ1507" s="178"/>
      <c r="AK1507" s="172"/>
      <c r="AM1507" s="9"/>
    </row>
    <row r="1508" spans="2:39" x14ac:dyDescent="0.45">
      <c r="B1508" s="187"/>
      <c r="C1508" s="176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84"/>
      <c r="AI1508" s="178"/>
      <c r="AJ1508" s="178"/>
      <c r="AK1508" s="172"/>
      <c r="AM1508" s="9"/>
    </row>
    <row r="1509" spans="2:39" x14ac:dyDescent="0.45">
      <c r="B1509" s="187"/>
      <c r="C1509" s="176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84"/>
      <c r="AI1509" s="178"/>
      <c r="AJ1509" s="178"/>
      <c r="AK1509" s="172"/>
      <c r="AM1509" s="9"/>
    </row>
    <row r="1510" spans="2:39" x14ac:dyDescent="0.45">
      <c r="B1510" s="187"/>
      <c r="C1510" s="176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84"/>
      <c r="AI1510" s="178"/>
      <c r="AJ1510" s="178"/>
      <c r="AK1510" s="172"/>
      <c r="AM1510" s="9"/>
    </row>
    <row r="1511" spans="2:39" x14ac:dyDescent="0.45">
      <c r="B1511" s="187"/>
      <c r="C1511" s="176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84"/>
      <c r="AI1511" s="178"/>
      <c r="AJ1511" s="178"/>
      <c r="AK1511" s="172"/>
      <c r="AM1511" s="9"/>
    </row>
    <row r="1512" spans="2:39" x14ac:dyDescent="0.45">
      <c r="B1512" s="187"/>
      <c r="C1512" s="176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84"/>
      <c r="AI1512" s="178"/>
      <c r="AJ1512" s="178"/>
      <c r="AK1512" s="172"/>
      <c r="AM1512" s="9"/>
    </row>
    <row r="1513" spans="2:39" x14ac:dyDescent="0.45">
      <c r="B1513" s="187"/>
      <c r="C1513" s="176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84"/>
      <c r="AI1513" s="178"/>
      <c r="AJ1513" s="178"/>
      <c r="AK1513" s="172"/>
      <c r="AM1513" s="9"/>
    </row>
    <row r="1514" spans="2:39" x14ac:dyDescent="0.45">
      <c r="B1514" s="187"/>
      <c r="C1514" s="176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84"/>
      <c r="AI1514" s="178"/>
      <c r="AJ1514" s="178"/>
      <c r="AK1514" s="172"/>
      <c r="AM1514" s="9"/>
    </row>
    <row r="1515" spans="2:39" x14ac:dyDescent="0.45">
      <c r="B1515" s="187"/>
      <c r="C1515" s="176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84"/>
      <c r="AI1515" s="178"/>
      <c r="AJ1515" s="178"/>
      <c r="AK1515" s="172"/>
      <c r="AM1515" s="9"/>
    </row>
    <row r="1516" spans="2:39" x14ac:dyDescent="0.45">
      <c r="B1516" s="187"/>
      <c r="C1516" s="176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84"/>
      <c r="AI1516" s="178"/>
      <c r="AJ1516" s="178"/>
      <c r="AK1516" s="172"/>
      <c r="AM1516" s="9"/>
    </row>
    <row r="1517" spans="2:39" x14ac:dyDescent="0.45">
      <c r="B1517" s="187"/>
      <c r="C1517" s="176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84"/>
      <c r="AI1517" s="178"/>
      <c r="AJ1517" s="178"/>
      <c r="AK1517" s="172"/>
      <c r="AM1517" s="9"/>
    </row>
    <row r="1518" spans="2:39" x14ac:dyDescent="0.45">
      <c r="B1518" s="187"/>
      <c r="C1518" s="176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84"/>
      <c r="AI1518" s="178"/>
      <c r="AJ1518" s="178"/>
      <c r="AK1518" s="172"/>
      <c r="AM1518" s="9"/>
    </row>
    <row r="1519" spans="2:39" x14ac:dyDescent="0.45">
      <c r="B1519" s="187"/>
      <c r="C1519" s="176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84"/>
      <c r="AI1519" s="178"/>
      <c r="AJ1519" s="178"/>
      <c r="AK1519" s="172"/>
      <c r="AM1519" s="9"/>
    </row>
    <row r="1520" spans="2:39" x14ac:dyDescent="0.45">
      <c r="B1520" s="187"/>
      <c r="C1520" s="176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84"/>
      <c r="AI1520" s="178"/>
      <c r="AJ1520" s="178"/>
      <c r="AK1520" s="172"/>
      <c r="AM1520" s="9"/>
    </row>
    <row r="1521" spans="1:71" x14ac:dyDescent="0.45">
      <c r="B1521" s="187"/>
      <c r="C1521" s="176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84"/>
      <c r="AI1521" s="178"/>
      <c r="AJ1521" s="178"/>
      <c r="AK1521" s="172"/>
      <c r="AM1521" s="9"/>
    </row>
    <row r="1522" spans="1:71" x14ac:dyDescent="0.45">
      <c r="B1522" s="187"/>
      <c r="C1522" s="176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84"/>
      <c r="AI1522" s="178"/>
      <c r="AJ1522" s="178"/>
      <c r="AK1522" s="172"/>
      <c r="AM1522" s="9"/>
    </row>
    <row r="1523" spans="1:71" ht="14.65" thickBot="1" x14ac:dyDescent="0.5">
      <c r="B1523" s="187"/>
      <c r="C1523" s="176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84"/>
      <c r="AI1523" s="178"/>
      <c r="AJ1523" s="178"/>
      <c r="AK1523" s="172"/>
      <c r="AM1523" s="11"/>
    </row>
    <row r="1524" spans="1:71" ht="29.25" thickTop="1" thickBot="1" x14ac:dyDescent="0.5">
      <c r="B1524" s="185"/>
      <c r="C1524" s="172"/>
      <c r="D1524" s="172"/>
      <c r="E1524" s="172"/>
      <c r="F1524" s="172"/>
      <c r="G1524" s="172"/>
      <c r="H1524" s="172"/>
      <c r="I1524" s="172"/>
      <c r="J1524" s="172"/>
      <c r="K1524" s="172"/>
      <c r="L1524" s="172"/>
      <c r="M1524" s="172"/>
      <c r="N1524" s="172"/>
      <c r="O1524" s="172"/>
      <c r="P1524" s="172"/>
      <c r="Q1524" s="172"/>
      <c r="R1524" s="172"/>
      <c r="S1524" s="172"/>
      <c r="T1524" s="172"/>
      <c r="U1524" s="172"/>
      <c r="V1524" s="172"/>
      <c r="W1524" s="172"/>
      <c r="X1524" s="172"/>
      <c r="Y1524" s="172"/>
      <c r="Z1524" s="172"/>
      <c r="AA1524" s="172"/>
      <c r="AB1524" s="172"/>
      <c r="AC1524" s="172"/>
      <c r="AD1524" s="172"/>
      <c r="AE1524" s="172"/>
      <c r="AF1524" s="172"/>
      <c r="AG1524" s="172"/>
      <c r="AH1524" s="185"/>
      <c r="AI1524" s="178"/>
      <c r="AJ1524" s="172"/>
      <c r="AK1524" s="172"/>
      <c r="AM1524" s="13"/>
      <c r="AN1524" s="12"/>
      <c r="AO1524" s="122" t="s">
        <v>244</v>
      </c>
      <c r="AP1524" s="5" t="s">
        <v>483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540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539</v>
      </c>
      <c r="BB1524" s="5" t="s">
        <v>64</v>
      </c>
      <c r="BC1524" s="5" t="s">
        <v>68</v>
      </c>
      <c r="BD1524" s="5" t="s">
        <v>547</v>
      </c>
      <c r="BE1524" s="5" t="s">
        <v>50</v>
      </c>
      <c r="BF1524" s="5" t="s">
        <v>63</v>
      </c>
      <c r="BG1524" s="5" t="s">
        <v>67</v>
      </c>
      <c r="BH1524" s="5" t="s">
        <v>556</v>
      </c>
      <c r="BI1524" s="5" t="s">
        <v>548</v>
      </c>
      <c r="BJ1524" s="5" t="s">
        <v>538</v>
      </c>
      <c r="BK1524" s="5" t="s">
        <v>174</v>
      </c>
      <c r="BL1524" s="5" t="s">
        <v>61</v>
      </c>
      <c r="BM1524" s="5" t="s">
        <v>52</v>
      </c>
      <c r="BN1524" s="5" t="s">
        <v>65</v>
      </c>
      <c r="BO1524" s="5" t="s">
        <v>514</v>
      </c>
      <c r="BP1524" s="5" t="s">
        <v>60</v>
      </c>
      <c r="BQ1524" s="5" t="s">
        <v>62</v>
      </c>
      <c r="BR1524" s="5" t="s">
        <v>69</v>
      </c>
      <c r="BS1524" s="5" t="s">
        <v>557</v>
      </c>
    </row>
    <row r="1525" spans="1:71" ht="14.65" thickTop="1" x14ac:dyDescent="0.45">
      <c r="A1525" s="28" t="s">
        <v>237</v>
      </c>
      <c r="B1525" s="187"/>
      <c r="C1525" s="176"/>
      <c r="D1525" s="177"/>
      <c r="E1525" s="177"/>
      <c r="F1525" s="177"/>
      <c r="G1525" s="177"/>
      <c r="H1525" s="177"/>
      <c r="I1525" s="177"/>
      <c r="J1525" s="177"/>
      <c r="K1525" s="177"/>
      <c r="L1525" s="177"/>
      <c r="M1525" s="177"/>
      <c r="N1525" s="177"/>
      <c r="O1525" s="177"/>
      <c r="P1525" s="177"/>
      <c r="Q1525" s="177"/>
      <c r="R1525" s="177"/>
      <c r="S1525" s="177"/>
      <c r="T1525" s="177"/>
      <c r="U1525" s="177"/>
      <c r="V1525" s="177"/>
      <c r="W1525" s="177"/>
      <c r="X1525" s="177"/>
      <c r="Y1525" s="177"/>
      <c r="Z1525" s="177"/>
      <c r="AA1525" s="177"/>
      <c r="AB1525" s="177"/>
      <c r="AC1525" s="177"/>
      <c r="AD1525" s="177"/>
      <c r="AE1525" s="177"/>
      <c r="AF1525" s="177"/>
      <c r="AG1525" s="177"/>
      <c r="AH1525" s="187"/>
      <c r="AI1525" s="178"/>
      <c r="AJ1525" s="178"/>
      <c r="AK1525" s="172"/>
      <c r="AM1525" s="10"/>
      <c r="AO1525" s="102"/>
      <c r="AP1525" s="102"/>
      <c r="AQ1525" s="102"/>
      <c r="AR1525" s="102"/>
      <c r="AS1525" s="102"/>
      <c r="AT1525" s="102"/>
      <c r="AU1525" s="102"/>
      <c r="AV1525" s="102"/>
      <c r="AW1525" s="102"/>
      <c r="AX1525" s="102"/>
      <c r="AY1525" s="102"/>
      <c r="AZ1525" s="102"/>
      <c r="BA1525" s="102"/>
      <c r="BB1525" s="102"/>
      <c r="BC1525" s="102"/>
      <c r="BD1525" s="102"/>
      <c r="BE1525" s="102"/>
      <c r="BF1525" s="102"/>
      <c r="BG1525" s="102"/>
      <c r="BH1525" s="102"/>
      <c r="BI1525" s="102"/>
      <c r="BJ1525" s="102"/>
      <c r="BK1525" s="102"/>
      <c r="BL1525" s="102"/>
      <c r="BM1525" s="102"/>
      <c r="BN1525" s="102"/>
      <c r="BO1525" s="102"/>
      <c r="BP1525" s="102"/>
      <c r="BQ1525" s="102"/>
      <c r="BR1525" s="102"/>
      <c r="BS1525" s="102"/>
    </row>
    <row r="1526" spans="1:71" x14ac:dyDescent="0.45">
      <c r="A1526" s="8">
        <f>INPUT!$W$4</f>
        <v>0</v>
      </c>
      <c r="B1526" s="187"/>
      <c r="C1526" s="176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84"/>
      <c r="AI1526" s="178"/>
      <c r="AJ1526" s="178"/>
      <c r="AK1526" s="172"/>
      <c r="AM1526" s="9"/>
      <c r="AO1526" s="39">
        <v>0</v>
      </c>
      <c r="AP1526" s="39">
        <v>0</v>
      </c>
      <c r="AQ1526" s="39">
        <v>0</v>
      </c>
      <c r="AR1526" s="39">
        <v>0</v>
      </c>
      <c r="AS1526" s="39">
        <v>0</v>
      </c>
      <c r="AT1526" s="39">
        <v>0</v>
      </c>
      <c r="AU1526" s="39">
        <v>0</v>
      </c>
      <c r="AV1526" s="39">
        <v>0</v>
      </c>
      <c r="AW1526" s="39">
        <v>0</v>
      </c>
      <c r="AX1526" s="39">
        <v>0</v>
      </c>
      <c r="AY1526" s="39">
        <v>0</v>
      </c>
      <c r="AZ1526" s="39">
        <v>0</v>
      </c>
      <c r="BA1526" s="39">
        <v>0</v>
      </c>
      <c r="BB1526" s="39">
        <v>0</v>
      </c>
      <c r="BC1526" s="39">
        <v>0</v>
      </c>
      <c r="BD1526" s="39">
        <v>0</v>
      </c>
      <c r="BE1526" s="39">
        <v>0</v>
      </c>
      <c r="BF1526" s="39">
        <v>0</v>
      </c>
      <c r="BG1526" s="39">
        <v>0</v>
      </c>
      <c r="BH1526" s="39">
        <v>0</v>
      </c>
      <c r="BI1526" s="39">
        <v>0</v>
      </c>
      <c r="BJ1526" s="39">
        <v>0</v>
      </c>
      <c r="BK1526" s="39">
        <v>0</v>
      </c>
      <c r="BL1526" s="39">
        <v>0</v>
      </c>
      <c r="BM1526" s="39">
        <v>0</v>
      </c>
      <c r="BN1526" s="39">
        <v>0</v>
      </c>
      <c r="BO1526" s="39">
        <v>0</v>
      </c>
      <c r="BP1526" s="39">
        <v>0</v>
      </c>
      <c r="BQ1526" s="39">
        <v>0</v>
      </c>
      <c r="BR1526" s="39">
        <v>0</v>
      </c>
      <c r="BS1526" s="39">
        <v>0</v>
      </c>
    </row>
    <row r="1527" spans="1:71" x14ac:dyDescent="0.45">
      <c r="B1527" s="187"/>
      <c r="C1527" s="176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84"/>
      <c r="AI1527" s="178"/>
      <c r="AJ1527" s="178"/>
      <c r="AK1527" s="172"/>
      <c r="AM1527" s="9"/>
      <c r="AO1527" s="40">
        <f t="shared" ref="AO1527:BS1527" si="20">ROWS(C1525:C1599)-COUNTBLANK(C1525:C1599)</f>
        <v>0</v>
      </c>
      <c r="AP1527" s="40">
        <f t="shared" si="20"/>
        <v>0</v>
      </c>
      <c r="AQ1527" s="40">
        <f t="shared" si="20"/>
        <v>0</v>
      </c>
      <c r="AR1527" s="40">
        <f t="shared" si="20"/>
        <v>0</v>
      </c>
      <c r="AS1527" s="40">
        <f t="shared" si="20"/>
        <v>0</v>
      </c>
      <c r="AT1527" s="40">
        <f t="shared" si="20"/>
        <v>0</v>
      </c>
      <c r="AU1527" s="40">
        <f t="shared" si="20"/>
        <v>0</v>
      </c>
      <c r="AV1527" s="40">
        <f t="shared" si="20"/>
        <v>0</v>
      </c>
      <c r="AW1527" s="40">
        <f t="shared" si="20"/>
        <v>0</v>
      </c>
      <c r="AX1527" s="40">
        <f t="shared" si="20"/>
        <v>0</v>
      </c>
      <c r="AY1527" s="40">
        <f t="shared" si="20"/>
        <v>0</v>
      </c>
      <c r="AZ1527" s="40">
        <f t="shared" si="20"/>
        <v>0</v>
      </c>
      <c r="BA1527" s="40">
        <f t="shared" si="20"/>
        <v>0</v>
      </c>
      <c r="BB1527" s="40">
        <f t="shared" si="20"/>
        <v>0</v>
      </c>
      <c r="BC1527" s="40">
        <f t="shared" si="20"/>
        <v>0</v>
      </c>
      <c r="BD1527" s="40">
        <f t="shared" si="20"/>
        <v>0</v>
      </c>
      <c r="BE1527" s="40">
        <f t="shared" si="20"/>
        <v>0</v>
      </c>
      <c r="BF1527" s="40">
        <f t="shared" si="20"/>
        <v>0</v>
      </c>
      <c r="BG1527" s="40">
        <f t="shared" si="20"/>
        <v>0</v>
      </c>
      <c r="BH1527" s="40">
        <f t="shared" si="20"/>
        <v>0</v>
      </c>
      <c r="BI1527" s="40">
        <f t="shared" si="20"/>
        <v>0</v>
      </c>
      <c r="BJ1527" s="40">
        <f t="shared" si="20"/>
        <v>0</v>
      </c>
      <c r="BK1527" s="40">
        <f t="shared" si="20"/>
        <v>0</v>
      </c>
      <c r="BL1527" s="40">
        <f t="shared" si="20"/>
        <v>0</v>
      </c>
      <c r="BM1527" s="40">
        <f t="shared" si="20"/>
        <v>0</v>
      </c>
      <c r="BN1527" s="40">
        <f t="shared" si="20"/>
        <v>0</v>
      </c>
      <c r="BO1527" s="40">
        <f t="shared" si="20"/>
        <v>0</v>
      </c>
      <c r="BP1527" s="40">
        <f t="shared" si="20"/>
        <v>0</v>
      </c>
      <c r="BQ1527" s="40">
        <f t="shared" si="20"/>
        <v>0</v>
      </c>
      <c r="BR1527" s="40">
        <f t="shared" si="20"/>
        <v>0</v>
      </c>
      <c r="BS1527" s="40">
        <f t="shared" si="20"/>
        <v>0</v>
      </c>
    </row>
    <row r="1528" spans="1:71" x14ac:dyDescent="0.45">
      <c r="B1528" s="187"/>
      <c r="C1528" s="176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84"/>
      <c r="AI1528" s="178"/>
      <c r="AJ1528" s="178"/>
      <c r="AK1528" s="172"/>
      <c r="AM1528" s="9"/>
    </row>
    <row r="1529" spans="1:71" x14ac:dyDescent="0.45">
      <c r="B1529" s="187"/>
      <c r="C1529" s="176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84"/>
      <c r="AI1529" s="178"/>
      <c r="AJ1529" s="178"/>
      <c r="AK1529" s="172"/>
      <c r="AM1529" s="9"/>
      <c r="AO1529" s="22" t="s">
        <v>257</v>
      </c>
      <c r="AP1529" s="22" t="s">
        <v>587</v>
      </c>
      <c r="AQ1529" s="22" t="s">
        <v>590</v>
      </c>
      <c r="AR1529" s="22" t="s">
        <v>588</v>
      </c>
      <c r="AS1529" s="22" t="s">
        <v>589</v>
      </c>
    </row>
    <row r="1530" spans="1:71" x14ac:dyDescent="0.45">
      <c r="B1530" s="187"/>
      <c r="C1530" s="176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84"/>
      <c r="AI1530" s="178"/>
      <c r="AJ1530" s="178"/>
      <c r="AK1530" s="172"/>
      <c r="AM1530" s="9"/>
      <c r="AO1530" s="23">
        <f>ROWS(AH1525:AH1599)-COUNTBLANK(AH1525:AH1599)</f>
        <v>0</v>
      </c>
      <c r="AP1530" s="23">
        <f>COUNTIF(AK1525:AK1599,"FALSE")</f>
        <v>0</v>
      </c>
      <c r="AQ1530" s="23">
        <f>AO1530-AP1530</f>
        <v>0</v>
      </c>
      <c r="AR1530" s="23">
        <f>COUNTIF(AJ1525:AJ1599,"O")</f>
        <v>0</v>
      </c>
      <c r="AS1530" s="23">
        <f>COUNTIF(AJ1525:AJ1599,"*~?")</f>
        <v>0</v>
      </c>
    </row>
    <row r="1531" spans="1:71" x14ac:dyDescent="0.45">
      <c r="B1531" s="187"/>
      <c r="C1531" s="176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84"/>
      <c r="AI1531" s="178"/>
      <c r="AJ1531" s="178"/>
      <c r="AK1531" s="172"/>
      <c r="AM1531" s="9"/>
    </row>
    <row r="1532" spans="1:71" x14ac:dyDescent="0.45">
      <c r="B1532" s="187"/>
      <c r="C1532" s="176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84"/>
      <c r="AI1532" s="178"/>
      <c r="AJ1532" s="178"/>
      <c r="AK1532" s="172"/>
      <c r="AM1532" s="9"/>
      <c r="AO1532" s="9"/>
      <c r="AP1532" s="22" t="s">
        <v>455</v>
      </c>
      <c r="AQ1532" s="22" t="s">
        <v>337</v>
      </c>
      <c r="AR1532" s="22" t="s">
        <v>456</v>
      </c>
    </row>
    <row r="1533" spans="1:71" x14ac:dyDescent="0.45">
      <c r="B1533" s="187"/>
      <c r="C1533" s="176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84"/>
      <c r="AI1533" s="178"/>
      <c r="AJ1533" s="178"/>
      <c r="AK1533" s="172"/>
      <c r="AM1533" s="9"/>
      <c r="AO1533" s="22" t="s">
        <v>260</v>
      </c>
      <c r="AP1533" s="25">
        <f>IF(ISNUMBER(SEARCH("S",A1526)),COUNTIF(AK1525:AK1534,"False"),0)</f>
        <v>0</v>
      </c>
      <c r="AQ1533" s="25">
        <f>IF(ISNUMBER(SEARCH("S",A1526)),COUNTIF(AK1559:AK1568,"False"),0)</f>
        <v>0</v>
      </c>
      <c r="AR1533" s="25">
        <f>IF(ISNUMBER(SEARCH("S",A1526)),COUNTIF(AK1535:AK1558,"False"),0)</f>
        <v>0</v>
      </c>
      <c r="AS1533" s="28"/>
    </row>
    <row r="1534" spans="1:71" x14ac:dyDescent="0.45">
      <c r="B1534" s="187"/>
      <c r="C1534" s="176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84"/>
      <c r="AI1534" s="178"/>
      <c r="AJ1534" s="178"/>
      <c r="AK1534" s="172"/>
      <c r="AM1534" s="9"/>
      <c r="AO1534" s="22" t="s">
        <v>352</v>
      </c>
      <c r="AP1534" s="25">
        <f>IF(ISNUMBER(SEARCH("P",A1526)),COUNTIF(AK1525:AK1534,"False"),0)</f>
        <v>0</v>
      </c>
      <c r="AQ1534" s="25">
        <f>IF(ISNUMBER(SEARCH("P",A1526)),COUNTIF(AK1559:AK1568,"False"),0)</f>
        <v>0</v>
      </c>
      <c r="AR1534" s="25">
        <f>IF(ISNUMBER(SEARCH("P",A1526)),COUNTIF(AK1535:AK1558,"False"),0)</f>
        <v>0</v>
      </c>
      <c r="AS1534" s="18"/>
    </row>
    <row r="1535" spans="1:71" x14ac:dyDescent="0.45">
      <c r="B1535" s="187"/>
      <c r="C1535" s="176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84"/>
      <c r="AI1535" s="178"/>
      <c r="AJ1535" s="178"/>
      <c r="AK1535" s="172"/>
      <c r="AM1535" s="9"/>
      <c r="AO1535" s="22" t="s">
        <v>353</v>
      </c>
      <c r="AP1535" s="25">
        <f>IF(ISNUMBER(SEARCH("A",A1526)),COUNTIF(AK1525:AK1534,"False"),0)</f>
        <v>0</v>
      </c>
      <c r="AQ1535" s="25">
        <f>IF(ISNUMBER(SEARCH("A",A1526)),COUNTIF(AK1590:AK1599,"False"),0)</f>
        <v>0</v>
      </c>
      <c r="AR1535" s="25">
        <f>IF(ISNUMBER(SEARCH("A",A1526)),COUNTIF(AK1535:AK1589,"False"),0)</f>
        <v>0</v>
      </c>
      <c r="AS1535" s="18"/>
    </row>
    <row r="1536" spans="1:71" x14ac:dyDescent="0.45">
      <c r="B1536" s="187"/>
      <c r="C1536" s="176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84"/>
      <c r="AI1536" s="178"/>
      <c r="AJ1536" s="178"/>
      <c r="AK1536" s="172"/>
      <c r="AM1536" s="9"/>
      <c r="AS1536" s="18"/>
    </row>
    <row r="1537" spans="2:39" x14ac:dyDescent="0.45">
      <c r="B1537" s="187"/>
      <c r="C1537" s="176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84"/>
      <c r="AI1537" s="178"/>
      <c r="AJ1537" s="178"/>
      <c r="AK1537" s="172"/>
      <c r="AM1537" s="9"/>
    </row>
    <row r="1538" spans="2:39" x14ac:dyDescent="0.45">
      <c r="B1538" s="187"/>
      <c r="C1538" s="176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84"/>
      <c r="AI1538" s="178"/>
      <c r="AJ1538" s="178"/>
      <c r="AK1538" s="172"/>
      <c r="AM1538" s="9"/>
    </row>
    <row r="1539" spans="2:39" x14ac:dyDescent="0.45">
      <c r="B1539" s="187"/>
      <c r="C1539" s="176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84"/>
      <c r="AI1539" s="178"/>
      <c r="AJ1539" s="178"/>
      <c r="AK1539" s="172"/>
      <c r="AM1539" s="9"/>
    </row>
    <row r="1540" spans="2:39" x14ac:dyDescent="0.45">
      <c r="B1540" s="187"/>
      <c r="C1540" s="176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84"/>
      <c r="AI1540" s="178"/>
      <c r="AJ1540" s="178"/>
      <c r="AK1540" s="172"/>
      <c r="AM1540" s="9"/>
    </row>
    <row r="1541" spans="2:39" x14ac:dyDescent="0.45">
      <c r="B1541" s="187"/>
      <c r="C1541" s="176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84"/>
      <c r="AI1541" s="178"/>
      <c r="AJ1541" s="178"/>
      <c r="AK1541" s="172"/>
      <c r="AM1541" s="9"/>
    </row>
    <row r="1542" spans="2:39" x14ac:dyDescent="0.45">
      <c r="B1542" s="187"/>
      <c r="C1542" s="176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84"/>
      <c r="AI1542" s="178"/>
      <c r="AJ1542" s="178"/>
      <c r="AK1542" s="172"/>
      <c r="AM1542" s="9"/>
    </row>
    <row r="1543" spans="2:39" x14ac:dyDescent="0.45">
      <c r="B1543" s="187"/>
      <c r="C1543" s="176"/>
      <c r="D1543" s="171"/>
      <c r="E1543" s="171"/>
      <c r="F1543" s="171"/>
      <c r="G1543" s="171"/>
      <c r="H1543" s="171"/>
      <c r="I1543" s="171"/>
      <c r="J1543" s="171"/>
      <c r="K1543" s="171"/>
      <c r="L1543" s="171"/>
      <c r="M1543" s="171"/>
      <c r="N1543" s="171"/>
      <c r="O1543" s="171"/>
      <c r="P1543" s="171"/>
      <c r="Q1543" s="171"/>
      <c r="R1543" s="171"/>
      <c r="S1543" s="171"/>
      <c r="T1543" s="171"/>
      <c r="U1543" s="171"/>
      <c r="V1543" s="171"/>
      <c r="W1543" s="171"/>
      <c r="X1543" s="171"/>
      <c r="Y1543" s="171"/>
      <c r="Z1543" s="171"/>
      <c r="AA1543" s="171"/>
      <c r="AB1543" s="171"/>
      <c r="AC1543" s="171"/>
      <c r="AD1543" s="171"/>
      <c r="AE1543" s="171"/>
      <c r="AF1543" s="171"/>
      <c r="AG1543" s="171"/>
      <c r="AH1543" s="184"/>
      <c r="AI1543" s="178"/>
      <c r="AJ1543" s="178"/>
      <c r="AK1543" s="172"/>
      <c r="AM1543" s="9"/>
    </row>
    <row r="1544" spans="2:39" x14ac:dyDescent="0.45">
      <c r="B1544" s="187"/>
      <c r="C1544" s="176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84"/>
      <c r="AI1544" s="178"/>
      <c r="AJ1544" s="178"/>
      <c r="AK1544" s="172"/>
      <c r="AM1544" s="9"/>
    </row>
    <row r="1545" spans="2:39" x14ac:dyDescent="0.45">
      <c r="B1545" s="187"/>
      <c r="C1545" s="176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84"/>
      <c r="AI1545" s="178"/>
      <c r="AJ1545" s="178"/>
      <c r="AK1545" s="172"/>
      <c r="AM1545" s="9"/>
    </row>
    <row r="1546" spans="2:39" x14ac:dyDescent="0.45">
      <c r="B1546" s="187"/>
      <c r="C1546" s="176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84"/>
      <c r="AI1546" s="178"/>
      <c r="AJ1546" s="178"/>
      <c r="AK1546" s="172"/>
      <c r="AM1546" s="9"/>
    </row>
    <row r="1547" spans="2:39" x14ac:dyDescent="0.45">
      <c r="B1547" s="187"/>
      <c r="C1547" s="176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84"/>
      <c r="AI1547" s="178"/>
      <c r="AJ1547" s="178"/>
      <c r="AK1547" s="172"/>
      <c r="AM1547" s="9"/>
    </row>
    <row r="1548" spans="2:39" x14ac:dyDescent="0.45">
      <c r="B1548" s="187"/>
      <c r="C1548" s="176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84"/>
      <c r="AI1548" s="178"/>
      <c r="AJ1548" s="178"/>
      <c r="AK1548" s="172"/>
      <c r="AM1548" s="9"/>
    </row>
    <row r="1549" spans="2:39" x14ac:dyDescent="0.45">
      <c r="B1549" s="187"/>
      <c r="C1549" s="176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84"/>
      <c r="AI1549" s="178"/>
      <c r="AJ1549" s="178"/>
      <c r="AK1549" s="172"/>
      <c r="AM1549" s="9"/>
    </row>
    <row r="1550" spans="2:39" x14ac:dyDescent="0.45">
      <c r="B1550" s="187"/>
      <c r="C1550" s="176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84"/>
      <c r="AI1550" s="178"/>
      <c r="AJ1550" s="178"/>
      <c r="AK1550" s="172"/>
      <c r="AM1550" s="9"/>
    </row>
    <row r="1551" spans="2:39" x14ac:dyDescent="0.45">
      <c r="B1551" s="187"/>
      <c r="C1551" s="176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84"/>
      <c r="AI1551" s="178"/>
      <c r="AJ1551" s="178"/>
      <c r="AK1551" s="172"/>
      <c r="AM1551" s="9"/>
    </row>
    <row r="1552" spans="2:39" x14ac:dyDescent="0.45">
      <c r="B1552" s="187"/>
      <c r="C1552" s="176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84"/>
      <c r="AI1552" s="178"/>
      <c r="AJ1552" s="178"/>
      <c r="AK1552" s="172"/>
      <c r="AM1552" s="9"/>
    </row>
    <row r="1553" spans="2:39" x14ac:dyDescent="0.45">
      <c r="B1553" s="187"/>
      <c r="C1553" s="176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84"/>
      <c r="AI1553" s="178"/>
      <c r="AJ1553" s="178"/>
      <c r="AK1553" s="172"/>
      <c r="AM1553" s="9"/>
    </row>
    <row r="1554" spans="2:39" x14ac:dyDescent="0.45">
      <c r="B1554" s="187"/>
      <c r="C1554" s="176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84"/>
      <c r="AI1554" s="178"/>
      <c r="AJ1554" s="178"/>
      <c r="AK1554" s="172"/>
      <c r="AM1554" s="9"/>
    </row>
    <row r="1555" spans="2:39" x14ac:dyDescent="0.45">
      <c r="B1555" s="187"/>
      <c r="C1555" s="176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84"/>
      <c r="AI1555" s="178"/>
      <c r="AJ1555" s="178"/>
      <c r="AK1555" s="172"/>
      <c r="AM1555" s="9"/>
    </row>
    <row r="1556" spans="2:39" x14ac:dyDescent="0.45">
      <c r="B1556" s="187"/>
      <c r="C1556" s="176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84"/>
      <c r="AI1556" s="178"/>
      <c r="AJ1556" s="178"/>
      <c r="AK1556" s="172"/>
      <c r="AM1556" s="9"/>
    </row>
    <row r="1557" spans="2:39" x14ac:dyDescent="0.45">
      <c r="B1557" s="187"/>
      <c r="C1557" s="176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84"/>
      <c r="AI1557" s="178"/>
      <c r="AJ1557" s="178"/>
      <c r="AK1557" s="172"/>
      <c r="AM1557" s="9"/>
    </row>
    <row r="1558" spans="2:39" x14ac:dyDescent="0.45">
      <c r="B1558" s="187"/>
      <c r="C1558" s="176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84"/>
      <c r="AI1558" s="178"/>
      <c r="AJ1558" s="178"/>
      <c r="AK1558" s="172"/>
      <c r="AM1558" s="9"/>
    </row>
    <row r="1559" spans="2:39" x14ac:dyDescent="0.45">
      <c r="B1559" s="187"/>
      <c r="C1559" s="176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84"/>
      <c r="AI1559" s="178"/>
      <c r="AJ1559" s="178"/>
      <c r="AK1559" s="172"/>
      <c r="AM1559" s="9"/>
    </row>
    <row r="1560" spans="2:39" x14ac:dyDescent="0.45">
      <c r="B1560" s="187"/>
      <c r="C1560" s="176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84"/>
      <c r="AI1560" s="178"/>
      <c r="AJ1560" s="178"/>
      <c r="AK1560" s="172"/>
      <c r="AM1560" s="9"/>
    </row>
    <row r="1561" spans="2:39" x14ac:dyDescent="0.45">
      <c r="B1561" s="187"/>
      <c r="C1561" s="176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84"/>
      <c r="AI1561" s="178"/>
      <c r="AJ1561" s="178"/>
      <c r="AK1561" s="172"/>
      <c r="AM1561" s="9"/>
    </row>
    <row r="1562" spans="2:39" x14ac:dyDescent="0.45">
      <c r="B1562" s="187"/>
      <c r="C1562" s="176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84"/>
      <c r="AI1562" s="178"/>
      <c r="AJ1562" s="178"/>
      <c r="AK1562" s="172"/>
      <c r="AM1562" s="9"/>
    </row>
    <row r="1563" spans="2:39" x14ac:dyDescent="0.45">
      <c r="B1563" s="187"/>
      <c r="C1563" s="176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84"/>
      <c r="AI1563" s="178"/>
      <c r="AJ1563" s="178"/>
      <c r="AK1563" s="172"/>
      <c r="AM1563" s="9"/>
    </row>
    <row r="1564" spans="2:39" x14ac:dyDescent="0.45">
      <c r="B1564" s="187"/>
      <c r="C1564" s="176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84"/>
      <c r="AI1564" s="178"/>
      <c r="AJ1564" s="178"/>
      <c r="AK1564" s="172"/>
      <c r="AM1564" s="9"/>
    </row>
    <row r="1565" spans="2:39" x14ac:dyDescent="0.45">
      <c r="B1565" s="187"/>
      <c r="C1565" s="176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84"/>
      <c r="AI1565" s="178"/>
      <c r="AJ1565" s="178"/>
      <c r="AK1565" s="172"/>
      <c r="AM1565" s="9"/>
    </row>
    <row r="1566" spans="2:39" x14ac:dyDescent="0.45">
      <c r="B1566" s="187"/>
      <c r="C1566" s="176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84"/>
      <c r="AI1566" s="178"/>
      <c r="AJ1566" s="178"/>
      <c r="AK1566" s="172"/>
      <c r="AM1566" s="9"/>
    </row>
    <row r="1567" spans="2:39" x14ac:dyDescent="0.45">
      <c r="B1567" s="187"/>
      <c r="C1567" s="176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84"/>
      <c r="AI1567" s="178"/>
      <c r="AJ1567" s="178"/>
      <c r="AK1567" s="172"/>
      <c r="AM1567" s="9"/>
    </row>
    <row r="1568" spans="2:39" x14ac:dyDescent="0.45">
      <c r="B1568" s="187"/>
      <c r="C1568" s="176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84"/>
      <c r="AI1568" s="178"/>
      <c r="AJ1568" s="178"/>
      <c r="AK1568" s="172"/>
      <c r="AM1568" s="9"/>
    </row>
    <row r="1569" spans="2:39" x14ac:dyDescent="0.45">
      <c r="B1569" s="187"/>
      <c r="C1569" s="176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84"/>
      <c r="AI1569" s="178"/>
      <c r="AJ1569" s="178"/>
      <c r="AK1569" s="172"/>
      <c r="AM1569" s="9"/>
    </row>
    <row r="1570" spans="2:39" x14ac:dyDescent="0.45">
      <c r="B1570" s="187"/>
      <c r="C1570" s="176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84"/>
      <c r="AI1570" s="178"/>
      <c r="AJ1570" s="178"/>
      <c r="AK1570" s="172"/>
      <c r="AM1570" s="9"/>
    </row>
    <row r="1571" spans="2:39" x14ac:dyDescent="0.45">
      <c r="B1571" s="187"/>
      <c r="C1571" s="176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84"/>
      <c r="AI1571" s="178"/>
      <c r="AJ1571" s="178"/>
      <c r="AK1571" s="172"/>
      <c r="AM1571" s="9"/>
    </row>
    <row r="1572" spans="2:39" x14ac:dyDescent="0.45">
      <c r="B1572" s="187"/>
      <c r="C1572" s="176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84"/>
      <c r="AI1572" s="178"/>
      <c r="AJ1572" s="178"/>
      <c r="AK1572" s="172"/>
      <c r="AM1572" s="9"/>
    </row>
    <row r="1573" spans="2:39" x14ac:dyDescent="0.45">
      <c r="B1573" s="187"/>
      <c r="C1573" s="176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84"/>
      <c r="AI1573" s="178"/>
      <c r="AJ1573" s="178"/>
      <c r="AK1573" s="172"/>
      <c r="AM1573" s="9"/>
    </row>
    <row r="1574" spans="2:39" x14ac:dyDescent="0.45">
      <c r="B1574" s="187"/>
      <c r="C1574" s="176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84"/>
      <c r="AI1574" s="178"/>
      <c r="AJ1574" s="178"/>
      <c r="AK1574" s="172"/>
      <c r="AM1574" s="9"/>
    </row>
    <row r="1575" spans="2:39" x14ac:dyDescent="0.45">
      <c r="B1575" s="187"/>
      <c r="C1575" s="176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84"/>
      <c r="AI1575" s="178"/>
      <c r="AJ1575" s="178"/>
      <c r="AK1575" s="172"/>
      <c r="AM1575" s="9"/>
    </row>
    <row r="1576" spans="2:39" x14ac:dyDescent="0.45">
      <c r="B1576" s="187"/>
      <c r="C1576" s="176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84"/>
      <c r="AI1576" s="178"/>
      <c r="AJ1576" s="178"/>
      <c r="AK1576" s="172"/>
      <c r="AM1576" s="9"/>
    </row>
    <row r="1577" spans="2:39" x14ac:dyDescent="0.45">
      <c r="B1577" s="187"/>
      <c r="C1577" s="176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84"/>
      <c r="AI1577" s="178"/>
      <c r="AJ1577" s="178"/>
      <c r="AK1577" s="172"/>
      <c r="AM1577" s="9"/>
    </row>
    <row r="1578" spans="2:39" x14ac:dyDescent="0.45">
      <c r="B1578" s="187"/>
      <c r="C1578" s="176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84"/>
      <c r="AI1578" s="178"/>
      <c r="AJ1578" s="178"/>
      <c r="AK1578" s="172"/>
      <c r="AM1578" s="9"/>
    </row>
    <row r="1579" spans="2:39" x14ac:dyDescent="0.45">
      <c r="B1579" s="187"/>
      <c r="C1579" s="176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84"/>
      <c r="AI1579" s="178"/>
      <c r="AJ1579" s="178"/>
      <c r="AK1579" s="172"/>
      <c r="AM1579" s="9"/>
    </row>
    <row r="1580" spans="2:39" x14ac:dyDescent="0.45">
      <c r="B1580" s="187"/>
      <c r="C1580" s="176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84"/>
      <c r="AI1580" s="178"/>
      <c r="AJ1580" s="178"/>
      <c r="AK1580" s="172"/>
      <c r="AM1580" s="9"/>
    </row>
    <row r="1581" spans="2:39" x14ac:dyDescent="0.45">
      <c r="B1581" s="187"/>
      <c r="C1581" s="176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84"/>
      <c r="AI1581" s="178"/>
      <c r="AJ1581" s="178"/>
      <c r="AK1581" s="172"/>
      <c r="AM1581" s="9"/>
    </row>
    <row r="1582" spans="2:39" x14ac:dyDescent="0.45">
      <c r="B1582" s="187"/>
      <c r="C1582" s="176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84"/>
      <c r="AI1582" s="178"/>
      <c r="AJ1582" s="178"/>
      <c r="AK1582" s="172"/>
      <c r="AM1582" s="9"/>
    </row>
    <row r="1583" spans="2:39" x14ac:dyDescent="0.45">
      <c r="B1583" s="187"/>
      <c r="C1583" s="176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84"/>
      <c r="AI1583" s="178"/>
      <c r="AJ1583" s="178"/>
      <c r="AK1583" s="172"/>
      <c r="AM1583" s="9"/>
    </row>
    <row r="1584" spans="2:39" x14ac:dyDescent="0.45">
      <c r="B1584" s="187"/>
      <c r="C1584" s="176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84"/>
      <c r="AI1584" s="178"/>
      <c r="AJ1584" s="178"/>
      <c r="AK1584" s="172"/>
      <c r="AM1584" s="9"/>
    </row>
    <row r="1585" spans="2:71" x14ac:dyDescent="0.45">
      <c r="B1585" s="187"/>
      <c r="C1585" s="176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84"/>
      <c r="AI1585" s="178"/>
      <c r="AJ1585" s="178"/>
      <c r="AK1585" s="172"/>
      <c r="AM1585" s="9"/>
    </row>
    <row r="1586" spans="2:71" x14ac:dyDescent="0.45">
      <c r="B1586" s="187"/>
      <c r="C1586" s="176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84"/>
      <c r="AI1586" s="178"/>
      <c r="AJ1586" s="178"/>
      <c r="AK1586" s="172"/>
      <c r="AM1586" s="9"/>
    </row>
    <row r="1587" spans="2:71" x14ac:dyDescent="0.45">
      <c r="B1587" s="187"/>
      <c r="C1587" s="176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84"/>
      <c r="AI1587" s="178"/>
      <c r="AJ1587" s="178"/>
      <c r="AK1587" s="172"/>
      <c r="AM1587" s="9"/>
    </row>
    <row r="1588" spans="2:71" x14ac:dyDescent="0.45">
      <c r="B1588" s="187"/>
      <c r="C1588" s="176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84"/>
      <c r="AI1588" s="178"/>
      <c r="AJ1588" s="178"/>
      <c r="AK1588" s="172"/>
      <c r="AM1588" s="9"/>
    </row>
    <row r="1589" spans="2:71" x14ac:dyDescent="0.45">
      <c r="B1589" s="187"/>
      <c r="C1589" s="176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84"/>
      <c r="AI1589" s="178"/>
      <c r="AJ1589" s="178"/>
      <c r="AK1589" s="172"/>
      <c r="AM1589" s="9"/>
    </row>
    <row r="1590" spans="2:71" x14ac:dyDescent="0.45">
      <c r="B1590" s="187"/>
      <c r="C1590" s="176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84"/>
      <c r="AI1590" s="178"/>
      <c r="AJ1590" s="178"/>
      <c r="AK1590" s="172"/>
      <c r="AM1590" s="9"/>
    </row>
    <row r="1591" spans="2:71" x14ac:dyDescent="0.45">
      <c r="B1591" s="187"/>
      <c r="C1591" s="176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84"/>
      <c r="AI1591" s="178"/>
      <c r="AJ1591" s="178"/>
      <c r="AK1591" s="172"/>
      <c r="AM1591" s="9"/>
    </row>
    <row r="1592" spans="2:71" x14ac:dyDescent="0.45">
      <c r="B1592" s="187"/>
      <c r="C1592" s="176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84"/>
      <c r="AI1592" s="178"/>
      <c r="AJ1592" s="178"/>
      <c r="AK1592" s="172"/>
      <c r="AM1592" s="9"/>
    </row>
    <row r="1593" spans="2:71" x14ac:dyDescent="0.45">
      <c r="B1593" s="187"/>
      <c r="C1593" s="176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84"/>
      <c r="AI1593" s="178"/>
      <c r="AJ1593" s="178"/>
      <c r="AK1593" s="172"/>
      <c r="AM1593" s="9"/>
    </row>
    <row r="1594" spans="2:71" x14ac:dyDescent="0.45">
      <c r="B1594" s="187"/>
      <c r="C1594" s="176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84"/>
      <c r="AI1594" s="178"/>
      <c r="AJ1594" s="178"/>
      <c r="AK1594" s="172"/>
      <c r="AM1594" s="9"/>
    </row>
    <row r="1595" spans="2:71" x14ac:dyDescent="0.45">
      <c r="B1595" s="187"/>
      <c r="C1595" s="176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84"/>
      <c r="AI1595" s="178"/>
      <c r="AJ1595" s="178"/>
      <c r="AK1595" s="172"/>
      <c r="AM1595" s="9"/>
    </row>
    <row r="1596" spans="2:71" x14ac:dyDescent="0.45">
      <c r="B1596" s="187"/>
      <c r="C1596" s="176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84"/>
      <c r="AI1596" s="178"/>
      <c r="AJ1596" s="178"/>
      <c r="AK1596" s="172"/>
      <c r="AM1596" s="9"/>
    </row>
    <row r="1597" spans="2:71" x14ac:dyDescent="0.45">
      <c r="B1597" s="187"/>
      <c r="C1597" s="176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84"/>
      <c r="AI1597" s="178"/>
      <c r="AJ1597" s="178"/>
      <c r="AK1597" s="172"/>
      <c r="AM1597" s="9"/>
    </row>
    <row r="1598" spans="2:71" x14ac:dyDescent="0.45">
      <c r="B1598" s="187"/>
      <c r="C1598" s="176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84"/>
      <c r="AI1598" s="178"/>
      <c r="AJ1598" s="178"/>
      <c r="AK1598" s="172"/>
      <c r="AM1598" s="9"/>
    </row>
    <row r="1599" spans="2:71" x14ac:dyDescent="0.45">
      <c r="B1599" s="187"/>
      <c r="C1599" s="176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84"/>
      <c r="AI1599" s="178"/>
      <c r="AJ1599" s="178"/>
      <c r="AK1599" s="172"/>
      <c r="AM1599" s="9"/>
    </row>
    <row r="1600" spans="2:71" ht="28.5" x14ac:dyDescent="0.45">
      <c r="B1600" s="185"/>
      <c r="C1600" s="172"/>
      <c r="D1600" s="172"/>
      <c r="E1600" s="172"/>
      <c r="F1600" s="172"/>
      <c r="G1600" s="172"/>
      <c r="H1600" s="172"/>
      <c r="I1600" s="172"/>
      <c r="J1600" s="172"/>
      <c r="K1600" s="172"/>
      <c r="L1600" s="172"/>
      <c r="M1600" s="172"/>
      <c r="N1600" s="172"/>
      <c r="O1600" s="172"/>
      <c r="P1600" s="172"/>
      <c r="Q1600" s="172"/>
      <c r="R1600" s="172"/>
      <c r="S1600" s="172"/>
      <c r="T1600" s="172"/>
      <c r="U1600" s="172"/>
      <c r="V1600" s="172"/>
      <c r="W1600" s="172"/>
      <c r="X1600" s="172"/>
      <c r="Y1600" s="172"/>
      <c r="Z1600" s="172"/>
      <c r="AA1600" s="172"/>
      <c r="AB1600" s="172"/>
      <c r="AC1600" s="172"/>
      <c r="AD1600" s="172"/>
      <c r="AE1600" s="172"/>
      <c r="AF1600" s="172"/>
      <c r="AG1600" s="172"/>
      <c r="AH1600" s="185"/>
      <c r="AI1600" s="178"/>
      <c r="AJ1600" s="172"/>
      <c r="AK1600" s="172"/>
      <c r="AO1600" s="122" t="s">
        <v>244</v>
      </c>
      <c r="AP1600" s="5" t="s">
        <v>483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540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539</v>
      </c>
      <c r="BB1600" s="5" t="s">
        <v>64</v>
      </c>
      <c r="BC1600" s="5" t="s">
        <v>68</v>
      </c>
      <c r="BD1600" s="5" t="s">
        <v>547</v>
      </c>
      <c r="BE1600" s="5" t="s">
        <v>50</v>
      </c>
      <c r="BF1600" s="5" t="s">
        <v>63</v>
      </c>
      <c r="BG1600" s="5" t="s">
        <v>67</v>
      </c>
      <c r="BH1600" s="5" t="s">
        <v>556</v>
      </c>
      <c r="BI1600" s="5" t="s">
        <v>548</v>
      </c>
      <c r="BJ1600" s="5" t="s">
        <v>538</v>
      </c>
      <c r="BK1600" s="5" t="s">
        <v>174</v>
      </c>
      <c r="BL1600" s="5" t="s">
        <v>61</v>
      </c>
      <c r="BM1600" s="5" t="s">
        <v>52</v>
      </c>
      <c r="BN1600" s="5" t="s">
        <v>65</v>
      </c>
      <c r="BO1600" s="5" t="s">
        <v>514</v>
      </c>
      <c r="BP1600" s="5" t="s">
        <v>60</v>
      </c>
      <c r="BQ1600" s="5" t="s">
        <v>62</v>
      </c>
      <c r="BR1600" s="5" t="s">
        <v>69</v>
      </c>
      <c r="BS1600" s="5" t="s">
        <v>557</v>
      </c>
    </row>
    <row r="1601" spans="1:71" x14ac:dyDescent="0.45">
      <c r="A1601" s="28" t="s">
        <v>238</v>
      </c>
      <c r="B1601" s="187"/>
      <c r="C1601" s="176"/>
      <c r="D1601" s="177"/>
      <c r="E1601" s="177"/>
      <c r="F1601" s="177"/>
      <c r="G1601" s="177"/>
      <c r="H1601" s="177"/>
      <c r="I1601" s="177"/>
      <c r="J1601" s="177"/>
      <c r="K1601" s="177"/>
      <c r="L1601" s="177"/>
      <c r="M1601" s="177"/>
      <c r="N1601" s="177"/>
      <c r="O1601" s="177"/>
      <c r="P1601" s="177"/>
      <c r="Q1601" s="177"/>
      <c r="R1601" s="177"/>
      <c r="S1601" s="177"/>
      <c r="T1601" s="177"/>
      <c r="U1601" s="177"/>
      <c r="V1601" s="177"/>
      <c r="W1601" s="177"/>
      <c r="X1601" s="177"/>
      <c r="Y1601" s="177"/>
      <c r="Z1601" s="177"/>
      <c r="AA1601" s="177"/>
      <c r="AB1601" s="177"/>
      <c r="AC1601" s="177"/>
      <c r="AD1601" s="177"/>
      <c r="AE1601" s="177"/>
      <c r="AF1601" s="177"/>
      <c r="AG1601" s="177"/>
      <c r="AH1601" s="187"/>
      <c r="AI1601" s="178"/>
      <c r="AJ1601" s="178"/>
      <c r="AK1601" s="172"/>
      <c r="AM1601" s="9"/>
      <c r="AO1601" s="102"/>
      <c r="AP1601" s="102"/>
      <c r="AQ1601" s="102"/>
      <c r="AR1601" s="102"/>
      <c r="AS1601" s="102"/>
      <c r="AT1601" s="102"/>
      <c r="AU1601" s="102"/>
      <c r="AV1601" s="102"/>
      <c r="AW1601" s="102"/>
      <c r="AX1601" s="102"/>
      <c r="AY1601" s="102"/>
      <c r="AZ1601" s="102"/>
      <c r="BA1601" s="102"/>
      <c r="BB1601" s="102"/>
      <c r="BC1601" s="102"/>
      <c r="BD1601" s="102"/>
      <c r="BE1601" s="102"/>
      <c r="BF1601" s="102"/>
      <c r="BG1601" s="102"/>
      <c r="BH1601" s="102"/>
      <c r="BI1601" s="102"/>
      <c r="BJ1601" s="102"/>
      <c r="BK1601" s="102"/>
      <c r="BL1601" s="102"/>
      <c r="BM1601" s="102"/>
      <c r="BN1601" s="102"/>
      <c r="BO1601" s="102"/>
      <c r="BP1601" s="102"/>
      <c r="BQ1601" s="102"/>
      <c r="BR1601" s="102"/>
      <c r="BS1601" s="102"/>
    </row>
    <row r="1602" spans="1:71" x14ac:dyDescent="0.45">
      <c r="A1602" s="8">
        <f>INPUT!$X$4</f>
        <v>0</v>
      </c>
      <c r="B1602" s="187"/>
      <c r="C1602" s="176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84"/>
      <c r="AI1602" s="178"/>
      <c r="AJ1602" s="178"/>
      <c r="AK1602" s="172"/>
      <c r="AM1602" s="9"/>
      <c r="AO1602" s="39">
        <v>0</v>
      </c>
      <c r="AP1602" s="39">
        <v>0</v>
      </c>
      <c r="AQ1602" s="39">
        <v>0</v>
      </c>
      <c r="AR1602" s="39">
        <v>0</v>
      </c>
      <c r="AS1602" s="39">
        <v>0</v>
      </c>
      <c r="AT1602" s="39">
        <v>0</v>
      </c>
      <c r="AU1602" s="39">
        <v>0</v>
      </c>
      <c r="AV1602" s="39">
        <v>0</v>
      </c>
      <c r="AW1602" s="39">
        <v>0</v>
      </c>
      <c r="AX1602" s="39">
        <v>0</v>
      </c>
      <c r="AY1602" s="39">
        <v>0</v>
      </c>
      <c r="AZ1602" s="39">
        <v>0</v>
      </c>
      <c r="BA1602" s="39">
        <v>0</v>
      </c>
      <c r="BB1602" s="39">
        <v>0</v>
      </c>
      <c r="BC1602" s="39">
        <v>0</v>
      </c>
      <c r="BD1602" s="39">
        <v>0</v>
      </c>
      <c r="BE1602" s="39">
        <v>0</v>
      </c>
      <c r="BF1602" s="39">
        <v>0</v>
      </c>
      <c r="BG1602" s="39">
        <v>0</v>
      </c>
      <c r="BH1602" s="39">
        <v>0</v>
      </c>
      <c r="BI1602" s="39">
        <v>0</v>
      </c>
      <c r="BJ1602" s="39">
        <v>0</v>
      </c>
      <c r="BK1602" s="39">
        <v>0</v>
      </c>
      <c r="BL1602" s="39">
        <v>0</v>
      </c>
      <c r="BM1602" s="39">
        <v>0</v>
      </c>
      <c r="BN1602" s="39">
        <v>0</v>
      </c>
      <c r="BO1602" s="39">
        <v>0</v>
      </c>
      <c r="BP1602" s="39">
        <v>0</v>
      </c>
      <c r="BQ1602" s="39">
        <v>0</v>
      </c>
      <c r="BR1602" s="39">
        <v>0</v>
      </c>
      <c r="BS1602" s="39">
        <v>0</v>
      </c>
    </row>
    <row r="1603" spans="1:71" x14ac:dyDescent="0.45">
      <c r="B1603" s="187"/>
      <c r="C1603" s="176"/>
      <c r="D1603" s="171"/>
      <c r="E1603" s="171"/>
      <c r="F1603" s="171"/>
      <c r="G1603" s="171"/>
      <c r="H1603" s="171"/>
      <c r="I1603" s="171"/>
      <c r="J1603" s="171"/>
      <c r="K1603" s="171"/>
      <c r="L1603" s="171"/>
      <c r="M1603" s="171"/>
      <c r="N1603" s="171"/>
      <c r="O1603" s="171"/>
      <c r="P1603" s="171"/>
      <c r="Q1603" s="171"/>
      <c r="R1603" s="171"/>
      <c r="S1603" s="171"/>
      <c r="T1603" s="171"/>
      <c r="U1603" s="171"/>
      <c r="V1603" s="171"/>
      <c r="W1603" s="171"/>
      <c r="X1603" s="171"/>
      <c r="Y1603" s="171"/>
      <c r="Z1603" s="171"/>
      <c r="AA1603" s="171"/>
      <c r="AB1603" s="171"/>
      <c r="AC1603" s="171"/>
      <c r="AD1603" s="171"/>
      <c r="AE1603" s="171"/>
      <c r="AF1603" s="171"/>
      <c r="AG1603" s="171"/>
      <c r="AH1603" s="184"/>
      <c r="AI1603" s="178"/>
      <c r="AJ1603" s="178"/>
      <c r="AK1603" s="172"/>
      <c r="AM1603" s="9"/>
      <c r="AO1603" s="40">
        <f t="shared" ref="AO1603:BS1603" si="21">ROWS(C1601:C1675)-COUNTBLANK(C1601:C1675)</f>
        <v>0</v>
      </c>
      <c r="AP1603" s="40">
        <f t="shared" si="21"/>
        <v>0</v>
      </c>
      <c r="AQ1603" s="40">
        <f t="shared" si="21"/>
        <v>0</v>
      </c>
      <c r="AR1603" s="40">
        <f t="shared" si="21"/>
        <v>0</v>
      </c>
      <c r="AS1603" s="40">
        <f t="shared" si="21"/>
        <v>0</v>
      </c>
      <c r="AT1603" s="40">
        <f t="shared" si="21"/>
        <v>0</v>
      </c>
      <c r="AU1603" s="40">
        <f t="shared" si="21"/>
        <v>0</v>
      </c>
      <c r="AV1603" s="40">
        <f t="shared" si="21"/>
        <v>0</v>
      </c>
      <c r="AW1603" s="40">
        <f t="shared" si="21"/>
        <v>0</v>
      </c>
      <c r="AX1603" s="40">
        <f t="shared" si="21"/>
        <v>0</v>
      </c>
      <c r="AY1603" s="40">
        <f t="shared" si="21"/>
        <v>0</v>
      </c>
      <c r="AZ1603" s="40">
        <f t="shared" si="21"/>
        <v>0</v>
      </c>
      <c r="BA1603" s="40">
        <f t="shared" si="21"/>
        <v>0</v>
      </c>
      <c r="BB1603" s="40">
        <f t="shared" si="21"/>
        <v>0</v>
      </c>
      <c r="BC1603" s="40">
        <f t="shared" si="21"/>
        <v>0</v>
      </c>
      <c r="BD1603" s="40">
        <f t="shared" si="21"/>
        <v>0</v>
      </c>
      <c r="BE1603" s="40">
        <f t="shared" si="21"/>
        <v>0</v>
      </c>
      <c r="BF1603" s="40">
        <f t="shared" si="21"/>
        <v>0</v>
      </c>
      <c r="BG1603" s="40">
        <f t="shared" si="21"/>
        <v>0</v>
      </c>
      <c r="BH1603" s="40">
        <f t="shared" si="21"/>
        <v>0</v>
      </c>
      <c r="BI1603" s="40">
        <f t="shared" si="21"/>
        <v>0</v>
      </c>
      <c r="BJ1603" s="40">
        <f t="shared" si="21"/>
        <v>0</v>
      </c>
      <c r="BK1603" s="40">
        <f t="shared" si="21"/>
        <v>0</v>
      </c>
      <c r="BL1603" s="40">
        <f t="shared" si="21"/>
        <v>0</v>
      </c>
      <c r="BM1603" s="40">
        <f t="shared" si="21"/>
        <v>0</v>
      </c>
      <c r="BN1603" s="40">
        <f t="shared" si="21"/>
        <v>0</v>
      </c>
      <c r="BO1603" s="40">
        <f t="shared" si="21"/>
        <v>0</v>
      </c>
      <c r="BP1603" s="40">
        <f t="shared" si="21"/>
        <v>0</v>
      </c>
      <c r="BQ1603" s="40">
        <f t="shared" si="21"/>
        <v>0</v>
      </c>
      <c r="BR1603" s="40">
        <f t="shared" si="21"/>
        <v>0</v>
      </c>
      <c r="BS1603" s="40">
        <f t="shared" si="21"/>
        <v>0</v>
      </c>
    </row>
    <row r="1604" spans="1:71" x14ac:dyDescent="0.45">
      <c r="B1604" s="187"/>
      <c r="C1604" s="176"/>
      <c r="D1604" s="171"/>
      <c r="E1604" s="171"/>
      <c r="F1604" s="171"/>
      <c r="G1604" s="171"/>
      <c r="H1604" s="171"/>
      <c r="I1604" s="171"/>
      <c r="J1604" s="171"/>
      <c r="K1604" s="171"/>
      <c r="L1604" s="171"/>
      <c r="M1604" s="171"/>
      <c r="N1604" s="171"/>
      <c r="O1604" s="171"/>
      <c r="P1604" s="171"/>
      <c r="Q1604" s="171"/>
      <c r="R1604" s="171"/>
      <c r="S1604" s="171"/>
      <c r="T1604" s="171"/>
      <c r="U1604" s="171"/>
      <c r="V1604" s="171"/>
      <c r="W1604" s="171"/>
      <c r="X1604" s="171"/>
      <c r="Y1604" s="171"/>
      <c r="Z1604" s="171"/>
      <c r="AA1604" s="171"/>
      <c r="AB1604" s="171"/>
      <c r="AC1604" s="171"/>
      <c r="AD1604" s="171"/>
      <c r="AE1604" s="171"/>
      <c r="AF1604" s="171"/>
      <c r="AG1604" s="171"/>
      <c r="AH1604" s="184"/>
      <c r="AI1604" s="178"/>
      <c r="AJ1604" s="178"/>
      <c r="AK1604" s="172"/>
      <c r="AM1604" s="9"/>
    </row>
    <row r="1605" spans="1:71" x14ac:dyDescent="0.45">
      <c r="B1605" s="187"/>
      <c r="C1605" s="176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84"/>
      <c r="AI1605" s="178"/>
      <c r="AJ1605" s="178"/>
      <c r="AK1605" s="172"/>
      <c r="AM1605" s="9"/>
      <c r="AO1605" s="22" t="s">
        <v>257</v>
      </c>
      <c r="AP1605" s="22" t="s">
        <v>587</v>
      </c>
      <c r="AQ1605" s="22" t="s">
        <v>590</v>
      </c>
      <c r="AR1605" s="22" t="s">
        <v>588</v>
      </c>
      <c r="AS1605" s="22" t="s">
        <v>589</v>
      </c>
    </row>
    <row r="1606" spans="1:71" x14ac:dyDescent="0.45">
      <c r="B1606" s="187"/>
      <c r="C1606" s="176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84"/>
      <c r="AI1606" s="178"/>
      <c r="AJ1606" s="178"/>
      <c r="AK1606" s="172"/>
      <c r="AM1606" s="9"/>
      <c r="AO1606" s="23">
        <f>ROWS(AH1601:AH1675)-COUNTBLANK(AH1601:AH1675)</f>
        <v>0</v>
      </c>
      <c r="AP1606" s="23">
        <f>COUNTIF(AK1601:AK1675,"FALSE")</f>
        <v>0</v>
      </c>
      <c r="AQ1606" s="23">
        <f>AO1606-AP1606</f>
        <v>0</v>
      </c>
      <c r="AR1606" s="23">
        <f>COUNTIF(AJ1601:AJ1675,"O")</f>
        <v>0</v>
      </c>
      <c r="AS1606" s="23">
        <f>COUNTIF(AJ1601:AJ1675,"*~?")</f>
        <v>0</v>
      </c>
    </row>
    <row r="1607" spans="1:71" x14ac:dyDescent="0.45">
      <c r="B1607" s="187"/>
      <c r="C1607" s="176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84"/>
      <c r="AI1607" s="178"/>
      <c r="AJ1607" s="178"/>
      <c r="AK1607" s="172"/>
      <c r="AM1607" s="9"/>
    </row>
    <row r="1608" spans="1:71" x14ac:dyDescent="0.45">
      <c r="B1608" s="187"/>
      <c r="C1608" s="176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84"/>
      <c r="AI1608" s="178"/>
      <c r="AJ1608" s="178"/>
      <c r="AK1608" s="172"/>
      <c r="AM1608" s="9"/>
      <c r="AO1608" s="9"/>
      <c r="AP1608" s="22" t="s">
        <v>455</v>
      </c>
      <c r="AQ1608" s="22" t="s">
        <v>337</v>
      </c>
      <c r="AR1608" s="22" t="s">
        <v>456</v>
      </c>
    </row>
    <row r="1609" spans="1:71" x14ac:dyDescent="0.45">
      <c r="B1609" s="187"/>
      <c r="C1609" s="176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84"/>
      <c r="AI1609" s="178"/>
      <c r="AJ1609" s="178"/>
      <c r="AK1609" s="172"/>
      <c r="AM1609" s="9"/>
      <c r="AO1609" s="22" t="s">
        <v>260</v>
      </c>
      <c r="AP1609" s="25">
        <f>IF(ISNUMBER(SEARCH("S",A1602)),COUNTIF(AK1601:AK1610,"False"),0)</f>
        <v>0</v>
      </c>
      <c r="AQ1609" s="25">
        <f>IF(ISNUMBER(SEARCH("S",A1602)),COUNTIF(AK1635:AK1644,"False"),0)</f>
        <v>0</v>
      </c>
      <c r="AR1609" s="25">
        <f>IF(ISNUMBER(SEARCH("S",A1602)),COUNTIF(AK1611:AK1634,"False"),0)</f>
        <v>0</v>
      </c>
      <c r="AS1609" s="28"/>
    </row>
    <row r="1610" spans="1:71" x14ac:dyDescent="0.45">
      <c r="B1610" s="187"/>
      <c r="C1610" s="176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84"/>
      <c r="AI1610" s="178"/>
      <c r="AJ1610" s="178"/>
      <c r="AK1610" s="172"/>
      <c r="AM1610" s="9"/>
      <c r="AO1610" s="22" t="s">
        <v>352</v>
      </c>
      <c r="AP1610" s="25">
        <f>IF(ISNUMBER(SEARCH("P",A1602)),COUNTIF(AK1601:AK1610,"False"),0)</f>
        <v>0</v>
      </c>
      <c r="AQ1610" s="25">
        <f>IF(ISNUMBER(SEARCH("P",A1602)),COUNTIF(AK1635:AK1644,"False"),0)</f>
        <v>0</v>
      </c>
      <c r="AR1610" s="25">
        <f>IF(ISNUMBER(SEARCH("P",A1602)),COUNTIF(AK1611:AK1634,"False"),0)</f>
        <v>0</v>
      </c>
      <c r="AS1610" s="18"/>
    </row>
    <row r="1611" spans="1:71" x14ac:dyDescent="0.45">
      <c r="B1611" s="187"/>
      <c r="C1611" s="176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84"/>
      <c r="AI1611" s="178"/>
      <c r="AJ1611" s="178"/>
      <c r="AK1611" s="172"/>
      <c r="AM1611" s="9"/>
      <c r="AO1611" s="22" t="s">
        <v>353</v>
      </c>
      <c r="AP1611" s="25">
        <f>IF(ISNUMBER(SEARCH("A",A1602)),COUNTIF(AK1601:AK1610,"False"),0)</f>
        <v>0</v>
      </c>
      <c r="AQ1611" s="25">
        <f>IF(ISNUMBER(SEARCH("A",A1602)),COUNTIF(AK1666:AK1675,"False"),0)</f>
        <v>0</v>
      </c>
      <c r="AR1611" s="25">
        <f>IF(ISNUMBER(SEARCH("A",A1602)),COUNTIF(AK1611:AK1665,"False"),0)</f>
        <v>0</v>
      </c>
      <c r="AS1611" s="18"/>
    </row>
    <row r="1612" spans="1:71" x14ac:dyDescent="0.45">
      <c r="B1612" s="187"/>
      <c r="C1612" s="176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84"/>
      <c r="AI1612" s="178"/>
      <c r="AJ1612" s="178"/>
      <c r="AK1612" s="172"/>
      <c r="AM1612" s="9"/>
      <c r="AS1612" s="18"/>
    </row>
    <row r="1613" spans="1:71" x14ac:dyDescent="0.45">
      <c r="B1613" s="187"/>
      <c r="C1613" s="176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84"/>
      <c r="AI1613" s="178"/>
      <c r="AJ1613" s="178"/>
      <c r="AK1613" s="172"/>
      <c r="AM1613" s="9"/>
    </row>
    <row r="1614" spans="1:71" x14ac:dyDescent="0.45">
      <c r="B1614" s="187"/>
      <c r="C1614" s="176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84"/>
      <c r="AI1614" s="178"/>
      <c r="AJ1614" s="178"/>
      <c r="AK1614" s="172"/>
      <c r="AM1614" s="9"/>
    </row>
    <row r="1615" spans="1:71" x14ac:dyDescent="0.45">
      <c r="B1615" s="187"/>
      <c r="C1615" s="176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84"/>
      <c r="AI1615" s="178"/>
      <c r="AJ1615" s="178"/>
      <c r="AK1615" s="172"/>
      <c r="AM1615" s="9"/>
    </row>
    <row r="1616" spans="1:71" x14ac:dyDescent="0.45">
      <c r="B1616" s="187"/>
      <c r="C1616" s="176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84"/>
      <c r="AI1616" s="178"/>
      <c r="AJ1616" s="178"/>
      <c r="AK1616" s="172"/>
      <c r="AM1616" s="9"/>
    </row>
    <row r="1617" spans="2:39" x14ac:dyDescent="0.45">
      <c r="B1617" s="187"/>
      <c r="C1617" s="176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84"/>
      <c r="AI1617" s="178"/>
      <c r="AJ1617" s="178"/>
      <c r="AK1617" s="172"/>
      <c r="AM1617" s="9"/>
    </row>
    <row r="1618" spans="2:39" x14ac:dyDescent="0.45">
      <c r="B1618" s="187"/>
      <c r="C1618" s="176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84"/>
      <c r="AI1618" s="178"/>
      <c r="AJ1618" s="178"/>
      <c r="AK1618" s="172"/>
      <c r="AM1618" s="9"/>
    </row>
    <row r="1619" spans="2:39" x14ac:dyDescent="0.45">
      <c r="B1619" s="187"/>
      <c r="C1619" s="176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84"/>
      <c r="AI1619" s="178"/>
      <c r="AJ1619" s="178"/>
      <c r="AK1619" s="172"/>
      <c r="AM1619" s="9"/>
    </row>
    <row r="1620" spans="2:39" x14ac:dyDescent="0.45">
      <c r="B1620" s="187"/>
      <c r="C1620" s="176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84"/>
      <c r="AI1620" s="178"/>
      <c r="AJ1620" s="178"/>
      <c r="AK1620" s="172"/>
      <c r="AM1620" s="9"/>
    </row>
    <row r="1621" spans="2:39" x14ac:dyDescent="0.45">
      <c r="B1621" s="187"/>
      <c r="C1621" s="176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84"/>
      <c r="AI1621" s="178"/>
      <c r="AJ1621" s="178"/>
      <c r="AK1621" s="172"/>
      <c r="AM1621" s="9"/>
    </row>
    <row r="1622" spans="2:39" x14ac:dyDescent="0.45">
      <c r="B1622" s="187"/>
      <c r="C1622" s="176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84"/>
      <c r="AI1622" s="178"/>
      <c r="AJ1622" s="178"/>
      <c r="AK1622" s="172"/>
      <c r="AM1622" s="9"/>
    </row>
    <row r="1623" spans="2:39" x14ac:dyDescent="0.45">
      <c r="B1623" s="187"/>
      <c r="C1623" s="176"/>
      <c r="D1623" s="171"/>
      <c r="E1623" s="171"/>
      <c r="F1623" s="171"/>
      <c r="G1623" s="171"/>
      <c r="H1623" s="171"/>
      <c r="I1623" s="171"/>
      <c r="J1623" s="171"/>
      <c r="K1623" s="171"/>
      <c r="L1623" s="171"/>
      <c r="M1623" s="171"/>
      <c r="N1623" s="171"/>
      <c r="O1623" s="171"/>
      <c r="P1623" s="171"/>
      <c r="Q1623" s="171"/>
      <c r="R1623" s="171"/>
      <c r="S1623" s="171"/>
      <c r="T1623" s="171"/>
      <c r="U1623" s="171"/>
      <c r="V1623" s="171"/>
      <c r="W1623" s="171"/>
      <c r="X1623" s="171"/>
      <c r="Y1623" s="171"/>
      <c r="Z1623" s="171"/>
      <c r="AA1623" s="171"/>
      <c r="AB1623" s="171"/>
      <c r="AC1623" s="171"/>
      <c r="AD1623" s="171"/>
      <c r="AE1623" s="171"/>
      <c r="AF1623" s="171"/>
      <c r="AG1623" s="171"/>
      <c r="AH1623" s="184"/>
      <c r="AI1623" s="178"/>
      <c r="AJ1623" s="178"/>
      <c r="AK1623" s="172"/>
      <c r="AM1623" s="9"/>
    </row>
    <row r="1624" spans="2:39" x14ac:dyDescent="0.45">
      <c r="B1624" s="187"/>
      <c r="C1624" s="176"/>
      <c r="D1624" s="171"/>
      <c r="E1624" s="171"/>
      <c r="F1624" s="171"/>
      <c r="G1624" s="171"/>
      <c r="H1624" s="171"/>
      <c r="I1624" s="171"/>
      <c r="J1624" s="171"/>
      <c r="K1624" s="171"/>
      <c r="L1624" s="171"/>
      <c r="M1624" s="171"/>
      <c r="N1624" s="171"/>
      <c r="O1624" s="171"/>
      <c r="P1624" s="171"/>
      <c r="Q1624" s="171"/>
      <c r="R1624" s="171"/>
      <c r="S1624" s="171"/>
      <c r="T1624" s="171"/>
      <c r="U1624" s="171"/>
      <c r="V1624" s="171"/>
      <c r="W1624" s="171"/>
      <c r="X1624" s="171"/>
      <c r="Y1624" s="171"/>
      <c r="Z1624" s="171"/>
      <c r="AA1624" s="171"/>
      <c r="AB1624" s="171"/>
      <c r="AC1624" s="171"/>
      <c r="AD1624" s="171"/>
      <c r="AE1624" s="171"/>
      <c r="AF1624" s="171"/>
      <c r="AG1624" s="171"/>
      <c r="AH1624" s="184"/>
      <c r="AI1624" s="178"/>
      <c r="AJ1624" s="178"/>
      <c r="AK1624" s="172"/>
      <c r="AM1624" s="9"/>
    </row>
    <row r="1625" spans="2:39" x14ac:dyDescent="0.45">
      <c r="B1625" s="187"/>
      <c r="C1625" s="176"/>
      <c r="D1625" s="171"/>
      <c r="E1625" s="171"/>
      <c r="F1625" s="171"/>
      <c r="G1625" s="171"/>
      <c r="H1625" s="171"/>
      <c r="I1625" s="171"/>
      <c r="J1625" s="171"/>
      <c r="K1625" s="171"/>
      <c r="L1625" s="171"/>
      <c r="M1625" s="171"/>
      <c r="N1625" s="171"/>
      <c r="O1625" s="171"/>
      <c r="P1625" s="171"/>
      <c r="Q1625" s="171"/>
      <c r="R1625" s="171"/>
      <c r="S1625" s="171"/>
      <c r="T1625" s="171"/>
      <c r="U1625" s="171"/>
      <c r="V1625" s="171"/>
      <c r="W1625" s="171"/>
      <c r="X1625" s="171"/>
      <c r="Y1625" s="171"/>
      <c r="Z1625" s="171"/>
      <c r="AA1625" s="171"/>
      <c r="AB1625" s="171"/>
      <c r="AC1625" s="171"/>
      <c r="AD1625" s="171"/>
      <c r="AE1625" s="171"/>
      <c r="AF1625" s="171"/>
      <c r="AG1625" s="171"/>
      <c r="AH1625" s="184"/>
      <c r="AI1625" s="178"/>
      <c r="AJ1625" s="178"/>
      <c r="AK1625" s="172"/>
      <c r="AM1625" s="9"/>
    </row>
    <row r="1626" spans="2:39" x14ac:dyDescent="0.45">
      <c r="B1626" s="187"/>
      <c r="C1626" s="176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84"/>
      <c r="AI1626" s="178"/>
      <c r="AJ1626" s="178"/>
      <c r="AK1626" s="172"/>
      <c r="AM1626" s="9"/>
    </row>
    <row r="1627" spans="2:39" x14ac:dyDescent="0.45">
      <c r="B1627" s="187"/>
      <c r="C1627" s="176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84"/>
      <c r="AI1627" s="178"/>
      <c r="AJ1627" s="178"/>
      <c r="AK1627" s="172"/>
      <c r="AM1627" s="9"/>
    </row>
    <row r="1628" spans="2:39" x14ac:dyDescent="0.45">
      <c r="B1628" s="187"/>
      <c r="C1628" s="176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84"/>
      <c r="AI1628" s="178"/>
      <c r="AJ1628" s="178"/>
      <c r="AK1628" s="172"/>
      <c r="AM1628" s="9"/>
    </row>
    <row r="1629" spans="2:39" x14ac:dyDescent="0.45">
      <c r="B1629" s="187"/>
      <c r="C1629" s="176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84"/>
      <c r="AI1629" s="178"/>
      <c r="AJ1629" s="178"/>
      <c r="AK1629" s="172"/>
      <c r="AM1629" s="9"/>
    </row>
    <row r="1630" spans="2:39" x14ac:dyDescent="0.45">
      <c r="B1630" s="187"/>
      <c r="C1630" s="176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84"/>
      <c r="AI1630" s="178"/>
      <c r="AJ1630" s="178"/>
      <c r="AK1630" s="172"/>
      <c r="AM1630" s="9"/>
    </row>
    <row r="1631" spans="2:39" x14ac:dyDescent="0.45">
      <c r="B1631" s="187"/>
      <c r="C1631" s="176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84"/>
      <c r="AI1631" s="178"/>
      <c r="AJ1631" s="178"/>
      <c r="AK1631" s="172"/>
      <c r="AM1631" s="9"/>
    </row>
    <row r="1632" spans="2:39" x14ac:dyDescent="0.45">
      <c r="B1632" s="187"/>
      <c r="C1632" s="176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84"/>
      <c r="AI1632" s="178"/>
      <c r="AJ1632" s="178"/>
      <c r="AK1632" s="172"/>
      <c r="AM1632" s="9"/>
    </row>
    <row r="1633" spans="2:39" x14ac:dyDescent="0.45">
      <c r="B1633" s="187"/>
      <c r="C1633" s="176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84"/>
      <c r="AI1633" s="178"/>
      <c r="AJ1633" s="178"/>
      <c r="AK1633" s="172"/>
      <c r="AM1633" s="9"/>
    </row>
    <row r="1634" spans="2:39" x14ac:dyDescent="0.45">
      <c r="B1634" s="187"/>
      <c r="C1634" s="176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84"/>
      <c r="AI1634" s="178"/>
      <c r="AJ1634" s="178"/>
      <c r="AK1634" s="172"/>
      <c r="AM1634" s="9"/>
    </row>
    <row r="1635" spans="2:39" x14ac:dyDescent="0.45">
      <c r="B1635" s="187"/>
      <c r="C1635" s="176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84"/>
      <c r="AI1635" s="178"/>
      <c r="AJ1635" s="178"/>
      <c r="AK1635" s="172"/>
      <c r="AM1635" s="9"/>
    </row>
    <row r="1636" spans="2:39" x14ac:dyDescent="0.45">
      <c r="B1636" s="187"/>
      <c r="C1636" s="176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84"/>
      <c r="AI1636" s="178"/>
      <c r="AJ1636" s="178"/>
      <c r="AK1636" s="172"/>
      <c r="AM1636" s="9"/>
    </row>
    <row r="1637" spans="2:39" x14ac:dyDescent="0.45">
      <c r="B1637" s="187"/>
      <c r="C1637" s="176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84"/>
      <c r="AI1637" s="178"/>
      <c r="AJ1637" s="178"/>
      <c r="AK1637" s="172"/>
      <c r="AM1637" s="9"/>
    </row>
    <row r="1638" spans="2:39" x14ac:dyDescent="0.45">
      <c r="B1638" s="187"/>
      <c r="C1638" s="176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84"/>
      <c r="AI1638" s="178"/>
      <c r="AJ1638" s="178"/>
      <c r="AK1638" s="172"/>
      <c r="AM1638" s="9"/>
    </row>
    <row r="1639" spans="2:39" x14ac:dyDescent="0.45">
      <c r="B1639" s="187"/>
      <c r="C1639" s="176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84"/>
      <c r="AI1639" s="178"/>
      <c r="AJ1639" s="178"/>
      <c r="AK1639" s="172"/>
      <c r="AM1639" s="9"/>
    </row>
    <row r="1640" spans="2:39" x14ac:dyDescent="0.45">
      <c r="B1640" s="187"/>
      <c r="C1640" s="176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84"/>
      <c r="AI1640" s="178"/>
      <c r="AJ1640" s="178"/>
      <c r="AK1640" s="172"/>
      <c r="AM1640" s="9"/>
    </row>
    <row r="1641" spans="2:39" x14ac:dyDescent="0.45">
      <c r="B1641" s="187"/>
      <c r="C1641" s="176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84"/>
      <c r="AI1641" s="178"/>
      <c r="AJ1641" s="178"/>
      <c r="AK1641" s="172"/>
      <c r="AM1641" s="9"/>
    </row>
    <row r="1642" spans="2:39" x14ac:dyDescent="0.45">
      <c r="B1642" s="187"/>
      <c r="C1642" s="176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84"/>
      <c r="AI1642" s="178"/>
      <c r="AJ1642" s="178"/>
      <c r="AK1642" s="172"/>
      <c r="AM1642" s="9"/>
    </row>
    <row r="1643" spans="2:39" x14ac:dyDescent="0.45">
      <c r="B1643" s="187"/>
      <c r="C1643" s="176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84"/>
      <c r="AI1643" s="178"/>
      <c r="AJ1643" s="178"/>
      <c r="AK1643" s="172"/>
      <c r="AM1643" s="9"/>
    </row>
    <row r="1644" spans="2:39" x14ac:dyDescent="0.45">
      <c r="B1644" s="187"/>
      <c r="C1644" s="176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84"/>
      <c r="AI1644" s="178"/>
      <c r="AJ1644" s="178"/>
      <c r="AK1644" s="172"/>
      <c r="AM1644" s="9"/>
    </row>
    <row r="1645" spans="2:39" x14ac:dyDescent="0.45">
      <c r="B1645" s="187"/>
      <c r="C1645" s="176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84"/>
      <c r="AI1645" s="178"/>
      <c r="AJ1645" s="178"/>
      <c r="AK1645" s="172"/>
      <c r="AM1645" s="9"/>
    </row>
    <row r="1646" spans="2:39" x14ac:dyDescent="0.45">
      <c r="B1646" s="187"/>
      <c r="C1646" s="176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84"/>
      <c r="AI1646" s="178"/>
      <c r="AJ1646" s="178"/>
      <c r="AK1646" s="172"/>
      <c r="AM1646" s="9"/>
    </row>
    <row r="1647" spans="2:39" x14ac:dyDescent="0.45">
      <c r="B1647" s="187"/>
      <c r="C1647" s="176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84"/>
      <c r="AI1647" s="178"/>
      <c r="AJ1647" s="178"/>
      <c r="AK1647" s="172"/>
      <c r="AM1647" s="9"/>
    </row>
    <row r="1648" spans="2:39" x14ac:dyDescent="0.45">
      <c r="B1648" s="187"/>
      <c r="C1648" s="176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84"/>
      <c r="AI1648" s="178"/>
      <c r="AJ1648" s="178"/>
      <c r="AK1648" s="172"/>
      <c r="AM1648" s="9"/>
    </row>
    <row r="1649" spans="2:39" x14ac:dyDescent="0.45">
      <c r="B1649" s="187"/>
      <c r="C1649" s="176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84"/>
      <c r="AI1649" s="178"/>
      <c r="AJ1649" s="178"/>
      <c r="AK1649" s="172"/>
      <c r="AM1649" s="9"/>
    </row>
    <row r="1650" spans="2:39" x14ac:dyDescent="0.45">
      <c r="B1650" s="187"/>
      <c r="C1650" s="176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84"/>
      <c r="AI1650" s="178"/>
      <c r="AJ1650" s="178"/>
      <c r="AK1650" s="172"/>
      <c r="AM1650" s="9"/>
    </row>
    <row r="1651" spans="2:39" x14ac:dyDescent="0.45">
      <c r="B1651" s="187"/>
      <c r="C1651" s="176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84"/>
      <c r="AI1651" s="178"/>
      <c r="AJ1651" s="178"/>
      <c r="AK1651" s="172"/>
      <c r="AM1651" s="9"/>
    </row>
    <row r="1652" spans="2:39" x14ac:dyDescent="0.45">
      <c r="B1652" s="187"/>
      <c r="C1652" s="176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84"/>
      <c r="AI1652" s="178"/>
      <c r="AJ1652" s="178"/>
      <c r="AK1652" s="172"/>
      <c r="AM1652" s="9"/>
    </row>
    <row r="1653" spans="2:39" x14ac:dyDescent="0.45">
      <c r="B1653" s="187"/>
      <c r="C1653" s="176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84"/>
      <c r="AI1653" s="178"/>
      <c r="AJ1653" s="178"/>
      <c r="AK1653" s="172"/>
      <c r="AM1653" s="9"/>
    </row>
    <row r="1654" spans="2:39" x14ac:dyDescent="0.45">
      <c r="B1654" s="187"/>
      <c r="C1654" s="176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84"/>
      <c r="AI1654" s="178"/>
      <c r="AJ1654" s="178"/>
      <c r="AK1654" s="172"/>
      <c r="AM1654" s="9"/>
    </row>
    <row r="1655" spans="2:39" x14ac:dyDescent="0.45">
      <c r="B1655" s="187"/>
      <c r="C1655" s="176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84"/>
      <c r="AI1655" s="178"/>
      <c r="AJ1655" s="178"/>
      <c r="AK1655" s="172"/>
      <c r="AM1655" s="9"/>
    </row>
    <row r="1656" spans="2:39" x14ac:dyDescent="0.45">
      <c r="B1656" s="187"/>
      <c r="C1656" s="176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84"/>
      <c r="AI1656" s="178"/>
      <c r="AJ1656" s="178"/>
      <c r="AK1656" s="172"/>
      <c r="AM1656" s="9"/>
    </row>
    <row r="1657" spans="2:39" x14ac:dyDescent="0.45">
      <c r="B1657" s="187"/>
      <c r="C1657" s="176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84"/>
      <c r="AI1657" s="178"/>
      <c r="AJ1657" s="178"/>
      <c r="AK1657" s="172"/>
      <c r="AM1657" s="9"/>
    </row>
    <row r="1658" spans="2:39" x14ac:dyDescent="0.45">
      <c r="B1658" s="187"/>
      <c r="C1658" s="176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84"/>
      <c r="AI1658" s="178"/>
      <c r="AJ1658" s="178"/>
      <c r="AK1658" s="172"/>
      <c r="AM1658" s="9"/>
    </row>
    <row r="1659" spans="2:39" x14ac:dyDescent="0.45">
      <c r="B1659" s="187"/>
      <c r="C1659" s="176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84"/>
      <c r="AI1659" s="178"/>
      <c r="AJ1659" s="178"/>
      <c r="AK1659" s="172"/>
      <c r="AM1659" s="9"/>
    </row>
    <row r="1660" spans="2:39" x14ac:dyDescent="0.45">
      <c r="B1660" s="187"/>
      <c r="C1660" s="176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84"/>
      <c r="AI1660" s="178"/>
      <c r="AJ1660" s="178"/>
      <c r="AK1660" s="172"/>
      <c r="AM1660" s="9"/>
    </row>
    <row r="1661" spans="2:39" x14ac:dyDescent="0.45">
      <c r="B1661" s="187"/>
      <c r="C1661" s="176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84"/>
      <c r="AI1661" s="178"/>
      <c r="AJ1661" s="178"/>
      <c r="AK1661" s="172"/>
      <c r="AM1661" s="9"/>
    </row>
    <row r="1662" spans="2:39" x14ac:dyDescent="0.45">
      <c r="B1662" s="187"/>
      <c r="C1662" s="176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84"/>
      <c r="AI1662" s="178"/>
      <c r="AJ1662" s="178"/>
      <c r="AK1662" s="172"/>
      <c r="AM1662" s="9"/>
    </row>
    <row r="1663" spans="2:39" x14ac:dyDescent="0.45">
      <c r="B1663" s="187"/>
      <c r="C1663" s="176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84"/>
      <c r="AI1663" s="178"/>
      <c r="AJ1663" s="178"/>
      <c r="AK1663" s="172"/>
      <c r="AM1663" s="9"/>
    </row>
    <row r="1664" spans="2:39" x14ac:dyDescent="0.45">
      <c r="B1664" s="187"/>
      <c r="C1664" s="176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84"/>
      <c r="AI1664" s="178"/>
      <c r="AJ1664" s="178"/>
      <c r="AK1664" s="172"/>
      <c r="AM1664" s="9"/>
    </row>
    <row r="1665" spans="1:71" x14ac:dyDescent="0.45">
      <c r="B1665" s="187"/>
      <c r="C1665" s="176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84"/>
      <c r="AI1665" s="178"/>
      <c r="AJ1665" s="178"/>
      <c r="AK1665" s="172"/>
      <c r="AM1665" s="9"/>
    </row>
    <row r="1666" spans="1:71" x14ac:dyDescent="0.45">
      <c r="B1666" s="187"/>
      <c r="C1666" s="176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84"/>
      <c r="AI1666" s="178"/>
      <c r="AJ1666" s="178"/>
      <c r="AK1666" s="172"/>
      <c r="AM1666" s="9"/>
    </row>
    <row r="1667" spans="1:71" x14ac:dyDescent="0.45">
      <c r="B1667" s="187"/>
      <c r="C1667" s="176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84"/>
      <c r="AI1667" s="178"/>
      <c r="AJ1667" s="178"/>
      <c r="AK1667" s="172"/>
      <c r="AM1667" s="9"/>
    </row>
    <row r="1668" spans="1:71" x14ac:dyDescent="0.45">
      <c r="B1668" s="187"/>
      <c r="C1668" s="176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84"/>
      <c r="AI1668" s="178"/>
      <c r="AJ1668" s="178"/>
      <c r="AK1668" s="172"/>
      <c r="AM1668" s="9"/>
    </row>
    <row r="1669" spans="1:71" x14ac:dyDescent="0.45">
      <c r="B1669" s="187"/>
      <c r="C1669" s="176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84"/>
      <c r="AI1669" s="178"/>
      <c r="AJ1669" s="178"/>
      <c r="AK1669" s="172"/>
      <c r="AM1669" s="9"/>
    </row>
    <row r="1670" spans="1:71" x14ac:dyDescent="0.45">
      <c r="B1670" s="187"/>
      <c r="C1670" s="176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84"/>
      <c r="AI1670" s="178"/>
      <c r="AJ1670" s="178"/>
      <c r="AK1670" s="172"/>
      <c r="AM1670" s="9"/>
    </row>
    <row r="1671" spans="1:71" x14ac:dyDescent="0.45">
      <c r="B1671" s="187"/>
      <c r="C1671" s="176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84"/>
      <c r="AI1671" s="178"/>
      <c r="AJ1671" s="178"/>
      <c r="AK1671" s="172"/>
      <c r="AM1671" s="9"/>
    </row>
    <row r="1672" spans="1:71" x14ac:dyDescent="0.45">
      <c r="B1672" s="187"/>
      <c r="C1672" s="176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84"/>
      <c r="AI1672" s="178"/>
      <c r="AJ1672" s="178"/>
      <c r="AK1672" s="172"/>
      <c r="AM1672" s="9"/>
    </row>
    <row r="1673" spans="1:71" x14ac:dyDescent="0.45">
      <c r="B1673" s="187"/>
      <c r="C1673" s="176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84"/>
      <c r="AI1673" s="178"/>
      <c r="AJ1673" s="178"/>
      <c r="AK1673" s="172"/>
      <c r="AM1673" s="9"/>
    </row>
    <row r="1674" spans="1:71" x14ac:dyDescent="0.45">
      <c r="B1674" s="187"/>
      <c r="C1674" s="176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84"/>
      <c r="AI1674" s="178"/>
      <c r="AJ1674" s="178"/>
      <c r="AK1674" s="172"/>
      <c r="AM1674" s="9"/>
    </row>
    <row r="1675" spans="1:71" ht="14.65" thickBot="1" x14ac:dyDescent="0.5">
      <c r="B1675" s="187"/>
      <c r="C1675" s="176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84"/>
      <c r="AI1675" s="178"/>
      <c r="AJ1675" s="178"/>
      <c r="AK1675" s="172"/>
      <c r="AM1675" s="11"/>
    </row>
    <row r="1676" spans="1:71" ht="29.25" thickTop="1" thickBot="1" x14ac:dyDescent="0.5">
      <c r="B1676" s="185"/>
      <c r="C1676" s="172"/>
      <c r="D1676" s="172"/>
      <c r="E1676" s="172"/>
      <c r="F1676" s="172"/>
      <c r="G1676" s="172"/>
      <c r="H1676" s="172"/>
      <c r="I1676" s="172"/>
      <c r="J1676" s="172"/>
      <c r="K1676" s="172"/>
      <c r="L1676" s="172"/>
      <c r="M1676" s="172"/>
      <c r="N1676" s="172"/>
      <c r="O1676" s="172"/>
      <c r="P1676" s="172"/>
      <c r="Q1676" s="172"/>
      <c r="R1676" s="172"/>
      <c r="S1676" s="172"/>
      <c r="T1676" s="172"/>
      <c r="U1676" s="172"/>
      <c r="V1676" s="172"/>
      <c r="W1676" s="172"/>
      <c r="X1676" s="172"/>
      <c r="Y1676" s="172"/>
      <c r="Z1676" s="172"/>
      <c r="AA1676" s="172"/>
      <c r="AB1676" s="172"/>
      <c r="AC1676" s="172"/>
      <c r="AD1676" s="172"/>
      <c r="AE1676" s="172"/>
      <c r="AF1676" s="172"/>
      <c r="AG1676" s="172"/>
      <c r="AH1676" s="185"/>
      <c r="AI1676" s="178"/>
      <c r="AJ1676" s="172"/>
      <c r="AK1676" s="172"/>
      <c r="AM1676" s="13"/>
      <c r="AN1676" s="12"/>
      <c r="AO1676" s="122" t="s">
        <v>244</v>
      </c>
      <c r="AP1676" s="5" t="s">
        <v>483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540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539</v>
      </c>
      <c r="BB1676" s="5" t="s">
        <v>64</v>
      </c>
      <c r="BC1676" s="5" t="s">
        <v>68</v>
      </c>
      <c r="BD1676" s="5" t="s">
        <v>547</v>
      </c>
      <c r="BE1676" s="5" t="s">
        <v>50</v>
      </c>
      <c r="BF1676" s="5" t="s">
        <v>63</v>
      </c>
      <c r="BG1676" s="5" t="s">
        <v>67</v>
      </c>
      <c r="BH1676" s="5" t="s">
        <v>556</v>
      </c>
      <c r="BI1676" s="5" t="s">
        <v>548</v>
      </c>
      <c r="BJ1676" s="5" t="s">
        <v>538</v>
      </c>
      <c r="BK1676" s="5" t="s">
        <v>174</v>
      </c>
      <c r="BL1676" s="5" t="s">
        <v>61</v>
      </c>
      <c r="BM1676" s="5" t="s">
        <v>52</v>
      </c>
      <c r="BN1676" s="5" t="s">
        <v>65</v>
      </c>
      <c r="BO1676" s="5" t="s">
        <v>514</v>
      </c>
      <c r="BP1676" s="5" t="s">
        <v>60</v>
      </c>
      <c r="BQ1676" s="5" t="s">
        <v>62</v>
      </c>
      <c r="BR1676" s="5" t="s">
        <v>69</v>
      </c>
      <c r="BS1676" s="5" t="s">
        <v>557</v>
      </c>
    </row>
    <row r="1677" spans="1:71" ht="14.65" thickTop="1" x14ac:dyDescent="0.45">
      <c r="A1677" s="28" t="s">
        <v>219</v>
      </c>
      <c r="B1677" s="187"/>
      <c r="C1677" s="176"/>
      <c r="D1677" s="177"/>
      <c r="E1677" s="177"/>
      <c r="F1677" s="177"/>
      <c r="G1677" s="177"/>
      <c r="H1677" s="177"/>
      <c r="I1677" s="177"/>
      <c r="J1677" s="177"/>
      <c r="K1677" s="177"/>
      <c r="L1677" s="177"/>
      <c r="M1677" s="177"/>
      <c r="N1677" s="177"/>
      <c r="O1677" s="177"/>
      <c r="P1677" s="177"/>
      <c r="Q1677" s="177"/>
      <c r="R1677" s="177"/>
      <c r="S1677" s="177"/>
      <c r="T1677" s="177"/>
      <c r="U1677" s="177"/>
      <c r="V1677" s="177"/>
      <c r="W1677" s="177"/>
      <c r="X1677" s="177"/>
      <c r="Y1677" s="177"/>
      <c r="Z1677" s="177"/>
      <c r="AA1677" s="177"/>
      <c r="AB1677" s="177"/>
      <c r="AC1677" s="177"/>
      <c r="AD1677" s="177"/>
      <c r="AE1677" s="177"/>
      <c r="AF1677" s="177"/>
      <c r="AG1677" s="177"/>
      <c r="AH1677" s="187"/>
      <c r="AI1677" s="178"/>
      <c r="AJ1677" s="178"/>
      <c r="AK1677" s="172"/>
      <c r="AM1677" s="10"/>
      <c r="AO1677" s="102"/>
      <c r="AP1677" s="102"/>
      <c r="AQ1677" s="102"/>
      <c r="AR1677" s="102"/>
      <c r="AS1677" s="102"/>
      <c r="AT1677" s="102"/>
      <c r="AU1677" s="102"/>
      <c r="AV1677" s="102"/>
      <c r="AW1677" s="102"/>
      <c r="AX1677" s="102"/>
      <c r="AY1677" s="102"/>
      <c r="AZ1677" s="102"/>
      <c r="BA1677" s="102"/>
      <c r="BB1677" s="102"/>
      <c r="BC1677" s="102"/>
      <c r="BD1677" s="102"/>
      <c r="BE1677" s="102"/>
      <c r="BF1677" s="102"/>
      <c r="BG1677" s="102"/>
      <c r="BH1677" s="102"/>
      <c r="BI1677" s="102"/>
      <c r="BJ1677" s="102"/>
      <c r="BK1677" s="102"/>
      <c r="BL1677" s="102"/>
      <c r="BM1677" s="102"/>
      <c r="BN1677" s="102"/>
      <c r="BO1677" s="102"/>
      <c r="BP1677" s="102"/>
      <c r="BQ1677" s="102"/>
      <c r="BR1677" s="102"/>
      <c r="BS1677" s="102"/>
    </row>
    <row r="1678" spans="1:71" x14ac:dyDescent="0.45">
      <c r="A1678" s="8">
        <f>INPUT!$Y$4</f>
        <v>0</v>
      </c>
      <c r="B1678" s="187"/>
      <c r="C1678" s="176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84"/>
      <c r="AI1678" s="178"/>
      <c r="AJ1678" s="178"/>
      <c r="AK1678" s="172"/>
      <c r="AM1678" s="9"/>
      <c r="AO1678" s="39">
        <v>0</v>
      </c>
      <c r="AP1678" s="39">
        <v>0</v>
      </c>
      <c r="AQ1678" s="39">
        <v>0</v>
      </c>
      <c r="AR1678" s="39">
        <v>0</v>
      </c>
      <c r="AS1678" s="39">
        <v>0</v>
      </c>
      <c r="AT1678" s="39">
        <v>0</v>
      </c>
      <c r="AU1678" s="39">
        <v>0</v>
      </c>
      <c r="AV1678" s="39">
        <v>0</v>
      </c>
      <c r="AW1678" s="39">
        <v>0</v>
      </c>
      <c r="AX1678" s="39">
        <v>0</v>
      </c>
      <c r="AY1678" s="39">
        <v>0</v>
      </c>
      <c r="AZ1678" s="39">
        <v>0</v>
      </c>
      <c r="BA1678" s="39">
        <v>0</v>
      </c>
      <c r="BB1678" s="39">
        <v>0</v>
      </c>
      <c r="BC1678" s="39">
        <v>0</v>
      </c>
      <c r="BD1678" s="39">
        <v>0</v>
      </c>
      <c r="BE1678" s="39">
        <v>0</v>
      </c>
      <c r="BF1678" s="39">
        <v>0</v>
      </c>
      <c r="BG1678" s="39">
        <v>0</v>
      </c>
      <c r="BH1678" s="39">
        <v>0</v>
      </c>
      <c r="BI1678" s="39">
        <v>0</v>
      </c>
      <c r="BJ1678" s="39">
        <v>0</v>
      </c>
      <c r="BK1678" s="39">
        <v>0</v>
      </c>
      <c r="BL1678" s="39">
        <v>0</v>
      </c>
      <c r="BM1678" s="39">
        <v>0</v>
      </c>
      <c r="BN1678" s="39">
        <v>0</v>
      </c>
      <c r="BO1678" s="39">
        <v>0</v>
      </c>
      <c r="BP1678" s="39">
        <v>0</v>
      </c>
      <c r="BQ1678" s="39">
        <v>0</v>
      </c>
      <c r="BR1678" s="39">
        <v>0</v>
      </c>
      <c r="BS1678" s="39">
        <v>0</v>
      </c>
    </row>
    <row r="1679" spans="1:71" x14ac:dyDescent="0.45">
      <c r="B1679" s="187"/>
      <c r="C1679" s="176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84"/>
      <c r="AI1679" s="178"/>
      <c r="AJ1679" s="178"/>
      <c r="AK1679" s="172"/>
      <c r="AM1679" s="9"/>
      <c r="AO1679" s="40">
        <f t="shared" ref="AO1679:BS1679" si="22">ROWS(C1677:C1751)-COUNTBLANK(C1677:C1751)</f>
        <v>0</v>
      </c>
      <c r="AP1679" s="40">
        <f t="shared" si="22"/>
        <v>0</v>
      </c>
      <c r="AQ1679" s="40">
        <f t="shared" si="22"/>
        <v>0</v>
      </c>
      <c r="AR1679" s="40">
        <f t="shared" si="22"/>
        <v>0</v>
      </c>
      <c r="AS1679" s="40">
        <f t="shared" si="22"/>
        <v>0</v>
      </c>
      <c r="AT1679" s="40">
        <f t="shared" si="22"/>
        <v>0</v>
      </c>
      <c r="AU1679" s="40">
        <f t="shared" si="22"/>
        <v>0</v>
      </c>
      <c r="AV1679" s="40">
        <f t="shared" si="22"/>
        <v>0</v>
      </c>
      <c r="AW1679" s="40">
        <f t="shared" si="22"/>
        <v>0</v>
      </c>
      <c r="AX1679" s="40">
        <f t="shared" si="22"/>
        <v>0</v>
      </c>
      <c r="AY1679" s="40">
        <f t="shared" si="22"/>
        <v>0</v>
      </c>
      <c r="AZ1679" s="40">
        <f t="shared" si="22"/>
        <v>0</v>
      </c>
      <c r="BA1679" s="40">
        <f t="shared" si="22"/>
        <v>0</v>
      </c>
      <c r="BB1679" s="40">
        <f t="shared" si="22"/>
        <v>0</v>
      </c>
      <c r="BC1679" s="40">
        <f t="shared" si="22"/>
        <v>0</v>
      </c>
      <c r="BD1679" s="40">
        <f t="shared" si="22"/>
        <v>0</v>
      </c>
      <c r="BE1679" s="40">
        <f t="shared" si="22"/>
        <v>0</v>
      </c>
      <c r="BF1679" s="40">
        <f t="shared" si="22"/>
        <v>0</v>
      </c>
      <c r="BG1679" s="40">
        <f t="shared" si="22"/>
        <v>0</v>
      </c>
      <c r="BH1679" s="40">
        <f t="shared" si="22"/>
        <v>0</v>
      </c>
      <c r="BI1679" s="40">
        <f t="shared" si="22"/>
        <v>0</v>
      </c>
      <c r="BJ1679" s="40">
        <f t="shared" si="22"/>
        <v>0</v>
      </c>
      <c r="BK1679" s="40">
        <f t="shared" si="22"/>
        <v>0</v>
      </c>
      <c r="BL1679" s="40">
        <f t="shared" si="22"/>
        <v>0</v>
      </c>
      <c r="BM1679" s="40">
        <f t="shared" si="22"/>
        <v>0</v>
      </c>
      <c r="BN1679" s="40">
        <f t="shared" si="22"/>
        <v>0</v>
      </c>
      <c r="BO1679" s="40">
        <f t="shared" si="22"/>
        <v>0</v>
      </c>
      <c r="BP1679" s="40">
        <f t="shared" si="22"/>
        <v>0</v>
      </c>
      <c r="BQ1679" s="40">
        <f t="shared" si="22"/>
        <v>0</v>
      </c>
      <c r="BR1679" s="40">
        <f t="shared" si="22"/>
        <v>0</v>
      </c>
      <c r="BS1679" s="40">
        <f t="shared" si="22"/>
        <v>0</v>
      </c>
    </row>
    <row r="1680" spans="1:71" x14ac:dyDescent="0.45">
      <c r="B1680" s="187"/>
      <c r="C1680" s="176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84"/>
      <c r="AI1680" s="178"/>
      <c r="AJ1680" s="178"/>
      <c r="AK1680" s="172"/>
      <c r="AM1680" s="9"/>
    </row>
    <row r="1681" spans="2:45" x14ac:dyDescent="0.45">
      <c r="B1681" s="187"/>
      <c r="C1681" s="176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84"/>
      <c r="AI1681" s="178"/>
      <c r="AJ1681" s="178"/>
      <c r="AK1681" s="172"/>
      <c r="AM1681" s="9"/>
      <c r="AO1681" s="22" t="s">
        <v>257</v>
      </c>
      <c r="AP1681" s="22" t="s">
        <v>587</v>
      </c>
      <c r="AQ1681" s="22" t="s">
        <v>590</v>
      </c>
      <c r="AR1681" s="22" t="s">
        <v>588</v>
      </c>
      <c r="AS1681" s="22" t="s">
        <v>589</v>
      </c>
    </row>
    <row r="1682" spans="2:45" x14ac:dyDescent="0.45">
      <c r="B1682" s="187"/>
      <c r="C1682" s="176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84"/>
      <c r="AI1682" s="178"/>
      <c r="AJ1682" s="178"/>
      <c r="AK1682" s="172"/>
      <c r="AM1682" s="9"/>
      <c r="AO1682" s="23">
        <f>ROWS(AH1677:AH1751)-COUNTBLANK(AH1677:AH1751)</f>
        <v>0</v>
      </c>
      <c r="AP1682" s="23">
        <f>COUNTIF(AK1677:AK1751,"FALSE")</f>
        <v>0</v>
      </c>
      <c r="AQ1682" s="23">
        <f>AO1682-AP1682</f>
        <v>0</v>
      </c>
      <c r="AR1682" s="23">
        <f>COUNTIF(AJ1677:AJ1751,"O")</f>
        <v>0</v>
      </c>
      <c r="AS1682" s="23">
        <f>COUNTIF(AJ1677:AJ1751,"*~?")</f>
        <v>0</v>
      </c>
    </row>
    <row r="1683" spans="2:45" x14ac:dyDescent="0.45">
      <c r="B1683" s="187"/>
      <c r="C1683" s="176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84"/>
      <c r="AI1683" s="178"/>
      <c r="AJ1683" s="178"/>
      <c r="AK1683" s="172"/>
      <c r="AM1683" s="9"/>
    </row>
    <row r="1684" spans="2:45" x14ac:dyDescent="0.45">
      <c r="B1684" s="187"/>
      <c r="C1684" s="176"/>
      <c r="D1684" s="171"/>
      <c r="E1684" s="171"/>
      <c r="F1684" s="171"/>
      <c r="G1684" s="171"/>
      <c r="H1684" s="171"/>
      <c r="I1684" s="171"/>
      <c r="J1684" s="171"/>
      <c r="K1684" s="171"/>
      <c r="L1684" s="171"/>
      <c r="M1684" s="171"/>
      <c r="N1684" s="171"/>
      <c r="O1684" s="171"/>
      <c r="P1684" s="171"/>
      <c r="Q1684" s="171"/>
      <c r="R1684" s="171"/>
      <c r="S1684" s="171"/>
      <c r="T1684" s="171"/>
      <c r="U1684" s="171"/>
      <c r="V1684" s="171"/>
      <c r="W1684" s="171"/>
      <c r="X1684" s="171"/>
      <c r="Y1684" s="171"/>
      <c r="Z1684" s="171"/>
      <c r="AA1684" s="171"/>
      <c r="AB1684" s="171"/>
      <c r="AC1684" s="171"/>
      <c r="AD1684" s="171"/>
      <c r="AE1684" s="171"/>
      <c r="AF1684" s="171"/>
      <c r="AG1684" s="171"/>
      <c r="AH1684" s="184"/>
      <c r="AI1684" s="178"/>
      <c r="AJ1684" s="178"/>
      <c r="AK1684" s="172"/>
      <c r="AM1684" s="9"/>
      <c r="AO1684" s="9"/>
      <c r="AP1684" s="22" t="s">
        <v>455</v>
      </c>
      <c r="AQ1684" s="22" t="s">
        <v>337</v>
      </c>
      <c r="AR1684" s="22" t="s">
        <v>456</v>
      </c>
    </row>
    <row r="1685" spans="2:45" x14ac:dyDescent="0.45">
      <c r="B1685" s="187"/>
      <c r="C1685" s="176"/>
      <c r="D1685" s="171"/>
      <c r="E1685" s="171"/>
      <c r="F1685" s="171"/>
      <c r="G1685" s="171"/>
      <c r="H1685" s="171"/>
      <c r="I1685" s="171"/>
      <c r="J1685" s="171"/>
      <c r="K1685" s="171"/>
      <c r="L1685" s="171"/>
      <c r="M1685" s="171"/>
      <c r="N1685" s="171"/>
      <c r="O1685" s="171"/>
      <c r="P1685" s="171"/>
      <c r="Q1685" s="171"/>
      <c r="R1685" s="171"/>
      <c r="S1685" s="171"/>
      <c r="T1685" s="171"/>
      <c r="U1685" s="171"/>
      <c r="V1685" s="171"/>
      <c r="W1685" s="171"/>
      <c r="X1685" s="171"/>
      <c r="Y1685" s="171"/>
      <c r="Z1685" s="171"/>
      <c r="AA1685" s="171"/>
      <c r="AB1685" s="171"/>
      <c r="AC1685" s="171"/>
      <c r="AD1685" s="171"/>
      <c r="AE1685" s="171"/>
      <c r="AF1685" s="171"/>
      <c r="AG1685" s="171"/>
      <c r="AH1685" s="184"/>
      <c r="AI1685" s="178"/>
      <c r="AJ1685" s="178"/>
      <c r="AK1685" s="172"/>
      <c r="AM1685" s="9"/>
      <c r="AO1685" s="22" t="s">
        <v>260</v>
      </c>
      <c r="AP1685" s="25">
        <f>IF(ISNUMBER(SEARCH("S",A1678)),COUNTIF(AK1677:AK1686,"False"),0)</f>
        <v>0</v>
      </c>
      <c r="AQ1685" s="25">
        <f>IF(ISNUMBER(SEARCH("S",A1678)),COUNTIF(AK1711:AK1720,"False"),0)</f>
        <v>0</v>
      </c>
      <c r="AR1685" s="25">
        <f>IF(ISNUMBER(SEARCH("S",A1678)),COUNTIF(AK1687:AK1710,"False"),0)</f>
        <v>0</v>
      </c>
      <c r="AS1685" s="28"/>
    </row>
    <row r="1686" spans="2:45" x14ac:dyDescent="0.45">
      <c r="B1686" s="187"/>
      <c r="C1686" s="176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84"/>
      <c r="AI1686" s="178"/>
      <c r="AJ1686" s="178"/>
      <c r="AK1686" s="172"/>
      <c r="AM1686" s="9"/>
      <c r="AO1686" s="22" t="s">
        <v>352</v>
      </c>
      <c r="AP1686" s="25">
        <f>IF(ISNUMBER(SEARCH("P",A1678)),COUNTIF(AK1677:AK1686,"False"),0)</f>
        <v>0</v>
      </c>
      <c r="AQ1686" s="25">
        <f>IF(ISNUMBER(SEARCH("P",A1678)),COUNTIF(AK1711:AK1720,"False"),0)</f>
        <v>0</v>
      </c>
      <c r="AR1686" s="25">
        <f>IF(ISNUMBER(SEARCH("P",A1678)),COUNTIF(AK1687:AK1710,"False"),0)</f>
        <v>0</v>
      </c>
      <c r="AS1686" s="18"/>
    </row>
    <row r="1687" spans="2:45" x14ac:dyDescent="0.45">
      <c r="B1687" s="187"/>
      <c r="C1687" s="176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84"/>
      <c r="AI1687" s="178"/>
      <c r="AJ1687" s="178"/>
      <c r="AK1687" s="172"/>
      <c r="AM1687" s="9"/>
      <c r="AO1687" s="22" t="s">
        <v>353</v>
      </c>
      <c r="AP1687" s="25">
        <f>IF(ISNUMBER(SEARCH("A",A1678)),COUNTIF(AK1677:AK1686,"False"),0)</f>
        <v>0</v>
      </c>
      <c r="AQ1687" s="25">
        <f>IF(ISNUMBER(SEARCH("A",A1678)),COUNTIF(AK1742:AK1751,"False"),0)</f>
        <v>0</v>
      </c>
      <c r="AR1687" s="25">
        <f>IF(ISNUMBER(SEARCH("A",A1678)),COUNTIF(AK1687:AK1741,"False"),0)</f>
        <v>0</v>
      </c>
      <c r="AS1687" s="18"/>
    </row>
    <row r="1688" spans="2:45" x14ac:dyDescent="0.45">
      <c r="B1688" s="187"/>
      <c r="C1688" s="176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84"/>
      <c r="AI1688" s="178"/>
      <c r="AJ1688" s="178"/>
      <c r="AK1688" s="172"/>
      <c r="AM1688" s="9"/>
      <c r="AS1688" s="18"/>
    </row>
    <row r="1689" spans="2:45" x14ac:dyDescent="0.45">
      <c r="B1689" s="187"/>
      <c r="C1689" s="176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84"/>
      <c r="AI1689" s="178"/>
      <c r="AJ1689" s="178"/>
      <c r="AK1689" s="172"/>
      <c r="AM1689" s="9"/>
    </row>
    <row r="1690" spans="2:45" x14ac:dyDescent="0.45">
      <c r="B1690" s="187"/>
      <c r="C1690" s="176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84"/>
      <c r="AI1690" s="178"/>
      <c r="AJ1690" s="178"/>
      <c r="AK1690" s="172"/>
      <c r="AM1690" s="9"/>
    </row>
    <row r="1691" spans="2:45" x14ac:dyDescent="0.45">
      <c r="B1691" s="187"/>
      <c r="C1691" s="176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84"/>
      <c r="AI1691" s="178"/>
      <c r="AJ1691" s="178"/>
      <c r="AK1691" s="172"/>
      <c r="AM1691" s="9"/>
    </row>
    <row r="1692" spans="2:45" x14ac:dyDescent="0.45">
      <c r="B1692" s="187"/>
      <c r="C1692" s="176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84"/>
      <c r="AI1692" s="178"/>
      <c r="AJ1692" s="178"/>
      <c r="AK1692" s="172"/>
      <c r="AM1692" s="9"/>
    </row>
    <row r="1693" spans="2:45" x14ac:dyDescent="0.45">
      <c r="B1693" s="187"/>
      <c r="C1693" s="176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84"/>
      <c r="AI1693" s="178"/>
      <c r="AJ1693" s="178"/>
      <c r="AK1693" s="172"/>
      <c r="AM1693" s="9"/>
    </row>
    <row r="1694" spans="2:45" x14ac:dyDescent="0.45">
      <c r="B1694" s="187"/>
      <c r="C1694" s="176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84"/>
      <c r="AI1694" s="178"/>
      <c r="AJ1694" s="178"/>
      <c r="AK1694" s="172"/>
      <c r="AM1694" s="9"/>
    </row>
    <row r="1695" spans="2:45" x14ac:dyDescent="0.45">
      <c r="B1695" s="187"/>
      <c r="C1695" s="176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84"/>
      <c r="AI1695" s="178"/>
      <c r="AJ1695" s="178"/>
      <c r="AK1695" s="172"/>
      <c r="AM1695" s="9"/>
    </row>
    <row r="1696" spans="2:45" x14ac:dyDescent="0.45">
      <c r="B1696" s="187"/>
      <c r="C1696" s="176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84"/>
      <c r="AI1696" s="178"/>
      <c r="AJ1696" s="178"/>
      <c r="AK1696" s="172"/>
      <c r="AM1696" s="9"/>
    </row>
    <row r="1697" spans="2:39" x14ac:dyDescent="0.45">
      <c r="B1697" s="187"/>
      <c r="C1697" s="176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84"/>
      <c r="AI1697" s="178"/>
      <c r="AJ1697" s="178"/>
      <c r="AK1697" s="172"/>
      <c r="AM1697" s="9"/>
    </row>
    <row r="1698" spans="2:39" x14ac:dyDescent="0.45">
      <c r="B1698" s="187"/>
      <c r="C1698" s="176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84"/>
      <c r="AI1698" s="178"/>
      <c r="AJ1698" s="178"/>
      <c r="AK1698" s="172"/>
      <c r="AM1698" s="9"/>
    </row>
    <row r="1699" spans="2:39" x14ac:dyDescent="0.45">
      <c r="B1699" s="187"/>
      <c r="C1699" s="176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84"/>
      <c r="AI1699" s="178"/>
      <c r="AJ1699" s="178"/>
      <c r="AK1699" s="172"/>
      <c r="AM1699" s="9"/>
    </row>
    <row r="1700" spans="2:39" x14ac:dyDescent="0.45">
      <c r="B1700" s="187"/>
      <c r="C1700" s="176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84"/>
      <c r="AI1700" s="178"/>
      <c r="AJ1700" s="178"/>
      <c r="AK1700" s="172"/>
      <c r="AM1700" s="9"/>
    </row>
    <row r="1701" spans="2:39" x14ac:dyDescent="0.45">
      <c r="B1701" s="187"/>
      <c r="C1701" s="176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84"/>
      <c r="AI1701" s="178"/>
      <c r="AJ1701" s="178"/>
      <c r="AK1701" s="172"/>
      <c r="AM1701" s="9"/>
    </row>
    <row r="1702" spans="2:39" x14ac:dyDescent="0.45">
      <c r="B1702" s="187"/>
      <c r="C1702" s="176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84"/>
      <c r="AI1702" s="178"/>
      <c r="AJ1702" s="178"/>
      <c r="AK1702" s="172"/>
      <c r="AM1702" s="9"/>
    </row>
    <row r="1703" spans="2:39" x14ac:dyDescent="0.45">
      <c r="B1703" s="187"/>
      <c r="C1703" s="176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84"/>
      <c r="AI1703" s="178"/>
      <c r="AJ1703" s="178"/>
      <c r="AK1703" s="172"/>
      <c r="AM1703" s="9"/>
    </row>
    <row r="1704" spans="2:39" x14ac:dyDescent="0.45">
      <c r="B1704" s="187"/>
      <c r="C1704" s="176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84"/>
      <c r="AI1704" s="178"/>
      <c r="AJ1704" s="178"/>
      <c r="AK1704" s="172"/>
      <c r="AM1704" s="9"/>
    </row>
    <row r="1705" spans="2:39" x14ac:dyDescent="0.45">
      <c r="B1705" s="187"/>
      <c r="C1705" s="176"/>
      <c r="D1705" s="171"/>
      <c r="E1705" s="171"/>
      <c r="F1705" s="171"/>
      <c r="G1705" s="171"/>
      <c r="H1705" s="171"/>
      <c r="I1705" s="171"/>
      <c r="J1705" s="171"/>
      <c r="K1705" s="171"/>
      <c r="L1705" s="171"/>
      <c r="M1705" s="171"/>
      <c r="N1705" s="171"/>
      <c r="O1705" s="171"/>
      <c r="P1705" s="171"/>
      <c r="Q1705" s="171"/>
      <c r="R1705" s="171"/>
      <c r="S1705" s="171"/>
      <c r="T1705" s="171"/>
      <c r="U1705" s="171"/>
      <c r="V1705" s="171"/>
      <c r="W1705" s="171"/>
      <c r="X1705" s="171"/>
      <c r="Y1705" s="171"/>
      <c r="Z1705" s="171"/>
      <c r="AA1705" s="171"/>
      <c r="AB1705" s="171"/>
      <c r="AC1705" s="171"/>
      <c r="AD1705" s="171"/>
      <c r="AE1705" s="171"/>
      <c r="AF1705" s="171"/>
      <c r="AG1705" s="171"/>
      <c r="AH1705" s="184"/>
      <c r="AI1705" s="178"/>
      <c r="AJ1705" s="178"/>
      <c r="AK1705" s="172"/>
      <c r="AM1705" s="9"/>
    </row>
    <row r="1706" spans="2:39" x14ac:dyDescent="0.45">
      <c r="B1706" s="187"/>
      <c r="C1706" s="176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84"/>
      <c r="AI1706" s="178"/>
      <c r="AJ1706" s="178"/>
      <c r="AK1706" s="172"/>
      <c r="AM1706" s="9"/>
    </row>
    <row r="1707" spans="2:39" x14ac:dyDescent="0.45">
      <c r="B1707" s="187"/>
      <c r="C1707" s="176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84"/>
      <c r="AI1707" s="178"/>
      <c r="AJ1707" s="178"/>
      <c r="AK1707" s="172"/>
      <c r="AM1707" s="9"/>
    </row>
    <row r="1708" spans="2:39" x14ac:dyDescent="0.45">
      <c r="B1708" s="187"/>
      <c r="C1708" s="176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84"/>
      <c r="AI1708" s="178"/>
      <c r="AJ1708" s="178"/>
      <c r="AK1708" s="172"/>
      <c r="AM1708" s="9"/>
    </row>
    <row r="1709" spans="2:39" x14ac:dyDescent="0.45">
      <c r="B1709" s="187"/>
      <c r="C1709" s="176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84"/>
      <c r="AI1709" s="178"/>
      <c r="AJ1709" s="178"/>
      <c r="AK1709" s="172"/>
      <c r="AM1709" s="9"/>
    </row>
    <row r="1710" spans="2:39" x14ac:dyDescent="0.45">
      <c r="B1710" s="187"/>
      <c r="C1710" s="176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84"/>
      <c r="AI1710" s="178"/>
      <c r="AJ1710" s="178"/>
      <c r="AK1710" s="172"/>
      <c r="AM1710" s="9"/>
    </row>
    <row r="1711" spans="2:39" x14ac:dyDescent="0.45">
      <c r="B1711" s="187"/>
      <c r="C1711" s="176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84"/>
      <c r="AI1711" s="178"/>
      <c r="AJ1711" s="178"/>
      <c r="AK1711" s="172"/>
      <c r="AM1711" s="9"/>
    </row>
    <row r="1712" spans="2:39" x14ac:dyDescent="0.45">
      <c r="B1712" s="187"/>
      <c r="C1712" s="176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84"/>
      <c r="AI1712" s="178"/>
      <c r="AJ1712" s="178"/>
      <c r="AK1712" s="172"/>
      <c r="AM1712" s="9"/>
    </row>
    <row r="1713" spans="2:39" x14ac:dyDescent="0.45">
      <c r="B1713" s="187"/>
      <c r="C1713" s="176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84"/>
      <c r="AI1713" s="178"/>
      <c r="AJ1713" s="178"/>
      <c r="AK1713" s="172"/>
      <c r="AM1713" s="9"/>
    </row>
    <row r="1714" spans="2:39" x14ac:dyDescent="0.45">
      <c r="B1714" s="187"/>
      <c r="C1714" s="176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84"/>
      <c r="AI1714" s="178"/>
      <c r="AJ1714" s="178"/>
      <c r="AK1714" s="172"/>
      <c r="AM1714" s="9"/>
    </row>
    <row r="1715" spans="2:39" x14ac:dyDescent="0.45">
      <c r="B1715" s="187"/>
      <c r="C1715" s="176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84"/>
      <c r="AI1715" s="178"/>
      <c r="AJ1715" s="178"/>
      <c r="AK1715" s="172"/>
      <c r="AM1715" s="9"/>
    </row>
    <row r="1716" spans="2:39" x14ac:dyDescent="0.45">
      <c r="B1716" s="187"/>
      <c r="C1716" s="176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84"/>
      <c r="AI1716" s="178"/>
      <c r="AJ1716" s="178"/>
      <c r="AK1716" s="172"/>
      <c r="AM1716" s="9"/>
    </row>
    <row r="1717" spans="2:39" x14ac:dyDescent="0.45">
      <c r="B1717" s="187"/>
      <c r="C1717" s="176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84"/>
      <c r="AI1717" s="178"/>
      <c r="AJ1717" s="178"/>
      <c r="AK1717" s="172"/>
      <c r="AM1717" s="9"/>
    </row>
    <row r="1718" spans="2:39" x14ac:dyDescent="0.45">
      <c r="B1718" s="187"/>
      <c r="C1718" s="176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84"/>
      <c r="AI1718" s="178"/>
      <c r="AJ1718" s="178"/>
      <c r="AK1718" s="172"/>
      <c r="AM1718" s="9"/>
    </row>
    <row r="1719" spans="2:39" x14ac:dyDescent="0.45">
      <c r="B1719" s="187"/>
      <c r="C1719" s="176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84"/>
      <c r="AI1719" s="178"/>
      <c r="AJ1719" s="178"/>
      <c r="AK1719" s="172"/>
      <c r="AM1719" s="9"/>
    </row>
    <row r="1720" spans="2:39" x14ac:dyDescent="0.45">
      <c r="B1720" s="187"/>
      <c r="C1720" s="176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84"/>
      <c r="AI1720" s="178"/>
      <c r="AJ1720" s="178"/>
      <c r="AK1720" s="172"/>
      <c r="AM1720" s="9"/>
    </row>
    <row r="1721" spans="2:39" x14ac:dyDescent="0.45">
      <c r="B1721" s="187"/>
      <c r="C1721" s="176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84"/>
      <c r="AI1721" s="178"/>
      <c r="AJ1721" s="178"/>
      <c r="AK1721" s="172"/>
      <c r="AM1721" s="9"/>
    </row>
    <row r="1722" spans="2:39" x14ac:dyDescent="0.45">
      <c r="B1722" s="187"/>
      <c r="C1722" s="176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84"/>
      <c r="AI1722" s="178"/>
      <c r="AJ1722" s="178"/>
      <c r="AK1722" s="172"/>
      <c r="AM1722" s="9"/>
    </row>
    <row r="1723" spans="2:39" x14ac:dyDescent="0.45">
      <c r="B1723" s="187"/>
      <c r="C1723" s="176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84"/>
      <c r="AI1723" s="178"/>
      <c r="AJ1723" s="178"/>
      <c r="AK1723" s="172"/>
      <c r="AM1723" s="9"/>
    </row>
    <row r="1724" spans="2:39" x14ac:dyDescent="0.45">
      <c r="B1724" s="187"/>
      <c r="C1724" s="176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84"/>
      <c r="AI1724" s="178"/>
      <c r="AJ1724" s="178"/>
      <c r="AK1724" s="172"/>
      <c r="AM1724" s="9"/>
    </row>
    <row r="1725" spans="2:39" x14ac:dyDescent="0.45">
      <c r="B1725" s="187"/>
      <c r="C1725" s="176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84"/>
      <c r="AI1725" s="178"/>
      <c r="AJ1725" s="178"/>
      <c r="AK1725" s="172"/>
      <c r="AM1725" s="9"/>
    </row>
    <row r="1726" spans="2:39" x14ac:dyDescent="0.45">
      <c r="B1726" s="187"/>
      <c r="C1726" s="176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84"/>
      <c r="AI1726" s="178"/>
      <c r="AJ1726" s="178"/>
      <c r="AK1726" s="172"/>
      <c r="AM1726" s="9"/>
    </row>
    <row r="1727" spans="2:39" x14ac:dyDescent="0.45">
      <c r="B1727" s="187"/>
      <c r="C1727" s="176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84"/>
      <c r="AI1727" s="178"/>
      <c r="AJ1727" s="178"/>
      <c r="AK1727" s="172"/>
      <c r="AM1727" s="9"/>
    </row>
    <row r="1728" spans="2:39" x14ac:dyDescent="0.45">
      <c r="B1728" s="187"/>
      <c r="C1728" s="176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84"/>
      <c r="AI1728" s="178"/>
      <c r="AJ1728" s="178"/>
      <c r="AK1728" s="172"/>
      <c r="AM1728" s="9"/>
    </row>
    <row r="1729" spans="2:39" x14ac:dyDescent="0.45">
      <c r="B1729" s="187"/>
      <c r="C1729" s="176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84"/>
      <c r="AI1729" s="178"/>
      <c r="AJ1729" s="178"/>
      <c r="AK1729" s="172"/>
      <c r="AM1729" s="9"/>
    </row>
    <row r="1730" spans="2:39" x14ac:dyDescent="0.45">
      <c r="B1730" s="187"/>
      <c r="C1730" s="176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84"/>
      <c r="AI1730" s="178"/>
      <c r="AJ1730" s="178"/>
      <c r="AK1730" s="172"/>
      <c r="AM1730" s="9"/>
    </row>
    <row r="1731" spans="2:39" x14ac:dyDescent="0.45">
      <c r="B1731" s="187"/>
      <c r="C1731" s="176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84"/>
      <c r="AI1731" s="178"/>
      <c r="AJ1731" s="178"/>
      <c r="AK1731" s="172"/>
      <c r="AM1731" s="9"/>
    </row>
    <row r="1732" spans="2:39" x14ac:dyDescent="0.45">
      <c r="B1732" s="187"/>
      <c r="C1732" s="176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84"/>
      <c r="AI1732" s="178"/>
      <c r="AJ1732" s="178"/>
      <c r="AK1732" s="172"/>
      <c r="AM1732" s="9"/>
    </row>
    <row r="1733" spans="2:39" x14ac:dyDescent="0.45">
      <c r="B1733" s="187"/>
      <c r="C1733" s="176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84"/>
      <c r="AI1733" s="178"/>
      <c r="AJ1733" s="178"/>
      <c r="AK1733" s="172"/>
      <c r="AM1733" s="9"/>
    </row>
    <row r="1734" spans="2:39" x14ac:dyDescent="0.45">
      <c r="B1734" s="187"/>
      <c r="C1734" s="176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84"/>
      <c r="AI1734" s="178"/>
      <c r="AJ1734" s="178"/>
      <c r="AK1734" s="172"/>
      <c r="AM1734" s="9"/>
    </row>
    <row r="1735" spans="2:39" x14ac:dyDescent="0.45">
      <c r="B1735" s="187"/>
      <c r="C1735" s="176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84"/>
      <c r="AI1735" s="178"/>
      <c r="AJ1735" s="178"/>
      <c r="AK1735" s="172"/>
      <c r="AM1735" s="9"/>
    </row>
    <row r="1736" spans="2:39" x14ac:dyDescent="0.45">
      <c r="B1736" s="187"/>
      <c r="C1736" s="176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84"/>
      <c r="AI1736" s="178"/>
      <c r="AJ1736" s="178"/>
      <c r="AK1736" s="172"/>
      <c r="AM1736" s="9"/>
    </row>
    <row r="1737" spans="2:39" x14ac:dyDescent="0.45">
      <c r="B1737" s="187"/>
      <c r="C1737" s="176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84"/>
      <c r="AI1737" s="178"/>
      <c r="AJ1737" s="178"/>
      <c r="AK1737" s="172"/>
      <c r="AM1737" s="9"/>
    </row>
    <row r="1738" spans="2:39" x14ac:dyDescent="0.45">
      <c r="B1738" s="187"/>
      <c r="C1738" s="176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84"/>
      <c r="AI1738" s="178"/>
      <c r="AJ1738" s="178"/>
      <c r="AK1738" s="172"/>
      <c r="AM1738" s="9"/>
    </row>
    <row r="1739" spans="2:39" x14ac:dyDescent="0.45">
      <c r="B1739" s="187"/>
      <c r="C1739" s="176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84"/>
      <c r="AI1739" s="178"/>
      <c r="AJ1739" s="178"/>
      <c r="AK1739" s="172"/>
      <c r="AM1739" s="9"/>
    </row>
    <row r="1740" spans="2:39" x14ac:dyDescent="0.45">
      <c r="B1740" s="187"/>
      <c r="C1740" s="176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84"/>
      <c r="AI1740" s="178"/>
      <c r="AJ1740" s="178"/>
      <c r="AK1740" s="172"/>
      <c r="AM1740" s="9"/>
    </row>
    <row r="1741" spans="2:39" x14ac:dyDescent="0.45">
      <c r="B1741" s="187"/>
      <c r="C1741" s="176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84"/>
      <c r="AI1741" s="178"/>
      <c r="AJ1741" s="178"/>
      <c r="AK1741" s="172"/>
      <c r="AM1741" s="9"/>
    </row>
    <row r="1742" spans="2:39" x14ac:dyDescent="0.45">
      <c r="B1742" s="187"/>
      <c r="C1742" s="176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84"/>
      <c r="AI1742" s="178"/>
      <c r="AJ1742" s="178"/>
      <c r="AK1742" s="172"/>
      <c r="AM1742" s="9"/>
    </row>
    <row r="1743" spans="2:39" x14ac:dyDescent="0.45">
      <c r="B1743" s="187"/>
      <c r="C1743" s="176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84"/>
      <c r="AI1743" s="178"/>
      <c r="AJ1743" s="178"/>
      <c r="AK1743" s="172"/>
      <c r="AM1743" s="9"/>
    </row>
    <row r="1744" spans="2:39" x14ac:dyDescent="0.45">
      <c r="B1744" s="187"/>
      <c r="C1744" s="176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84"/>
      <c r="AI1744" s="178"/>
      <c r="AJ1744" s="178"/>
      <c r="AK1744" s="172"/>
      <c r="AM1744" s="9"/>
    </row>
    <row r="1745" spans="2:39" x14ac:dyDescent="0.45">
      <c r="B1745" s="187"/>
      <c r="C1745" s="176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84"/>
      <c r="AI1745" s="178"/>
      <c r="AJ1745" s="178"/>
      <c r="AK1745" s="172"/>
      <c r="AM1745" s="9"/>
    </row>
    <row r="1746" spans="2:39" x14ac:dyDescent="0.45">
      <c r="B1746" s="187"/>
      <c r="C1746" s="176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84"/>
      <c r="AI1746" s="178"/>
      <c r="AJ1746" s="178"/>
      <c r="AK1746" s="172"/>
      <c r="AM1746" s="9"/>
    </row>
    <row r="1747" spans="2:39" x14ac:dyDescent="0.45">
      <c r="B1747" s="187"/>
      <c r="C1747" s="176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84"/>
      <c r="AI1747" s="178"/>
      <c r="AJ1747" s="178"/>
      <c r="AK1747" s="172"/>
      <c r="AM1747" s="9"/>
    </row>
    <row r="1748" spans="2:39" x14ac:dyDescent="0.45">
      <c r="B1748" s="187"/>
      <c r="C1748" s="176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84"/>
      <c r="AI1748" s="178"/>
      <c r="AJ1748" s="178"/>
      <c r="AK1748" s="172"/>
      <c r="AM1748" s="9"/>
    </row>
    <row r="1749" spans="2:39" x14ac:dyDescent="0.45">
      <c r="B1749" s="187"/>
      <c r="C1749" s="176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84"/>
      <c r="AI1749" s="178"/>
      <c r="AJ1749" s="178"/>
      <c r="AK1749" s="172"/>
      <c r="AM1749" s="9"/>
    </row>
    <row r="1750" spans="2:39" x14ac:dyDescent="0.45">
      <c r="B1750" s="187"/>
      <c r="C1750" s="176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84"/>
      <c r="AI1750" s="178"/>
      <c r="AJ1750" s="178"/>
      <c r="AK1750" s="172"/>
      <c r="AM1750" s="9"/>
    </row>
    <row r="1751" spans="2:39" x14ac:dyDescent="0.45">
      <c r="B1751" s="187"/>
      <c r="C1751" s="176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84"/>
      <c r="AI1751" s="178"/>
      <c r="AJ1751" s="178"/>
      <c r="AK1751" s="172"/>
      <c r="AM1751" s="9"/>
    </row>
  </sheetData>
  <conditionalFormatting sqref="B5:C79">
    <cfRule type="expression" dxfId="645" priority="78">
      <formula>MOD(ROW(),2)=1</formula>
    </cfRule>
  </conditionalFormatting>
  <conditionalFormatting sqref="D5:AG56">
    <cfRule type="expression" dxfId="644" priority="71">
      <formula>MOD(ROW(),2)=1</formula>
    </cfRule>
  </conditionalFormatting>
  <conditionalFormatting sqref="AH5:AH56">
    <cfRule type="expression" dxfId="643" priority="70">
      <formula>MOD(ROW(),2)=1</formula>
    </cfRule>
  </conditionalFormatting>
  <conditionalFormatting sqref="D81:AG155">
    <cfRule type="expression" dxfId="642" priority="68">
      <formula>MOD(ROW(),2)=1</formula>
    </cfRule>
  </conditionalFormatting>
  <conditionalFormatting sqref="B81:C155">
    <cfRule type="expression" dxfId="641" priority="69">
      <formula>MOD(ROW(),2)=1</formula>
    </cfRule>
  </conditionalFormatting>
  <conditionalFormatting sqref="AH81:AH155">
    <cfRule type="expression" dxfId="640" priority="67">
      <formula>MOD(ROW(),2)=1</formula>
    </cfRule>
  </conditionalFormatting>
  <conditionalFormatting sqref="D57:AG79">
    <cfRule type="expression" dxfId="639" priority="65">
      <formula>MOD(ROW(),2)=1</formula>
    </cfRule>
  </conditionalFormatting>
  <conditionalFormatting sqref="AH57:AH79">
    <cfRule type="expression" dxfId="638" priority="64">
      <formula>MOD(ROW(),2)=1</formula>
    </cfRule>
  </conditionalFormatting>
  <conditionalFormatting sqref="D157:AG231">
    <cfRule type="expression" dxfId="637" priority="62">
      <formula>MOD(ROW(),2)=1</formula>
    </cfRule>
  </conditionalFormatting>
  <conditionalFormatting sqref="B157:C231">
    <cfRule type="expression" dxfId="636" priority="63">
      <formula>MOD(ROW(),2)=1</formula>
    </cfRule>
  </conditionalFormatting>
  <conditionalFormatting sqref="AH157:AH231">
    <cfRule type="expression" dxfId="635" priority="61">
      <formula>MOD(ROW(),2)=1</formula>
    </cfRule>
  </conditionalFormatting>
  <conditionalFormatting sqref="D233:AG307">
    <cfRule type="expression" dxfId="634" priority="59">
      <formula>MOD(ROW(),2)=1</formula>
    </cfRule>
  </conditionalFormatting>
  <conditionalFormatting sqref="B233:C307">
    <cfRule type="expression" dxfId="633" priority="60">
      <formula>MOD(ROW(),2)=1</formula>
    </cfRule>
  </conditionalFormatting>
  <conditionalFormatting sqref="AH233:AH307">
    <cfRule type="expression" dxfId="632" priority="58">
      <formula>MOD(ROW(),2)=1</formula>
    </cfRule>
  </conditionalFormatting>
  <conditionalFormatting sqref="D309:AG383">
    <cfRule type="expression" dxfId="631" priority="56">
      <formula>MOD(ROW(),2)=1</formula>
    </cfRule>
  </conditionalFormatting>
  <conditionalFormatting sqref="B309:C383">
    <cfRule type="expression" dxfId="630" priority="57">
      <formula>MOD(ROW(),2)=1</formula>
    </cfRule>
  </conditionalFormatting>
  <conditionalFormatting sqref="AH309:AH383">
    <cfRule type="expression" dxfId="629" priority="55">
      <formula>MOD(ROW(),2)=1</formula>
    </cfRule>
  </conditionalFormatting>
  <conditionalFormatting sqref="D385:AG459">
    <cfRule type="expression" dxfId="628" priority="53">
      <formula>MOD(ROW(),2)=1</formula>
    </cfRule>
  </conditionalFormatting>
  <conditionalFormatting sqref="B385:C459">
    <cfRule type="expression" dxfId="627" priority="54">
      <formula>MOD(ROW(),2)=1</formula>
    </cfRule>
  </conditionalFormatting>
  <conditionalFormatting sqref="AH385:AH459">
    <cfRule type="expression" dxfId="626" priority="52">
      <formula>MOD(ROW(),2)=1</formula>
    </cfRule>
  </conditionalFormatting>
  <conditionalFormatting sqref="D461:AG535">
    <cfRule type="expression" dxfId="625" priority="50">
      <formula>MOD(ROW(),2)=1</formula>
    </cfRule>
  </conditionalFormatting>
  <conditionalFormatting sqref="B461:C535">
    <cfRule type="expression" dxfId="624" priority="51">
      <formula>MOD(ROW(),2)=1</formula>
    </cfRule>
  </conditionalFormatting>
  <conditionalFormatting sqref="AH461:AH535">
    <cfRule type="expression" dxfId="623" priority="49">
      <formula>MOD(ROW(),2)=1</formula>
    </cfRule>
  </conditionalFormatting>
  <conditionalFormatting sqref="D537:AG611">
    <cfRule type="expression" dxfId="622" priority="47">
      <formula>MOD(ROW(),2)=1</formula>
    </cfRule>
  </conditionalFormatting>
  <conditionalFormatting sqref="B537:C611">
    <cfRule type="expression" dxfId="621" priority="48">
      <formula>MOD(ROW(),2)=1</formula>
    </cfRule>
  </conditionalFormatting>
  <conditionalFormatting sqref="AH537:AH611">
    <cfRule type="expression" dxfId="620" priority="46">
      <formula>MOD(ROW(),2)=1</formula>
    </cfRule>
  </conditionalFormatting>
  <conditionalFormatting sqref="D613:AG687">
    <cfRule type="expression" dxfId="619" priority="44">
      <formula>MOD(ROW(),2)=1</formula>
    </cfRule>
  </conditionalFormatting>
  <conditionalFormatting sqref="B613:C687">
    <cfRule type="expression" dxfId="618" priority="45">
      <formula>MOD(ROW(),2)=1</formula>
    </cfRule>
  </conditionalFormatting>
  <conditionalFormatting sqref="AH613:AH687">
    <cfRule type="expression" dxfId="617" priority="43">
      <formula>MOD(ROW(),2)=1</formula>
    </cfRule>
  </conditionalFormatting>
  <conditionalFormatting sqref="D689:AG763">
    <cfRule type="expression" dxfId="616" priority="41">
      <formula>MOD(ROW(),2)=1</formula>
    </cfRule>
  </conditionalFormatting>
  <conditionalFormatting sqref="B689:C763">
    <cfRule type="expression" dxfId="615" priority="42">
      <formula>MOD(ROW(),2)=1</formula>
    </cfRule>
  </conditionalFormatting>
  <conditionalFormatting sqref="AH689:AH763">
    <cfRule type="expression" dxfId="614" priority="40">
      <formula>MOD(ROW(),2)=1</formula>
    </cfRule>
  </conditionalFormatting>
  <conditionalFormatting sqref="D765:AG839">
    <cfRule type="expression" dxfId="613" priority="38">
      <formula>MOD(ROW(),2)=1</formula>
    </cfRule>
  </conditionalFormatting>
  <conditionalFormatting sqref="B765:C839">
    <cfRule type="expression" dxfId="612" priority="39">
      <formula>MOD(ROW(),2)=1</formula>
    </cfRule>
  </conditionalFormatting>
  <conditionalFormatting sqref="AH765:AH839">
    <cfRule type="expression" dxfId="611" priority="37">
      <formula>MOD(ROW(),2)=1</formula>
    </cfRule>
  </conditionalFormatting>
  <conditionalFormatting sqref="D841:AG915">
    <cfRule type="expression" dxfId="610" priority="35">
      <formula>MOD(ROW(),2)=1</formula>
    </cfRule>
  </conditionalFormatting>
  <conditionalFormatting sqref="B841:C915">
    <cfRule type="expression" dxfId="609" priority="36">
      <formula>MOD(ROW(),2)=1</formula>
    </cfRule>
  </conditionalFormatting>
  <conditionalFormatting sqref="AH841:AH915">
    <cfRule type="expression" dxfId="608" priority="34">
      <formula>MOD(ROW(),2)=1</formula>
    </cfRule>
  </conditionalFormatting>
  <conditionalFormatting sqref="D917:AG991">
    <cfRule type="expression" dxfId="607" priority="32">
      <formula>MOD(ROW(),2)=1</formula>
    </cfRule>
  </conditionalFormatting>
  <conditionalFormatting sqref="B917:C991">
    <cfRule type="expression" dxfId="606" priority="33">
      <formula>MOD(ROW(),2)=1</formula>
    </cfRule>
  </conditionalFormatting>
  <conditionalFormatting sqref="AH917:AH991">
    <cfRule type="expression" dxfId="605" priority="31">
      <formula>MOD(ROW(),2)=1</formula>
    </cfRule>
  </conditionalFormatting>
  <conditionalFormatting sqref="D993:AG1067">
    <cfRule type="expression" dxfId="604" priority="29">
      <formula>MOD(ROW(),2)=1</formula>
    </cfRule>
  </conditionalFormatting>
  <conditionalFormatting sqref="B993:C1067">
    <cfRule type="expression" dxfId="603" priority="30">
      <formula>MOD(ROW(),2)=1</formula>
    </cfRule>
  </conditionalFormatting>
  <conditionalFormatting sqref="AH993:AH1067">
    <cfRule type="expression" dxfId="602" priority="28">
      <formula>MOD(ROW(),2)=1</formula>
    </cfRule>
  </conditionalFormatting>
  <conditionalFormatting sqref="AH1069:AH1143">
    <cfRule type="expression" dxfId="601" priority="25">
      <formula>MOD(ROW(),2)=1</formula>
    </cfRule>
  </conditionalFormatting>
  <conditionalFormatting sqref="AH1145:AH1219">
    <cfRule type="expression" dxfId="600" priority="22">
      <formula>MOD(ROW(),2)=1</formula>
    </cfRule>
  </conditionalFormatting>
  <conditionalFormatting sqref="AH1221:AH1295">
    <cfRule type="expression" dxfId="599" priority="19">
      <formula>MOD(ROW(),2)=1</formula>
    </cfRule>
  </conditionalFormatting>
  <conditionalFormatting sqref="D1069:AG1143">
    <cfRule type="expression" dxfId="598" priority="26">
      <formula>MOD(ROW(),2)=1</formula>
    </cfRule>
  </conditionalFormatting>
  <conditionalFormatting sqref="B1069:C1143">
    <cfRule type="expression" dxfId="597" priority="27">
      <formula>MOD(ROW(),2)=1</formula>
    </cfRule>
  </conditionalFormatting>
  <conditionalFormatting sqref="AH1373:AH1447">
    <cfRule type="expression" dxfId="596" priority="13">
      <formula>MOD(ROW(),2)=1</formula>
    </cfRule>
  </conditionalFormatting>
  <conditionalFormatting sqref="AH1449:AH1523">
    <cfRule type="expression" dxfId="595" priority="10">
      <formula>MOD(ROW(),2)=1</formula>
    </cfRule>
  </conditionalFormatting>
  <conditionalFormatting sqref="D1145:AG1219">
    <cfRule type="expression" dxfId="594" priority="23">
      <formula>MOD(ROW(),2)=1</formula>
    </cfRule>
  </conditionalFormatting>
  <conditionalFormatting sqref="B1145:C1219">
    <cfRule type="expression" dxfId="593" priority="24">
      <formula>MOD(ROW(),2)=1</formula>
    </cfRule>
  </conditionalFormatting>
  <conditionalFormatting sqref="D1221:AG1295">
    <cfRule type="expression" dxfId="592" priority="20">
      <formula>MOD(ROW(),2)=1</formula>
    </cfRule>
  </conditionalFormatting>
  <conditionalFormatting sqref="B1221:C1295">
    <cfRule type="expression" dxfId="591" priority="21">
      <formula>MOD(ROW(),2)=1</formula>
    </cfRule>
  </conditionalFormatting>
  <conditionalFormatting sqref="AH1297:AH1371">
    <cfRule type="expression" dxfId="590" priority="16">
      <formula>MOD(ROW(),2)=1</formula>
    </cfRule>
  </conditionalFormatting>
  <conditionalFormatting sqref="D1297:AG1371">
    <cfRule type="expression" dxfId="589" priority="17">
      <formula>MOD(ROW(),2)=1</formula>
    </cfRule>
  </conditionalFormatting>
  <conditionalFormatting sqref="B1297:C1371">
    <cfRule type="expression" dxfId="588" priority="18">
      <formula>MOD(ROW(),2)=1</formula>
    </cfRule>
  </conditionalFormatting>
  <conditionalFormatting sqref="D1373:AG1447">
    <cfRule type="expression" dxfId="587" priority="14">
      <formula>MOD(ROW(),2)=1</formula>
    </cfRule>
  </conditionalFormatting>
  <conditionalFormatting sqref="B1373:C1447">
    <cfRule type="expression" dxfId="586" priority="15">
      <formula>MOD(ROW(),2)=1</formula>
    </cfRule>
  </conditionalFormatting>
  <conditionalFormatting sqref="D1449:AG1523">
    <cfRule type="expression" dxfId="585" priority="11">
      <formula>MOD(ROW(),2)=1</formula>
    </cfRule>
  </conditionalFormatting>
  <conditionalFormatting sqref="B1449:C1523">
    <cfRule type="expression" dxfId="584" priority="12">
      <formula>MOD(ROW(),2)=1</formula>
    </cfRule>
  </conditionalFormatting>
  <conditionalFormatting sqref="AH1525:AH1599">
    <cfRule type="expression" dxfId="583" priority="7">
      <formula>MOD(ROW(),2)=1</formula>
    </cfRule>
  </conditionalFormatting>
  <conditionalFormatting sqref="D1525:AG1599">
    <cfRule type="expression" dxfId="582" priority="8">
      <formula>MOD(ROW(),2)=1</formula>
    </cfRule>
  </conditionalFormatting>
  <conditionalFormatting sqref="B1525:C1599">
    <cfRule type="expression" dxfId="581" priority="9">
      <formula>MOD(ROW(),2)=1</formula>
    </cfRule>
  </conditionalFormatting>
  <conditionalFormatting sqref="AH1601:AH1675">
    <cfRule type="expression" dxfId="580" priority="4">
      <formula>MOD(ROW(),2)=1</formula>
    </cfRule>
  </conditionalFormatting>
  <conditionalFormatting sqref="D1601:AG1675">
    <cfRule type="expression" dxfId="579" priority="5">
      <formula>MOD(ROW(),2)=1</formula>
    </cfRule>
  </conditionalFormatting>
  <conditionalFormatting sqref="B1601:C1675">
    <cfRule type="expression" dxfId="578" priority="6">
      <formula>MOD(ROW(),2)=1</formula>
    </cfRule>
  </conditionalFormatting>
  <conditionalFormatting sqref="AH1677:AH1751">
    <cfRule type="expression" dxfId="577" priority="1">
      <formula>MOD(ROW(),2)=1</formula>
    </cfRule>
  </conditionalFormatting>
  <conditionalFormatting sqref="D1677:AG1751">
    <cfRule type="expression" dxfId="576" priority="2">
      <formula>MOD(ROW(),2)=1</formula>
    </cfRule>
  </conditionalFormatting>
  <conditionalFormatting sqref="B1677:C1751">
    <cfRule type="expression" dxfId="575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46484375" customWidth="1"/>
    <col min="67" max="67" width="7.46484375" bestFit="1" customWidth="1"/>
    <col min="68" max="68" width="7.19921875" customWidth="1"/>
  </cols>
  <sheetData>
    <row r="1" spans="1:123" ht="36" customHeight="1" x14ac:dyDescent="0.45">
      <c r="A1" s="18" t="s">
        <v>239</v>
      </c>
      <c r="B1" s="183"/>
      <c r="C1" s="1" t="s">
        <v>70</v>
      </c>
      <c r="D1" s="1" t="s">
        <v>522</v>
      </c>
      <c r="E1" s="1" t="s">
        <v>71</v>
      </c>
      <c r="F1" s="1" t="s">
        <v>521</v>
      </c>
      <c r="G1" s="1" t="s">
        <v>524</v>
      </c>
      <c r="H1" s="1" t="s">
        <v>140</v>
      </c>
      <c r="I1" s="1" t="s">
        <v>423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525</v>
      </c>
      <c r="O1" s="1" t="s">
        <v>412</v>
      </c>
      <c r="P1" s="1" t="s">
        <v>526</v>
      </c>
      <c r="Q1" s="1" t="s">
        <v>527</v>
      </c>
      <c r="R1" s="1" t="s">
        <v>535</v>
      </c>
      <c r="S1" s="1" t="s">
        <v>78</v>
      </c>
      <c r="T1" s="1" t="s">
        <v>72</v>
      </c>
      <c r="U1" s="1" t="s">
        <v>571</v>
      </c>
      <c r="V1" s="1" t="s">
        <v>572</v>
      </c>
      <c r="W1" s="1" t="s">
        <v>433</v>
      </c>
      <c r="X1" s="1" t="s">
        <v>93</v>
      </c>
      <c r="Y1" s="1" t="s">
        <v>87</v>
      </c>
      <c r="Z1" s="1" t="s">
        <v>80</v>
      </c>
      <c r="AA1" s="1" t="s">
        <v>573</v>
      </c>
      <c r="AB1" s="1" t="s">
        <v>85</v>
      </c>
      <c r="AC1" s="1" t="s">
        <v>86</v>
      </c>
      <c r="AD1" s="1" t="s">
        <v>97</v>
      </c>
      <c r="AE1" s="1" t="s">
        <v>523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533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534</v>
      </c>
      <c r="AW1" s="1" t="s">
        <v>439</v>
      </c>
      <c r="AX1" s="1" t="s">
        <v>440</v>
      </c>
      <c r="AY1" s="1" t="s">
        <v>81</v>
      </c>
      <c r="AZ1" s="1" t="s">
        <v>90</v>
      </c>
      <c r="BA1" s="1" t="s">
        <v>528</v>
      </c>
      <c r="BB1" s="1" t="s">
        <v>529</v>
      </c>
      <c r="BC1" s="1" t="s">
        <v>530</v>
      </c>
      <c r="BD1" s="1" t="s">
        <v>531</v>
      </c>
      <c r="BE1" s="1" t="s">
        <v>532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508</v>
      </c>
      <c r="E4" s="5" t="s">
        <v>104</v>
      </c>
      <c r="F4" s="5" t="s">
        <v>509</v>
      </c>
      <c r="G4" s="5" t="s">
        <v>549</v>
      </c>
      <c r="H4" s="5" t="s">
        <v>510</v>
      </c>
      <c r="I4" s="5" t="s">
        <v>511</v>
      </c>
      <c r="J4" s="5" t="s">
        <v>122</v>
      </c>
      <c r="K4" s="5" t="s">
        <v>558</v>
      </c>
      <c r="L4" s="5" t="s">
        <v>559</v>
      </c>
      <c r="M4" s="5" t="s">
        <v>111</v>
      </c>
      <c r="N4" s="5" t="s">
        <v>512</v>
      </c>
      <c r="O4" s="5" t="s">
        <v>514</v>
      </c>
      <c r="P4" s="5" t="s">
        <v>560</v>
      </c>
      <c r="Q4" s="5" t="s">
        <v>561</v>
      </c>
      <c r="R4" s="5" t="s">
        <v>515</v>
      </c>
      <c r="S4" s="5" t="s">
        <v>513</v>
      </c>
      <c r="T4" s="5" t="s">
        <v>562</v>
      </c>
      <c r="U4" s="5" t="s">
        <v>550</v>
      </c>
      <c r="V4" s="5" t="s">
        <v>551</v>
      </c>
      <c r="W4" s="5" t="s">
        <v>563</v>
      </c>
      <c r="X4" s="5" t="s">
        <v>115</v>
      </c>
      <c r="Y4" s="5" t="s">
        <v>112</v>
      </c>
      <c r="Z4" s="5" t="s">
        <v>109</v>
      </c>
      <c r="AA4" s="5" t="s">
        <v>552</v>
      </c>
      <c r="AB4" s="5" t="s">
        <v>176</v>
      </c>
      <c r="AC4" s="5" t="s">
        <v>177</v>
      </c>
      <c r="AD4" s="5" t="s">
        <v>119</v>
      </c>
      <c r="AE4" s="5" t="s">
        <v>516</v>
      </c>
      <c r="AF4" s="5" t="s">
        <v>178</v>
      </c>
      <c r="AG4" s="5" t="s">
        <v>118</v>
      </c>
      <c r="AH4" s="5" t="s">
        <v>108</v>
      </c>
      <c r="AI4" s="5" t="s">
        <v>564</v>
      </c>
      <c r="AJ4" s="5" t="s">
        <v>105</v>
      </c>
      <c r="AK4" s="5" t="s">
        <v>107</v>
      </c>
      <c r="AL4" s="5" t="s">
        <v>123</v>
      </c>
      <c r="AM4" s="5" t="s">
        <v>175</v>
      </c>
      <c r="AN4" s="5" t="s">
        <v>116</v>
      </c>
      <c r="AO4" s="5" t="s">
        <v>114</v>
      </c>
      <c r="AP4" s="5" t="s">
        <v>117</v>
      </c>
      <c r="AQ4" s="5" t="s">
        <v>517</v>
      </c>
      <c r="AR4" s="5" t="s">
        <v>120</v>
      </c>
      <c r="AS4" s="5" t="s">
        <v>124</v>
      </c>
      <c r="AT4" s="5" t="s">
        <v>121</v>
      </c>
      <c r="AU4" s="5" t="s">
        <v>565</v>
      </c>
      <c r="AV4" s="5" t="s">
        <v>566</v>
      </c>
      <c r="AW4" s="5" t="s">
        <v>567</v>
      </c>
      <c r="AX4" s="5" t="s">
        <v>553</v>
      </c>
      <c r="AY4" s="5" t="s">
        <v>110</v>
      </c>
      <c r="AZ4" s="5" t="s">
        <v>113</v>
      </c>
      <c r="BA4" s="5" t="s">
        <v>568</v>
      </c>
      <c r="BB4" s="5" t="s">
        <v>569</v>
      </c>
      <c r="BC4" s="5" t="s">
        <v>518</v>
      </c>
      <c r="BD4" s="5" t="s">
        <v>519</v>
      </c>
      <c r="BE4" s="5" t="s">
        <v>520</v>
      </c>
      <c r="BF4" s="5" t="s">
        <v>106</v>
      </c>
      <c r="BG4" s="5" t="s">
        <v>570</v>
      </c>
      <c r="BH4" s="15"/>
      <c r="BJ4" s="71"/>
      <c r="BO4" s="5" t="s">
        <v>103</v>
      </c>
      <c r="BP4" s="5" t="s">
        <v>508</v>
      </c>
      <c r="BQ4" s="5" t="s">
        <v>104</v>
      </c>
      <c r="BR4" s="5" t="s">
        <v>509</v>
      </c>
      <c r="BS4" s="5" t="s">
        <v>549</v>
      </c>
      <c r="BT4" s="5" t="s">
        <v>510</v>
      </c>
      <c r="BU4" s="5" t="s">
        <v>511</v>
      </c>
      <c r="BV4" s="5" t="s">
        <v>122</v>
      </c>
      <c r="BW4" s="5" t="s">
        <v>558</v>
      </c>
      <c r="BX4" s="5" t="s">
        <v>559</v>
      </c>
      <c r="BY4" s="5" t="s">
        <v>111</v>
      </c>
      <c r="BZ4" s="5" t="s">
        <v>512</v>
      </c>
      <c r="CA4" s="5" t="s">
        <v>514</v>
      </c>
      <c r="CB4" s="5" t="s">
        <v>560</v>
      </c>
      <c r="CC4" s="5" t="s">
        <v>561</v>
      </c>
      <c r="CD4" s="5" t="s">
        <v>515</v>
      </c>
      <c r="CE4" s="5" t="s">
        <v>513</v>
      </c>
      <c r="CF4" s="5" t="s">
        <v>562</v>
      </c>
      <c r="CG4" s="5" t="s">
        <v>550</v>
      </c>
      <c r="CH4" s="5" t="s">
        <v>551</v>
      </c>
      <c r="CI4" s="5" t="s">
        <v>563</v>
      </c>
      <c r="CJ4" s="5" t="s">
        <v>115</v>
      </c>
      <c r="CK4" s="5" t="s">
        <v>112</v>
      </c>
      <c r="CL4" s="5" t="s">
        <v>109</v>
      </c>
      <c r="CM4" s="5" t="s">
        <v>552</v>
      </c>
      <c r="CN4" s="5" t="s">
        <v>176</v>
      </c>
      <c r="CO4" s="5" t="s">
        <v>177</v>
      </c>
      <c r="CP4" s="5" t="s">
        <v>119</v>
      </c>
      <c r="CQ4" s="5" t="s">
        <v>516</v>
      </c>
      <c r="CR4" s="5" t="s">
        <v>178</v>
      </c>
      <c r="CS4" s="5" t="s">
        <v>118</v>
      </c>
      <c r="CT4" s="5" t="s">
        <v>108</v>
      </c>
      <c r="CU4" s="5" t="s">
        <v>564</v>
      </c>
      <c r="CV4" s="5" t="s">
        <v>105</v>
      </c>
      <c r="CW4" s="5" t="s">
        <v>107</v>
      </c>
      <c r="CX4" s="5" t="s">
        <v>123</v>
      </c>
      <c r="CY4" s="5" t="s">
        <v>175</v>
      </c>
      <c r="CZ4" s="5" t="s">
        <v>116</v>
      </c>
      <c r="DA4" s="5" t="s">
        <v>114</v>
      </c>
      <c r="DB4" s="5" t="s">
        <v>117</v>
      </c>
      <c r="DC4" s="5" t="s">
        <v>517</v>
      </c>
      <c r="DD4" s="5" t="s">
        <v>120</v>
      </c>
      <c r="DE4" s="5" t="s">
        <v>124</v>
      </c>
      <c r="DF4" s="5" t="s">
        <v>121</v>
      </c>
      <c r="DG4" s="5" t="s">
        <v>565</v>
      </c>
      <c r="DH4" s="5" t="s">
        <v>566</v>
      </c>
      <c r="DI4" s="5" t="s">
        <v>567</v>
      </c>
      <c r="DJ4" s="5" t="s">
        <v>553</v>
      </c>
      <c r="DK4" s="5" t="s">
        <v>110</v>
      </c>
      <c r="DL4" s="5" t="s">
        <v>113</v>
      </c>
      <c r="DM4" s="5" t="s">
        <v>568</v>
      </c>
      <c r="DN4" s="5" t="s">
        <v>569</v>
      </c>
      <c r="DO4" s="5" t="s">
        <v>518</v>
      </c>
      <c r="DP4" s="5" t="s">
        <v>519</v>
      </c>
      <c r="DQ4" s="5" t="s">
        <v>520</v>
      </c>
      <c r="DR4" s="5" t="s">
        <v>106</v>
      </c>
      <c r="DS4" s="5" t="s">
        <v>570</v>
      </c>
    </row>
    <row r="5" spans="1:123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71"/>
      <c r="AI5" s="171"/>
      <c r="AJ5" s="171"/>
      <c r="AK5" s="171"/>
      <c r="AL5" s="171"/>
      <c r="AM5" s="171"/>
      <c r="AN5" s="171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  <c r="BE5" s="171"/>
      <c r="BF5" s="171"/>
      <c r="BG5" s="171"/>
      <c r="BH5" s="184"/>
      <c r="BI5" s="178"/>
      <c r="BJ5" s="178"/>
      <c r="BK5" s="172"/>
      <c r="BM5" s="9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2"/>
      <c r="CI5" s="102"/>
      <c r="CJ5" s="102"/>
      <c r="CK5" s="102"/>
      <c r="CL5" s="102"/>
      <c r="CM5" s="102"/>
      <c r="CN5" s="102"/>
      <c r="CO5" s="102"/>
      <c r="CP5" s="102"/>
      <c r="CQ5" s="102"/>
      <c r="CR5" s="102"/>
      <c r="CS5" s="102"/>
      <c r="CT5" s="102"/>
      <c r="CU5" s="102"/>
      <c r="CV5" s="102"/>
      <c r="CW5" s="102"/>
      <c r="CX5" s="102"/>
      <c r="CY5" s="102"/>
      <c r="CZ5" s="102"/>
      <c r="DA5" s="102"/>
      <c r="DB5" s="102"/>
      <c r="DC5" s="102"/>
      <c r="DD5" s="102"/>
      <c r="DE5" s="102"/>
      <c r="DF5" s="102"/>
      <c r="DG5" s="102"/>
      <c r="DH5" s="102"/>
      <c r="DI5" s="102"/>
      <c r="DJ5" s="102"/>
      <c r="DK5" s="102"/>
      <c r="DL5" s="102"/>
      <c r="DM5" s="102"/>
      <c r="DN5" s="102"/>
      <c r="DO5" s="102"/>
      <c r="DP5" s="102"/>
      <c r="DQ5" s="102"/>
      <c r="DR5" s="102"/>
      <c r="DS5" s="102"/>
    </row>
    <row r="6" spans="1:123" x14ac:dyDescent="0.45">
      <c r="A6" s="8" t="str">
        <f>INPUT!$C$4</f>
        <v>P02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  <c r="BE6" s="171"/>
      <c r="BF6" s="171"/>
      <c r="BG6" s="171"/>
      <c r="BH6" s="184"/>
      <c r="BI6" s="178"/>
      <c r="BJ6" s="178"/>
      <c r="BK6" s="172"/>
      <c r="BM6" s="9"/>
      <c r="BO6" s="39">
        <v>0</v>
      </c>
      <c r="BP6" s="39">
        <v>0</v>
      </c>
      <c r="BQ6" s="39">
        <v>0</v>
      </c>
      <c r="BR6" s="39">
        <v>0</v>
      </c>
      <c r="BS6" s="39">
        <v>0</v>
      </c>
      <c r="BT6" s="39">
        <v>0</v>
      </c>
      <c r="BU6" s="39">
        <v>0</v>
      </c>
      <c r="BV6" s="39">
        <v>0</v>
      </c>
      <c r="BW6" s="39">
        <v>0</v>
      </c>
      <c r="BX6" s="39">
        <v>0</v>
      </c>
      <c r="BY6" s="39">
        <v>0</v>
      </c>
      <c r="BZ6" s="39">
        <v>0</v>
      </c>
      <c r="CA6" s="39">
        <v>0</v>
      </c>
      <c r="CB6" s="39">
        <v>0</v>
      </c>
      <c r="CC6" s="39">
        <v>0</v>
      </c>
      <c r="CD6" s="39">
        <v>0</v>
      </c>
      <c r="CE6" s="39">
        <v>0</v>
      </c>
      <c r="CF6" s="39">
        <v>0</v>
      </c>
      <c r="CG6" s="39">
        <v>0</v>
      </c>
      <c r="CH6" s="39">
        <v>0</v>
      </c>
      <c r="CI6" s="39">
        <v>0</v>
      </c>
      <c r="CJ6" s="39">
        <v>0</v>
      </c>
      <c r="CK6" s="39">
        <v>0</v>
      </c>
      <c r="CL6" s="39">
        <v>0</v>
      </c>
      <c r="CM6" s="39">
        <v>0</v>
      </c>
      <c r="CN6" s="39">
        <v>0</v>
      </c>
      <c r="CO6" s="39">
        <v>0</v>
      </c>
      <c r="CP6" s="39">
        <v>0</v>
      </c>
      <c r="CQ6" s="39">
        <v>0</v>
      </c>
      <c r="CR6" s="39">
        <v>0</v>
      </c>
      <c r="CS6" s="39">
        <v>0</v>
      </c>
      <c r="CT6" s="39">
        <v>0</v>
      </c>
      <c r="CU6" s="39">
        <v>0</v>
      </c>
      <c r="CV6" s="39">
        <v>0</v>
      </c>
      <c r="CW6" s="39">
        <v>0</v>
      </c>
      <c r="CX6" s="39">
        <v>0</v>
      </c>
      <c r="CY6" s="39">
        <v>0</v>
      </c>
      <c r="CZ6" s="39">
        <v>0</v>
      </c>
      <c r="DA6" s="39">
        <v>0</v>
      </c>
      <c r="DB6" s="39">
        <v>0</v>
      </c>
      <c r="DC6" s="39">
        <v>0</v>
      </c>
      <c r="DD6" s="39">
        <v>0</v>
      </c>
      <c r="DE6" s="39">
        <v>0</v>
      </c>
      <c r="DF6" s="39">
        <v>0</v>
      </c>
      <c r="DG6" s="39">
        <v>0</v>
      </c>
      <c r="DH6" s="39">
        <v>0</v>
      </c>
      <c r="DI6" s="39">
        <v>0</v>
      </c>
      <c r="DJ6" s="39">
        <v>0</v>
      </c>
      <c r="DK6" s="39">
        <v>0</v>
      </c>
      <c r="DL6" s="39">
        <v>0</v>
      </c>
      <c r="DM6" s="39">
        <v>0</v>
      </c>
      <c r="DN6" s="39">
        <v>0</v>
      </c>
      <c r="DO6" s="39">
        <v>0</v>
      </c>
      <c r="DP6" s="39">
        <v>0</v>
      </c>
      <c r="DQ6" s="39">
        <v>0</v>
      </c>
      <c r="DR6" s="39">
        <v>0</v>
      </c>
      <c r="DS6" s="39">
        <v>0</v>
      </c>
    </row>
    <row r="7" spans="1:123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  <c r="AS7" s="171"/>
      <c r="AT7" s="171"/>
      <c r="AU7" s="171"/>
      <c r="AV7" s="171"/>
      <c r="AW7" s="171"/>
      <c r="AX7" s="171"/>
      <c r="AY7" s="171"/>
      <c r="AZ7" s="171"/>
      <c r="BA7" s="171"/>
      <c r="BB7" s="171"/>
      <c r="BC7" s="171"/>
      <c r="BD7" s="171"/>
      <c r="BE7" s="171"/>
      <c r="BF7" s="171"/>
      <c r="BG7" s="171"/>
      <c r="BH7" s="184"/>
      <c r="BI7" s="178"/>
      <c r="BJ7" s="178"/>
      <c r="BK7" s="172"/>
      <c r="BM7" s="9"/>
      <c r="BO7" s="40">
        <f t="shared" ref="BO7:CT7" si="0">ROWS(C5:C64)-COUNTBLANK(C5:C64)</f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  <c r="BT7" s="40">
        <f t="shared" si="0"/>
        <v>0</v>
      </c>
      <c r="BU7" s="40">
        <f t="shared" si="0"/>
        <v>0</v>
      </c>
      <c r="BV7" s="40">
        <f t="shared" si="0"/>
        <v>0</v>
      </c>
      <c r="BW7" s="40">
        <f t="shared" si="0"/>
        <v>0</v>
      </c>
      <c r="BX7" s="40">
        <f t="shared" si="0"/>
        <v>0</v>
      </c>
      <c r="BY7" s="40">
        <f t="shared" si="0"/>
        <v>0</v>
      </c>
      <c r="BZ7" s="40">
        <f t="shared" si="0"/>
        <v>0</v>
      </c>
      <c r="CA7" s="40">
        <f t="shared" si="0"/>
        <v>0</v>
      </c>
      <c r="CB7" s="40">
        <f t="shared" si="0"/>
        <v>0</v>
      </c>
      <c r="CC7" s="40">
        <f t="shared" si="0"/>
        <v>0</v>
      </c>
      <c r="CD7" s="40">
        <f t="shared" si="0"/>
        <v>0</v>
      </c>
      <c r="CE7" s="40">
        <f t="shared" si="0"/>
        <v>0</v>
      </c>
      <c r="CF7" s="40">
        <f t="shared" si="0"/>
        <v>0</v>
      </c>
      <c r="CG7" s="40">
        <f t="shared" si="0"/>
        <v>0</v>
      </c>
      <c r="CH7" s="40">
        <f t="shared" si="0"/>
        <v>0</v>
      </c>
      <c r="CI7" s="40">
        <f t="shared" si="0"/>
        <v>0</v>
      </c>
      <c r="CJ7" s="40">
        <f t="shared" si="0"/>
        <v>0</v>
      </c>
      <c r="CK7" s="40">
        <f t="shared" si="0"/>
        <v>0</v>
      </c>
      <c r="CL7" s="40">
        <f t="shared" si="0"/>
        <v>0</v>
      </c>
      <c r="CM7" s="40">
        <f t="shared" si="0"/>
        <v>0</v>
      </c>
      <c r="CN7" s="40">
        <f t="shared" si="0"/>
        <v>0</v>
      </c>
      <c r="CO7" s="40">
        <f t="shared" si="0"/>
        <v>0</v>
      </c>
      <c r="CP7" s="40">
        <f t="shared" si="0"/>
        <v>0</v>
      </c>
      <c r="CQ7" s="40">
        <f t="shared" si="0"/>
        <v>0</v>
      </c>
      <c r="CR7" s="40">
        <f t="shared" si="0"/>
        <v>0</v>
      </c>
      <c r="CS7" s="40">
        <f t="shared" si="0"/>
        <v>0</v>
      </c>
      <c r="CT7" s="40">
        <f t="shared" si="0"/>
        <v>0</v>
      </c>
      <c r="CU7" s="40">
        <f t="shared" ref="CU7:DS7" si="1">ROWS(AI5:AI64)-COUNTBLANK(AI5:AI64)</f>
        <v>0</v>
      </c>
      <c r="CV7" s="40">
        <f t="shared" si="1"/>
        <v>0</v>
      </c>
      <c r="CW7" s="40">
        <f t="shared" si="1"/>
        <v>0</v>
      </c>
      <c r="CX7" s="40">
        <f t="shared" si="1"/>
        <v>0</v>
      </c>
      <c r="CY7" s="40">
        <f t="shared" si="1"/>
        <v>0</v>
      </c>
      <c r="CZ7" s="40">
        <f t="shared" si="1"/>
        <v>0</v>
      </c>
      <c r="DA7" s="40">
        <f t="shared" si="1"/>
        <v>0</v>
      </c>
      <c r="DB7" s="40">
        <f t="shared" si="1"/>
        <v>0</v>
      </c>
      <c r="DC7" s="40">
        <f t="shared" si="1"/>
        <v>0</v>
      </c>
      <c r="DD7" s="40">
        <f t="shared" si="1"/>
        <v>0</v>
      </c>
      <c r="DE7" s="40">
        <f t="shared" si="1"/>
        <v>0</v>
      </c>
      <c r="DF7" s="40">
        <f t="shared" si="1"/>
        <v>0</v>
      </c>
      <c r="DG7" s="40">
        <f t="shared" si="1"/>
        <v>0</v>
      </c>
      <c r="DH7" s="40">
        <f t="shared" si="1"/>
        <v>0</v>
      </c>
      <c r="DI7" s="40">
        <f t="shared" si="1"/>
        <v>0</v>
      </c>
      <c r="DJ7" s="40">
        <f t="shared" si="1"/>
        <v>0</v>
      </c>
      <c r="DK7" s="40">
        <f t="shared" si="1"/>
        <v>0</v>
      </c>
      <c r="DL7" s="40">
        <f t="shared" si="1"/>
        <v>0</v>
      </c>
      <c r="DM7" s="40">
        <f t="shared" si="1"/>
        <v>0</v>
      </c>
      <c r="DN7" s="40">
        <f t="shared" si="1"/>
        <v>0</v>
      </c>
      <c r="DO7" s="40">
        <f t="shared" si="1"/>
        <v>0</v>
      </c>
      <c r="DP7" s="40">
        <f t="shared" si="1"/>
        <v>0</v>
      </c>
      <c r="DQ7" s="40">
        <f t="shared" si="1"/>
        <v>0</v>
      </c>
      <c r="DR7" s="40">
        <f t="shared" si="1"/>
        <v>0</v>
      </c>
      <c r="DS7" s="40">
        <f t="shared" si="1"/>
        <v>0</v>
      </c>
    </row>
    <row r="8" spans="1:123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1"/>
      <c r="AL8" s="171"/>
      <c r="AM8" s="171"/>
      <c r="AN8" s="171"/>
      <c r="AO8" s="171"/>
      <c r="AP8" s="171"/>
      <c r="AQ8" s="171"/>
      <c r="AR8" s="171"/>
      <c r="AS8" s="171"/>
      <c r="AT8" s="171"/>
      <c r="AU8" s="171"/>
      <c r="AV8" s="171"/>
      <c r="AW8" s="171"/>
      <c r="AX8" s="171"/>
      <c r="AY8" s="171"/>
      <c r="AZ8" s="171"/>
      <c r="BA8" s="171"/>
      <c r="BB8" s="171"/>
      <c r="BC8" s="171"/>
      <c r="BD8" s="171"/>
      <c r="BE8" s="171"/>
      <c r="BF8" s="171"/>
      <c r="BG8" s="171"/>
      <c r="BH8" s="184"/>
      <c r="BI8" s="178"/>
      <c r="BJ8" s="178"/>
      <c r="BK8" s="172"/>
      <c r="BM8" s="9"/>
    </row>
    <row r="9" spans="1:123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  <c r="AP9" s="171"/>
      <c r="AQ9" s="171"/>
      <c r="AR9" s="171"/>
      <c r="AS9" s="171"/>
      <c r="AT9" s="171"/>
      <c r="AU9" s="171"/>
      <c r="AV9" s="171"/>
      <c r="AW9" s="171"/>
      <c r="AX9" s="171"/>
      <c r="AY9" s="171"/>
      <c r="AZ9" s="171"/>
      <c r="BA9" s="171"/>
      <c r="BB9" s="171"/>
      <c r="BC9" s="171"/>
      <c r="BD9" s="171"/>
      <c r="BE9" s="171"/>
      <c r="BF9" s="171"/>
      <c r="BG9" s="171"/>
      <c r="BH9" s="184"/>
      <c r="BI9" s="178"/>
      <c r="BJ9" s="178"/>
      <c r="BK9" s="172"/>
      <c r="BM9" s="9"/>
      <c r="BO9" s="22" t="s">
        <v>257</v>
      </c>
      <c r="BP9" s="22" t="s">
        <v>587</v>
      </c>
      <c r="BQ9" s="22" t="s">
        <v>590</v>
      </c>
      <c r="BR9" s="22" t="s">
        <v>588</v>
      </c>
      <c r="BS9" s="22" t="s">
        <v>589</v>
      </c>
    </row>
    <row r="10" spans="1:123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1"/>
      <c r="BA10" s="171"/>
      <c r="BB10" s="171"/>
      <c r="BC10" s="171"/>
      <c r="BD10" s="171"/>
      <c r="BE10" s="171"/>
      <c r="BF10" s="171"/>
      <c r="BG10" s="171"/>
      <c r="BH10" s="184"/>
      <c r="BI10" s="178"/>
      <c r="BJ10" s="178"/>
      <c r="BK10" s="172"/>
      <c r="BM10" s="9"/>
      <c r="BO10" s="23">
        <f>ROWS(BH5:BH64)-COUNTBLANK(BH5:BH64)</f>
        <v>0</v>
      </c>
      <c r="BP10" s="23">
        <f>COUNTIF(BK5:BK64,"FALSE")</f>
        <v>0</v>
      </c>
      <c r="BQ10" s="23">
        <f>BO10-BP10</f>
        <v>0</v>
      </c>
      <c r="BR10" s="23">
        <f>COUNTIF(BJ5:BJ64,"O")</f>
        <v>0</v>
      </c>
      <c r="BS10" s="23">
        <f>COUNTIF(BJ5:BJ64,"*~?")</f>
        <v>0</v>
      </c>
    </row>
    <row r="11" spans="1:123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71"/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1"/>
      <c r="BC11" s="171"/>
      <c r="BD11" s="171"/>
      <c r="BE11" s="171"/>
      <c r="BF11" s="171"/>
      <c r="BG11" s="171"/>
      <c r="BH11" s="184"/>
      <c r="BI11" s="178"/>
      <c r="BJ11" s="178"/>
      <c r="BK11" s="172"/>
      <c r="BM11" s="9"/>
    </row>
    <row r="12" spans="1:123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71"/>
      <c r="BC12" s="171"/>
      <c r="BD12" s="171"/>
      <c r="BE12" s="171"/>
      <c r="BF12" s="171"/>
      <c r="BG12" s="171"/>
      <c r="BH12" s="184"/>
      <c r="BI12" s="178"/>
      <c r="BJ12" s="178"/>
      <c r="BK12" s="172"/>
      <c r="BM12" s="9"/>
      <c r="BO12" s="23"/>
      <c r="BP12" s="22" t="s">
        <v>455</v>
      </c>
      <c r="BQ12" s="22" t="s">
        <v>337</v>
      </c>
      <c r="BR12" s="22" t="s">
        <v>456</v>
      </c>
      <c r="BS12" s="88" t="s">
        <v>338</v>
      </c>
      <c r="BT12" s="88" t="s">
        <v>340</v>
      </c>
      <c r="BU12" s="88" t="s">
        <v>339</v>
      </c>
    </row>
    <row r="13" spans="1:123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84"/>
      <c r="BI13" s="178"/>
      <c r="BJ13" s="178"/>
      <c r="BK13" s="172"/>
      <c r="BM13" s="9"/>
      <c r="BO13" s="22" t="s">
        <v>260</v>
      </c>
      <c r="BP13" s="25">
        <f>IF(ISNUMBER(SEARCH("S",A6)),COUNTIF(BK5:BK14,"False"),0)</f>
        <v>0</v>
      </c>
      <c r="BQ13" s="25">
        <f>IF(ISNUMBER(SEARCH("S",A6)),COUNTIF(BK33:BK42,"False"),0)</f>
        <v>0</v>
      </c>
      <c r="BR13" s="25">
        <f>IF(ISNUMBER(SEARCH("S",A6)),COUNTIF(BK15:BK32,"False"),0)</f>
        <v>0</v>
      </c>
      <c r="BS13" s="25">
        <f>IF(ISNUMBER(SEARCH("S",A6)),COUNTIF(BK5:BK14,"False")+COUNTIF(BK35:BK38,"False"),0)</f>
        <v>0</v>
      </c>
      <c r="BT13" s="25">
        <f>IF(ISNUMBER(SEARCH("S",A6)),COUNTIF(BK15:BK24,"False"),0)</f>
        <v>0</v>
      </c>
      <c r="BU13" s="25">
        <f>IF(ISNUMBER(SEARCH("S",A6)),COUNTIF(BK25:BK34,"False")+COUNTIF(BK39:BK42,"False"),0)</f>
        <v>0</v>
      </c>
    </row>
    <row r="14" spans="1:123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  <c r="AX14" s="171"/>
      <c r="AY14" s="171"/>
      <c r="AZ14" s="171"/>
      <c r="BA14" s="171"/>
      <c r="BB14" s="171"/>
      <c r="BC14" s="171"/>
      <c r="BD14" s="171"/>
      <c r="BE14" s="171"/>
      <c r="BF14" s="171"/>
      <c r="BG14" s="171"/>
      <c r="BH14" s="184"/>
      <c r="BI14" s="178"/>
      <c r="BJ14" s="178"/>
      <c r="BK14" s="172"/>
      <c r="BM14" s="9"/>
      <c r="BO14" s="22" t="s">
        <v>352</v>
      </c>
      <c r="BP14" s="25">
        <f>IF(ISNUMBER(SEARCH("P",A6)),COUNTIF(BK5:BK14,"False"),0)</f>
        <v>0</v>
      </c>
      <c r="BQ14" s="25">
        <f>IF(ISNUMBER(SEARCH("P",A6)),COUNTIF(BK26:BK35,"False"),0)</f>
        <v>0</v>
      </c>
      <c r="BR14" s="25">
        <f>IF(ISNUMBER(SEARCH("P",A6)),COUNTIF(BK15:BK25,"False"),0)</f>
        <v>0</v>
      </c>
      <c r="BS14" s="25">
        <f>IF(ISNUMBER(SEARCH("P",A6)),COUNTIF(BK5:BK13,"False")+COUNTIF(BK32:BK33,"False"),0)</f>
        <v>0</v>
      </c>
      <c r="BT14" s="25">
        <f>IF(ISNUMBER(SEARCH("P",A6)),COUNTIF(BK14:BK22,"False"),0)</f>
        <v>0</v>
      </c>
      <c r="BU14" s="25">
        <f>IF(ISNUMBER(SEARCH("P",A6)),COUNTIF(BK23:BK31,"False")+COUNTIF(BK34:BK35,"False"),0)</f>
        <v>0</v>
      </c>
    </row>
    <row r="15" spans="1:123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1"/>
      <c r="AR15" s="171"/>
      <c r="AS15" s="171"/>
      <c r="AT15" s="171"/>
      <c r="AU15" s="171"/>
      <c r="AV15" s="171"/>
      <c r="AW15" s="171"/>
      <c r="AX15" s="171"/>
      <c r="AY15" s="171"/>
      <c r="AZ15" s="171"/>
      <c r="BA15" s="171"/>
      <c r="BB15" s="171"/>
      <c r="BC15" s="171"/>
      <c r="BD15" s="171"/>
      <c r="BE15" s="171"/>
      <c r="BF15" s="171"/>
      <c r="BG15" s="171"/>
      <c r="BH15" s="184"/>
      <c r="BI15" s="178"/>
      <c r="BJ15" s="178"/>
      <c r="BK15" s="172"/>
      <c r="BM15" s="9"/>
      <c r="BO15" s="22" t="s">
        <v>353</v>
      </c>
      <c r="BP15" s="25">
        <f>IF(ISNUMBER(SEARCH("A",A6)),COUNTIF(BK5:BK14,"False"),0)</f>
        <v>0</v>
      </c>
      <c r="BQ15" s="25">
        <f>IF(ISNUMBER(SEARCH("A",A6)),COUNTIF(BK55:BK64,"False"),0)</f>
        <v>0</v>
      </c>
      <c r="BR15" s="25">
        <f>IF(ISNUMBER(SEARCH("A",A6)),COUNTIF(BK15:BK54,"False"),0)</f>
        <v>0</v>
      </c>
      <c r="BS15" s="25">
        <f>IF(ISNUMBER(SEARCH("A",A6)),COUNTIF(BK5:BK24,"False"),0)</f>
        <v>0</v>
      </c>
      <c r="BT15" s="25">
        <f>IF(ISNUMBER(SEARCH("A",A6)),COUNTIF(BK25:BK44,"False"),0)</f>
        <v>0</v>
      </c>
      <c r="BU15" s="25">
        <f>IF(ISNUMBER(SEARCH("A",A6)),COUNTIF(BK45:BK64,"False"),0)</f>
        <v>0</v>
      </c>
    </row>
    <row r="16" spans="1:123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71"/>
      <c r="BA16" s="171"/>
      <c r="BB16" s="171"/>
      <c r="BC16" s="171"/>
      <c r="BD16" s="171"/>
      <c r="BE16" s="171"/>
      <c r="BF16" s="171"/>
      <c r="BG16" s="171"/>
      <c r="BH16" s="184"/>
      <c r="BI16" s="178"/>
      <c r="BJ16" s="178"/>
      <c r="BK16" s="172"/>
      <c r="BM16" s="9"/>
    </row>
    <row r="17" spans="2:76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1"/>
      <c r="AZ17" s="171"/>
      <c r="BA17" s="171"/>
      <c r="BB17" s="171"/>
      <c r="BC17" s="171"/>
      <c r="BD17" s="171"/>
      <c r="BE17" s="171"/>
      <c r="BF17" s="171"/>
      <c r="BG17" s="171"/>
      <c r="BH17" s="184"/>
      <c r="BI17" s="178"/>
      <c r="BJ17" s="178"/>
      <c r="BK17" s="172"/>
      <c r="BM17" s="9"/>
    </row>
    <row r="18" spans="2:76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71"/>
      <c r="AI18" s="171"/>
      <c r="AJ18" s="171"/>
      <c r="AK18" s="171"/>
      <c r="AL18" s="171"/>
      <c r="AM18" s="171"/>
      <c r="AN18" s="171"/>
      <c r="AO18" s="171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71"/>
      <c r="BA18" s="171"/>
      <c r="BB18" s="171"/>
      <c r="BC18" s="171"/>
      <c r="BD18" s="171"/>
      <c r="BE18" s="171"/>
      <c r="BF18" s="171"/>
      <c r="BG18" s="171"/>
      <c r="BH18" s="184"/>
      <c r="BI18" s="178"/>
      <c r="BJ18" s="178"/>
      <c r="BK18" s="172"/>
      <c r="BM18" s="9"/>
    </row>
    <row r="19" spans="2:76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  <c r="AK19" s="171"/>
      <c r="AL19" s="171"/>
      <c r="AM19" s="171"/>
      <c r="AN19" s="171"/>
      <c r="AO19" s="171"/>
      <c r="AP19" s="171"/>
      <c r="AQ19" s="171"/>
      <c r="AR19" s="171"/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84"/>
      <c r="BI19" s="178"/>
      <c r="BJ19" s="178"/>
      <c r="BK19" s="172"/>
      <c r="BM19" s="9"/>
    </row>
    <row r="20" spans="2:76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71"/>
      <c r="AI20" s="171"/>
      <c r="AJ20" s="171"/>
      <c r="AK20" s="171"/>
      <c r="AL20" s="171"/>
      <c r="AM20" s="171"/>
      <c r="AN20" s="171"/>
      <c r="AO20" s="171"/>
      <c r="AP20" s="171"/>
      <c r="AQ20" s="171"/>
      <c r="AR20" s="171"/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84"/>
      <c r="BI20" s="178"/>
      <c r="BJ20" s="178"/>
      <c r="BK20" s="172"/>
      <c r="BM20" s="9"/>
    </row>
    <row r="21" spans="2:76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71"/>
      <c r="AI21" s="171"/>
      <c r="AJ21" s="171"/>
      <c r="AK21" s="171"/>
      <c r="AL21" s="171"/>
      <c r="AM21" s="171"/>
      <c r="AN21" s="171"/>
      <c r="AO21" s="171"/>
      <c r="AP21" s="171"/>
      <c r="AQ21" s="171"/>
      <c r="AR21" s="171"/>
      <c r="AS21" s="171"/>
      <c r="AT21" s="171"/>
      <c r="AU21" s="171"/>
      <c r="AV21" s="171"/>
      <c r="AW21" s="171"/>
      <c r="AX21" s="171"/>
      <c r="AY21" s="171"/>
      <c r="AZ21" s="171"/>
      <c r="BA21" s="171"/>
      <c r="BB21" s="171"/>
      <c r="BC21" s="171"/>
      <c r="BD21" s="171"/>
      <c r="BE21" s="171"/>
      <c r="BF21" s="171"/>
      <c r="BG21" s="171"/>
      <c r="BH21" s="184"/>
      <c r="BI21" s="178"/>
      <c r="BJ21" s="178"/>
      <c r="BK21" s="172"/>
      <c r="BM21" s="9"/>
    </row>
    <row r="22" spans="2:76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71"/>
      <c r="BC22" s="171"/>
      <c r="BD22" s="171"/>
      <c r="BE22" s="171"/>
      <c r="BF22" s="171"/>
      <c r="BG22" s="171"/>
      <c r="BH22" s="184"/>
      <c r="BI22" s="178"/>
      <c r="BJ22" s="178"/>
      <c r="BK22" s="172"/>
      <c r="BM22" s="9"/>
    </row>
    <row r="23" spans="2:76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71"/>
      <c r="AI23" s="171"/>
      <c r="AJ23" s="171"/>
      <c r="AK23" s="171"/>
      <c r="AL23" s="171"/>
      <c r="AM23" s="171"/>
      <c r="AN23" s="171"/>
      <c r="AO23" s="171"/>
      <c r="AP23" s="171"/>
      <c r="AQ23" s="171"/>
      <c r="AR23" s="171"/>
      <c r="AS23" s="171"/>
      <c r="AT23" s="171"/>
      <c r="AU23" s="171"/>
      <c r="AV23" s="171"/>
      <c r="AW23" s="171"/>
      <c r="AX23" s="171"/>
      <c r="AY23" s="171"/>
      <c r="AZ23" s="171"/>
      <c r="BA23" s="171"/>
      <c r="BB23" s="171"/>
      <c r="BC23" s="171"/>
      <c r="BD23" s="171"/>
      <c r="BE23" s="171"/>
      <c r="BF23" s="171"/>
      <c r="BG23" s="171"/>
      <c r="BH23" s="184"/>
      <c r="BI23" s="178"/>
      <c r="BJ23" s="178"/>
      <c r="BK23" s="172"/>
      <c r="BM23" s="9"/>
    </row>
    <row r="24" spans="2:76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71"/>
      <c r="AI24" s="171"/>
      <c r="AJ24" s="171"/>
      <c r="AK24" s="171"/>
      <c r="AL24" s="171"/>
      <c r="AM24" s="171"/>
      <c r="AN24" s="171"/>
      <c r="AO24" s="171"/>
      <c r="AP24" s="171"/>
      <c r="AQ24" s="171"/>
      <c r="AR24" s="171"/>
      <c r="AS24" s="171"/>
      <c r="AT24" s="171"/>
      <c r="AU24" s="171"/>
      <c r="AV24" s="171"/>
      <c r="AW24" s="171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84"/>
      <c r="BI24" s="178"/>
      <c r="BJ24" s="178"/>
      <c r="BK24" s="172"/>
      <c r="BM24" s="9"/>
      <c r="BX24" t="s">
        <v>341</v>
      </c>
    </row>
    <row r="25" spans="2:76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1"/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84"/>
      <c r="BI25" s="178"/>
      <c r="BJ25" s="178"/>
      <c r="BK25" s="172"/>
      <c r="BM25" s="9"/>
    </row>
    <row r="26" spans="2:76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71"/>
      <c r="AI26" s="171"/>
      <c r="AJ26" s="171"/>
      <c r="AK26" s="171"/>
      <c r="AL26" s="171"/>
      <c r="AM26" s="171"/>
      <c r="AN26" s="171"/>
      <c r="AO26" s="171"/>
      <c r="AP26" s="171"/>
      <c r="AQ26" s="171"/>
      <c r="AR26" s="171"/>
      <c r="AS26" s="171"/>
      <c r="AT26" s="171"/>
      <c r="AU26" s="171"/>
      <c r="AV26" s="171"/>
      <c r="AW26" s="171"/>
      <c r="AX26" s="171"/>
      <c r="AY26" s="171"/>
      <c r="AZ26" s="171"/>
      <c r="BA26" s="171"/>
      <c r="BB26" s="171"/>
      <c r="BC26" s="171"/>
      <c r="BD26" s="171"/>
      <c r="BE26" s="171"/>
      <c r="BF26" s="171"/>
      <c r="BG26" s="171"/>
      <c r="BH26" s="184"/>
      <c r="BI26" s="178"/>
      <c r="BJ26" s="178"/>
      <c r="BK26" s="172"/>
      <c r="BM26" s="9"/>
    </row>
    <row r="27" spans="2:76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1"/>
      <c r="AS27" s="171"/>
      <c r="AT27" s="171"/>
      <c r="AU27" s="171"/>
      <c r="AV27" s="171"/>
      <c r="AW27" s="171"/>
      <c r="AX27" s="171"/>
      <c r="AY27" s="171"/>
      <c r="AZ27" s="171"/>
      <c r="BA27" s="171"/>
      <c r="BB27" s="171"/>
      <c r="BC27" s="171"/>
      <c r="BD27" s="171"/>
      <c r="BE27" s="171"/>
      <c r="BF27" s="171"/>
      <c r="BG27" s="171"/>
      <c r="BH27" s="184"/>
      <c r="BI27" s="178"/>
      <c r="BJ27" s="178"/>
      <c r="BK27" s="172"/>
      <c r="BM27" s="9"/>
    </row>
    <row r="28" spans="2:76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71"/>
      <c r="AI28" s="171"/>
      <c r="AJ28" s="171"/>
      <c r="AK28" s="171"/>
      <c r="AL28" s="171"/>
      <c r="AM28" s="171"/>
      <c r="AN28" s="171"/>
      <c r="AO28" s="171"/>
      <c r="AP28" s="171"/>
      <c r="AQ28" s="171"/>
      <c r="AR28" s="171"/>
      <c r="AS28" s="171"/>
      <c r="AT28" s="171"/>
      <c r="AU28" s="171"/>
      <c r="AV28" s="171"/>
      <c r="AW28" s="171"/>
      <c r="AX28" s="171"/>
      <c r="AY28" s="171"/>
      <c r="AZ28" s="171"/>
      <c r="BA28" s="171"/>
      <c r="BB28" s="171"/>
      <c r="BC28" s="171"/>
      <c r="BD28" s="171"/>
      <c r="BE28" s="171"/>
      <c r="BF28" s="171"/>
      <c r="BG28" s="171"/>
      <c r="BH28" s="184"/>
      <c r="BI28" s="178"/>
      <c r="BJ28" s="178"/>
      <c r="BK28" s="172"/>
      <c r="BM28" s="9"/>
    </row>
    <row r="29" spans="2:76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71"/>
      <c r="AI29" s="171"/>
      <c r="AJ29" s="171"/>
      <c r="AK29" s="171"/>
      <c r="AL29" s="171"/>
      <c r="AM29" s="171"/>
      <c r="AN29" s="171"/>
      <c r="AO29" s="171"/>
      <c r="AP29" s="171"/>
      <c r="AQ29" s="171"/>
      <c r="AR29" s="171"/>
      <c r="AS29" s="171"/>
      <c r="AT29" s="171"/>
      <c r="AU29" s="171"/>
      <c r="AV29" s="171"/>
      <c r="AW29" s="171"/>
      <c r="AX29" s="171"/>
      <c r="AY29" s="171"/>
      <c r="AZ29" s="171"/>
      <c r="BA29" s="171"/>
      <c r="BB29" s="171"/>
      <c r="BC29" s="171"/>
      <c r="BD29" s="171"/>
      <c r="BE29" s="171"/>
      <c r="BF29" s="171"/>
      <c r="BG29" s="171"/>
      <c r="BH29" s="184"/>
      <c r="BI29" s="178"/>
      <c r="BJ29" s="178"/>
      <c r="BK29" s="172"/>
      <c r="BM29" s="9"/>
    </row>
    <row r="30" spans="2:76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71"/>
      <c r="BC30" s="171"/>
      <c r="BD30" s="171"/>
      <c r="BE30" s="171"/>
      <c r="BF30" s="171"/>
      <c r="BG30" s="171"/>
      <c r="BH30" s="184"/>
      <c r="BI30" s="178"/>
      <c r="BJ30" s="178"/>
      <c r="BK30" s="172"/>
      <c r="BM30" s="9"/>
    </row>
    <row r="31" spans="2:76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71"/>
      <c r="AI31" s="171"/>
      <c r="AJ31" s="171"/>
      <c r="AK31" s="171"/>
      <c r="AL31" s="171"/>
      <c r="AM31" s="171"/>
      <c r="AN31" s="171"/>
      <c r="AO31" s="171"/>
      <c r="AP31" s="171"/>
      <c r="AQ31" s="171"/>
      <c r="AR31" s="171"/>
      <c r="AS31" s="171"/>
      <c r="AT31" s="171"/>
      <c r="AU31" s="171"/>
      <c r="AV31" s="171"/>
      <c r="AW31" s="171"/>
      <c r="AX31" s="171"/>
      <c r="AY31" s="171"/>
      <c r="AZ31" s="171"/>
      <c r="BA31" s="171"/>
      <c r="BB31" s="171"/>
      <c r="BC31" s="171"/>
      <c r="BD31" s="171"/>
      <c r="BE31" s="171"/>
      <c r="BF31" s="171"/>
      <c r="BG31" s="171"/>
      <c r="BH31" s="184"/>
      <c r="BI31" s="178"/>
      <c r="BJ31" s="178"/>
      <c r="BK31" s="172"/>
      <c r="BM31" s="9"/>
    </row>
    <row r="32" spans="2:76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71"/>
      <c r="BC32" s="171"/>
      <c r="BD32" s="171"/>
      <c r="BE32" s="171"/>
      <c r="BF32" s="171"/>
      <c r="BG32" s="171"/>
      <c r="BH32" s="184"/>
      <c r="BI32" s="178"/>
      <c r="BJ32" s="178"/>
      <c r="BK32" s="172"/>
      <c r="BM32" s="9"/>
    </row>
    <row r="33" spans="2:65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71"/>
      <c r="AI33" s="171"/>
      <c r="AJ33" s="171"/>
      <c r="AK33" s="171"/>
      <c r="AL33" s="171"/>
      <c r="AM33" s="171"/>
      <c r="AN33" s="171"/>
      <c r="AO33" s="171"/>
      <c r="AP33" s="171"/>
      <c r="AQ33" s="171"/>
      <c r="AR33" s="171"/>
      <c r="AS33" s="171"/>
      <c r="AT33" s="171"/>
      <c r="AU33" s="171"/>
      <c r="AV33" s="171"/>
      <c r="AW33" s="171"/>
      <c r="AX33" s="171"/>
      <c r="AY33" s="171"/>
      <c r="AZ33" s="171"/>
      <c r="BA33" s="171"/>
      <c r="BB33" s="171"/>
      <c r="BC33" s="171"/>
      <c r="BD33" s="171"/>
      <c r="BE33" s="171"/>
      <c r="BF33" s="171"/>
      <c r="BG33" s="171"/>
      <c r="BH33" s="184"/>
      <c r="BI33" s="178"/>
      <c r="BJ33" s="178"/>
      <c r="BK33" s="172"/>
      <c r="BM33" s="9"/>
    </row>
    <row r="34" spans="2:65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71"/>
      <c r="AI34" s="171"/>
      <c r="AJ34" s="171"/>
      <c r="AK34" s="171"/>
      <c r="AL34" s="171"/>
      <c r="AM34" s="171"/>
      <c r="AN34" s="171"/>
      <c r="AO34" s="171"/>
      <c r="AP34" s="171"/>
      <c r="AQ34" s="171"/>
      <c r="AR34" s="171"/>
      <c r="AS34" s="171"/>
      <c r="AT34" s="171"/>
      <c r="AU34" s="171"/>
      <c r="AV34" s="171"/>
      <c r="AW34" s="171"/>
      <c r="AX34" s="171"/>
      <c r="AY34" s="171"/>
      <c r="AZ34" s="171"/>
      <c r="BA34" s="171"/>
      <c r="BB34" s="171"/>
      <c r="BC34" s="171"/>
      <c r="BD34" s="171"/>
      <c r="BE34" s="171"/>
      <c r="BF34" s="171"/>
      <c r="BG34" s="171"/>
      <c r="BH34" s="184"/>
      <c r="BI34" s="178"/>
      <c r="BJ34" s="178"/>
      <c r="BK34" s="172"/>
      <c r="BM34" s="9"/>
    </row>
    <row r="35" spans="2:65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71"/>
      <c r="AI35" s="171"/>
      <c r="AJ35" s="171"/>
      <c r="AK35" s="171"/>
      <c r="AL35" s="171"/>
      <c r="AM35" s="171"/>
      <c r="AN35" s="171"/>
      <c r="AO35" s="171"/>
      <c r="AP35" s="171"/>
      <c r="AQ35" s="171"/>
      <c r="AR35" s="171"/>
      <c r="AS35" s="171"/>
      <c r="AT35" s="171"/>
      <c r="AU35" s="171"/>
      <c r="AV35" s="171"/>
      <c r="AW35" s="171"/>
      <c r="AX35" s="171"/>
      <c r="AY35" s="171"/>
      <c r="AZ35" s="171"/>
      <c r="BA35" s="171"/>
      <c r="BB35" s="171"/>
      <c r="BC35" s="171"/>
      <c r="BD35" s="171"/>
      <c r="BE35" s="171"/>
      <c r="BF35" s="171"/>
      <c r="BG35" s="171"/>
      <c r="BH35" s="184"/>
      <c r="BI35" s="178"/>
      <c r="BJ35" s="178"/>
      <c r="BK35" s="172"/>
      <c r="BM35" s="9"/>
    </row>
    <row r="36" spans="2:65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  <c r="AI36" s="171"/>
      <c r="AJ36" s="171"/>
      <c r="AK36" s="171"/>
      <c r="AL36" s="171"/>
      <c r="AM36" s="171"/>
      <c r="AN36" s="171"/>
      <c r="AO36" s="171"/>
      <c r="AP36" s="171"/>
      <c r="AQ36" s="171"/>
      <c r="AR36" s="171"/>
      <c r="AS36" s="171"/>
      <c r="AT36" s="171"/>
      <c r="AU36" s="171"/>
      <c r="AV36" s="171"/>
      <c r="AW36" s="171"/>
      <c r="AX36" s="171"/>
      <c r="AY36" s="171"/>
      <c r="AZ36" s="171"/>
      <c r="BA36" s="171"/>
      <c r="BB36" s="171"/>
      <c r="BC36" s="171"/>
      <c r="BD36" s="171"/>
      <c r="BE36" s="171"/>
      <c r="BF36" s="171"/>
      <c r="BG36" s="171"/>
      <c r="BH36" s="184"/>
      <c r="BI36" s="178"/>
      <c r="BJ36" s="178"/>
      <c r="BK36" s="172"/>
      <c r="BM36" s="9"/>
    </row>
    <row r="37" spans="2:65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71"/>
      <c r="AI37" s="171"/>
      <c r="AJ37" s="171"/>
      <c r="AK37" s="171"/>
      <c r="AL37" s="171"/>
      <c r="AM37" s="171"/>
      <c r="AN37" s="171"/>
      <c r="AO37" s="171"/>
      <c r="AP37" s="171"/>
      <c r="AQ37" s="171"/>
      <c r="AR37" s="171"/>
      <c r="AS37" s="171"/>
      <c r="AT37" s="171"/>
      <c r="AU37" s="171"/>
      <c r="AV37" s="171"/>
      <c r="AW37" s="171"/>
      <c r="AX37" s="171"/>
      <c r="AY37" s="171"/>
      <c r="AZ37" s="171"/>
      <c r="BA37" s="171"/>
      <c r="BB37" s="171"/>
      <c r="BC37" s="171"/>
      <c r="BD37" s="171"/>
      <c r="BE37" s="171"/>
      <c r="BF37" s="171"/>
      <c r="BG37" s="171"/>
      <c r="BH37" s="184"/>
      <c r="BI37" s="178"/>
      <c r="BJ37" s="178"/>
      <c r="BK37" s="172"/>
      <c r="BM37" s="9"/>
    </row>
    <row r="38" spans="2:65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71"/>
      <c r="AI38" s="171"/>
      <c r="AJ38" s="171"/>
      <c r="AK38" s="171"/>
      <c r="AL38" s="171"/>
      <c r="AM38" s="171"/>
      <c r="AN38" s="171"/>
      <c r="AO38" s="171"/>
      <c r="AP38" s="171"/>
      <c r="AQ38" s="171"/>
      <c r="AR38" s="171"/>
      <c r="AS38" s="171"/>
      <c r="AT38" s="171"/>
      <c r="AU38" s="171"/>
      <c r="AV38" s="171"/>
      <c r="AW38" s="171"/>
      <c r="AX38" s="171"/>
      <c r="AY38" s="171"/>
      <c r="AZ38" s="171"/>
      <c r="BA38" s="171"/>
      <c r="BB38" s="171"/>
      <c r="BC38" s="171"/>
      <c r="BD38" s="171"/>
      <c r="BE38" s="171"/>
      <c r="BF38" s="171"/>
      <c r="BG38" s="171"/>
      <c r="BH38" s="184"/>
      <c r="BI38" s="178"/>
      <c r="BJ38" s="178"/>
      <c r="BK38" s="172"/>
      <c r="BM38" s="9"/>
    </row>
    <row r="39" spans="2:65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71"/>
      <c r="AI39" s="171"/>
      <c r="AJ39" s="171"/>
      <c r="AK39" s="171"/>
      <c r="AL39" s="171"/>
      <c r="AM39" s="171"/>
      <c r="AN39" s="171"/>
      <c r="AO39" s="171"/>
      <c r="AP39" s="171"/>
      <c r="AQ39" s="171"/>
      <c r="AR39" s="171"/>
      <c r="AS39" s="171"/>
      <c r="AT39" s="171"/>
      <c r="AU39" s="171"/>
      <c r="AV39" s="171"/>
      <c r="AW39" s="171"/>
      <c r="AX39" s="171"/>
      <c r="AY39" s="171"/>
      <c r="AZ39" s="171"/>
      <c r="BA39" s="171"/>
      <c r="BB39" s="171"/>
      <c r="BC39" s="171"/>
      <c r="BD39" s="171"/>
      <c r="BE39" s="171"/>
      <c r="BF39" s="171"/>
      <c r="BG39" s="171"/>
      <c r="BH39" s="184"/>
      <c r="BI39" s="178"/>
      <c r="BJ39" s="178"/>
      <c r="BK39" s="172"/>
      <c r="BM39" s="9"/>
    </row>
    <row r="40" spans="2:65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71"/>
      <c r="AI40" s="171"/>
      <c r="AJ40" s="171"/>
      <c r="AK40" s="171"/>
      <c r="AL40" s="171"/>
      <c r="AM40" s="171"/>
      <c r="AN40" s="171"/>
      <c r="AO40" s="171"/>
      <c r="AP40" s="171"/>
      <c r="AQ40" s="171"/>
      <c r="AR40" s="171"/>
      <c r="AS40" s="171"/>
      <c r="AT40" s="171"/>
      <c r="AU40" s="171"/>
      <c r="AV40" s="171"/>
      <c r="AW40" s="171"/>
      <c r="AX40" s="171"/>
      <c r="AY40" s="171"/>
      <c r="AZ40" s="171"/>
      <c r="BA40" s="171"/>
      <c r="BB40" s="171"/>
      <c r="BC40" s="171"/>
      <c r="BD40" s="171"/>
      <c r="BE40" s="171"/>
      <c r="BF40" s="171"/>
      <c r="BG40" s="171"/>
      <c r="BH40" s="184"/>
      <c r="BI40" s="178"/>
      <c r="BJ40" s="178"/>
      <c r="BK40" s="172"/>
      <c r="BM40" s="9"/>
    </row>
    <row r="41" spans="2:65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71"/>
      <c r="AI41" s="171"/>
      <c r="AJ41" s="171"/>
      <c r="AK41" s="171"/>
      <c r="AL41" s="171"/>
      <c r="AM41" s="171"/>
      <c r="AN41" s="171"/>
      <c r="AO41" s="171"/>
      <c r="AP41" s="171"/>
      <c r="AQ41" s="171"/>
      <c r="AR41" s="171"/>
      <c r="AS41" s="171"/>
      <c r="AT41" s="171"/>
      <c r="AU41" s="171"/>
      <c r="AV41" s="171"/>
      <c r="AW41" s="171"/>
      <c r="AX41" s="171"/>
      <c r="AY41" s="171"/>
      <c r="AZ41" s="171"/>
      <c r="BA41" s="171"/>
      <c r="BB41" s="171"/>
      <c r="BC41" s="171"/>
      <c r="BD41" s="171"/>
      <c r="BE41" s="171"/>
      <c r="BF41" s="171"/>
      <c r="BG41" s="171"/>
      <c r="BH41" s="184"/>
      <c r="BI41" s="178"/>
      <c r="BJ41" s="178"/>
      <c r="BK41" s="172"/>
      <c r="BM41" s="9"/>
    </row>
    <row r="42" spans="2:65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71"/>
      <c r="AI42" s="171"/>
      <c r="AJ42" s="171"/>
      <c r="AK42" s="171"/>
      <c r="AL42" s="171"/>
      <c r="AM42" s="171"/>
      <c r="AN42" s="171"/>
      <c r="AO42" s="171"/>
      <c r="AP42" s="171"/>
      <c r="AQ42" s="171"/>
      <c r="AR42" s="171"/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84"/>
      <c r="BI42" s="178"/>
      <c r="BJ42" s="178"/>
      <c r="BK42" s="172"/>
      <c r="BM42" s="9"/>
    </row>
    <row r="43" spans="2:65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71"/>
      <c r="AI43" s="171"/>
      <c r="AJ43" s="171"/>
      <c r="AK43" s="171"/>
      <c r="AL43" s="171"/>
      <c r="AM43" s="171"/>
      <c r="AN43" s="171"/>
      <c r="AO43" s="171"/>
      <c r="AP43" s="171"/>
      <c r="AQ43" s="171"/>
      <c r="AR43" s="171"/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84"/>
      <c r="BI43" s="178"/>
      <c r="BJ43" s="178"/>
      <c r="BK43" s="172"/>
      <c r="BM43" s="9"/>
    </row>
    <row r="44" spans="2:65" x14ac:dyDescent="0.4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71"/>
      <c r="AI44" s="171"/>
      <c r="AJ44" s="171"/>
      <c r="AK44" s="171"/>
      <c r="AL44" s="171"/>
      <c r="AM44" s="171"/>
      <c r="AN44" s="171"/>
      <c r="AO44" s="171"/>
      <c r="AP44" s="171"/>
      <c r="AQ44" s="171"/>
      <c r="AR44" s="171"/>
      <c r="AS44" s="171"/>
      <c r="AT44" s="171"/>
      <c r="AU44" s="171"/>
      <c r="AV44" s="171"/>
      <c r="AW44" s="171"/>
      <c r="AX44" s="171"/>
      <c r="AY44" s="171"/>
      <c r="AZ44" s="171"/>
      <c r="BA44" s="171"/>
      <c r="BB44" s="171"/>
      <c r="BC44" s="171"/>
      <c r="BD44" s="171"/>
      <c r="BE44" s="171"/>
      <c r="BF44" s="171"/>
      <c r="BG44" s="171"/>
      <c r="BH44" s="184"/>
      <c r="BI44" s="178"/>
      <c r="BJ44" s="178"/>
      <c r="BK44" s="172"/>
      <c r="BM44" s="9"/>
    </row>
    <row r="45" spans="2:65" x14ac:dyDescent="0.45">
      <c r="B45" s="189"/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71"/>
      <c r="AI45" s="171"/>
      <c r="AJ45" s="171"/>
      <c r="AK45" s="171"/>
      <c r="AL45" s="171"/>
      <c r="AM45" s="171"/>
      <c r="AN45" s="171"/>
      <c r="AO45" s="171"/>
      <c r="AP45" s="171"/>
      <c r="AQ45" s="171"/>
      <c r="AR45" s="171"/>
      <c r="AS45" s="171"/>
      <c r="AT45" s="171"/>
      <c r="AU45" s="171"/>
      <c r="AV45" s="171"/>
      <c r="AW45" s="171"/>
      <c r="AX45" s="171"/>
      <c r="AY45" s="171"/>
      <c r="AZ45" s="171"/>
      <c r="BA45" s="171"/>
      <c r="BB45" s="171"/>
      <c r="BC45" s="171"/>
      <c r="BD45" s="171"/>
      <c r="BE45" s="171"/>
      <c r="BF45" s="171"/>
      <c r="BG45" s="171"/>
      <c r="BH45" s="184"/>
      <c r="BI45" s="178"/>
      <c r="BJ45" s="178"/>
      <c r="BK45" s="172"/>
      <c r="BM45" s="9"/>
    </row>
    <row r="46" spans="2:65" x14ac:dyDescent="0.45"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71"/>
      <c r="AI46" s="171"/>
      <c r="AJ46" s="171"/>
      <c r="AK46" s="171"/>
      <c r="AL46" s="171"/>
      <c r="AM46" s="171"/>
      <c r="AN46" s="171"/>
      <c r="AO46" s="171"/>
      <c r="AP46" s="171"/>
      <c r="AQ46" s="171"/>
      <c r="AR46" s="171"/>
      <c r="AS46" s="171"/>
      <c r="AT46" s="171"/>
      <c r="AU46" s="171"/>
      <c r="AV46" s="171"/>
      <c r="AW46" s="171"/>
      <c r="AX46" s="171"/>
      <c r="AY46" s="171"/>
      <c r="AZ46" s="171"/>
      <c r="BA46" s="171"/>
      <c r="BB46" s="171"/>
      <c r="BC46" s="171"/>
      <c r="BD46" s="171"/>
      <c r="BE46" s="171"/>
      <c r="BF46" s="171"/>
      <c r="BG46" s="171"/>
      <c r="BH46" s="184"/>
      <c r="BI46" s="178"/>
      <c r="BJ46" s="178"/>
      <c r="BK46" s="172"/>
      <c r="BM46" s="9"/>
    </row>
    <row r="47" spans="2:65" x14ac:dyDescent="0.45"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71"/>
      <c r="AI47" s="171"/>
      <c r="AJ47" s="171"/>
      <c r="AK47" s="171"/>
      <c r="AL47" s="171"/>
      <c r="AM47" s="171"/>
      <c r="AN47" s="171"/>
      <c r="AO47" s="171"/>
      <c r="AP47" s="171"/>
      <c r="AQ47" s="171"/>
      <c r="AR47" s="171"/>
      <c r="AS47" s="171"/>
      <c r="AT47" s="171"/>
      <c r="AU47" s="171"/>
      <c r="AV47" s="171"/>
      <c r="AW47" s="171"/>
      <c r="AX47" s="171"/>
      <c r="AY47" s="171"/>
      <c r="AZ47" s="171"/>
      <c r="BA47" s="171"/>
      <c r="BB47" s="171"/>
      <c r="BC47" s="171"/>
      <c r="BD47" s="171"/>
      <c r="BE47" s="171"/>
      <c r="BF47" s="171"/>
      <c r="BG47" s="171"/>
      <c r="BH47" s="184"/>
      <c r="BI47" s="178"/>
      <c r="BJ47" s="178"/>
      <c r="BK47" s="172"/>
      <c r="BM47" s="9"/>
    </row>
    <row r="48" spans="2:65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71"/>
      <c r="AI48" s="171"/>
      <c r="AJ48" s="171"/>
      <c r="AK48" s="171"/>
      <c r="AL48" s="171"/>
      <c r="AM48" s="171"/>
      <c r="AN48" s="171"/>
      <c r="AO48" s="171"/>
      <c r="AP48" s="171"/>
      <c r="AQ48" s="171"/>
      <c r="AR48" s="171"/>
      <c r="AS48" s="171"/>
      <c r="AT48" s="171"/>
      <c r="AU48" s="171"/>
      <c r="AV48" s="171"/>
      <c r="AW48" s="171"/>
      <c r="AX48" s="171"/>
      <c r="AY48" s="171"/>
      <c r="AZ48" s="171"/>
      <c r="BA48" s="171"/>
      <c r="BB48" s="171"/>
      <c r="BC48" s="171"/>
      <c r="BD48" s="171"/>
      <c r="BE48" s="171"/>
      <c r="BF48" s="171"/>
      <c r="BG48" s="171"/>
      <c r="BH48" s="184"/>
      <c r="BI48" s="178"/>
      <c r="BJ48" s="178"/>
      <c r="BK48" s="172"/>
      <c r="BM48" s="9"/>
    </row>
    <row r="49" spans="1:66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71"/>
      <c r="AI49" s="171"/>
      <c r="AJ49" s="171"/>
      <c r="AK49" s="171"/>
      <c r="AL49" s="171"/>
      <c r="AM49" s="171"/>
      <c r="AN49" s="171"/>
      <c r="AO49" s="171"/>
      <c r="AP49" s="171"/>
      <c r="AQ49" s="171"/>
      <c r="AR49" s="171"/>
      <c r="AS49" s="171"/>
      <c r="AT49" s="171"/>
      <c r="AU49" s="171"/>
      <c r="AV49" s="171"/>
      <c r="AW49" s="171"/>
      <c r="AX49" s="171"/>
      <c r="AY49" s="171"/>
      <c r="AZ49" s="171"/>
      <c r="BA49" s="171"/>
      <c r="BB49" s="171"/>
      <c r="BC49" s="171"/>
      <c r="BD49" s="171"/>
      <c r="BE49" s="171"/>
      <c r="BF49" s="171"/>
      <c r="BG49" s="171"/>
      <c r="BH49" s="184"/>
      <c r="BI49" s="178"/>
      <c r="BJ49" s="178"/>
      <c r="BK49" s="172"/>
      <c r="BM49" s="9"/>
    </row>
    <row r="50" spans="1:66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71"/>
      <c r="AI50" s="171"/>
      <c r="AJ50" s="171"/>
      <c r="AK50" s="171"/>
      <c r="AL50" s="171"/>
      <c r="AM50" s="171"/>
      <c r="AN50" s="171"/>
      <c r="AO50" s="171"/>
      <c r="AP50" s="171"/>
      <c r="AQ50" s="171"/>
      <c r="AR50" s="171"/>
      <c r="AS50" s="171"/>
      <c r="AT50" s="171"/>
      <c r="AU50" s="171"/>
      <c r="AV50" s="171"/>
      <c r="AW50" s="171"/>
      <c r="AX50" s="171"/>
      <c r="AY50" s="171"/>
      <c r="AZ50" s="171"/>
      <c r="BA50" s="171"/>
      <c r="BB50" s="171"/>
      <c r="BC50" s="171"/>
      <c r="BD50" s="171"/>
      <c r="BE50" s="171"/>
      <c r="BF50" s="171"/>
      <c r="BG50" s="171"/>
      <c r="BH50" s="184"/>
      <c r="BI50" s="178"/>
      <c r="BJ50" s="178"/>
      <c r="BK50" s="172"/>
      <c r="BM50" s="9"/>
    </row>
    <row r="51" spans="1:66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71"/>
      <c r="AI51" s="171"/>
      <c r="AJ51" s="171"/>
      <c r="AK51" s="171"/>
      <c r="AL51" s="171"/>
      <c r="AM51" s="171"/>
      <c r="AN51" s="171"/>
      <c r="AO51" s="171"/>
      <c r="AP51" s="171"/>
      <c r="AQ51" s="171"/>
      <c r="AR51" s="171"/>
      <c r="AS51" s="171"/>
      <c r="AT51" s="171"/>
      <c r="AU51" s="171"/>
      <c r="AV51" s="171"/>
      <c r="AW51" s="171"/>
      <c r="AX51" s="171"/>
      <c r="AY51" s="171"/>
      <c r="AZ51" s="171"/>
      <c r="BA51" s="171"/>
      <c r="BB51" s="171"/>
      <c r="BC51" s="171"/>
      <c r="BD51" s="171"/>
      <c r="BE51" s="171"/>
      <c r="BF51" s="171"/>
      <c r="BG51" s="171"/>
      <c r="BH51" s="184"/>
      <c r="BI51" s="178"/>
      <c r="BJ51" s="178"/>
      <c r="BK51" s="172"/>
      <c r="BM51" s="9"/>
    </row>
    <row r="52" spans="1:66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1"/>
      <c r="AZ52" s="171"/>
      <c r="BA52" s="171"/>
      <c r="BB52" s="171"/>
      <c r="BC52" s="171"/>
      <c r="BD52" s="171"/>
      <c r="BE52" s="171"/>
      <c r="BF52" s="171"/>
      <c r="BG52" s="171"/>
      <c r="BH52" s="184"/>
      <c r="BI52" s="178"/>
      <c r="BJ52" s="178"/>
      <c r="BK52" s="172"/>
      <c r="BM52" s="9"/>
    </row>
    <row r="53" spans="1:66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71"/>
      <c r="AI53" s="171"/>
      <c r="AJ53" s="171"/>
      <c r="AK53" s="171"/>
      <c r="AL53" s="171"/>
      <c r="AM53" s="171"/>
      <c r="AN53" s="171"/>
      <c r="AO53" s="171"/>
      <c r="AP53" s="171"/>
      <c r="AQ53" s="171"/>
      <c r="AR53" s="171"/>
      <c r="AS53" s="171"/>
      <c r="AT53" s="171"/>
      <c r="AU53" s="171"/>
      <c r="AV53" s="171"/>
      <c r="AW53" s="171"/>
      <c r="AX53" s="171"/>
      <c r="AY53" s="171"/>
      <c r="AZ53" s="171"/>
      <c r="BA53" s="171"/>
      <c r="BB53" s="171"/>
      <c r="BC53" s="171"/>
      <c r="BD53" s="171"/>
      <c r="BE53" s="171"/>
      <c r="BF53" s="171"/>
      <c r="BG53" s="171"/>
      <c r="BH53" s="184"/>
      <c r="BI53" s="178"/>
      <c r="BJ53" s="178"/>
      <c r="BK53" s="172"/>
      <c r="BM53" s="9"/>
    </row>
    <row r="54" spans="1:66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71"/>
      <c r="AI54" s="171"/>
      <c r="AJ54" s="171"/>
      <c r="AK54" s="171"/>
      <c r="AL54" s="171"/>
      <c r="AM54" s="171"/>
      <c r="AN54" s="171"/>
      <c r="AO54" s="171"/>
      <c r="AP54" s="171"/>
      <c r="AQ54" s="171"/>
      <c r="AR54" s="171"/>
      <c r="AS54" s="171"/>
      <c r="AT54" s="171"/>
      <c r="AU54" s="171"/>
      <c r="AV54" s="171"/>
      <c r="AW54" s="171"/>
      <c r="AX54" s="171"/>
      <c r="AY54" s="171"/>
      <c r="AZ54" s="171"/>
      <c r="BA54" s="171"/>
      <c r="BB54" s="171"/>
      <c r="BC54" s="171"/>
      <c r="BD54" s="171"/>
      <c r="BE54" s="171"/>
      <c r="BF54" s="171"/>
      <c r="BG54" s="171"/>
      <c r="BH54" s="184"/>
      <c r="BI54" s="178"/>
      <c r="BJ54" s="178"/>
      <c r="BK54" s="172"/>
      <c r="BM54" s="9"/>
    </row>
    <row r="55" spans="1:66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71"/>
      <c r="AI55" s="171"/>
      <c r="AJ55" s="171"/>
      <c r="AK55" s="171"/>
      <c r="AL55" s="171"/>
      <c r="AM55" s="171"/>
      <c r="AN55" s="171"/>
      <c r="AO55" s="171"/>
      <c r="AP55" s="171"/>
      <c r="AQ55" s="171"/>
      <c r="AR55" s="171"/>
      <c r="AS55" s="171"/>
      <c r="AT55" s="171"/>
      <c r="AU55" s="171"/>
      <c r="AV55" s="171"/>
      <c r="AW55" s="171"/>
      <c r="AX55" s="171"/>
      <c r="AY55" s="171"/>
      <c r="AZ55" s="171"/>
      <c r="BA55" s="171"/>
      <c r="BB55" s="171"/>
      <c r="BC55" s="171"/>
      <c r="BD55" s="171"/>
      <c r="BE55" s="171"/>
      <c r="BF55" s="171"/>
      <c r="BG55" s="171"/>
      <c r="BH55" s="184"/>
      <c r="BI55" s="178"/>
      <c r="BJ55" s="178"/>
      <c r="BK55" s="172"/>
      <c r="BM55" s="9"/>
    </row>
    <row r="56" spans="1:66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71"/>
      <c r="AI56" s="171"/>
      <c r="AJ56" s="171"/>
      <c r="AK56" s="171"/>
      <c r="AL56" s="171"/>
      <c r="AM56" s="171"/>
      <c r="AN56" s="171"/>
      <c r="AO56" s="171"/>
      <c r="AP56" s="171"/>
      <c r="AQ56" s="171"/>
      <c r="AR56" s="171"/>
      <c r="AS56" s="171"/>
      <c r="AT56" s="171"/>
      <c r="AU56" s="171"/>
      <c r="AV56" s="171"/>
      <c r="AW56" s="171"/>
      <c r="AX56" s="171"/>
      <c r="AY56" s="171"/>
      <c r="AZ56" s="171"/>
      <c r="BA56" s="171"/>
      <c r="BB56" s="171"/>
      <c r="BC56" s="171"/>
      <c r="BD56" s="171"/>
      <c r="BE56" s="171"/>
      <c r="BF56" s="171"/>
      <c r="BG56" s="171"/>
      <c r="BH56" s="184"/>
      <c r="BI56" s="178"/>
      <c r="BJ56" s="178"/>
      <c r="BK56" s="172"/>
      <c r="BM56" s="9"/>
    </row>
    <row r="57" spans="1:66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71"/>
      <c r="AI57" s="171"/>
      <c r="AJ57" s="171"/>
      <c r="AK57" s="171"/>
      <c r="AL57" s="171"/>
      <c r="AM57" s="171"/>
      <c r="AN57" s="171"/>
      <c r="AO57" s="171"/>
      <c r="AP57" s="171"/>
      <c r="AQ57" s="171"/>
      <c r="AR57" s="171"/>
      <c r="AS57" s="171"/>
      <c r="AT57" s="171"/>
      <c r="AU57" s="171"/>
      <c r="AV57" s="171"/>
      <c r="AW57" s="171"/>
      <c r="AX57" s="171"/>
      <c r="AY57" s="171"/>
      <c r="AZ57" s="171"/>
      <c r="BA57" s="171"/>
      <c r="BB57" s="171"/>
      <c r="BC57" s="171"/>
      <c r="BD57" s="171"/>
      <c r="BE57" s="171"/>
      <c r="BF57" s="171"/>
      <c r="BG57" s="171"/>
      <c r="BH57" s="184"/>
      <c r="BI57" s="178"/>
      <c r="BJ57" s="178"/>
      <c r="BK57" s="172"/>
      <c r="BM57" s="9"/>
    </row>
    <row r="58" spans="1:66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1"/>
      <c r="BG58" s="171"/>
      <c r="BH58" s="184"/>
      <c r="BI58" s="178"/>
      <c r="BJ58" s="178"/>
      <c r="BK58" s="172"/>
      <c r="BM58" s="9"/>
    </row>
    <row r="59" spans="1:66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  <c r="AM59" s="171"/>
      <c r="AN59" s="171"/>
      <c r="AO59" s="171"/>
      <c r="AP59" s="171"/>
      <c r="AQ59" s="171"/>
      <c r="AR59" s="171"/>
      <c r="AS59" s="171"/>
      <c r="AT59" s="171"/>
      <c r="AU59" s="171"/>
      <c r="AV59" s="171"/>
      <c r="AW59" s="171"/>
      <c r="AX59" s="171"/>
      <c r="AY59" s="171"/>
      <c r="AZ59" s="171"/>
      <c r="BA59" s="171"/>
      <c r="BB59" s="171"/>
      <c r="BC59" s="171"/>
      <c r="BD59" s="171"/>
      <c r="BE59" s="171"/>
      <c r="BF59" s="171"/>
      <c r="BG59" s="171"/>
      <c r="BH59" s="184"/>
      <c r="BI59" s="178"/>
      <c r="BJ59" s="178"/>
      <c r="BK59" s="172"/>
      <c r="BM59" s="9"/>
    </row>
    <row r="60" spans="1:66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  <c r="AN60" s="171"/>
      <c r="AO60" s="171"/>
      <c r="AP60" s="171"/>
      <c r="AQ60" s="171"/>
      <c r="AR60" s="171"/>
      <c r="AS60" s="171"/>
      <c r="AT60" s="171"/>
      <c r="AU60" s="171"/>
      <c r="AV60" s="171"/>
      <c r="AW60" s="171"/>
      <c r="AX60" s="171"/>
      <c r="AY60" s="171"/>
      <c r="AZ60" s="171"/>
      <c r="BA60" s="171"/>
      <c r="BB60" s="171"/>
      <c r="BC60" s="171"/>
      <c r="BD60" s="171"/>
      <c r="BE60" s="171"/>
      <c r="BF60" s="171"/>
      <c r="BG60" s="171"/>
      <c r="BH60" s="184"/>
      <c r="BI60" s="178"/>
      <c r="BJ60" s="178"/>
      <c r="BK60" s="172"/>
      <c r="BM60" s="9"/>
    </row>
    <row r="61" spans="1:66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71"/>
      <c r="AI61" s="171"/>
      <c r="AJ61" s="171"/>
      <c r="AK61" s="171"/>
      <c r="AL61" s="171"/>
      <c r="AM61" s="171"/>
      <c r="AN61" s="171"/>
      <c r="AO61" s="171"/>
      <c r="AP61" s="171"/>
      <c r="AQ61" s="171"/>
      <c r="AR61" s="171"/>
      <c r="AS61" s="171"/>
      <c r="AT61" s="171"/>
      <c r="AU61" s="171"/>
      <c r="AV61" s="171"/>
      <c r="AW61" s="171"/>
      <c r="AX61" s="171"/>
      <c r="AY61" s="171"/>
      <c r="AZ61" s="171"/>
      <c r="BA61" s="171"/>
      <c r="BB61" s="171"/>
      <c r="BC61" s="171"/>
      <c r="BD61" s="171"/>
      <c r="BE61" s="171"/>
      <c r="BF61" s="171"/>
      <c r="BG61" s="171"/>
      <c r="BH61" s="184"/>
      <c r="BI61" s="178"/>
      <c r="BJ61" s="178"/>
      <c r="BK61" s="172"/>
      <c r="BM61" s="9"/>
    </row>
    <row r="62" spans="1:66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71"/>
      <c r="AI62" s="171"/>
      <c r="AJ62" s="171"/>
      <c r="AK62" s="171"/>
      <c r="AL62" s="171"/>
      <c r="AM62" s="171"/>
      <c r="AN62" s="171"/>
      <c r="AO62" s="171"/>
      <c r="AP62" s="171"/>
      <c r="AQ62" s="171"/>
      <c r="AR62" s="171"/>
      <c r="AS62" s="171"/>
      <c r="AT62" s="171"/>
      <c r="AU62" s="171"/>
      <c r="AV62" s="171"/>
      <c r="AW62" s="171"/>
      <c r="AX62" s="171"/>
      <c r="AY62" s="171"/>
      <c r="AZ62" s="171"/>
      <c r="BA62" s="171"/>
      <c r="BB62" s="171"/>
      <c r="BC62" s="171"/>
      <c r="BD62" s="171"/>
      <c r="BE62" s="171"/>
      <c r="BF62" s="171"/>
      <c r="BG62" s="171"/>
      <c r="BH62" s="184"/>
      <c r="BI62" s="178"/>
      <c r="BJ62" s="178"/>
      <c r="BK62" s="172"/>
      <c r="BM62" s="9"/>
    </row>
    <row r="63" spans="1:66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  <c r="AN63" s="171"/>
      <c r="AO63" s="171"/>
      <c r="AP63" s="171"/>
      <c r="AQ63" s="171"/>
      <c r="AR63" s="171"/>
      <c r="AS63" s="171"/>
      <c r="AT63" s="171"/>
      <c r="AU63" s="171"/>
      <c r="AV63" s="171"/>
      <c r="AW63" s="171"/>
      <c r="AX63" s="171"/>
      <c r="AY63" s="171"/>
      <c r="AZ63" s="171"/>
      <c r="BA63" s="171"/>
      <c r="BB63" s="171"/>
      <c r="BC63" s="171"/>
      <c r="BD63" s="171"/>
      <c r="BE63" s="171"/>
      <c r="BF63" s="171"/>
      <c r="BG63" s="171"/>
      <c r="BH63" s="184"/>
      <c r="BI63" s="178"/>
      <c r="BJ63" s="178"/>
      <c r="BK63" s="172"/>
      <c r="BM63" s="9"/>
    </row>
    <row r="64" spans="1:66" s="14" customFormat="1" ht="14.65" thickBot="1" x14ac:dyDescent="0.5">
      <c r="A64" s="8"/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71"/>
      <c r="AI64" s="171"/>
      <c r="AJ64" s="171"/>
      <c r="AK64" s="171"/>
      <c r="AL64" s="171"/>
      <c r="AM64" s="171"/>
      <c r="AN64" s="171"/>
      <c r="AO64" s="171"/>
      <c r="AP64" s="171"/>
      <c r="AQ64" s="171"/>
      <c r="AR64" s="171"/>
      <c r="AS64" s="171"/>
      <c r="AT64" s="171"/>
      <c r="AU64" s="171"/>
      <c r="AV64" s="171"/>
      <c r="AW64" s="171"/>
      <c r="AX64" s="171"/>
      <c r="AY64" s="171"/>
      <c r="AZ64" s="171"/>
      <c r="BA64" s="171"/>
      <c r="BB64" s="171"/>
      <c r="BC64" s="171"/>
      <c r="BD64" s="171"/>
      <c r="BE64" s="171"/>
      <c r="BF64" s="171"/>
      <c r="BG64" s="171"/>
      <c r="BH64" s="184"/>
      <c r="BI64" s="178"/>
      <c r="BJ64" s="178"/>
      <c r="BK64" s="172"/>
      <c r="BL64"/>
      <c r="BM64" s="9"/>
      <c r="BN64"/>
    </row>
    <row r="65" spans="2:123" ht="14.65" thickTop="1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71"/>
      <c r="AI65" s="171"/>
      <c r="AJ65" s="171"/>
      <c r="AK65" s="171"/>
      <c r="AL65" s="171"/>
      <c r="AM65" s="171"/>
      <c r="AN65" s="171"/>
      <c r="AO65" s="171"/>
      <c r="AP65" s="171"/>
      <c r="AQ65" s="171"/>
      <c r="AR65" s="171"/>
      <c r="AS65" s="171"/>
      <c r="AT65" s="171"/>
      <c r="AU65" s="171"/>
      <c r="AV65" s="171"/>
      <c r="AW65" s="171"/>
      <c r="AX65" s="171"/>
      <c r="AY65" s="171"/>
      <c r="AZ65" s="171"/>
      <c r="BA65" s="171"/>
      <c r="BB65" s="171"/>
      <c r="BC65" s="171"/>
      <c r="BD65" s="171"/>
      <c r="BE65" s="171"/>
      <c r="BF65" s="171"/>
      <c r="BG65" s="171"/>
      <c r="BH65" s="184"/>
      <c r="BI65" s="178"/>
      <c r="BJ65" s="178"/>
      <c r="BK65" s="172"/>
      <c r="BM65" s="9"/>
      <c r="BO65" s="102"/>
      <c r="BP65" s="102"/>
      <c r="BQ65" s="102"/>
      <c r="BR65" s="102"/>
      <c r="BS65" s="102"/>
      <c r="BT65" s="102"/>
      <c r="BU65" s="102"/>
      <c r="BV65" s="102"/>
      <c r="BW65" s="102"/>
      <c r="BX65" s="102"/>
      <c r="BY65" s="102"/>
      <c r="BZ65" s="102"/>
      <c r="CA65" s="102"/>
      <c r="CB65" s="102"/>
      <c r="CC65" s="102"/>
      <c r="CD65" s="102"/>
      <c r="CE65" s="102"/>
      <c r="CF65" s="102"/>
      <c r="CG65" s="102"/>
      <c r="CH65" s="102"/>
      <c r="CI65" s="102"/>
      <c r="CJ65" s="102"/>
      <c r="CK65" s="102"/>
      <c r="CL65" s="102"/>
      <c r="CM65" s="102"/>
      <c r="CN65" s="102"/>
      <c r="CO65" s="102"/>
      <c r="CP65" s="102"/>
      <c r="CQ65" s="102"/>
      <c r="CR65" s="102"/>
      <c r="CS65" s="102"/>
      <c r="CT65" s="102"/>
      <c r="CU65" s="102"/>
      <c r="CV65" s="102"/>
      <c r="CW65" s="102"/>
      <c r="CX65" s="102"/>
      <c r="CY65" s="102"/>
      <c r="CZ65" s="102"/>
      <c r="DA65" s="102"/>
      <c r="DB65" s="102"/>
      <c r="DC65" s="102"/>
      <c r="DD65" s="102"/>
      <c r="DE65" s="102"/>
      <c r="DF65" s="102"/>
      <c r="DG65" s="102"/>
      <c r="DH65" s="102"/>
      <c r="DI65" s="102"/>
      <c r="DJ65" s="102"/>
      <c r="DK65" s="102"/>
      <c r="DL65" s="102"/>
      <c r="DM65" s="102"/>
      <c r="DN65" s="102"/>
      <c r="DO65" s="102"/>
      <c r="DP65" s="102"/>
      <c r="DQ65" s="102"/>
      <c r="DR65" s="102"/>
      <c r="DS65" s="102"/>
    </row>
    <row r="66" spans="2:123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71"/>
      <c r="AI66" s="171"/>
      <c r="AJ66" s="171"/>
      <c r="AK66" s="171"/>
      <c r="AL66" s="171"/>
      <c r="AM66" s="171"/>
      <c r="AN66" s="171"/>
      <c r="AO66" s="171"/>
      <c r="AP66" s="171"/>
      <c r="AQ66" s="171"/>
      <c r="AR66" s="171"/>
      <c r="AS66" s="171"/>
      <c r="AT66" s="171"/>
      <c r="AU66" s="171"/>
      <c r="AV66" s="171"/>
      <c r="AW66" s="171"/>
      <c r="AX66" s="171"/>
      <c r="AY66" s="171"/>
      <c r="AZ66" s="171"/>
      <c r="BA66" s="171"/>
      <c r="BB66" s="171"/>
      <c r="BC66" s="171"/>
      <c r="BD66" s="171"/>
      <c r="BE66" s="171"/>
      <c r="BF66" s="171"/>
      <c r="BG66" s="171"/>
      <c r="BH66" s="184"/>
      <c r="BI66" s="178"/>
      <c r="BJ66" s="178"/>
      <c r="BK66" s="172"/>
      <c r="BM66" s="9"/>
      <c r="BO66" s="8">
        <v>0</v>
      </c>
      <c r="BP66" s="39">
        <v>0</v>
      </c>
      <c r="BQ66" s="39">
        <v>0</v>
      </c>
      <c r="BR66" s="39">
        <v>0</v>
      </c>
      <c r="BS66" s="39">
        <v>0</v>
      </c>
      <c r="BT66" s="39">
        <v>0</v>
      </c>
      <c r="BU66" s="39">
        <v>0</v>
      </c>
      <c r="BV66" s="39">
        <v>0</v>
      </c>
      <c r="BW66" s="39">
        <v>0</v>
      </c>
      <c r="BX66" s="39">
        <v>0</v>
      </c>
      <c r="BY66" s="39">
        <v>0</v>
      </c>
      <c r="BZ66" s="39">
        <v>0</v>
      </c>
      <c r="CA66" s="39">
        <v>0</v>
      </c>
      <c r="CB66" s="39">
        <v>0</v>
      </c>
      <c r="CC66" s="39">
        <v>0</v>
      </c>
      <c r="CD66" s="39">
        <v>0</v>
      </c>
      <c r="CE66" s="39">
        <v>0</v>
      </c>
      <c r="CF66" s="39">
        <v>0</v>
      </c>
      <c r="CG66" s="39">
        <v>0</v>
      </c>
      <c r="CH66" s="39">
        <v>0</v>
      </c>
      <c r="CI66" s="39">
        <v>0</v>
      </c>
      <c r="CJ66" s="39">
        <v>0</v>
      </c>
      <c r="CK66" s="39">
        <v>0</v>
      </c>
      <c r="CL66" s="39">
        <v>0</v>
      </c>
      <c r="CM66" s="39">
        <v>0</v>
      </c>
      <c r="CN66" s="39">
        <v>0</v>
      </c>
      <c r="CO66" s="39">
        <v>0</v>
      </c>
      <c r="CP66" s="39">
        <v>0</v>
      </c>
      <c r="CQ66" s="39">
        <v>0</v>
      </c>
      <c r="CR66" s="39">
        <v>0</v>
      </c>
      <c r="CS66" s="39">
        <v>0</v>
      </c>
      <c r="CT66" s="39">
        <v>0</v>
      </c>
      <c r="CU66" s="39">
        <v>0</v>
      </c>
      <c r="CV66" s="39">
        <v>0</v>
      </c>
      <c r="CW66" s="39">
        <v>0</v>
      </c>
      <c r="CX66" s="39">
        <v>0</v>
      </c>
      <c r="CY66" s="39">
        <v>0</v>
      </c>
      <c r="CZ66" s="39">
        <v>0</v>
      </c>
      <c r="DA66" s="39">
        <v>0</v>
      </c>
      <c r="DB66" s="39">
        <v>0</v>
      </c>
      <c r="DC66" s="39">
        <v>0</v>
      </c>
      <c r="DD66" s="39">
        <v>0</v>
      </c>
      <c r="DE66" s="39">
        <v>0</v>
      </c>
      <c r="DF66" s="39">
        <v>0</v>
      </c>
      <c r="DG66" s="39">
        <v>0</v>
      </c>
      <c r="DH66" s="39">
        <v>0</v>
      </c>
      <c r="DI66" s="39">
        <v>0</v>
      </c>
      <c r="DJ66" s="39">
        <v>0</v>
      </c>
      <c r="DK66" s="39">
        <v>0</v>
      </c>
      <c r="DL66" s="39">
        <v>0</v>
      </c>
      <c r="DM66" s="39">
        <v>0</v>
      </c>
      <c r="DN66" s="39">
        <v>0</v>
      </c>
      <c r="DO66" s="39">
        <v>0</v>
      </c>
      <c r="DP66" s="39">
        <v>0</v>
      </c>
      <c r="DQ66" s="39">
        <v>0</v>
      </c>
      <c r="DR66" s="39">
        <v>0</v>
      </c>
      <c r="DS66" s="39">
        <v>0</v>
      </c>
    </row>
    <row r="67" spans="2:123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71"/>
      <c r="AI67" s="171"/>
      <c r="AJ67" s="171"/>
      <c r="AK67" s="171"/>
      <c r="AL67" s="171"/>
      <c r="AM67" s="171"/>
      <c r="AN67" s="171"/>
      <c r="AO67" s="171"/>
      <c r="AP67" s="171"/>
      <c r="AQ67" s="171"/>
      <c r="AR67" s="171"/>
      <c r="AS67" s="171"/>
      <c r="AT67" s="171"/>
      <c r="AU67" s="171"/>
      <c r="AV67" s="171"/>
      <c r="AW67" s="171"/>
      <c r="AX67" s="171"/>
      <c r="AY67" s="171"/>
      <c r="AZ67" s="171"/>
      <c r="BA67" s="171"/>
      <c r="BB67" s="171"/>
      <c r="BC67" s="171"/>
      <c r="BD67" s="171"/>
      <c r="BE67" s="171"/>
      <c r="BF67" s="171"/>
      <c r="BG67" s="171"/>
      <c r="BH67" s="184"/>
      <c r="BI67" s="178"/>
      <c r="BJ67" s="178"/>
      <c r="BK67" s="172"/>
      <c r="BM67" s="9"/>
      <c r="BO67" s="40">
        <f t="shared" ref="BO67:CT67" si="2">ROWS(C65:C84)-COUNTBLANK(C65:C84)</f>
        <v>0</v>
      </c>
      <c r="BP67" s="40">
        <f t="shared" si="2"/>
        <v>0</v>
      </c>
      <c r="BQ67" s="40">
        <f t="shared" si="2"/>
        <v>0</v>
      </c>
      <c r="BR67" s="40">
        <f t="shared" si="2"/>
        <v>0</v>
      </c>
      <c r="BS67" s="40">
        <f t="shared" si="2"/>
        <v>0</v>
      </c>
      <c r="BT67" s="40">
        <f t="shared" si="2"/>
        <v>0</v>
      </c>
      <c r="BU67" s="40">
        <f t="shared" si="2"/>
        <v>0</v>
      </c>
      <c r="BV67" s="40">
        <f t="shared" si="2"/>
        <v>0</v>
      </c>
      <c r="BW67" s="40">
        <f t="shared" si="2"/>
        <v>0</v>
      </c>
      <c r="BX67" s="40">
        <f t="shared" si="2"/>
        <v>0</v>
      </c>
      <c r="BY67" s="40">
        <f t="shared" si="2"/>
        <v>0</v>
      </c>
      <c r="BZ67" s="40">
        <f t="shared" si="2"/>
        <v>0</v>
      </c>
      <c r="CA67" s="40">
        <f t="shared" si="2"/>
        <v>0</v>
      </c>
      <c r="CB67" s="40">
        <f t="shared" si="2"/>
        <v>0</v>
      </c>
      <c r="CC67" s="40">
        <f t="shared" si="2"/>
        <v>0</v>
      </c>
      <c r="CD67" s="40">
        <f t="shared" si="2"/>
        <v>0</v>
      </c>
      <c r="CE67" s="40">
        <f t="shared" si="2"/>
        <v>0</v>
      </c>
      <c r="CF67" s="40">
        <f t="shared" si="2"/>
        <v>0</v>
      </c>
      <c r="CG67" s="40">
        <f t="shared" si="2"/>
        <v>0</v>
      </c>
      <c r="CH67" s="40">
        <f t="shared" si="2"/>
        <v>0</v>
      </c>
      <c r="CI67" s="40">
        <f t="shared" si="2"/>
        <v>0</v>
      </c>
      <c r="CJ67" s="40">
        <f t="shared" si="2"/>
        <v>0</v>
      </c>
      <c r="CK67" s="40">
        <f t="shared" si="2"/>
        <v>0</v>
      </c>
      <c r="CL67" s="40">
        <f t="shared" si="2"/>
        <v>0</v>
      </c>
      <c r="CM67" s="40">
        <f t="shared" si="2"/>
        <v>0</v>
      </c>
      <c r="CN67" s="40">
        <f t="shared" si="2"/>
        <v>0</v>
      </c>
      <c r="CO67" s="40">
        <f t="shared" si="2"/>
        <v>0</v>
      </c>
      <c r="CP67" s="40">
        <f t="shared" si="2"/>
        <v>0</v>
      </c>
      <c r="CQ67" s="40">
        <f t="shared" si="2"/>
        <v>0</v>
      </c>
      <c r="CR67" s="40">
        <f t="shared" si="2"/>
        <v>0</v>
      </c>
      <c r="CS67" s="40">
        <f t="shared" si="2"/>
        <v>0</v>
      </c>
      <c r="CT67" s="40">
        <f t="shared" si="2"/>
        <v>0</v>
      </c>
      <c r="CU67" s="40">
        <f t="shared" ref="CU67:DS67" si="3">ROWS(AI65:AI84)-COUNTBLANK(AI65:AI84)</f>
        <v>0</v>
      </c>
      <c r="CV67" s="40">
        <f t="shared" si="3"/>
        <v>0</v>
      </c>
      <c r="CW67" s="40">
        <f t="shared" si="3"/>
        <v>0</v>
      </c>
      <c r="CX67" s="40">
        <f t="shared" si="3"/>
        <v>0</v>
      </c>
      <c r="CY67" s="40">
        <f t="shared" si="3"/>
        <v>0</v>
      </c>
      <c r="CZ67" s="40">
        <f t="shared" si="3"/>
        <v>0</v>
      </c>
      <c r="DA67" s="40">
        <f t="shared" si="3"/>
        <v>0</v>
      </c>
      <c r="DB67" s="40">
        <f t="shared" si="3"/>
        <v>0</v>
      </c>
      <c r="DC67" s="40">
        <f t="shared" si="3"/>
        <v>0</v>
      </c>
      <c r="DD67" s="40">
        <f t="shared" si="3"/>
        <v>0</v>
      </c>
      <c r="DE67" s="40">
        <f t="shared" si="3"/>
        <v>0</v>
      </c>
      <c r="DF67" s="40">
        <f t="shared" si="3"/>
        <v>0</v>
      </c>
      <c r="DG67" s="40">
        <f t="shared" si="3"/>
        <v>0</v>
      </c>
      <c r="DH67" s="40">
        <f t="shared" si="3"/>
        <v>0</v>
      </c>
      <c r="DI67" s="40">
        <f t="shared" si="3"/>
        <v>0</v>
      </c>
      <c r="DJ67" s="40">
        <f t="shared" si="3"/>
        <v>0</v>
      </c>
      <c r="DK67" s="40">
        <f t="shared" si="3"/>
        <v>0</v>
      </c>
      <c r="DL67" s="40">
        <f t="shared" si="3"/>
        <v>0</v>
      </c>
      <c r="DM67" s="40">
        <f t="shared" si="3"/>
        <v>0</v>
      </c>
      <c r="DN67" s="40">
        <f t="shared" si="3"/>
        <v>0</v>
      </c>
      <c r="DO67" s="40">
        <f t="shared" si="3"/>
        <v>0</v>
      </c>
      <c r="DP67" s="40">
        <f t="shared" si="3"/>
        <v>0</v>
      </c>
      <c r="DQ67" s="40">
        <f t="shared" si="3"/>
        <v>0</v>
      </c>
      <c r="DR67" s="40">
        <f t="shared" si="3"/>
        <v>0</v>
      </c>
      <c r="DS67" s="40">
        <f t="shared" si="3"/>
        <v>0</v>
      </c>
    </row>
    <row r="68" spans="2:123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71"/>
      <c r="AI68" s="171"/>
      <c r="AJ68" s="171"/>
      <c r="AK68" s="171"/>
      <c r="AL68" s="171"/>
      <c r="AM68" s="171"/>
      <c r="AN68" s="171"/>
      <c r="AO68" s="171"/>
      <c r="AP68" s="171"/>
      <c r="AQ68" s="171"/>
      <c r="AR68" s="171"/>
      <c r="AS68" s="171"/>
      <c r="AT68" s="171"/>
      <c r="AU68" s="171"/>
      <c r="AV68" s="171"/>
      <c r="AW68" s="171"/>
      <c r="AX68" s="171"/>
      <c r="AY68" s="171"/>
      <c r="AZ68" s="171"/>
      <c r="BA68" s="171"/>
      <c r="BB68" s="171"/>
      <c r="BC68" s="171"/>
      <c r="BD68" s="171"/>
      <c r="BE68" s="171"/>
      <c r="BF68" s="171"/>
      <c r="BG68" s="171"/>
      <c r="BH68" s="184"/>
      <c r="BI68" s="178"/>
      <c r="BJ68" s="178"/>
      <c r="BK68" s="172"/>
      <c r="BM68" s="9"/>
    </row>
    <row r="69" spans="2:123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71"/>
      <c r="AI69" s="171"/>
      <c r="AJ69" s="171"/>
      <c r="AK69" s="171"/>
      <c r="AL69" s="171"/>
      <c r="AM69" s="171"/>
      <c r="AN69" s="171"/>
      <c r="AO69" s="171"/>
      <c r="AP69" s="171"/>
      <c r="AQ69" s="171"/>
      <c r="AR69" s="171"/>
      <c r="AS69" s="171"/>
      <c r="AT69" s="171"/>
      <c r="AU69" s="171"/>
      <c r="AV69" s="171"/>
      <c r="AW69" s="171"/>
      <c r="AX69" s="171"/>
      <c r="AY69" s="171"/>
      <c r="AZ69" s="171"/>
      <c r="BA69" s="171"/>
      <c r="BB69" s="171"/>
      <c r="BC69" s="171"/>
      <c r="BD69" s="171"/>
      <c r="BE69" s="171"/>
      <c r="BF69" s="171"/>
      <c r="BG69" s="171"/>
      <c r="BH69" s="184"/>
      <c r="BI69" s="178"/>
      <c r="BJ69" s="178"/>
      <c r="BK69" s="172"/>
      <c r="BM69" s="9"/>
      <c r="BO69" s="22" t="s">
        <v>257</v>
      </c>
      <c r="BP69" s="22" t="s">
        <v>587</v>
      </c>
      <c r="BQ69" s="22" t="s">
        <v>590</v>
      </c>
      <c r="BR69" s="22" t="s">
        <v>588</v>
      </c>
      <c r="BS69" s="22" t="s">
        <v>589</v>
      </c>
    </row>
    <row r="70" spans="2:123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71"/>
      <c r="AI70" s="171"/>
      <c r="AJ70" s="171"/>
      <c r="AK70" s="171"/>
      <c r="AL70" s="171"/>
      <c r="AM70" s="171"/>
      <c r="AN70" s="171"/>
      <c r="AO70" s="171"/>
      <c r="AP70" s="171"/>
      <c r="AQ70" s="171"/>
      <c r="AR70" s="171"/>
      <c r="AS70" s="171"/>
      <c r="AT70" s="171"/>
      <c r="AU70" s="171"/>
      <c r="AV70" s="171"/>
      <c r="AW70" s="171"/>
      <c r="AX70" s="171"/>
      <c r="AY70" s="171"/>
      <c r="AZ70" s="171"/>
      <c r="BA70" s="171"/>
      <c r="BB70" s="171"/>
      <c r="BC70" s="171"/>
      <c r="BD70" s="171"/>
      <c r="BE70" s="171"/>
      <c r="BF70" s="171"/>
      <c r="BG70" s="171"/>
      <c r="BH70" s="184"/>
      <c r="BI70" s="178"/>
      <c r="BJ70" s="178"/>
      <c r="BK70" s="172"/>
      <c r="BM70" s="9"/>
      <c r="BO70" s="23">
        <f>ROWS(BH65:BH84)-COUNTBLANK(BH65:BH84)</f>
        <v>0</v>
      </c>
      <c r="BP70" s="23">
        <f>COUNTIF(BK65:BK84,"FALSE")</f>
        <v>0</v>
      </c>
      <c r="BQ70" s="23">
        <f>BO70-BP70</f>
        <v>0</v>
      </c>
      <c r="BR70" s="23">
        <f>COUNTIF(BJ65:BJ84,"O")</f>
        <v>0</v>
      </c>
      <c r="BS70" s="23">
        <f>COUNTIF(BJ65:BJ84,"*~?")</f>
        <v>0</v>
      </c>
    </row>
    <row r="71" spans="2:123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71"/>
      <c r="AI71" s="171"/>
      <c r="AJ71" s="171"/>
      <c r="AK71" s="171"/>
      <c r="AL71" s="171"/>
      <c r="AM71" s="171"/>
      <c r="AN71" s="171"/>
      <c r="AO71" s="171"/>
      <c r="AP71" s="171"/>
      <c r="AQ71" s="171"/>
      <c r="AR71" s="171"/>
      <c r="AS71" s="171"/>
      <c r="AT71" s="171"/>
      <c r="AU71" s="171"/>
      <c r="AV71" s="171"/>
      <c r="AW71" s="171"/>
      <c r="AX71" s="171"/>
      <c r="AY71" s="171"/>
      <c r="AZ71" s="171"/>
      <c r="BA71" s="171"/>
      <c r="BB71" s="171"/>
      <c r="BC71" s="171"/>
      <c r="BD71" s="171"/>
      <c r="BE71" s="171"/>
      <c r="BF71" s="171"/>
      <c r="BG71" s="171"/>
      <c r="BH71" s="184"/>
      <c r="BI71" s="178"/>
      <c r="BJ71" s="178"/>
      <c r="BK71" s="172"/>
      <c r="BM71" s="9"/>
    </row>
    <row r="72" spans="2:123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71"/>
      <c r="AI72" s="171"/>
      <c r="AJ72" s="171"/>
      <c r="AK72" s="171"/>
      <c r="AL72" s="171"/>
      <c r="AM72" s="171"/>
      <c r="AN72" s="171"/>
      <c r="AO72" s="171"/>
      <c r="AP72" s="171"/>
      <c r="AQ72" s="171"/>
      <c r="AR72" s="171"/>
      <c r="AS72" s="171"/>
      <c r="AT72" s="171"/>
      <c r="AU72" s="171"/>
      <c r="AV72" s="171"/>
      <c r="AW72" s="171"/>
      <c r="AX72" s="171"/>
      <c r="AY72" s="171"/>
      <c r="AZ72" s="171"/>
      <c r="BA72" s="171"/>
      <c r="BB72" s="171"/>
      <c r="BC72" s="171"/>
      <c r="BD72" s="171"/>
      <c r="BE72" s="171"/>
      <c r="BF72" s="171"/>
      <c r="BG72" s="171"/>
      <c r="BH72" s="184"/>
      <c r="BI72" s="178"/>
      <c r="BJ72" s="178"/>
      <c r="BK72" s="172"/>
      <c r="BM72" s="9"/>
      <c r="BO72" s="23"/>
      <c r="BP72" s="22" t="s">
        <v>455</v>
      </c>
      <c r="BQ72" s="22" t="s">
        <v>337</v>
      </c>
      <c r="BR72" s="22" t="s">
        <v>456</v>
      </c>
      <c r="BS72" s="88" t="s">
        <v>338</v>
      </c>
      <c r="BT72" s="88" t="s">
        <v>340</v>
      </c>
      <c r="BU72" s="88" t="s">
        <v>339</v>
      </c>
    </row>
    <row r="73" spans="2:123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71"/>
      <c r="AI73" s="171"/>
      <c r="AJ73" s="171"/>
      <c r="AK73" s="171"/>
      <c r="AL73" s="171"/>
      <c r="AM73" s="171"/>
      <c r="AN73" s="171"/>
      <c r="AO73" s="171"/>
      <c r="AP73" s="171"/>
      <c r="AQ73" s="171"/>
      <c r="AR73" s="171"/>
      <c r="AS73" s="171"/>
      <c r="AT73" s="171"/>
      <c r="AU73" s="171"/>
      <c r="AV73" s="171"/>
      <c r="AW73" s="171"/>
      <c r="AX73" s="171"/>
      <c r="AY73" s="171"/>
      <c r="AZ73" s="171"/>
      <c r="BA73" s="171"/>
      <c r="BB73" s="171"/>
      <c r="BC73" s="171"/>
      <c r="BD73" s="171"/>
      <c r="BE73" s="171"/>
      <c r="BF73" s="171"/>
      <c r="BG73" s="171"/>
      <c r="BH73" s="184"/>
      <c r="BI73" s="178"/>
      <c r="BJ73" s="178"/>
      <c r="BK73" s="172"/>
      <c r="BM73" s="9"/>
      <c r="BO73" s="22" t="s">
        <v>260</v>
      </c>
      <c r="BP73" s="25">
        <f>IF(ISNUMBER(SEARCH("S",A6)),COUNTIF(BK65:BK74,"False"),0)</f>
        <v>0</v>
      </c>
      <c r="BQ73" s="25">
        <f>IF(ISNUMBER(SEARCH("S",A6)),COUNTIF(BK75:BK84,"False"),0)</f>
        <v>0</v>
      </c>
      <c r="BR73" s="25">
        <v>0</v>
      </c>
      <c r="BS73" s="25">
        <f>IF(ISNUMBER(SEARCH("S",A6)),COUNTIF(BK65:BK69,"False")+COUNTIF(BK80:BK82,"False"),0)</f>
        <v>0</v>
      </c>
      <c r="BT73" s="25">
        <f>IF(ISNUMBER(SEARCH("S",A6)),COUNTIF(BK70:BK74,"False"),0)</f>
        <v>0</v>
      </c>
      <c r="BU73" s="25">
        <f>IF(ISNUMBER(SEARCH("S",A6)),COUNTIF(BK75:BK79,"False")+COUNTIF(BK83:BK84,"False"),0)</f>
        <v>0</v>
      </c>
    </row>
    <row r="74" spans="2:123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71"/>
      <c r="AI74" s="171"/>
      <c r="AJ74" s="171"/>
      <c r="AK74" s="171"/>
      <c r="AL74" s="171"/>
      <c r="AM74" s="171"/>
      <c r="AN74" s="171"/>
      <c r="AO74" s="171"/>
      <c r="AP74" s="171"/>
      <c r="AQ74" s="171"/>
      <c r="AR74" s="171"/>
      <c r="AS74" s="171"/>
      <c r="AT74" s="171"/>
      <c r="AU74" s="171"/>
      <c r="AV74" s="171"/>
      <c r="AW74" s="171"/>
      <c r="AX74" s="171"/>
      <c r="AY74" s="171"/>
      <c r="AZ74" s="171"/>
      <c r="BA74" s="171"/>
      <c r="BB74" s="171"/>
      <c r="BC74" s="171"/>
      <c r="BD74" s="171"/>
      <c r="BE74" s="171"/>
      <c r="BF74" s="171"/>
      <c r="BG74" s="171"/>
      <c r="BH74" s="184"/>
      <c r="BI74" s="178"/>
      <c r="BJ74" s="178"/>
      <c r="BK74" s="172"/>
      <c r="BM74" s="9"/>
      <c r="BO74" s="22" t="s">
        <v>352</v>
      </c>
      <c r="BP74" s="25">
        <f>IF(ISNUMBER(SEARCH("P",A6)),COUNTIF(BK65:BK74,"False"),0)</f>
        <v>0</v>
      </c>
      <c r="BQ74" s="25">
        <f>IF(ISNUMBER(SEARCH("P",A6)),COUNTIF(BK72:BK81,"False"),0)</f>
        <v>0</v>
      </c>
      <c r="BR74" s="25">
        <v>0</v>
      </c>
      <c r="BS74" s="25">
        <f>IF(ISNUMBER(SEARCH("P",A6)),COUNTIF(BK65:BK69,"False")+COUNTIF(BK78:BK79,"False"),0)</f>
        <v>0</v>
      </c>
      <c r="BT74" s="25">
        <f>IF(ISNUMBER(SEARCH("P",A6)),COUNTIF(BK70:BK73,"False"),0)</f>
        <v>0</v>
      </c>
      <c r="BU74" s="25">
        <f>IF(ISNUMBER(SEARCH("P",A6)),COUNTIF(BK74:BK77,"False")+COUNTIF(BK80:BK81,"False"),0)</f>
        <v>0</v>
      </c>
    </row>
    <row r="75" spans="2:123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71"/>
      <c r="AI75" s="171"/>
      <c r="AJ75" s="171"/>
      <c r="AK75" s="171"/>
      <c r="AL75" s="171"/>
      <c r="AM75" s="171"/>
      <c r="AN75" s="171"/>
      <c r="AO75" s="171"/>
      <c r="AP75" s="171"/>
      <c r="AQ75" s="171"/>
      <c r="AR75" s="171"/>
      <c r="AS75" s="171"/>
      <c r="AT75" s="171"/>
      <c r="AU75" s="171"/>
      <c r="AV75" s="171"/>
      <c r="AW75" s="171"/>
      <c r="AX75" s="171"/>
      <c r="AY75" s="171"/>
      <c r="AZ75" s="171"/>
      <c r="BA75" s="171"/>
      <c r="BB75" s="171"/>
      <c r="BC75" s="171"/>
      <c r="BD75" s="171"/>
      <c r="BE75" s="171"/>
      <c r="BF75" s="171"/>
      <c r="BG75" s="171"/>
      <c r="BH75" s="184"/>
      <c r="BI75" s="178"/>
      <c r="BJ75" s="178"/>
      <c r="BK75" s="172"/>
      <c r="BM75" s="9"/>
      <c r="BO75" s="22" t="s">
        <v>353</v>
      </c>
      <c r="BP75" s="25">
        <v>0</v>
      </c>
      <c r="BQ75" s="25">
        <v>0</v>
      </c>
      <c r="BR75" s="25">
        <v>0</v>
      </c>
      <c r="BS75" s="25">
        <v>0</v>
      </c>
      <c r="BT75" s="25">
        <v>0</v>
      </c>
      <c r="BU75" s="25">
        <v>0</v>
      </c>
    </row>
    <row r="76" spans="2:123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71"/>
      <c r="AI76" s="171"/>
      <c r="AJ76" s="171"/>
      <c r="AK76" s="171"/>
      <c r="AL76" s="171"/>
      <c r="AM76" s="171"/>
      <c r="AN76" s="171"/>
      <c r="AO76" s="171"/>
      <c r="AP76" s="171"/>
      <c r="AQ76" s="171"/>
      <c r="AR76" s="171"/>
      <c r="AS76" s="171"/>
      <c r="AT76" s="171"/>
      <c r="AU76" s="171"/>
      <c r="AV76" s="171"/>
      <c r="AW76" s="171"/>
      <c r="AX76" s="171"/>
      <c r="AY76" s="171"/>
      <c r="AZ76" s="171"/>
      <c r="BA76" s="171"/>
      <c r="BB76" s="171"/>
      <c r="BC76" s="171"/>
      <c r="BD76" s="171"/>
      <c r="BE76" s="171"/>
      <c r="BF76" s="171"/>
      <c r="BG76" s="171"/>
      <c r="BH76" s="184"/>
      <c r="BI76" s="178"/>
      <c r="BJ76" s="178"/>
      <c r="BK76" s="172"/>
      <c r="BM76" s="9"/>
    </row>
    <row r="77" spans="2:123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71"/>
      <c r="AI77" s="171"/>
      <c r="AJ77" s="171"/>
      <c r="AK77" s="171"/>
      <c r="AL77" s="171"/>
      <c r="AM77" s="171"/>
      <c r="AN77" s="171"/>
      <c r="AO77" s="171"/>
      <c r="AP77" s="171"/>
      <c r="AQ77" s="171"/>
      <c r="AR77" s="171"/>
      <c r="AS77" s="171"/>
      <c r="AT77" s="171"/>
      <c r="AU77" s="171"/>
      <c r="AV77" s="171"/>
      <c r="AW77" s="171"/>
      <c r="AX77" s="171"/>
      <c r="AY77" s="171"/>
      <c r="AZ77" s="171"/>
      <c r="BA77" s="171"/>
      <c r="BB77" s="171"/>
      <c r="BC77" s="171"/>
      <c r="BD77" s="171"/>
      <c r="BE77" s="171"/>
      <c r="BF77" s="171"/>
      <c r="BG77" s="171"/>
      <c r="BH77" s="184"/>
      <c r="BI77" s="178"/>
      <c r="BJ77" s="178"/>
      <c r="BK77" s="172"/>
      <c r="BM77" s="9"/>
    </row>
    <row r="78" spans="2:123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71"/>
      <c r="AI78" s="171"/>
      <c r="AJ78" s="171"/>
      <c r="AK78" s="171"/>
      <c r="AL78" s="171"/>
      <c r="AM78" s="171"/>
      <c r="AN78" s="171"/>
      <c r="AO78" s="171"/>
      <c r="AP78" s="171"/>
      <c r="AQ78" s="171"/>
      <c r="AR78" s="171"/>
      <c r="AS78" s="171"/>
      <c r="AT78" s="171"/>
      <c r="AU78" s="171"/>
      <c r="AV78" s="171"/>
      <c r="AW78" s="171"/>
      <c r="AX78" s="171"/>
      <c r="AY78" s="171"/>
      <c r="AZ78" s="171"/>
      <c r="BA78" s="171"/>
      <c r="BB78" s="171"/>
      <c r="BC78" s="171"/>
      <c r="BD78" s="171"/>
      <c r="BE78" s="171"/>
      <c r="BF78" s="171"/>
      <c r="BG78" s="171"/>
      <c r="BH78" s="184"/>
      <c r="BI78" s="178"/>
      <c r="BJ78" s="178"/>
      <c r="BK78" s="172"/>
      <c r="BM78" s="9"/>
    </row>
    <row r="79" spans="2:123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71"/>
      <c r="AE79" s="171"/>
      <c r="AF79" s="171"/>
      <c r="AG79" s="171"/>
      <c r="AH79" s="171"/>
      <c r="AI79" s="171"/>
      <c r="AJ79" s="171"/>
      <c r="AK79" s="171"/>
      <c r="AL79" s="171"/>
      <c r="AM79" s="171"/>
      <c r="AN79" s="171"/>
      <c r="AO79" s="171"/>
      <c r="AP79" s="171"/>
      <c r="AQ79" s="171"/>
      <c r="AR79" s="171"/>
      <c r="AS79" s="171"/>
      <c r="AT79" s="171"/>
      <c r="AU79" s="171"/>
      <c r="AV79" s="171"/>
      <c r="AW79" s="171"/>
      <c r="AX79" s="171"/>
      <c r="AY79" s="171"/>
      <c r="AZ79" s="171"/>
      <c r="BA79" s="171"/>
      <c r="BB79" s="171"/>
      <c r="BC79" s="171"/>
      <c r="BD79" s="171"/>
      <c r="BE79" s="171"/>
      <c r="BF79" s="171"/>
      <c r="BG79" s="171"/>
      <c r="BH79" s="184"/>
      <c r="BI79" s="178"/>
      <c r="BJ79" s="178"/>
      <c r="BK79" s="172"/>
      <c r="BM79" s="9"/>
    </row>
    <row r="80" spans="2:123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71"/>
      <c r="AE80" s="171"/>
      <c r="AF80" s="171"/>
      <c r="AG80" s="171"/>
      <c r="AH80" s="171"/>
      <c r="AI80" s="171"/>
      <c r="AJ80" s="171"/>
      <c r="AK80" s="171"/>
      <c r="AL80" s="171"/>
      <c r="AM80" s="171"/>
      <c r="AN80" s="171"/>
      <c r="AO80" s="171"/>
      <c r="AP80" s="171"/>
      <c r="AQ80" s="171"/>
      <c r="AR80" s="171"/>
      <c r="AS80" s="171"/>
      <c r="AT80" s="171"/>
      <c r="AU80" s="171"/>
      <c r="AV80" s="171"/>
      <c r="AW80" s="171"/>
      <c r="AX80" s="171"/>
      <c r="AY80" s="171"/>
      <c r="AZ80" s="171"/>
      <c r="BA80" s="171"/>
      <c r="BB80" s="171"/>
      <c r="BC80" s="171"/>
      <c r="BD80" s="171"/>
      <c r="BE80" s="171"/>
      <c r="BF80" s="171"/>
      <c r="BG80" s="171"/>
      <c r="BH80" s="184"/>
      <c r="BI80" s="178"/>
      <c r="BJ80" s="178"/>
      <c r="BK80" s="172"/>
      <c r="BM80" s="9"/>
    </row>
    <row r="81" spans="1:123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71"/>
      <c r="AE81" s="171"/>
      <c r="AF81" s="171"/>
      <c r="AG81" s="171"/>
      <c r="AH81" s="171"/>
      <c r="AI81" s="171"/>
      <c r="AJ81" s="171"/>
      <c r="AK81" s="171"/>
      <c r="AL81" s="171"/>
      <c r="AM81" s="171"/>
      <c r="AN81" s="171"/>
      <c r="AO81" s="171"/>
      <c r="AP81" s="171"/>
      <c r="AQ81" s="171"/>
      <c r="AR81" s="171"/>
      <c r="AS81" s="171"/>
      <c r="AT81" s="171"/>
      <c r="AU81" s="171"/>
      <c r="AV81" s="171"/>
      <c r="AW81" s="171"/>
      <c r="AX81" s="171"/>
      <c r="AY81" s="171"/>
      <c r="AZ81" s="171"/>
      <c r="BA81" s="171"/>
      <c r="BB81" s="171"/>
      <c r="BC81" s="171"/>
      <c r="BD81" s="171"/>
      <c r="BE81" s="171"/>
      <c r="BF81" s="171"/>
      <c r="BG81" s="171"/>
      <c r="BH81" s="184"/>
      <c r="BI81" s="178"/>
      <c r="BJ81" s="178"/>
      <c r="BK81" s="172"/>
      <c r="BM81" s="9"/>
    </row>
    <row r="82" spans="1:123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71"/>
      <c r="AI82" s="171"/>
      <c r="AJ82" s="171"/>
      <c r="AK82" s="171"/>
      <c r="AL82" s="171"/>
      <c r="AM82" s="171"/>
      <c r="AN82" s="171"/>
      <c r="AO82" s="171"/>
      <c r="AP82" s="171"/>
      <c r="AQ82" s="171"/>
      <c r="AR82" s="171"/>
      <c r="AS82" s="171"/>
      <c r="AT82" s="171"/>
      <c r="AU82" s="171"/>
      <c r="AV82" s="171"/>
      <c r="AW82" s="171"/>
      <c r="AX82" s="171"/>
      <c r="AY82" s="171"/>
      <c r="AZ82" s="171"/>
      <c r="BA82" s="171"/>
      <c r="BB82" s="171"/>
      <c r="BC82" s="171"/>
      <c r="BD82" s="171"/>
      <c r="BE82" s="171"/>
      <c r="BF82" s="171"/>
      <c r="BG82" s="171"/>
      <c r="BH82" s="184"/>
      <c r="BI82" s="178"/>
      <c r="BJ82" s="178"/>
      <c r="BK82" s="172"/>
      <c r="BM82" s="9"/>
    </row>
    <row r="83" spans="1:123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71"/>
      <c r="AI83" s="171"/>
      <c r="AJ83" s="171"/>
      <c r="AK83" s="171"/>
      <c r="AL83" s="171"/>
      <c r="AM83" s="171"/>
      <c r="AN83" s="171"/>
      <c r="AO83" s="171"/>
      <c r="AP83" s="171"/>
      <c r="AQ83" s="171"/>
      <c r="AR83" s="171"/>
      <c r="AS83" s="171"/>
      <c r="AT83" s="171"/>
      <c r="AU83" s="171"/>
      <c r="AV83" s="171"/>
      <c r="AW83" s="171"/>
      <c r="AX83" s="171"/>
      <c r="AY83" s="171"/>
      <c r="AZ83" s="171"/>
      <c r="BA83" s="171"/>
      <c r="BB83" s="171"/>
      <c r="BC83" s="171"/>
      <c r="BD83" s="171"/>
      <c r="BE83" s="171"/>
      <c r="BF83" s="171"/>
      <c r="BG83" s="171"/>
      <c r="BH83" s="184"/>
      <c r="BI83" s="178"/>
      <c r="BJ83" s="178"/>
      <c r="BK83" s="172"/>
      <c r="BM83" s="9"/>
    </row>
    <row r="84" spans="1:123" ht="14.65" thickBot="1" x14ac:dyDescent="0.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71"/>
      <c r="AI84" s="171"/>
      <c r="AJ84" s="171"/>
      <c r="AK84" s="171"/>
      <c r="AL84" s="171"/>
      <c r="AM84" s="171"/>
      <c r="AN84" s="171"/>
      <c r="AO84" s="171"/>
      <c r="AP84" s="171"/>
      <c r="AQ84" s="171"/>
      <c r="AR84" s="171"/>
      <c r="AS84" s="171"/>
      <c r="AT84" s="171"/>
      <c r="AU84" s="171"/>
      <c r="AV84" s="171"/>
      <c r="AW84" s="171"/>
      <c r="AX84" s="171"/>
      <c r="AY84" s="171"/>
      <c r="AZ84" s="171"/>
      <c r="BA84" s="171"/>
      <c r="BB84" s="171"/>
      <c r="BC84" s="171"/>
      <c r="BD84" s="171"/>
      <c r="BE84" s="171"/>
      <c r="BF84" s="171"/>
      <c r="BG84" s="171"/>
      <c r="BH84" s="184"/>
      <c r="BI84" s="178"/>
      <c r="BJ84" s="178"/>
      <c r="BK84" s="172"/>
      <c r="BM84" s="9"/>
    </row>
    <row r="85" spans="1:123" s="12" customFormat="1" ht="21.75" thickTop="1" thickBot="1" x14ac:dyDescent="0.5">
      <c r="A85" s="8"/>
      <c r="B85" s="185"/>
      <c r="C85" s="172"/>
      <c r="D85" s="172"/>
      <c r="E85" s="172"/>
      <c r="F85" s="172"/>
      <c r="G85" s="172"/>
      <c r="H85" s="172"/>
      <c r="I85" s="172"/>
      <c r="J85" s="172"/>
      <c r="K85" s="172"/>
      <c r="L85" s="172"/>
      <c r="M85" s="172"/>
      <c r="N85" s="172"/>
      <c r="O85" s="172"/>
      <c r="P85" s="172"/>
      <c r="Q85" s="172"/>
      <c r="R85" s="172"/>
      <c r="S85" s="172"/>
      <c r="T85" s="172"/>
      <c r="U85" s="172"/>
      <c r="V85" s="172"/>
      <c r="W85" s="172"/>
      <c r="X85" s="172"/>
      <c r="Y85" s="172"/>
      <c r="Z85" s="172"/>
      <c r="AA85" s="172"/>
      <c r="AB85" s="172"/>
      <c r="AC85" s="172"/>
      <c r="AD85" s="172"/>
      <c r="AE85" s="172"/>
      <c r="AF85" s="172"/>
      <c r="AG85" s="172"/>
      <c r="AH85" s="172"/>
      <c r="AI85" s="172"/>
      <c r="AJ85" s="172"/>
      <c r="AK85" s="172"/>
      <c r="AL85" s="172"/>
      <c r="AM85" s="172"/>
      <c r="AN85" s="172"/>
      <c r="AO85" s="172"/>
      <c r="AP85" s="172"/>
      <c r="AQ85" s="172"/>
      <c r="AR85" s="172"/>
      <c r="AS85" s="172"/>
      <c r="AT85" s="172"/>
      <c r="AU85" s="172"/>
      <c r="AV85" s="172"/>
      <c r="AW85" s="172"/>
      <c r="AX85" s="172"/>
      <c r="AY85" s="172"/>
      <c r="AZ85" s="172"/>
      <c r="BA85" s="172"/>
      <c r="BB85" s="172"/>
      <c r="BC85" s="172"/>
      <c r="BD85" s="172"/>
      <c r="BE85" s="172"/>
      <c r="BF85" s="172"/>
      <c r="BG85" s="172"/>
      <c r="BH85" s="185"/>
      <c r="BI85" s="178"/>
      <c r="BJ85" s="178"/>
      <c r="BK85" s="172"/>
      <c r="BL85"/>
      <c r="BM85"/>
      <c r="BN85"/>
      <c r="BO85" s="5" t="s">
        <v>103</v>
      </c>
      <c r="BP85" s="5" t="s">
        <v>508</v>
      </c>
      <c r="BQ85" s="5" t="s">
        <v>104</v>
      </c>
      <c r="BR85" s="5" t="s">
        <v>509</v>
      </c>
      <c r="BS85" s="5" t="s">
        <v>549</v>
      </c>
      <c r="BT85" s="5" t="s">
        <v>510</v>
      </c>
      <c r="BU85" s="5" t="s">
        <v>511</v>
      </c>
      <c r="BV85" s="5" t="s">
        <v>122</v>
      </c>
      <c r="BW85" s="5" t="s">
        <v>558</v>
      </c>
      <c r="BX85" s="5" t="s">
        <v>559</v>
      </c>
      <c r="BY85" s="5" t="s">
        <v>111</v>
      </c>
      <c r="BZ85" s="5" t="s">
        <v>512</v>
      </c>
      <c r="CA85" s="5" t="s">
        <v>514</v>
      </c>
      <c r="CB85" s="5" t="s">
        <v>560</v>
      </c>
      <c r="CC85" s="5" t="s">
        <v>561</v>
      </c>
      <c r="CD85" s="5" t="s">
        <v>515</v>
      </c>
      <c r="CE85" s="5" t="s">
        <v>513</v>
      </c>
      <c r="CF85" s="5" t="s">
        <v>562</v>
      </c>
      <c r="CG85" s="5" t="s">
        <v>550</v>
      </c>
      <c r="CH85" s="5" t="s">
        <v>551</v>
      </c>
      <c r="CI85" s="5" t="s">
        <v>563</v>
      </c>
      <c r="CJ85" s="5" t="s">
        <v>115</v>
      </c>
      <c r="CK85" s="5" t="s">
        <v>112</v>
      </c>
      <c r="CL85" s="5" t="s">
        <v>109</v>
      </c>
      <c r="CM85" s="5" t="s">
        <v>552</v>
      </c>
      <c r="CN85" s="5" t="s">
        <v>176</v>
      </c>
      <c r="CO85" s="5" t="s">
        <v>177</v>
      </c>
      <c r="CP85" s="5" t="s">
        <v>119</v>
      </c>
      <c r="CQ85" s="5" t="s">
        <v>516</v>
      </c>
      <c r="CR85" s="5" t="s">
        <v>178</v>
      </c>
      <c r="CS85" s="5" t="s">
        <v>118</v>
      </c>
      <c r="CT85" s="5" t="s">
        <v>108</v>
      </c>
      <c r="CU85" s="5" t="s">
        <v>564</v>
      </c>
      <c r="CV85" s="5" t="s">
        <v>105</v>
      </c>
      <c r="CW85" s="5" t="s">
        <v>107</v>
      </c>
      <c r="CX85" s="5" t="s">
        <v>123</v>
      </c>
      <c r="CY85" s="5" t="s">
        <v>175</v>
      </c>
      <c r="CZ85" s="5" t="s">
        <v>116</v>
      </c>
      <c r="DA85" s="5" t="s">
        <v>114</v>
      </c>
      <c r="DB85" s="5" t="s">
        <v>117</v>
      </c>
      <c r="DC85" s="5" t="s">
        <v>517</v>
      </c>
      <c r="DD85" s="5" t="s">
        <v>120</v>
      </c>
      <c r="DE85" s="5" t="s">
        <v>124</v>
      </c>
      <c r="DF85" s="5" t="s">
        <v>121</v>
      </c>
      <c r="DG85" s="5" t="s">
        <v>565</v>
      </c>
      <c r="DH85" s="5" t="s">
        <v>566</v>
      </c>
      <c r="DI85" s="5" t="s">
        <v>567</v>
      </c>
      <c r="DJ85" s="5" t="s">
        <v>553</v>
      </c>
      <c r="DK85" s="5" t="s">
        <v>110</v>
      </c>
      <c r="DL85" s="5" t="s">
        <v>113</v>
      </c>
      <c r="DM85" s="5" t="s">
        <v>568</v>
      </c>
      <c r="DN85" s="5" t="s">
        <v>569</v>
      </c>
      <c r="DO85" s="5" t="s">
        <v>518</v>
      </c>
      <c r="DP85" s="5" t="s">
        <v>519</v>
      </c>
      <c r="DQ85" s="5" t="s">
        <v>520</v>
      </c>
      <c r="DR85" s="5" t="s">
        <v>106</v>
      </c>
      <c r="DS85" s="5" t="s">
        <v>570</v>
      </c>
    </row>
    <row r="86" spans="1:123" ht="14.65" thickTop="1" x14ac:dyDescent="0.45">
      <c r="A86" s="28" t="s">
        <v>156</v>
      </c>
      <c r="B86" s="189"/>
      <c r="C86" s="171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71"/>
      <c r="AI86" s="171"/>
      <c r="AJ86" s="171"/>
      <c r="AK86" s="171"/>
      <c r="AL86" s="171"/>
      <c r="AM86" s="171"/>
      <c r="AN86" s="171"/>
      <c r="AO86" s="171"/>
      <c r="AP86" s="171"/>
      <c r="AQ86" s="171"/>
      <c r="AR86" s="171"/>
      <c r="AS86" s="171"/>
      <c r="AT86" s="171"/>
      <c r="AU86" s="171"/>
      <c r="AV86" s="171"/>
      <c r="AW86" s="171"/>
      <c r="AX86" s="171"/>
      <c r="AY86" s="171"/>
      <c r="AZ86" s="171"/>
      <c r="BA86" s="171"/>
      <c r="BB86" s="171"/>
      <c r="BC86" s="171"/>
      <c r="BD86" s="171"/>
      <c r="BE86" s="171"/>
      <c r="BF86" s="171"/>
      <c r="BG86" s="171"/>
      <c r="BH86" s="184"/>
      <c r="BI86" s="178"/>
      <c r="BJ86" s="178"/>
      <c r="BK86" s="172"/>
      <c r="BM86" s="9"/>
      <c r="BO86" s="102"/>
      <c r="BP86" s="102"/>
      <c r="BQ86" s="102"/>
      <c r="BR86" s="102"/>
      <c r="BS86" s="102"/>
      <c r="BT86" s="102"/>
      <c r="BU86" s="102"/>
      <c r="BV86" s="102"/>
      <c r="BW86" s="102"/>
      <c r="BX86" s="102"/>
      <c r="BY86" s="102"/>
      <c r="BZ86" s="102"/>
      <c r="CA86" s="102"/>
      <c r="CB86" s="102"/>
      <c r="CC86" s="102"/>
      <c r="CD86" s="102"/>
      <c r="CE86" s="102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2"/>
      <c r="CQ86" s="102"/>
      <c r="CR86" s="102"/>
      <c r="CS86" s="102"/>
      <c r="CT86" s="102"/>
      <c r="CU86" s="102"/>
      <c r="CV86" s="102"/>
      <c r="CW86" s="102"/>
      <c r="CX86" s="102"/>
      <c r="CY86" s="102"/>
      <c r="CZ86" s="102"/>
      <c r="DA86" s="102"/>
      <c r="DB86" s="102"/>
      <c r="DC86" s="102"/>
      <c r="DD86" s="102"/>
      <c r="DE86" s="102"/>
      <c r="DF86" s="102"/>
      <c r="DG86" s="102"/>
      <c r="DH86" s="102"/>
      <c r="DI86" s="102"/>
      <c r="DJ86" s="102"/>
      <c r="DK86" s="102"/>
      <c r="DL86" s="102"/>
      <c r="DM86" s="102"/>
      <c r="DN86" s="102"/>
      <c r="DO86" s="102"/>
      <c r="DP86" s="102"/>
      <c r="DQ86" s="102"/>
      <c r="DR86" s="102"/>
      <c r="DS86" s="102"/>
    </row>
    <row r="87" spans="1:123" x14ac:dyDescent="0.45">
      <c r="A87" s="8">
        <f>INPUT!$D$4</f>
        <v>0</v>
      </c>
      <c r="B87" s="189"/>
      <c r="C87" s="171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71"/>
      <c r="AI87" s="171"/>
      <c r="AJ87" s="171"/>
      <c r="AK87" s="171"/>
      <c r="AL87" s="171"/>
      <c r="AM87" s="171"/>
      <c r="AN87" s="171"/>
      <c r="AO87" s="171"/>
      <c r="AP87" s="171"/>
      <c r="AQ87" s="171"/>
      <c r="AR87" s="171"/>
      <c r="AS87" s="171"/>
      <c r="AT87" s="171"/>
      <c r="AU87" s="171"/>
      <c r="AV87" s="171"/>
      <c r="AW87" s="171"/>
      <c r="AX87" s="171"/>
      <c r="AY87" s="171"/>
      <c r="AZ87" s="171"/>
      <c r="BA87" s="171"/>
      <c r="BB87" s="171"/>
      <c r="BC87" s="171"/>
      <c r="BD87" s="171"/>
      <c r="BE87" s="171"/>
      <c r="BF87" s="171"/>
      <c r="BG87" s="171"/>
      <c r="BH87" s="184"/>
      <c r="BI87" s="178"/>
      <c r="BJ87" s="178"/>
      <c r="BK87" s="172"/>
      <c r="BM87" s="9"/>
      <c r="BO87" s="39">
        <v>0</v>
      </c>
      <c r="BP87" s="39">
        <v>0</v>
      </c>
      <c r="BQ87" s="39">
        <v>0</v>
      </c>
      <c r="BR87" s="39">
        <v>0</v>
      </c>
      <c r="BS87" s="39">
        <v>0</v>
      </c>
      <c r="BT87" s="39">
        <v>0</v>
      </c>
      <c r="BU87" s="39">
        <v>0</v>
      </c>
      <c r="BV87" s="39">
        <v>0</v>
      </c>
      <c r="BW87" s="39">
        <v>0</v>
      </c>
      <c r="BX87" s="39">
        <v>0</v>
      </c>
      <c r="BY87" s="39">
        <v>0</v>
      </c>
      <c r="BZ87" s="39">
        <v>0</v>
      </c>
      <c r="CA87" s="39">
        <v>0</v>
      </c>
      <c r="CB87" s="39">
        <v>0</v>
      </c>
      <c r="CC87" s="39">
        <v>0</v>
      </c>
      <c r="CD87" s="39">
        <v>0</v>
      </c>
      <c r="CE87" s="39">
        <v>0</v>
      </c>
      <c r="CF87" s="39">
        <v>0</v>
      </c>
      <c r="CG87" s="39">
        <v>0</v>
      </c>
      <c r="CH87" s="39">
        <v>0</v>
      </c>
      <c r="CI87" s="39">
        <v>0</v>
      </c>
      <c r="CJ87" s="39">
        <v>0</v>
      </c>
      <c r="CK87" s="39">
        <v>0</v>
      </c>
      <c r="CL87" s="39">
        <v>0</v>
      </c>
      <c r="CM87" s="39">
        <v>0</v>
      </c>
      <c r="CN87" s="39">
        <v>0</v>
      </c>
      <c r="CO87" s="39">
        <v>0</v>
      </c>
      <c r="CP87" s="39">
        <v>0</v>
      </c>
      <c r="CQ87" s="39">
        <v>0</v>
      </c>
      <c r="CR87" s="39">
        <v>0</v>
      </c>
      <c r="CS87" s="39">
        <v>0</v>
      </c>
      <c r="CT87" s="39">
        <v>0</v>
      </c>
      <c r="CU87" s="39">
        <v>0</v>
      </c>
      <c r="CV87" s="39">
        <v>0</v>
      </c>
      <c r="CW87" s="39">
        <v>0</v>
      </c>
      <c r="CX87" s="39">
        <v>0</v>
      </c>
      <c r="CY87" s="39">
        <v>0</v>
      </c>
      <c r="CZ87" s="39">
        <v>0</v>
      </c>
      <c r="DA87" s="39">
        <v>0</v>
      </c>
      <c r="DB87" s="39">
        <v>0</v>
      </c>
      <c r="DC87" s="39">
        <v>0</v>
      </c>
      <c r="DD87" s="39">
        <v>0</v>
      </c>
      <c r="DE87" s="39">
        <v>0</v>
      </c>
      <c r="DF87" s="39">
        <v>0</v>
      </c>
      <c r="DG87" s="39">
        <v>0</v>
      </c>
      <c r="DH87" s="39">
        <v>0</v>
      </c>
      <c r="DI87" s="39">
        <v>0</v>
      </c>
      <c r="DJ87" s="39">
        <v>0</v>
      </c>
      <c r="DK87" s="39">
        <v>0</v>
      </c>
      <c r="DL87" s="39">
        <v>0</v>
      </c>
      <c r="DM87" s="39">
        <v>0</v>
      </c>
      <c r="DN87" s="39">
        <v>0</v>
      </c>
      <c r="DO87" s="39">
        <v>0</v>
      </c>
      <c r="DP87" s="39">
        <v>0</v>
      </c>
      <c r="DQ87" s="39">
        <v>0</v>
      </c>
      <c r="DR87" s="39">
        <v>0</v>
      </c>
      <c r="DS87" s="39">
        <v>0</v>
      </c>
    </row>
    <row r="88" spans="1:123" x14ac:dyDescent="0.45">
      <c r="B88" s="189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71"/>
      <c r="AI88" s="171"/>
      <c r="AJ88" s="171"/>
      <c r="AK88" s="171"/>
      <c r="AL88" s="171"/>
      <c r="AM88" s="171"/>
      <c r="AN88" s="171"/>
      <c r="AO88" s="171"/>
      <c r="AP88" s="171"/>
      <c r="AQ88" s="171"/>
      <c r="AR88" s="171"/>
      <c r="AS88" s="171"/>
      <c r="AT88" s="171"/>
      <c r="AU88" s="171"/>
      <c r="AV88" s="171"/>
      <c r="AW88" s="171"/>
      <c r="AX88" s="171"/>
      <c r="AY88" s="171"/>
      <c r="AZ88" s="171"/>
      <c r="BA88" s="171"/>
      <c r="BB88" s="171"/>
      <c r="BC88" s="171"/>
      <c r="BD88" s="171"/>
      <c r="BE88" s="171"/>
      <c r="BF88" s="171"/>
      <c r="BG88" s="171"/>
      <c r="BH88" s="184"/>
      <c r="BI88" s="178"/>
      <c r="BJ88" s="178"/>
      <c r="BK88" s="172"/>
      <c r="BM88" s="9"/>
      <c r="BO88" s="40">
        <f t="shared" ref="BO88:CT88" si="4">ROWS(C86:C145)-COUNTBLANK(C86:C145)</f>
        <v>0</v>
      </c>
      <c r="BP88" s="40">
        <f t="shared" si="4"/>
        <v>0</v>
      </c>
      <c r="BQ88" s="40">
        <f t="shared" si="4"/>
        <v>0</v>
      </c>
      <c r="BR88" s="40">
        <f t="shared" si="4"/>
        <v>0</v>
      </c>
      <c r="BS88" s="40">
        <f t="shared" si="4"/>
        <v>0</v>
      </c>
      <c r="BT88" s="40">
        <f t="shared" si="4"/>
        <v>0</v>
      </c>
      <c r="BU88" s="40">
        <f t="shared" si="4"/>
        <v>0</v>
      </c>
      <c r="BV88" s="40">
        <f t="shared" si="4"/>
        <v>0</v>
      </c>
      <c r="BW88" s="40">
        <f t="shared" si="4"/>
        <v>0</v>
      </c>
      <c r="BX88" s="40">
        <f t="shared" si="4"/>
        <v>0</v>
      </c>
      <c r="BY88" s="40">
        <f t="shared" si="4"/>
        <v>0</v>
      </c>
      <c r="BZ88" s="40">
        <f t="shared" si="4"/>
        <v>0</v>
      </c>
      <c r="CA88" s="40">
        <f t="shared" si="4"/>
        <v>0</v>
      </c>
      <c r="CB88" s="40">
        <f t="shared" si="4"/>
        <v>0</v>
      </c>
      <c r="CC88" s="40">
        <f t="shared" si="4"/>
        <v>0</v>
      </c>
      <c r="CD88" s="40">
        <f t="shared" si="4"/>
        <v>0</v>
      </c>
      <c r="CE88" s="40">
        <f t="shared" si="4"/>
        <v>0</v>
      </c>
      <c r="CF88" s="40">
        <f t="shared" si="4"/>
        <v>0</v>
      </c>
      <c r="CG88" s="40">
        <f t="shared" si="4"/>
        <v>0</v>
      </c>
      <c r="CH88" s="40">
        <f t="shared" si="4"/>
        <v>0</v>
      </c>
      <c r="CI88" s="40">
        <f t="shared" si="4"/>
        <v>0</v>
      </c>
      <c r="CJ88" s="40">
        <f t="shared" si="4"/>
        <v>0</v>
      </c>
      <c r="CK88" s="40">
        <f t="shared" si="4"/>
        <v>0</v>
      </c>
      <c r="CL88" s="40">
        <f t="shared" si="4"/>
        <v>0</v>
      </c>
      <c r="CM88" s="40">
        <f t="shared" si="4"/>
        <v>0</v>
      </c>
      <c r="CN88" s="40">
        <f t="shared" si="4"/>
        <v>0</v>
      </c>
      <c r="CO88" s="40">
        <f t="shared" si="4"/>
        <v>0</v>
      </c>
      <c r="CP88" s="40">
        <f t="shared" si="4"/>
        <v>0</v>
      </c>
      <c r="CQ88" s="40">
        <f t="shared" si="4"/>
        <v>0</v>
      </c>
      <c r="CR88" s="40">
        <f t="shared" si="4"/>
        <v>0</v>
      </c>
      <c r="CS88" s="40">
        <f t="shared" si="4"/>
        <v>0</v>
      </c>
      <c r="CT88" s="40">
        <f t="shared" si="4"/>
        <v>0</v>
      </c>
      <c r="CU88" s="40">
        <f t="shared" ref="CU88:DS88" si="5">ROWS(AI86:AI145)-COUNTBLANK(AI86:AI145)</f>
        <v>0</v>
      </c>
      <c r="CV88" s="40">
        <f t="shared" si="5"/>
        <v>0</v>
      </c>
      <c r="CW88" s="40">
        <f t="shared" si="5"/>
        <v>0</v>
      </c>
      <c r="CX88" s="40">
        <f t="shared" si="5"/>
        <v>0</v>
      </c>
      <c r="CY88" s="40">
        <f t="shared" si="5"/>
        <v>0</v>
      </c>
      <c r="CZ88" s="40">
        <f t="shared" si="5"/>
        <v>0</v>
      </c>
      <c r="DA88" s="40">
        <f t="shared" si="5"/>
        <v>0</v>
      </c>
      <c r="DB88" s="40">
        <f t="shared" si="5"/>
        <v>0</v>
      </c>
      <c r="DC88" s="40">
        <f t="shared" si="5"/>
        <v>0</v>
      </c>
      <c r="DD88" s="40">
        <f t="shared" si="5"/>
        <v>0</v>
      </c>
      <c r="DE88" s="40">
        <f t="shared" si="5"/>
        <v>0</v>
      </c>
      <c r="DF88" s="40">
        <f t="shared" si="5"/>
        <v>0</v>
      </c>
      <c r="DG88" s="40">
        <f t="shared" si="5"/>
        <v>0</v>
      </c>
      <c r="DH88" s="40">
        <f t="shared" si="5"/>
        <v>0</v>
      </c>
      <c r="DI88" s="40">
        <f t="shared" si="5"/>
        <v>0</v>
      </c>
      <c r="DJ88" s="40">
        <f t="shared" si="5"/>
        <v>0</v>
      </c>
      <c r="DK88" s="40">
        <f t="shared" si="5"/>
        <v>0</v>
      </c>
      <c r="DL88" s="40">
        <f t="shared" si="5"/>
        <v>0</v>
      </c>
      <c r="DM88" s="40">
        <f t="shared" si="5"/>
        <v>0</v>
      </c>
      <c r="DN88" s="40">
        <f t="shared" si="5"/>
        <v>0</v>
      </c>
      <c r="DO88" s="40">
        <f t="shared" si="5"/>
        <v>0</v>
      </c>
      <c r="DP88" s="40">
        <f t="shared" si="5"/>
        <v>0</v>
      </c>
      <c r="DQ88" s="40">
        <f t="shared" si="5"/>
        <v>0</v>
      </c>
      <c r="DR88" s="40">
        <f t="shared" si="5"/>
        <v>0</v>
      </c>
      <c r="DS88" s="40">
        <f t="shared" si="5"/>
        <v>0</v>
      </c>
    </row>
    <row r="89" spans="1:123" x14ac:dyDescent="0.45">
      <c r="B89" s="189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71"/>
      <c r="AI89" s="171"/>
      <c r="AJ89" s="171"/>
      <c r="AK89" s="171"/>
      <c r="AL89" s="171"/>
      <c r="AM89" s="171"/>
      <c r="AN89" s="171"/>
      <c r="AO89" s="171"/>
      <c r="AP89" s="171"/>
      <c r="AQ89" s="171"/>
      <c r="AR89" s="171"/>
      <c r="AS89" s="171"/>
      <c r="AT89" s="171"/>
      <c r="AU89" s="171"/>
      <c r="AV89" s="171"/>
      <c r="AW89" s="171"/>
      <c r="AX89" s="171"/>
      <c r="AY89" s="171"/>
      <c r="AZ89" s="171"/>
      <c r="BA89" s="171"/>
      <c r="BB89" s="171"/>
      <c r="BC89" s="171"/>
      <c r="BD89" s="171"/>
      <c r="BE89" s="171"/>
      <c r="BF89" s="171"/>
      <c r="BG89" s="171"/>
      <c r="BH89" s="184"/>
      <c r="BI89" s="178"/>
      <c r="BJ89" s="178"/>
      <c r="BK89" s="172"/>
      <c r="BM89" s="9"/>
    </row>
    <row r="90" spans="1:123" x14ac:dyDescent="0.45">
      <c r="B90" s="189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71"/>
      <c r="AI90" s="171"/>
      <c r="AJ90" s="171"/>
      <c r="AK90" s="171"/>
      <c r="AL90" s="171"/>
      <c r="AM90" s="171"/>
      <c r="AN90" s="171"/>
      <c r="AO90" s="171"/>
      <c r="AP90" s="171"/>
      <c r="AQ90" s="171"/>
      <c r="AR90" s="171"/>
      <c r="AS90" s="171"/>
      <c r="AT90" s="171"/>
      <c r="AU90" s="171"/>
      <c r="AV90" s="171"/>
      <c r="AW90" s="171"/>
      <c r="AX90" s="171"/>
      <c r="AY90" s="171"/>
      <c r="AZ90" s="171"/>
      <c r="BA90" s="171"/>
      <c r="BB90" s="171"/>
      <c r="BC90" s="171"/>
      <c r="BD90" s="171"/>
      <c r="BE90" s="171"/>
      <c r="BF90" s="171"/>
      <c r="BG90" s="171"/>
      <c r="BH90" s="184"/>
      <c r="BI90" s="178"/>
      <c r="BJ90" s="178"/>
      <c r="BK90" s="172"/>
      <c r="BM90" s="9"/>
      <c r="BO90" s="22" t="s">
        <v>257</v>
      </c>
      <c r="BP90" s="22" t="s">
        <v>587</v>
      </c>
      <c r="BQ90" s="22" t="s">
        <v>590</v>
      </c>
      <c r="BR90" s="22" t="s">
        <v>588</v>
      </c>
      <c r="BS90" s="22" t="s">
        <v>589</v>
      </c>
    </row>
    <row r="91" spans="1:123" x14ac:dyDescent="0.45">
      <c r="B91" s="189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71"/>
      <c r="AI91" s="171"/>
      <c r="AJ91" s="171"/>
      <c r="AK91" s="171"/>
      <c r="AL91" s="171"/>
      <c r="AM91" s="171"/>
      <c r="AN91" s="171"/>
      <c r="AO91" s="171"/>
      <c r="AP91" s="171"/>
      <c r="AQ91" s="171"/>
      <c r="AR91" s="171"/>
      <c r="AS91" s="171"/>
      <c r="AT91" s="171"/>
      <c r="AU91" s="171"/>
      <c r="AV91" s="171"/>
      <c r="AW91" s="171"/>
      <c r="AX91" s="171"/>
      <c r="AY91" s="171"/>
      <c r="AZ91" s="171"/>
      <c r="BA91" s="171"/>
      <c r="BB91" s="171"/>
      <c r="BC91" s="171"/>
      <c r="BD91" s="171"/>
      <c r="BE91" s="171"/>
      <c r="BF91" s="171"/>
      <c r="BG91" s="171"/>
      <c r="BH91" s="184"/>
      <c r="BI91" s="178"/>
      <c r="BJ91" s="178"/>
      <c r="BK91" s="172"/>
      <c r="BM91" s="9"/>
      <c r="BO91" s="23">
        <f>ROWS(BH86:BH145)-COUNTBLANK(BH86:BH145)</f>
        <v>0</v>
      </c>
      <c r="BP91" s="23">
        <f>COUNTIF(BK86:BK145,"FALSE")</f>
        <v>0</v>
      </c>
      <c r="BQ91" s="23">
        <f>BO91-BP91</f>
        <v>0</v>
      </c>
      <c r="BR91" s="23">
        <f>COUNTIF(BJ86:BJ145,"O")</f>
        <v>0</v>
      </c>
      <c r="BS91" s="23">
        <f>COUNTIF(BJ86:BJ145,"*~?")</f>
        <v>0</v>
      </c>
    </row>
    <row r="92" spans="1:123" x14ac:dyDescent="0.45">
      <c r="B92" s="189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71"/>
      <c r="AI92" s="171"/>
      <c r="AJ92" s="171"/>
      <c r="AK92" s="171"/>
      <c r="AL92" s="171"/>
      <c r="AM92" s="171"/>
      <c r="AN92" s="171"/>
      <c r="AO92" s="171"/>
      <c r="AP92" s="171"/>
      <c r="AQ92" s="171"/>
      <c r="AR92" s="171"/>
      <c r="AS92" s="171"/>
      <c r="AT92" s="171"/>
      <c r="AU92" s="171"/>
      <c r="AV92" s="171"/>
      <c r="AW92" s="171"/>
      <c r="AX92" s="171"/>
      <c r="AY92" s="171"/>
      <c r="AZ92" s="171"/>
      <c r="BA92" s="171"/>
      <c r="BB92" s="171"/>
      <c r="BC92" s="171"/>
      <c r="BD92" s="171"/>
      <c r="BE92" s="171"/>
      <c r="BF92" s="171"/>
      <c r="BG92" s="171"/>
      <c r="BH92" s="184"/>
      <c r="BI92" s="178"/>
      <c r="BJ92" s="178"/>
      <c r="BK92" s="172"/>
      <c r="BM92" s="9"/>
    </row>
    <row r="93" spans="1:123" x14ac:dyDescent="0.45">
      <c r="B93" s="189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71"/>
      <c r="AI93" s="171"/>
      <c r="AJ93" s="171"/>
      <c r="AK93" s="171"/>
      <c r="AL93" s="171"/>
      <c r="AM93" s="171"/>
      <c r="AN93" s="171"/>
      <c r="AO93" s="171"/>
      <c r="AP93" s="171"/>
      <c r="AQ93" s="171"/>
      <c r="AR93" s="171"/>
      <c r="AS93" s="171"/>
      <c r="AT93" s="171"/>
      <c r="AU93" s="171"/>
      <c r="AV93" s="171"/>
      <c r="AW93" s="171"/>
      <c r="AX93" s="171"/>
      <c r="AY93" s="171"/>
      <c r="AZ93" s="171"/>
      <c r="BA93" s="171"/>
      <c r="BB93" s="171"/>
      <c r="BC93" s="171"/>
      <c r="BD93" s="171"/>
      <c r="BE93" s="171"/>
      <c r="BF93" s="171"/>
      <c r="BG93" s="171"/>
      <c r="BH93" s="184"/>
      <c r="BI93" s="178"/>
      <c r="BJ93" s="178"/>
      <c r="BK93" s="172"/>
      <c r="BM93" s="9"/>
      <c r="BO93" s="23"/>
      <c r="BP93" s="22" t="s">
        <v>455</v>
      </c>
      <c r="BQ93" s="22" t="s">
        <v>337</v>
      </c>
      <c r="BR93" s="22" t="s">
        <v>456</v>
      </c>
      <c r="BS93" s="88" t="s">
        <v>338</v>
      </c>
      <c r="BT93" s="88" t="s">
        <v>340</v>
      </c>
      <c r="BU93" s="88" t="s">
        <v>339</v>
      </c>
    </row>
    <row r="94" spans="1:123" x14ac:dyDescent="0.45">
      <c r="B94" s="189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71"/>
      <c r="AI94" s="171"/>
      <c r="AJ94" s="171"/>
      <c r="AK94" s="171"/>
      <c r="AL94" s="171"/>
      <c r="AM94" s="171"/>
      <c r="AN94" s="171"/>
      <c r="AO94" s="171"/>
      <c r="AP94" s="171"/>
      <c r="AQ94" s="171"/>
      <c r="AR94" s="171"/>
      <c r="AS94" s="171"/>
      <c r="AT94" s="171"/>
      <c r="AU94" s="171"/>
      <c r="AV94" s="171"/>
      <c r="AW94" s="171"/>
      <c r="AX94" s="171"/>
      <c r="AY94" s="171"/>
      <c r="AZ94" s="171"/>
      <c r="BA94" s="171"/>
      <c r="BB94" s="171"/>
      <c r="BC94" s="171"/>
      <c r="BD94" s="171"/>
      <c r="BE94" s="171"/>
      <c r="BF94" s="171"/>
      <c r="BG94" s="171"/>
      <c r="BH94" s="184"/>
      <c r="BI94" s="178"/>
      <c r="BJ94" s="178"/>
      <c r="BK94" s="172"/>
      <c r="BM94" s="9"/>
      <c r="BO94" s="22" t="s">
        <v>260</v>
      </c>
      <c r="BP94" s="25">
        <f>IF(ISNUMBER(SEARCH("S",A87)),COUNTIF(BK86:BK95,"False"),0)</f>
        <v>0</v>
      </c>
      <c r="BQ94" s="25">
        <f>IF(ISNUMBER(SEARCH("S",A87)),COUNTIF(BK114:BK123,"False"),0)</f>
        <v>0</v>
      </c>
      <c r="BR94" s="25">
        <f>IF(ISNUMBER(SEARCH("S",A87)),COUNTIF(BK96:BK113,"False"),0)</f>
        <v>0</v>
      </c>
      <c r="BS94" s="25">
        <f>IF(ISNUMBER(SEARCH("S",A87)),COUNTIF(BK86:BK95,"False")+COUNTIF(BK116:BK119,"False"),0)</f>
        <v>0</v>
      </c>
      <c r="BT94" s="25">
        <f>IF(ISNUMBER(SEARCH("S",A87)),COUNTIF(BK96:BK105,"False"),0)</f>
        <v>0</v>
      </c>
      <c r="BU94" s="25">
        <f>IF(ISNUMBER(SEARCH("S",A87)),COUNTIF(BK106:BK115,"False")+COUNTIF(BK120:BK123,"False"),0)</f>
        <v>0</v>
      </c>
    </row>
    <row r="95" spans="1:123" x14ac:dyDescent="0.45">
      <c r="B95" s="189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71"/>
      <c r="AI95" s="171"/>
      <c r="AJ95" s="171"/>
      <c r="AK95" s="171"/>
      <c r="AL95" s="171"/>
      <c r="AM95" s="171"/>
      <c r="AN95" s="171"/>
      <c r="AO95" s="171"/>
      <c r="AP95" s="171"/>
      <c r="AQ95" s="171"/>
      <c r="AR95" s="171"/>
      <c r="AS95" s="171"/>
      <c r="AT95" s="171"/>
      <c r="AU95" s="171"/>
      <c r="AV95" s="171"/>
      <c r="AW95" s="171"/>
      <c r="AX95" s="171"/>
      <c r="AY95" s="171"/>
      <c r="AZ95" s="171"/>
      <c r="BA95" s="171"/>
      <c r="BB95" s="171"/>
      <c r="BC95" s="171"/>
      <c r="BD95" s="171"/>
      <c r="BE95" s="171"/>
      <c r="BF95" s="171"/>
      <c r="BG95" s="171"/>
      <c r="BH95" s="184"/>
      <c r="BI95" s="178"/>
      <c r="BJ95" s="178"/>
      <c r="BK95" s="172"/>
      <c r="BM95" s="9"/>
      <c r="BO95" s="22" t="s">
        <v>352</v>
      </c>
      <c r="BP95" s="25">
        <f>IF(ISNUMBER(SEARCH("P",A87)),COUNTIF(BK86:BK95,"False"),0)</f>
        <v>0</v>
      </c>
      <c r="BQ95" s="25">
        <f>IF(ISNUMBER(SEARCH("P",A87)),COUNTIF(BK107:BK116,"False"),0)</f>
        <v>0</v>
      </c>
      <c r="BR95" s="25">
        <f>IF(ISNUMBER(SEARCH("P",A87)),COUNTIF(BK96:BK106,"False"),0)</f>
        <v>0</v>
      </c>
      <c r="BS95" s="25">
        <f>IF(ISNUMBER(SEARCH("P",A87)),COUNTIF(BK86:BK94,"False")+COUNTIF(BK113:BK114,"False"),0)</f>
        <v>0</v>
      </c>
      <c r="BT95" s="25">
        <f>IF(ISNUMBER(SEARCH("P",A87)),COUNTIF(BK95:BK103,"False"),0)</f>
        <v>0</v>
      </c>
      <c r="BU95" s="25">
        <f>IF(ISNUMBER(SEARCH("P",A87)),COUNTIF(BK104:BK112,"False")+COUNTIF(BK115:BK116,"False"),0)</f>
        <v>0</v>
      </c>
    </row>
    <row r="96" spans="1:123" x14ac:dyDescent="0.45">
      <c r="B96" s="189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71"/>
      <c r="AI96" s="171"/>
      <c r="AJ96" s="171"/>
      <c r="AK96" s="171"/>
      <c r="AL96" s="171"/>
      <c r="AM96" s="171"/>
      <c r="AN96" s="171"/>
      <c r="AO96" s="171"/>
      <c r="AP96" s="171"/>
      <c r="AQ96" s="171"/>
      <c r="AR96" s="171"/>
      <c r="AS96" s="171"/>
      <c r="AT96" s="171"/>
      <c r="AU96" s="171"/>
      <c r="AV96" s="171"/>
      <c r="AW96" s="171"/>
      <c r="AX96" s="171"/>
      <c r="AY96" s="171"/>
      <c r="AZ96" s="171"/>
      <c r="BA96" s="171"/>
      <c r="BB96" s="171"/>
      <c r="BC96" s="171"/>
      <c r="BD96" s="171"/>
      <c r="BE96" s="171"/>
      <c r="BF96" s="171"/>
      <c r="BG96" s="171"/>
      <c r="BH96" s="184"/>
      <c r="BI96" s="178"/>
      <c r="BJ96" s="178"/>
      <c r="BK96" s="172"/>
      <c r="BM96" s="9"/>
      <c r="BO96" s="22" t="s">
        <v>353</v>
      </c>
      <c r="BP96" s="25">
        <f>IF(ISNUMBER(SEARCH("A",A87)),COUNTIF(BK86:BK95,"False"),0)</f>
        <v>0</v>
      </c>
      <c r="BQ96" s="25">
        <f>IF(ISNUMBER(SEARCH("A",A87)),COUNTIF(BK136:BK145,"False"),0)</f>
        <v>0</v>
      </c>
      <c r="BR96" s="25">
        <f>IF(ISNUMBER(SEARCH("A",A87)),COUNTIF(BK96:BK135,"False"),0)</f>
        <v>0</v>
      </c>
      <c r="BS96" s="25">
        <f>IF(ISNUMBER(SEARCH("A",A87)),COUNTIF(BK86:BK105,"False"),0)</f>
        <v>0</v>
      </c>
      <c r="BT96" s="25">
        <f>IF(ISNUMBER(SEARCH("A",A87)),COUNTIF(BK106:BK125,"False"),0)</f>
        <v>0</v>
      </c>
      <c r="BU96" s="25">
        <f>IF(ISNUMBER(SEARCH("A",A87)),COUNTIF(BK126:BK145,"False"),0)</f>
        <v>0</v>
      </c>
    </row>
    <row r="97" spans="2:76" x14ac:dyDescent="0.45">
      <c r="B97" s="189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71"/>
      <c r="AI97" s="171"/>
      <c r="AJ97" s="171"/>
      <c r="AK97" s="171"/>
      <c r="AL97" s="171"/>
      <c r="AM97" s="171"/>
      <c r="AN97" s="171"/>
      <c r="AO97" s="171"/>
      <c r="AP97" s="171"/>
      <c r="AQ97" s="171"/>
      <c r="AR97" s="171"/>
      <c r="AS97" s="171"/>
      <c r="AT97" s="171"/>
      <c r="AU97" s="171"/>
      <c r="AV97" s="171"/>
      <c r="AW97" s="171"/>
      <c r="AX97" s="171"/>
      <c r="AY97" s="171"/>
      <c r="AZ97" s="171"/>
      <c r="BA97" s="171"/>
      <c r="BB97" s="171"/>
      <c r="BC97" s="171"/>
      <c r="BD97" s="171"/>
      <c r="BE97" s="171"/>
      <c r="BF97" s="171"/>
      <c r="BG97" s="171"/>
      <c r="BH97" s="184"/>
      <c r="BI97" s="178"/>
      <c r="BJ97" s="178"/>
      <c r="BK97" s="172"/>
      <c r="BM97" s="9"/>
    </row>
    <row r="98" spans="2:76" x14ac:dyDescent="0.45">
      <c r="B98" s="189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71"/>
      <c r="AI98" s="171"/>
      <c r="AJ98" s="171"/>
      <c r="AK98" s="171"/>
      <c r="AL98" s="171"/>
      <c r="AM98" s="171"/>
      <c r="AN98" s="171"/>
      <c r="AO98" s="171"/>
      <c r="AP98" s="171"/>
      <c r="AQ98" s="171"/>
      <c r="AR98" s="171"/>
      <c r="AS98" s="171"/>
      <c r="AT98" s="171"/>
      <c r="AU98" s="171"/>
      <c r="AV98" s="171"/>
      <c r="AW98" s="171"/>
      <c r="AX98" s="171"/>
      <c r="AY98" s="171"/>
      <c r="AZ98" s="171"/>
      <c r="BA98" s="171"/>
      <c r="BB98" s="171"/>
      <c r="BC98" s="171"/>
      <c r="BD98" s="171"/>
      <c r="BE98" s="171"/>
      <c r="BF98" s="171"/>
      <c r="BG98" s="171"/>
      <c r="BH98" s="184"/>
      <c r="BI98" s="178"/>
      <c r="BJ98" s="178"/>
      <c r="BK98" s="172"/>
      <c r="BM98" s="9"/>
    </row>
    <row r="99" spans="2:76" x14ac:dyDescent="0.45">
      <c r="B99" s="189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71"/>
      <c r="AI99" s="171"/>
      <c r="AJ99" s="171"/>
      <c r="AK99" s="171"/>
      <c r="AL99" s="171"/>
      <c r="AM99" s="171"/>
      <c r="AN99" s="171"/>
      <c r="AO99" s="171"/>
      <c r="AP99" s="171"/>
      <c r="AQ99" s="171"/>
      <c r="AR99" s="171"/>
      <c r="AS99" s="171"/>
      <c r="AT99" s="171"/>
      <c r="AU99" s="171"/>
      <c r="AV99" s="171"/>
      <c r="AW99" s="171"/>
      <c r="AX99" s="171"/>
      <c r="AY99" s="171"/>
      <c r="AZ99" s="171"/>
      <c r="BA99" s="171"/>
      <c r="BB99" s="171"/>
      <c r="BC99" s="171"/>
      <c r="BD99" s="171"/>
      <c r="BE99" s="171"/>
      <c r="BF99" s="171"/>
      <c r="BG99" s="171"/>
      <c r="BH99" s="184"/>
      <c r="BI99" s="178"/>
      <c r="BJ99" s="178"/>
      <c r="BK99" s="172"/>
      <c r="BM99" s="9"/>
    </row>
    <row r="100" spans="2:76" x14ac:dyDescent="0.45">
      <c r="B100" s="189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71"/>
      <c r="AI100" s="171"/>
      <c r="AJ100" s="171"/>
      <c r="AK100" s="171"/>
      <c r="AL100" s="171"/>
      <c r="AM100" s="171"/>
      <c r="AN100" s="171"/>
      <c r="AO100" s="171"/>
      <c r="AP100" s="171"/>
      <c r="AQ100" s="171"/>
      <c r="AR100" s="171"/>
      <c r="AS100" s="171"/>
      <c r="AT100" s="171"/>
      <c r="AU100" s="171"/>
      <c r="AV100" s="171"/>
      <c r="AW100" s="171"/>
      <c r="AX100" s="171"/>
      <c r="AY100" s="171"/>
      <c r="AZ100" s="171"/>
      <c r="BA100" s="171"/>
      <c r="BB100" s="171"/>
      <c r="BC100" s="171"/>
      <c r="BD100" s="171"/>
      <c r="BE100" s="171"/>
      <c r="BF100" s="171"/>
      <c r="BG100" s="171"/>
      <c r="BH100" s="184"/>
      <c r="BI100" s="178"/>
      <c r="BJ100" s="178"/>
      <c r="BK100" s="172"/>
      <c r="BM100" s="9"/>
    </row>
    <row r="101" spans="2:76" x14ac:dyDescent="0.45">
      <c r="B101" s="189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71"/>
      <c r="AI101" s="171"/>
      <c r="AJ101" s="171"/>
      <c r="AK101" s="171"/>
      <c r="AL101" s="171"/>
      <c r="AM101" s="171"/>
      <c r="AN101" s="171"/>
      <c r="AO101" s="171"/>
      <c r="AP101" s="171"/>
      <c r="AQ101" s="171"/>
      <c r="AR101" s="171"/>
      <c r="AS101" s="171"/>
      <c r="AT101" s="171"/>
      <c r="AU101" s="171"/>
      <c r="AV101" s="171"/>
      <c r="AW101" s="171"/>
      <c r="AX101" s="171"/>
      <c r="AY101" s="171"/>
      <c r="AZ101" s="171"/>
      <c r="BA101" s="171"/>
      <c r="BB101" s="171"/>
      <c r="BC101" s="171"/>
      <c r="BD101" s="171"/>
      <c r="BE101" s="171"/>
      <c r="BF101" s="171"/>
      <c r="BG101" s="171"/>
      <c r="BH101" s="184"/>
      <c r="BI101" s="178"/>
      <c r="BJ101" s="178"/>
      <c r="BK101" s="172"/>
      <c r="BM101" s="9"/>
    </row>
    <row r="102" spans="2:76" x14ac:dyDescent="0.45">
      <c r="B102" s="189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71"/>
      <c r="AI102" s="171"/>
      <c r="AJ102" s="171"/>
      <c r="AK102" s="171"/>
      <c r="AL102" s="171"/>
      <c r="AM102" s="171"/>
      <c r="AN102" s="171"/>
      <c r="AO102" s="171"/>
      <c r="AP102" s="171"/>
      <c r="AQ102" s="171"/>
      <c r="AR102" s="171"/>
      <c r="AS102" s="171"/>
      <c r="AT102" s="171"/>
      <c r="AU102" s="171"/>
      <c r="AV102" s="171"/>
      <c r="AW102" s="171"/>
      <c r="AX102" s="171"/>
      <c r="AY102" s="171"/>
      <c r="AZ102" s="171"/>
      <c r="BA102" s="171"/>
      <c r="BB102" s="171"/>
      <c r="BC102" s="171"/>
      <c r="BD102" s="171"/>
      <c r="BE102" s="171"/>
      <c r="BF102" s="171"/>
      <c r="BG102" s="171"/>
      <c r="BH102" s="184"/>
      <c r="BI102" s="178"/>
      <c r="BJ102" s="178"/>
      <c r="BK102" s="172"/>
      <c r="BM102" s="9"/>
    </row>
    <row r="103" spans="2:76" x14ac:dyDescent="0.45">
      <c r="B103" s="189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71"/>
      <c r="AI103" s="171"/>
      <c r="AJ103" s="171"/>
      <c r="AK103" s="171"/>
      <c r="AL103" s="171"/>
      <c r="AM103" s="171"/>
      <c r="AN103" s="171"/>
      <c r="AO103" s="171"/>
      <c r="AP103" s="171"/>
      <c r="AQ103" s="171"/>
      <c r="AR103" s="171"/>
      <c r="AS103" s="171"/>
      <c r="AT103" s="171"/>
      <c r="AU103" s="171"/>
      <c r="AV103" s="171"/>
      <c r="AW103" s="171"/>
      <c r="AX103" s="171"/>
      <c r="AY103" s="171"/>
      <c r="AZ103" s="171"/>
      <c r="BA103" s="171"/>
      <c r="BB103" s="171"/>
      <c r="BC103" s="171"/>
      <c r="BD103" s="171"/>
      <c r="BE103" s="171"/>
      <c r="BF103" s="171"/>
      <c r="BG103" s="171"/>
      <c r="BH103" s="184"/>
      <c r="BI103" s="178"/>
      <c r="BJ103" s="178"/>
      <c r="BK103" s="172"/>
      <c r="BM103" s="9"/>
    </row>
    <row r="104" spans="2:76" x14ac:dyDescent="0.45">
      <c r="B104" s="189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71"/>
      <c r="AI104" s="171"/>
      <c r="AJ104" s="171"/>
      <c r="AK104" s="171"/>
      <c r="AL104" s="171"/>
      <c r="AM104" s="171"/>
      <c r="AN104" s="171"/>
      <c r="AO104" s="171"/>
      <c r="AP104" s="171"/>
      <c r="AQ104" s="171"/>
      <c r="AR104" s="171"/>
      <c r="AS104" s="171"/>
      <c r="AT104" s="171"/>
      <c r="AU104" s="171"/>
      <c r="AV104" s="171"/>
      <c r="AW104" s="171"/>
      <c r="AX104" s="171"/>
      <c r="AY104" s="171"/>
      <c r="AZ104" s="171"/>
      <c r="BA104" s="171"/>
      <c r="BB104" s="171"/>
      <c r="BC104" s="171"/>
      <c r="BD104" s="171"/>
      <c r="BE104" s="171"/>
      <c r="BF104" s="171"/>
      <c r="BG104" s="171"/>
      <c r="BH104" s="184"/>
      <c r="BI104" s="178"/>
      <c r="BJ104" s="178"/>
      <c r="BK104" s="172"/>
      <c r="BM104" s="9"/>
    </row>
    <row r="105" spans="2:76" x14ac:dyDescent="0.45">
      <c r="B105" s="189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71"/>
      <c r="AI105" s="171"/>
      <c r="AJ105" s="171"/>
      <c r="AK105" s="171"/>
      <c r="AL105" s="171"/>
      <c r="AM105" s="171"/>
      <c r="AN105" s="171"/>
      <c r="AO105" s="171"/>
      <c r="AP105" s="171"/>
      <c r="AQ105" s="171"/>
      <c r="AR105" s="171"/>
      <c r="AS105" s="171"/>
      <c r="AT105" s="171"/>
      <c r="AU105" s="171"/>
      <c r="AV105" s="171"/>
      <c r="AW105" s="171"/>
      <c r="AX105" s="171"/>
      <c r="AY105" s="171"/>
      <c r="AZ105" s="171"/>
      <c r="BA105" s="171"/>
      <c r="BB105" s="171"/>
      <c r="BC105" s="171"/>
      <c r="BD105" s="171"/>
      <c r="BE105" s="171"/>
      <c r="BF105" s="171"/>
      <c r="BG105" s="171"/>
      <c r="BH105" s="184"/>
      <c r="BI105" s="178"/>
      <c r="BJ105" s="178"/>
      <c r="BK105" s="172"/>
      <c r="BM105" s="9"/>
      <c r="BX105" t="s">
        <v>341</v>
      </c>
    </row>
    <row r="106" spans="2:76" x14ac:dyDescent="0.45">
      <c r="B106" s="189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71"/>
      <c r="AI106" s="171"/>
      <c r="AJ106" s="171"/>
      <c r="AK106" s="171"/>
      <c r="AL106" s="171"/>
      <c r="AM106" s="171"/>
      <c r="AN106" s="171"/>
      <c r="AO106" s="171"/>
      <c r="AP106" s="171"/>
      <c r="AQ106" s="171"/>
      <c r="AR106" s="171"/>
      <c r="AS106" s="171"/>
      <c r="AT106" s="171"/>
      <c r="AU106" s="171"/>
      <c r="AV106" s="171"/>
      <c r="AW106" s="171"/>
      <c r="AX106" s="171"/>
      <c r="AY106" s="171"/>
      <c r="AZ106" s="171"/>
      <c r="BA106" s="171"/>
      <c r="BB106" s="171"/>
      <c r="BC106" s="171"/>
      <c r="BD106" s="171"/>
      <c r="BE106" s="171"/>
      <c r="BF106" s="171"/>
      <c r="BG106" s="171"/>
      <c r="BH106" s="184"/>
      <c r="BI106" s="178"/>
      <c r="BJ106" s="178"/>
      <c r="BK106" s="172"/>
      <c r="BM106" s="9"/>
    </row>
    <row r="107" spans="2:76" x14ac:dyDescent="0.45">
      <c r="B107" s="189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71"/>
      <c r="AI107" s="171"/>
      <c r="AJ107" s="171"/>
      <c r="AK107" s="171"/>
      <c r="AL107" s="171"/>
      <c r="AM107" s="171"/>
      <c r="AN107" s="171"/>
      <c r="AO107" s="171"/>
      <c r="AP107" s="171"/>
      <c r="AQ107" s="171"/>
      <c r="AR107" s="171"/>
      <c r="AS107" s="171"/>
      <c r="AT107" s="171"/>
      <c r="AU107" s="171"/>
      <c r="AV107" s="171"/>
      <c r="AW107" s="171"/>
      <c r="AX107" s="171"/>
      <c r="AY107" s="171"/>
      <c r="AZ107" s="171"/>
      <c r="BA107" s="171"/>
      <c r="BB107" s="171"/>
      <c r="BC107" s="171"/>
      <c r="BD107" s="171"/>
      <c r="BE107" s="171"/>
      <c r="BF107" s="171"/>
      <c r="BG107" s="171"/>
      <c r="BH107" s="184"/>
      <c r="BI107" s="178"/>
      <c r="BJ107" s="178"/>
      <c r="BK107" s="172"/>
      <c r="BM107" s="9"/>
    </row>
    <row r="108" spans="2:76" x14ac:dyDescent="0.45">
      <c r="B108" s="189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71"/>
      <c r="AI108" s="171"/>
      <c r="AJ108" s="171"/>
      <c r="AK108" s="171"/>
      <c r="AL108" s="171"/>
      <c r="AM108" s="171"/>
      <c r="AN108" s="171"/>
      <c r="AO108" s="171"/>
      <c r="AP108" s="171"/>
      <c r="AQ108" s="171"/>
      <c r="AR108" s="171"/>
      <c r="AS108" s="171"/>
      <c r="AT108" s="171"/>
      <c r="AU108" s="171"/>
      <c r="AV108" s="171"/>
      <c r="AW108" s="171"/>
      <c r="AX108" s="171"/>
      <c r="AY108" s="171"/>
      <c r="AZ108" s="171"/>
      <c r="BA108" s="171"/>
      <c r="BB108" s="171"/>
      <c r="BC108" s="171"/>
      <c r="BD108" s="171"/>
      <c r="BE108" s="171"/>
      <c r="BF108" s="171"/>
      <c r="BG108" s="171"/>
      <c r="BH108" s="184"/>
      <c r="BI108" s="178"/>
      <c r="BJ108" s="178"/>
      <c r="BK108" s="172"/>
      <c r="BM108" s="9"/>
    </row>
    <row r="109" spans="2:76" x14ac:dyDescent="0.45">
      <c r="B109" s="189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71"/>
      <c r="AI109" s="171"/>
      <c r="AJ109" s="171"/>
      <c r="AK109" s="171"/>
      <c r="AL109" s="171"/>
      <c r="AM109" s="171"/>
      <c r="AN109" s="171"/>
      <c r="AO109" s="171"/>
      <c r="AP109" s="171"/>
      <c r="AQ109" s="171"/>
      <c r="AR109" s="171"/>
      <c r="AS109" s="171"/>
      <c r="AT109" s="171"/>
      <c r="AU109" s="171"/>
      <c r="AV109" s="171"/>
      <c r="AW109" s="171"/>
      <c r="AX109" s="171"/>
      <c r="AY109" s="171"/>
      <c r="AZ109" s="171"/>
      <c r="BA109" s="171"/>
      <c r="BB109" s="171"/>
      <c r="BC109" s="171"/>
      <c r="BD109" s="171"/>
      <c r="BE109" s="171"/>
      <c r="BF109" s="171"/>
      <c r="BG109" s="171"/>
      <c r="BH109" s="184"/>
      <c r="BI109" s="178"/>
      <c r="BJ109" s="178"/>
      <c r="BK109" s="172"/>
      <c r="BM109" s="9"/>
    </row>
    <row r="110" spans="2:76" x14ac:dyDescent="0.45">
      <c r="B110" s="189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71"/>
      <c r="AI110" s="171"/>
      <c r="AJ110" s="171"/>
      <c r="AK110" s="171"/>
      <c r="AL110" s="171"/>
      <c r="AM110" s="171"/>
      <c r="AN110" s="171"/>
      <c r="AO110" s="171"/>
      <c r="AP110" s="171"/>
      <c r="AQ110" s="171"/>
      <c r="AR110" s="171"/>
      <c r="AS110" s="171"/>
      <c r="AT110" s="171"/>
      <c r="AU110" s="171"/>
      <c r="AV110" s="171"/>
      <c r="AW110" s="171"/>
      <c r="AX110" s="171"/>
      <c r="AY110" s="171"/>
      <c r="AZ110" s="171"/>
      <c r="BA110" s="171"/>
      <c r="BB110" s="171"/>
      <c r="BC110" s="171"/>
      <c r="BD110" s="171"/>
      <c r="BE110" s="171"/>
      <c r="BF110" s="171"/>
      <c r="BG110" s="171"/>
      <c r="BH110" s="184"/>
      <c r="BI110" s="178"/>
      <c r="BJ110" s="178"/>
      <c r="BK110" s="172"/>
      <c r="BM110" s="9"/>
    </row>
    <row r="111" spans="2:76" x14ac:dyDescent="0.45">
      <c r="B111" s="189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71"/>
      <c r="AI111" s="171"/>
      <c r="AJ111" s="171"/>
      <c r="AK111" s="171"/>
      <c r="AL111" s="171"/>
      <c r="AM111" s="171"/>
      <c r="AN111" s="171"/>
      <c r="AO111" s="171"/>
      <c r="AP111" s="171"/>
      <c r="AQ111" s="171"/>
      <c r="AR111" s="171"/>
      <c r="AS111" s="171"/>
      <c r="AT111" s="171"/>
      <c r="AU111" s="171"/>
      <c r="AV111" s="171"/>
      <c r="AW111" s="171"/>
      <c r="AX111" s="171"/>
      <c r="AY111" s="171"/>
      <c r="AZ111" s="171"/>
      <c r="BA111" s="171"/>
      <c r="BB111" s="171"/>
      <c r="BC111" s="171"/>
      <c r="BD111" s="171"/>
      <c r="BE111" s="171"/>
      <c r="BF111" s="171"/>
      <c r="BG111" s="171"/>
      <c r="BH111" s="184"/>
      <c r="BI111" s="178"/>
      <c r="BJ111" s="178"/>
      <c r="BK111" s="172"/>
      <c r="BM111" s="9"/>
    </row>
    <row r="112" spans="2:76" x14ac:dyDescent="0.45">
      <c r="B112" s="189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71"/>
      <c r="AI112" s="171"/>
      <c r="AJ112" s="171"/>
      <c r="AK112" s="171"/>
      <c r="AL112" s="171"/>
      <c r="AM112" s="171"/>
      <c r="AN112" s="171"/>
      <c r="AO112" s="171"/>
      <c r="AP112" s="171"/>
      <c r="AQ112" s="171"/>
      <c r="AR112" s="171"/>
      <c r="AS112" s="171"/>
      <c r="AT112" s="171"/>
      <c r="AU112" s="171"/>
      <c r="AV112" s="171"/>
      <c r="AW112" s="171"/>
      <c r="AX112" s="171"/>
      <c r="AY112" s="171"/>
      <c r="AZ112" s="171"/>
      <c r="BA112" s="171"/>
      <c r="BB112" s="171"/>
      <c r="BC112" s="171"/>
      <c r="BD112" s="171"/>
      <c r="BE112" s="171"/>
      <c r="BF112" s="171"/>
      <c r="BG112" s="171"/>
      <c r="BH112" s="184"/>
      <c r="BI112" s="178"/>
      <c r="BJ112" s="178"/>
      <c r="BK112" s="172"/>
      <c r="BM112" s="9"/>
    </row>
    <row r="113" spans="2:65" x14ac:dyDescent="0.45">
      <c r="B113" s="189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71"/>
      <c r="AI113" s="171"/>
      <c r="AJ113" s="171"/>
      <c r="AK113" s="171"/>
      <c r="AL113" s="171"/>
      <c r="AM113" s="171"/>
      <c r="AN113" s="171"/>
      <c r="AO113" s="171"/>
      <c r="AP113" s="171"/>
      <c r="AQ113" s="171"/>
      <c r="AR113" s="171"/>
      <c r="AS113" s="171"/>
      <c r="AT113" s="171"/>
      <c r="AU113" s="171"/>
      <c r="AV113" s="171"/>
      <c r="AW113" s="171"/>
      <c r="AX113" s="171"/>
      <c r="AY113" s="171"/>
      <c r="AZ113" s="171"/>
      <c r="BA113" s="171"/>
      <c r="BB113" s="171"/>
      <c r="BC113" s="171"/>
      <c r="BD113" s="171"/>
      <c r="BE113" s="171"/>
      <c r="BF113" s="171"/>
      <c r="BG113" s="171"/>
      <c r="BH113" s="184"/>
      <c r="BI113" s="178"/>
      <c r="BJ113" s="178"/>
      <c r="BK113" s="172"/>
      <c r="BM113" s="9"/>
    </row>
    <row r="114" spans="2:65" x14ac:dyDescent="0.45">
      <c r="B114" s="189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71"/>
      <c r="AI114" s="171"/>
      <c r="AJ114" s="171"/>
      <c r="AK114" s="171"/>
      <c r="AL114" s="171"/>
      <c r="AM114" s="171"/>
      <c r="AN114" s="171"/>
      <c r="AO114" s="171"/>
      <c r="AP114" s="171"/>
      <c r="AQ114" s="171"/>
      <c r="AR114" s="171"/>
      <c r="AS114" s="171"/>
      <c r="AT114" s="171"/>
      <c r="AU114" s="171"/>
      <c r="AV114" s="171"/>
      <c r="AW114" s="171"/>
      <c r="AX114" s="171"/>
      <c r="AY114" s="171"/>
      <c r="AZ114" s="171"/>
      <c r="BA114" s="171"/>
      <c r="BB114" s="171"/>
      <c r="BC114" s="171"/>
      <c r="BD114" s="171"/>
      <c r="BE114" s="171"/>
      <c r="BF114" s="171"/>
      <c r="BG114" s="171"/>
      <c r="BH114" s="184"/>
      <c r="BI114" s="178"/>
      <c r="BJ114" s="178"/>
      <c r="BK114" s="172"/>
      <c r="BM114" s="9"/>
    </row>
    <row r="115" spans="2:65" x14ac:dyDescent="0.45">
      <c r="B115" s="189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84"/>
      <c r="BI115" s="178"/>
      <c r="BJ115" s="178"/>
      <c r="BK115" s="172"/>
      <c r="BM115" s="9"/>
    </row>
    <row r="116" spans="2:65" x14ac:dyDescent="0.45">
      <c r="B116" s="189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71"/>
      <c r="AI116" s="171"/>
      <c r="AJ116" s="171"/>
      <c r="AK116" s="171"/>
      <c r="AL116" s="171"/>
      <c r="AM116" s="171"/>
      <c r="AN116" s="171"/>
      <c r="AO116" s="171"/>
      <c r="AP116" s="171"/>
      <c r="AQ116" s="171"/>
      <c r="AR116" s="171"/>
      <c r="AS116" s="171"/>
      <c r="AT116" s="171"/>
      <c r="AU116" s="171"/>
      <c r="AV116" s="171"/>
      <c r="AW116" s="171"/>
      <c r="AX116" s="171"/>
      <c r="AY116" s="171"/>
      <c r="AZ116" s="171"/>
      <c r="BA116" s="171"/>
      <c r="BB116" s="171"/>
      <c r="BC116" s="171"/>
      <c r="BD116" s="171"/>
      <c r="BE116" s="171"/>
      <c r="BF116" s="171"/>
      <c r="BG116" s="171"/>
      <c r="BH116" s="184"/>
      <c r="BI116" s="178"/>
      <c r="BJ116" s="178"/>
      <c r="BK116" s="172"/>
      <c r="BM116" s="9"/>
    </row>
    <row r="117" spans="2:65" x14ac:dyDescent="0.45">
      <c r="B117" s="189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71"/>
      <c r="AI117" s="171"/>
      <c r="AJ117" s="171"/>
      <c r="AK117" s="171"/>
      <c r="AL117" s="171"/>
      <c r="AM117" s="171"/>
      <c r="AN117" s="171"/>
      <c r="AO117" s="171"/>
      <c r="AP117" s="171"/>
      <c r="AQ117" s="171"/>
      <c r="AR117" s="171"/>
      <c r="AS117" s="171"/>
      <c r="AT117" s="171"/>
      <c r="AU117" s="171"/>
      <c r="AV117" s="171"/>
      <c r="AW117" s="171"/>
      <c r="AX117" s="171"/>
      <c r="AY117" s="171"/>
      <c r="AZ117" s="171"/>
      <c r="BA117" s="171"/>
      <c r="BB117" s="171"/>
      <c r="BC117" s="171"/>
      <c r="BD117" s="171"/>
      <c r="BE117" s="171"/>
      <c r="BF117" s="171"/>
      <c r="BG117" s="171"/>
      <c r="BH117" s="184"/>
      <c r="BI117" s="178"/>
      <c r="BJ117" s="178"/>
      <c r="BK117" s="172"/>
      <c r="BM117" s="9"/>
    </row>
    <row r="118" spans="2:65" x14ac:dyDescent="0.45">
      <c r="B118" s="189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71"/>
      <c r="AI118" s="171"/>
      <c r="AJ118" s="171"/>
      <c r="AK118" s="171"/>
      <c r="AL118" s="171"/>
      <c r="AM118" s="171"/>
      <c r="AN118" s="171"/>
      <c r="AO118" s="171"/>
      <c r="AP118" s="171"/>
      <c r="AQ118" s="171"/>
      <c r="AR118" s="171"/>
      <c r="AS118" s="171"/>
      <c r="AT118" s="171"/>
      <c r="AU118" s="171"/>
      <c r="AV118" s="171"/>
      <c r="AW118" s="171"/>
      <c r="AX118" s="171"/>
      <c r="AY118" s="171"/>
      <c r="AZ118" s="171"/>
      <c r="BA118" s="171"/>
      <c r="BB118" s="171"/>
      <c r="BC118" s="171"/>
      <c r="BD118" s="171"/>
      <c r="BE118" s="171"/>
      <c r="BF118" s="171"/>
      <c r="BG118" s="171"/>
      <c r="BH118" s="184"/>
      <c r="BI118" s="178"/>
      <c r="BJ118" s="178"/>
      <c r="BK118" s="172"/>
      <c r="BM118" s="9"/>
    </row>
    <row r="119" spans="2:65" x14ac:dyDescent="0.45">
      <c r="B119" s="189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71"/>
      <c r="AI119" s="171"/>
      <c r="AJ119" s="171"/>
      <c r="AK119" s="171"/>
      <c r="AL119" s="171"/>
      <c r="AM119" s="171"/>
      <c r="AN119" s="171"/>
      <c r="AO119" s="171"/>
      <c r="AP119" s="171"/>
      <c r="AQ119" s="171"/>
      <c r="AR119" s="171"/>
      <c r="AS119" s="171"/>
      <c r="AT119" s="171"/>
      <c r="AU119" s="171"/>
      <c r="AV119" s="171"/>
      <c r="AW119" s="171"/>
      <c r="AX119" s="171"/>
      <c r="AY119" s="171"/>
      <c r="AZ119" s="171"/>
      <c r="BA119" s="171"/>
      <c r="BB119" s="171"/>
      <c r="BC119" s="171"/>
      <c r="BD119" s="171"/>
      <c r="BE119" s="171"/>
      <c r="BF119" s="171"/>
      <c r="BG119" s="171"/>
      <c r="BH119" s="184"/>
      <c r="BI119" s="178"/>
      <c r="BJ119" s="178"/>
      <c r="BK119" s="172"/>
      <c r="BM119" s="9"/>
    </row>
    <row r="120" spans="2:65" x14ac:dyDescent="0.45">
      <c r="B120" s="189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71"/>
      <c r="AI120" s="171"/>
      <c r="AJ120" s="171"/>
      <c r="AK120" s="171"/>
      <c r="AL120" s="171"/>
      <c r="AM120" s="171"/>
      <c r="AN120" s="171"/>
      <c r="AO120" s="171"/>
      <c r="AP120" s="171"/>
      <c r="AQ120" s="171"/>
      <c r="AR120" s="171"/>
      <c r="AS120" s="171"/>
      <c r="AT120" s="171"/>
      <c r="AU120" s="171"/>
      <c r="AV120" s="171"/>
      <c r="AW120" s="171"/>
      <c r="AX120" s="171"/>
      <c r="AY120" s="171"/>
      <c r="AZ120" s="171"/>
      <c r="BA120" s="171"/>
      <c r="BB120" s="171"/>
      <c r="BC120" s="171"/>
      <c r="BD120" s="171"/>
      <c r="BE120" s="171"/>
      <c r="BF120" s="171"/>
      <c r="BG120" s="171"/>
      <c r="BH120" s="184"/>
      <c r="BI120" s="178"/>
      <c r="BJ120" s="178"/>
      <c r="BK120" s="172"/>
      <c r="BM120" s="9"/>
    </row>
    <row r="121" spans="2:65" x14ac:dyDescent="0.45">
      <c r="B121" s="189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71"/>
      <c r="AI121" s="171"/>
      <c r="AJ121" s="171"/>
      <c r="AK121" s="171"/>
      <c r="AL121" s="171"/>
      <c r="AM121" s="171"/>
      <c r="AN121" s="171"/>
      <c r="AO121" s="171"/>
      <c r="AP121" s="171"/>
      <c r="AQ121" s="171"/>
      <c r="AR121" s="171"/>
      <c r="AS121" s="171"/>
      <c r="AT121" s="171"/>
      <c r="AU121" s="171"/>
      <c r="AV121" s="171"/>
      <c r="AW121" s="171"/>
      <c r="AX121" s="171"/>
      <c r="AY121" s="171"/>
      <c r="AZ121" s="171"/>
      <c r="BA121" s="171"/>
      <c r="BB121" s="171"/>
      <c r="BC121" s="171"/>
      <c r="BD121" s="171"/>
      <c r="BE121" s="171"/>
      <c r="BF121" s="171"/>
      <c r="BG121" s="171"/>
      <c r="BH121" s="184"/>
      <c r="BI121" s="178"/>
      <c r="BJ121" s="178"/>
      <c r="BK121" s="172"/>
      <c r="BM121" s="9"/>
    </row>
    <row r="122" spans="2:65" x14ac:dyDescent="0.45">
      <c r="B122" s="189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71"/>
      <c r="AI122" s="171"/>
      <c r="AJ122" s="171"/>
      <c r="AK122" s="171"/>
      <c r="AL122" s="171"/>
      <c r="AM122" s="171"/>
      <c r="AN122" s="171"/>
      <c r="AO122" s="171"/>
      <c r="AP122" s="171"/>
      <c r="AQ122" s="171"/>
      <c r="AR122" s="171"/>
      <c r="AS122" s="171"/>
      <c r="AT122" s="171"/>
      <c r="AU122" s="171"/>
      <c r="AV122" s="171"/>
      <c r="AW122" s="171"/>
      <c r="AX122" s="171"/>
      <c r="AY122" s="171"/>
      <c r="AZ122" s="171"/>
      <c r="BA122" s="171"/>
      <c r="BB122" s="171"/>
      <c r="BC122" s="171"/>
      <c r="BD122" s="171"/>
      <c r="BE122" s="171"/>
      <c r="BF122" s="171"/>
      <c r="BG122" s="171"/>
      <c r="BH122" s="184"/>
      <c r="BI122" s="178"/>
      <c r="BJ122" s="178"/>
      <c r="BK122" s="172"/>
      <c r="BM122" s="9"/>
    </row>
    <row r="123" spans="2:65" x14ac:dyDescent="0.45">
      <c r="B123" s="189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71"/>
      <c r="AI123" s="171"/>
      <c r="AJ123" s="171"/>
      <c r="AK123" s="171"/>
      <c r="AL123" s="171"/>
      <c r="AM123" s="171"/>
      <c r="AN123" s="171"/>
      <c r="AO123" s="171"/>
      <c r="AP123" s="171"/>
      <c r="AQ123" s="171"/>
      <c r="AR123" s="171"/>
      <c r="AS123" s="171"/>
      <c r="AT123" s="171"/>
      <c r="AU123" s="171"/>
      <c r="AV123" s="171"/>
      <c r="AW123" s="171"/>
      <c r="AX123" s="171"/>
      <c r="AY123" s="171"/>
      <c r="AZ123" s="171"/>
      <c r="BA123" s="171"/>
      <c r="BB123" s="171"/>
      <c r="BC123" s="171"/>
      <c r="BD123" s="171"/>
      <c r="BE123" s="171"/>
      <c r="BF123" s="171"/>
      <c r="BG123" s="171"/>
      <c r="BH123" s="184"/>
      <c r="BI123" s="178"/>
      <c r="BJ123" s="178"/>
      <c r="BK123" s="172"/>
      <c r="BM123" s="9"/>
    </row>
    <row r="124" spans="2:65" x14ac:dyDescent="0.45">
      <c r="B124" s="189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71"/>
      <c r="AI124" s="171"/>
      <c r="AJ124" s="171"/>
      <c r="AK124" s="171"/>
      <c r="AL124" s="171"/>
      <c r="AM124" s="171"/>
      <c r="AN124" s="171"/>
      <c r="AO124" s="171"/>
      <c r="AP124" s="171"/>
      <c r="AQ124" s="171"/>
      <c r="AR124" s="171"/>
      <c r="AS124" s="171"/>
      <c r="AT124" s="171"/>
      <c r="AU124" s="171"/>
      <c r="AV124" s="171"/>
      <c r="AW124" s="171"/>
      <c r="AX124" s="171"/>
      <c r="AY124" s="171"/>
      <c r="AZ124" s="171"/>
      <c r="BA124" s="171"/>
      <c r="BB124" s="171"/>
      <c r="BC124" s="171"/>
      <c r="BD124" s="171"/>
      <c r="BE124" s="171"/>
      <c r="BF124" s="171"/>
      <c r="BG124" s="171"/>
      <c r="BH124" s="184"/>
      <c r="BI124" s="178"/>
      <c r="BJ124" s="178"/>
      <c r="BK124" s="172"/>
      <c r="BM124" s="9"/>
    </row>
    <row r="125" spans="2:65" x14ac:dyDescent="0.45">
      <c r="B125" s="189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71"/>
      <c r="AI125" s="171"/>
      <c r="AJ125" s="171"/>
      <c r="AK125" s="171"/>
      <c r="AL125" s="171"/>
      <c r="AM125" s="171"/>
      <c r="AN125" s="171"/>
      <c r="AO125" s="171"/>
      <c r="AP125" s="171"/>
      <c r="AQ125" s="171"/>
      <c r="AR125" s="171"/>
      <c r="AS125" s="171"/>
      <c r="AT125" s="171"/>
      <c r="AU125" s="171"/>
      <c r="AV125" s="171"/>
      <c r="AW125" s="171"/>
      <c r="AX125" s="171"/>
      <c r="AY125" s="171"/>
      <c r="AZ125" s="171"/>
      <c r="BA125" s="171"/>
      <c r="BB125" s="171"/>
      <c r="BC125" s="171"/>
      <c r="BD125" s="171"/>
      <c r="BE125" s="171"/>
      <c r="BF125" s="171"/>
      <c r="BG125" s="171"/>
      <c r="BH125" s="184"/>
      <c r="BI125" s="178"/>
      <c r="BJ125" s="178"/>
      <c r="BK125" s="172"/>
      <c r="BM125" s="9"/>
    </row>
    <row r="126" spans="2:65" x14ac:dyDescent="0.45">
      <c r="B126" s="189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71"/>
      <c r="AI126" s="171"/>
      <c r="AJ126" s="171"/>
      <c r="AK126" s="171"/>
      <c r="AL126" s="171"/>
      <c r="AM126" s="171"/>
      <c r="AN126" s="171"/>
      <c r="AO126" s="171"/>
      <c r="AP126" s="171"/>
      <c r="AQ126" s="171"/>
      <c r="AR126" s="171"/>
      <c r="AS126" s="171"/>
      <c r="AT126" s="171"/>
      <c r="AU126" s="171"/>
      <c r="AV126" s="171"/>
      <c r="AW126" s="171"/>
      <c r="AX126" s="171"/>
      <c r="AY126" s="171"/>
      <c r="AZ126" s="171"/>
      <c r="BA126" s="171"/>
      <c r="BB126" s="171"/>
      <c r="BC126" s="171"/>
      <c r="BD126" s="171"/>
      <c r="BE126" s="171"/>
      <c r="BF126" s="171"/>
      <c r="BG126" s="171"/>
      <c r="BH126" s="184"/>
      <c r="BI126" s="178"/>
      <c r="BJ126" s="178"/>
      <c r="BK126" s="172"/>
      <c r="BM126" s="9"/>
    </row>
    <row r="127" spans="2:65" x14ac:dyDescent="0.45">
      <c r="B127" s="189"/>
      <c r="C127" s="171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71"/>
      <c r="AI127" s="171"/>
      <c r="AJ127" s="171"/>
      <c r="AK127" s="171"/>
      <c r="AL127" s="171"/>
      <c r="AM127" s="171"/>
      <c r="AN127" s="171"/>
      <c r="AO127" s="171"/>
      <c r="AP127" s="171"/>
      <c r="AQ127" s="171"/>
      <c r="AR127" s="171"/>
      <c r="AS127" s="171"/>
      <c r="AT127" s="171"/>
      <c r="AU127" s="171"/>
      <c r="AV127" s="171"/>
      <c r="AW127" s="171"/>
      <c r="AX127" s="171"/>
      <c r="AY127" s="171"/>
      <c r="AZ127" s="171"/>
      <c r="BA127" s="171"/>
      <c r="BB127" s="171"/>
      <c r="BC127" s="171"/>
      <c r="BD127" s="171"/>
      <c r="BE127" s="171"/>
      <c r="BF127" s="171"/>
      <c r="BG127" s="171"/>
      <c r="BH127" s="184"/>
      <c r="BI127" s="178"/>
      <c r="BJ127" s="178"/>
      <c r="BK127" s="172"/>
      <c r="BM127" s="9"/>
    </row>
    <row r="128" spans="2:65" x14ac:dyDescent="0.45"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71"/>
      <c r="AI128" s="171"/>
      <c r="AJ128" s="171"/>
      <c r="AK128" s="171"/>
      <c r="AL128" s="171"/>
      <c r="AM128" s="171"/>
      <c r="AN128" s="171"/>
      <c r="AO128" s="171"/>
      <c r="AP128" s="171"/>
      <c r="AQ128" s="171"/>
      <c r="AR128" s="171"/>
      <c r="AS128" s="171"/>
      <c r="AT128" s="171"/>
      <c r="AU128" s="171"/>
      <c r="AV128" s="171"/>
      <c r="AW128" s="171"/>
      <c r="AX128" s="171"/>
      <c r="AY128" s="171"/>
      <c r="AZ128" s="171"/>
      <c r="BA128" s="171"/>
      <c r="BB128" s="171"/>
      <c r="BC128" s="171"/>
      <c r="BD128" s="171"/>
      <c r="BE128" s="171"/>
      <c r="BF128" s="171"/>
      <c r="BG128" s="171"/>
      <c r="BH128" s="184"/>
      <c r="BI128" s="178"/>
      <c r="BJ128" s="178"/>
      <c r="BK128" s="172"/>
      <c r="BM128" s="9"/>
    </row>
    <row r="129" spans="2:65" x14ac:dyDescent="0.45"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71"/>
      <c r="AI129" s="171"/>
      <c r="AJ129" s="171"/>
      <c r="AK129" s="171"/>
      <c r="AL129" s="171"/>
      <c r="AM129" s="171"/>
      <c r="AN129" s="171"/>
      <c r="AO129" s="171"/>
      <c r="AP129" s="171"/>
      <c r="AQ129" s="171"/>
      <c r="AR129" s="171"/>
      <c r="AS129" s="171"/>
      <c r="AT129" s="171"/>
      <c r="AU129" s="171"/>
      <c r="AV129" s="171"/>
      <c r="AW129" s="171"/>
      <c r="AX129" s="171"/>
      <c r="AY129" s="171"/>
      <c r="AZ129" s="171"/>
      <c r="BA129" s="171"/>
      <c r="BB129" s="171"/>
      <c r="BC129" s="171"/>
      <c r="BD129" s="171"/>
      <c r="BE129" s="171"/>
      <c r="BF129" s="171"/>
      <c r="BG129" s="171"/>
      <c r="BH129" s="184"/>
      <c r="BI129" s="178"/>
      <c r="BJ129" s="178"/>
      <c r="BK129" s="172"/>
      <c r="BM129" s="9"/>
    </row>
    <row r="130" spans="2:65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71"/>
      <c r="AI130" s="171"/>
      <c r="AJ130" s="171"/>
      <c r="AK130" s="171"/>
      <c r="AL130" s="171"/>
      <c r="AM130" s="171"/>
      <c r="AN130" s="171"/>
      <c r="AO130" s="171"/>
      <c r="AP130" s="171"/>
      <c r="AQ130" s="171"/>
      <c r="AR130" s="171"/>
      <c r="AS130" s="171"/>
      <c r="AT130" s="171"/>
      <c r="AU130" s="171"/>
      <c r="AV130" s="171"/>
      <c r="AW130" s="171"/>
      <c r="AX130" s="171"/>
      <c r="AY130" s="171"/>
      <c r="AZ130" s="171"/>
      <c r="BA130" s="171"/>
      <c r="BB130" s="171"/>
      <c r="BC130" s="171"/>
      <c r="BD130" s="171"/>
      <c r="BE130" s="171"/>
      <c r="BF130" s="171"/>
      <c r="BG130" s="171"/>
      <c r="BH130" s="184"/>
      <c r="BI130" s="178"/>
      <c r="BJ130" s="178"/>
      <c r="BK130" s="172"/>
      <c r="BM130" s="9"/>
    </row>
    <row r="131" spans="2:65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71"/>
      <c r="AI131" s="171"/>
      <c r="AJ131" s="171"/>
      <c r="AK131" s="171"/>
      <c r="AL131" s="171"/>
      <c r="AM131" s="171"/>
      <c r="AN131" s="171"/>
      <c r="AO131" s="171"/>
      <c r="AP131" s="171"/>
      <c r="AQ131" s="171"/>
      <c r="AR131" s="171"/>
      <c r="AS131" s="171"/>
      <c r="AT131" s="171"/>
      <c r="AU131" s="171"/>
      <c r="AV131" s="171"/>
      <c r="AW131" s="171"/>
      <c r="AX131" s="171"/>
      <c r="AY131" s="171"/>
      <c r="AZ131" s="171"/>
      <c r="BA131" s="171"/>
      <c r="BB131" s="171"/>
      <c r="BC131" s="171"/>
      <c r="BD131" s="171"/>
      <c r="BE131" s="171"/>
      <c r="BF131" s="171"/>
      <c r="BG131" s="171"/>
      <c r="BH131" s="184"/>
      <c r="BI131" s="178"/>
      <c r="BJ131" s="178"/>
      <c r="BK131" s="172"/>
      <c r="BM131" s="9"/>
    </row>
    <row r="132" spans="2:65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71"/>
      <c r="AI132" s="171"/>
      <c r="AJ132" s="171"/>
      <c r="AK132" s="171"/>
      <c r="AL132" s="171"/>
      <c r="AM132" s="171"/>
      <c r="AN132" s="171"/>
      <c r="AO132" s="171"/>
      <c r="AP132" s="171"/>
      <c r="AQ132" s="171"/>
      <c r="AR132" s="171"/>
      <c r="AS132" s="171"/>
      <c r="AT132" s="171"/>
      <c r="AU132" s="171"/>
      <c r="AV132" s="171"/>
      <c r="AW132" s="171"/>
      <c r="AX132" s="171"/>
      <c r="AY132" s="171"/>
      <c r="AZ132" s="171"/>
      <c r="BA132" s="171"/>
      <c r="BB132" s="171"/>
      <c r="BC132" s="171"/>
      <c r="BD132" s="171"/>
      <c r="BE132" s="171"/>
      <c r="BF132" s="171"/>
      <c r="BG132" s="171"/>
      <c r="BH132" s="184"/>
      <c r="BI132" s="178"/>
      <c r="BJ132" s="178"/>
      <c r="BK132" s="172"/>
      <c r="BM132" s="9"/>
    </row>
    <row r="133" spans="2:65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71"/>
      <c r="AI133" s="171"/>
      <c r="AJ133" s="171"/>
      <c r="AK133" s="171"/>
      <c r="AL133" s="171"/>
      <c r="AM133" s="171"/>
      <c r="AN133" s="171"/>
      <c r="AO133" s="171"/>
      <c r="AP133" s="171"/>
      <c r="AQ133" s="171"/>
      <c r="AR133" s="171"/>
      <c r="AS133" s="171"/>
      <c r="AT133" s="171"/>
      <c r="AU133" s="171"/>
      <c r="AV133" s="171"/>
      <c r="AW133" s="171"/>
      <c r="AX133" s="171"/>
      <c r="AY133" s="171"/>
      <c r="AZ133" s="171"/>
      <c r="BA133" s="171"/>
      <c r="BB133" s="171"/>
      <c r="BC133" s="171"/>
      <c r="BD133" s="171"/>
      <c r="BE133" s="171"/>
      <c r="BF133" s="171"/>
      <c r="BG133" s="171"/>
      <c r="BH133" s="184"/>
      <c r="BI133" s="178"/>
      <c r="BJ133" s="178"/>
      <c r="BK133" s="172"/>
      <c r="BM133" s="9"/>
    </row>
    <row r="134" spans="2:65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71"/>
      <c r="AI134" s="171"/>
      <c r="AJ134" s="171"/>
      <c r="AK134" s="171"/>
      <c r="AL134" s="171"/>
      <c r="AM134" s="171"/>
      <c r="AN134" s="171"/>
      <c r="AO134" s="171"/>
      <c r="AP134" s="171"/>
      <c r="AQ134" s="171"/>
      <c r="AR134" s="171"/>
      <c r="AS134" s="171"/>
      <c r="AT134" s="171"/>
      <c r="AU134" s="171"/>
      <c r="AV134" s="171"/>
      <c r="AW134" s="171"/>
      <c r="AX134" s="171"/>
      <c r="AY134" s="171"/>
      <c r="AZ134" s="171"/>
      <c r="BA134" s="171"/>
      <c r="BB134" s="171"/>
      <c r="BC134" s="171"/>
      <c r="BD134" s="171"/>
      <c r="BE134" s="171"/>
      <c r="BF134" s="171"/>
      <c r="BG134" s="171"/>
      <c r="BH134" s="184"/>
      <c r="BI134" s="178"/>
      <c r="BJ134" s="178"/>
      <c r="BK134" s="172"/>
      <c r="BM134" s="9"/>
    </row>
    <row r="135" spans="2:65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71"/>
      <c r="AI135" s="171"/>
      <c r="AJ135" s="171"/>
      <c r="AK135" s="171"/>
      <c r="AL135" s="171"/>
      <c r="AM135" s="171"/>
      <c r="AN135" s="171"/>
      <c r="AO135" s="171"/>
      <c r="AP135" s="171"/>
      <c r="AQ135" s="171"/>
      <c r="AR135" s="171"/>
      <c r="AS135" s="171"/>
      <c r="AT135" s="171"/>
      <c r="AU135" s="171"/>
      <c r="AV135" s="171"/>
      <c r="AW135" s="171"/>
      <c r="AX135" s="171"/>
      <c r="AY135" s="171"/>
      <c r="AZ135" s="171"/>
      <c r="BA135" s="171"/>
      <c r="BB135" s="171"/>
      <c r="BC135" s="171"/>
      <c r="BD135" s="171"/>
      <c r="BE135" s="171"/>
      <c r="BF135" s="171"/>
      <c r="BG135" s="171"/>
      <c r="BH135" s="184"/>
      <c r="BI135" s="178"/>
      <c r="BJ135" s="178"/>
      <c r="BK135" s="172"/>
      <c r="BM135" s="9"/>
    </row>
    <row r="136" spans="2:65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71"/>
      <c r="AI136" s="171"/>
      <c r="AJ136" s="171"/>
      <c r="AK136" s="171"/>
      <c r="AL136" s="171"/>
      <c r="AM136" s="171"/>
      <c r="AN136" s="171"/>
      <c r="AO136" s="171"/>
      <c r="AP136" s="171"/>
      <c r="AQ136" s="171"/>
      <c r="AR136" s="171"/>
      <c r="AS136" s="171"/>
      <c r="AT136" s="171"/>
      <c r="AU136" s="171"/>
      <c r="AV136" s="171"/>
      <c r="AW136" s="171"/>
      <c r="AX136" s="171"/>
      <c r="AY136" s="171"/>
      <c r="AZ136" s="171"/>
      <c r="BA136" s="171"/>
      <c r="BB136" s="171"/>
      <c r="BC136" s="171"/>
      <c r="BD136" s="171"/>
      <c r="BE136" s="171"/>
      <c r="BF136" s="171"/>
      <c r="BG136" s="171"/>
      <c r="BH136" s="184"/>
      <c r="BI136" s="178"/>
      <c r="BJ136" s="178"/>
      <c r="BK136" s="172"/>
      <c r="BM136" s="9"/>
    </row>
    <row r="137" spans="2:65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71"/>
      <c r="AI137" s="171"/>
      <c r="AJ137" s="171"/>
      <c r="AK137" s="171"/>
      <c r="AL137" s="171"/>
      <c r="AM137" s="171"/>
      <c r="AN137" s="171"/>
      <c r="AO137" s="171"/>
      <c r="AP137" s="171"/>
      <c r="AQ137" s="171"/>
      <c r="AR137" s="171"/>
      <c r="AS137" s="171"/>
      <c r="AT137" s="171"/>
      <c r="AU137" s="171"/>
      <c r="AV137" s="171"/>
      <c r="AW137" s="171"/>
      <c r="AX137" s="171"/>
      <c r="AY137" s="171"/>
      <c r="AZ137" s="171"/>
      <c r="BA137" s="171"/>
      <c r="BB137" s="171"/>
      <c r="BC137" s="171"/>
      <c r="BD137" s="171"/>
      <c r="BE137" s="171"/>
      <c r="BF137" s="171"/>
      <c r="BG137" s="171"/>
      <c r="BH137" s="184"/>
      <c r="BI137" s="178"/>
      <c r="BJ137" s="178"/>
      <c r="BK137" s="172"/>
      <c r="BM137" s="9"/>
    </row>
    <row r="138" spans="2:65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71"/>
      <c r="AI138" s="171"/>
      <c r="AJ138" s="171"/>
      <c r="AK138" s="171"/>
      <c r="AL138" s="171"/>
      <c r="AM138" s="171"/>
      <c r="AN138" s="171"/>
      <c r="AO138" s="171"/>
      <c r="AP138" s="171"/>
      <c r="AQ138" s="171"/>
      <c r="AR138" s="171"/>
      <c r="AS138" s="171"/>
      <c r="AT138" s="171"/>
      <c r="AU138" s="171"/>
      <c r="AV138" s="171"/>
      <c r="AW138" s="171"/>
      <c r="AX138" s="171"/>
      <c r="AY138" s="171"/>
      <c r="AZ138" s="171"/>
      <c r="BA138" s="171"/>
      <c r="BB138" s="171"/>
      <c r="BC138" s="171"/>
      <c r="BD138" s="171"/>
      <c r="BE138" s="171"/>
      <c r="BF138" s="171"/>
      <c r="BG138" s="171"/>
      <c r="BH138" s="184"/>
      <c r="BI138" s="178"/>
      <c r="BJ138" s="178"/>
      <c r="BK138" s="172"/>
      <c r="BM138" s="9"/>
    </row>
    <row r="139" spans="2:65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71"/>
      <c r="AI139" s="171"/>
      <c r="AJ139" s="171"/>
      <c r="AK139" s="171"/>
      <c r="AL139" s="171"/>
      <c r="AM139" s="171"/>
      <c r="AN139" s="171"/>
      <c r="AO139" s="171"/>
      <c r="AP139" s="171"/>
      <c r="AQ139" s="171"/>
      <c r="AR139" s="171"/>
      <c r="AS139" s="171"/>
      <c r="AT139" s="171"/>
      <c r="AU139" s="171"/>
      <c r="AV139" s="171"/>
      <c r="AW139" s="171"/>
      <c r="AX139" s="171"/>
      <c r="AY139" s="171"/>
      <c r="AZ139" s="171"/>
      <c r="BA139" s="171"/>
      <c r="BB139" s="171"/>
      <c r="BC139" s="171"/>
      <c r="BD139" s="171"/>
      <c r="BE139" s="171"/>
      <c r="BF139" s="171"/>
      <c r="BG139" s="171"/>
      <c r="BH139" s="184"/>
      <c r="BI139" s="178"/>
      <c r="BJ139" s="178"/>
      <c r="BK139" s="172"/>
      <c r="BM139" s="9"/>
    </row>
    <row r="140" spans="2:65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71"/>
      <c r="AI140" s="171"/>
      <c r="AJ140" s="171"/>
      <c r="AK140" s="171"/>
      <c r="AL140" s="171"/>
      <c r="AM140" s="171"/>
      <c r="AN140" s="171"/>
      <c r="AO140" s="171"/>
      <c r="AP140" s="171"/>
      <c r="AQ140" s="171"/>
      <c r="AR140" s="171"/>
      <c r="AS140" s="171"/>
      <c r="AT140" s="171"/>
      <c r="AU140" s="171"/>
      <c r="AV140" s="171"/>
      <c r="AW140" s="171"/>
      <c r="AX140" s="171"/>
      <c r="AY140" s="171"/>
      <c r="AZ140" s="171"/>
      <c r="BA140" s="171"/>
      <c r="BB140" s="171"/>
      <c r="BC140" s="171"/>
      <c r="BD140" s="171"/>
      <c r="BE140" s="171"/>
      <c r="BF140" s="171"/>
      <c r="BG140" s="171"/>
      <c r="BH140" s="184"/>
      <c r="BI140" s="178"/>
      <c r="BJ140" s="178"/>
      <c r="BK140" s="172"/>
      <c r="BM140" s="9"/>
    </row>
    <row r="141" spans="2:65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71"/>
      <c r="AI141" s="171"/>
      <c r="AJ141" s="171"/>
      <c r="AK141" s="171"/>
      <c r="AL141" s="171"/>
      <c r="AM141" s="171"/>
      <c r="AN141" s="171"/>
      <c r="AO141" s="171"/>
      <c r="AP141" s="171"/>
      <c r="AQ141" s="171"/>
      <c r="AR141" s="171"/>
      <c r="AS141" s="171"/>
      <c r="AT141" s="171"/>
      <c r="AU141" s="171"/>
      <c r="AV141" s="171"/>
      <c r="AW141" s="171"/>
      <c r="AX141" s="171"/>
      <c r="AY141" s="171"/>
      <c r="AZ141" s="171"/>
      <c r="BA141" s="171"/>
      <c r="BB141" s="171"/>
      <c r="BC141" s="171"/>
      <c r="BD141" s="171"/>
      <c r="BE141" s="171"/>
      <c r="BF141" s="171"/>
      <c r="BG141" s="171"/>
      <c r="BH141" s="184"/>
      <c r="BI141" s="178"/>
      <c r="BJ141" s="178"/>
      <c r="BK141" s="172"/>
      <c r="BM141" s="9"/>
    </row>
    <row r="142" spans="2:65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71"/>
      <c r="AI142" s="171"/>
      <c r="AJ142" s="171"/>
      <c r="AK142" s="171"/>
      <c r="AL142" s="171"/>
      <c r="AM142" s="171"/>
      <c r="AN142" s="171"/>
      <c r="AO142" s="171"/>
      <c r="AP142" s="171"/>
      <c r="AQ142" s="171"/>
      <c r="AR142" s="171"/>
      <c r="AS142" s="171"/>
      <c r="AT142" s="171"/>
      <c r="AU142" s="171"/>
      <c r="AV142" s="171"/>
      <c r="AW142" s="171"/>
      <c r="AX142" s="171"/>
      <c r="AY142" s="171"/>
      <c r="AZ142" s="171"/>
      <c r="BA142" s="171"/>
      <c r="BB142" s="171"/>
      <c r="BC142" s="171"/>
      <c r="BD142" s="171"/>
      <c r="BE142" s="171"/>
      <c r="BF142" s="171"/>
      <c r="BG142" s="171"/>
      <c r="BH142" s="184"/>
      <c r="BI142" s="178"/>
      <c r="BJ142" s="178"/>
      <c r="BK142" s="172"/>
      <c r="BM142" s="9"/>
    </row>
    <row r="143" spans="2:65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71"/>
      <c r="AI143" s="171"/>
      <c r="AJ143" s="171"/>
      <c r="AK143" s="171"/>
      <c r="AL143" s="171"/>
      <c r="AM143" s="171"/>
      <c r="AN143" s="171"/>
      <c r="AO143" s="171"/>
      <c r="AP143" s="171"/>
      <c r="AQ143" s="171"/>
      <c r="AR143" s="171"/>
      <c r="AS143" s="171"/>
      <c r="AT143" s="171"/>
      <c r="AU143" s="171"/>
      <c r="AV143" s="171"/>
      <c r="AW143" s="171"/>
      <c r="AX143" s="171"/>
      <c r="AY143" s="171"/>
      <c r="AZ143" s="171"/>
      <c r="BA143" s="171"/>
      <c r="BB143" s="171"/>
      <c r="BC143" s="171"/>
      <c r="BD143" s="171"/>
      <c r="BE143" s="171"/>
      <c r="BF143" s="171"/>
      <c r="BG143" s="171"/>
      <c r="BH143" s="184"/>
      <c r="BI143" s="178"/>
      <c r="BJ143" s="178"/>
      <c r="BK143" s="172"/>
      <c r="BM143" s="9"/>
    </row>
    <row r="144" spans="2:65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71"/>
      <c r="AI144" s="171"/>
      <c r="AJ144" s="171"/>
      <c r="AK144" s="171"/>
      <c r="AL144" s="171"/>
      <c r="AM144" s="171"/>
      <c r="AN144" s="171"/>
      <c r="AO144" s="171"/>
      <c r="AP144" s="171"/>
      <c r="AQ144" s="171"/>
      <c r="AR144" s="171"/>
      <c r="AS144" s="171"/>
      <c r="AT144" s="171"/>
      <c r="AU144" s="171"/>
      <c r="AV144" s="171"/>
      <c r="AW144" s="171"/>
      <c r="AX144" s="171"/>
      <c r="AY144" s="171"/>
      <c r="AZ144" s="171"/>
      <c r="BA144" s="171"/>
      <c r="BB144" s="171"/>
      <c r="BC144" s="171"/>
      <c r="BD144" s="171"/>
      <c r="BE144" s="171"/>
      <c r="BF144" s="171"/>
      <c r="BG144" s="171"/>
      <c r="BH144" s="184"/>
      <c r="BI144" s="178"/>
      <c r="BJ144" s="178"/>
      <c r="BK144" s="172"/>
      <c r="BM144" s="9"/>
    </row>
    <row r="145" spans="1:123" s="14" customFormat="1" ht="14.65" thickBot="1" x14ac:dyDescent="0.5">
      <c r="A145" s="8"/>
      <c r="B145" s="189"/>
      <c r="C145" s="180"/>
      <c r="D145" s="180"/>
      <c r="E145" s="180"/>
      <c r="F145" s="180"/>
      <c r="G145" s="180"/>
      <c r="H145" s="180"/>
      <c r="I145" s="180"/>
      <c r="J145" s="180"/>
      <c r="K145" s="180"/>
      <c r="L145" s="180"/>
      <c r="M145" s="180"/>
      <c r="N145" s="180"/>
      <c r="O145" s="180"/>
      <c r="P145" s="180"/>
      <c r="Q145" s="180"/>
      <c r="R145" s="180"/>
      <c r="S145" s="180"/>
      <c r="T145" s="180"/>
      <c r="U145" s="180"/>
      <c r="V145" s="180"/>
      <c r="W145" s="180"/>
      <c r="X145" s="180"/>
      <c r="Y145" s="180"/>
      <c r="Z145" s="180"/>
      <c r="AA145" s="180"/>
      <c r="AB145" s="180"/>
      <c r="AC145" s="180"/>
      <c r="AD145" s="180"/>
      <c r="AE145" s="180"/>
      <c r="AF145" s="180"/>
      <c r="AG145" s="180"/>
      <c r="AH145" s="180"/>
      <c r="AI145" s="180"/>
      <c r="AJ145" s="180"/>
      <c r="AK145" s="180"/>
      <c r="AL145" s="180"/>
      <c r="AM145" s="180"/>
      <c r="AN145" s="180"/>
      <c r="AO145" s="180"/>
      <c r="AP145" s="180"/>
      <c r="AQ145" s="180"/>
      <c r="AR145" s="180"/>
      <c r="AS145" s="180"/>
      <c r="AT145" s="180"/>
      <c r="AU145" s="180"/>
      <c r="AV145" s="180"/>
      <c r="AW145" s="180"/>
      <c r="AX145" s="180"/>
      <c r="AY145" s="180"/>
      <c r="AZ145" s="180"/>
      <c r="BA145" s="180"/>
      <c r="BB145" s="180"/>
      <c r="BC145" s="180"/>
      <c r="BD145" s="180"/>
      <c r="BE145" s="180"/>
      <c r="BF145" s="180"/>
      <c r="BG145" s="180"/>
      <c r="BH145" s="191"/>
      <c r="BI145" s="178"/>
      <c r="BJ145" s="178"/>
      <c r="BK145" s="172"/>
      <c r="BL145"/>
      <c r="BM145" s="9"/>
      <c r="BN145"/>
    </row>
    <row r="146" spans="1:123" ht="14.65" thickTop="1" x14ac:dyDescent="0.45">
      <c r="B146" s="189"/>
      <c r="C146" s="177"/>
      <c r="D146" s="177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  <c r="R146" s="177"/>
      <c r="S146" s="177"/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7"/>
      <c r="AD146" s="177"/>
      <c r="AE146" s="177"/>
      <c r="AF146" s="177"/>
      <c r="AG146" s="177"/>
      <c r="AH146" s="177"/>
      <c r="AI146" s="177"/>
      <c r="AJ146" s="177"/>
      <c r="AK146" s="177"/>
      <c r="AL146" s="177"/>
      <c r="AM146" s="177"/>
      <c r="AN146" s="177"/>
      <c r="AO146" s="177"/>
      <c r="AP146" s="177"/>
      <c r="AQ146" s="177"/>
      <c r="AR146" s="177"/>
      <c r="AS146" s="177"/>
      <c r="AT146" s="177"/>
      <c r="AU146" s="177"/>
      <c r="AV146" s="177"/>
      <c r="AW146" s="177"/>
      <c r="AX146" s="177"/>
      <c r="AY146" s="177"/>
      <c r="AZ146" s="177"/>
      <c r="BA146" s="177"/>
      <c r="BB146" s="177"/>
      <c r="BC146" s="177"/>
      <c r="BD146" s="177"/>
      <c r="BE146" s="177"/>
      <c r="BF146" s="177"/>
      <c r="BG146" s="177"/>
      <c r="BH146" s="187"/>
      <c r="BI146" s="178"/>
      <c r="BJ146" s="178"/>
      <c r="BK146" s="172"/>
      <c r="BM146" s="9"/>
      <c r="BO146" s="102"/>
      <c r="BP146" s="102"/>
      <c r="BQ146" s="102"/>
      <c r="BR146" s="102"/>
      <c r="BS146" s="102"/>
      <c r="BT146" s="102"/>
      <c r="BU146" s="102"/>
      <c r="BV146" s="102"/>
      <c r="BW146" s="102"/>
      <c r="BX146" s="102"/>
      <c r="BY146" s="102"/>
      <c r="BZ146" s="102"/>
      <c r="CA146" s="102"/>
      <c r="CB146" s="102"/>
      <c r="CC146" s="102"/>
      <c r="CD146" s="102"/>
      <c r="CE146" s="102"/>
      <c r="CF146" s="102"/>
      <c r="CG146" s="102"/>
      <c r="CH146" s="102"/>
      <c r="CI146" s="102"/>
      <c r="CJ146" s="102"/>
      <c r="CK146" s="102"/>
      <c r="CL146" s="102"/>
      <c r="CM146" s="102"/>
      <c r="CN146" s="102"/>
      <c r="CO146" s="102"/>
      <c r="CP146" s="102"/>
      <c r="CQ146" s="102"/>
      <c r="CR146" s="102"/>
      <c r="CS146" s="102"/>
      <c r="CT146" s="102"/>
      <c r="CU146" s="102"/>
      <c r="CV146" s="102"/>
      <c r="CW146" s="102"/>
      <c r="CX146" s="102"/>
      <c r="CY146" s="102"/>
      <c r="CZ146" s="102"/>
      <c r="DA146" s="102"/>
      <c r="DB146" s="102"/>
      <c r="DC146" s="102"/>
      <c r="DD146" s="102"/>
      <c r="DE146" s="102"/>
      <c r="DF146" s="102"/>
      <c r="DG146" s="102"/>
      <c r="DH146" s="102"/>
      <c r="DI146" s="102"/>
      <c r="DJ146" s="102"/>
      <c r="DK146" s="102"/>
      <c r="DL146" s="102"/>
      <c r="DM146" s="102"/>
      <c r="DN146" s="102"/>
      <c r="DO146" s="102"/>
      <c r="DP146" s="102"/>
      <c r="DQ146" s="102"/>
      <c r="DR146" s="102"/>
      <c r="DS146" s="102"/>
    </row>
    <row r="147" spans="1:123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71"/>
      <c r="AI147" s="171"/>
      <c r="AJ147" s="171"/>
      <c r="AK147" s="171"/>
      <c r="AL147" s="171"/>
      <c r="AM147" s="171"/>
      <c r="AN147" s="171"/>
      <c r="AO147" s="171"/>
      <c r="AP147" s="171"/>
      <c r="AQ147" s="171"/>
      <c r="AR147" s="171"/>
      <c r="AS147" s="171"/>
      <c r="AT147" s="171"/>
      <c r="AU147" s="171"/>
      <c r="AV147" s="171"/>
      <c r="AW147" s="171"/>
      <c r="AX147" s="171"/>
      <c r="AY147" s="171"/>
      <c r="AZ147" s="171"/>
      <c r="BA147" s="171"/>
      <c r="BB147" s="171"/>
      <c r="BC147" s="171"/>
      <c r="BD147" s="171"/>
      <c r="BE147" s="171"/>
      <c r="BF147" s="171"/>
      <c r="BG147" s="171"/>
      <c r="BH147" s="184"/>
      <c r="BI147" s="178"/>
      <c r="BJ147" s="178"/>
      <c r="BK147" s="172"/>
      <c r="BM147" s="9"/>
      <c r="BO147" s="8">
        <v>0</v>
      </c>
      <c r="BP147" s="39">
        <v>0</v>
      </c>
      <c r="BQ147" s="39">
        <v>0</v>
      </c>
      <c r="BR147" s="39">
        <v>0</v>
      </c>
      <c r="BS147" s="39">
        <v>0</v>
      </c>
      <c r="BT147" s="39">
        <v>0</v>
      </c>
      <c r="BU147" s="39">
        <v>0</v>
      </c>
      <c r="BV147" s="39">
        <v>0</v>
      </c>
      <c r="BW147" s="39">
        <v>0</v>
      </c>
      <c r="BX147" s="39">
        <v>0</v>
      </c>
      <c r="BY147" s="39">
        <v>0</v>
      </c>
      <c r="BZ147" s="39">
        <v>0</v>
      </c>
      <c r="CA147" s="39">
        <v>0</v>
      </c>
      <c r="CB147" s="39">
        <v>0</v>
      </c>
      <c r="CC147" s="39">
        <v>0</v>
      </c>
      <c r="CD147" s="39">
        <v>0</v>
      </c>
      <c r="CE147" s="39">
        <v>0</v>
      </c>
      <c r="CF147" s="39">
        <v>0</v>
      </c>
      <c r="CG147" s="39">
        <v>0</v>
      </c>
      <c r="CH147" s="39">
        <v>0</v>
      </c>
      <c r="CI147" s="39">
        <v>0</v>
      </c>
      <c r="CJ147" s="39">
        <v>0</v>
      </c>
      <c r="CK147" s="39">
        <v>0</v>
      </c>
      <c r="CL147" s="39">
        <v>0</v>
      </c>
      <c r="CM147" s="39">
        <v>0</v>
      </c>
      <c r="CN147" s="39">
        <v>0</v>
      </c>
      <c r="CO147" s="39">
        <v>0</v>
      </c>
      <c r="CP147" s="39">
        <v>0</v>
      </c>
      <c r="CQ147" s="39">
        <v>0</v>
      </c>
      <c r="CR147" s="39">
        <v>0</v>
      </c>
      <c r="CS147" s="39">
        <v>0</v>
      </c>
      <c r="CT147" s="39">
        <v>0</v>
      </c>
      <c r="CU147" s="39">
        <v>0</v>
      </c>
      <c r="CV147" s="39">
        <v>0</v>
      </c>
      <c r="CW147" s="39">
        <v>0</v>
      </c>
      <c r="CX147" s="39">
        <v>0</v>
      </c>
      <c r="CY147" s="39">
        <v>0</v>
      </c>
      <c r="CZ147" s="39">
        <v>0</v>
      </c>
      <c r="DA147" s="39">
        <v>0</v>
      </c>
      <c r="DB147" s="39">
        <v>0</v>
      </c>
      <c r="DC147" s="39">
        <v>0</v>
      </c>
      <c r="DD147" s="39">
        <v>0</v>
      </c>
      <c r="DE147" s="39">
        <v>0</v>
      </c>
      <c r="DF147" s="39">
        <v>0</v>
      </c>
      <c r="DG147" s="39">
        <v>0</v>
      </c>
      <c r="DH147" s="39">
        <v>0</v>
      </c>
      <c r="DI147" s="39">
        <v>0</v>
      </c>
      <c r="DJ147" s="39">
        <v>0</v>
      </c>
      <c r="DK147" s="39">
        <v>0</v>
      </c>
      <c r="DL147" s="39">
        <v>0</v>
      </c>
      <c r="DM147" s="39">
        <v>0</v>
      </c>
      <c r="DN147" s="39">
        <v>0</v>
      </c>
      <c r="DO147" s="39">
        <v>0</v>
      </c>
      <c r="DP147" s="39">
        <v>0</v>
      </c>
      <c r="DQ147" s="39">
        <v>0</v>
      </c>
      <c r="DR147" s="39">
        <v>0</v>
      </c>
      <c r="DS147" s="39">
        <v>0</v>
      </c>
    </row>
    <row r="148" spans="1:123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71"/>
      <c r="AI148" s="171"/>
      <c r="AJ148" s="171"/>
      <c r="AK148" s="171"/>
      <c r="AL148" s="171"/>
      <c r="AM148" s="171"/>
      <c r="AN148" s="171"/>
      <c r="AO148" s="171"/>
      <c r="AP148" s="171"/>
      <c r="AQ148" s="171"/>
      <c r="AR148" s="171"/>
      <c r="AS148" s="171"/>
      <c r="AT148" s="171"/>
      <c r="AU148" s="171"/>
      <c r="AV148" s="171"/>
      <c r="AW148" s="171"/>
      <c r="AX148" s="171"/>
      <c r="AY148" s="171"/>
      <c r="AZ148" s="171"/>
      <c r="BA148" s="171"/>
      <c r="BB148" s="171"/>
      <c r="BC148" s="171"/>
      <c r="BD148" s="171"/>
      <c r="BE148" s="171"/>
      <c r="BF148" s="171"/>
      <c r="BG148" s="171"/>
      <c r="BH148" s="184"/>
      <c r="BI148" s="178"/>
      <c r="BJ148" s="178"/>
      <c r="BK148" s="172"/>
      <c r="BM148" s="9"/>
      <c r="BO148" s="40">
        <f t="shared" ref="BO148:CT148" si="6">ROWS(C146:C165)-COUNTBLANK(C146:C165)</f>
        <v>0</v>
      </c>
      <c r="BP148" s="40">
        <f t="shared" si="6"/>
        <v>0</v>
      </c>
      <c r="BQ148" s="40">
        <f t="shared" si="6"/>
        <v>0</v>
      </c>
      <c r="BR148" s="40">
        <f t="shared" si="6"/>
        <v>0</v>
      </c>
      <c r="BS148" s="40">
        <f t="shared" si="6"/>
        <v>0</v>
      </c>
      <c r="BT148" s="40">
        <f t="shared" si="6"/>
        <v>0</v>
      </c>
      <c r="BU148" s="40">
        <f t="shared" si="6"/>
        <v>0</v>
      </c>
      <c r="BV148" s="40">
        <f t="shared" si="6"/>
        <v>0</v>
      </c>
      <c r="BW148" s="40">
        <f t="shared" si="6"/>
        <v>0</v>
      </c>
      <c r="BX148" s="40">
        <f t="shared" si="6"/>
        <v>0</v>
      </c>
      <c r="BY148" s="40">
        <f t="shared" si="6"/>
        <v>0</v>
      </c>
      <c r="BZ148" s="40">
        <f t="shared" si="6"/>
        <v>0</v>
      </c>
      <c r="CA148" s="40">
        <f t="shared" si="6"/>
        <v>0</v>
      </c>
      <c r="CB148" s="40">
        <f t="shared" si="6"/>
        <v>0</v>
      </c>
      <c r="CC148" s="40">
        <f t="shared" si="6"/>
        <v>0</v>
      </c>
      <c r="CD148" s="40">
        <f t="shared" si="6"/>
        <v>0</v>
      </c>
      <c r="CE148" s="40">
        <f t="shared" si="6"/>
        <v>0</v>
      </c>
      <c r="CF148" s="40">
        <f t="shared" si="6"/>
        <v>0</v>
      </c>
      <c r="CG148" s="40">
        <f t="shared" si="6"/>
        <v>0</v>
      </c>
      <c r="CH148" s="40">
        <f t="shared" si="6"/>
        <v>0</v>
      </c>
      <c r="CI148" s="40">
        <f t="shared" si="6"/>
        <v>0</v>
      </c>
      <c r="CJ148" s="40">
        <f t="shared" si="6"/>
        <v>0</v>
      </c>
      <c r="CK148" s="40">
        <f t="shared" si="6"/>
        <v>0</v>
      </c>
      <c r="CL148" s="40">
        <f t="shared" si="6"/>
        <v>0</v>
      </c>
      <c r="CM148" s="40">
        <f t="shared" si="6"/>
        <v>0</v>
      </c>
      <c r="CN148" s="40">
        <f t="shared" si="6"/>
        <v>0</v>
      </c>
      <c r="CO148" s="40">
        <f t="shared" si="6"/>
        <v>0</v>
      </c>
      <c r="CP148" s="40">
        <f t="shared" si="6"/>
        <v>0</v>
      </c>
      <c r="CQ148" s="40">
        <f t="shared" si="6"/>
        <v>0</v>
      </c>
      <c r="CR148" s="40">
        <f t="shared" si="6"/>
        <v>0</v>
      </c>
      <c r="CS148" s="40">
        <f t="shared" si="6"/>
        <v>0</v>
      </c>
      <c r="CT148" s="40">
        <f t="shared" si="6"/>
        <v>0</v>
      </c>
      <c r="CU148" s="40">
        <f t="shared" ref="CU148:DS148" si="7">ROWS(AI146:AI165)-COUNTBLANK(AI146:AI165)</f>
        <v>0</v>
      </c>
      <c r="CV148" s="40">
        <f t="shared" si="7"/>
        <v>0</v>
      </c>
      <c r="CW148" s="40">
        <f t="shared" si="7"/>
        <v>0</v>
      </c>
      <c r="CX148" s="40">
        <f t="shared" si="7"/>
        <v>0</v>
      </c>
      <c r="CY148" s="40">
        <f t="shared" si="7"/>
        <v>0</v>
      </c>
      <c r="CZ148" s="40">
        <f t="shared" si="7"/>
        <v>0</v>
      </c>
      <c r="DA148" s="40">
        <f t="shared" si="7"/>
        <v>0</v>
      </c>
      <c r="DB148" s="40">
        <f t="shared" si="7"/>
        <v>0</v>
      </c>
      <c r="DC148" s="40">
        <f t="shared" si="7"/>
        <v>0</v>
      </c>
      <c r="DD148" s="40">
        <f t="shared" si="7"/>
        <v>0</v>
      </c>
      <c r="DE148" s="40">
        <f t="shared" si="7"/>
        <v>0</v>
      </c>
      <c r="DF148" s="40">
        <f t="shared" si="7"/>
        <v>0</v>
      </c>
      <c r="DG148" s="40">
        <f t="shared" si="7"/>
        <v>0</v>
      </c>
      <c r="DH148" s="40">
        <f t="shared" si="7"/>
        <v>0</v>
      </c>
      <c r="DI148" s="40">
        <f t="shared" si="7"/>
        <v>0</v>
      </c>
      <c r="DJ148" s="40">
        <f t="shared" si="7"/>
        <v>0</v>
      </c>
      <c r="DK148" s="40">
        <f t="shared" si="7"/>
        <v>0</v>
      </c>
      <c r="DL148" s="40">
        <f t="shared" si="7"/>
        <v>0</v>
      </c>
      <c r="DM148" s="40">
        <f t="shared" si="7"/>
        <v>0</v>
      </c>
      <c r="DN148" s="40">
        <f t="shared" si="7"/>
        <v>0</v>
      </c>
      <c r="DO148" s="40">
        <f t="shared" si="7"/>
        <v>0</v>
      </c>
      <c r="DP148" s="40">
        <f t="shared" si="7"/>
        <v>0</v>
      </c>
      <c r="DQ148" s="40">
        <f t="shared" si="7"/>
        <v>0</v>
      </c>
      <c r="DR148" s="40">
        <f t="shared" si="7"/>
        <v>0</v>
      </c>
      <c r="DS148" s="40">
        <f t="shared" si="7"/>
        <v>0</v>
      </c>
    </row>
    <row r="149" spans="1:123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71"/>
      <c r="AI149" s="171"/>
      <c r="AJ149" s="171"/>
      <c r="AK149" s="171"/>
      <c r="AL149" s="171"/>
      <c r="AM149" s="171"/>
      <c r="AN149" s="171"/>
      <c r="AO149" s="171"/>
      <c r="AP149" s="171"/>
      <c r="AQ149" s="171"/>
      <c r="AR149" s="171"/>
      <c r="AS149" s="171"/>
      <c r="AT149" s="171"/>
      <c r="AU149" s="171"/>
      <c r="AV149" s="171"/>
      <c r="AW149" s="171"/>
      <c r="AX149" s="171"/>
      <c r="AY149" s="171"/>
      <c r="AZ149" s="171"/>
      <c r="BA149" s="171"/>
      <c r="BB149" s="171"/>
      <c r="BC149" s="171"/>
      <c r="BD149" s="171"/>
      <c r="BE149" s="171"/>
      <c r="BF149" s="171"/>
      <c r="BG149" s="171"/>
      <c r="BH149" s="184"/>
      <c r="BI149" s="178"/>
      <c r="BJ149" s="178"/>
      <c r="BK149" s="172"/>
      <c r="BM149" s="9"/>
    </row>
    <row r="150" spans="1:123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71"/>
      <c r="AI150" s="171"/>
      <c r="AJ150" s="171"/>
      <c r="AK150" s="171"/>
      <c r="AL150" s="171"/>
      <c r="AM150" s="171"/>
      <c r="AN150" s="171"/>
      <c r="AO150" s="171"/>
      <c r="AP150" s="171"/>
      <c r="AQ150" s="171"/>
      <c r="AR150" s="171"/>
      <c r="AS150" s="171"/>
      <c r="AT150" s="171"/>
      <c r="AU150" s="171"/>
      <c r="AV150" s="171"/>
      <c r="AW150" s="171"/>
      <c r="AX150" s="171"/>
      <c r="AY150" s="171"/>
      <c r="AZ150" s="171"/>
      <c r="BA150" s="171"/>
      <c r="BB150" s="171"/>
      <c r="BC150" s="171"/>
      <c r="BD150" s="171"/>
      <c r="BE150" s="171"/>
      <c r="BF150" s="171"/>
      <c r="BG150" s="171"/>
      <c r="BH150" s="184"/>
      <c r="BI150" s="178"/>
      <c r="BJ150" s="178"/>
      <c r="BK150" s="172"/>
      <c r="BM150" s="9"/>
      <c r="BO150" s="22" t="s">
        <v>257</v>
      </c>
      <c r="BP150" s="22" t="s">
        <v>587</v>
      </c>
      <c r="BQ150" s="22" t="s">
        <v>590</v>
      </c>
      <c r="BR150" s="22" t="s">
        <v>588</v>
      </c>
      <c r="BS150" s="22" t="s">
        <v>589</v>
      </c>
    </row>
    <row r="151" spans="1:123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71"/>
      <c r="AI151" s="171"/>
      <c r="AJ151" s="171"/>
      <c r="AK151" s="171"/>
      <c r="AL151" s="171"/>
      <c r="AM151" s="171"/>
      <c r="AN151" s="171"/>
      <c r="AO151" s="171"/>
      <c r="AP151" s="171"/>
      <c r="AQ151" s="171"/>
      <c r="AR151" s="171"/>
      <c r="AS151" s="171"/>
      <c r="AT151" s="171"/>
      <c r="AU151" s="171"/>
      <c r="AV151" s="171"/>
      <c r="AW151" s="171"/>
      <c r="AX151" s="171"/>
      <c r="AY151" s="171"/>
      <c r="AZ151" s="171"/>
      <c r="BA151" s="171"/>
      <c r="BB151" s="171"/>
      <c r="BC151" s="171"/>
      <c r="BD151" s="171"/>
      <c r="BE151" s="171"/>
      <c r="BF151" s="171"/>
      <c r="BG151" s="171"/>
      <c r="BH151" s="184"/>
      <c r="BI151" s="178"/>
      <c r="BJ151" s="178"/>
      <c r="BK151" s="172"/>
      <c r="BM151" s="9"/>
      <c r="BO151" s="23">
        <f>ROWS(BH146:BH165)-COUNTBLANK(BH146:BH165)</f>
        <v>0</v>
      </c>
      <c r="BP151" s="23">
        <f>COUNTIF(BK146:BK165,"FALSE")</f>
        <v>0</v>
      </c>
      <c r="BQ151" s="23">
        <f>BO151-BP151</f>
        <v>0</v>
      </c>
      <c r="BR151" s="23">
        <f>COUNTIF(BJ146:BJ165,"O")</f>
        <v>0</v>
      </c>
      <c r="BS151" s="23">
        <f>COUNTIF(BJ146:BJ165,"*~?")</f>
        <v>0</v>
      </c>
    </row>
    <row r="152" spans="1:123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71"/>
      <c r="AI152" s="171"/>
      <c r="AJ152" s="171"/>
      <c r="AK152" s="171"/>
      <c r="AL152" s="171"/>
      <c r="AM152" s="171"/>
      <c r="AN152" s="171"/>
      <c r="AO152" s="171"/>
      <c r="AP152" s="171"/>
      <c r="AQ152" s="171"/>
      <c r="AR152" s="171"/>
      <c r="AS152" s="171"/>
      <c r="AT152" s="171"/>
      <c r="AU152" s="171"/>
      <c r="AV152" s="171"/>
      <c r="AW152" s="171"/>
      <c r="AX152" s="171"/>
      <c r="AY152" s="171"/>
      <c r="AZ152" s="171"/>
      <c r="BA152" s="171"/>
      <c r="BB152" s="171"/>
      <c r="BC152" s="171"/>
      <c r="BD152" s="171"/>
      <c r="BE152" s="171"/>
      <c r="BF152" s="171"/>
      <c r="BG152" s="171"/>
      <c r="BH152" s="184"/>
      <c r="BI152" s="178"/>
      <c r="BJ152" s="178"/>
      <c r="BK152" s="172"/>
      <c r="BM152" s="9"/>
    </row>
    <row r="153" spans="1:123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71"/>
      <c r="AI153" s="171"/>
      <c r="AJ153" s="171"/>
      <c r="AK153" s="171"/>
      <c r="AL153" s="171"/>
      <c r="AM153" s="171"/>
      <c r="AN153" s="171"/>
      <c r="AO153" s="171"/>
      <c r="AP153" s="171"/>
      <c r="AQ153" s="171"/>
      <c r="AR153" s="171"/>
      <c r="AS153" s="171"/>
      <c r="AT153" s="171"/>
      <c r="AU153" s="171"/>
      <c r="AV153" s="171"/>
      <c r="AW153" s="171"/>
      <c r="AX153" s="171"/>
      <c r="AY153" s="171"/>
      <c r="AZ153" s="171"/>
      <c r="BA153" s="171"/>
      <c r="BB153" s="171"/>
      <c r="BC153" s="171"/>
      <c r="BD153" s="171"/>
      <c r="BE153" s="171"/>
      <c r="BF153" s="171"/>
      <c r="BG153" s="171"/>
      <c r="BH153" s="184"/>
      <c r="BI153" s="178"/>
      <c r="BJ153" s="178"/>
      <c r="BK153" s="172"/>
      <c r="BM153" s="9"/>
      <c r="BO153" s="23"/>
      <c r="BP153" s="22" t="s">
        <v>455</v>
      </c>
      <c r="BQ153" s="22" t="s">
        <v>337</v>
      </c>
      <c r="BR153" s="22" t="s">
        <v>456</v>
      </c>
      <c r="BS153" s="88" t="s">
        <v>338</v>
      </c>
      <c r="BT153" s="88" t="s">
        <v>340</v>
      </c>
      <c r="BU153" s="88" t="s">
        <v>339</v>
      </c>
    </row>
    <row r="154" spans="1:123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71"/>
      <c r="AI154" s="171"/>
      <c r="AJ154" s="171"/>
      <c r="AK154" s="171"/>
      <c r="AL154" s="171"/>
      <c r="AM154" s="171"/>
      <c r="AN154" s="171"/>
      <c r="AO154" s="171"/>
      <c r="AP154" s="171"/>
      <c r="AQ154" s="171"/>
      <c r="AR154" s="171"/>
      <c r="AS154" s="171"/>
      <c r="AT154" s="171"/>
      <c r="AU154" s="171"/>
      <c r="AV154" s="171"/>
      <c r="AW154" s="171"/>
      <c r="AX154" s="171"/>
      <c r="AY154" s="171"/>
      <c r="AZ154" s="171"/>
      <c r="BA154" s="171"/>
      <c r="BB154" s="171"/>
      <c r="BC154" s="171"/>
      <c r="BD154" s="171"/>
      <c r="BE154" s="171"/>
      <c r="BF154" s="171"/>
      <c r="BG154" s="171"/>
      <c r="BH154" s="184"/>
      <c r="BI154" s="178"/>
      <c r="BJ154" s="178"/>
      <c r="BK154" s="172"/>
      <c r="BM154" s="9"/>
      <c r="BO154" s="22" t="s">
        <v>260</v>
      </c>
      <c r="BP154" s="25">
        <f>IF(ISNUMBER(SEARCH("S",A87)),COUNTIF(BK146:BK155,"False"),0)</f>
        <v>0</v>
      </c>
      <c r="BQ154" s="25">
        <f>IF(ISNUMBER(SEARCH("S",A87)),COUNTIF(BK156:BK165,"False"),0)</f>
        <v>0</v>
      </c>
      <c r="BR154" s="25">
        <v>0</v>
      </c>
      <c r="BS154" s="25">
        <f>IF(ISNUMBER(SEARCH("S",A87)),COUNTIF(BK146:BK150,"False")+COUNTIF(BK161:BK163,"False"),0)</f>
        <v>0</v>
      </c>
      <c r="BT154" s="25">
        <f>IF(ISNUMBER(SEARCH("S",A87)),COUNTIF(BK151:BK155,"False"),0)</f>
        <v>0</v>
      </c>
      <c r="BU154" s="25">
        <f>IF(ISNUMBER(SEARCH("S",A87)),COUNTIF(BK156:BK160,"False")+COUNTIF(BK164:BK165,"False"),0)</f>
        <v>0</v>
      </c>
    </row>
    <row r="155" spans="1:123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71"/>
      <c r="AE155" s="171"/>
      <c r="AF155" s="171"/>
      <c r="AG155" s="171"/>
      <c r="AH155" s="171"/>
      <c r="AI155" s="171"/>
      <c r="AJ155" s="171"/>
      <c r="AK155" s="171"/>
      <c r="AL155" s="171"/>
      <c r="AM155" s="171"/>
      <c r="AN155" s="171"/>
      <c r="AO155" s="171"/>
      <c r="AP155" s="171"/>
      <c r="AQ155" s="171"/>
      <c r="AR155" s="171"/>
      <c r="AS155" s="171"/>
      <c r="AT155" s="171"/>
      <c r="AU155" s="171"/>
      <c r="AV155" s="171"/>
      <c r="AW155" s="171"/>
      <c r="AX155" s="171"/>
      <c r="AY155" s="171"/>
      <c r="AZ155" s="171"/>
      <c r="BA155" s="171"/>
      <c r="BB155" s="171"/>
      <c r="BC155" s="171"/>
      <c r="BD155" s="171"/>
      <c r="BE155" s="171"/>
      <c r="BF155" s="171"/>
      <c r="BG155" s="171"/>
      <c r="BH155" s="184"/>
      <c r="BI155" s="178"/>
      <c r="BJ155" s="178"/>
      <c r="BK155" s="172"/>
      <c r="BM155" s="9"/>
      <c r="BO155" s="22" t="s">
        <v>352</v>
      </c>
      <c r="BP155" s="25">
        <f>IF(ISNUMBER(SEARCH("P",A87)),COUNTIF(BK146:BK155,"False"),0)</f>
        <v>0</v>
      </c>
      <c r="BQ155" s="25">
        <f>IF(ISNUMBER(SEARCH("P",A87)),COUNTIF(BK153:BK162,"False"),0)</f>
        <v>0</v>
      </c>
      <c r="BR155" s="25">
        <v>0</v>
      </c>
      <c r="BS155" s="25">
        <f>IF(ISNUMBER(SEARCH("P",A87)),COUNTIF(BK146:BK150,"False")+COUNTIF(BK159:BK160,"False"),0)</f>
        <v>0</v>
      </c>
      <c r="BT155" s="25">
        <f>IF(ISNUMBER(SEARCH("P",A87)),COUNTIF(BK151:BK154,"False"),0)</f>
        <v>0</v>
      </c>
      <c r="BU155" s="25">
        <f>IF(ISNUMBER(SEARCH("P",A87)),COUNTIF(BK155:BK158,"False")+COUNTIF(BK161:BK162,"False"),0)</f>
        <v>0</v>
      </c>
    </row>
    <row r="156" spans="1:123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71"/>
      <c r="AE156" s="171"/>
      <c r="AF156" s="171"/>
      <c r="AG156" s="171"/>
      <c r="AH156" s="171"/>
      <c r="AI156" s="171"/>
      <c r="AJ156" s="171"/>
      <c r="AK156" s="171"/>
      <c r="AL156" s="171"/>
      <c r="AM156" s="171"/>
      <c r="AN156" s="171"/>
      <c r="AO156" s="171"/>
      <c r="AP156" s="171"/>
      <c r="AQ156" s="171"/>
      <c r="AR156" s="171"/>
      <c r="AS156" s="171"/>
      <c r="AT156" s="171"/>
      <c r="AU156" s="171"/>
      <c r="AV156" s="171"/>
      <c r="AW156" s="171"/>
      <c r="AX156" s="171"/>
      <c r="AY156" s="171"/>
      <c r="AZ156" s="171"/>
      <c r="BA156" s="171"/>
      <c r="BB156" s="171"/>
      <c r="BC156" s="171"/>
      <c r="BD156" s="171"/>
      <c r="BE156" s="171"/>
      <c r="BF156" s="171"/>
      <c r="BG156" s="171"/>
      <c r="BH156" s="184"/>
      <c r="BI156" s="178"/>
      <c r="BJ156" s="178"/>
      <c r="BK156" s="172"/>
      <c r="BM156" s="9"/>
      <c r="BO156" s="22" t="s">
        <v>353</v>
      </c>
      <c r="BP156" s="25">
        <v>0</v>
      </c>
      <c r="BQ156" s="25">
        <v>0</v>
      </c>
      <c r="BR156" s="25">
        <v>0</v>
      </c>
      <c r="BS156" s="25">
        <v>0</v>
      </c>
      <c r="BT156" s="25">
        <v>0</v>
      </c>
      <c r="BU156" s="25">
        <v>0</v>
      </c>
    </row>
    <row r="157" spans="1:123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71"/>
      <c r="AE157" s="171"/>
      <c r="AF157" s="171"/>
      <c r="AG157" s="171"/>
      <c r="AH157" s="171"/>
      <c r="AI157" s="171"/>
      <c r="AJ157" s="171"/>
      <c r="AK157" s="171"/>
      <c r="AL157" s="171"/>
      <c r="AM157" s="171"/>
      <c r="AN157" s="171"/>
      <c r="AO157" s="171"/>
      <c r="AP157" s="171"/>
      <c r="AQ157" s="171"/>
      <c r="AR157" s="171"/>
      <c r="AS157" s="171"/>
      <c r="AT157" s="171"/>
      <c r="AU157" s="171"/>
      <c r="AV157" s="171"/>
      <c r="AW157" s="171"/>
      <c r="AX157" s="171"/>
      <c r="AY157" s="171"/>
      <c r="AZ157" s="171"/>
      <c r="BA157" s="171"/>
      <c r="BB157" s="171"/>
      <c r="BC157" s="171"/>
      <c r="BD157" s="171"/>
      <c r="BE157" s="171"/>
      <c r="BF157" s="171"/>
      <c r="BG157" s="171"/>
      <c r="BH157" s="184"/>
      <c r="BI157" s="178"/>
      <c r="BJ157" s="178"/>
      <c r="BK157" s="172"/>
      <c r="BM157" s="9"/>
    </row>
    <row r="158" spans="1:123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71"/>
      <c r="AI158" s="171"/>
      <c r="AJ158" s="171"/>
      <c r="AK158" s="171"/>
      <c r="AL158" s="171"/>
      <c r="AM158" s="171"/>
      <c r="AN158" s="171"/>
      <c r="AO158" s="171"/>
      <c r="AP158" s="171"/>
      <c r="AQ158" s="171"/>
      <c r="AR158" s="171"/>
      <c r="AS158" s="171"/>
      <c r="AT158" s="171"/>
      <c r="AU158" s="171"/>
      <c r="AV158" s="171"/>
      <c r="AW158" s="171"/>
      <c r="AX158" s="171"/>
      <c r="AY158" s="171"/>
      <c r="AZ158" s="171"/>
      <c r="BA158" s="171"/>
      <c r="BB158" s="171"/>
      <c r="BC158" s="171"/>
      <c r="BD158" s="171"/>
      <c r="BE158" s="171"/>
      <c r="BF158" s="171"/>
      <c r="BG158" s="171"/>
      <c r="BH158" s="184"/>
      <c r="BI158" s="178"/>
      <c r="BJ158" s="178"/>
      <c r="BK158" s="172"/>
      <c r="BM158" s="9"/>
    </row>
    <row r="159" spans="1:123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71"/>
      <c r="AI159" s="171"/>
      <c r="AJ159" s="171"/>
      <c r="AK159" s="171"/>
      <c r="AL159" s="171"/>
      <c r="AM159" s="171"/>
      <c r="AN159" s="171"/>
      <c r="AO159" s="171"/>
      <c r="AP159" s="171"/>
      <c r="AQ159" s="171"/>
      <c r="AR159" s="171"/>
      <c r="AS159" s="171"/>
      <c r="AT159" s="171"/>
      <c r="AU159" s="171"/>
      <c r="AV159" s="171"/>
      <c r="AW159" s="171"/>
      <c r="AX159" s="171"/>
      <c r="AY159" s="171"/>
      <c r="AZ159" s="171"/>
      <c r="BA159" s="171"/>
      <c r="BB159" s="171"/>
      <c r="BC159" s="171"/>
      <c r="BD159" s="171"/>
      <c r="BE159" s="171"/>
      <c r="BF159" s="171"/>
      <c r="BG159" s="171"/>
      <c r="BH159" s="184"/>
      <c r="BI159" s="178"/>
      <c r="BJ159" s="178"/>
      <c r="BK159" s="172"/>
      <c r="BM159" s="9"/>
    </row>
    <row r="160" spans="1:123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71"/>
      <c r="AI160" s="171"/>
      <c r="AJ160" s="171"/>
      <c r="AK160" s="171"/>
      <c r="AL160" s="171"/>
      <c r="AM160" s="171"/>
      <c r="AN160" s="171"/>
      <c r="AO160" s="171"/>
      <c r="AP160" s="171"/>
      <c r="AQ160" s="171"/>
      <c r="AR160" s="171"/>
      <c r="AS160" s="171"/>
      <c r="AT160" s="171"/>
      <c r="AU160" s="171"/>
      <c r="AV160" s="171"/>
      <c r="AW160" s="171"/>
      <c r="AX160" s="171"/>
      <c r="AY160" s="171"/>
      <c r="AZ160" s="171"/>
      <c r="BA160" s="171"/>
      <c r="BB160" s="171"/>
      <c r="BC160" s="171"/>
      <c r="BD160" s="171"/>
      <c r="BE160" s="171"/>
      <c r="BF160" s="171"/>
      <c r="BG160" s="171"/>
      <c r="BH160" s="184"/>
      <c r="BI160" s="178"/>
      <c r="BJ160" s="178"/>
      <c r="BK160" s="172"/>
      <c r="BM160" s="9"/>
    </row>
    <row r="161" spans="1:123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71"/>
      <c r="AI161" s="171"/>
      <c r="AJ161" s="171"/>
      <c r="AK161" s="171"/>
      <c r="AL161" s="171"/>
      <c r="AM161" s="171"/>
      <c r="AN161" s="171"/>
      <c r="AO161" s="171"/>
      <c r="AP161" s="171"/>
      <c r="AQ161" s="171"/>
      <c r="AR161" s="171"/>
      <c r="AS161" s="171"/>
      <c r="AT161" s="171"/>
      <c r="AU161" s="171"/>
      <c r="AV161" s="171"/>
      <c r="AW161" s="171"/>
      <c r="AX161" s="171"/>
      <c r="AY161" s="171"/>
      <c r="AZ161" s="171"/>
      <c r="BA161" s="171"/>
      <c r="BB161" s="171"/>
      <c r="BC161" s="171"/>
      <c r="BD161" s="171"/>
      <c r="BE161" s="171"/>
      <c r="BF161" s="171"/>
      <c r="BG161" s="171"/>
      <c r="BH161" s="184"/>
      <c r="BI161" s="178"/>
      <c r="BJ161" s="178"/>
      <c r="BK161" s="172"/>
      <c r="BM161" s="9"/>
    </row>
    <row r="162" spans="1:123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71"/>
      <c r="AI162" s="171"/>
      <c r="AJ162" s="171"/>
      <c r="AK162" s="171"/>
      <c r="AL162" s="171"/>
      <c r="AM162" s="171"/>
      <c r="AN162" s="171"/>
      <c r="AO162" s="171"/>
      <c r="AP162" s="171"/>
      <c r="AQ162" s="171"/>
      <c r="AR162" s="171"/>
      <c r="AS162" s="171"/>
      <c r="AT162" s="171"/>
      <c r="AU162" s="171"/>
      <c r="AV162" s="171"/>
      <c r="AW162" s="171"/>
      <c r="AX162" s="171"/>
      <c r="AY162" s="171"/>
      <c r="AZ162" s="171"/>
      <c r="BA162" s="171"/>
      <c r="BB162" s="171"/>
      <c r="BC162" s="171"/>
      <c r="BD162" s="171"/>
      <c r="BE162" s="171"/>
      <c r="BF162" s="171"/>
      <c r="BG162" s="171"/>
      <c r="BH162" s="184"/>
      <c r="BI162" s="178"/>
      <c r="BJ162" s="178"/>
      <c r="BK162" s="172"/>
      <c r="BM162" s="9"/>
    </row>
    <row r="163" spans="1:123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71"/>
      <c r="AI163" s="171"/>
      <c r="AJ163" s="171"/>
      <c r="AK163" s="171"/>
      <c r="AL163" s="171"/>
      <c r="AM163" s="171"/>
      <c r="AN163" s="171"/>
      <c r="AO163" s="171"/>
      <c r="AP163" s="171"/>
      <c r="AQ163" s="171"/>
      <c r="AR163" s="171"/>
      <c r="AS163" s="171"/>
      <c r="AT163" s="171"/>
      <c r="AU163" s="171"/>
      <c r="AV163" s="171"/>
      <c r="AW163" s="171"/>
      <c r="AX163" s="171"/>
      <c r="AY163" s="171"/>
      <c r="AZ163" s="171"/>
      <c r="BA163" s="171"/>
      <c r="BB163" s="171"/>
      <c r="BC163" s="171"/>
      <c r="BD163" s="171"/>
      <c r="BE163" s="171"/>
      <c r="BF163" s="171"/>
      <c r="BG163" s="171"/>
      <c r="BH163" s="184"/>
      <c r="BI163" s="178"/>
      <c r="BJ163" s="178"/>
      <c r="BK163" s="172"/>
      <c r="BM163" s="9"/>
    </row>
    <row r="164" spans="1:123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71"/>
      <c r="AI164" s="171"/>
      <c r="AJ164" s="171"/>
      <c r="AK164" s="171"/>
      <c r="AL164" s="171"/>
      <c r="AM164" s="171"/>
      <c r="AN164" s="171"/>
      <c r="AO164" s="171"/>
      <c r="AP164" s="171"/>
      <c r="AQ164" s="171"/>
      <c r="AR164" s="171"/>
      <c r="AS164" s="171"/>
      <c r="AT164" s="171"/>
      <c r="AU164" s="171"/>
      <c r="AV164" s="171"/>
      <c r="AW164" s="171"/>
      <c r="AX164" s="171"/>
      <c r="AY164" s="171"/>
      <c r="AZ164" s="171"/>
      <c r="BA164" s="171"/>
      <c r="BB164" s="171"/>
      <c r="BC164" s="171"/>
      <c r="BD164" s="171"/>
      <c r="BE164" s="171"/>
      <c r="BF164" s="171"/>
      <c r="BG164" s="171"/>
      <c r="BH164" s="184"/>
      <c r="BI164" s="178"/>
      <c r="BJ164" s="178"/>
      <c r="BK164" s="172"/>
      <c r="BM164" s="9"/>
    </row>
    <row r="165" spans="1:123" ht="14.65" thickBot="1" x14ac:dyDescent="0.5">
      <c r="B165" s="189"/>
      <c r="C165" s="174"/>
      <c r="D165" s="174"/>
      <c r="E165" s="174"/>
      <c r="F165" s="174"/>
      <c r="G165" s="174"/>
      <c r="H165" s="174"/>
      <c r="I165" s="174"/>
      <c r="J165" s="174"/>
      <c r="K165" s="174"/>
      <c r="L165" s="174"/>
      <c r="M165" s="174"/>
      <c r="N165" s="174"/>
      <c r="O165" s="174"/>
      <c r="P165" s="174"/>
      <c r="Q165" s="174"/>
      <c r="R165" s="174"/>
      <c r="S165" s="174"/>
      <c r="T165" s="174"/>
      <c r="U165" s="174"/>
      <c r="V165" s="174"/>
      <c r="W165" s="174"/>
      <c r="X165" s="174"/>
      <c r="Y165" s="174"/>
      <c r="Z165" s="174"/>
      <c r="AA165" s="174"/>
      <c r="AB165" s="174"/>
      <c r="AC165" s="174"/>
      <c r="AD165" s="174"/>
      <c r="AE165" s="174"/>
      <c r="AF165" s="174"/>
      <c r="AG165" s="174"/>
      <c r="AH165" s="174"/>
      <c r="AI165" s="174"/>
      <c r="AJ165" s="174"/>
      <c r="AK165" s="174"/>
      <c r="AL165" s="174"/>
      <c r="AM165" s="174"/>
      <c r="AN165" s="174"/>
      <c r="AO165" s="174"/>
      <c r="AP165" s="174"/>
      <c r="AQ165" s="174"/>
      <c r="AR165" s="174"/>
      <c r="AS165" s="174"/>
      <c r="AT165" s="174"/>
      <c r="AU165" s="174"/>
      <c r="AV165" s="174"/>
      <c r="AW165" s="174"/>
      <c r="AX165" s="174"/>
      <c r="AY165" s="174"/>
      <c r="AZ165" s="174"/>
      <c r="BA165" s="174"/>
      <c r="BB165" s="174"/>
      <c r="BC165" s="174"/>
      <c r="BD165" s="174"/>
      <c r="BE165" s="174"/>
      <c r="BF165" s="174"/>
      <c r="BG165" s="174"/>
      <c r="BH165" s="188"/>
      <c r="BI165" s="178"/>
      <c r="BJ165" s="178"/>
      <c r="BK165" s="172"/>
      <c r="BM165" s="9"/>
    </row>
    <row r="166" spans="1:123" s="12" customFormat="1" ht="21.75" thickTop="1" thickBot="1" x14ac:dyDescent="0.5">
      <c r="A166" s="8"/>
      <c r="B166" s="186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75"/>
      <c r="AI166" s="175"/>
      <c r="AJ166" s="175"/>
      <c r="AK166" s="175"/>
      <c r="AL166" s="175"/>
      <c r="AM166" s="175"/>
      <c r="AN166" s="175"/>
      <c r="AO166" s="175"/>
      <c r="AP166" s="175"/>
      <c r="AQ166" s="175"/>
      <c r="AR166" s="175"/>
      <c r="AS166" s="175"/>
      <c r="AT166" s="175"/>
      <c r="AU166" s="175"/>
      <c r="AV166" s="175"/>
      <c r="AW166" s="175"/>
      <c r="AX166" s="175"/>
      <c r="AY166" s="175"/>
      <c r="AZ166" s="175"/>
      <c r="BA166" s="175"/>
      <c r="BB166" s="175"/>
      <c r="BC166" s="175"/>
      <c r="BD166" s="175"/>
      <c r="BE166" s="175"/>
      <c r="BF166" s="175"/>
      <c r="BG166" s="175"/>
      <c r="BH166" s="186"/>
      <c r="BI166" s="178"/>
      <c r="BJ166" s="172"/>
      <c r="BK166" s="172"/>
      <c r="BL166"/>
      <c r="BM166"/>
      <c r="BN166"/>
      <c r="BO166" s="5" t="s">
        <v>103</v>
      </c>
      <c r="BP166" s="5" t="s">
        <v>508</v>
      </c>
      <c r="BQ166" s="5" t="s">
        <v>104</v>
      </c>
      <c r="BR166" s="5" t="s">
        <v>509</v>
      </c>
      <c r="BS166" s="5" t="s">
        <v>549</v>
      </c>
      <c r="BT166" s="5" t="s">
        <v>510</v>
      </c>
      <c r="BU166" s="5" t="s">
        <v>511</v>
      </c>
      <c r="BV166" s="5" t="s">
        <v>122</v>
      </c>
      <c r="BW166" s="5" t="s">
        <v>558</v>
      </c>
      <c r="BX166" s="5" t="s">
        <v>559</v>
      </c>
      <c r="BY166" s="5" t="s">
        <v>111</v>
      </c>
      <c r="BZ166" s="5" t="s">
        <v>512</v>
      </c>
      <c r="CA166" s="5" t="s">
        <v>514</v>
      </c>
      <c r="CB166" s="5" t="s">
        <v>560</v>
      </c>
      <c r="CC166" s="5" t="s">
        <v>561</v>
      </c>
      <c r="CD166" s="5" t="s">
        <v>515</v>
      </c>
      <c r="CE166" s="5" t="s">
        <v>513</v>
      </c>
      <c r="CF166" s="5" t="s">
        <v>562</v>
      </c>
      <c r="CG166" s="5" t="s">
        <v>550</v>
      </c>
      <c r="CH166" s="5" t="s">
        <v>551</v>
      </c>
      <c r="CI166" s="5" t="s">
        <v>563</v>
      </c>
      <c r="CJ166" s="5" t="s">
        <v>115</v>
      </c>
      <c r="CK166" s="5" t="s">
        <v>112</v>
      </c>
      <c r="CL166" s="5" t="s">
        <v>109</v>
      </c>
      <c r="CM166" s="5" t="s">
        <v>552</v>
      </c>
      <c r="CN166" s="5" t="s">
        <v>176</v>
      </c>
      <c r="CO166" s="5" t="s">
        <v>177</v>
      </c>
      <c r="CP166" s="5" t="s">
        <v>119</v>
      </c>
      <c r="CQ166" s="5" t="s">
        <v>516</v>
      </c>
      <c r="CR166" s="5" t="s">
        <v>178</v>
      </c>
      <c r="CS166" s="5" t="s">
        <v>118</v>
      </c>
      <c r="CT166" s="5" t="s">
        <v>108</v>
      </c>
      <c r="CU166" s="5" t="s">
        <v>564</v>
      </c>
      <c r="CV166" s="5" t="s">
        <v>105</v>
      </c>
      <c r="CW166" s="5" t="s">
        <v>107</v>
      </c>
      <c r="CX166" s="5" t="s">
        <v>123</v>
      </c>
      <c r="CY166" s="5" t="s">
        <v>175</v>
      </c>
      <c r="CZ166" s="5" t="s">
        <v>116</v>
      </c>
      <c r="DA166" s="5" t="s">
        <v>114</v>
      </c>
      <c r="DB166" s="5" t="s">
        <v>117</v>
      </c>
      <c r="DC166" s="5" t="s">
        <v>517</v>
      </c>
      <c r="DD166" s="5" t="s">
        <v>120</v>
      </c>
      <c r="DE166" s="5" t="s">
        <v>124</v>
      </c>
      <c r="DF166" s="5" t="s">
        <v>121</v>
      </c>
      <c r="DG166" s="5" t="s">
        <v>565</v>
      </c>
      <c r="DH166" s="5" t="s">
        <v>566</v>
      </c>
      <c r="DI166" s="5" t="s">
        <v>567</v>
      </c>
      <c r="DJ166" s="5" t="s">
        <v>553</v>
      </c>
      <c r="DK166" s="5" t="s">
        <v>110</v>
      </c>
      <c r="DL166" s="5" t="s">
        <v>113</v>
      </c>
      <c r="DM166" s="5" t="s">
        <v>568</v>
      </c>
      <c r="DN166" s="5" t="s">
        <v>569</v>
      </c>
      <c r="DO166" s="5" t="s">
        <v>518</v>
      </c>
      <c r="DP166" s="5" t="s">
        <v>519</v>
      </c>
      <c r="DQ166" s="5" t="s">
        <v>520</v>
      </c>
      <c r="DR166" s="5" t="s">
        <v>106</v>
      </c>
      <c r="DS166" s="5" t="s">
        <v>570</v>
      </c>
    </row>
    <row r="167" spans="1:123" ht="14.65" thickTop="1" x14ac:dyDescent="0.45">
      <c r="A167" s="28" t="s">
        <v>157</v>
      </c>
      <c r="B167" s="190"/>
      <c r="C167" s="177"/>
      <c r="D167" s="177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  <c r="R167" s="177"/>
      <c r="S167" s="177"/>
      <c r="T167" s="177"/>
      <c r="U167" s="177"/>
      <c r="V167" s="177"/>
      <c r="W167" s="177"/>
      <c r="X167" s="177"/>
      <c r="Y167" s="177"/>
      <c r="Z167" s="177"/>
      <c r="AA167" s="177"/>
      <c r="AB167" s="177"/>
      <c r="AC167" s="177"/>
      <c r="AD167" s="177"/>
      <c r="AE167" s="177"/>
      <c r="AF167" s="177"/>
      <c r="AG167" s="177"/>
      <c r="AH167" s="177"/>
      <c r="AI167" s="177"/>
      <c r="AJ167" s="177"/>
      <c r="AK167" s="177"/>
      <c r="AL167" s="177"/>
      <c r="AM167" s="177"/>
      <c r="AN167" s="177"/>
      <c r="AO167" s="177"/>
      <c r="AP167" s="177"/>
      <c r="AQ167" s="177"/>
      <c r="AR167" s="177"/>
      <c r="AS167" s="177"/>
      <c r="AT167" s="177"/>
      <c r="AU167" s="177"/>
      <c r="AV167" s="177"/>
      <c r="AW167" s="177"/>
      <c r="AX167" s="177"/>
      <c r="AY167" s="177"/>
      <c r="AZ167" s="177"/>
      <c r="BA167" s="177"/>
      <c r="BB167" s="177"/>
      <c r="BC167" s="177"/>
      <c r="BD167" s="177"/>
      <c r="BE167" s="177"/>
      <c r="BF167" s="177"/>
      <c r="BG167" s="177"/>
      <c r="BH167" s="187"/>
      <c r="BI167" s="178"/>
      <c r="BJ167" s="178"/>
      <c r="BK167" s="172"/>
      <c r="BM167" s="9"/>
      <c r="BO167" s="102"/>
      <c r="BP167" s="102"/>
      <c r="BQ167" s="102"/>
      <c r="BR167" s="102"/>
      <c r="BS167" s="102"/>
      <c r="BT167" s="102"/>
      <c r="BU167" s="102"/>
      <c r="BV167" s="102"/>
      <c r="BW167" s="102"/>
      <c r="BX167" s="102"/>
      <c r="BY167" s="102"/>
      <c r="BZ167" s="102"/>
      <c r="CA167" s="102"/>
      <c r="CB167" s="102"/>
      <c r="CC167" s="102"/>
      <c r="CD167" s="102"/>
      <c r="CE167" s="102"/>
      <c r="CF167" s="102"/>
      <c r="CG167" s="102"/>
      <c r="CH167" s="102"/>
      <c r="CI167" s="102"/>
      <c r="CJ167" s="102"/>
      <c r="CK167" s="102"/>
      <c r="CL167" s="102"/>
      <c r="CM167" s="102"/>
      <c r="CN167" s="102"/>
      <c r="CO167" s="102"/>
      <c r="CP167" s="102"/>
      <c r="CQ167" s="102"/>
      <c r="CR167" s="102"/>
      <c r="CS167" s="102"/>
      <c r="CT167" s="102"/>
      <c r="CU167" s="102"/>
      <c r="CV167" s="102"/>
      <c r="CW167" s="102"/>
      <c r="CX167" s="102"/>
      <c r="CY167" s="102"/>
      <c r="CZ167" s="102"/>
      <c r="DA167" s="102"/>
      <c r="DB167" s="102"/>
      <c r="DC167" s="102"/>
      <c r="DD167" s="102"/>
      <c r="DE167" s="102"/>
      <c r="DF167" s="102"/>
      <c r="DG167" s="102"/>
      <c r="DH167" s="102"/>
      <c r="DI167" s="102"/>
      <c r="DJ167" s="102"/>
      <c r="DK167" s="102"/>
      <c r="DL167" s="102"/>
      <c r="DM167" s="102"/>
      <c r="DN167" s="102"/>
      <c r="DO167" s="102"/>
      <c r="DP167" s="102"/>
      <c r="DQ167" s="102"/>
      <c r="DR167" s="102"/>
      <c r="DS167" s="102"/>
    </row>
    <row r="168" spans="1:123" x14ac:dyDescent="0.45">
      <c r="A168" s="8">
        <f>INPUT!$E$4</f>
        <v>0</v>
      </c>
      <c r="B168" s="190"/>
      <c r="C168" s="171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71"/>
      <c r="AI168" s="171"/>
      <c r="AJ168" s="171"/>
      <c r="AK168" s="171"/>
      <c r="AL168" s="171"/>
      <c r="AM168" s="171"/>
      <c r="AN168" s="171"/>
      <c r="AO168" s="171"/>
      <c r="AP168" s="171"/>
      <c r="AQ168" s="171"/>
      <c r="AR168" s="171"/>
      <c r="AS168" s="171"/>
      <c r="AT168" s="171"/>
      <c r="AU168" s="171"/>
      <c r="AV168" s="171"/>
      <c r="AW168" s="171"/>
      <c r="AX168" s="171"/>
      <c r="AY168" s="171"/>
      <c r="AZ168" s="171"/>
      <c r="BA168" s="171"/>
      <c r="BB168" s="171"/>
      <c r="BC168" s="171"/>
      <c r="BD168" s="171"/>
      <c r="BE168" s="171"/>
      <c r="BF168" s="171"/>
      <c r="BG168" s="171"/>
      <c r="BH168" s="184"/>
      <c r="BI168" s="178"/>
      <c r="BJ168" s="178"/>
      <c r="BK168" s="172"/>
      <c r="BM168" s="9"/>
      <c r="BO168" s="39">
        <v>0</v>
      </c>
      <c r="BP168" s="39">
        <v>0</v>
      </c>
      <c r="BQ168" s="39">
        <v>0</v>
      </c>
      <c r="BR168" s="39">
        <v>0</v>
      </c>
      <c r="BS168" s="39">
        <v>0</v>
      </c>
      <c r="BT168" s="39">
        <v>0</v>
      </c>
      <c r="BU168" s="39">
        <v>0</v>
      </c>
      <c r="BV168" s="39">
        <v>0</v>
      </c>
      <c r="BW168" s="39">
        <v>0</v>
      </c>
      <c r="BX168" s="39">
        <v>0</v>
      </c>
      <c r="BY168" s="39">
        <v>0</v>
      </c>
      <c r="BZ168" s="39">
        <v>0</v>
      </c>
      <c r="CA168" s="39">
        <v>0</v>
      </c>
      <c r="CB168" s="39">
        <v>0</v>
      </c>
      <c r="CC168" s="39">
        <v>0</v>
      </c>
      <c r="CD168" s="39">
        <v>0</v>
      </c>
      <c r="CE168" s="39">
        <v>0</v>
      </c>
      <c r="CF168" s="39">
        <v>0</v>
      </c>
      <c r="CG168" s="39">
        <v>0</v>
      </c>
      <c r="CH168" s="39">
        <v>0</v>
      </c>
      <c r="CI168" s="39">
        <v>0</v>
      </c>
      <c r="CJ168" s="39">
        <v>0</v>
      </c>
      <c r="CK168" s="39">
        <v>0</v>
      </c>
      <c r="CL168" s="39">
        <v>0</v>
      </c>
      <c r="CM168" s="39">
        <v>0</v>
      </c>
      <c r="CN168" s="39">
        <v>0</v>
      </c>
      <c r="CO168" s="39">
        <v>0</v>
      </c>
      <c r="CP168" s="39">
        <v>0</v>
      </c>
      <c r="CQ168" s="39">
        <v>0</v>
      </c>
      <c r="CR168" s="39">
        <v>0</v>
      </c>
      <c r="CS168" s="39">
        <v>0</v>
      </c>
      <c r="CT168" s="39">
        <v>0</v>
      </c>
      <c r="CU168" s="39">
        <v>0</v>
      </c>
      <c r="CV168" s="39">
        <v>0</v>
      </c>
      <c r="CW168" s="39">
        <v>0</v>
      </c>
      <c r="CX168" s="39">
        <v>0</v>
      </c>
      <c r="CY168" s="39">
        <v>0</v>
      </c>
      <c r="CZ168" s="39">
        <v>0</v>
      </c>
      <c r="DA168" s="39">
        <v>0</v>
      </c>
      <c r="DB168" s="39">
        <v>0</v>
      </c>
      <c r="DC168" s="39">
        <v>0</v>
      </c>
      <c r="DD168" s="39">
        <v>0</v>
      </c>
      <c r="DE168" s="39">
        <v>0</v>
      </c>
      <c r="DF168" s="39">
        <v>0</v>
      </c>
      <c r="DG168" s="39">
        <v>0</v>
      </c>
      <c r="DH168" s="39">
        <v>0</v>
      </c>
      <c r="DI168" s="39">
        <v>0</v>
      </c>
      <c r="DJ168" s="39">
        <v>0</v>
      </c>
      <c r="DK168" s="39">
        <v>0</v>
      </c>
      <c r="DL168" s="39">
        <v>0</v>
      </c>
      <c r="DM168" s="39">
        <v>0</v>
      </c>
      <c r="DN168" s="39">
        <v>0</v>
      </c>
      <c r="DO168" s="39">
        <v>0</v>
      </c>
      <c r="DP168" s="39">
        <v>0</v>
      </c>
      <c r="DQ168" s="39">
        <v>0</v>
      </c>
      <c r="DR168" s="39">
        <v>0</v>
      </c>
      <c r="DS168" s="39">
        <v>0</v>
      </c>
    </row>
    <row r="169" spans="1:123" x14ac:dyDescent="0.45">
      <c r="B169" s="190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71"/>
      <c r="AI169" s="171"/>
      <c r="AJ169" s="171"/>
      <c r="AK169" s="171"/>
      <c r="AL169" s="171"/>
      <c r="AM169" s="171"/>
      <c r="AN169" s="171"/>
      <c r="AO169" s="171"/>
      <c r="AP169" s="171"/>
      <c r="AQ169" s="171"/>
      <c r="AR169" s="171"/>
      <c r="AS169" s="171"/>
      <c r="AT169" s="171"/>
      <c r="AU169" s="171"/>
      <c r="AV169" s="171"/>
      <c r="AW169" s="171"/>
      <c r="AX169" s="171"/>
      <c r="AY169" s="171"/>
      <c r="AZ169" s="171"/>
      <c r="BA169" s="171"/>
      <c r="BB169" s="171"/>
      <c r="BC169" s="171"/>
      <c r="BD169" s="171"/>
      <c r="BE169" s="171"/>
      <c r="BF169" s="171"/>
      <c r="BG169" s="171"/>
      <c r="BH169" s="184"/>
      <c r="BI169" s="178"/>
      <c r="BJ169" s="178"/>
      <c r="BK169" s="172"/>
      <c r="BM169" s="9"/>
      <c r="BO169" s="40">
        <f t="shared" ref="BO169:CT169" si="8">ROWS(C167:C226)-COUNTBLANK(C167:C226)</f>
        <v>0</v>
      </c>
      <c r="BP169" s="40">
        <f t="shared" si="8"/>
        <v>0</v>
      </c>
      <c r="BQ169" s="40">
        <f t="shared" si="8"/>
        <v>0</v>
      </c>
      <c r="BR169" s="40">
        <f t="shared" si="8"/>
        <v>0</v>
      </c>
      <c r="BS169" s="40">
        <f t="shared" si="8"/>
        <v>0</v>
      </c>
      <c r="BT169" s="40">
        <f t="shared" si="8"/>
        <v>0</v>
      </c>
      <c r="BU169" s="40">
        <f t="shared" si="8"/>
        <v>0</v>
      </c>
      <c r="BV169" s="40">
        <f t="shared" si="8"/>
        <v>0</v>
      </c>
      <c r="BW169" s="40">
        <f t="shared" si="8"/>
        <v>0</v>
      </c>
      <c r="BX169" s="40">
        <f t="shared" si="8"/>
        <v>0</v>
      </c>
      <c r="BY169" s="40">
        <f t="shared" si="8"/>
        <v>0</v>
      </c>
      <c r="BZ169" s="40">
        <f t="shared" si="8"/>
        <v>0</v>
      </c>
      <c r="CA169" s="40">
        <f t="shared" si="8"/>
        <v>0</v>
      </c>
      <c r="CB169" s="40">
        <f t="shared" si="8"/>
        <v>0</v>
      </c>
      <c r="CC169" s="40">
        <f t="shared" si="8"/>
        <v>0</v>
      </c>
      <c r="CD169" s="40">
        <f t="shared" si="8"/>
        <v>0</v>
      </c>
      <c r="CE169" s="40">
        <f t="shared" si="8"/>
        <v>0</v>
      </c>
      <c r="CF169" s="40">
        <f t="shared" si="8"/>
        <v>0</v>
      </c>
      <c r="CG169" s="40">
        <f t="shared" si="8"/>
        <v>0</v>
      </c>
      <c r="CH169" s="40">
        <f t="shared" si="8"/>
        <v>0</v>
      </c>
      <c r="CI169" s="40">
        <f t="shared" si="8"/>
        <v>0</v>
      </c>
      <c r="CJ169" s="40">
        <f t="shared" si="8"/>
        <v>0</v>
      </c>
      <c r="CK169" s="40">
        <f t="shared" si="8"/>
        <v>0</v>
      </c>
      <c r="CL169" s="40">
        <f t="shared" si="8"/>
        <v>0</v>
      </c>
      <c r="CM169" s="40">
        <f t="shared" si="8"/>
        <v>0</v>
      </c>
      <c r="CN169" s="40">
        <f t="shared" si="8"/>
        <v>0</v>
      </c>
      <c r="CO169" s="40">
        <f t="shared" si="8"/>
        <v>0</v>
      </c>
      <c r="CP169" s="40">
        <f t="shared" si="8"/>
        <v>0</v>
      </c>
      <c r="CQ169" s="40">
        <f t="shared" si="8"/>
        <v>0</v>
      </c>
      <c r="CR169" s="40">
        <f t="shared" si="8"/>
        <v>0</v>
      </c>
      <c r="CS169" s="40">
        <f t="shared" si="8"/>
        <v>0</v>
      </c>
      <c r="CT169" s="40">
        <f t="shared" si="8"/>
        <v>0</v>
      </c>
      <c r="CU169" s="40">
        <f t="shared" ref="CU169:DS169" si="9">ROWS(AI167:AI226)-COUNTBLANK(AI167:AI226)</f>
        <v>0</v>
      </c>
      <c r="CV169" s="40">
        <f t="shared" si="9"/>
        <v>0</v>
      </c>
      <c r="CW169" s="40">
        <f t="shared" si="9"/>
        <v>0</v>
      </c>
      <c r="CX169" s="40">
        <f t="shared" si="9"/>
        <v>0</v>
      </c>
      <c r="CY169" s="40">
        <f t="shared" si="9"/>
        <v>0</v>
      </c>
      <c r="CZ169" s="40">
        <f t="shared" si="9"/>
        <v>0</v>
      </c>
      <c r="DA169" s="40">
        <f t="shared" si="9"/>
        <v>0</v>
      </c>
      <c r="DB169" s="40">
        <f t="shared" si="9"/>
        <v>0</v>
      </c>
      <c r="DC169" s="40">
        <f t="shared" si="9"/>
        <v>0</v>
      </c>
      <c r="DD169" s="40">
        <f t="shared" si="9"/>
        <v>0</v>
      </c>
      <c r="DE169" s="40">
        <f t="shared" si="9"/>
        <v>0</v>
      </c>
      <c r="DF169" s="40">
        <f t="shared" si="9"/>
        <v>0</v>
      </c>
      <c r="DG169" s="40">
        <f t="shared" si="9"/>
        <v>0</v>
      </c>
      <c r="DH169" s="40">
        <f t="shared" si="9"/>
        <v>0</v>
      </c>
      <c r="DI169" s="40">
        <f t="shared" si="9"/>
        <v>0</v>
      </c>
      <c r="DJ169" s="40">
        <f t="shared" si="9"/>
        <v>0</v>
      </c>
      <c r="DK169" s="40">
        <f t="shared" si="9"/>
        <v>0</v>
      </c>
      <c r="DL169" s="40">
        <f t="shared" si="9"/>
        <v>0</v>
      </c>
      <c r="DM169" s="40">
        <f t="shared" si="9"/>
        <v>0</v>
      </c>
      <c r="DN169" s="40">
        <f t="shared" si="9"/>
        <v>0</v>
      </c>
      <c r="DO169" s="40">
        <f t="shared" si="9"/>
        <v>0</v>
      </c>
      <c r="DP169" s="40">
        <f t="shared" si="9"/>
        <v>0</v>
      </c>
      <c r="DQ169" s="40">
        <f t="shared" si="9"/>
        <v>0</v>
      </c>
      <c r="DR169" s="40">
        <f t="shared" si="9"/>
        <v>0</v>
      </c>
      <c r="DS169" s="40">
        <f t="shared" si="9"/>
        <v>0</v>
      </c>
    </row>
    <row r="170" spans="1:123" x14ac:dyDescent="0.45">
      <c r="B170" s="190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71"/>
      <c r="AI170" s="171"/>
      <c r="AJ170" s="171"/>
      <c r="AK170" s="171"/>
      <c r="AL170" s="171"/>
      <c r="AM170" s="171"/>
      <c r="AN170" s="171"/>
      <c r="AO170" s="171"/>
      <c r="AP170" s="171"/>
      <c r="AQ170" s="171"/>
      <c r="AR170" s="171"/>
      <c r="AS170" s="171"/>
      <c r="AT170" s="171"/>
      <c r="AU170" s="171"/>
      <c r="AV170" s="171"/>
      <c r="AW170" s="171"/>
      <c r="AX170" s="171"/>
      <c r="AY170" s="171"/>
      <c r="AZ170" s="171"/>
      <c r="BA170" s="171"/>
      <c r="BB170" s="171"/>
      <c r="BC170" s="171"/>
      <c r="BD170" s="171"/>
      <c r="BE170" s="171"/>
      <c r="BF170" s="171"/>
      <c r="BG170" s="171"/>
      <c r="BH170" s="184"/>
      <c r="BI170" s="178"/>
      <c r="BJ170" s="178"/>
      <c r="BK170" s="172"/>
      <c r="BM170" s="9"/>
    </row>
    <row r="171" spans="1:123" x14ac:dyDescent="0.45">
      <c r="B171" s="190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71"/>
      <c r="AI171" s="171"/>
      <c r="AJ171" s="171"/>
      <c r="AK171" s="171"/>
      <c r="AL171" s="171"/>
      <c r="AM171" s="171"/>
      <c r="AN171" s="171"/>
      <c r="AO171" s="171"/>
      <c r="AP171" s="171"/>
      <c r="AQ171" s="171"/>
      <c r="AR171" s="171"/>
      <c r="AS171" s="171"/>
      <c r="AT171" s="171"/>
      <c r="AU171" s="171"/>
      <c r="AV171" s="171"/>
      <c r="AW171" s="171"/>
      <c r="AX171" s="171"/>
      <c r="AY171" s="171"/>
      <c r="AZ171" s="171"/>
      <c r="BA171" s="171"/>
      <c r="BB171" s="171"/>
      <c r="BC171" s="171"/>
      <c r="BD171" s="171"/>
      <c r="BE171" s="171"/>
      <c r="BF171" s="171"/>
      <c r="BG171" s="171"/>
      <c r="BH171" s="184"/>
      <c r="BI171" s="178"/>
      <c r="BJ171" s="178"/>
      <c r="BK171" s="172"/>
      <c r="BM171" s="9"/>
      <c r="BO171" s="22" t="s">
        <v>257</v>
      </c>
      <c r="BP171" s="22" t="s">
        <v>587</v>
      </c>
      <c r="BQ171" s="22" t="s">
        <v>590</v>
      </c>
      <c r="BR171" s="22" t="s">
        <v>588</v>
      </c>
      <c r="BS171" s="22" t="s">
        <v>589</v>
      </c>
    </row>
    <row r="172" spans="1:123" x14ac:dyDescent="0.45">
      <c r="B172" s="190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71"/>
      <c r="AI172" s="171"/>
      <c r="AJ172" s="171"/>
      <c r="AK172" s="171"/>
      <c r="AL172" s="171"/>
      <c r="AM172" s="171"/>
      <c r="AN172" s="171"/>
      <c r="AO172" s="171"/>
      <c r="AP172" s="171"/>
      <c r="AQ172" s="171"/>
      <c r="AR172" s="171"/>
      <c r="AS172" s="171"/>
      <c r="AT172" s="171"/>
      <c r="AU172" s="171"/>
      <c r="AV172" s="171"/>
      <c r="AW172" s="171"/>
      <c r="AX172" s="171"/>
      <c r="AY172" s="171"/>
      <c r="AZ172" s="171"/>
      <c r="BA172" s="171"/>
      <c r="BB172" s="171"/>
      <c r="BC172" s="171"/>
      <c r="BD172" s="171"/>
      <c r="BE172" s="171"/>
      <c r="BF172" s="171"/>
      <c r="BG172" s="171"/>
      <c r="BH172" s="184"/>
      <c r="BI172" s="178"/>
      <c r="BJ172" s="178"/>
      <c r="BK172" s="172"/>
      <c r="BM172" s="9"/>
      <c r="BO172" s="23">
        <f>ROWS(BH167:BH226)-COUNTBLANK(BH167:BH226)</f>
        <v>0</v>
      </c>
      <c r="BP172" s="23">
        <f>COUNTIF(BK167:BK226,"FALSE")</f>
        <v>0</v>
      </c>
      <c r="BQ172" s="23">
        <f>BO172-BP172</f>
        <v>0</v>
      </c>
      <c r="BR172" s="23">
        <f>COUNTIF(BJ167:BJ226,"O")</f>
        <v>0</v>
      </c>
      <c r="BS172" s="23">
        <f>COUNTIF(BJ167:BJ226,"*~?")</f>
        <v>0</v>
      </c>
    </row>
    <row r="173" spans="1:123" x14ac:dyDescent="0.45">
      <c r="B173" s="190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71"/>
      <c r="AI173" s="171"/>
      <c r="AJ173" s="171"/>
      <c r="AK173" s="171"/>
      <c r="AL173" s="171"/>
      <c r="AM173" s="171"/>
      <c r="AN173" s="171"/>
      <c r="AO173" s="171"/>
      <c r="AP173" s="171"/>
      <c r="AQ173" s="171"/>
      <c r="AR173" s="171"/>
      <c r="AS173" s="171"/>
      <c r="AT173" s="171"/>
      <c r="AU173" s="171"/>
      <c r="AV173" s="171"/>
      <c r="AW173" s="171"/>
      <c r="AX173" s="171"/>
      <c r="AY173" s="171"/>
      <c r="AZ173" s="171"/>
      <c r="BA173" s="171"/>
      <c r="BB173" s="171"/>
      <c r="BC173" s="171"/>
      <c r="BD173" s="171"/>
      <c r="BE173" s="171"/>
      <c r="BF173" s="171"/>
      <c r="BG173" s="171"/>
      <c r="BH173" s="184"/>
      <c r="BI173" s="178"/>
      <c r="BJ173" s="178"/>
      <c r="BK173" s="172"/>
      <c r="BM173" s="9"/>
    </row>
    <row r="174" spans="1:123" x14ac:dyDescent="0.45">
      <c r="B174" s="190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71"/>
      <c r="AI174" s="171"/>
      <c r="AJ174" s="171"/>
      <c r="AK174" s="171"/>
      <c r="AL174" s="171"/>
      <c r="AM174" s="171"/>
      <c r="AN174" s="171"/>
      <c r="AO174" s="171"/>
      <c r="AP174" s="171"/>
      <c r="AQ174" s="171"/>
      <c r="AR174" s="171"/>
      <c r="AS174" s="171"/>
      <c r="AT174" s="171"/>
      <c r="AU174" s="171"/>
      <c r="AV174" s="171"/>
      <c r="AW174" s="171"/>
      <c r="AX174" s="171"/>
      <c r="AY174" s="171"/>
      <c r="AZ174" s="171"/>
      <c r="BA174" s="171"/>
      <c r="BB174" s="171"/>
      <c r="BC174" s="171"/>
      <c r="BD174" s="171"/>
      <c r="BE174" s="171"/>
      <c r="BF174" s="171"/>
      <c r="BG174" s="171"/>
      <c r="BH174" s="184"/>
      <c r="BI174" s="178"/>
      <c r="BJ174" s="178"/>
      <c r="BK174" s="172"/>
      <c r="BM174" s="9"/>
      <c r="BO174" s="23"/>
      <c r="BP174" s="22" t="s">
        <v>455</v>
      </c>
      <c r="BQ174" s="22" t="s">
        <v>337</v>
      </c>
      <c r="BR174" s="22" t="s">
        <v>456</v>
      </c>
      <c r="BS174" s="88" t="s">
        <v>338</v>
      </c>
      <c r="BT174" s="88" t="s">
        <v>340</v>
      </c>
      <c r="BU174" s="88" t="s">
        <v>339</v>
      </c>
    </row>
    <row r="175" spans="1:123" x14ac:dyDescent="0.45">
      <c r="B175" s="190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71"/>
      <c r="AI175" s="171"/>
      <c r="AJ175" s="171"/>
      <c r="AK175" s="171"/>
      <c r="AL175" s="171"/>
      <c r="AM175" s="171"/>
      <c r="AN175" s="171"/>
      <c r="AO175" s="171"/>
      <c r="AP175" s="171"/>
      <c r="AQ175" s="171"/>
      <c r="AR175" s="171"/>
      <c r="AS175" s="171"/>
      <c r="AT175" s="171"/>
      <c r="AU175" s="171"/>
      <c r="AV175" s="171"/>
      <c r="AW175" s="171"/>
      <c r="AX175" s="171"/>
      <c r="AY175" s="171"/>
      <c r="AZ175" s="171"/>
      <c r="BA175" s="171"/>
      <c r="BB175" s="171"/>
      <c r="BC175" s="171"/>
      <c r="BD175" s="171"/>
      <c r="BE175" s="171"/>
      <c r="BF175" s="171"/>
      <c r="BG175" s="171"/>
      <c r="BH175" s="184"/>
      <c r="BI175" s="178"/>
      <c r="BJ175" s="178"/>
      <c r="BK175" s="172"/>
      <c r="BM175" s="9"/>
      <c r="BO175" s="22" t="s">
        <v>260</v>
      </c>
      <c r="BP175" s="25">
        <f>IF(ISNUMBER(SEARCH("S",A168)),COUNTIF(BK167:BK176,"False"),0)</f>
        <v>0</v>
      </c>
      <c r="BQ175" s="25">
        <f>IF(ISNUMBER(SEARCH("S",A168)),COUNTIF(BK195:BK204,"False"),0)</f>
        <v>0</v>
      </c>
      <c r="BR175" s="25">
        <f>IF(ISNUMBER(SEARCH("S",A168)),COUNTIF(BK177:BK194,"False"),0)</f>
        <v>0</v>
      </c>
      <c r="BS175" s="25">
        <f>IF(ISNUMBER(SEARCH("S",A168)),COUNTIF(BK167:BK176,"False")+COUNTIF(BK197:BK200,"False"),0)</f>
        <v>0</v>
      </c>
      <c r="BT175" s="25">
        <f>IF(ISNUMBER(SEARCH("S",A168)),COUNTIF(BK177:BK186,"False"),0)</f>
        <v>0</v>
      </c>
      <c r="BU175" s="25">
        <f>IF(ISNUMBER(SEARCH("S",A168)),COUNTIF(BK187:BK196,"False")+COUNTIF(BK201:BK204,"False"),0)</f>
        <v>0</v>
      </c>
    </row>
    <row r="176" spans="1:123" x14ac:dyDescent="0.45">
      <c r="B176" s="190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71"/>
      <c r="AI176" s="171"/>
      <c r="AJ176" s="171"/>
      <c r="AK176" s="171"/>
      <c r="AL176" s="171"/>
      <c r="AM176" s="171"/>
      <c r="AN176" s="171"/>
      <c r="AO176" s="171"/>
      <c r="AP176" s="171"/>
      <c r="AQ176" s="171"/>
      <c r="AR176" s="171"/>
      <c r="AS176" s="171"/>
      <c r="AT176" s="171"/>
      <c r="AU176" s="171"/>
      <c r="AV176" s="171"/>
      <c r="AW176" s="171"/>
      <c r="AX176" s="171"/>
      <c r="AY176" s="171"/>
      <c r="AZ176" s="171"/>
      <c r="BA176" s="171"/>
      <c r="BB176" s="171"/>
      <c r="BC176" s="171"/>
      <c r="BD176" s="171"/>
      <c r="BE176" s="171"/>
      <c r="BF176" s="171"/>
      <c r="BG176" s="171"/>
      <c r="BH176" s="184"/>
      <c r="BI176" s="178"/>
      <c r="BJ176" s="178"/>
      <c r="BK176" s="172"/>
      <c r="BM176" s="9"/>
      <c r="BO176" s="22" t="s">
        <v>352</v>
      </c>
      <c r="BP176" s="25">
        <f>IF(ISNUMBER(SEARCH("P",A168)),COUNTIF(BK167:BK176,"False"),0)</f>
        <v>0</v>
      </c>
      <c r="BQ176" s="25">
        <f>IF(ISNUMBER(SEARCH("P",A168)),COUNTIF(BK188:BK197,"False"),0)</f>
        <v>0</v>
      </c>
      <c r="BR176" s="25">
        <f>IF(ISNUMBER(SEARCH("P",A168)),COUNTIF(BK177:BK187,"False"),0)</f>
        <v>0</v>
      </c>
      <c r="BS176" s="25">
        <f>IF(ISNUMBER(SEARCH("P",A168)),COUNTIF(BK167:BK175,"False")+COUNTIF(BK194:BK195,"False"),0)</f>
        <v>0</v>
      </c>
      <c r="BT176" s="25">
        <f>IF(ISNUMBER(SEARCH("P",A168)),COUNTIF(BK176:BK184,"False"),0)</f>
        <v>0</v>
      </c>
      <c r="BU176" s="25">
        <f>IF(ISNUMBER(SEARCH("P",A168)),COUNTIF(BK185:BK193,"False")+COUNTIF(BK196:BK197,"False"),0)</f>
        <v>0</v>
      </c>
    </row>
    <row r="177" spans="2:76" x14ac:dyDescent="0.45">
      <c r="B177" s="190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71"/>
      <c r="AI177" s="171"/>
      <c r="AJ177" s="171"/>
      <c r="AK177" s="171"/>
      <c r="AL177" s="171"/>
      <c r="AM177" s="171"/>
      <c r="AN177" s="171"/>
      <c r="AO177" s="171"/>
      <c r="AP177" s="171"/>
      <c r="AQ177" s="171"/>
      <c r="AR177" s="171"/>
      <c r="AS177" s="171"/>
      <c r="AT177" s="171"/>
      <c r="AU177" s="171"/>
      <c r="AV177" s="171"/>
      <c r="AW177" s="171"/>
      <c r="AX177" s="171"/>
      <c r="AY177" s="171"/>
      <c r="AZ177" s="171"/>
      <c r="BA177" s="171"/>
      <c r="BB177" s="171"/>
      <c r="BC177" s="171"/>
      <c r="BD177" s="171"/>
      <c r="BE177" s="171"/>
      <c r="BF177" s="171"/>
      <c r="BG177" s="171"/>
      <c r="BH177" s="184"/>
      <c r="BI177" s="178"/>
      <c r="BJ177" s="178"/>
      <c r="BK177" s="172"/>
      <c r="BM177" s="9"/>
      <c r="BO177" s="22" t="s">
        <v>353</v>
      </c>
      <c r="BP177" s="25">
        <f>IF(ISNUMBER(SEARCH("A",A168)),COUNTIF(BK167:BK176,"False"),0)</f>
        <v>0</v>
      </c>
      <c r="BQ177" s="25">
        <f>IF(ISNUMBER(SEARCH("A",A168)),COUNTIF(BK217:BK226,"False"),0)</f>
        <v>0</v>
      </c>
      <c r="BR177" s="25">
        <f>IF(ISNUMBER(SEARCH("A",A168)),COUNTIF(BK177:BK216,"False"),0)</f>
        <v>0</v>
      </c>
      <c r="BS177" s="25">
        <f>IF(ISNUMBER(SEARCH("A",A168)),COUNTIF(BK167:BK186,"False"),0)</f>
        <v>0</v>
      </c>
      <c r="BT177" s="25">
        <f>IF(ISNUMBER(SEARCH("A",A168)),COUNTIF(BK187:BK206,"False"),0)</f>
        <v>0</v>
      </c>
      <c r="BU177" s="25">
        <f>IF(ISNUMBER(SEARCH("A",A168)),COUNTIF(BK207:BK226,"False"),0)</f>
        <v>0</v>
      </c>
    </row>
    <row r="178" spans="2:76" x14ac:dyDescent="0.45">
      <c r="B178" s="190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71"/>
      <c r="AI178" s="171"/>
      <c r="AJ178" s="171"/>
      <c r="AK178" s="171"/>
      <c r="AL178" s="171"/>
      <c r="AM178" s="171"/>
      <c r="AN178" s="171"/>
      <c r="AO178" s="171"/>
      <c r="AP178" s="171"/>
      <c r="AQ178" s="171"/>
      <c r="AR178" s="171"/>
      <c r="AS178" s="171"/>
      <c r="AT178" s="171"/>
      <c r="AU178" s="171"/>
      <c r="AV178" s="171"/>
      <c r="AW178" s="171"/>
      <c r="AX178" s="171"/>
      <c r="AY178" s="171"/>
      <c r="AZ178" s="171"/>
      <c r="BA178" s="171"/>
      <c r="BB178" s="171"/>
      <c r="BC178" s="171"/>
      <c r="BD178" s="171"/>
      <c r="BE178" s="171"/>
      <c r="BF178" s="171"/>
      <c r="BG178" s="171"/>
      <c r="BH178" s="184"/>
      <c r="BI178" s="178"/>
      <c r="BJ178" s="178"/>
      <c r="BK178" s="172"/>
      <c r="BM178" s="9"/>
    </row>
    <row r="179" spans="2:76" x14ac:dyDescent="0.45">
      <c r="B179" s="190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71"/>
      <c r="AI179" s="171"/>
      <c r="AJ179" s="171"/>
      <c r="AK179" s="171"/>
      <c r="AL179" s="171"/>
      <c r="AM179" s="171"/>
      <c r="AN179" s="171"/>
      <c r="AO179" s="171"/>
      <c r="AP179" s="171"/>
      <c r="AQ179" s="171"/>
      <c r="AR179" s="171"/>
      <c r="AS179" s="171"/>
      <c r="AT179" s="171"/>
      <c r="AU179" s="171"/>
      <c r="AV179" s="171"/>
      <c r="AW179" s="171"/>
      <c r="AX179" s="171"/>
      <c r="AY179" s="171"/>
      <c r="AZ179" s="171"/>
      <c r="BA179" s="171"/>
      <c r="BB179" s="171"/>
      <c r="BC179" s="171"/>
      <c r="BD179" s="171"/>
      <c r="BE179" s="171"/>
      <c r="BF179" s="171"/>
      <c r="BG179" s="171"/>
      <c r="BH179" s="184"/>
      <c r="BI179" s="178"/>
      <c r="BJ179" s="178"/>
      <c r="BK179" s="172"/>
      <c r="BM179" s="9"/>
    </row>
    <row r="180" spans="2:76" x14ac:dyDescent="0.45">
      <c r="B180" s="190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71"/>
      <c r="AI180" s="171"/>
      <c r="AJ180" s="171"/>
      <c r="AK180" s="171"/>
      <c r="AL180" s="171"/>
      <c r="AM180" s="171"/>
      <c r="AN180" s="171"/>
      <c r="AO180" s="171"/>
      <c r="AP180" s="171"/>
      <c r="AQ180" s="171"/>
      <c r="AR180" s="171"/>
      <c r="AS180" s="171"/>
      <c r="AT180" s="171"/>
      <c r="AU180" s="171"/>
      <c r="AV180" s="171"/>
      <c r="AW180" s="171"/>
      <c r="AX180" s="171"/>
      <c r="AY180" s="171"/>
      <c r="AZ180" s="171"/>
      <c r="BA180" s="171"/>
      <c r="BB180" s="171"/>
      <c r="BC180" s="171"/>
      <c r="BD180" s="171"/>
      <c r="BE180" s="171"/>
      <c r="BF180" s="171"/>
      <c r="BG180" s="171"/>
      <c r="BH180" s="184"/>
      <c r="BI180" s="178"/>
      <c r="BJ180" s="178"/>
      <c r="BK180" s="172"/>
      <c r="BM180" s="9"/>
    </row>
    <row r="181" spans="2:76" x14ac:dyDescent="0.45">
      <c r="B181" s="190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71"/>
      <c r="AI181" s="171"/>
      <c r="AJ181" s="171"/>
      <c r="AK181" s="171"/>
      <c r="AL181" s="171"/>
      <c r="AM181" s="171"/>
      <c r="AN181" s="171"/>
      <c r="AO181" s="171"/>
      <c r="AP181" s="171"/>
      <c r="AQ181" s="171"/>
      <c r="AR181" s="171"/>
      <c r="AS181" s="171"/>
      <c r="AT181" s="171"/>
      <c r="AU181" s="171"/>
      <c r="AV181" s="171"/>
      <c r="AW181" s="171"/>
      <c r="AX181" s="171"/>
      <c r="AY181" s="171"/>
      <c r="AZ181" s="171"/>
      <c r="BA181" s="171"/>
      <c r="BB181" s="171"/>
      <c r="BC181" s="171"/>
      <c r="BD181" s="171"/>
      <c r="BE181" s="171"/>
      <c r="BF181" s="171"/>
      <c r="BG181" s="171"/>
      <c r="BH181" s="184"/>
      <c r="BI181" s="178"/>
      <c r="BJ181" s="178"/>
      <c r="BK181" s="172"/>
      <c r="BM181" s="9"/>
    </row>
    <row r="182" spans="2:76" x14ac:dyDescent="0.45">
      <c r="B182" s="190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71"/>
      <c r="AI182" s="171"/>
      <c r="AJ182" s="171"/>
      <c r="AK182" s="171"/>
      <c r="AL182" s="171"/>
      <c r="AM182" s="171"/>
      <c r="AN182" s="171"/>
      <c r="AO182" s="171"/>
      <c r="AP182" s="171"/>
      <c r="AQ182" s="171"/>
      <c r="AR182" s="171"/>
      <c r="AS182" s="171"/>
      <c r="AT182" s="171"/>
      <c r="AU182" s="171"/>
      <c r="AV182" s="171"/>
      <c r="AW182" s="171"/>
      <c r="AX182" s="171"/>
      <c r="AY182" s="171"/>
      <c r="AZ182" s="171"/>
      <c r="BA182" s="171"/>
      <c r="BB182" s="171"/>
      <c r="BC182" s="171"/>
      <c r="BD182" s="171"/>
      <c r="BE182" s="171"/>
      <c r="BF182" s="171"/>
      <c r="BG182" s="171"/>
      <c r="BH182" s="184"/>
      <c r="BI182" s="178"/>
      <c r="BJ182" s="178"/>
      <c r="BK182" s="172"/>
      <c r="BM182" s="9"/>
    </row>
    <row r="183" spans="2:76" x14ac:dyDescent="0.45">
      <c r="B183" s="190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71"/>
      <c r="AI183" s="171"/>
      <c r="AJ183" s="171"/>
      <c r="AK183" s="171"/>
      <c r="AL183" s="171"/>
      <c r="AM183" s="171"/>
      <c r="AN183" s="171"/>
      <c r="AO183" s="171"/>
      <c r="AP183" s="171"/>
      <c r="AQ183" s="171"/>
      <c r="AR183" s="171"/>
      <c r="AS183" s="171"/>
      <c r="AT183" s="171"/>
      <c r="AU183" s="171"/>
      <c r="AV183" s="171"/>
      <c r="AW183" s="171"/>
      <c r="AX183" s="171"/>
      <c r="AY183" s="171"/>
      <c r="AZ183" s="171"/>
      <c r="BA183" s="171"/>
      <c r="BB183" s="171"/>
      <c r="BC183" s="171"/>
      <c r="BD183" s="171"/>
      <c r="BE183" s="171"/>
      <c r="BF183" s="171"/>
      <c r="BG183" s="171"/>
      <c r="BH183" s="184"/>
      <c r="BI183" s="178"/>
      <c r="BJ183" s="178"/>
      <c r="BK183" s="172"/>
      <c r="BM183" s="9"/>
    </row>
    <row r="184" spans="2:76" x14ac:dyDescent="0.45">
      <c r="B184" s="190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71"/>
      <c r="AI184" s="171"/>
      <c r="AJ184" s="171"/>
      <c r="AK184" s="171"/>
      <c r="AL184" s="171"/>
      <c r="AM184" s="171"/>
      <c r="AN184" s="171"/>
      <c r="AO184" s="171"/>
      <c r="AP184" s="171"/>
      <c r="AQ184" s="171"/>
      <c r="AR184" s="171"/>
      <c r="AS184" s="171"/>
      <c r="AT184" s="171"/>
      <c r="AU184" s="171"/>
      <c r="AV184" s="171"/>
      <c r="AW184" s="171"/>
      <c r="AX184" s="171"/>
      <c r="AY184" s="171"/>
      <c r="AZ184" s="171"/>
      <c r="BA184" s="171"/>
      <c r="BB184" s="171"/>
      <c r="BC184" s="171"/>
      <c r="BD184" s="171"/>
      <c r="BE184" s="171"/>
      <c r="BF184" s="171"/>
      <c r="BG184" s="171"/>
      <c r="BH184" s="184"/>
      <c r="BI184" s="178"/>
      <c r="BJ184" s="178"/>
      <c r="BK184" s="172"/>
      <c r="BM184" s="9"/>
    </row>
    <row r="185" spans="2:76" x14ac:dyDescent="0.45">
      <c r="B185" s="190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71"/>
      <c r="AI185" s="171"/>
      <c r="AJ185" s="171"/>
      <c r="AK185" s="171"/>
      <c r="AL185" s="171"/>
      <c r="AM185" s="171"/>
      <c r="AN185" s="171"/>
      <c r="AO185" s="171"/>
      <c r="AP185" s="171"/>
      <c r="AQ185" s="171"/>
      <c r="AR185" s="171"/>
      <c r="AS185" s="171"/>
      <c r="AT185" s="171"/>
      <c r="AU185" s="171"/>
      <c r="AV185" s="171"/>
      <c r="AW185" s="171"/>
      <c r="AX185" s="171"/>
      <c r="AY185" s="171"/>
      <c r="AZ185" s="171"/>
      <c r="BA185" s="171"/>
      <c r="BB185" s="171"/>
      <c r="BC185" s="171"/>
      <c r="BD185" s="171"/>
      <c r="BE185" s="171"/>
      <c r="BF185" s="171"/>
      <c r="BG185" s="171"/>
      <c r="BH185" s="184"/>
      <c r="BI185" s="178"/>
      <c r="BJ185" s="178"/>
      <c r="BK185" s="172"/>
      <c r="BM185" s="9"/>
    </row>
    <row r="186" spans="2:76" x14ac:dyDescent="0.45">
      <c r="B186" s="190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71"/>
      <c r="AI186" s="171"/>
      <c r="AJ186" s="171"/>
      <c r="AK186" s="171"/>
      <c r="AL186" s="171"/>
      <c r="AM186" s="171"/>
      <c r="AN186" s="171"/>
      <c r="AO186" s="171"/>
      <c r="AP186" s="171"/>
      <c r="AQ186" s="171"/>
      <c r="AR186" s="171"/>
      <c r="AS186" s="171"/>
      <c r="AT186" s="171"/>
      <c r="AU186" s="171"/>
      <c r="AV186" s="171"/>
      <c r="AW186" s="171"/>
      <c r="AX186" s="171"/>
      <c r="AY186" s="171"/>
      <c r="AZ186" s="171"/>
      <c r="BA186" s="171"/>
      <c r="BB186" s="171"/>
      <c r="BC186" s="171"/>
      <c r="BD186" s="171"/>
      <c r="BE186" s="171"/>
      <c r="BF186" s="171"/>
      <c r="BG186" s="171"/>
      <c r="BH186" s="184"/>
      <c r="BI186" s="178"/>
      <c r="BJ186" s="178"/>
      <c r="BK186" s="172"/>
      <c r="BM186" s="9"/>
      <c r="BX186" t="s">
        <v>341</v>
      </c>
    </row>
    <row r="187" spans="2:76" x14ac:dyDescent="0.45">
      <c r="B187" s="190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71"/>
      <c r="AI187" s="171"/>
      <c r="AJ187" s="171"/>
      <c r="AK187" s="171"/>
      <c r="AL187" s="171"/>
      <c r="AM187" s="171"/>
      <c r="AN187" s="171"/>
      <c r="AO187" s="171"/>
      <c r="AP187" s="171"/>
      <c r="AQ187" s="171"/>
      <c r="AR187" s="171"/>
      <c r="AS187" s="171"/>
      <c r="AT187" s="171"/>
      <c r="AU187" s="171"/>
      <c r="AV187" s="171"/>
      <c r="AW187" s="171"/>
      <c r="AX187" s="171"/>
      <c r="AY187" s="171"/>
      <c r="AZ187" s="171"/>
      <c r="BA187" s="171"/>
      <c r="BB187" s="171"/>
      <c r="BC187" s="171"/>
      <c r="BD187" s="171"/>
      <c r="BE187" s="171"/>
      <c r="BF187" s="171"/>
      <c r="BG187" s="171"/>
      <c r="BH187" s="184"/>
      <c r="BI187" s="178"/>
      <c r="BJ187" s="178"/>
      <c r="BK187" s="172"/>
      <c r="BM187" s="9"/>
    </row>
    <row r="188" spans="2:76" x14ac:dyDescent="0.45">
      <c r="B188" s="190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71"/>
      <c r="AI188" s="171"/>
      <c r="AJ188" s="171"/>
      <c r="AK188" s="171"/>
      <c r="AL188" s="171"/>
      <c r="AM188" s="171"/>
      <c r="AN188" s="171"/>
      <c r="AO188" s="171"/>
      <c r="AP188" s="171"/>
      <c r="AQ188" s="171"/>
      <c r="AR188" s="171"/>
      <c r="AS188" s="171"/>
      <c r="AT188" s="171"/>
      <c r="AU188" s="171"/>
      <c r="AV188" s="171"/>
      <c r="AW188" s="171"/>
      <c r="AX188" s="171"/>
      <c r="AY188" s="171"/>
      <c r="AZ188" s="171"/>
      <c r="BA188" s="171"/>
      <c r="BB188" s="171"/>
      <c r="BC188" s="171"/>
      <c r="BD188" s="171"/>
      <c r="BE188" s="171"/>
      <c r="BF188" s="171"/>
      <c r="BG188" s="171"/>
      <c r="BH188" s="184"/>
      <c r="BI188" s="178"/>
      <c r="BJ188" s="178"/>
      <c r="BK188" s="172"/>
      <c r="BM188" s="9"/>
    </row>
    <row r="189" spans="2:76" x14ac:dyDescent="0.45">
      <c r="B189" s="190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71"/>
      <c r="AI189" s="171"/>
      <c r="AJ189" s="171"/>
      <c r="AK189" s="171"/>
      <c r="AL189" s="171"/>
      <c r="AM189" s="171"/>
      <c r="AN189" s="171"/>
      <c r="AO189" s="171"/>
      <c r="AP189" s="171"/>
      <c r="AQ189" s="171"/>
      <c r="AR189" s="171"/>
      <c r="AS189" s="171"/>
      <c r="AT189" s="171"/>
      <c r="AU189" s="171"/>
      <c r="AV189" s="171"/>
      <c r="AW189" s="171"/>
      <c r="AX189" s="171"/>
      <c r="AY189" s="171"/>
      <c r="AZ189" s="171"/>
      <c r="BA189" s="171"/>
      <c r="BB189" s="171"/>
      <c r="BC189" s="171"/>
      <c r="BD189" s="171"/>
      <c r="BE189" s="171"/>
      <c r="BF189" s="171"/>
      <c r="BG189" s="171"/>
      <c r="BH189" s="184"/>
      <c r="BI189" s="178"/>
      <c r="BJ189" s="178"/>
      <c r="BK189" s="172"/>
      <c r="BM189" s="9"/>
    </row>
    <row r="190" spans="2:76" x14ac:dyDescent="0.45">
      <c r="B190" s="190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71"/>
      <c r="AI190" s="171"/>
      <c r="AJ190" s="171"/>
      <c r="AK190" s="171"/>
      <c r="AL190" s="171"/>
      <c r="AM190" s="171"/>
      <c r="AN190" s="171"/>
      <c r="AO190" s="171"/>
      <c r="AP190" s="171"/>
      <c r="AQ190" s="171"/>
      <c r="AR190" s="171"/>
      <c r="AS190" s="171"/>
      <c r="AT190" s="171"/>
      <c r="AU190" s="171"/>
      <c r="AV190" s="171"/>
      <c r="AW190" s="171"/>
      <c r="AX190" s="171"/>
      <c r="AY190" s="171"/>
      <c r="AZ190" s="171"/>
      <c r="BA190" s="171"/>
      <c r="BB190" s="171"/>
      <c r="BC190" s="171"/>
      <c r="BD190" s="171"/>
      <c r="BE190" s="171"/>
      <c r="BF190" s="171"/>
      <c r="BG190" s="171"/>
      <c r="BH190" s="184"/>
      <c r="BI190" s="178"/>
      <c r="BJ190" s="178"/>
      <c r="BK190" s="172"/>
      <c r="BM190" s="9"/>
    </row>
    <row r="191" spans="2:76" x14ac:dyDescent="0.45">
      <c r="B191" s="190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71"/>
      <c r="AI191" s="171"/>
      <c r="AJ191" s="171"/>
      <c r="AK191" s="171"/>
      <c r="AL191" s="171"/>
      <c r="AM191" s="171"/>
      <c r="AN191" s="171"/>
      <c r="AO191" s="171"/>
      <c r="AP191" s="171"/>
      <c r="AQ191" s="171"/>
      <c r="AR191" s="171"/>
      <c r="AS191" s="171"/>
      <c r="AT191" s="171"/>
      <c r="AU191" s="171"/>
      <c r="AV191" s="171"/>
      <c r="AW191" s="171"/>
      <c r="AX191" s="171"/>
      <c r="AY191" s="171"/>
      <c r="AZ191" s="171"/>
      <c r="BA191" s="171"/>
      <c r="BB191" s="171"/>
      <c r="BC191" s="171"/>
      <c r="BD191" s="171"/>
      <c r="BE191" s="171"/>
      <c r="BF191" s="171"/>
      <c r="BG191" s="171"/>
      <c r="BH191" s="184"/>
      <c r="BI191" s="178"/>
      <c r="BJ191" s="178"/>
      <c r="BK191" s="172"/>
      <c r="BM191" s="9"/>
    </row>
    <row r="192" spans="2:76" x14ac:dyDescent="0.45">
      <c r="B192" s="190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171"/>
      <c r="BG192" s="171"/>
      <c r="BH192" s="184"/>
      <c r="BI192" s="178"/>
      <c r="BJ192" s="178"/>
      <c r="BK192" s="172"/>
      <c r="BM192" s="9"/>
    </row>
    <row r="193" spans="2:65" x14ac:dyDescent="0.45">
      <c r="B193" s="190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71"/>
      <c r="AI193" s="171"/>
      <c r="AJ193" s="171"/>
      <c r="AK193" s="171"/>
      <c r="AL193" s="171"/>
      <c r="AM193" s="171"/>
      <c r="AN193" s="171"/>
      <c r="AO193" s="171"/>
      <c r="AP193" s="171"/>
      <c r="AQ193" s="171"/>
      <c r="AR193" s="171"/>
      <c r="AS193" s="171"/>
      <c r="AT193" s="171"/>
      <c r="AU193" s="171"/>
      <c r="AV193" s="171"/>
      <c r="AW193" s="171"/>
      <c r="AX193" s="171"/>
      <c r="AY193" s="171"/>
      <c r="AZ193" s="171"/>
      <c r="BA193" s="171"/>
      <c r="BB193" s="171"/>
      <c r="BC193" s="171"/>
      <c r="BD193" s="171"/>
      <c r="BE193" s="171"/>
      <c r="BF193" s="171"/>
      <c r="BG193" s="171"/>
      <c r="BH193" s="184"/>
      <c r="BI193" s="178"/>
      <c r="BJ193" s="178"/>
      <c r="BK193" s="172"/>
      <c r="BM193" s="9"/>
    </row>
    <row r="194" spans="2:65" x14ac:dyDescent="0.45">
      <c r="B194" s="190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71"/>
      <c r="AI194" s="171"/>
      <c r="AJ194" s="171"/>
      <c r="AK194" s="171"/>
      <c r="AL194" s="171"/>
      <c r="AM194" s="171"/>
      <c r="AN194" s="171"/>
      <c r="AO194" s="171"/>
      <c r="AP194" s="171"/>
      <c r="AQ194" s="171"/>
      <c r="AR194" s="171"/>
      <c r="AS194" s="171"/>
      <c r="AT194" s="171"/>
      <c r="AU194" s="171"/>
      <c r="AV194" s="171"/>
      <c r="AW194" s="171"/>
      <c r="AX194" s="171"/>
      <c r="AY194" s="171"/>
      <c r="AZ194" s="171"/>
      <c r="BA194" s="171"/>
      <c r="BB194" s="171"/>
      <c r="BC194" s="171"/>
      <c r="BD194" s="171"/>
      <c r="BE194" s="171"/>
      <c r="BF194" s="171"/>
      <c r="BG194" s="171"/>
      <c r="BH194" s="184"/>
      <c r="BI194" s="178"/>
      <c r="BJ194" s="178"/>
      <c r="BK194" s="172"/>
      <c r="BM194" s="9"/>
    </row>
    <row r="195" spans="2:65" x14ac:dyDescent="0.45">
      <c r="B195" s="190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71"/>
      <c r="AI195" s="171"/>
      <c r="AJ195" s="171"/>
      <c r="AK195" s="171"/>
      <c r="AL195" s="171"/>
      <c r="AM195" s="171"/>
      <c r="AN195" s="171"/>
      <c r="AO195" s="171"/>
      <c r="AP195" s="171"/>
      <c r="AQ195" s="171"/>
      <c r="AR195" s="171"/>
      <c r="AS195" s="171"/>
      <c r="AT195" s="171"/>
      <c r="AU195" s="171"/>
      <c r="AV195" s="171"/>
      <c r="AW195" s="171"/>
      <c r="AX195" s="171"/>
      <c r="AY195" s="171"/>
      <c r="AZ195" s="171"/>
      <c r="BA195" s="171"/>
      <c r="BB195" s="171"/>
      <c r="BC195" s="171"/>
      <c r="BD195" s="171"/>
      <c r="BE195" s="171"/>
      <c r="BF195" s="171"/>
      <c r="BG195" s="171"/>
      <c r="BH195" s="184"/>
      <c r="BI195" s="178"/>
      <c r="BJ195" s="178"/>
      <c r="BK195" s="172"/>
      <c r="BM195" s="9"/>
    </row>
    <row r="196" spans="2:65" x14ac:dyDescent="0.45">
      <c r="B196" s="190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71"/>
      <c r="AI196" s="171"/>
      <c r="AJ196" s="171"/>
      <c r="AK196" s="171"/>
      <c r="AL196" s="171"/>
      <c r="AM196" s="171"/>
      <c r="AN196" s="171"/>
      <c r="AO196" s="171"/>
      <c r="AP196" s="171"/>
      <c r="AQ196" s="171"/>
      <c r="AR196" s="171"/>
      <c r="AS196" s="171"/>
      <c r="AT196" s="171"/>
      <c r="AU196" s="171"/>
      <c r="AV196" s="171"/>
      <c r="AW196" s="171"/>
      <c r="AX196" s="171"/>
      <c r="AY196" s="171"/>
      <c r="AZ196" s="171"/>
      <c r="BA196" s="171"/>
      <c r="BB196" s="171"/>
      <c r="BC196" s="171"/>
      <c r="BD196" s="171"/>
      <c r="BE196" s="171"/>
      <c r="BF196" s="171"/>
      <c r="BG196" s="171"/>
      <c r="BH196" s="184"/>
      <c r="BI196" s="178"/>
      <c r="BJ196" s="178"/>
      <c r="BK196" s="172"/>
      <c r="BM196" s="9"/>
    </row>
    <row r="197" spans="2:65" x14ac:dyDescent="0.45">
      <c r="B197" s="190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71"/>
      <c r="AI197" s="171"/>
      <c r="AJ197" s="171"/>
      <c r="AK197" s="171"/>
      <c r="AL197" s="171"/>
      <c r="AM197" s="171"/>
      <c r="AN197" s="171"/>
      <c r="AO197" s="171"/>
      <c r="AP197" s="171"/>
      <c r="AQ197" s="171"/>
      <c r="AR197" s="171"/>
      <c r="AS197" s="171"/>
      <c r="AT197" s="171"/>
      <c r="AU197" s="171"/>
      <c r="AV197" s="171"/>
      <c r="AW197" s="171"/>
      <c r="AX197" s="171"/>
      <c r="AY197" s="171"/>
      <c r="AZ197" s="171"/>
      <c r="BA197" s="171"/>
      <c r="BB197" s="171"/>
      <c r="BC197" s="171"/>
      <c r="BD197" s="171"/>
      <c r="BE197" s="171"/>
      <c r="BF197" s="171"/>
      <c r="BG197" s="171"/>
      <c r="BH197" s="184"/>
      <c r="BI197" s="178"/>
      <c r="BJ197" s="178"/>
      <c r="BK197" s="172"/>
      <c r="BM197" s="9"/>
    </row>
    <row r="198" spans="2:65" x14ac:dyDescent="0.45">
      <c r="B198" s="190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71"/>
      <c r="AI198" s="171"/>
      <c r="AJ198" s="171"/>
      <c r="AK198" s="171"/>
      <c r="AL198" s="171"/>
      <c r="AM198" s="171"/>
      <c r="AN198" s="171"/>
      <c r="AO198" s="171"/>
      <c r="AP198" s="171"/>
      <c r="AQ198" s="171"/>
      <c r="AR198" s="171"/>
      <c r="AS198" s="171"/>
      <c r="AT198" s="171"/>
      <c r="AU198" s="171"/>
      <c r="AV198" s="171"/>
      <c r="AW198" s="171"/>
      <c r="AX198" s="171"/>
      <c r="AY198" s="171"/>
      <c r="AZ198" s="171"/>
      <c r="BA198" s="171"/>
      <c r="BB198" s="171"/>
      <c r="BC198" s="171"/>
      <c r="BD198" s="171"/>
      <c r="BE198" s="171"/>
      <c r="BF198" s="171"/>
      <c r="BG198" s="171"/>
      <c r="BH198" s="184"/>
      <c r="BI198" s="178"/>
      <c r="BJ198" s="178"/>
      <c r="BK198" s="172"/>
      <c r="BM198" s="9"/>
    </row>
    <row r="199" spans="2:65" x14ac:dyDescent="0.45">
      <c r="B199" s="190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71"/>
      <c r="AI199" s="171"/>
      <c r="AJ199" s="171"/>
      <c r="AK199" s="171"/>
      <c r="AL199" s="171"/>
      <c r="AM199" s="171"/>
      <c r="AN199" s="171"/>
      <c r="AO199" s="171"/>
      <c r="AP199" s="171"/>
      <c r="AQ199" s="171"/>
      <c r="AR199" s="171"/>
      <c r="AS199" s="171"/>
      <c r="AT199" s="171"/>
      <c r="AU199" s="171"/>
      <c r="AV199" s="171"/>
      <c r="AW199" s="171"/>
      <c r="AX199" s="171"/>
      <c r="AY199" s="171"/>
      <c r="AZ199" s="171"/>
      <c r="BA199" s="171"/>
      <c r="BB199" s="171"/>
      <c r="BC199" s="171"/>
      <c r="BD199" s="171"/>
      <c r="BE199" s="171"/>
      <c r="BF199" s="171"/>
      <c r="BG199" s="171"/>
      <c r="BH199" s="184"/>
      <c r="BI199" s="178"/>
      <c r="BJ199" s="178"/>
      <c r="BK199" s="172"/>
      <c r="BM199" s="9"/>
    </row>
    <row r="200" spans="2:65" x14ac:dyDescent="0.45">
      <c r="B200" s="190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71"/>
      <c r="AI200" s="171"/>
      <c r="AJ200" s="171"/>
      <c r="AK200" s="171"/>
      <c r="AL200" s="171"/>
      <c r="AM200" s="171"/>
      <c r="AN200" s="171"/>
      <c r="AO200" s="171"/>
      <c r="AP200" s="171"/>
      <c r="AQ200" s="171"/>
      <c r="AR200" s="171"/>
      <c r="AS200" s="171"/>
      <c r="AT200" s="171"/>
      <c r="AU200" s="171"/>
      <c r="AV200" s="171"/>
      <c r="AW200" s="171"/>
      <c r="AX200" s="171"/>
      <c r="AY200" s="171"/>
      <c r="AZ200" s="171"/>
      <c r="BA200" s="171"/>
      <c r="BB200" s="171"/>
      <c r="BC200" s="171"/>
      <c r="BD200" s="171"/>
      <c r="BE200" s="171"/>
      <c r="BF200" s="171"/>
      <c r="BG200" s="171"/>
      <c r="BH200" s="184"/>
      <c r="BI200" s="178"/>
      <c r="BJ200" s="178"/>
      <c r="BK200" s="172"/>
      <c r="BM200" s="9"/>
    </row>
    <row r="201" spans="2:65" x14ac:dyDescent="0.45">
      <c r="B201" s="190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71"/>
      <c r="AI201" s="171"/>
      <c r="AJ201" s="171"/>
      <c r="AK201" s="171"/>
      <c r="AL201" s="171"/>
      <c r="AM201" s="171"/>
      <c r="AN201" s="171"/>
      <c r="AO201" s="171"/>
      <c r="AP201" s="171"/>
      <c r="AQ201" s="171"/>
      <c r="AR201" s="171"/>
      <c r="AS201" s="171"/>
      <c r="AT201" s="171"/>
      <c r="AU201" s="171"/>
      <c r="AV201" s="171"/>
      <c r="AW201" s="171"/>
      <c r="AX201" s="171"/>
      <c r="AY201" s="171"/>
      <c r="AZ201" s="171"/>
      <c r="BA201" s="171"/>
      <c r="BB201" s="171"/>
      <c r="BC201" s="171"/>
      <c r="BD201" s="171"/>
      <c r="BE201" s="171"/>
      <c r="BF201" s="171"/>
      <c r="BG201" s="171"/>
      <c r="BH201" s="184"/>
      <c r="BI201" s="178"/>
      <c r="BJ201" s="178"/>
      <c r="BK201" s="172"/>
      <c r="BM201" s="9"/>
    </row>
    <row r="202" spans="2:65" x14ac:dyDescent="0.45">
      <c r="B202" s="190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71"/>
      <c r="AI202" s="171"/>
      <c r="AJ202" s="171"/>
      <c r="AK202" s="171"/>
      <c r="AL202" s="171"/>
      <c r="AM202" s="171"/>
      <c r="AN202" s="171"/>
      <c r="AO202" s="171"/>
      <c r="AP202" s="171"/>
      <c r="AQ202" s="171"/>
      <c r="AR202" s="171"/>
      <c r="AS202" s="171"/>
      <c r="AT202" s="171"/>
      <c r="AU202" s="171"/>
      <c r="AV202" s="171"/>
      <c r="AW202" s="171"/>
      <c r="AX202" s="171"/>
      <c r="AY202" s="171"/>
      <c r="AZ202" s="171"/>
      <c r="BA202" s="171"/>
      <c r="BB202" s="171"/>
      <c r="BC202" s="171"/>
      <c r="BD202" s="171"/>
      <c r="BE202" s="171"/>
      <c r="BF202" s="171"/>
      <c r="BG202" s="171"/>
      <c r="BH202" s="184"/>
      <c r="BI202" s="178"/>
      <c r="BJ202" s="178"/>
      <c r="BK202" s="172"/>
      <c r="BM202" s="9"/>
    </row>
    <row r="203" spans="2:65" x14ac:dyDescent="0.45">
      <c r="B203" s="190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71"/>
      <c r="AI203" s="171"/>
      <c r="AJ203" s="171"/>
      <c r="AK203" s="171"/>
      <c r="AL203" s="171"/>
      <c r="AM203" s="171"/>
      <c r="AN203" s="171"/>
      <c r="AO203" s="171"/>
      <c r="AP203" s="171"/>
      <c r="AQ203" s="171"/>
      <c r="AR203" s="171"/>
      <c r="AS203" s="171"/>
      <c r="AT203" s="171"/>
      <c r="AU203" s="171"/>
      <c r="AV203" s="171"/>
      <c r="AW203" s="171"/>
      <c r="AX203" s="171"/>
      <c r="AY203" s="171"/>
      <c r="AZ203" s="171"/>
      <c r="BA203" s="171"/>
      <c r="BB203" s="171"/>
      <c r="BC203" s="171"/>
      <c r="BD203" s="171"/>
      <c r="BE203" s="171"/>
      <c r="BF203" s="171"/>
      <c r="BG203" s="171"/>
      <c r="BH203" s="184"/>
      <c r="BI203" s="178"/>
      <c r="BJ203" s="178"/>
      <c r="BK203" s="172"/>
      <c r="BM203" s="9"/>
    </row>
    <row r="204" spans="2:65" x14ac:dyDescent="0.45">
      <c r="B204" s="190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71"/>
      <c r="AI204" s="171"/>
      <c r="AJ204" s="171"/>
      <c r="AK204" s="171"/>
      <c r="AL204" s="171"/>
      <c r="AM204" s="171"/>
      <c r="AN204" s="171"/>
      <c r="AO204" s="171"/>
      <c r="AP204" s="171"/>
      <c r="AQ204" s="171"/>
      <c r="AR204" s="171"/>
      <c r="AS204" s="171"/>
      <c r="AT204" s="171"/>
      <c r="AU204" s="171"/>
      <c r="AV204" s="171"/>
      <c r="AW204" s="171"/>
      <c r="AX204" s="171"/>
      <c r="AY204" s="171"/>
      <c r="AZ204" s="171"/>
      <c r="BA204" s="171"/>
      <c r="BB204" s="171"/>
      <c r="BC204" s="171"/>
      <c r="BD204" s="171"/>
      <c r="BE204" s="171"/>
      <c r="BF204" s="171"/>
      <c r="BG204" s="171"/>
      <c r="BH204" s="184"/>
      <c r="BI204" s="178"/>
      <c r="BJ204" s="178"/>
      <c r="BK204" s="172"/>
      <c r="BM204" s="9"/>
    </row>
    <row r="205" spans="2:65" x14ac:dyDescent="0.45">
      <c r="B205" s="190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71"/>
      <c r="AI205" s="171"/>
      <c r="AJ205" s="171"/>
      <c r="AK205" s="171"/>
      <c r="AL205" s="171"/>
      <c r="AM205" s="171"/>
      <c r="AN205" s="171"/>
      <c r="AO205" s="171"/>
      <c r="AP205" s="171"/>
      <c r="AQ205" s="171"/>
      <c r="AR205" s="171"/>
      <c r="AS205" s="171"/>
      <c r="AT205" s="171"/>
      <c r="AU205" s="171"/>
      <c r="AV205" s="171"/>
      <c r="AW205" s="171"/>
      <c r="AX205" s="171"/>
      <c r="AY205" s="171"/>
      <c r="AZ205" s="171"/>
      <c r="BA205" s="171"/>
      <c r="BB205" s="171"/>
      <c r="BC205" s="171"/>
      <c r="BD205" s="171"/>
      <c r="BE205" s="171"/>
      <c r="BF205" s="171"/>
      <c r="BG205" s="171"/>
      <c r="BH205" s="184"/>
      <c r="BI205" s="178"/>
      <c r="BJ205" s="178"/>
      <c r="BK205" s="172"/>
      <c r="BM205" s="9"/>
    </row>
    <row r="206" spans="2:65" x14ac:dyDescent="0.45">
      <c r="B206" s="190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71"/>
      <c r="AI206" s="171"/>
      <c r="AJ206" s="171"/>
      <c r="AK206" s="171"/>
      <c r="AL206" s="171"/>
      <c r="AM206" s="171"/>
      <c r="AN206" s="171"/>
      <c r="AO206" s="171"/>
      <c r="AP206" s="171"/>
      <c r="AQ206" s="171"/>
      <c r="AR206" s="171"/>
      <c r="AS206" s="171"/>
      <c r="AT206" s="171"/>
      <c r="AU206" s="171"/>
      <c r="AV206" s="171"/>
      <c r="AW206" s="171"/>
      <c r="AX206" s="171"/>
      <c r="AY206" s="171"/>
      <c r="AZ206" s="171"/>
      <c r="BA206" s="171"/>
      <c r="BB206" s="171"/>
      <c r="BC206" s="171"/>
      <c r="BD206" s="171"/>
      <c r="BE206" s="171"/>
      <c r="BF206" s="171"/>
      <c r="BG206" s="171"/>
      <c r="BH206" s="184"/>
      <c r="BI206" s="178"/>
      <c r="BJ206" s="178"/>
      <c r="BK206" s="172"/>
      <c r="BM206" s="9"/>
    </row>
    <row r="207" spans="2:65" x14ac:dyDescent="0.45">
      <c r="B207" s="190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71"/>
      <c r="AI207" s="171"/>
      <c r="AJ207" s="171"/>
      <c r="AK207" s="171"/>
      <c r="AL207" s="171"/>
      <c r="AM207" s="171"/>
      <c r="AN207" s="171"/>
      <c r="AO207" s="171"/>
      <c r="AP207" s="171"/>
      <c r="AQ207" s="171"/>
      <c r="AR207" s="171"/>
      <c r="AS207" s="171"/>
      <c r="AT207" s="171"/>
      <c r="AU207" s="171"/>
      <c r="AV207" s="171"/>
      <c r="AW207" s="171"/>
      <c r="AX207" s="171"/>
      <c r="AY207" s="171"/>
      <c r="AZ207" s="171"/>
      <c r="BA207" s="171"/>
      <c r="BB207" s="171"/>
      <c r="BC207" s="171"/>
      <c r="BD207" s="171"/>
      <c r="BE207" s="171"/>
      <c r="BF207" s="171"/>
      <c r="BG207" s="171"/>
      <c r="BH207" s="184"/>
      <c r="BI207" s="178"/>
      <c r="BJ207" s="178"/>
      <c r="BK207" s="172"/>
      <c r="BM207" s="9"/>
    </row>
    <row r="208" spans="2:65" x14ac:dyDescent="0.45">
      <c r="B208" s="190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71"/>
      <c r="AI208" s="171"/>
      <c r="AJ208" s="171"/>
      <c r="AK208" s="171"/>
      <c r="AL208" s="171"/>
      <c r="AM208" s="171"/>
      <c r="AN208" s="171"/>
      <c r="AO208" s="171"/>
      <c r="AP208" s="171"/>
      <c r="AQ208" s="171"/>
      <c r="AR208" s="171"/>
      <c r="AS208" s="171"/>
      <c r="AT208" s="171"/>
      <c r="AU208" s="171"/>
      <c r="AV208" s="171"/>
      <c r="AW208" s="171"/>
      <c r="AX208" s="171"/>
      <c r="AY208" s="171"/>
      <c r="AZ208" s="171"/>
      <c r="BA208" s="171"/>
      <c r="BB208" s="171"/>
      <c r="BC208" s="171"/>
      <c r="BD208" s="171"/>
      <c r="BE208" s="171"/>
      <c r="BF208" s="171"/>
      <c r="BG208" s="171"/>
      <c r="BH208" s="184"/>
      <c r="BI208" s="178"/>
      <c r="BJ208" s="178"/>
      <c r="BK208" s="172"/>
      <c r="BM208" s="9"/>
    </row>
    <row r="209" spans="2:65" x14ac:dyDescent="0.45">
      <c r="B209" s="190"/>
      <c r="C209" s="171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71"/>
      <c r="AI209" s="171"/>
      <c r="AJ209" s="171"/>
      <c r="AK209" s="171"/>
      <c r="AL209" s="171"/>
      <c r="AM209" s="171"/>
      <c r="AN209" s="171"/>
      <c r="AO209" s="171"/>
      <c r="AP209" s="171"/>
      <c r="AQ209" s="171"/>
      <c r="AR209" s="171"/>
      <c r="AS209" s="171"/>
      <c r="AT209" s="171"/>
      <c r="AU209" s="171"/>
      <c r="AV209" s="171"/>
      <c r="AW209" s="171"/>
      <c r="AX209" s="171"/>
      <c r="AY209" s="171"/>
      <c r="AZ209" s="171"/>
      <c r="BA209" s="171"/>
      <c r="BB209" s="171"/>
      <c r="BC209" s="171"/>
      <c r="BD209" s="171"/>
      <c r="BE209" s="171"/>
      <c r="BF209" s="171"/>
      <c r="BG209" s="171"/>
      <c r="BH209" s="184"/>
      <c r="BI209" s="178"/>
      <c r="BJ209" s="178"/>
      <c r="BK209" s="172"/>
      <c r="BM209" s="9"/>
    </row>
    <row r="210" spans="2:65" x14ac:dyDescent="0.45">
      <c r="B210" s="190"/>
      <c r="C210" s="171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71"/>
      <c r="AI210" s="171"/>
      <c r="AJ210" s="171"/>
      <c r="AK210" s="171"/>
      <c r="AL210" s="171"/>
      <c r="AM210" s="171"/>
      <c r="AN210" s="171"/>
      <c r="AO210" s="171"/>
      <c r="AP210" s="171"/>
      <c r="AQ210" s="171"/>
      <c r="AR210" s="171"/>
      <c r="AS210" s="171"/>
      <c r="AT210" s="171"/>
      <c r="AU210" s="171"/>
      <c r="AV210" s="171"/>
      <c r="AW210" s="171"/>
      <c r="AX210" s="171"/>
      <c r="AY210" s="171"/>
      <c r="AZ210" s="171"/>
      <c r="BA210" s="171"/>
      <c r="BB210" s="171"/>
      <c r="BC210" s="171"/>
      <c r="BD210" s="171"/>
      <c r="BE210" s="171"/>
      <c r="BF210" s="171"/>
      <c r="BG210" s="171"/>
      <c r="BH210" s="184"/>
      <c r="BI210" s="178"/>
      <c r="BJ210" s="178"/>
      <c r="BK210" s="172"/>
      <c r="BM210" s="9"/>
    </row>
    <row r="211" spans="2:65" x14ac:dyDescent="0.45"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71"/>
      <c r="AI211" s="171"/>
      <c r="AJ211" s="171"/>
      <c r="AK211" s="171"/>
      <c r="AL211" s="171"/>
      <c r="AM211" s="171"/>
      <c r="AN211" s="171"/>
      <c r="AO211" s="171"/>
      <c r="AP211" s="171"/>
      <c r="AQ211" s="171"/>
      <c r="AR211" s="171"/>
      <c r="AS211" s="171"/>
      <c r="AT211" s="171"/>
      <c r="AU211" s="171"/>
      <c r="AV211" s="171"/>
      <c r="AW211" s="171"/>
      <c r="AX211" s="171"/>
      <c r="AY211" s="171"/>
      <c r="AZ211" s="171"/>
      <c r="BA211" s="171"/>
      <c r="BB211" s="171"/>
      <c r="BC211" s="171"/>
      <c r="BD211" s="171"/>
      <c r="BE211" s="171"/>
      <c r="BF211" s="171"/>
      <c r="BG211" s="171"/>
      <c r="BH211" s="184"/>
      <c r="BI211" s="178"/>
      <c r="BJ211" s="178"/>
      <c r="BK211" s="172"/>
      <c r="BM211" s="9"/>
    </row>
    <row r="212" spans="2:65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71"/>
      <c r="AI212" s="171"/>
      <c r="AJ212" s="171"/>
      <c r="AK212" s="171"/>
      <c r="AL212" s="171"/>
      <c r="AM212" s="171"/>
      <c r="AN212" s="171"/>
      <c r="AO212" s="171"/>
      <c r="AP212" s="171"/>
      <c r="AQ212" s="171"/>
      <c r="AR212" s="171"/>
      <c r="AS212" s="171"/>
      <c r="AT212" s="171"/>
      <c r="AU212" s="171"/>
      <c r="AV212" s="171"/>
      <c r="AW212" s="171"/>
      <c r="AX212" s="171"/>
      <c r="AY212" s="171"/>
      <c r="AZ212" s="171"/>
      <c r="BA212" s="171"/>
      <c r="BB212" s="171"/>
      <c r="BC212" s="171"/>
      <c r="BD212" s="171"/>
      <c r="BE212" s="171"/>
      <c r="BF212" s="171"/>
      <c r="BG212" s="171"/>
      <c r="BH212" s="184"/>
      <c r="BI212" s="178"/>
      <c r="BJ212" s="178"/>
      <c r="BK212" s="172"/>
      <c r="BM212" s="9"/>
    </row>
    <row r="213" spans="2:65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71"/>
      <c r="AI213" s="171"/>
      <c r="AJ213" s="171"/>
      <c r="AK213" s="171"/>
      <c r="AL213" s="171"/>
      <c r="AM213" s="171"/>
      <c r="AN213" s="171"/>
      <c r="AO213" s="171"/>
      <c r="AP213" s="171"/>
      <c r="AQ213" s="171"/>
      <c r="AR213" s="171"/>
      <c r="AS213" s="171"/>
      <c r="AT213" s="171"/>
      <c r="AU213" s="171"/>
      <c r="AV213" s="171"/>
      <c r="AW213" s="171"/>
      <c r="AX213" s="171"/>
      <c r="AY213" s="171"/>
      <c r="AZ213" s="171"/>
      <c r="BA213" s="171"/>
      <c r="BB213" s="171"/>
      <c r="BC213" s="171"/>
      <c r="BD213" s="171"/>
      <c r="BE213" s="171"/>
      <c r="BF213" s="171"/>
      <c r="BG213" s="171"/>
      <c r="BH213" s="184"/>
      <c r="BI213" s="178"/>
      <c r="BJ213" s="178"/>
      <c r="BK213" s="172"/>
      <c r="BM213" s="9"/>
    </row>
    <row r="214" spans="2:65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71"/>
      <c r="AI214" s="171"/>
      <c r="AJ214" s="171"/>
      <c r="AK214" s="171"/>
      <c r="AL214" s="171"/>
      <c r="AM214" s="171"/>
      <c r="AN214" s="171"/>
      <c r="AO214" s="171"/>
      <c r="AP214" s="171"/>
      <c r="AQ214" s="171"/>
      <c r="AR214" s="171"/>
      <c r="AS214" s="171"/>
      <c r="AT214" s="171"/>
      <c r="AU214" s="171"/>
      <c r="AV214" s="171"/>
      <c r="AW214" s="171"/>
      <c r="AX214" s="171"/>
      <c r="AY214" s="171"/>
      <c r="AZ214" s="171"/>
      <c r="BA214" s="171"/>
      <c r="BB214" s="171"/>
      <c r="BC214" s="171"/>
      <c r="BD214" s="171"/>
      <c r="BE214" s="171"/>
      <c r="BF214" s="171"/>
      <c r="BG214" s="171"/>
      <c r="BH214" s="184"/>
      <c r="BI214" s="178"/>
      <c r="BJ214" s="178"/>
      <c r="BK214" s="172"/>
      <c r="BM214" s="9"/>
    </row>
    <row r="215" spans="2:65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71"/>
      <c r="AI215" s="171"/>
      <c r="AJ215" s="171"/>
      <c r="AK215" s="171"/>
      <c r="AL215" s="171"/>
      <c r="AM215" s="171"/>
      <c r="AN215" s="171"/>
      <c r="AO215" s="171"/>
      <c r="AP215" s="171"/>
      <c r="AQ215" s="171"/>
      <c r="AR215" s="171"/>
      <c r="AS215" s="171"/>
      <c r="AT215" s="171"/>
      <c r="AU215" s="171"/>
      <c r="AV215" s="171"/>
      <c r="AW215" s="171"/>
      <c r="AX215" s="171"/>
      <c r="AY215" s="171"/>
      <c r="AZ215" s="171"/>
      <c r="BA215" s="171"/>
      <c r="BB215" s="171"/>
      <c r="BC215" s="171"/>
      <c r="BD215" s="171"/>
      <c r="BE215" s="171"/>
      <c r="BF215" s="171"/>
      <c r="BG215" s="171"/>
      <c r="BH215" s="184"/>
      <c r="BI215" s="178"/>
      <c r="BJ215" s="178"/>
      <c r="BK215" s="172"/>
      <c r="BM215" s="9"/>
    </row>
    <row r="216" spans="2:65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71"/>
      <c r="AI216" s="171"/>
      <c r="AJ216" s="171"/>
      <c r="AK216" s="171"/>
      <c r="AL216" s="171"/>
      <c r="AM216" s="171"/>
      <c r="AN216" s="171"/>
      <c r="AO216" s="171"/>
      <c r="AP216" s="171"/>
      <c r="AQ216" s="171"/>
      <c r="AR216" s="171"/>
      <c r="AS216" s="171"/>
      <c r="AT216" s="171"/>
      <c r="AU216" s="171"/>
      <c r="AV216" s="171"/>
      <c r="AW216" s="171"/>
      <c r="AX216" s="171"/>
      <c r="AY216" s="171"/>
      <c r="AZ216" s="171"/>
      <c r="BA216" s="171"/>
      <c r="BB216" s="171"/>
      <c r="BC216" s="171"/>
      <c r="BD216" s="171"/>
      <c r="BE216" s="171"/>
      <c r="BF216" s="171"/>
      <c r="BG216" s="171"/>
      <c r="BH216" s="184"/>
      <c r="BI216" s="178"/>
      <c r="BJ216" s="178"/>
      <c r="BK216" s="172"/>
      <c r="BM216" s="9"/>
    </row>
    <row r="217" spans="2:65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71"/>
      <c r="AI217" s="171"/>
      <c r="AJ217" s="171"/>
      <c r="AK217" s="171"/>
      <c r="AL217" s="171"/>
      <c r="AM217" s="171"/>
      <c r="AN217" s="171"/>
      <c r="AO217" s="171"/>
      <c r="AP217" s="171"/>
      <c r="AQ217" s="171"/>
      <c r="AR217" s="171"/>
      <c r="AS217" s="171"/>
      <c r="AT217" s="171"/>
      <c r="AU217" s="171"/>
      <c r="AV217" s="171"/>
      <c r="AW217" s="171"/>
      <c r="AX217" s="171"/>
      <c r="AY217" s="171"/>
      <c r="AZ217" s="171"/>
      <c r="BA217" s="171"/>
      <c r="BB217" s="171"/>
      <c r="BC217" s="171"/>
      <c r="BD217" s="171"/>
      <c r="BE217" s="171"/>
      <c r="BF217" s="171"/>
      <c r="BG217" s="171"/>
      <c r="BH217" s="184"/>
      <c r="BI217" s="178"/>
      <c r="BJ217" s="178"/>
      <c r="BK217" s="172"/>
      <c r="BM217" s="9"/>
    </row>
    <row r="218" spans="2:65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71"/>
      <c r="AI218" s="171"/>
      <c r="AJ218" s="171"/>
      <c r="AK218" s="171"/>
      <c r="AL218" s="171"/>
      <c r="AM218" s="171"/>
      <c r="AN218" s="171"/>
      <c r="AO218" s="171"/>
      <c r="AP218" s="171"/>
      <c r="AQ218" s="171"/>
      <c r="AR218" s="171"/>
      <c r="AS218" s="171"/>
      <c r="AT218" s="171"/>
      <c r="AU218" s="171"/>
      <c r="AV218" s="171"/>
      <c r="AW218" s="171"/>
      <c r="AX218" s="171"/>
      <c r="AY218" s="171"/>
      <c r="AZ218" s="171"/>
      <c r="BA218" s="171"/>
      <c r="BB218" s="171"/>
      <c r="BC218" s="171"/>
      <c r="BD218" s="171"/>
      <c r="BE218" s="171"/>
      <c r="BF218" s="171"/>
      <c r="BG218" s="171"/>
      <c r="BH218" s="184"/>
      <c r="BI218" s="178"/>
      <c r="BJ218" s="178"/>
      <c r="BK218" s="172"/>
      <c r="BM218" s="9"/>
    </row>
    <row r="219" spans="2:65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71"/>
      <c r="AI219" s="171"/>
      <c r="AJ219" s="171"/>
      <c r="AK219" s="171"/>
      <c r="AL219" s="171"/>
      <c r="AM219" s="171"/>
      <c r="AN219" s="171"/>
      <c r="AO219" s="171"/>
      <c r="AP219" s="171"/>
      <c r="AQ219" s="171"/>
      <c r="AR219" s="171"/>
      <c r="AS219" s="171"/>
      <c r="AT219" s="171"/>
      <c r="AU219" s="171"/>
      <c r="AV219" s="171"/>
      <c r="AW219" s="171"/>
      <c r="AX219" s="171"/>
      <c r="AY219" s="171"/>
      <c r="AZ219" s="171"/>
      <c r="BA219" s="171"/>
      <c r="BB219" s="171"/>
      <c r="BC219" s="171"/>
      <c r="BD219" s="171"/>
      <c r="BE219" s="171"/>
      <c r="BF219" s="171"/>
      <c r="BG219" s="171"/>
      <c r="BH219" s="184"/>
      <c r="BI219" s="178"/>
      <c r="BJ219" s="178"/>
      <c r="BK219" s="172"/>
      <c r="BM219" s="9"/>
    </row>
    <row r="220" spans="2:65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71"/>
      <c r="AI220" s="171"/>
      <c r="AJ220" s="171"/>
      <c r="AK220" s="171"/>
      <c r="AL220" s="171"/>
      <c r="AM220" s="171"/>
      <c r="AN220" s="171"/>
      <c r="AO220" s="171"/>
      <c r="AP220" s="171"/>
      <c r="AQ220" s="171"/>
      <c r="AR220" s="171"/>
      <c r="AS220" s="171"/>
      <c r="AT220" s="171"/>
      <c r="AU220" s="171"/>
      <c r="AV220" s="171"/>
      <c r="AW220" s="171"/>
      <c r="AX220" s="171"/>
      <c r="AY220" s="171"/>
      <c r="AZ220" s="171"/>
      <c r="BA220" s="171"/>
      <c r="BB220" s="171"/>
      <c r="BC220" s="171"/>
      <c r="BD220" s="171"/>
      <c r="BE220" s="171"/>
      <c r="BF220" s="171"/>
      <c r="BG220" s="171"/>
      <c r="BH220" s="184"/>
      <c r="BI220" s="178"/>
      <c r="BJ220" s="178"/>
      <c r="BK220" s="172"/>
      <c r="BM220" s="9"/>
    </row>
    <row r="221" spans="2:65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71"/>
      <c r="AI221" s="171"/>
      <c r="AJ221" s="171"/>
      <c r="AK221" s="171"/>
      <c r="AL221" s="171"/>
      <c r="AM221" s="171"/>
      <c r="AN221" s="171"/>
      <c r="AO221" s="171"/>
      <c r="AP221" s="171"/>
      <c r="AQ221" s="171"/>
      <c r="AR221" s="171"/>
      <c r="AS221" s="171"/>
      <c r="AT221" s="171"/>
      <c r="AU221" s="171"/>
      <c r="AV221" s="171"/>
      <c r="AW221" s="171"/>
      <c r="AX221" s="171"/>
      <c r="AY221" s="171"/>
      <c r="AZ221" s="171"/>
      <c r="BA221" s="171"/>
      <c r="BB221" s="171"/>
      <c r="BC221" s="171"/>
      <c r="BD221" s="171"/>
      <c r="BE221" s="171"/>
      <c r="BF221" s="171"/>
      <c r="BG221" s="171"/>
      <c r="BH221" s="184"/>
      <c r="BI221" s="178"/>
      <c r="BJ221" s="178"/>
      <c r="BK221" s="172"/>
      <c r="BM221" s="9"/>
    </row>
    <row r="222" spans="2:65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71"/>
      <c r="AI222" s="171"/>
      <c r="AJ222" s="171"/>
      <c r="AK222" s="171"/>
      <c r="AL222" s="171"/>
      <c r="AM222" s="171"/>
      <c r="AN222" s="171"/>
      <c r="AO222" s="171"/>
      <c r="AP222" s="171"/>
      <c r="AQ222" s="171"/>
      <c r="AR222" s="171"/>
      <c r="AS222" s="171"/>
      <c r="AT222" s="171"/>
      <c r="AU222" s="171"/>
      <c r="AV222" s="171"/>
      <c r="AW222" s="171"/>
      <c r="AX222" s="171"/>
      <c r="AY222" s="171"/>
      <c r="AZ222" s="171"/>
      <c r="BA222" s="171"/>
      <c r="BB222" s="171"/>
      <c r="BC222" s="171"/>
      <c r="BD222" s="171"/>
      <c r="BE222" s="171"/>
      <c r="BF222" s="171"/>
      <c r="BG222" s="171"/>
      <c r="BH222" s="184"/>
      <c r="BI222" s="178"/>
      <c r="BJ222" s="178"/>
      <c r="BK222" s="172"/>
      <c r="BM222" s="9"/>
    </row>
    <row r="223" spans="2:65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71"/>
      <c r="AI223" s="171"/>
      <c r="AJ223" s="171"/>
      <c r="AK223" s="171"/>
      <c r="AL223" s="171"/>
      <c r="AM223" s="171"/>
      <c r="AN223" s="171"/>
      <c r="AO223" s="171"/>
      <c r="AP223" s="171"/>
      <c r="AQ223" s="171"/>
      <c r="AR223" s="171"/>
      <c r="AS223" s="171"/>
      <c r="AT223" s="171"/>
      <c r="AU223" s="171"/>
      <c r="AV223" s="171"/>
      <c r="AW223" s="171"/>
      <c r="AX223" s="171"/>
      <c r="AY223" s="171"/>
      <c r="AZ223" s="171"/>
      <c r="BA223" s="171"/>
      <c r="BB223" s="171"/>
      <c r="BC223" s="171"/>
      <c r="BD223" s="171"/>
      <c r="BE223" s="171"/>
      <c r="BF223" s="171"/>
      <c r="BG223" s="171"/>
      <c r="BH223" s="184"/>
      <c r="BI223" s="178"/>
      <c r="BJ223" s="178"/>
      <c r="BK223" s="172"/>
      <c r="BM223" s="9"/>
    </row>
    <row r="224" spans="2:65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71"/>
      <c r="AI224" s="171"/>
      <c r="AJ224" s="171"/>
      <c r="AK224" s="171"/>
      <c r="AL224" s="171"/>
      <c r="AM224" s="171"/>
      <c r="AN224" s="171"/>
      <c r="AO224" s="171"/>
      <c r="AP224" s="171"/>
      <c r="AQ224" s="171"/>
      <c r="AR224" s="171"/>
      <c r="AS224" s="171"/>
      <c r="AT224" s="171"/>
      <c r="AU224" s="171"/>
      <c r="AV224" s="171"/>
      <c r="AW224" s="171"/>
      <c r="AX224" s="171"/>
      <c r="AY224" s="171"/>
      <c r="AZ224" s="171"/>
      <c r="BA224" s="171"/>
      <c r="BB224" s="171"/>
      <c r="BC224" s="171"/>
      <c r="BD224" s="171"/>
      <c r="BE224" s="171"/>
      <c r="BF224" s="171"/>
      <c r="BG224" s="171"/>
      <c r="BH224" s="184"/>
      <c r="BI224" s="178"/>
      <c r="BJ224" s="178"/>
      <c r="BK224" s="172"/>
      <c r="BM224" s="9"/>
    </row>
    <row r="225" spans="1:123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71"/>
      <c r="AI225" s="171"/>
      <c r="AJ225" s="171"/>
      <c r="AK225" s="171"/>
      <c r="AL225" s="171"/>
      <c r="AM225" s="171"/>
      <c r="AN225" s="171"/>
      <c r="AO225" s="171"/>
      <c r="AP225" s="171"/>
      <c r="AQ225" s="171"/>
      <c r="AR225" s="171"/>
      <c r="AS225" s="171"/>
      <c r="AT225" s="171"/>
      <c r="AU225" s="171"/>
      <c r="AV225" s="171"/>
      <c r="AW225" s="171"/>
      <c r="AX225" s="171"/>
      <c r="AY225" s="171"/>
      <c r="AZ225" s="171"/>
      <c r="BA225" s="171"/>
      <c r="BB225" s="171"/>
      <c r="BC225" s="171"/>
      <c r="BD225" s="171"/>
      <c r="BE225" s="171"/>
      <c r="BF225" s="171"/>
      <c r="BG225" s="171"/>
      <c r="BH225" s="184"/>
      <c r="BI225" s="178"/>
      <c r="BJ225" s="178"/>
      <c r="BK225" s="172"/>
      <c r="BM225" s="9"/>
    </row>
    <row r="226" spans="1:123" s="14" customFormat="1" ht="14.65" thickBot="1" x14ac:dyDescent="0.5">
      <c r="A226" s="8"/>
      <c r="B226" s="190"/>
      <c r="C226" s="180"/>
      <c r="D226" s="180"/>
      <c r="E226" s="180"/>
      <c r="F226" s="180"/>
      <c r="G226" s="180"/>
      <c r="H226" s="180"/>
      <c r="I226" s="180"/>
      <c r="J226" s="180"/>
      <c r="K226" s="180"/>
      <c r="L226" s="180"/>
      <c r="M226" s="180"/>
      <c r="N226" s="180"/>
      <c r="O226" s="180"/>
      <c r="P226" s="180"/>
      <c r="Q226" s="180"/>
      <c r="R226" s="180"/>
      <c r="S226" s="180"/>
      <c r="T226" s="180"/>
      <c r="U226" s="180"/>
      <c r="V226" s="180"/>
      <c r="W226" s="180"/>
      <c r="X226" s="180"/>
      <c r="Y226" s="180"/>
      <c r="Z226" s="180"/>
      <c r="AA226" s="180"/>
      <c r="AB226" s="180"/>
      <c r="AC226" s="180"/>
      <c r="AD226" s="180"/>
      <c r="AE226" s="180"/>
      <c r="AF226" s="180"/>
      <c r="AG226" s="180"/>
      <c r="AH226" s="180"/>
      <c r="AI226" s="180"/>
      <c r="AJ226" s="180"/>
      <c r="AK226" s="180"/>
      <c r="AL226" s="180"/>
      <c r="AM226" s="180"/>
      <c r="AN226" s="180"/>
      <c r="AO226" s="180"/>
      <c r="AP226" s="180"/>
      <c r="AQ226" s="180"/>
      <c r="AR226" s="180"/>
      <c r="AS226" s="180"/>
      <c r="AT226" s="180"/>
      <c r="AU226" s="180"/>
      <c r="AV226" s="180"/>
      <c r="AW226" s="180"/>
      <c r="AX226" s="180"/>
      <c r="AY226" s="180"/>
      <c r="AZ226" s="180"/>
      <c r="BA226" s="180"/>
      <c r="BB226" s="180"/>
      <c r="BC226" s="180"/>
      <c r="BD226" s="180"/>
      <c r="BE226" s="180"/>
      <c r="BF226" s="180"/>
      <c r="BG226" s="180"/>
      <c r="BH226" s="191"/>
      <c r="BI226" s="178"/>
      <c r="BJ226" s="178"/>
      <c r="BK226" s="172"/>
      <c r="BL226"/>
      <c r="BM226" s="9"/>
      <c r="BN226"/>
    </row>
    <row r="227" spans="1:123" ht="14.65" thickTop="1" x14ac:dyDescent="0.45">
      <c r="B227" s="190"/>
      <c r="C227" s="177"/>
      <c r="D227" s="177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  <c r="R227" s="177"/>
      <c r="S227" s="177"/>
      <c r="T227" s="177"/>
      <c r="U227" s="177"/>
      <c r="V227" s="177"/>
      <c r="W227" s="177"/>
      <c r="X227" s="177"/>
      <c r="Y227" s="177"/>
      <c r="Z227" s="177"/>
      <c r="AA227" s="177"/>
      <c r="AB227" s="177"/>
      <c r="AC227" s="177"/>
      <c r="AD227" s="177"/>
      <c r="AE227" s="177"/>
      <c r="AF227" s="177"/>
      <c r="AG227" s="177"/>
      <c r="AH227" s="177"/>
      <c r="AI227" s="177"/>
      <c r="AJ227" s="177"/>
      <c r="AK227" s="177"/>
      <c r="AL227" s="177"/>
      <c r="AM227" s="177"/>
      <c r="AN227" s="177"/>
      <c r="AO227" s="177"/>
      <c r="AP227" s="177"/>
      <c r="AQ227" s="177"/>
      <c r="AR227" s="177"/>
      <c r="AS227" s="177"/>
      <c r="AT227" s="177"/>
      <c r="AU227" s="177"/>
      <c r="AV227" s="177"/>
      <c r="AW227" s="177"/>
      <c r="AX227" s="177"/>
      <c r="AY227" s="177"/>
      <c r="AZ227" s="177"/>
      <c r="BA227" s="177"/>
      <c r="BB227" s="177"/>
      <c r="BC227" s="177"/>
      <c r="BD227" s="177"/>
      <c r="BE227" s="177"/>
      <c r="BF227" s="177"/>
      <c r="BG227" s="177"/>
      <c r="BH227" s="187"/>
      <c r="BI227" s="178"/>
      <c r="BJ227" s="178"/>
      <c r="BK227" s="172"/>
      <c r="BM227" s="9"/>
      <c r="BO227" s="102"/>
      <c r="BP227" s="102"/>
      <c r="BQ227" s="102"/>
      <c r="BR227" s="102"/>
      <c r="BS227" s="102"/>
      <c r="BT227" s="102"/>
      <c r="BU227" s="102"/>
      <c r="BV227" s="102"/>
      <c r="BW227" s="102"/>
      <c r="BX227" s="102"/>
      <c r="BY227" s="102"/>
      <c r="BZ227" s="102"/>
      <c r="CA227" s="102"/>
      <c r="CB227" s="102"/>
      <c r="CC227" s="102"/>
      <c r="CD227" s="102"/>
      <c r="CE227" s="102"/>
      <c r="CF227" s="102"/>
      <c r="CG227" s="102"/>
      <c r="CH227" s="102"/>
      <c r="CI227" s="102"/>
      <c r="CJ227" s="102"/>
      <c r="CK227" s="102"/>
      <c r="CL227" s="102"/>
      <c r="CM227" s="102"/>
      <c r="CN227" s="102"/>
      <c r="CO227" s="102"/>
      <c r="CP227" s="102"/>
      <c r="CQ227" s="102"/>
      <c r="CR227" s="102"/>
      <c r="CS227" s="102"/>
      <c r="CT227" s="102"/>
      <c r="CU227" s="102"/>
      <c r="CV227" s="102"/>
      <c r="CW227" s="102"/>
      <c r="CX227" s="102"/>
      <c r="CY227" s="102"/>
      <c r="CZ227" s="102"/>
      <c r="DA227" s="102"/>
      <c r="DB227" s="102"/>
      <c r="DC227" s="102"/>
      <c r="DD227" s="102"/>
      <c r="DE227" s="102"/>
      <c r="DF227" s="102"/>
      <c r="DG227" s="102"/>
      <c r="DH227" s="102"/>
      <c r="DI227" s="102"/>
      <c r="DJ227" s="102"/>
      <c r="DK227" s="102"/>
      <c r="DL227" s="102"/>
      <c r="DM227" s="102"/>
      <c r="DN227" s="102"/>
      <c r="DO227" s="102"/>
      <c r="DP227" s="102"/>
      <c r="DQ227" s="102"/>
      <c r="DR227" s="102"/>
      <c r="DS227" s="102"/>
    </row>
    <row r="228" spans="1:123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71"/>
      <c r="AI228" s="171"/>
      <c r="AJ228" s="171"/>
      <c r="AK228" s="171"/>
      <c r="AL228" s="171"/>
      <c r="AM228" s="171"/>
      <c r="AN228" s="171"/>
      <c r="AO228" s="171"/>
      <c r="AP228" s="171"/>
      <c r="AQ228" s="171"/>
      <c r="AR228" s="171"/>
      <c r="AS228" s="171"/>
      <c r="AT228" s="171"/>
      <c r="AU228" s="171"/>
      <c r="AV228" s="171"/>
      <c r="AW228" s="171"/>
      <c r="AX228" s="171"/>
      <c r="AY228" s="171"/>
      <c r="AZ228" s="171"/>
      <c r="BA228" s="171"/>
      <c r="BB228" s="171"/>
      <c r="BC228" s="171"/>
      <c r="BD228" s="171"/>
      <c r="BE228" s="171"/>
      <c r="BF228" s="171"/>
      <c r="BG228" s="171"/>
      <c r="BH228" s="184"/>
      <c r="BI228" s="178"/>
      <c r="BJ228" s="178"/>
      <c r="BK228" s="172"/>
      <c r="BM228" s="9"/>
      <c r="BO228" s="8">
        <v>0</v>
      </c>
      <c r="BP228" s="39">
        <v>0</v>
      </c>
      <c r="BQ228" s="39">
        <v>0</v>
      </c>
      <c r="BR228" s="39">
        <v>0</v>
      </c>
      <c r="BS228" s="39">
        <v>0</v>
      </c>
      <c r="BT228" s="39">
        <v>0</v>
      </c>
      <c r="BU228" s="39">
        <v>0</v>
      </c>
      <c r="BV228" s="39">
        <v>0</v>
      </c>
      <c r="BW228" s="39">
        <v>0</v>
      </c>
      <c r="BX228" s="39">
        <v>0</v>
      </c>
      <c r="BY228" s="39">
        <v>0</v>
      </c>
      <c r="BZ228" s="39">
        <v>0</v>
      </c>
      <c r="CA228" s="39">
        <v>0</v>
      </c>
      <c r="CB228" s="39">
        <v>0</v>
      </c>
      <c r="CC228" s="39">
        <v>0</v>
      </c>
      <c r="CD228" s="39">
        <v>0</v>
      </c>
      <c r="CE228" s="39">
        <v>0</v>
      </c>
      <c r="CF228" s="39">
        <v>0</v>
      </c>
      <c r="CG228" s="39">
        <v>0</v>
      </c>
      <c r="CH228" s="39">
        <v>0</v>
      </c>
      <c r="CI228" s="39">
        <v>0</v>
      </c>
      <c r="CJ228" s="39">
        <v>0</v>
      </c>
      <c r="CK228" s="39">
        <v>0</v>
      </c>
      <c r="CL228" s="39">
        <v>0</v>
      </c>
      <c r="CM228" s="39">
        <v>0</v>
      </c>
      <c r="CN228" s="39">
        <v>0</v>
      </c>
      <c r="CO228" s="39">
        <v>0</v>
      </c>
      <c r="CP228" s="39">
        <v>0</v>
      </c>
      <c r="CQ228" s="39">
        <v>0</v>
      </c>
      <c r="CR228" s="39">
        <v>0</v>
      </c>
      <c r="CS228" s="39">
        <v>0</v>
      </c>
      <c r="CT228" s="39">
        <v>0</v>
      </c>
      <c r="CU228" s="39">
        <v>0</v>
      </c>
      <c r="CV228" s="39">
        <v>0</v>
      </c>
      <c r="CW228" s="39">
        <v>0</v>
      </c>
      <c r="CX228" s="39">
        <v>0</v>
      </c>
      <c r="CY228" s="39">
        <v>0</v>
      </c>
      <c r="CZ228" s="39">
        <v>0</v>
      </c>
      <c r="DA228" s="39">
        <v>0</v>
      </c>
      <c r="DB228" s="39">
        <v>0</v>
      </c>
      <c r="DC228" s="39">
        <v>0</v>
      </c>
      <c r="DD228" s="39">
        <v>0</v>
      </c>
      <c r="DE228" s="39">
        <v>0</v>
      </c>
      <c r="DF228" s="39">
        <v>0</v>
      </c>
      <c r="DG228" s="39">
        <v>0</v>
      </c>
      <c r="DH228" s="39">
        <v>0</v>
      </c>
      <c r="DI228" s="39">
        <v>0</v>
      </c>
      <c r="DJ228" s="39">
        <v>0</v>
      </c>
      <c r="DK228" s="39">
        <v>0</v>
      </c>
      <c r="DL228" s="39">
        <v>0</v>
      </c>
      <c r="DM228" s="39">
        <v>0</v>
      </c>
      <c r="DN228" s="39">
        <v>0</v>
      </c>
      <c r="DO228" s="39">
        <v>0</v>
      </c>
      <c r="DP228" s="39">
        <v>0</v>
      </c>
      <c r="DQ228" s="39">
        <v>0</v>
      </c>
      <c r="DR228" s="39">
        <v>0</v>
      </c>
      <c r="DS228" s="39">
        <v>0</v>
      </c>
    </row>
    <row r="229" spans="1:123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71"/>
      <c r="AI229" s="171"/>
      <c r="AJ229" s="171"/>
      <c r="AK229" s="171"/>
      <c r="AL229" s="171"/>
      <c r="AM229" s="171"/>
      <c r="AN229" s="171"/>
      <c r="AO229" s="171"/>
      <c r="AP229" s="171"/>
      <c r="AQ229" s="171"/>
      <c r="AR229" s="171"/>
      <c r="AS229" s="171"/>
      <c r="AT229" s="171"/>
      <c r="AU229" s="171"/>
      <c r="AV229" s="171"/>
      <c r="AW229" s="171"/>
      <c r="AX229" s="171"/>
      <c r="AY229" s="171"/>
      <c r="AZ229" s="171"/>
      <c r="BA229" s="171"/>
      <c r="BB229" s="171"/>
      <c r="BC229" s="171"/>
      <c r="BD229" s="171"/>
      <c r="BE229" s="171"/>
      <c r="BF229" s="171"/>
      <c r="BG229" s="171"/>
      <c r="BH229" s="184"/>
      <c r="BI229" s="178"/>
      <c r="BJ229" s="178"/>
      <c r="BK229" s="172"/>
      <c r="BM229" s="9"/>
      <c r="BO229" s="40">
        <f t="shared" ref="BO229:CT229" si="10">ROWS(C227:C246)-COUNTBLANK(C227:C246)</f>
        <v>0</v>
      </c>
      <c r="BP229" s="40">
        <f t="shared" si="10"/>
        <v>0</v>
      </c>
      <c r="BQ229" s="40">
        <f t="shared" si="10"/>
        <v>0</v>
      </c>
      <c r="BR229" s="40">
        <f t="shared" si="10"/>
        <v>0</v>
      </c>
      <c r="BS229" s="40">
        <f t="shared" si="10"/>
        <v>0</v>
      </c>
      <c r="BT229" s="40">
        <f t="shared" si="10"/>
        <v>0</v>
      </c>
      <c r="BU229" s="40">
        <f t="shared" si="10"/>
        <v>0</v>
      </c>
      <c r="BV229" s="40">
        <f t="shared" si="10"/>
        <v>0</v>
      </c>
      <c r="BW229" s="40">
        <f t="shared" si="10"/>
        <v>0</v>
      </c>
      <c r="BX229" s="40">
        <f t="shared" si="10"/>
        <v>0</v>
      </c>
      <c r="BY229" s="40">
        <f t="shared" si="10"/>
        <v>0</v>
      </c>
      <c r="BZ229" s="40">
        <f t="shared" si="10"/>
        <v>0</v>
      </c>
      <c r="CA229" s="40">
        <f t="shared" si="10"/>
        <v>0</v>
      </c>
      <c r="CB229" s="40">
        <f t="shared" si="10"/>
        <v>0</v>
      </c>
      <c r="CC229" s="40">
        <f t="shared" si="10"/>
        <v>0</v>
      </c>
      <c r="CD229" s="40">
        <f t="shared" si="10"/>
        <v>0</v>
      </c>
      <c r="CE229" s="40">
        <f t="shared" si="10"/>
        <v>0</v>
      </c>
      <c r="CF229" s="40">
        <f t="shared" si="10"/>
        <v>0</v>
      </c>
      <c r="CG229" s="40">
        <f t="shared" si="10"/>
        <v>0</v>
      </c>
      <c r="CH229" s="40">
        <f t="shared" si="10"/>
        <v>0</v>
      </c>
      <c r="CI229" s="40">
        <f t="shared" si="10"/>
        <v>0</v>
      </c>
      <c r="CJ229" s="40">
        <f t="shared" si="10"/>
        <v>0</v>
      </c>
      <c r="CK229" s="40">
        <f t="shared" si="10"/>
        <v>0</v>
      </c>
      <c r="CL229" s="40">
        <f t="shared" si="10"/>
        <v>0</v>
      </c>
      <c r="CM229" s="40">
        <f t="shared" si="10"/>
        <v>0</v>
      </c>
      <c r="CN229" s="40">
        <f t="shared" si="10"/>
        <v>0</v>
      </c>
      <c r="CO229" s="40">
        <f t="shared" si="10"/>
        <v>0</v>
      </c>
      <c r="CP229" s="40">
        <f t="shared" si="10"/>
        <v>0</v>
      </c>
      <c r="CQ229" s="40">
        <f t="shared" si="10"/>
        <v>0</v>
      </c>
      <c r="CR229" s="40">
        <f t="shared" si="10"/>
        <v>0</v>
      </c>
      <c r="CS229" s="40">
        <f t="shared" si="10"/>
        <v>0</v>
      </c>
      <c r="CT229" s="40">
        <f t="shared" si="10"/>
        <v>0</v>
      </c>
      <c r="CU229" s="40">
        <f t="shared" ref="CU229:DS229" si="11">ROWS(AI227:AI246)-COUNTBLANK(AI227:AI246)</f>
        <v>0</v>
      </c>
      <c r="CV229" s="40">
        <f t="shared" si="11"/>
        <v>0</v>
      </c>
      <c r="CW229" s="40">
        <f t="shared" si="11"/>
        <v>0</v>
      </c>
      <c r="CX229" s="40">
        <f t="shared" si="11"/>
        <v>0</v>
      </c>
      <c r="CY229" s="40">
        <f t="shared" si="11"/>
        <v>0</v>
      </c>
      <c r="CZ229" s="40">
        <f t="shared" si="11"/>
        <v>0</v>
      </c>
      <c r="DA229" s="40">
        <f t="shared" si="11"/>
        <v>0</v>
      </c>
      <c r="DB229" s="40">
        <f t="shared" si="11"/>
        <v>0</v>
      </c>
      <c r="DC229" s="40">
        <f t="shared" si="11"/>
        <v>0</v>
      </c>
      <c r="DD229" s="40">
        <f t="shared" si="11"/>
        <v>0</v>
      </c>
      <c r="DE229" s="40">
        <f t="shared" si="11"/>
        <v>0</v>
      </c>
      <c r="DF229" s="40">
        <f t="shared" si="11"/>
        <v>0</v>
      </c>
      <c r="DG229" s="40">
        <f t="shared" si="11"/>
        <v>0</v>
      </c>
      <c r="DH229" s="40">
        <f t="shared" si="11"/>
        <v>0</v>
      </c>
      <c r="DI229" s="40">
        <f t="shared" si="11"/>
        <v>0</v>
      </c>
      <c r="DJ229" s="40">
        <f t="shared" si="11"/>
        <v>0</v>
      </c>
      <c r="DK229" s="40">
        <f t="shared" si="11"/>
        <v>0</v>
      </c>
      <c r="DL229" s="40">
        <f t="shared" si="11"/>
        <v>0</v>
      </c>
      <c r="DM229" s="40">
        <f t="shared" si="11"/>
        <v>0</v>
      </c>
      <c r="DN229" s="40">
        <f t="shared" si="11"/>
        <v>0</v>
      </c>
      <c r="DO229" s="40">
        <f t="shared" si="11"/>
        <v>0</v>
      </c>
      <c r="DP229" s="40">
        <f t="shared" si="11"/>
        <v>0</v>
      </c>
      <c r="DQ229" s="40">
        <f t="shared" si="11"/>
        <v>0</v>
      </c>
      <c r="DR229" s="40">
        <f t="shared" si="11"/>
        <v>0</v>
      </c>
      <c r="DS229" s="40">
        <f t="shared" si="11"/>
        <v>0</v>
      </c>
    </row>
    <row r="230" spans="1:123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71"/>
      <c r="AI230" s="171"/>
      <c r="AJ230" s="171"/>
      <c r="AK230" s="171"/>
      <c r="AL230" s="171"/>
      <c r="AM230" s="171"/>
      <c r="AN230" s="171"/>
      <c r="AO230" s="171"/>
      <c r="AP230" s="171"/>
      <c r="AQ230" s="171"/>
      <c r="AR230" s="171"/>
      <c r="AS230" s="171"/>
      <c r="AT230" s="171"/>
      <c r="AU230" s="171"/>
      <c r="AV230" s="171"/>
      <c r="AW230" s="171"/>
      <c r="AX230" s="171"/>
      <c r="AY230" s="171"/>
      <c r="AZ230" s="171"/>
      <c r="BA230" s="171"/>
      <c r="BB230" s="171"/>
      <c r="BC230" s="171"/>
      <c r="BD230" s="171"/>
      <c r="BE230" s="171"/>
      <c r="BF230" s="171"/>
      <c r="BG230" s="171"/>
      <c r="BH230" s="184"/>
      <c r="BI230" s="178"/>
      <c r="BJ230" s="178"/>
      <c r="BK230" s="172"/>
      <c r="BM230" s="9"/>
    </row>
    <row r="231" spans="1:123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71"/>
      <c r="AI231" s="171"/>
      <c r="AJ231" s="171"/>
      <c r="AK231" s="171"/>
      <c r="AL231" s="171"/>
      <c r="AM231" s="171"/>
      <c r="AN231" s="171"/>
      <c r="AO231" s="171"/>
      <c r="AP231" s="171"/>
      <c r="AQ231" s="171"/>
      <c r="AR231" s="171"/>
      <c r="AS231" s="171"/>
      <c r="AT231" s="171"/>
      <c r="AU231" s="171"/>
      <c r="AV231" s="171"/>
      <c r="AW231" s="171"/>
      <c r="AX231" s="171"/>
      <c r="AY231" s="171"/>
      <c r="AZ231" s="171"/>
      <c r="BA231" s="171"/>
      <c r="BB231" s="171"/>
      <c r="BC231" s="171"/>
      <c r="BD231" s="171"/>
      <c r="BE231" s="171"/>
      <c r="BF231" s="171"/>
      <c r="BG231" s="171"/>
      <c r="BH231" s="184"/>
      <c r="BI231" s="178"/>
      <c r="BJ231" s="178"/>
      <c r="BK231" s="172"/>
      <c r="BM231" s="9"/>
      <c r="BO231" s="22" t="s">
        <v>257</v>
      </c>
      <c r="BP231" s="22" t="s">
        <v>587</v>
      </c>
      <c r="BQ231" s="22" t="s">
        <v>590</v>
      </c>
      <c r="BR231" s="22" t="s">
        <v>588</v>
      </c>
      <c r="BS231" s="22" t="s">
        <v>589</v>
      </c>
    </row>
    <row r="232" spans="1:123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71"/>
      <c r="AE232" s="171"/>
      <c r="AF232" s="171"/>
      <c r="AG232" s="171"/>
      <c r="AH232" s="171"/>
      <c r="AI232" s="171"/>
      <c r="AJ232" s="171"/>
      <c r="AK232" s="171"/>
      <c r="AL232" s="171"/>
      <c r="AM232" s="171"/>
      <c r="AN232" s="171"/>
      <c r="AO232" s="171"/>
      <c r="AP232" s="171"/>
      <c r="AQ232" s="171"/>
      <c r="AR232" s="171"/>
      <c r="AS232" s="171"/>
      <c r="AT232" s="171"/>
      <c r="AU232" s="171"/>
      <c r="AV232" s="171"/>
      <c r="AW232" s="171"/>
      <c r="AX232" s="171"/>
      <c r="AY232" s="171"/>
      <c r="AZ232" s="171"/>
      <c r="BA232" s="171"/>
      <c r="BB232" s="171"/>
      <c r="BC232" s="171"/>
      <c r="BD232" s="171"/>
      <c r="BE232" s="171"/>
      <c r="BF232" s="171"/>
      <c r="BG232" s="171"/>
      <c r="BH232" s="184"/>
      <c r="BI232" s="178"/>
      <c r="BJ232" s="178"/>
      <c r="BK232" s="172"/>
      <c r="BM232" s="9"/>
      <c r="BO232" s="23">
        <f>ROWS(BH227:BH246)-COUNTBLANK(BH227:BH246)</f>
        <v>0</v>
      </c>
      <c r="BP232" s="23">
        <f>COUNTIF(BK227:BK246,"FALSE")</f>
        <v>0</v>
      </c>
      <c r="BQ232" s="23">
        <f>BO232-BP232</f>
        <v>0</v>
      </c>
      <c r="BR232" s="23">
        <f>COUNTIF(BJ227:BJ246,"O")</f>
        <v>0</v>
      </c>
      <c r="BS232" s="23">
        <f>COUNTIF(BJ227:BJ246,"*~?")</f>
        <v>0</v>
      </c>
    </row>
    <row r="233" spans="1:123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71"/>
      <c r="AE233" s="171"/>
      <c r="AF233" s="171"/>
      <c r="AG233" s="171"/>
      <c r="AH233" s="171"/>
      <c r="AI233" s="171"/>
      <c r="AJ233" s="171"/>
      <c r="AK233" s="171"/>
      <c r="AL233" s="171"/>
      <c r="AM233" s="171"/>
      <c r="AN233" s="171"/>
      <c r="AO233" s="171"/>
      <c r="AP233" s="171"/>
      <c r="AQ233" s="171"/>
      <c r="AR233" s="171"/>
      <c r="AS233" s="171"/>
      <c r="AT233" s="171"/>
      <c r="AU233" s="171"/>
      <c r="AV233" s="171"/>
      <c r="AW233" s="171"/>
      <c r="AX233" s="171"/>
      <c r="AY233" s="171"/>
      <c r="AZ233" s="171"/>
      <c r="BA233" s="171"/>
      <c r="BB233" s="171"/>
      <c r="BC233" s="171"/>
      <c r="BD233" s="171"/>
      <c r="BE233" s="171"/>
      <c r="BF233" s="171"/>
      <c r="BG233" s="171"/>
      <c r="BH233" s="184"/>
      <c r="BI233" s="178"/>
      <c r="BJ233" s="178"/>
      <c r="BK233" s="172"/>
      <c r="BM233" s="9"/>
    </row>
    <row r="234" spans="1:123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71"/>
      <c r="AI234" s="171"/>
      <c r="AJ234" s="171"/>
      <c r="AK234" s="171"/>
      <c r="AL234" s="171"/>
      <c r="AM234" s="171"/>
      <c r="AN234" s="171"/>
      <c r="AO234" s="171"/>
      <c r="AP234" s="171"/>
      <c r="AQ234" s="171"/>
      <c r="AR234" s="171"/>
      <c r="AS234" s="171"/>
      <c r="AT234" s="171"/>
      <c r="AU234" s="171"/>
      <c r="AV234" s="171"/>
      <c r="AW234" s="171"/>
      <c r="AX234" s="171"/>
      <c r="AY234" s="171"/>
      <c r="AZ234" s="171"/>
      <c r="BA234" s="171"/>
      <c r="BB234" s="171"/>
      <c r="BC234" s="171"/>
      <c r="BD234" s="171"/>
      <c r="BE234" s="171"/>
      <c r="BF234" s="171"/>
      <c r="BG234" s="171"/>
      <c r="BH234" s="184"/>
      <c r="BI234" s="178"/>
      <c r="BJ234" s="178"/>
      <c r="BK234" s="172"/>
      <c r="BM234" s="9"/>
      <c r="BO234" s="23"/>
      <c r="BP234" s="22" t="s">
        <v>455</v>
      </c>
      <c r="BQ234" s="22" t="s">
        <v>337</v>
      </c>
      <c r="BR234" s="22" t="s">
        <v>456</v>
      </c>
      <c r="BS234" s="88" t="s">
        <v>338</v>
      </c>
      <c r="BT234" s="88" t="s">
        <v>340</v>
      </c>
      <c r="BU234" s="88" t="s">
        <v>339</v>
      </c>
    </row>
    <row r="235" spans="1:123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71"/>
      <c r="AI235" s="171"/>
      <c r="AJ235" s="171"/>
      <c r="AK235" s="171"/>
      <c r="AL235" s="171"/>
      <c r="AM235" s="171"/>
      <c r="AN235" s="171"/>
      <c r="AO235" s="171"/>
      <c r="AP235" s="171"/>
      <c r="AQ235" s="171"/>
      <c r="AR235" s="171"/>
      <c r="AS235" s="171"/>
      <c r="AT235" s="171"/>
      <c r="AU235" s="171"/>
      <c r="AV235" s="171"/>
      <c r="AW235" s="171"/>
      <c r="AX235" s="171"/>
      <c r="AY235" s="171"/>
      <c r="AZ235" s="171"/>
      <c r="BA235" s="171"/>
      <c r="BB235" s="171"/>
      <c r="BC235" s="171"/>
      <c r="BD235" s="171"/>
      <c r="BE235" s="171"/>
      <c r="BF235" s="171"/>
      <c r="BG235" s="171"/>
      <c r="BH235" s="184"/>
      <c r="BI235" s="178"/>
      <c r="BJ235" s="178"/>
      <c r="BK235" s="172"/>
      <c r="BM235" s="9"/>
      <c r="BO235" s="22" t="s">
        <v>260</v>
      </c>
      <c r="BP235" s="25">
        <f>IF(ISNUMBER(SEARCH("S",A168)),COUNTIF(BK227:BK236,"False"),0)</f>
        <v>0</v>
      </c>
      <c r="BQ235" s="25">
        <f>IF(ISNUMBER(SEARCH("S",A168)),COUNTIF(BK237:BK246,"False"),0)</f>
        <v>0</v>
      </c>
      <c r="BR235" s="25">
        <v>0</v>
      </c>
      <c r="BS235" s="25">
        <f>IF(ISNUMBER(SEARCH("S",A168)),COUNTIF(BK227:BK231,"False")+COUNTIF(BK242:BK244,"False"),0)</f>
        <v>0</v>
      </c>
      <c r="BT235" s="25">
        <f>IF(ISNUMBER(SEARCH("S",A168)),COUNTIF(BK232:BK236,"False"),0)</f>
        <v>0</v>
      </c>
      <c r="BU235" s="25">
        <f>IF(ISNUMBER(SEARCH("S",A168)),COUNTIF(BK237:BK241,"False")+COUNTIF(BK245:BK246,"False"),0)</f>
        <v>0</v>
      </c>
    </row>
    <row r="236" spans="1:123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71"/>
      <c r="AI236" s="171"/>
      <c r="AJ236" s="171"/>
      <c r="AK236" s="171"/>
      <c r="AL236" s="171"/>
      <c r="AM236" s="171"/>
      <c r="AN236" s="171"/>
      <c r="AO236" s="171"/>
      <c r="AP236" s="171"/>
      <c r="AQ236" s="171"/>
      <c r="AR236" s="171"/>
      <c r="AS236" s="171"/>
      <c r="AT236" s="171"/>
      <c r="AU236" s="171"/>
      <c r="AV236" s="171"/>
      <c r="AW236" s="171"/>
      <c r="AX236" s="171"/>
      <c r="AY236" s="171"/>
      <c r="AZ236" s="171"/>
      <c r="BA236" s="171"/>
      <c r="BB236" s="171"/>
      <c r="BC236" s="171"/>
      <c r="BD236" s="171"/>
      <c r="BE236" s="171"/>
      <c r="BF236" s="171"/>
      <c r="BG236" s="171"/>
      <c r="BH236" s="184"/>
      <c r="BI236" s="178"/>
      <c r="BJ236" s="178"/>
      <c r="BK236" s="172"/>
      <c r="BM236" s="9"/>
      <c r="BO236" s="22" t="s">
        <v>352</v>
      </c>
      <c r="BP236" s="25">
        <f>IF(ISNUMBER(SEARCH("P",A168)),COUNTIF(BK227:BK236,"False"),0)</f>
        <v>0</v>
      </c>
      <c r="BQ236" s="25">
        <f>IF(ISNUMBER(SEARCH("P",A168)),COUNTIF(BK234:BK243,"False"),0)</f>
        <v>0</v>
      </c>
      <c r="BR236" s="25">
        <v>0</v>
      </c>
      <c r="BS236" s="25">
        <f>IF(ISNUMBER(SEARCH("P",A168)),COUNTIF(BK227:BK231,"False")+COUNTIF(BK240:BK241,"False"),0)</f>
        <v>0</v>
      </c>
      <c r="BT236" s="25">
        <f>IF(ISNUMBER(SEARCH("P",A168)),COUNTIF(BK232:BK235,"False"),0)</f>
        <v>0</v>
      </c>
      <c r="BU236" s="25">
        <f>IF(ISNUMBER(SEARCH("P",A168)),COUNTIF(BK236:BK239,"False")+COUNTIF(BK242:BK243,"False"),0)</f>
        <v>0</v>
      </c>
    </row>
    <row r="237" spans="1:123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71"/>
      <c r="AI237" s="171"/>
      <c r="AJ237" s="171"/>
      <c r="AK237" s="171"/>
      <c r="AL237" s="171"/>
      <c r="AM237" s="171"/>
      <c r="AN237" s="171"/>
      <c r="AO237" s="171"/>
      <c r="AP237" s="171"/>
      <c r="AQ237" s="171"/>
      <c r="AR237" s="171"/>
      <c r="AS237" s="171"/>
      <c r="AT237" s="171"/>
      <c r="AU237" s="171"/>
      <c r="AV237" s="171"/>
      <c r="AW237" s="171"/>
      <c r="AX237" s="171"/>
      <c r="AY237" s="171"/>
      <c r="AZ237" s="171"/>
      <c r="BA237" s="171"/>
      <c r="BB237" s="171"/>
      <c r="BC237" s="171"/>
      <c r="BD237" s="171"/>
      <c r="BE237" s="171"/>
      <c r="BF237" s="171"/>
      <c r="BG237" s="171"/>
      <c r="BH237" s="184"/>
      <c r="BI237" s="178"/>
      <c r="BJ237" s="178"/>
      <c r="BK237" s="172"/>
      <c r="BM237" s="9"/>
      <c r="BO237" s="22" t="s">
        <v>353</v>
      </c>
      <c r="BP237" s="25">
        <v>0</v>
      </c>
      <c r="BQ237" s="25">
        <v>0</v>
      </c>
      <c r="BR237" s="25">
        <v>0</v>
      </c>
      <c r="BS237" s="25">
        <v>0</v>
      </c>
      <c r="BT237" s="25">
        <v>0</v>
      </c>
      <c r="BU237" s="25">
        <v>0</v>
      </c>
    </row>
    <row r="238" spans="1:123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71"/>
      <c r="AI238" s="171"/>
      <c r="AJ238" s="171"/>
      <c r="AK238" s="171"/>
      <c r="AL238" s="171"/>
      <c r="AM238" s="171"/>
      <c r="AN238" s="171"/>
      <c r="AO238" s="171"/>
      <c r="AP238" s="171"/>
      <c r="AQ238" s="171"/>
      <c r="AR238" s="171"/>
      <c r="AS238" s="171"/>
      <c r="AT238" s="171"/>
      <c r="AU238" s="171"/>
      <c r="AV238" s="171"/>
      <c r="AW238" s="171"/>
      <c r="AX238" s="171"/>
      <c r="AY238" s="171"/>
      <c r="AZ238" s="171"/>
      <c r="BA238" s="171"/>
      <c r="BB238" s="171"/>
      <c r="BC238" s="171"/>
      <c r="BD238" s="171"/>
      <c r="BE238" s="171"/>
      <c r="BF238" s="171"/>
      <c r="BG238" s="171"/>
      <c r="BH238" s="184"/>
      <c r="BI238" s="178"/>
      <c r="BJ238" s="178"/>
      <c r="BK238" s="172"/>
      <c r="BM238" s="9"/>
    </row>
    <row r="239" spans="1:123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71"/>
      <c r="AI239" s="171"/>
      <c r="AJ239" s="171"/>
      <c r="AK239" s="171"/>
      <c r="AL239" s="171"/>
      <c r="AM239" s="171"/>
      <c r="AN239" s="171"/>
      <c r="AO239" s="171"/>
      <c r="AP239" s="171"/>
      <c r="AQ239" s="171"/>
      <c r="AR239" s="171"/>
      <c r="AS239" s="171"/>
      <c r="AT239" s="171"/>
      <c r="AU239" s="171"/>
      <c r="AV239" s="171"/>
      <c r="AW239" s="171"/>
      <c r="AX239" s="171"/>
      <c r="AY239" s="171"/>
      <c r="AZ239" s="171"/>
      <c r="BA239" s="171"/>
      <c r="BB239" s="171"/>
      <c r="BC239" s="171"/>
      <c r="BD239" s="171"/>
      <c r="BE239" s="171"/>
      <c r="BF239" s="171"/>
      <c r="BG239" s="171"/>
      <c r="BH239" s="184"/>
      <c r="BI239" s="178"/>
      <c r="BJ239" s="178"/>
      <c r="BK239" s="172"/>
      <c r="BM239" s="9"/>
    </row>
    <row r="240" spans="1:123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71"/>
      <c r="AI240" s="171"/>
      <c r="AJ240" s="171"/>
      <c r="AK240" s="171"/>
      <c r="AL240" s="171"/>
      <c r="AM240" s="171"/>
      <c r="AN240" s="171"/>
      <c r="AO240" s="171"/>
      <c r="AP240" s="171"/>
      <c r="AQ240" s="171"/>
      <c r="AR240" s="171"/>
      <c r="AS240" s="171"/>
      <c r="AT240" s="171"/>
      <c r="AU240" s="171"/>
      <c r="AV240" s="171"/>
      <c r="AW240" s="171"/>
      <c r="AX240" s="171"/>
      <c r="AY240" s="171"/>
      <c r="AZ240" s="171"/>
      <c r="BA240" s="171"/>
      <c r="BB240" s="171"/>
      <c r="BC240" s="171"/>
      <c r="BD240" s="171"/>
      <c r="BE240" s="171"/>
      <c r="BF240" s="171"/>
      <c r="BG240" s="171"/>
      <c r="BH240" s="184"/>
      <c r="BI240" s="178"/>
      <c r="BJ240" s="178"/>
      <c r="BK240" s="172"/>
      <c r="BM240" s="9"/>
    </row>
    <row r="241" spans="1:123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71"/>
      <c r="AI241" s="171"/>
      <c r="AJ241" s="171"/>
      <c r="AK241" s="171"/>
      <c r="AL241" s="171"/>
      <c r="AM241" s="171"/>
      <c r="AN241" s="171"/>
      <c r="AO241" s="171"/>
      <c r="AP241" s="171"/>
      <c r="AQ241" s="171"/>
      <c r="AR241" s="171"/>
      <c r="AS241" s="171"/>
      <c r="AT241" s="171"/>
      <c r="AU241" s="171"/>
      <c r="AV241" s="171"/>
      <c r="AW241" s="171"/>
      <c r="AX241" s="171"/>
      <c r="AY241" s="171"/>
      <c r="AZ241" s="171"/>
      <c r="BA241" s="171"/>
      <c r="BB241" s="171"/>
      <c r="BC241" s="171"/>
      <c r="BD241" s="171"/>
      <c r="BE241" s="171"/>
      <c r="BF241" s="171"/>
      <c r="BG241" s="171"/>
      <c r="BH241" s="184"/>
      <c r="BI241" s="178"/>
      <c r="BJ241" s="178"/>
      <c r="BK241" s="172"/>
      <c r="BM241" s="9"/>
    </row>
    <row r="242" spans="1:123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71"/>
      <c r="AI242" s="171"/>
      <c r="AJ242" s="171"/>
      <c r="AK242" s="171"/>
      <c r="AL242" s="171"/>
      <c r="AM242" s="171"/>
      <c r="AN242" s="171"/>
      <c r="AO242" s="171"/>
      <c r="AP242" s="171"/>
      <c r="AQ242" s="171"/>
      <c r="AR242" s="171"/>
      <c r="AS242" s="171"/>
      <c r="AT242" s="171"/>
      <c r="AU242" s="171"/>
      <c r="AV242" s="171"/>
      <c r="AW242" s="171"/>
      <c r="AX242" s="171"/>
      <c r="AY242" s="171"/>
      <c r="AZ242" s="171"/>
      <c r="BA242" s="171"/>
      <c r="BB242" s="171"/>
      <c r="BC242" s="171"/>
      <c r="BD242" s="171"/>
      <c r="BE242" s="171"/>
      <c r="BF242" s="171"/>
      <c r="BG242" s="171"/>
      <c r="BH242" s="184"/>
      <c r="BI242" s="178"/>
      <c r="BJ242" s="178"/>
      <c r="BK242" s="172"/>
      <c r="BM242" s="9"/>
    </row>
    <row r="243" spans="1:123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71"/>
      <c r="AI243" s="171"/>
      <c r="AJ243" s="171"/>
      <c r="AK243" s="171"/>
      <c r="AL243" s="171"/>
      <c r="AM243" s="171"/>
      <c r="AN243" s="171"/>
      <c r="AO243" s="171"/>
      <c r="AP243" s="171"/>
      <c r="AQ243" s="171"/>
      <c r="AR243" s="171"/>
      <c r="AS243" s="171"/>
      <c r="AT243" s="171"/>
      <c r="AU243" s="171"/>
      <c r="AV243" s="171"/>
      <c r="AW243" s="171"/>
      <c r="AX243" s="171"/>
      <c r="AY243" s="171"/>
      <c r="AZ243" s="171"/>
      <c r="BA243" s="171"/>
      <c r="BB243" s="171"/>
      <c r="BC243" s="171"/>
      <c r="BD243" s="171"/>
      <c r="BE243" s="171"/>
      <c r="BF243" s="171"/>
      <c r="BG243" s="171"/>
      <c r="BH243" s="184"/>
      <c r="BI243" s="178"/>
      <c r="BJ243" s="178"/>
      <c r="BK243" s="172"/>
      <c r="BM243" s="9"/>
    </row>
    <row r="244" spans="1:123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71"/>
      <c r="AI244" s="171"/>
      <c r="AJ244" s="171"/>
      <c r="AK244" s="171"/>
      <c r="AL244" s="171"/>
      <c r="AM244" s="171"/>
      <c r="AN244" s="171"/>
      <c r="AO244" s="171"/>
      <c r="AP244" s="171"/>
      <c r="AQ244" s="171"/>
      <c r="AR244" s="171"/>
      <c r="AS244" s="171"/>
      <c r="AT244" s="171"/>
      <c r="AU244" s="171"/>
      <c r="AV244" s="171"/>
      <c r="AW244" s="171"/>
      <c r="AX244" s="171"/>
      <c r="AY244" s="171"/>
      <c r="AZ244" s="171"/>
      <c r="BA244" s="171"/>
      <c r="BB244" s="171"/>
      <c r="BC244" s="171"/>
      <c r="BD244" s="171"/>
      <c r="BE244" s="171"/>
      <c r="BF244" s="171"/>
      <c r="BG244" s="171"/>
      <c r="BH244" s="184"/>
      <c r="BI244" s="178"/>
      <c r="BJ244" s="178"/>
      <c r="BK244" s="172"/>
      <c r="BM244" s="9"/>
    </row>
    <row r="245" spans="1:123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71"/>
      <c r="AI245" s="171"/>
      <c r="AJ245" s="171"/>
      <c r="AK245" s="171"/>
      <c r="AL245" s="171"/>
      <c r="AM245" s="171"/>
      <c r="AN245" s="171"/>
      <c r="AO245" s="171"/>
      <c r="AP245" s="171"/>
      <c r="AQ245" s="171"/>
      <c r="AR245" s="171"/>
      <c r="AS245" s="171"/>
      <c r="AT245" s="171"/>
      <c r="AU245" s="171"/>
      <c r="AV245" s="171"/>
      <c r="AW245" s="171"/>
      <c r="AX245" s="171"/>
      <c r="AY245" s="171"/>
      <c r="AZ245" s="171"/>
      <c r="BA245" s="171"/>
      <c r="BB245" s="171"/>
      <c r="BC245" s="171"/>
      <c r="BD245" s="171"/>
      <c r="BE245" s="171"/>
      <c r="BF245" s="171"/>
      <c r="BG245" s="171"/>
      <c r="BH245" s="184"/>
      <c r="BI245" s="178"/>
      <c r="BJ245" s="178"/>
      <c r="BK245" s="172"/>
      <c r="BM245" s="9"/>
    </row>
    <row r="246" spans="1:123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71"/>
      <c r="AI246" s="171"/>
      <c r="AJ246" s="171"/>
      <c r="AK246" s="171"/>
      <c r="AL246" s="171"/>
      <c r="AM246" s="171"/>
      <c r="AN246" s="171"/>
      <c r="AO246" s="171"/>
      <c r="AP246" s="171"/>
      <c r="AQ246" s="171"/>
      <c r="AR246" s="171"/>
      <c r="AS246" s="171"/>
      <c r="AT246" s="171"/>
      <c r="AU246" s="171"/>
      <c r="AV246" s="171"/>
      <c r="AW246" s="171"/>
      <c r="AX246" s="171"/>
      <c r="AY246" s="171"/>
      <c r="AZ246" s="171"/>
      <c r="BA246" s="171"/>
      <c r="BB246" s="171"/>
      <c r="BC246" s="171"/>
      <c r="BD246" s="171"/>
      <c r="BE246" s="171"/>
      <c r="BF246" s="171"/>
      <c r="BG246" s="171"/>
      <c r="BH246" s="184"/>
      <c r="BI246" s="178"/>
      <c r="BJ246" s="178"/>
      <c r="BK246" s="172"/>
      <c r="BM246" s="9"/>
    </row>
    <row r="247" spans="1:123" ht="21" x14ac:dyDescent="0.45">
      <c r="B247" s="185"/>
      <c r="C247" s="172"/>
      <c r="D247" s="172"/>
      <c r="E247" s="172"/>
      <c r="F247" s="172"/>
      <c r="G247" s="172"/>
      <c r="H247" s="172"/>
      <c r="I247" s="172"/>
      <c r="J247" s="172"/>
      <c r="K247" s="172"/>
      <c r="L247" s="172"/>
      <c r="M247" s="172"/>
      <c r="N247" s="172"/>
      <c r="O247" s="172"/>
      <c r="P247" s="172"/>
      <c r="Q247" s="172"/>
      <c r="R247" s="172"/>
      <c r="S247" s="172"/>
      <c r="T247" s="172"/>
      <c r="U247" s="172"/>
      <c r="V247" s="172"/>
      <c r="W247" s="172"/>
      <c r="X247" s="172"/>
      <c r="Y247" s="172"/>
      <c r="Z247" s="172"/>
      <c r="AA247" s="172"/>
      <c r="AB247" s="172"/>
      <c r="AC247" s="172"/>
      <c r="AD247" s="172"/>
      <c r="AE247" s="172"/>
      <c r="AF247" s="172"/>
      <c r="AG247" s="172"/>
      <c r="AH247" s="172"/>
      <c r="AI247" s="172"/>
      <c r="AJ247" s="172"/>
      <c r="AK247" s="172"/>
      <c r="AL247" s="172"/>
      <c r="AM247" s="172"/>
      <c r="AN247" s="172"/>
      <c r="AO247" s="172"/>
      <c r="AP247" s="172"/>
      <c r="AQ247" s="172"/>
      <c r="AR247" s="172"/>
      <c r="AS247" s="172"/>
      <c r="AT247" s="172"/>
      <c r="AU247" s="172"/>
      <c r="AV247" s="172"/>
      <c r="AW247" s="172"/>
      <c r="AX247" s="172"/>
      <c r="AY247" s="172"/>
      <c r="AZ247" s="172"/>
      <c r="BA247" s="172"/>
      <c r="BB247" s="172"/>
      <c r="BC247" s="172"/>
      <c r="BD247" s="172"/>
      <c r="BE247" s="172"/>
      <c r="BF247" s="172"/>
      <c r="BG247" s="172"/>
      <c r="BH247" s="185"/>
      <c r="BI247" s="178"/>
      <c r="BJ247" s="172"/>
      <c r="BK247" s="172"/>
      <c r="BO247" s="5" t="s">
        <v>103</v>
      </c>
      <c r="BP247" s="5" t="s">
        <v>508</v>
      </c>
      <c r="BQ247" s="5" t="s">
        <v>104</v>
      </c>
      <c r="BR247" s="5" t="s">
        <v>509</v>
      </c>
      <c r="BS247" s="5" t="s">
        <v>549</v>
      </c>
      <c r="BT247" s="5" t="s">
        <v>510</v>
      </c>
      <c r="BU247" s="5" t="s">
        <v>511</v>
      </c>
      <c r="BV247" s="5" t="s">
        <v>122</v>
      </c>
      <c r="BW247" s="5" t="s">
        <v>558</v>
      </c>
      <c r="BX247" s="5" t="s">
        <v>559</v>
      </c>
      <c r="BY247" s="5" t="s">
        <v>111</v>
      </c>
      <c r="BZ247" s="5" t="s">
        <v>512</v>
      </c>
      <c r="CA247" s="5" t="s">
        <v>514</v>
      </c>
      <c r="CB247" s="5" t="s">
        <v>560</v>
      </c>
      <c r="CC247" s="5" t="s">
        <v>561</v>
      </c>
      <c r="CD247" s="5" t="s">
        <v>515</v>
      </c>
      <c r="CE247" s="5" t="s">
        <v>513</v>
      </c>
      <c r="CF247" s="5" t="s">
        <v>562</v>
      </c>
      <c r="CG247" s="5" t="s">
        <v>550</v>
      </c>
      <c r="CH247" s="5" t="s">
        <v>551</v>
      </c>
      <c r="CI247" s="5" t="s">
        <v>563</v>
      </c>
      <c r="CJ247" s="5" t="s">
        <v>115</v>
      </c>
      <c r="CK247" s="5" t="s">
        <v>112</v>
      </c>
      <c r="CL247" s="5" t="s">
        <v>109</v>
      </c>
      <c r="CM247" s="5" t="s">
        <v>552</v>
      </c>
      <c r="CN247" s="5" t="s">
        <v>176</v>
      </c>
      <c r="CO247" s="5" t="s">
        <v>177</v>
      </c>
      <c r="CP247" s="5" t="s">
        <v>119</v>
      </c>
      <c r="CQ247" s="5" t="s">
        <v>516</v>
      </c>
      <c r="CR247" s="5" t="s">
        <v>178</v>
      </c>
      <c r="CS247" s="5" t="s">
        <v>118</v>
      </c>
      <c r="CT247" s="5" t="s">
        <v>108</v>
      </c>
      <c r="CU247" s="5" t="s">
        <v>564</v>
      </c>
      <c r="CV247" s="5" t="s">
        <v>105</v>
      </c>
      <c r="CW247" s="5" t="s">
        <v>107</v>
      </c>
      <c r="CX247" s="5" t="s">
        <v>123</v>
      </c>
      <c r="CY247" s="5" t="s">
        <v>175</v>
      </c>
      <c r="CZ247" s="5" t="s">
        <v>116</v>
      </c>
      <c r="DA247" s="5" t="s">
        <v>114</v>
      </c>
      <c r="DB247" s="5" t="s">
        <v>117</v>
      </c>
      <c r="DC247" s="5" t="s">
        <v>517</v>
      </c>
      <c r="DD247" s="5" t="s">
        <v>120</v>
      </c>
      <c r="DE247" s="5" t="s">
        <v>124</v>
      </c>
      <c r="DF247" s="5" t="s">
        <v>121</v>
      </c>
      <c r="DG247" s="5" t="s">
        <v>565</v>
      </c>
      <c r="DH247" s="5" t="s">
        <v>566</v>
      </c>
      <c r="DI247" s="5" t="s">
        <v>567</v>
      </c>
      <c r="DJ247" s="5" t="s">
        <v>553</v>
      </c>
      <c r="DK247" s="5" t="s">
        <v>110</v>
      </c>
      <c r="DL247" s="5" t="s">
        <v>113</v>
      </c>
      <c r="DM247" s="5" t="s">
        <v>568</v>
      </c>
      <c r="DN247" s="5" t="s">
        <v>569</v>
      </c>
      <c r="DO247" s="5" t="s">
        <v>518</v>
      </c>
      <c r="DP247" s="5" t="s">
        <v>519</v>
      </c>
      <c r="DQ247" s="5" t="s">
        <v>520</v>
      </c>
      <c r="DR247" s="5" t="s">
        <v>106</v>
      </c>
      <c r="DS247" s="5" t="s">
        <v>570</v>
      </c>
    </row>
    <row r="248" spans="1:123" x14ac:dyDescent="0.45">
      <c r="A248" s="28" t="s">
        <v>220</v>
      </c>
      <c r="B248" s="189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71"/>
      <c r="AI248" s="171"/>
      <c r="AJ248" s="171"/>
      <c r="AK248" s="171"/>
      <c r="AL248" s="171"/>
      <c r="AM248" s="171"/>
      <c r="AN248" s="171"/>
      <c r="AO248" s="171"/>
      <c r="AP248" s="171"/>
      <c r="AQ248" s="171"/>
      <c r="AR248" s="171"/>
      <c r="AS248" s="171"/>
      <c r="AT248" s="171"/>
      <c r="AU248" s="171"/>
      <c r="AV248" s="171"/>
      <c r="AW248" s="171"/>
      <c r="AX248" s="171"/>
      <c r="AY248" s="171"/>
      <c r="AZ248" s="171"/>
      <c r="BA248" s="171"/>
      <c r="BB248" s="171"/>
      <c r="BC248" s="171"/>
      <c r="BD248" s="171"/>
      <c r="BE248" s="171"/>
      <c r="BF248" s="171"/>
      <c r="BG248" s="171"/>
      <c r="BH248" s="184"/>
      <c r="BI248" s="178"/>
      <c r="BJ248" s="178"/>
      <c r="BK248" s="172"/>
      <c r="BM248" s="9"/>
      <c r="BO248" s="102"/>
      <c r="BP248" s="102"/>
      <c r="BQ248" s="102"/>
      <c r="BR248" s="102"/>
      <c r="BS248" s="102"/>
      <c r="BT248" s="102"/>
      <c r="BU248" s="102"/>
      <c r="BV248" s="102"/>
      <c r="BW248" s="102"/>
      <c r="BX248" s="102"/>
      <c r="BY248" s="102"/>
      <c r="BZ248" s="102"/>
      <c r="CA248" s="102"/>
      <c r="CB248" s="102"/>
      <c r="CC248" s="102"/>
      <c r="CD248" s="102"/>
      <c r="CE248" s="102"/>
      <c r="CF248" s="102"/>
      <c r="CG248" s="102"/>
      <c r="CH248" s="102"/>
      <c r="CI248" s="102"/>
      <c r="CJ248" s="102"/>
      <c r="CK248" s="102"/>
      <c r="CL248" s="102"/>
      <c r="CM248" s="102"/>
      <c r="CN248" s="102"/>
      <c r="CO248" s="102"/>
      <c r="CP248" s="102"/>
      <c r="CQ248" s="102"/>
      <c r="CR248" s="102"/>
      <c r="CS248" s="102"/>
      <c r="CT248" s="102"/>
      <c r="CU248" s="102"/>
      <c r="CV248" s="102"/>
      <c r="CW248" s="102"/>
      <c r="CX248" s="102"/>
      <c r="CY248" s="102"/>
      <c r="CZ248" s="102"/>
      <c r="DA248" s="102"/>
      <c r="DB248" s="102"/>
      <c r="DC248" s="102"/>
      <c r="DD248" s="102"/>
      <c r="DE248" s="102"/>
      <c r="DF248" s="102"/>
      <c r="DG248" s="102"/>
      <c r="DH248" s="102"/>
      <c r="DI248" s="102"/>
      <c r="DJ248" s="102"/>
      <c r="DK248" s="102"/>
      <c r="DL248" s="102"/>
      <c r="DM248" s="102"/>
      <c r="DN248" s="102"/>
      <c r="DO248" s="102"/>
      <c r="DP248" s="102"/>
      <c r="DQ248" s="102"/>
      <c r="DR248" s="102"/>
      <c r="DS248" s="102"/>
    </row>
    <row r="249" spans="1:123" x14ac:dyDescent="0.45">
      <c r="A249" s="8">
        <f>INPUT!$F$4</f>
        <v>0</v>
      </c>
      <c r="B249" s="189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71"/>
      <c r="AI249" s="171"/>
      <c r="AJ249" s="171"/>
      <c r="AK249" s="171"/>
      <c r="AL249" s="171"/>
      <c r="AM249" s="171"/>
      <c r="AN249" s="171"/>
      <c r="AO249" s="171"/>
      <c r="AP249" s="171"/>
      <c r="AQ249" s="171"/>
      <c r="AR249" s="171"/>
      <c r="AS249" s="171"/>
      <c r="AT249" s="171"/>
      <c r="AU249" s="171"/>
      <c r="AV249" s="171"/>
      <c r="AW249" s="171"/>
      <c r="AX249" s="171"/>
      <c r="AY249" s="171"/>
      <c r="AZ249" s="171"/>
      <c r="BA249" s="171"/>
      <c r="BB249" s="171"/>
      <c r="BC249" s="171"/>
      <c r="BD249" s="171"/>
      <c r="BE249" s="171"/>
      <c r="BF249" s="171"/>
      <c r="BG249" s="171"/>
      <c r="BH249" s="184"/>
      <c r="BI249" s="178"/>
      <c r="BJ249" s="178"/>
      <c r="BK249" s="172"/>
      <c r="BM249" s="9"/>
      <c r="BO249" s="39">
        <v>0</v>
      </c>
      <c r="BP249" s="39">
        <v>0</v>
      </c>
      <c r="BQ249" s="39">
        <v>0</v>
      </c>
      <c r="BR249" s="39">
        <v>0</v>
      </c>
      <c r="BS249" s="39">
        <v>0</v>
      </c>
      <c r="BT249" s="39">
        <v>0</v>
      </c>
      <c r="BU249" s="39">
        <v>0</v>
      </c>
      <c r="BV249" s="39">
        <v>0</v>
      </c>
      <c r="BW249" s="39">
        <v>0</v>
      </c>
      <c r="BX249" s="39">
        <v>0</v>
      </c>
      <c r="BY249" s="39">
        <v>0</v>
      </c>
      <c r="BZ249" s="39">
        <v>0</v>
      </c>
      <c r="CA249" s="39">
        <v>0</v>
      </c>
      <c r="CB249" s="39">
        <v>0</v>
      </c>
      <c r="CC249" s="39">
        <v>0</v>
      </c>
      <c r="CD249" s="39">
        <v>0</v>
      </c>
      <c r="CE249" s="39">
        <v>0</v>
      </c>
      <c r="CF249" s="39">
        <v>0</v>
      </c>
      <c r="CG249" s="39">
        <v>0</v>
      </c>
      <c r="CH249" s="39">
        <v>0</v>
      </c>
      <c r="CI249" s="39">
        <v>0</v>
      </c>
      <c r="CJ249" s="39">
        <v>0</v>
      </c>
      <c r="CK249" s="39">
        <v>0</v>
      </c>
      <c r="CL249" s="39">
        <v>0</v>
      </c>
      <c r="CM249" s="39">
        <v>0</v>
      </c>
      <c r="CN249" s="39">
        <v>0</v>
      </c>
      <c r="CO249" s="39">
        <v>0</v>
      </c>
      <c r="CP249" s="39">
        <v>0</v>
      </c>
      <c r="CQ249" s="39">
        <v>0</v>
      </c>
      <c r="CR249" s="39">
        <v>0</v>
      </c>
      <c r="CS249" s="39">
        <v>0</v>
      </c>
      <c r="CT249" s="39">
        <v>0</v>
      </c>
      <c r="CU249" s="39">
        <v>0</v>
      </c>
      <c r="CV249" s="39">
        <v>0</v>
      </c>
      <c r="CW249" s="39">
        <v>0</v>
      </c>
      <c r="CX249" s="39">
        <v>0</v>
      </c>
      <c r="CY249" s="39">
        <v>0</v>
      </c>
      <c r="CZ249" s="39">
        <v>0</v>
      </c>
      <c r="DA249" s="39">
        <v>0</v>
      </c>
      <c r="DB249" s="39">
        <v>0</v>
      </c>
      <c r="DC249" s="39">
        <v>0</v>
      </c>
      <c r="DD249" s="39">
        <v>0</v>
      </c>
      <c r="DE249" s="39">
        <v>0</v>
      </c>
      <c r="DF249" s="39">
        <v>0</v>
      </c>
      <c r="DG249" s="39">
        <v>0</v>
      </c>
      <c r="DH249" s="39">
        <v>0</v>
      </c>
      <c r="DI249" s="39">
        <v>0</v>
      </c>
      <c r="DJ249" s="39">
        <v>0</v>
      </c>
      <c r="DK249" s="39">
        <v>0</v>
      </c>
      <c r="DL249" s="39">
        <v>0</v>
      </c>
      <c r="DM249" s="39">
        <v>0</v>
      </c>
      <c r="DN249" s="39">
        <v>0</v>
      </c>
      <c r="DO249" s="39">
        <v>0</v>
      </c>
      <c r="DP249" s="39">
        <v>0</v>
      </c>
      <c r="DQ249" s="39">
        <v>0</v>
      </c>
      <c r="DR249" s="39">
        <v>0</v>
      </c>
      <c r="DS249" s="39">
        <v>0</v>
      </c>
    </row>
    <row r="250" spans="1:123" x14ac:dyDescent="0.45">
      <c r="B250" s="189"/>
      <c r="C250" s="171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71"/>
      <c r="AI250" s="171"/>
      <c r="AJ250" s="171"/>
      <c r="AK250" s="171"/>
      <c r="AL250" s="171"/>
      <c r="AM250" s="171"/>
      <c r="AN250" s="171"/>
      <c r="AO250" s="171"/>
      <c r="AP250" s="171"/>
      <c r="AQ250" s="171"/>
      <c r="AR250" s="171"/>
      <c r="AS250" s="171"/>
      <c r="AT250" s="171"/>
      <c r="AU250" s="171"/>
      <c r="AV250" s="171"/>
      <c r="AW250" s="171"/>
      <c r="AX250" s="171"/>
      <c r="AY250" s="171"/>
      <c r="AZ250" s="171"/>
      <c r="BA250" s="171"/>
      <c r="BB250" s="171"/>
      <c r="BC250" s="171"/>
      <c r="BD250" s="171"/>
      <c r="BE250" s="171"/>
      <c r="BF250" s="171"/>
      <c r="BG250" s="171"/>
      <c r="BH250" s="184"/>
      <c r="BI250" s="178"/>
      <c r="BJ250" s="178"/>
      <c r="BK250" s="172"/>
      <c r="BM250" s="9"/>
      <c r="BO250" s="40">
        <f t="shared" ref="BO250:CT250" si="12">ROWS(C248:C307)-COUNTBLANK(C248:C307)</f>
        <v>0</v>
      </c>
      <c r="BP250" s="40">
        <f t="shared" si="12"/>
        <v>0</v>
      </c>
      <c r="BQ250" s="40">
        <f t="shared" si="12"/>
        <v>0</v>
      </c>
      <c r="BR250" s="40">
        <f t="shared" si="12"/>
        <v>0</v>
      </c>
      <c r="BS250" s="40">
        <f t="shared" si="12"/>
        <v>0</v>
      </c>
      <c r="BT250" s="40">
        <f t="shared" si="12"/>
        <v>0</v>
      </c>
      <c r="BU250" s="40">
        <f t="shared" si="12"/>
        <v>0</v>
      </c>
      <c r="BV250" s="40">
        <f t="shared" si="12"/>
        <v>0</v>
      </c>
      <c r="BW250" s="40">
        <f t="shared" si="12"/>
        <v>0</v>
      </c>
      <c r="BX250" s="40">
        <f t="shared" si="12"/>
        <v>0</v>
      </c>
      <c r="BY250" s="40">
        <f t="shared" si="12"/>
        <v>0</v>
      </c>
      <c r="BZ250" s="40">
        <f t="shared" si="12"/>
        <v>0</v>
      </c>
      <c r="CA250" s="40">
        <f t="shared" si="12"/>
        <v>0</v>
      </c>
      <c r="CB250" s="40">
        <f t="shared" si="12"/>
        <v>0</v>
      </c>
      <c r="CC250" s="40">
        <f t="shared" si="12"/>
        <v>0</v>
      </c>
      <c r="CD250" s="40">
        <f t="shared" si="12"/>
        <v>0</v>
      </c>
      <c r="CE250" s="40">
        <f t="shared" si="12"/>
        <v>0</v>
      </c>
      <c r="CF250" s="40">
        <f t="shared" si="12"/>
        <v>0</v>
      </c>
      <c r="CG250" s="40">
        <f t="shared" si="12"/>
        <v>0</v>
      </c>
      <c r="CH250" s="40">
        <f t="shared" si="12"/>
        <v>0</v>
      </c>
      <c r="CI250" s="40">
        <f t="shared" si="12"/>
        <v>0</v>
      </c>
      <c r="CJ250" s="40">
        <f t="shared" si="12"/>
        <v>0</v>
      </c>
      <c r="CK250" s="40">
        <f t="shared" si="12"/>
        <v>0</v>
      </c>
      <c r="CL250" s="40">
        <f t="shared" si="12"/>
        <v>0</v>
      </c>
      <c r="CM250" s="40">
        <f t="shared" si="12"/>
        <v>0</v>
      </c>
      <c r="CN250" s="40">
        <f t="shared" si="12"/>
        <v>0</v>
      </c>
      <c r="CO250" s="40">
        <f t="shared" si="12"/>
        <v>0</v>
      </c>
      <c r="CP250" s="40">
        <f t="shared" si="12"/>
        <v>0</v>
      </c>
      <c r="CQ250" s="40">
        <f t="shared" si="12"/>
        <v>0</v>
      </c>
      <c r="CR250" s="40">
        <f t="shared" si="12"/>
        <v>0</v>
      </c>
      <c r="CS250" s="40">
        <f t="shared" si="12"/>
        <v>0</v>
      </c>
      <c r="CT250" s="40">
        <f t="shared" si="12"/>
        <v>0</v>
      </c>
      <c r="CU250" s="40">
        <f t="shared" ref="CU250:DS250" si="13">ROWS(AI248:AI307)-COUNTBLANK(AI248:AI307)</f>
        <v>0</v>
      </c>
      <c r="CV250" s="40">
        <f t="shared" si="13"/>
        <v>0</v>
      </c>
      <c r="CW250" s="40">
        <f t="shared" si="13"/>
        <v>0</v>
      </c>
      <c r="CX250" s="40">
        <f t="shared" si="13"/>
        <v>0</v>
      </c>
      <c r="CY250" s="40">
        <f t="shared" si="13"/>
        <v>0</v>
      </c>
      <c r="CZ250" s="40">
        <f t="shared" si="13"/>
        <v>0</v>
      </c>
      <c r="DA250" s="40">
        <f t="shared" si="13"/>
        <v>0</v>
      </c>
      <c r="DB250" s="40">
        <f t="shared" si="13"/>
        <v>0</v>
      </c>
      <c r="DC250" s="40">
        <f t="shared" si="13"/>
        <v>0</v>
      </c>
      <c r="DD250" s="40">
        <f t="shared" si="13"/>
        <v>0</v>
      </c>
      <c r="DE250" s="40">
        <f t="shared" si="13"/>
        <v>0</v>
      </c>
      <c r="DF250" s="40">
        <f t="shared" si="13"/>
        <v>0</v>
      </c>
      <c r="DG250" s="40">
        <f t="shared" si="13"/>
        <v>0</v>
      </c>
      <c r="DH250" s="40">
        <f t="shared" si="13"/>
        <v>0</v>
      </c>
      <c r="DI250" s="40">
        <f t="shared" si="13"/>
        <v>0</v>
      </c>
      <c r="DJ250" s="40">
        <f t="shared" si="13"/>
        <v>0</v>
      </c>
      <c r="DK250" s="40">
        <f t="shared" si="13"/>
        <v>0</v>
      </c>
      <c r="DL250" s="40">
        <f t="shared" si="13"/>
        <v>0</v>
      </c>
      <c r="DM250" s="40">
        <f t="shared" si="13"/>
        <v>0</v>
      </c>
      <c r="DN250" s="40">
        <f t="shared" si="13"/>
        <v>0</v>
      </c>
      <c r="DO250" s="40">
        <f t="shared" si="13"/>
        <v>0</v>
      </c>
      <c r="DP250" s="40">
        <f t="shared" si="13"/>
        <v>0</v>
      </c>
      <c r="DQ250" s="40">
        <f t="shared" si="13"/>
        <v>0</v>
      </c>
      <c r="DR250" s="40">
        <f t="shared" si="13"/>
        <v>0</v>
      </c>
      <c r="DS250" s="40">
        <f t="shared" si="13"/>
        <v>0</v>
      </c>
    </row>
    <row r="251" spans="1:123" x14ac:dyDescent="0.45"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71"/>
      <c r="AI251" s="171"/>
      <c r="AJ251" s="171"/>
      <c r="AK251" s="171"/>
      <c r="AL251" s="171"/>
      <c r="AM251" s="171"/>
      <c r="AN251" s="171"/>
      <c r="AO251" s="171"/>
      <c r="AP251" s="171"/>
      <c r="AQ251" s="171"/>
      <c r="AR251" s="171"/>
      <c r="AS251" s="171"/>
      <c r="AT251" s="171"/>
      <c r="AU251" s="171"/>
      <c r="AV251" s="171"/>
      <c r="AW251" s="171"/>
      <c r="AX251" s="171"/>
      <c r="AY251" s="171"/>
      <c r="AZ251" s="171"/>
      <c r="BA251" s="171"/>
      <c r="BB251" s="171"/>
      <c r="BC251" s="171"/>
      <c r="BD251" s="171"/>
      <c r="BE251" s="171"/>
      <c r="BF251" s="171"/>
      <c r="BG251" s="171"/>
      <c r="BH251" s="184"/>
      <c r="BI251" s="178"/>
      <c r="BJ251" s="178"/>
      <c r="BK251" s="172"/>
      <c r="BM251" s="9"/>
    </row>
    <row r="252" spans="1:123" x14ac:dyDescent="0.45"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71"/>
      <c r="AI252" s="171"/>
      <c r="AJ252" s="171"/>
      <c r="AK252" s="171"/>
      <c r="AL252" s="171"/>
      <c r="AM252" s="171"/>
      <c r="AN252" s="171"/>
      <c r="AO252" s="171"/>
      <c r="AP252" s="171"/>
      <c r="AQ252" s="171"/>
      <c r="AR252" s="171"/>
      <c r="AS252" s="171"/>
      <c r="AT252" s="171"/>
      <c r="AU252" s="171"/>
      <c r="AV252" s="171"/>
      <c r="AW252" s="171"/>
      <c r="AX252" s="171"/>
      <c r="AY252" s="171"/>
      <c r="AZ252" s="171"/>
      <c r="BA252" s="171"/>
      <c r="BB252" s="171"/>
      <c r="BC252" s="171"/>
      <c r="BD252" s="171"/>
      <c r="BE252" s="171"/>
      <c r="BF252" s="171"/>
      <c r="BG252" s="171"/>
      <c r="BH252" s="184"/>
      <c r="BI252" s="178"/>
      <c r="BJ252" s="178"/>
      <c r="BK252" s="172"/>
      <c r="BM252" s="9"/>
      <c r="BO252" s="22" t="s">
        <v>257</v>
      </c>
      <c r="BP252" s="22" t="s">
        <v>587</v>
      </c>
      <c r="BQ252" s="22" t="s">
        <v>590</v>
      </c>
      <c r="BR252" s="22" t="s">
        <v>588</v>
      </c>
      <c r="BS252" s="22" t="s">
        <v>589</v>
      </c>
    </row>
    <row r="253" spans="1:123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71"/>
      <c r="AI253" s="171"/>
      <c r="AJ253" s="171"/>
      <c r="AK253" s="171"/>
      <c r="AL253" s="171"/>
      <c r="AM253" s="171"/>
      <c r="AN253" s="171"/>
      <c r="AO253" s="171"/>
      <c r="AP253" s="171"/>
      <c r="AQ253" s="171"/>
      <c r="AR253" s="171"/>
      <c r="AS253" s="171"/>
      <c r="AT253" s="171"/>
      <c r="AU253" s="171"/>
      <c r="AV253" s="171"/>
      <c r="AW253" s="171"/>
      <c r="AX253" s="171"/>
      <c r="AY253" s="171"/>
      <c r="AZ253" s="171"/>
      <c r="BA253" s="171"/>
      <c r="BB253" s="171"/>
      <c r="BC253" s="171"/>
      <c r="BD253" s="171"/>
      <c r="BE253" s="171"/>
      <c r="BF253" s="171"/>
      <c r="BG253" s="171"/>
      <c r="BH253" s="184"/>
      <c r="BI253" s="178"/>
      <c r="BJ253" s="178"/>
      <c r="BK253" s="172"/>
      <c r="BM253" s="9"/>
      <c r="BO253" s="23">
        <f>ROWS(BH248:BH307)-COUNTBLANK(BH248:BH307)</f>
        <v>0</v>
      </c>
      <c r="BP253" s="23">
        <f>COUNTIF(BK248:BK307,"FALSE")</f>
        <v>0</v>
      </c>
      <c r="BQ253" s="23">
        <f>BO253-BP253</f>
        <v>0</v>
      </c>
      <c r="BR253" s="23">
        <f>COUNTIF(BJ248:BJ307,"O")</f>
        <v>0</v>
      </c>
      <c r="BS253" s="23">
        <f>COUNTIF(BJ248:BJ307,"*~?")</f>
        <v>0</v>
      </c>
    </row>
    <row r="254" spans="1:123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71"/>
      <c r="AI254" s="171"/>
      <c r="AJ254" s="171"/>
      <c r="AK254" s="171"/>
      <c r="AL254" s="171"/>
      <c r="AM254" s="171"/>
      <c r="AN254" s="171"/>
      <c r="AO254" s="171"/>
      <c r="AP254" s="171"/>
      <c r="AQ254" s="171"/>
      <c r="AR254" s="171"/>
      <c r="AS254" s="171"/>
      <c r="AT254" s="171"/>
      <c r="AU254" s="171"/>
      <c r="AV254" s="171"/>
      <c r="AW254" s="171"/>
      <c r="AX254" s="171"/>
      <c r="AY254" s="171"/>
      <c r="AZ254" s="171"/>
      <c r="BA254" s="171"/>
      <c r="BB254" s="171"/>
      <c r="BC254" s="171"/>
      <c r="BD254" s="171"/>
      <c r="BE254" s="171"/>
      <c r="BF254" s="171"/>
      <c r="BG254" s="171"/>
      <c r="BH254" s="184"/>
      <c r="BI254" s="178"/>
      <c r="BJ254" s="178"/>
      <c r="BK254" s="172"/>
      <c r="BM254" s="9"/>
    </row>
    <row r="255" spans="1:123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71"/>
      <c r="AI255" s="171"/>
      <c r="AJ255" s="171"/>
      <c r="AK255" s="171"/>
      <c r="AL255" s="171"/>
      <c r="AM255" s="171"/>
      <c r="AN255" s="171"/>
      <c r="AO255" s="171"/>
      <c r="AP255" s="171"/>
      <c r="AQ255" s="171"/>
      <c r="AR255" s="171"/>
      <c r="AS255" s="171"/>
      <c r="AT255" s="171"/>
      <c r="AU255" s="171"/>
      <c r="AV255" s="171"/>
      <c r="AW255" s="171"/>
      <c r="AX255" s="171"/>
      <c r="AY255" s="171"/>
      <c r="AZ255" s="171"/>
      <c r="BA255" s="171"/>
      <c r="BB255" s="171"/>
      <c r="BC255" s="171"/>
      <c r="BD255" s="171"/>
      <c r="BE255" s="171"/>
      <c r="BF255" s="171"/>
      <c r="BG255" s="171"/>
      <c r="BH255" s="184"/>
      <c r="BI255" s="178"/>
      <c r="BJ255" s="178"/>
      <c r="BK255" s="172"/>
      <c r="BM255" s="9"/>
      <c r="BO255" s="23"/>
      <c r="BP255" s="22" t="s">
        <v>455</v>
      </c>
      <c r="BQ255" s="22" t="s">
        <v>337</v>
      </c>
      <c r="BR255" s="22" t="s">
        <v>456</v>
      </c>
      <c r="BS255" s="88" t="s">
        <v>338</v>
      </c>
      <c r="BT255" s="88" t="s">
        <v>340</v>
      </c>
      <c r="BU255" s="88" t="s">
        <v>339</v>
      </c>
    </row>
    <row r="256" spans="1:123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71"/>
      <c r="AI256" s="171"/>
      <c r="AJ256" s="171"/>
      <c r="AK256" s="171"/>
      <c r="AL256" s="171"/>
      <c r="AM256" s="171"/>
      <c r="AN256" s="171"/>
      <c r="AO256" s="171"/>
      <c r="AP256" s="171"/>
      <c r="AQ256" s="171"/>
      <c r="AR256" s="171"/>
      <c r="AS256" s="171"/>
      <c r="AT256" s="171"/>
      <c r="AU256" s="171"/>
      <c r="AV256" s="171"/>
      <c r="AW256" s="171"/>
      <c r="AX256" s="171"/>
      <c r="AY256" s="171"/>
      <c r="AZ256" s="171"/>
      <c r="BA256" s="171"/>
      <c r="BB256" s="171"/>
      <c r="BC256" s="171"/>
      <c r="BD256" s="171"/>
      <c r="BE256" s="171"/>
      <c r="BF256" s="171"/>
      <c r="BG256" s="171"/>
      <c r="BH256" s="184"/>
      <c r="BI256" s="178"/>
      <c r="BJ256" s="178"/>
      <c r="BK256" s="172"/>
      <c r="BM256" s="9"/>
      <c r="BO256" s="22" t="s">
        <v>260</v>
      </c>
      <c r="BP256" s="25">
        <f>IF(ISNUMBER(SEARCH("S",A249)),COUNTIF(BK248:BK257,"False"),0)</f>
        <v>0</v>
      </c>
      <c r="BQ256" s="25">
        <f>IF(ISNUMBER(SEARCH("S",A249)),COUNTIF(BK276:BK285,"False"),0)</f>
        <v>0</v>
      </c>
      <c r="BR256" s="25">
        <f>IF(ISNUMBER(SEARCH("S",A249)),COUNTIF(BK258:BK275,"False"),0)</f>
        <v>0</v>
      </c>
      <c r="BS256" s="25">
        <f>IF(ISNUMBER(SEARCH("S",A249)),COUNTIF(BK248:BK257,"False")+COUNTIF(BK278:BK281,"False"),0)</f>
        <v>0</v>
      </c>
      <c r="BT256" s="25">
        <f>IF(ISNUMBER(SEARCH("S",A249)),COUNTIF(BK258:BK267,"False"),0)</f>
        <v>0</v>
      </c>
      <c r="BU256" s="25">
        <f>IF(ISNUMBER(SEARCH("S",A249)),COUNTIF(BK268:BK277,"False")+COUNTIF(BK282:BK285,"False"),0)</f>
        <v>0</v>
      </c>
    </row>
    <row r="257" spans="2:76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71"/>
      <c r="AI257" s="171"/>
      <c r="AJ257" s="171"/>
      <c r="AK257" s="171"/>
      <c r="AL257" s="171"/>
      <c r="AM257" s="171"/>
      <c r="AN257" s="171"/>
      <c r="AO257" s="171"/>
      <c r="AP257" s="171"/>
      <c r="AQ257" s="171"/>
      <c r="AR257" s="171"/>
      <c r="AS257" s="171"/>
      <c r="AT257" s="171"/>
      <c r="AU257" s="171"/>
      <c r="AV257" s="171"/>
      <c r="AW257" s="171"/>
      <c r="AX257" s="171"/>
      <c r="AY257" s="171"/>
      <c r="AZ257" s="171"/>
      <c r="BA257" s="171"/>
      <c r="BB257" s="171"/>
      <c r="BC257" s="171"/>
      <c r="BD257" s="171"/>
      <c r="BE257" s="171"/>
      <c r="BF257" s="171"/>
      <c r="BG257" s="171"/>
      <c r="BH257" s="184"/>
      <c r="BI257" s="178"/>
      <c r="BJ257" s="178"/>
      <c r="BK257" s="172"/>
      <c r="BM257" s="9"/>
      <c r="BO257" s="22" t="s">
        <v>352</v>
      </c>
      <c r="BP257" s="25">
        <f>IF(ISNUMBER(SEARCH("P",A249)),COUNTIF(BK248:BK257,"False"),0)</f>
        <v>0</v>
      </c>
      <c r="BQ257" s="25">
        <f>IF(ISNUMBER(SEARCH("P",A249)),COUNTIF(BK269:BK278,"False"),0)</f>
        <v>0</v>
      </c>
      <c r="BR257" s="25">
        <f>IF(ISNUMBER(SEARCH("P",A249)),COUNTIF(BK258:BK268,"False"),0)</f>
        <v>0</v>
      </c>
      <c r="BS257" s="25">
        <f>IF(ISNUMBER(SEARCH("P",A249)),COUNTIF(BK248:BK256,"False")+COUNTIF(BK275:BK276,"False"),0)</f>
        <v>0</v>
      </c>
      <c r="BT257" s="25">
        <f>IF(ISNUMBER(SEARCH("P",A249)),COUNTIF(BK257:BK265,"False"),0)</f>
        <v>0</v>
      </c>
      <c r="BU257" s="25">
        <f>IF(ISNUMBER(SEARCH("P",A249)),COUNTIF(BK266:BK274,"False")+COUNTIF(BK277:BK278,"False"),0)</f>
        <v>0</v>
      </c>
    </row>
    <row r="258" spans="2:76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71"/>
      <c r="AI258" s="171"/>
      <c r="AJ258" s="171"/>
      <c r="AK258" s="171"/>
      <c r="AL258" s="171"/>
      <c r="AM258" s="171"/>
      <c r="AN258" s="171"/>
      <c r="AO258" s="171"/>
      <c r="AP258" s="171"/>
      <c r="AQ258" s="171"/>
      <c r="AR258" s="171"/>
      <c r="AS258" s="171"/>
      <c r="AT258" s="171"/>
      <c r="AU258" s="171"/>
      <c r="AV258" s="171"/>
      <c r="AW258" s="171"/>
      <c r="AX258" s="171"/>
      <c r="AY258" s="171"/>
      <c r="AZ258" s="171"/>
      <c r="BA258" s="171"/>
      <c r="BB258" s="171"/>
      <c r="BC258" s="171"/>
      <c r="BD258" s="171"/>
      <c r="BE258" s="171"/>
      <c r="BF258" s="171"/>
      <c r="BG258" s="171"/>
      <c r="BH258" s="184"/>
      <c r="BI258" s="178"/>
      <c r="BJ258" s="178"/>
      <c r="BK258" s="172"/>
      <c r="BM258" s="9"/>
      <c r="BO258" s="22" t="s">
        <v>353</v>
      </c>
      <c r="BP258" s="25">
        <f>IF(ISNUMBER(SEARCH("A",A249)),COUNTIF(BK248:BK257,"False"),0)</f>
        <v>0</v>
      </c>
      <c r="BQ258" s="25">
        <f>IF(ISNUMBER(SEARCH("A",A249)),COUNTIF(BK298:BK307,"False"),0)</f>
        <v>0</v>
      </c>
      <c r="BR258" s="25">
        <f>IF(ISNUMBER(SEARCH("A",A249)),COUNTIF(BK258:BK297,"False"),0)</f>
        <v>0</v>
      </c>
      <c r="BS258" s="25">
        <f>IF(ISNUMBER(SEARCH("A",A249)),COUNTIF(BK248:BK267,"False"),0)</f>
        <v>0</v>
      </c>
      <c r="BT258" s="25">
        <f>IF(ISNUMBER(SEARCH("A",A249)),COUNTIF(BK268:BK287,"False"),0)</f>
        <v>0</v>
      </c>
      <c r="BU258" s="25">
        <f>IF(ISNUMBER(SEARCH("A",A249)),COUNTIF(BK288:BK307,"False"),0)</f>
        <v>0</v>
      </c>
    </row>
    <row r="259" spans="2:76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71"/>
      <c r="AI259" s="171"/>
      <c r="AJ259" s="171"/>
      <c r="AK259" s="171"/>
      <c r="AL259" s="171"/>
      <c r="AM259" s="171"/>
      <c r="AN259" s="171"/>
      <c r="AO259" s="171"/>
      <c r="AP259" s="171"/>
      <c r="AQ259" s="171"/>
      <c r="AR259" s="171"/>
      <c r="AS259" s="171"/>
      <c r="AT259" s="171"/>
      <c r="AU259" s="171"/>
      <c r="AV259" s="171"/>
      <c r="AW259" s="171"/>
      <c r="AX259" s="171"/>
      <c r="AY259" s="171"/>
      <c r="AZ259" s="171"/>
      <c r="BA259" s="171"/>
      <c r="BB259" s="171"/>
      <c r="BC259" s="171"/>
      <c r="BD259" s="171"/>
      <c r="BE259" s="171"/>
      <c r="BF259" s="171"/>
      <c r="BG259" s="171"/>
      <c r="BH259" s="184"/>
      <c r="BI259" s="178"/>
      <c r="BJ259" s="178"/>
      <c r="BK259" s="172"/>
      <c r="BM259" s="9"/>
    </row>
    <row r="260" spans="2:76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71"/>
      <c r="AI260" s="171"/>
      <c r="AJ260" s="171"/>
      <c r="AK260" s="171"/>
      <c r="AL260" s="171"/>
      <c r="AM260" s="171"/>
      <c r="AN260" s="171"/>
      <c r="AO260" s="171"/>
      <c r="AP260" s="171"/>
      <c r="AQ260" s="171"/>
      <c r="AR260" s="171"/>
      <c r="AS260" s="171"/>
      <c r="AT260" s="171"/>
      <c r="AU260" s="171"/>
      <c r="AV260" s="171"/>
      <c r="AW260" s="171"/>
      <c r="AX260" s="171"/>
      <c r="AY260" s="171"/>
      <c r="AZ260" s="171"/>
      <c r="BA260" s="171"/>
      <c r="BB260" s="171"/>
      <c r="BC260" s="171"/>
      <c r="BD260" s="171"/>
      <c r="BE260" s="171"/>
      <c r="BF260" s="171"/>
      <c r="BG260" s="171"/>
      <c r="BH260" s="184"/>
      <c r="BI260" s="178"/>
      <c r="BJ260" s="178"/>
      <c r="BK260" s="172"/>
      <c r="BM260" s="9"/>
    </row>
    <row r="261" spans="2:76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71"/>
      <c r="AI261" s="171"/>
      <c r="AJ261" s="171"/>
      <c r="AK261" s="171"/>
      <c r="AL261" s="171"/>
      <c r="AM261" s="171"/>
      <c r="AN261" s="171"/>
      <c r="AO261" s="171"/>
      <c r="AP261" s="171"/>
      <c r="AQ261" s="171"/>
      <c r="AR261" s="171"/>
      <c r="AS261" s="171"/>
      <c r="AT261" s="171"/>
      <c r="AU261" s="171"/>
      <c r="AV261" s="171"/>
      <c r="AW261" s="171"/>
      <c r="AX261" s="171"/>
      <c r="AY261" s="171"/>
      <c r="AZ261" s="171"/>
      <c r="BA261" s="171"/>
      <c r="BB261" s="171"/>
      <c r="BC261" s="171"/>
      <c r="BD261" s="171"/>
      <c r="BE261" s="171"/>
      <c r="BF261" s="171"/>
      <c r="BG261" s="171"/>
      <c r="BH261" s="184"/>
      <c r="BI261" s="178"/>
      <c r="BJ261" s="178"/>
      <c r="BK261" s="172"/>
      <c r="BM261" s="9"/>
    </row>
    <row r="262" spans="2:76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71"/>
      <c r="AI262" s="171"/>
      <c r="AJ262" s="171"/>
      <c r="AK262" s="171"/>
      <c r="AL262" s="171"/>
      <c r="AM262" s="171"/>
      <c r="AN262" s="171"/>
      <c r="AO262" s="171"/>
      <c r="AP262" s="171"/>
      <c r="AQ262" s="171"/>
      <c r="AR262" s="171"/>
      <c r="AS262" s="171"/>
      <c r="AT262" s="171"/>
      <c r="AU262" s="171"/>
      <c r="AV262" s="171"/>
      <c r="AW262" s="171"/>
      <c r="AX262" s="171"/>
      <c r="AY262" s="171"/>
      <c r="AZ262" s="171"/>
      <c r="BA262" s="171"/>
      <c r="BB262" s="171"/>
      <c r="BC262" s="171"/>
      <c r="BD262" s="171"/>
      <c r="BE262" s="171"/>
      <c r="BF262" s="171"/>
      <c r="BG262" s="171"/>
      <c r="BH262" s="184"/>
      <c r="BI262" s="178"/>
      <c r="BJ262" s="178"/>
      <c r="BK262" s="172"/>
      <c r="BM262" s="9"/>
    </row>
    <row r="263" spans="2:76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71"/>
      <c r="AI263" s="171"/>
      <c r="AJ263" s="171"/>
      <c r="AK263" s="171"/>
      <c r="AL263" s="171"/>
      <c r="AM263" s="171"/>
      <c r="AN263" s="171"/>
      <c r="AO263" s="171"/>
      <c r="AP263" s="171"/>
      <c r="AQ263" s="171"/>
      <c r="AR263" s="171"/>
      <c r="AS263" s="171"/>
      <c r="AT263" s="171"/>
      <c r="AU263" s="171"/>
      <c r="AV263" s="171"/>
      <c r="AW263" s="171"/>
      <c r="AX263" s="171"/>
      <c r="AY263" s="171"/>
      <c r="AZ263" s="171"/>
      <c r="BA263" s="171"/>
      <c r="BB263" s="171"/>
      <c r="BC263" s="171"/>
      <c r="BD263" s="171"/>
      <c r="BE263" s="171"/>
      <c r="BF263" s="171"/>
      <c r="BG263" s="171"/>
      <c r="BH263" s="184"/>
      <c r="BI263" s="178"/>
      <c r="BJ263" s="178"/>
      <c r="BK263" s="172"/>
      <c r="BM263" s="9"/>
    </row>
    <row r="264" spans="2:76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71"/>
      <c r="AI264" s="171"/>
      <c r="AJ264" s="171"/>
      <c r="AK264" s="171"/>
      <c r="AL264" s="171"/>
      <c r="AM264" s="171"/>
      <c r="AN264" s="171"/>
      <c r="AO264" s="171"/>
      <c r="AP264" s="171"/>
      <c r="AQ264" s="171"/>
      <c r="AR264" s="171"/>
      <c r="AS264" s="171"/>
      <c r="AT264" s="171"/>
      <c r="AU264" s="171"/>
      <c r="AV264" s="171"/>
      <c r="AW264" s="171"/>
      <c r="AX264" s="171"/>
      <c r="AY264" s="171"/>
      <c r="AZ264" s="171"/>
      <c r="BA264" s="171"/>
      <c r="BB264" s="171"/>
      <c r="BC264" s="171"/>
      <c r="BD264" s="171"/>
      <c r="BE264" s="171"/>
      <c r="BF264" s="171"/>
      <c r="BG264" s="171"/>
      <c r="BH264" s="184"/>
      <c r="BI264" s="178"/>
      <c r="BJ264" s="178"/>
      <c r="BK264" s="172"/>
      <c r="BM264" s="9"/>
    </row>
    <row r="265" spans="2:76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71"/>
      <c r="AI265" s="171"/>
      <c r="AJ265" s="171"/>
      <c r="AK265" s="171"/>
      <c r="AL265" s="171"/>
      <c r="AM265" s="171"/>
      <c r="AN265" s="171"/>
      <c r="AO265" s="171"/>
      <c r="AP265" s="171"/>
      <c r="AQ265" s="171"/>
      <c r="AR265" s="171"/>
      <c r="AS265" s="171"/>
      <c r="AT265" s="171"/>
      <c r="AU265" s="171"/>
      <c r="AV265" s="171"/>
      <c r="AW265" s="171"/>
      <c r="AX265" s="171"/>
      <c r="AY265" s="171"/>
      <c r="AZ265" s="171"/>
      <c r="BA265" s="171"/>
      <c r="BB265" s="171"/>
      <c r="BC265" s="171"/>
      <c r="BD265" s="171"/>
      <c r="BE265" s="171"/>
      <c r="BF265" s="171"/>
      <c r="BG265" s="171"/>
      <c r="BH265" s="184"/>
      <c r="BI265" s="178"/>
      <c r="BJ265" s="178"/>
      <c r="BK265" s="172"/>
      <c r="BM265" s="9"/>
    </row>
    <row r="266" spans="2:76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71"/>
      <c r="AI266" s="171"/>
      <c r="AJ266" s="171"/>
      <c r="AK266" s="171"/>
      <c r="AL266" s="171"/>
      <c r="AM266" s="171"/>
      <c r="AN266" s="171"/>
      <c r="AO266" s="171"/>
      <c r="AP266" s="171"/>
      <c r="AQ266" s="171"/>
      <c r="AR266" s="171"/>
      <c r="AS266" s="171"/>
      <c r="AT266" s="171"/>
      <c r="AU266" s="171"/>
      <c r="AV266" s="171"/>
      <c r="AW266" s="171"/>
      <c r="AX266" s="171"/>
      <c r="AY266" s="171"/>
      <c r="AZ266" s="171"/>
      <c r="BA266" s="171"/>
      <c r="BB266" s="171"/>
      <c r="BC266" s="171"/>
      <c r="BD266" s="171"/>
      <c r="BE266" s="171"/>
      <c r="BF266" s="171"/>
      <c r="BG266" s="171"/>
      <c r="BH266" s="184"/>
      <c r="BI266" s="178"/>
      <c r="BJ266" s="178"/>
      <c r="BK266" s="172"/>
      <c r="BM266" s="9"/>
    </row>
    <row r="267" spans="2:76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71"/>
      <c r="AI267" s="171"/>
      <c r="AJ267" s="171"/>
      <c r="AK267" s="171"/>
      <c r="AL267" s="171"/>
      <c r="AM267" s="171"/>
      <c r="AN267" s="171"/>
      <c r="AO267" s="171"/>
      <c r="AP267" s="171"/>
      <c r="AQ267" s="171"/>
      <c r="AR267" s="171"/>
      <c r="AS267" s="171"/>
      <c r="AT267" s="171"/>
      <c r="AU267" s="171"/>
      <c r="AV267" s="171"/>
      <c r="AW267" s="171"/>
      <c r="AX267" s="171"/>
      <c r="AY267" s="171"/>
      <c r="AZ267" s="171"/>
      <c r="BA267" s="171"/>
      <c r="BB267" s="171"/>
      <c r="BC267" s="171"/>
      <c r="BD267" s="171"/>
      <c r="BE267" s="171"/>
      <c r="BF267" s="171"/>
      <c r="BG267" s="171"/>
      <c r="BH267" s="184"/>
      <c r="BI267" s="178"/>
      <c r="BJ267" s="178"/>
      <c r="BK267" s="172"/>
      <c r="BM267" s="9"/>
      <c r="BX267" t="s">
        <v>341</v>
      </c>
    </row>
    <row r="268" spans="2:76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71"/>
      <c r="AI268" s="171"/>
      <c r="AJ268" s="171"/>
      <c r="AK268" s="171"/>
      <c r="AL268" s="171"/>
      <c r="AM268" s="171"/>
      <c r="AN268" s="171"/>
      <c r="AO268" s="171"/>
      <c r="AP268" s="171"/>
      <c r="AQ268" s="171"/>
      <c r="AR268" s="171"/>
      <c r="AS268" s="171"/>
      <c r="AT268" s="171"/>
      <c r="AU268" s="171"/>
      <c r="AV268" s="171"/>
      <c r="AW268" s="171"/>
      <c r="AX268" s="171"/>
      <c r="AY268" s="171"/>
      <c r="AZ268" s="171"/>
      <c r="BA268" s="171"/>
      <c r="BB268" s="171"/>
      <c r="BC268" s="171"/>
      <c r="BD268" s="171"/>
      <c r="BE268" s="171"/>
      <c r="BF268" s="171"/>
      <c r="BG268" s="171"/>
      <c r="BH268" s="184"/>
      <c r="BI268" s="178"/>
      <c r="BJ268" s="178"/>
      <c r="BK268" s="172"/>
      <c r="BM268" s="9"/>
    </row>
    <row r="269" spans="2:76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71"/>
      <c r="AI269" s="171"/>
      <c r="AJ269" s="171"/>
      <c r="AK269" s="171"/>
      <c r="AL269" s="171"/>
      <c r="AM269" s="171"/>
      <c r="AN269" s="171"/>
      <c r="AO269" s="171"/>
      <c r="AP269" s="171"/>
      <c r="AQ269" s="171"/>
      <c r="AR269" s="171"/>
      <c r="AS269" s="171"/>
      <c r="AT269" s="171"/>
      <c r="AU269" s="171"/>
      <c r="AV269" s="171"/>
      <c r="AW269" s="171"/>
      <c r="AX269" s="171"/>
      <c r="AY269" s="171"/>
      <c r="AZ269" s="171"/>
      <c r="BA269" s="171"/>
      <c r="BB269" s="171"/>
      <c r="BC269" s="171"/>
      <c r="BD269" s="171"/>
      <c r="BE269" s="171"/>
      <c r="BF269" s="171"/>
      <c r="BG269" s="171"/>
      <c r="BH269" s="184"/>
      <c r="BI269" s="178"/>
      <c r="BJ269" s="178"/>
      <c r="BK269" s="172"/>
      <c r="BM269" s="9"/>
    </row>
    <row r="270" spans="2:76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71"/>
      <c r="AI270" s="171"/>
      <c r="AJ270" s="171"/>
      <c r="AK270" s="171"/>
      <c r="AL270" s="171"/>
      <c r="AM270" s="171"/>
      <c r="AN270" s="171"/>
      <c r="AO270" s="171"/>
      <c r="AP270" s="171"/>
      <c r="AQ270" s="171"/>
      <c r="AR270" s="171"/>
      <c r="AS270" s="171"/>
      <c r="AT270" s="171"/>
      <c r="AU270" s="171"/>
      <c r="AV270" s="171"/>
      <c r="AW270" s="171"/>
      <c r="AX270" s="171"/>
      <c r="AY270" s="171"/>
      <c r="AZ270" s="171"/>
      <c r="BA270" s="171"/>
      <c r="BB270" s="171"/>
      <c r="BC270" s="171"/>
      <c r="BD270" s="171"/>
      <c r="BE270" s="171"/>
      <c r="BF270" s="171"/>
      <c r="BG270" s="171"/>
      <c r="BH270" s="184"/>
      <c r="BI270" s="178"/>
      <c r="BJ270" s="178"/>
      <c r="BK270" s="172"/>
      <c r="BM270" s="9"/>
    </row>
    <row r="271" spans="2:76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71"/>
      <c r="AI271" s="171"/>
      <c r="AJ271" s="171"/>
      <c r="AK271" s="171"/>
      <c r="AL271" s="171"/>
      <c r="AM271" s="171"/>
      <c r="AN271" s="171"/>
      <c r="AO271" s="171"/>
      <c r="AP271" s="171"/>
      <c r="AQ271" s="171"/>
      <c r="AR271" s="171"/>
      <c r="AS271" s="171"/>
      <c r="AT271" s="171"/>
      <c r="AU271" s="171"/>
      <c r="AV271" s="171"/>
      <c r="AW271" s="171"/>
      <c r="AX271" s="171"/>
      <c r="AY271" s="171"/>
      <c r="AZ271" s="171"/>
      <c r="BA271" s="171"/>
      <c r="BB271" s="171"/>
      <c r="BC271" s="171"/>
      <c r="BD271" s="171"/>
      <c r="BE271" s="171"/>
      <c r="BF271" s="171"/>
      <c r="BG271" s="171"/>
      <c r="BH271" s="184"/>
      <c r="BI271" s="178"/>
      <c r="BJ271" s="178"/>
      <c r="BK271" s="172"/>
      <c r="BM271" s="9"/>
    </row>
    <row r="272" spans="2:76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71"/>
      <c r="AI272" s="171"/>
      <c r="AJ272" s="171"/>
      <c r="AK272" s="171"/>
      <c r="AL272" s="171"/>
      <c r="AM272" s="171"/>
      <c r="AN272" s="171"/>
      <c r="AO272" s="171"/>
      <c r="AP272" s="171"/>
      <c r="AQ272" s="171"/>
      <c r="AR272" s="171"/>
      <c r="AS272" s="171"/>
      <c r="AT272" s="171"/>
      <c r="AU272" s="171"/>
      <c r="AV272" s="171"/>
      <c r="AW272" s="171"/>
      <c r="AX272" s="171"/>
      <c r="AY272" s="171"/>
      <c r="AZ272" s="171"/>
      <c r="BA272" s="171"/>
      <c r="BB272" s="171"/>
      <c r="BC272" s="171"/>
      <c r="BD272" s="171"/>
      <c r="BE272" s="171"/>
      <c r="BF272" s="171"/>
      <c r="BG272" s="171"/>
      <c r="BH272" s="184"/>
      <c r="BI272" s="178"/>
      <c r="BJ272" s="178"/>
      <c r="BK272" s="172"/>
      <c r="BM272" s="9"/>
    </row>
    <row r="273" spans="2:65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71"/>
      <c r="AI273" s="171"/>
      <c r="AJ273" s="171"/>
      <c r="AK273" s="171"/>
      <c r="AL273" s="171"/>
      <c r="AM273" s="171"/>
      <c r="AN273" s="171"/>
      <c r="AO273" s="171"/>
      <c r="AP273" s="171"/>
      <c r="AQ273" s="171"/>
      <c r="AR273" s="171"/>
      <c r="AS273" s="171"/>
      <c r="AT273" s="171"/>
      <c r="AU273" s="171"/>
      <c r="AV273" s="171"/>
      <c r="AW273" s="171"/>
      <c r="AX273" s="171"/>
      <c r="AY273" s="171"/>
      <c r="AZ273" s="171"/>
      <c r="BA273" s="171"/>
      <c r="BB273" s="171"/>
      <c r="BC273" s="171"/>
      <c r="BD273" s="171"/>
      <c r="BE273" s="171"/>
      <c r="BF273" s="171"/>
      <c r="BG273" s="171"/>
      <c r="BH273" s="184"/>
      <c r="BI273" s="178"/>
      <c r="BJ273" s="178"/>
      <c r="BK273" s="172"/>
      <c r="BM273" s="9"/>
    </row>
    <row r="274" spans="2:65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71"/>
      <c r="AI274" s="171"/>
      <c r="AJ274" s="171"/>
      <c r="AK274" s="171"/>
      <c r="AL274" s="171"/>
      <c r="AM274" s="171"/>
      <c r="AN274" s="171"/>
      <c r="AO274" s="171"/>
      <c r="AP274" s="171"/>
      <c r="AQ274" s="171"/>
      <c r="AR274" s="171"/>
      <c r="AS274" s="171"/>
      <c r="AT274" s="171"/>
      <c r="AU274" s="171"/>
      <c r="AV274" s="171"/>
      <c r="AW274" s="171"/>
      <c r="AX274" s="171"/>
      <c r="AY274" s="171"/>
      <c r="AZ274" s="171"/>
      <c r="BA274" s="171"/>
      <c r="BB274" s="171"/>
      <c r="BC274" s="171"/>
      <c r="BD274" s="171"/>
      <c r="BE274" s="171"/>
      <c r="BF274" s="171"/>
      <c r="BG274" s="171"/>
      <c r="BH274" s="184"/>
      <c r="BI274" s="178"/>
      <c r="BJ274" s="178"/>
      <c r="BK274" s="172"/>
      <c r="BM274" s="9"/>
    </row>
    <row r="275" spans="2:65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71"/>
      <c r="AI275" s="171"/>
      <c r="AJ275" s="171"/>
      <c r="AK275" s="171"/>
      <c r="AL275" s="171"/>
      <c r="AM275" s="171"/>
      <c r="AN275" s="171"/>
      <c r="AO275" s="171"/>
      <c r="AP275" s="171"/>
      <c r="AQ275" s="171"/>
      <c r="AR275" s="171"/>
      <c r="AS275" s="171"/>
      <c r="AT275" s="171"/>
      <c r="AU275" s="171"/>
      <c r="AV275" s="171"/>
      <c r="AW275" s="171"/>
      <c r="AX275" s="171"/>
      <c r="AY275" s="171"/>
      <c r="AZ275" s="171"/>
      <c r="BA275" s="171"/>
      <c r="BB275" s="171"/>
      <c r="BC275" s="171"/>
      <c r="BD275" s="171"/>
      <c r="BE275" s="171"/>
      <c r="BF275" s="171"/>
      <c r="BG275" s="171"/>
      <c r="BH275" s="184"/>
      <c r="BI275" s="178"/>
      <c r="BJ275" s="178"/>
      <c r="BK275" s="172"/>
      <c r="BM275" s="9"/>
    </row>
    <row r="276" spans="2:65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71"/>
      <c r="AI276" s="171"/>
      <c r="AJ276" s="171"/>
      <c r="AK276" s="171"/>
      <c r="AL276" s="171"/>
      <c r="AM276" s="171"/>
      <c r="AN276" s="171"/>
      <c r="AO276" s="171"/>
      <c r="AP276" s="171"/>
      <c r="AQ276" s="171"/>
      <c r="AR276" s="171"/>
      <c r="AS276" s="171"/>
      <c r="AT276" s="171"/>
      <c r="AU276" s="171"/>
      <c r="AV276" s="171"/>
      <c r="AW276" s="171"/>
      <c r="AX276" s="171"/>
      <c r="AY276" s="171"/>
      <c r="AZ276" s="171"/>
      <c r="BA276" s="171"/>
      <c r="BB276" s="171"/>
      <c r="BC276" s="171"/>
      <c r="BD276" s="171"/>
      <c r="BE276" s="171"/>
      <c r="BF276" s="171"/>
      <c r="BG276" s="171"/>
      <c r="BH276" s="184"/>
      <c r="BI276" s="178"/>
      <c r="BJ276" s="178"/>
      <c r="BK276" s="172"/>
      <c r="BM276" s="9"/>
    </row>
    <row r="277" spans="2:65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71"/>
      <c r="AI277" s="171"/>
      <c r="AJ277" s="171"/>
      <c r="AK277" s="171"/>
      <c r="AL277" s="171"/>
      <c r="AM277" s="171"/>
      <c r="AN277" s="171"/>
      <c r="AO277" s="171"/>
      <c r="AP277" s="171"/>
      <c r="AQ277" s="171"/>
      <c r="AR277" s="171"/>
      <c r="AS277" s="171"/>
      <c r="AT277" s="171"/>
      <c r="AU277" s="171"/>
      <c r="AV277" s="171"/>
      <c r="AW277" s="171"/>
      <c r="AX277" s="171"/>
      <c r="AY277" s="171"/>
      <c r="AZ277" s="171"/>
      <c r="BA277" s="171"/>
      <c r="BB277" s="171"/>
      <c r="BC277" s="171"/>
      <c r="BD277" s="171"/>
      <c r="BE277" s="171"/>
      <c r="BF277" s="171"/>
      <c r="BG277" s="171"/>
      <c r="BH277" s="184"/>
      <c r="BI277" s="178"/>
      <c r="BJ277" s="178"/>
      <c r="BK277" s="172"/>
      <c r="BM277" s="9"/>
    </row>
    <row r="278" spans="2:65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71"/>
      <c r="AI278" s="171"/>
      <c r="AJ278" s="171"/>
      <c r="AK278" s="171"/>
      <c r="AL278" s="171"/>
      <c r="AM278" s="171"/>
      <c r="AN278" s="171"/>
      <c r="AO278" s="171"/>
      <c r="AP278" s="171"/>
      <c r="AQ278" s="171"/>
      <c r="AR278" s="171"/>
      <c r="AS278" s="171"/>
      <c r="AT278" s="171"/>
      <c r="AU278" s="171"/>
      <c r="AV278" s="171"/>
      <c r="AW278" s="171"/>
      <c r="AX278" s="171"/>
      <c r="AY278" s="171"/>
      <c r="AZ278" s="171"/>
      <c r="BA278" s="171"/>
      <c r="BB278" s="171"/>
      <c r="BC278" s="171"/>
      <c r="BD278" s="171"/>
      <c r="BE278" s="171"/>
      <c r="BF278" s="171"/>
      <c r="BG278" s="171"/>
      <c r="BH278" s="184"/>
      <c r="BI278" s="178"/>
      <c r="BJ278" s="178"/>
      <c r="BK278" s="172"/>
      <c r="BM278" s="9"/>
    </row>
    <row r="279" spans="2:65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71"/>
      <c r="AI279" s="171"/>
      <c r="AJ279" s="171"/>
      <c r="AK279" s="171"/>
      <c r="AL279" s="171"/>
      <c r="AM279" s="171"/>
      <c r="AN279" s="171"/>
      <c r="AO279" s="171"/>
      <c r="AP279" s="171"/>
      <c r="AQ279" s="171"/>
      <c r="AR279" s="171"/>
      <c r="AS279" s="171"/>
      <c r="AT279" s="171"/>
      <c r="AU279" s="171"/>
      <c r="AV279" s="171"/>
      <c r="AW279" s="171"/>
      <c r="AX279" s="171"/>
      <c r="AY279" s="171"/>
      <c r="AZ279" s="171"/>
      <c r="BA279" s="171"/>
      <c r="BB279" s="171"/>
      <c r="BC279" s="171"/>
      <c r="BD279" s="171"/>
      <c r="BE279" s="171"/>
      <c r="BF279" s="171"/>
      <c r="BG279" s="171"/>
      <c r="BH279" s="184"/>
      <c r="BI279" s="178"/>
      <c r="BJ279" s="178"/>
      <c r="BK279" s="172"/>
      <c r="BM279" s="9"/>
    </row>
    <row r="280" spans="2:65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71"/>
      <c r="AI280" s="171"/>
      <c r="AJ280" s="171"/>
      <c r="AK280" s="171"/>
      <c r="AL280" s="171"/>
      <c r="AM280" s="171"/>
      <c r="AN280" s="171"/>
      <c r="AO280" s="171"/>
      <c r="AP280" s="171"/>
      <c r="AQ280" s="171"/>
      <c r="AR280" s="171"/>
      <c r="AS280" s="171"/>
      <c r="AT280" s="171"/>
      <c r="AU280" s="171"/>
      <c r="AV280" s="171"/>
      <c r="AW280" s="171"/>
      <c r="AX280" s="171"/>
      <c r="AY280" s="171"/>
      <c r="AZ280" s="171"/>
      <c r="BA280" s="171"/>
      <c r="BB280" s="171"/>
      <c r="BC280" s="171"/>
      <c r="BD280" s="171"/>
      <c r="BE280" s="171"/>
      <c r="BF280" s="171"/>
      <c r="BG280" s="171"/>
      <c r="BH280" s="184"/>
      <c r="BI280" s="178"/>
      <c r="BJ280" s="178"/>
      <c r="BK280" s="172"/>
      <c r="BM280" s="9"/>
    </row>
    <row r="281" spans="2:65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71"/>
      <c r="AI281" s="171"/>
      <c r="AJ281" s="171"/>
      <c r="AK281" s="171"/>
      <c r="AL281" s="171"/>
      <c r="AM281" s="171"/>
      <c r="AN281" s="171"/>
      <c r="AO281" s="171"/>
      <c r="AP281" s="171"/>
      <c r="AQ281" s="171"/>
      <c r="AR281" s="171"/>
      <c r="AS281" s="171"/>
      <c r="AT281" s="171"/>
      <c r="AU281" s="171"/>
      <c r="AV281" s="171"/>
      <c r="AW281" s="171"/>
      <c r="AX281" s="171"/>
      <c r="AY281" s="171"/>
      <c r="AZ281" s="171"/>
      <c r="BA281" s="171"/>
      <c r="BB281" s="171"/>
      <c r="BC281" s="171"/>
      <c r="BD281" s="171"/>
      <c r="BE281" s="171"/>
      <c r="BF281" s="171"/>
      <c r="BG281" s="171"/>
      <c r="BH281" s="184"/>
      <c r="BI281" s="178"/>
      <c r="BJ281" s="178"/>
      <c r="BK281" s="172"/>
      <c r="BM281" s="9"/>
    </row>
    <row r="282" spans="2:65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71"/>
      <c r="AI282" s="171"/>
      <c r="AJ282" s="171"/>
      <c r="AK282" s="171"/>
      <c r="AL282" s="171"/>
      <c r="AM282" s="171"/>
      <c r="AN282" s="171"/>
      <c r="AO282" s="171"/>
      <c r="AP282" s="171"/>
      <c r="AQ282" s="171"/>
      <c r="AR282" s="171"/>
      <c r="AS282" s="171"/>
      <c r="AT282" s="171"/>
      <c r="AU282" s="171"/>
      <c r="AV282" s="171"/>
      <c r="AW282" s="171"/>
      <c r="AX282" s="171"/>
      <c r="AY282" s="171"/>
      <c r="AZ282" s="171"/>
      <c r="BA282" s="171"/>
      <c r="BB282" s="171"/>
      <c r="BC282" s="171"/>
      <c r="BD282" s="171"/>
      <c r="BE282" s="171"/>
      <c r="BF282" s="171"/>
      <c r="BG282" s="171"/>
      <c r="BH282" s="184"/>
      <c r="BI282" s="178"/>
      <c r="BJ282" s="178"/>
      <c r="BK282" s="172"/>
      <c r="BM282" s="9"/>
    </row>
    <row r="283" spans="2:65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71"/>
      <c r="AI283" s="171"/>
      <c r="AJ283" s="171"/>
      <c r="AK283" s="171"/>
      <c r="AL283" s="171"/>
      <c r="AM283" s="171"/>
      <c r="AN283" s="171"/>
      <c r="AO283" s="171"/>
      <c r="AP283" s="171"/>
      <c r="AQ283" s="171"/>
      <c r="AR283" s="171"/>
      <c r="AS283" s="171"/>
      <c r="AT283" s="171"/>
      <c r="AU283" s="171"/>
      <c r="AV283" s="171"/>
      <c r="AW283" s="171"/>
      <c r="AX283" s="171"/>
      <c r="AY283" s="171"/>
      <c r="AZ283" s="171"/>
      <c r="BA283" s="171"/>
      <c r="BB283" s="171"/>
      <c r="BC283" s="171"/>
      <c r="BD283" s="171"/>
      <c r="BE283" s="171"/>
      <c r="BF283" s="171"/>
      <c r="BG283" s="171"/>
      <c r="BH283" s="184"/>
      <c r="BI283" s="178"/>
      <c r="BJ283" s="178"/>
      <c r="BK283" s="172"/>
      <c r="BM283" s="9"/>
    </row>
    <row r="284" spans="2:65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71"/>
      <c r="AI284" s="171"/>
      <c r="AJ284" s="171"/>
      <c r="AK284" s="171"/>
      <c r="AL284" s="171"/>
      <c r="AM284" s="171"/>
      <c r="AN284" s="171"/>
      <c r="AO284" s="171"/>
      <c r="AP284" s="171"/>
      <c r="AQ284" s="171"/>
      <c r="AR284" s="171"/>
      <c r="AS284" s="171"/>
      <c r="AT284" s="171"/>
      <c r="AU284" s="171"/>
      <c r="AV284" s="171"/>
      <c r="AW284" s="171"/>
      <c r="AX284" s="171"/>
      <c r="AY284" s="171"/>
      <c r="AZ284" s="171"/>
      <c r="BA284" s="171"/>
      <c r="BB284" s="171"/>
      <c r="BC284" s="171"/>
      <c r="BD284" s="171"/>
      <c r="BE284" s="171"/>
      <c r="BF284" s="171"/>
      <c r="BG284" s="171"/>
      <c r="BH284" s="184"/>
      <c r="BI284" s="178"/>
      <c r="BJ284" s="178"/>
      <c r="BK284" s="172"/>
      <c r="BM284" s="9"/>
    </row>
    <row r="285" spans="2:65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71"/>
      <c r="AI285" s="171"/>
      <c r="AJ285" s="171"/>
      <c r="AK285" s="171"/>
      <c r="AL285" s="171"/>
      <c r="AM285" s="171"/>
      <c r="AN285" s="171"/>
      <c r="AO285" s="171"/>
      <c r="AP285" s="171"/>
      <c r="AQ285" s="171"/>
      <c r="AR285" s="171"/>
      <c r="AS285" s="171"/>
      <c r="AT285" s="171"/>
      <c r="AU285" s="171"/>
      <c r="AV285" s="171"/>
      <c r="AW285" s="171"/>
      <c r="AX285" s="171"/>
      <c r="AY285" s="171"/>
      <c r="AZ285" s="171"/>
      <c r="BA285" s="171"/>
      <c r="BB285" s="171"/>
      <c r="BC285" s="171"/>
      <c r="BD285" s="171"/>
      <c r="BE285" s="171"/>
      <c r="BF285" s="171"/>
      <c r="BG285" s="171"/>
      <c r="BH285" s="184"/>
      <c r="BI285" s="178"/>
      <c r="BJ285" s="178"/>
      <c r="BK285" s="172"/>
      <c r="BM285" s="9"/>
    </row>
    <row r="286" spans="2:65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71"/>
      <c r="AI286" s="171"/>
      <c r="AJ286" s="171"/>
      <c r="AK286" s="171"/>
      <c r="AL286" s="171"/>
      <c r="AM286" s="171"/>
      <c r="AN286" s="171"/>
      <c r="AO286" s="171"/>
      <c r="AP286" s="171"/>
      <c r="AQ286" s="171"/>
      <c r="AR286" s="171"/>
      <c r="AS286" s="171"/>
      <c r="AT286" s="171"/>
      <c r="AU286" s="171"/>
      <c r="AV286" s="171"/>
      <c r="AW286" s="171"/>
      <c r="AX286" s="171"/>
      <c r="AY286" s="171"/>
      <c r="AZ286" s="171"/>
      <c r="BA286" s="171"/>
      <c r="BB286" s="171"/>
      <c r="BC286" s="171"/>
      <c r="BD286" s="171"/>
      <c r="BE286" s="171"/>
      <c r="BF286" s="171"/>
      <c r="BG286" s="171"/>
      <c r="BH286" s="184"/>
      <c r="BI286" s="178"/>
      <c r="BJ286" s="178"/>
      <c r="BK286" s="172"/>
      <c r="BM286" s="9"/>
    </row>
    <row r="287" spans="2:65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71"/>
      <c r="AI287" s="171"/>
      <c r="AJ287" s="171"/>
      <c r="AK287" s="171"/>
      <c r="AL287" s="171"/>
      <c r="AM287" s="171"/>
      <c r="AN287" s="171"/>
      <c r="AO287" s="171"/>
      <c r="AP287" s="171"/>
      <c r="AQ287" s="171"/>
      <c r="AR287" s="171"/>
      <c r="AS287" s="171"/>
      <c r="AT287" s="171"/>
      <c r="AU287" s="171"/>
      <c r="AV287" s="171"/>
      <c r="AW287" s="171"/>
      <c r="AX287" s="171"/>
      <c r="AY287" s="171"/>
      <c r="AZ287" s="171"/>
      <c r="BA287" s="171"/>
      <c r="BB287" s="171"/>
      <c r="BC287" s="171"/>
      <c r="BD287" s="171"/>
      <c r="BE287" s="171"/>
      <c r="BF287" s="171"/>
      <c r="BG287" s="171"/>
      <c r="BH287" s="184"/>
      <c r="BI287" s="178"/>
      <c r="BJ287" s="178"/>
      <c r="BK287" s="172"/>
      <c r="BM287" s="9"/>
    </row>
    <row r="288" spans="2:65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71"/>
      <c r="AI288" s="171"/>
      <c r="AJ288" s="171"/>
      <c r="AK288" s="171"/>
      <c r="AL288" s="171"/>
      <c r="AM288" s="171"/>
      <c r="AN288" s="171"/>
      <c r="AO288" s="171"/>
      <c r="AP288" s="171"/>
      <c r="AQ288" s="171"/>
      <c r="AR288" s="171"/>
      <c r="AS288" s="171"/>
      <c r="AT288" s="171"/>
      <c r="AU288" s="171"/>
      <c r="AV288" s="171"/>
      <c r="AW288" s="171"/>
      <c r="AX288" s="171"/>
      <c r="AY288" s="171"/>
      <c r="AZ288" s="171"/>
      <c r="BA288" s="171"/>
      <c r="BB288" s="171"/>
      <c r="BC288" s="171"/>
      <c r="BD288" s="171"/>
      <c r="BE288" s="171"/>
      <c r="BF288" s="171"/>
      <c r="BG288" s="171"/>
      <c r="BH288" s="184"/>
      <c r="BI288" s="178"/>
      <c r="BJ288" s="178"/>
      <c r="BK288" s="172"/>
      <c r="BM288" s="9"/>
    </row>
    <row r="289" spans="2:65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71"/>
      <c r="AI289" s="171"/>
      <c r="AJ289" s="171"/>
      <c r="AK289" s="171"/>
      <c r="AL289" s="171"/>
      <c r="AM289" s="171"/>
      <c r="AN289" s="171"/>
      <c r="AO289" s="171"/>
      <c r="AP289" s="171"/>
      <c r="AQ289" s="171"/>
      <c r="AR289" s="171"/>
      <c r="AS289" s="171"/>
      <c r="AT289" s="171"/>
      <c r="AU289" s="171"/>
      <c r="AV289" s="171"/>
      <c r="AW289" s="171"/>
      <c r="AX289" s="171"/>
      <c r="AY289" s="171"/>
      <c r="AZ289" s="171"/>
      <c r="BA289" s="171"/>
      <c r="BB289" s="171"/>
      <c r="BC289" s="171"/>
      <c r="BD289" s="171"/>
      <c r="BE289" s="171"/>
      <c r="BF289" s="171"/>
      <c r="BG289" s="171"/>
      <c r="BH289" s="184"/>
      <c r="BI289" s="178"/>
      <c r="BJ289" s="178"/>
      <c r="BK289" s="172"/>
      <c r="BM289" s="9"/>
    </row>
    <row r="290" spans="2:65" x14ac:dyDescent="0.4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71"/>
      <c r="AI290" s="171"/>
      <c r="AJ290" s="171"/>
      <c r="AK290" s="171"/>
      <c r="AL290" s="171"/>
      <c r="AM290" s="171"/>
      <c r="AN290" s="171"/>
      <c r="AO290" s="171"/>
      <c r="AP290" s="171"/>
      <c r="AQ290" s="171"/>
      <c r="AR290" s="171"/>
      <c r="AS290" s="171"/>
      <c r="AT290" s="171"/>
      <c r="AU290" s="171"/>
      <c r="AV290" s="171"/>
      <c r="AW290" s="171"/>
      <c r="AX290" s="171"/>
      <c r="AY290" s="171"/>
      <c r="AZ290" s="171"/>
      <c r="BA290" s="171"/>
      <c r="BB290" s="171"/>
      <c r="BC290" s="171"/>
      <c r="BD290" s="171"/>
      <c r="BE290" s="171"/>
      <c r="BF290" s="171"/>
      <c r="BG290" s="171"/>
      <c r="BH290" s="184"/>
      <c r="BI290" s="178"/>
      <c r="BJ290" s="178"/>
      <c r="BK290" s="172"/>
      <c r="BM290" s="9"/>
    </row>
    <row r="291" spans="2:65" x14ac:dyDescent="0.45">
      <c r="B291" s="189"/>
      <c r="C291" s="171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71"/>
      <c r="AI291" s="171"/>
      <c r="AJ291" s="171"/>
      <c r="AK291" s="171"/>
      <c r="AL291" s="171"/>
      <c r="AM291" s="171"/>
      <c r="AN291" s="171"/>
      <c r="AO291" s="171"/>
      <c r="AP291" s="171"/>
      <c r="AQ291" s="171"/>
      <c r="AR291" s="171"/>
      <c r="AS291" s="171"/>
      <c r="AT291" s="171"/>
      <c r="AU291" s="171"/>
      <c r="AV291" s="171"/>
      <c r="AW291" s="171"/>
      <c r="AX291" s="171"/>
      <c r="AY291" s="171"/>
      <c r="AZ291" s="171"/>
      <c r="BA291" s="171"/>
      <c r="BB291" s="171"/>
      <c r="BC291" s="171"/>
      <c r="BD291" s="171"/>
      <c r="BE291" s="171"/>
      <c r="BF291" s="171"/>
      <c r="BG291" s="171"/>
      <c r="BH291" s="184"/>
      <c r="BI291" s="178"/>
      <c r="BJ291" s="178"/>
      <c r="BK291" s="172"/>
      <c r="BM291" s="9"/>
    </row>
    <row r="292" spans="2:65" x14ac:dyDescent="0.45"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71"/>
      <c r="AI292" s="171"/>
      <c r="AJ292" s="171"/>
      <c r="AK292" s="171"/>
      <c r="AL292" s="171"/>
      <c r="AM292" s="171"/>
      <c r="AN292" s="171"/>
      <c r="AO292" s="171"/>
      <c r="AP292" s="171"/>
      <c r="AQ292" s="171"/>
      <c r="AR292" s="171"/>
      <c r="AS292" s="171"/>
      <c r="AT292" s="171"/>
      <c r="AU292" s="171"/>
      <c r="AV292" s="171"/>
      <c r="AW292" s="171"/>
      <c r="AX292" s="171"/>
      <c r="AY292" s="171"/>
      <c r="AZ292" s="171"/>
      <c r="BA292" s="171"/>
      <c r="BB292" s="171"/>
      <c r="BC292" s="171"/>
      <c r="BD292" s="171"/>
      <c r="BE292" s="171"/>
      <c r="BF292" s="171"/>
      <c r="BG292" s="171"/>
      <c r="BH292" s="184"/>
      <c r="BI292" s="178"/>
      <c r="BJ292" s="178"/>
      <c r="BK292" s="172"/>
      <c r="BM292" s="9"/>
    </row>
    <row r="293" spans="2:65" x14ac:dyDescent="0.45"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71"/>
      <c r="AI293" s="171"/>
      <c r="AJ293" s="171"/>
      <c r="AK293" s="171"/>
      <c r="AL293" s="171"/>
      <c r="AM293" s="171"/>
      <c r="AN293" s="171"/>
      <c r="AO293" s="171"/>
      <c r="AP293" s="171"/>
      <c r="AQ293" s="171"/>
      <c r="AR293" s="171"/>
      <c r="AS293" s="171"/>
      <c r="AT293" s="171"/>
      <c r="AU293" s="171"/>
      <c r="AV293" s="171"/>
      <c r="AW293" s="171"/>
      <c r="AX293" s="171"/>
      <c r="AY293" s="171"/>
      <c r="AZ293" s="171"/>
      <c r="BA293" s="171"/>
      <c r="BB293" s="171"/>
      <c r="BC293" s="171"/>
      <c r="BD293" s="171"/>
      <c r="BE293" s="171"/>
      <c r="BF293" s="171"/>
      <c r="BG293" s="171"/>
      <c r="BH293" s="184"/>
      <c r="BI293" s="178"/>
      <c r="BJ293" s="178"/>
      <c r="BK293" s="172"/>
      <c r="BM293" s="9"/>
    </row>
    <row r="294" spans="2:65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71"/>
      <c r="AI294" s="171"/>
      <c r="AJ294" s="171"/>
      <c r="AK294" s="171"/>
      <c r="AL294" s="171"/>
      <c r="AM294" s="171"/>
      <c r="AN294" s="171"/>
      <c r="AO294" s="171"/>
      <c r="AP294" s="171"/>
      <c r="AQ294" s="171"/>
      <c r="AR294" s="171"/>
      <c r="AS294" s="171"/>
      <c r="AT294" s="171"/>
      <c r="AU294" s="171"/>
      <c r="AV294" s="171"/>
      <c r="AW294" s="171"/>
      <c r="AX294" s="171"/>
      <c r="AY294" s="171"/>
      <c r="AZ294" s="171"/>
      <c r="BA294" s="171"/>
      <c r="BB294" s="171"/>
      <c r="BC294" s="171"/>
      <c r="BD294" s="171"/>
      <c r="BE294" s="171"/>
      <c r="BF294" s="171"/>
      <c r="BG294" s="171"/>
      <c r="BH294" s="184"/>
      <c r="BI294" s="178"/>
      <c r="BJ294" s="178"/>
      <c r="BK294" s="172"/>
      <c r="BM294" s="9"/>
    </row>
    <row r="295" spans="2:65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71"/>
      <c r="AI295" s="171"/>
      <c r="AJ295" s="171"/>
      <c r="AK295" s="171"/>
      <c r="AL295" s="171"/>
      <c r="AM295" s="171"/>
      <c r="AN295" s="171"/>
      <c r="AO295" s="171"/>
      <c r="AP295" s="171"/>
      <c r="AQ295" s="171"/>
      <c r="AR295" s="171"/>
      <c r="AS295" s="171"/>
      <c r="AT295" s="171"/>
      <c r="AU295" s="171"/>
      <c r="AV295" s="171"/>
      <c r="AW295" s="171"/>
      <c r="AX295" s="171"/>
      <c r="AY295" s="171"/>
      <c r="AZ295" s="171"/>
      <c r="BA295" s="171"/>
      <c r="BB295" s="171"/>
      <c r="BC295" s="171"/>
      <c r="BD295" s="171"/>
      <c r="BE295" s="171"/>
      <c r="BF295" s="171"/>
      <c r="BG295" s="171"/>
      <c r="BH295" s="184"/>
      <c r="BI295" s="178"/>
      <c r="BJ295" s="178"/>
      <c r="BK295" s="172"/>
      <c r="BM295" s="9"/>
    </row>
    <row r="296" spans="2:65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71"/>
      <c r="AI296" s="171"/>
      <c r="AJ296" s="171"/>
      <c r="AK296" s="171"/>
      <c r="AL296" s="171"/>
      <c r="AM296" s="171"/>
      <c r="AN296" s="171"/>
      <c r="AO296" s="171"/>
      <c r="AP296" s="171"/>
      <c r="AQ296" s="171"/>
      <c r="AR296" s="171"/>
      <c r="AS296" s="171"/>
      <c r="AT296" s="171"/>
      <c r="AU296" s="171"/>
      <c r="AV296" s="171"/>
      <c r="AW296" s="171"/>
      <c r="AX296" s="171"/>
      <c r="AY296" s="171"/>
      <c r="AZ296" s="171"/>
      <c r="BA296" s="171"/>
      <c r="BB296" s="171"/>
      <c r="BC296" s="171"/>
      <c r="BD296" s="171"/>
      <c r="BE296" s="171"/>
      <c r="BF296" s="171"/>
      <c r="BG296" s="171"/>
      <c r="BH296" s="184"/>
      <c r="BI296" s="178"/>
      <c r="BJ296" s="178"/>
      <c r="BK296" s="172"/>
      <c r="BM296" s="9"/>
    </row>
    <row r="297" spans="2:65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71"/>
      <c r="AI297" s="171"/>
      <c r="AJ297" s="171"/>
      <c r="AK297" s="171"/>
      <c r="AL297" s="171"/>
      <c r="AM297" s="171"/>
      <c r="AN297" s="171"/>
      <c r="AO297" s="171"/>
      <c r="AP297" s="171"/>
      <c r="AQ297" s="171"/>
      <c r="AR297" s="171"/>
      <c r="AS297" s="171"/>
      <c r="AT297" s="171"/>
      <c r="AU297" s="171"/>
      <c r="AV297" s="171"/>
      <c r="AW297" s="171"/>
      <c r="AX297" s="171"/>
      <c r="AY297" s="171"/>
      <c r="AZ297" s="171"/>
      <c r="BA297" s="171"/>
      <c r="BB297" s="171"/>
      <c r="BC297" s="171"/>
      <c r="BD297" s="171"/>
      <c r="BE297" s="171"/>
      <c r="BF297" s="171"/>
      <c r="BG297" s="171"/>
      <c r="BH297" s="184"/>
      <c r="BI297" s="178"/>
      <c r="BJ297" s="178"/>
      <c r="BK297" s="172"/>
      <c r="BM297" s="9"/>
    </row>
    <row r="298" spans="2:65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71"/>
      <c r="AI298" s="171"/>
      <c r="AJ298" s="171"/>
      <c r="AK298" s="171"/>
      <c r="AL298" s="171"/>
      <c r="AM298" s="171"/>
      <c r="AN298" s="171"/>
      <c r="AO298" s="171"/>
      <c r="AP298" s="171"/>
      <c r="AQ298" s="171"/>
      <c r="AR298" s="171"/>
      <c r="AS298" s="171"/>
      <c r="AT298" s="171"/>
      <c r="AU298" s="171"/>
      <c r="AV298" s="171"/>
      <c r="AW298" s="171"/>
      <c r="AX298" s="171"/>
      <c r="AY298" s="171"/>
      <c r="AZ298" s="171"/>
      <c r="BA298" s="171"/>
      <c r="BB298" s="171"/>
      <c r="BC298" s="171"/>
      <c r="BD298" s="171"/>
      <c r="BE298" s="171"/>
      <c r="BF298" s="171"/>
      <c r="BG298" s="171"/>
      <c r="BH298" s="184"/>
      <c r="BI298" s="178"/>
      <c r="BJ298" s="178"/>
      <c r="BK298" s="172"/>
      <c r="BM298" s="9"/>
    </row>
    <row r="299" spans="2:65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71"/>
      <c r="AI299" s="171"/>
      <c r="AJ299" s="171"/>
      <c r="AK299" s="171"/>
      <c r="AL299" s="171"/>
      <c r="AM299" s="171"/>
      <c r="AN299" s="171"/>
      <c r="AO299" s="171"/>
      <c r="AP299" s="171"/>
      <c r="AQ299" s="171"/>
      <c r="AR299" s="171"/>
      <c r="AS299" s="171"/>
      <c r="AT299" s="171"/>
      <c r="AU299" s="171"/>
      <c r="AV299" s="171"/>
      <c r="AW299" s="171"/>
      <c r="AX299" s="171"/>
      <c r="AY299" s="171"/>
      <c r="AZ299" s="171"/>
      <c r="BA299" s="171"/>
      <c r="BB299" s="171"/>
      <c r="BC299" s="171"/>
      <c r="BD299" s="171"/>
      <c r="BE299" s="171"/>
      <c r="BF299" s="171"/>
      <c r="BG299" s="171"/>
      <c r="BH299" s="184"/>
      <c r="BI299" s="178"/>
      <c r="BJ299" s="178"/>
      <c r="BK299" s="172"/>
      <c r="BM299" s="9"/>
    </row>
    <row r="300" spans="2:65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71"/>
      <c r="AI300" s="171"/>
      <c r="AJ300" s="171"/>
      <c r="AK300" s="171"/>
      <c r="AL300" s="171"/>
      <c r="AM300" s="171"/>
      <c r="AN300" s="171"/>
      <c r="AO300" s="171"/>
      <c r="AP300" s="171"/>
      <c r="AQ300" s="171"/>
      <c r="AR300" s="171"/>
      <c r="AS300" s="171"/>
      <c r="AT300" s="171"/>
      <c r="AU300" s="171"/>
      <c r="AV300" s="171"/>
      <c r="AW300" s="171"/>
      <c r="AX300" s="171"/>
      <c r="AY300" s="171"/>
      <c r="AZ300" s="171"/>
      <c r="BA300" s="171"/>
      <c r="BB300" s="171"/>
      <c r="BC300" s="171"/>
      <c r="BD300" s="171"/>
      <c r="BE300" s="171"/>
      <c r="BF300" s="171"/>
      <c r="BG300" s="171"/>
      <c r="BH300" s="184"/>
      <c r="BI300" s="178"/>
      <c r="BJ300" s="178"/>
      <c r="BK300" s="172"/>
      <c r="BM300" s="9"/>
    </row>
    <row r="301" spans="2:65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71"/>
      <c r="AI301" s="171"/>
      <c r="AJ301" s="171"/>
      <c r="AK301" s="171"/>
      <c r="AL301" s="171"/>
      <c r="AM301" s="171"/>
      <c r="AN301" s="171"/>
      <c r="AO301" s="171"/>
      <c r="AP301" s="171"/>
      <c r="AQ301" s="171"/>
      <c r="AR301" s="171"/>
      <c r="AS301" s="171"/>
      <c r="AT301" s="171"/>
      <c r="AU301" s="171"/>
      <c r="AV301" s="171"/>
      <c r="AW301" s="171"/>
      <c r="AX301" s="171"/>
      <c r="AY301" s="171"/>
      <c r="AZ301" s="171"/>
      <c r="BA301" s="171"/>
      <c r="BB301" s="171"/>
      <c r="BC301" s="171"/>
      <c r="BD301" s="171"/>
      <c r="BE301" s="171"/>
      <c r="BF301" s="171"/>
      <c r="BG301" s="171"/>
      <c r="BH301" s="184"/>
      <c r="BI301" s="178"/>
      <c r="BJ301" s="178"/>
      <c r="BK301" s="172"/>
      <c r="BM301" s="9"/>
    </row>
    <row r="302" spans="2:65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71"/>
      <c r="AI302" s="171"/>
      <c r="AJ302" s="171"/>
      <c r="AK302" s="171"/>
      <c r="AL302" s="171"/>
      <c r="AM302" s="171"/>
      <c r="AN302" s="171"/>
      <c r="AO302" s="171"/>
      <c r="AP302" s="171"/>
      <c r="AQ302" s="171"/>
      <c r="AR302" s="171"/>
      <c r="AS302" s="171"/>
      <c r="AT302" s="171"/>
      <c r="AU302" s="171"/>
      <c r="AV302" s="171"/>
      <c r="AW302" s="171"/>
      <c r="AX302" s="171"/>
      <c r="AY302" s="171"/>
      <c r="AZ302" s="171"/>
      <c r="BA302" s="171"/>
      <c r="BB302" s="171"/>
      <c r="BC302" s="171"/>
      <c r="BD302" s="171"/>
      <c r="BE302" s="171"/>
      <c r="BF302" s="171"/>
      <c r="BG302" s="171"/>
      <c r="BH302" s="184"/>
      <c r="BI302" s="178"/>
      <c r="BJ302" s="178"/>
      <c r="BK302" s="172"/>
      <c r="BM302" s="9"/>
    </row>
    <row r="303" spans="2:65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71"/>
      <c r="AI303" s="171"/>
      <c r="AJ303" s="171"/>
      <c r="AK303" s="171"/>
      <c r="AL303" s="171"/>
      <c r="AM303" s="171"/>
      <c r="AN303" s="171"/>
      <c r="AO303" s="171"/>
      <c r="AP303" s="171"/>
      <c r="AQ303" s="171"/>
      <c r="AR303" s="171"/>
      <c r="AS303" s="171"/>
      <c r="AT303" s="171"/>
      <c r="AU303" s="171"/>
      <c r="AV303" s="171"/>
      <c r="AW303" s="171"/>
      <c r="AX303" s="171"/>
      <c r="AY303" s="171"/>
      <c r="AZ303" s="171"/>
      <c r="BA303" s="171"/>
      <c r="BB303" s="171"/>
      <c r="BC303" s="171"/>
      <c r="BD303" s="171"/>
      <c r="BE303" s="171"/>
      <c r="BF303" s="171"/>
      <c r="BG303" s="171"/>
      <c r="BH303" s="184"/>
      <c r="BI303" s="178"/>
      <c r="BJ303" s="178"/>
      <c r="BK303" s="172"/>
      <c r="BM303" s="9"/>
    </row>
    <row r="304" spans="2:65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71"/>
      <c r="AI304" s="171"/>
      <c r="AJ304" s="171"/>
      <c r="AK304" s="171"/>
      <c r="AL304" s="171"/>
      <c r="AM304" s="171"/>
      <c r="AN304" s="171"/>
      <c r="AO304" s="171"/>
      <c r="AP304" s="171"/>
      <c r="AQ304" s="171"/>
      <c r="AR304" s="171"/>
      <c r="AS304" s="171"/>
      <c r="AT304" s="171"/>
      <c r="AU304" s="171"/>
      <c r="AV304" s="171"/>
      <c r="AW304" s="171"/>
      <c r="AX304" s="171"/>
      <c r="AY304" s="171"/>
      <c r="AZ304" s="171"/>
      <c r="BA304" s="171"/>
      <c r="BB304" s="171"/>
      <c r="BC304" s="171"/>
      <c r="BD304" s="171"/>
      <c r="BE304" s="171"/>
      <c r="BF304" s="171"/>
      <c r="BG304" s="171"/>
      <c r="BH304" s="184"/>
      <c r="BI304" s="178"/>
      <c r="BJ304" s="178"/>
      <c r="BK304" s="172"/>
      <c r="BM304" s="9"/>
    </row>
    <row r="305" spans="1:123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71"/>
      <c r="AI305" s="171"/>
      <c r="AJ305" s="171"/>
      <c r="AK305" s="171"/>
      <c r="AL305" s="171"/>
      <c r="AM305" s="171"/>
      <c r="AN305" s="171"/>
      <c r="AO305" s="171"/>
      <c r="AP305" s="171"/>
      <c r="AQ305" s="171"/>
      <c r="AR305" s="171"/>
      <c r="AS305" s="171"/>
      <c r="AT305" s="171"/>
      <c r="AU305" s="171"/>
      <c r="AV305" s="171"/>
      <c r="AW305" s="171"/>
      <c r="AX305" s="171"/>
      <c r="AY305" s="171"/>
      <c r="AZ305" s="171"/>
      <c r="BA305" s="171"/>
      <c r="BB305" s="171"/>
      <c r="BC305" s="171"/>
      <c r="BD305" s="171"/>
      <c r="BE305" s="171"/>
      <c r="BF305" s="171"/>
      <c r="BG305" s="171"/>
      <c r="BH305" s="184"/>
      <c r="BI305" s="178"/>
      <c r="BJ305" s="178"/>
      <c r="BK305" s="172"/>
      <c r="BM305" s="9"/>
    </row>
    <row r="306" spans="1:123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71"/>
      <c r="AI306" s="171"/>
      <c r="AJ306" s="171"/>
      <c r="AK306" s="171"/>
      <c r="AL306" s="171"/>
      <c r="AM306" s="171"/>
      <c r="AN306" s="171"/>
      <c r="AO306" s="171"/>
      <c r="AP306" s="171"/>
      <c r="AQ306" s="171"/>
      <c r="AR306" s="171"/>
      <c r="AS306" s="171"/>
      <c r="AT306" s="171"/>
      <c r="AU306" s="171"/>
      <c r="AV306" s="171"/>
      <c r="AW306" s="171"/>
      <c r="AX306" s="171"/>
      <c r="AY306" s="171"/>
      <c r="AZ306" s="171"/>
      <c r="BA306" s="171"/>
      <c r="BB306" s="171"/>
      <c r="BC306" s="171"/>
      <c r="BD306" s="171"/>
      <c r="BE306" s="171"/>
      <c r="BF306" s="171"/>
      <c r="BG306" s="171"/>
      <c r="BH306" s="184"/>
      <c r="BI306" s="178"/>
      <c r="BJ306" s="178"/>
      <c r="BK306" s="172"/>
      <c r="BM306" s="9"/>
    </row>
    <row r="307" spans="1:123" s="14" customFormat="1" ht="14.65" thickBot="1" x14ac:dyDescent="0.5">
      <c r="A307" s="8"/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71"/>
      <c r="AI307" s="171"/>
      <c r="AJ307" s="171"/>
      <c r="AK307" s="171"/>
      <c r="AL307" s="171"/>
      <c r="AM307" s="171"/>
      <c r="AN307" s="171"/>
      <c r="AO307" s="171"/>
      <c r="AP307" s="171"/>
      <c r="AQ307" s="171"/>
      <c r="AR307" s="171"/>
      <c r="AS307" s="171"/>
      <c r="AT307" s="171"/>
      <c r="AU307" s="171"/>
      <c r="AV307" s="171"/>
      <c r="AW307" s="171"/>
      <c r="AX307" s="171"/>
      <c r="AY307" s="171"/>
      <c r="AZ307" s="171"/>
      <c r="BA307" s="171"/>
      <c r="BB307" s="171"/>
      <c r="BC307" s="171"/>
      <c r="BD307" s="171"/>
      <c r="BE307" s="171"/>
      <c r="BF307" s="171"/>
      <c r="BG307" s="171"/>
      <c r="BH307" s="184"/>
      <c r="BI307" s="178"/>
      <c r="BJ307" s="178"/>
      <c r="BK307" s="172"/>
      <c r="BL307"/>
      <c r="BM307" s="9"/>
      <c r="BN307"/>
    </row>
    <row r="308" spans="1:123" ht="14.65" thickTop="1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71"/>
      <c r="AE308" s="171"/>
      <c r="AF308" s="171"/>
      <c r="AG308" s="171"/>
      <c r="AH308" s="171"/>
      <c r="AI308" s="171"/>
      <c r="AJ308" s="171"/>
      <c r="AK308" s="171"/>
      <c r="AL308" s="171"/>
      <c r="AM308" s="171"/>
      <c r="AN308" s="171"/>
      <c r="AO308" s="171"/>
      <c r="AP308" s="171"/>
      <c r="AQ308" s="171"/>
      <c r="AR308" s="171"/>
      <c r="AS308" s="171"/>
      <c r="AT308" s="171"/>
      <c r="AU308" s="171"/>
      <c r="AV308" s="171"/>
      <c r="AW308" s="171"/>
      <c r="AX308" s="171"/>
      <c r="AY308" s="171"/>
      <c r="AZ308" s="171"/>
      <c r="BA308" s="171"/>
      <c r="BB308" s="171"/>
      <c r="BC308" s="171"/>
      <c r="BD308" s="171"/>
      <c r="BE308" s="171"/>
      <c r="BF308" s="171"/>
      <c r="BG308" s="171"/>
      <c r="BH308" s="184"/>
      <c r="BI308" s="178"/>
      <c r="BJ308" s="178"/>
      <c r="BK308" s="172"/>
      <c r="BM308" s="9"/>
      <c r="BO308" s="102"/>
      <c r="BP308" s="102"/>
      <c r="BQ308" s="102"/>
      <c r="BR308" s="102"/>
      <c r="BS308" s="102"/>
      <c r="BT308" s="102"/>
      <c r="BU308" s="102"/>
      <c r="BV308" s="102"/>
      <c r="BW308" s="102"/>
      <c r="BX308" s="102"/>
      <c r="BY308" s="102"/>
      <c r="BZ308" s="102"/>
      <c r="CA308" s="102"/>
      <c r="CB308" s="102"/>
      <c r="CC308" s="102"/>
      <c r="CD308" s="102"/>
      <c r="CE308" s="102"/>
      <c r="CF308" s="102"/>
      <c r="CG308" s="102"/>
      <c r="CH308" s="102"/>
      <c r="CI308" s="102"/>
      <c r="CJ308" s="102"/>
      <c r="CK308" s="102"/>
      <c r="CL308" s="102"/>
      <c r="CM308" s="102"/>
      <c r="CN308" s="102"/>
      <c r="CO308" s="102"/>
      <c r="CP308" s="102"/>
      <c r="CQ308" s="102"/>
      <c r="CR308" s="102"/>
      <c r="CS308" s="102"/>
      <c r="CT308" s="102"/>
      <c r="CU308" s="102"/>
      <c r="CV308" s="102"/>
      <c r="CW308" s="102"/>
      <c r="CX308" s="102"/>
      <c r="CY308" s="102"/>
      <c r="CZ308" s="102"/>
      <c r="DA308" s="102"/>
      <c r="DB308" s="102"/>
      <c r="DC308" s="102"/>
      <c r="DD308" s="102"/>
      <c r="DE308" s="102"/>
      <c r="DF308" s="102"/>
      <c r="DG308" s="102"/>
      <c r="DH308" s="102"/>
      <c r="DI308" s="102"/>
      <c r="DJ308" s="102"/>
      <c r="DK308" s="102"/>
      <c r="DL308" s="102"/>
      <c r="DM308" s="102"/>
      <c r="DN308" s="102"/>
      <c r="DO308" s="102"/>
      <c r="DP308" s="102"/>
      <c r="DQ308" s="102"/>
      <c r="DR308" s="102"/>
      <c r="DS308" s="102"/>
    </row>
    <row r="309" spans="1:123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71"/>
      <c r="AE309" s="171"/>
      <c r="AF309" s="171"/>
      <c r="AG309" s="171"/>
      <c r="AH309" s="171"/>
      <c r="AI309" s="171"/>
      <c r="AJ309" s="171"/>
      <c r="AK309" s="171"/>
      <c r="AL309" s="171"/>
      <c r="AM309" s="171"/>
      <c r="AN309" s="171"/>
      <c r="AO309" s="171"/>
      <c r="AP309" s="171"/>
      <c r="AQ309" s="171"/>
      <c r="AR309" s="171"/>
      <c r="AS309" s="171"/>
      <c r="AT309" s="171"/>
      <c r="AU309" s="171"/>
      <c r="AV309" s="171"/>
      <c r="AW309" s="171"/>
      <c r="AX309" s="171"/>
      <c r="AY309" s="171"/>
      <c r="AZ309" s="171"/>
      <c r="BA309" s="171"/>
      <c r="BB309" s="171"/>
      <c r="BC309" s="171"/>
      <c r="BD309" s="171"/>
      <c r="BE309" s="171"/>
      <c r="BF309" s="171"/>
      <c r="BG309" s="171"/>
      <c r="BH309" s="184"/>
      <c r="BI309" s="178"/>
      <c r="BJ309" s="178"/>
      <c r="BK309" s="172"/>
      <c r="BM309" s="9"/>
      <c r="BO309" s="8">
        <v>0</v>
      </c>
      <c r="BP309" s="39">
        <v>0</v>
      </c>
      <c r="BQ309" s="39">
        <v>0</v>
      </c>
      <c r="BR309" s="39">
        <v>0</v>
      </c>
      <c r="BS309" s="39">
        <v>0</v>
      </c>
      <c r="BT309" s="39">
        <v>0</v>
      </c>
      <c r="BU309" s="39">
        <v>0</v>
      </c>
      <c r="BV309" s="39">
        <v>0</v>
      </c>
      <c r="BW309" s="39">
        <v>0</v>
      </c>
      <c r="BX309" s="39">
        <v>0</v>
      </c>
      <c r="BY309" s="39">
        <v>0</v>
      </c>
      <c r="BZ309" s="39">
        <v>0</v>
      </c>
      <c r="CA309" s="39">
        <v>0</v>
      </c>
      <c r="CB309" s="39">
        <v>0</v>
      </c>
      <c r="CC309" s="39">
        <v>0</v>
      </c>
      <c r="CD309" s="39">
        <v>0</v>
      </c>
      <c r="CE309" s="39">
        <v>0</v>
      </c>
      <c r="CF309" s="39">
        <v>0</v>
      </c>
      <c r="CG309" s="39">
        <v>0</v>
      </c>
      <c r="CH309" s="39">
        <v>0</v>
      </c>
      <c r="CI309" s="39">
        <v>0</v>
      </c>
      <c r="CJ309" s="39">
        <v>0</v>
      </c>
      <c r="CK309" s="39">
        <v>0</v>
      </c>
      <c r="CL309" s="39">
        <v>0</v>
      </c>
      <c r="CM309" s="39">
        <v>0</v>
      </c>
      <c r="CN309" s="39">
        <v>0</v>
      </c>
      <c r="CO309" s="39">
        <v>0</v>
      </c>
      <c r="CP309" s="39">
        <v>0</v>
      </c>
      <c r="CQ309" s="39">
        <v>0</v>
      </c>
      <c r="CR309" s="39">
        <v>0</v>
      </c>
      <c r="CS309" s="39">
        <v>0</v>
      </c>
      <c r="CT309" s="39">
        <v>0</v>
      </c>
      <c r="CU309" s="39">
        <v>0</v>
      </c>
      <c r="CV309" s="39">
        <v>0</v>
      </c>
      <c r="CW309" s="39">
        <v>0</v>
      </c>
      <c r="CX309" s="39">
        <v>0</v>
      </c>
      <c r="CY309" s="39">
        <v>0</v>
      </c>
      <c r="CZ309" s="39">
        <v>0</v>
      </c>
      <c r="DA309" s="39">
        <v>0</v>
      </c>
      <c r="DB309" s="39">
        <v>0</v>
      </c>
      <c r="DC309" s="39">
        <v>0</v>
      </c>
      <c r="DD309" s="39">
        <v>0</v>
      </c>
      <c r="DE309" s="39">
        <v>0</v>
      </c>
      <c r="DF309" s="39">
        <v>0</v>
      </c>
      <c r="DG309" s="39">
        <v>0</v>
      </c>
      <c r="DH309" s="39">
        <v>0</v>
      </c>
      <c r="DI309" s="39">
        <v>0</v>
      </c>
      <c r="DJ309" s="39">
        <v>0</v>
      </c>
      <c r="DK309" s="39">
        <v>0</v>
      </c>
      <c r="DL309" s="39">
        <v>0</v>
      </c>
      <c r="DM309" s="39">
        <v>0</v>
      </c>
      <c r="DN309" s="39">
        <v>0</v>
      </c>
      <c r="DO309" s="39">
        <v>0</v>
      </c>
      <c r="DP309" s="39">
        <v>0</v>
      </c>
      <c r="DQ309" s="39">
        <v>0</v>
      </c>
      <c r="DR309" s="39">
        <v>0</v>
      </c>
      <c r="DS309" s="39">
        <v>0</v>
      </c>
    </row>
    <row r="310" spans="1:123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71"/>
      <c r="AI310" s="171"/>
      <c r="AJ310" s="171"/>
      <c r="AK310" s="171"/>
      <c r="AL310" s="171"/>
      <c r="AM310" s="171"/>
      <c r="AN310" s="171"/>
      <c r="AO310" s="171"/>
      <c r="AP310" s="171"/>
      <c r="AQ310" s="171"/>
      <c r="AR310" s="171"/>
      <c r="AS310" s="171"/>
      <c r="AT310" s="171"/>
      <c r="AU310" s="171"/>
      <c r="AV310" s="171"/>
      <c r="AW310" s="171"/>
      <c r="AX310" s="171"/>
      <c r="AY310" s="171"/>
      <c r="AZ310" s="171"/>
      <c r="BA310" s="171"/>
      <c r="BB310" s="171"/>
      <c r="BC310" s="171"/>
      <c r="BD310" s="171"/>
      <c r="BE310" s="171"/>
      <c r="BF310" s="171"/>
      <c r="BG310" s="171"/>
      <c r="BH310" s="184"/>
      <c r="BI310" s="178"/>
      <c r="BJ310" s="178"/>
      <c r="BK310" s="172"/>
      <c r="BM310" s="9"/>
      <c r="BO310" s="40">
        <f t="shared" ref="BO310:CT310" si="14">ROWS(C308:C327)-COUNTBLANK(C308:C327)</f>
        <v>0</v>
      </c>
      <c r="BP310" s="40">
        <f t="shared" si="14"/>
        <v>0</v>
      </c>
      <c r="BQ310" s="40">
        <f t="shared" si="14"/>
        <v>0</v>
      </c>
      <c r="BR310" s="40">
        <f t="shared" si="14"/>
        <v>0</v>
      </c>
      <c r="BS310" s="40">
        <f t="shared" si="14"/>
        <v>0</v>
      </c>
      <c r="BT310" s="40">
        <f t="shared" si="14"/>
        <v>0</v>
      </c>
      <c r="BU310" s="40">
        <f t="shared" si="14"/>
        <v>0</v>
      </c>
      <c r="BV310" s="40">
        <f t="shared" si="14"/>
        <v>0</v>
      </c>
      <c r="BW310" s="40">
        <f t="shared" si="14"/>
        <v>0</v>
      </c>
      <c r="BX310" s="40">
        <f t="shared" si="14"/>
        <v>0</v>
      </c>
      <c r="BY310" s="40">
        <f t="shared" si="14"/>
        <v>0</v>
      </c>
      <c r="BZ310" s="40">
        <f t="shared" si="14"/>
        <v>0</v>
      </c>
      <c r="CA310" s="40">
        <f t="shared" si="14"/>
        <v>0</v>
      </c>
      <c r="CB310" s="40">
        <f t="shared" si="14"/>
        <v>0</v>
      </c>
      <c r="CC310" s="40">
        <f t="shared" si="14"/>
        <v>0</v>
      </c>
      <c r="CD310" s="40">
        <f t="shared" si="14"/>
        <v>0</v>
      </c>
      <c r="CE310" s="40">
        <f t="shared" si="14"/>
        <v>0</v>
      </c>
      <c r="CF310" s="40">
        <f t="shared" si="14"/>
        <v>0</v>
      </c>
      <c r="CG310" s="40">
        <f t="shared" si="14"/>
        <v>0</v>
      </c>
      <c r="CH310" s="40">
        <f t="shared" si="14"/>
        <v>0</v>
      </c>
      <c r="CI310" s="40">
        <f t="shared" si="14"/>
        <v>0</v>
      </c>
      <c r="CJ310" s="40">
        <f t="shared" si="14"/>
        <v>0</v>
      </c>
      <c r="CK310" s="40">
        <f t="shared" si="14"/>
        <v>0</v>
      </c>
      <c r="CL310" s="40">
        <f t="shared" si="14"/>
        <v>0</v>
      </c>
      <c r="CM310" s="40">
        <f t="shared" si="14"/>
        <v>0</v>
      </c>
      <c r="CN310" s="40">
        <f t="shared" si="14"/>
        <v>0</v>
      </c>
      <c r="CO310" s="40">
        <f t="shared" si="14"/>
        <v>0</v>
      </c>
      <c r="CP310" s="40">
        <f t="shared" si="14"/>
        <v>0</v>
      </c>
      <c r="CQ310" s="40">
        <f t="shared" si="14"/>
        <v>0</v>
      </c>
      <c r="CR310" s="40">
        <f t="shared" si="14"/>
        <v>0</v>
      </c>
      <c r="CS310" s="40">
        <f t="shared" si="14"/>
        <v>0</v>
      </c>
      <c r="CT310" s="40">
        <f t="shared" si="14"/>
        <v>0</v>
      </c>
      <c r="CU310" s="40">
        <f t="shared" ref="CU310:DS310" si="15">ROWS(AI308:AI327)-COUNTBLANK(AI308:AI327)</f>
        <v>0</v>
      </c>
      <c r="CV310" s="40">
        <f t="shared" si="15"/>
        <v>0</v>
      </c>
      <c r="CW310" s="40">
        <f t="shared" si="15"/>
        <v>0</v>
      </c>
      <c r="CX310" s="40">
        <f t="shared" si="15"/>
        <v>0</v>
      </c>
      <c r="CY310" s="40">
        <f t="shared" si="15"/>
        <v>0</v>
      </c>
      <c r="CZ310" s="40">
        <f t="shared" si="15"/>
        <v>0</v>
      </c>
      <c r="DA310" s="40">
        <f t="shared" si="15"/>
        <v>0</v>
      </c>
      <c r="DB310" s="40">
        <f t="shared" si="15"/>
        <v>0</v>
      </c>
      <c r="DC310" s="40">
        <f t="shared" si="15"/>
        <v>0</v>
      </c>
      <c r="DD310" s="40">
        <f t="shared" si="15"/>
        <v>0</v>
      </c>
      <c r="DE310" s="40">
        <f t="shared" si="15"/>
        <v>0</v>
      </c>
      <c r="DF310" s="40">
        <f t="shared" si="15"/>
        <v>0</v>
      </c>
      <c r="DG310" s="40">
        <f t="shared" si="15"/>
        <v>0</v>
      </c>
      <c r="DH310" s="40">
        <f t="shared" si="15"/>
        <v>0</v>
      </c>
      <c r="DI310" s="40">
        <f t="shared" si="15"/>
        <v>0</v>
      </c>
      <c r="DJ310" s="40">
        <f t="shared" si="15"/>
        <v>0</v>
      </c>
      <c r="DK310" s="40">
        <f t="shared" si="15"/>
        <v>0</v>
      </c>
      <c r="DL310" s="40">
        <f t="shared" si="15"/>
        <v>0</v>
      </c>
      <c r="DM310" s="40">
        <f t="shared" si="15"/>
        <v>0</v>
      </c>
      <c r="DN310" s="40">
        <f t="shared" si="15"/>
        <v>0</v>
      </c>
      <c r="DO310" s="40">
        <f t="shared" si="15"/>
        <v>0</v>
      </c>
      <c r="DP310" s="40">
        <f t="shared" si="15"/>
        <v>0</v>
      </c>
      <c r="DQ310" s="40">
        <f t="shared" si="15"/>
        <v>0</v>
      </c>
      <c r="DR310" s="40">
        <f t="shared" si="15"/>
        <v>0</v>
      </c>
      <c r="DS310" s="40">
        <f t="shared" si="15"/>
        <v>0</v>
      </c>
    </row>
    <row r="311" spans="1:123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71"/>
      <c r="AI311" s="171"/>
      <c r="AJ311" s="171"/>
      <c r="AK311" s="171"/>
      <c r="AL311" s="171"/>
      <c r="AM311" s="171"/>
      <c r="AN311" s="171"/>
      <c r="AO311" s="171"/>
      <c r="AP311" s="171"/>
      <c r="AQ311" s="171"/>
      <c r="AR311" s="171"/>
      <c r="AS311" s="171"/>
      <c r="AT311" s="171"/>
      <c r="AU311" s="171"/>
      <c r="AV311" s="171"/>
      <c r="AW311" s="171"/>
      <c r="AX311" s="171"/>
      <c r="AY311" s="171"/>
      <c r="AZ311" s="171"/>
      <c r="BA311" s="171"/>
      <c r="BB311" s="171"/>
      <c r="BC311" s="171"/>
      <c r="BD311" s="171"/>
      <c r="BE311" s="171"/>
      <c r="BF311" s="171"/>
      <c r="BG311" s="171"/>
      <c r="BH311" s="184"/>
      <c r="BI311" s="178"/>
      <c r="BJ311" s="178"/>
      <c r="BK311" s="172"/>
      <c r="BM311" s="9"/>
    </row>
    <row r="312" spans="1:123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71"/>
      <c r="AI312" s="171"/>
      <c r="AJ312" s="171"/>
      <c r="AK312" s="171"/>
      <c r="AL312" s="171"/>
      <c r="AM312" s="171"/>
      <c r="AN312" s="171"/>
      <c r="AO312" s="171"/>
      <c r="AP312" s="171"/>
      <c r="AQ312" s="171"/>
      <c r="AR312" s="171"/>
      <c r="AS312" s="171"/>
      <c r="AT312" s="171"/>
      <c r="AU312" s="171"/>
      <c r="AV312" s="171"/>
      <c r="AW312" s="171"/>
      <c r="AX312" s="171"/>
      <c r="AY312" s="171"/>
      <c r="AZ312" s="171"/>
      <c r="BA312" s="171"/>
      <c r="BB312" s="171"/>
      <c r="BC312" s="171"/>
      <c r="BD312" s="171"/>
      <c r="BE312" s="171"/>
      <c r="BF312" s="171"/>
      <c r="BG312" s="171"/>
      <c r="BH312" s="184"/>
      <c r="BI312" s="178"/>
      <c r="BJ312" s="178"/>
      <c r="BK312" s="172"/>
      <c r="BM312" s="9"/>
      <c r="BO312" s="22" t="s">
        <v>257</v>
      </c>
      <c r="BP312" s="22" t="s">
        <v>587</v>
      </c>
      <c r="BQ312" s="22" t="s">
        <v>590</v>
      </c>
      <c r="BR312" s="22" t="s">
        <v>588</v>
      </c>
      <c r="BS312" s="22" t="s">
        <v>589</v>
      </c>
    </row>
    <row r="313" spans="1:123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71"/>
      <c r="AI313" s="171"/>
      <c r="AJ313" s="171"/>
      <c r="AK313" s="171"/>
      <c r="AL313" s="171"/>
      <c r="AM313" s="171"/>
      <c r="AN313" s="171"/>
      <c r="AO313" s="171"/>
      <c r="AP313" s="171"/>
      <c r="AQ313" s="171"/>
      <c r="AR313" s="171"/>
      <c r="AS313" s="171"/>
      <c r="AT313" s="171"/>
      <c r="AU313" s="171"/>
      <c r="AV313" s="171"/>
      <c r="AW313" s="171"/>
      <c r="AX313" s="171"/>
      <c r="AY313" s="171"/>
      <c r="AZ313" s="171"/>
      <c r="BA313" s="171"/>
      <c r="BB313" s="171"/>
      <c r="BC313" s="171"/>
      <c r="BD313" s="171"/>
      <c r="BE313" s="171"/>
      <c r="BF313" s="171"/>
      <c r="BG313" s="171"/>
      <c r="BH313" s="184"/>
      <c r="BI313" s="178"/>
      <c r="BJ313" s="178"/>
      <c r="BK313" s="172"/>
      <c r="BM313" s="9"/>
      <c r="BO313" s="23">
        <f>ROWS(BH308:BH327)-COUNTBLANK(BH308:BH327)</f>
        <v>0</v>
      </c>
      <c r="BP313" s="23">
        <f>COUNTIF(BK308:BK327,"FALSE")</f>
        <v>0</v>
      </c>
      <c r="BQ313" s="23">
        <f>BO313-BP313</f>
        <v>0</v>
      </c>
      <c r="BR313" s="23">
        <f>COUNTIF(BJ308:BJ327,"O")</f>
        <v>0</v>
      </c>
      <c r="BS313" s="23">
        <f>COUNTIF(BJ308:BJ327,"*~?")</f>
        <v>0</v>
      </c>
    </row>
    <row r="314" spans="1:123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71"/>
      <c r="AI314" s="171"/>
      <c r="AJ314" s="171"/>
      <c r="AK314" s="171"/>
      <c r="AL314" s="171"/>
      <c r="AM314" s="171"/>
      <c r="AN314" s="171"/>
      <c r="AO314" s="171"/>
      <c r="AP314" s="171"/>
      <c r="AQ314" s="171"/>
      <c r="AR314" s="171"/>
      <c r="AS314" s="171"/>
      <c r="AT314" s="171"/>
      <c r="AU314" s="171"/>
      <c r="AV314" s="171"/>
      <c r="AW314" s="171"/>
      <c r="AX314" s="171"/>
      <c r="AY314" s="171"/>
      <c r="AZ314" s="171"/>
      <c r="BA314" s="171"/>
      <c r="BB314" s="171"/>
      <c r="BC314" s="171"/>
      <c r="BD314" s="171"/>
      <c r="BE314" s="171"/>
      <c r="BF314" s="171"/>
      <c r="BG314" s="171"/>
      <c r="BH314" s="184"/>
      <c r="BI314" s="178"/>
      <c r="BJ314" s="178"/>
      <c r="BK314" s="172"/>
      <c r="BM314" s="9"/>
    </row>
    <row r="315" spans="1:123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71"/>
      <c r="AI315" s="171"/>
      <c r="AJ315" s="171"/>
      <c r="AK315" s="171"/>
      <c r="AL315" s="171"/>
      <c r="AM315" s="171"/>
      <c r="AN315" s="171"/>
      <c r="AO315" s="171"/>
      <c r="AP315" s="171"/>
      <c r="AQ315" s="171"/>
      <c r="AR315" s="171"/>
      <c r="AS315" s="171"/>
      <c r="AT315" s="171"/>
      <c r="AU315" s="171"/>
      <c r="AV315" s="171"/>
      <c r="AW315" s="171"/>
      <c r="AX315" s="171"/>
      <c r="AY315" s="171"/>
      <c r="AZ315" s="171"/>
      <c r="BA315" s="171"/>
      <c r="BB315" s="171"/>
      <c r="BC315" s="171"/>
      <c r="BD315" s="171"/>
      <c r="BE315" s="171"/>
      <c r="BF315" s="171"/>
      <c r="BG315" s="171"/>
      <c r="BH315" s="184"/>
      <c r="BI315" s="178"/>
      <c r="BJ315" s="178"/>
      <c r="BK315" s="172"/>
      <c r="BM315" s="9"/>
      <c r="BO315" s="23"/>
      <c r="BP315" s="22" t="s">
        <v>455</v>
      </c>
      <c r="BQ315" s="22" t="s">
        <v>337</v>
      </c>
      <c r="BR315" s="22" t="s">
        <v>456</v>
      </c>
      <c r="BS315" s="88" t="s">
        <v>338</v>
      </c>
      <c r="BT315" s="88" t="s">
        <v>340</v>
      </c>
      <c r="BU315" s="88" t="s">
        <v>339</v>
      </c>
    </row>
    <row r="316" spans="1:123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71"/>
      <c r="AI316" s="171"/>
      <c r="AJ316" s="171"/>
      <c r="AK316" s="171"/>
      <c r="AL316" s="171"/>
      <c r="AM316" s="171"/>
      <c r="AN316" s="171"/>
      <c r="AO316" s="171"/>
      <c r="AP316" s="171"/>
      <c r="AQ316" s="171"/>
      <c r="AR316" s="171"/>
      <c r="AS316" s="171"/>
      <c r="AT316" s="171"/>
      <c r="AU316" s="171"/>
      <c r="AV316" s="171"/>
      <c r="AW316" s="171"/>
      <c r="AX316" s="171"/>
      <c r="AY316" s="171"/>
      <c r="AZ316" s="171"/>
      <c r="BA316" s="171"/>
      <c r="BB316" s="171"/>
      <c r="BC316" s="171"/>
      <c r="BD316" s="171"/>
      <c r="BE316" s="171"/>
      <c r="BF316" s="171"/>
      <c r="BG316" s="171"/>
      <c r="BH316" s="184"/>
      <c r="BI316" s="178"/>
      <c r="BJ316" s="178"/>
      <c r="BK316" s="172"/>
      <c r="BM316" s="9"/>
      <c r="BO316" s="22" t="s">
        <v>260</v>
      </c>
      <c r="BP316" s="25">
        <f>IF(ISNUMBER(SEARCH("S",A249)),COUNTIF(BK308:BK317,"False"),0)</f>
        <v>0</v>
      </c>
      <c r="BQ316" s="25">
        <f>IF(ISNUMBER(SEARCH("S",A249)),COUNTIF(BK318:BK327,"False"),0)</f>
        <v>0</v>
      </c>
      <c r="BR316" s="25">
        <v>0</v>
      </c>
      <c r="BS316" s="25">
        <f>IF(ISNUMBER(SEARCH("S",A249)),COUNTIF(BK308:BK312,"False")+COUNTIF(BK323:BK325,"False"),0)</f>
        <v>0</v>
      </c>
      <c r="BT316" s="25">
        <f>IF(ISNUMBER(SEARCH("S",A249)),COUNTIF(BK313:BK317,"False"),0)</f>
        <v>0</v>
      </c>
      <c r="BU316" s="25">
        <f>IF(ISNUMBER(SEARCH("S",A249)),COUNTIF(BK318:BK322,"False")+COUNTIF(BK326:BK327,"False"),0)</f>
        <v>0</v>
      </c>
    </row>
    <row r="317" spans="1:123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71"/>
      <c r="AI317" s="171"/>
      <c r="AJ317" s="171"/>
      <c r="AK317" s="171"/>
      <c r="AL317" s="171"/>
      <c r="AM317" s="171"/>
      <c r="AN317" s="171"/>
      <c r="AO317" s="171"/>
      <c r="AP317" s="171"/>
      <c r="AQ317" s="171"/>
      <c r="AR317" s="171"/>
      <c r="AS317" s="171"/>
      <c r="AT317" s="171"/>
      <c r="AU317" s="171"/>
      <c r="AV317" s="171"/>
      <c r="AW317" s="171"/>
      <c r="AX317" s="171"/>
      <c r="AY317" s="171"/>
      <c r="AZ317" s="171"/>
      <c r="BA317" s="171"/>
      <c r="BB317" s="171"/>
      <c r="BC317" s="171"/>
      <c r="BD317" s="171"/>
      <c r="BE317" s="171"/>
      <c r="BF317" s="171"/>
      <c r="BG317" s="171"/>
      <c r="BH317" s="184"/>
      <c r="BI317" s="178"/>
      <c r="BJ317" s="178"/>
      <c r="BK317" s="172"/>
      <c r="BM317" s="9"/>
      <c r="BO317" s="22" t="s">
        <v>352</v>
      </c>
      <c r="BP317" s="25">
        <f>IF(ISNUMBER(SEARCH("P",A249)),COUNTIF(BK308:BK317,"False"),0)</f>
        <v>0</v>
      </c>
      <c r="BQ317" s="25">
        <f>IF(ISNUMBER(SEARCH("P",A249)),COUNTIF(BK315:BK324,"False"),0)</f>
        <v>0</v>
      </c>
      <c r="BR317" s="25">
        <v>0</v>
      </c>
      <c r="BS317" s="25">
        <f>IF(ISNUMBER(SEARCH("P",A249)),COUNTIF(BK308:BK312,"False")+COUNTIF(BK321:BK322,"False"),0)</f>
        <v>0</v>
      </c>
      <c r="BT317" s="25">
        <f>IF(ISNUMBER(SEARCH("P",A249)),COUNTIF(BK313:BK316,"False"),0)</f>
        <v>0</v>
      </c>
      <c r="BU317" s="25">
        <f>IF(ISNUMBER(SEARCH("P",A249)),COUNTIF(BK317:BK320,"False")+COUNTIF(BK323:BK324,"False"),0)</f>
        <v>0</v>
      </c>
    </row>
    <row r="318" spans="1:123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71"/>
      <c r="AI318" s="171"/>
      <c r="AJ318" s="171"/>
      <c r="AK318" s="171"/>
      <c r="AL318" s="171"/>
      <c r="AM318" s="171"/>
      <c r="AN318" s="171"/>
      <c r="AO318" s="171"/>
      <c r="AP318" s="171"/>
      <c r="AQ318" s="171"/>
      <c r="AR318" s="171"/>
      <c r="AS318" s="171"/>
      <c r="AT318" s="171"/>
      <c r="AU318" s="171"/>
      <c r="AV318" s="171"/>
      <c r="AW318" s="171"/>
      <c r="AX318" s="171"/>
      <c r="AY318" s="171"/>
      <c r="AZ318" s="171"/>
      <c r="BA318" s="171"/>
      <c r="BB318" s="171"/>
      <c r="BC318" s="171"/>
      <c r="BD318" s="171"/>
      <c r="BE318" s="171"/>
      <c r="BF318" s="171"/>
      <c r="BG318" s="171"/>
      <c r="BH318" s="184"/>
      <c r="BI318" s="178"/>
      <c r="BJ318" s="178"/>
      <c r="BK318" s="172"/>
      <c r="BM318" s="9"/>
      <c r="BO318" s="22" t="s">
        <v>353</v>
      </c>
      <c r="BP318" s="25">
        <v>0</v>
      </c>
      <c r="BQ318" s="25">
        <v>0</v>
      </c>
      <c r="BR318" s="25">
        <v>0</v>
      </c>
      <c r="BS318" s="25">
        <v>0</v>
      </c>
      <c r="BT318" s="25">
        <v>0</v>
      </c>
      <c r="BU318" s="25">
        <v>0</v>
      </c>
    </row>
    <row r="319" spans="1:123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71"/>
      <c r="AI319" s="171"/>
      <c r="AJ319" s="171"/>
      <c r="AK319" s="171"/>
      <c r="AL319" s="171"/>
      <c r="AM319" s="171"/>
      <c r="AN319" s="171"/>
      <c r="AO319" s="171"/>
      <c r="AP319" s="171"/>
      <c r="AQ319" s="171"/>
      <c r="AR319" s="171"/>
      <c r="AS319" s="171"/>
      <c r="AT319" s="171"/>
      <c r="AU319" s="171"/>
      <c r="AV319" s="171"/>
      <c r="AW319" s="171"/>
      <c r="AX319" s="171"/>
      <c r="AY319" s="171"/>
      <c r="AZ319" s="171"/>
      <c r="BA319" s="171"/>
      <c r="BB319" s="171"/>
      <c r="BC319" s="171"/>
      <c r="BD319" s="171"/>
      <c r="BE319" s="171"/>
      <c r="BF319" s="171"/>
      <c r="BG319" s="171"/>
      <c r="BH319" s="184"/>
      <c r="BI319" s="178"/>
      <c r="BJ319" s="178"/>
      <c r="BK319" s="172"/>
      <c r="BM319" s="9"/>
    </row>
    <row r="320" spans="1:123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71"/>
      <c r="AI320" s="171"/>
      <c r="AJ320" s="171"/>
      <c r="AK320" s="171"/>
      <c r="AL320" s="171"/>
      <c r="AM320" s="171"/>
      <c r="AN320" s="171"/>
      <c r="AO320" s="171"/>
      <c r="AP320" s="171"/>
      <c r="AQ320" s="171"/>
      <c r="AR320" s="171"/>
      <c r="AS320" s="171"/>
      <c r="AT320" s="171"/>
      <c r="AU320" s="171"/>
      <c r="AV320" s="171"/>
      <c r="AW320" s="171"/>
      <c r="AX320" s="171"/>
      <c r="AY320" s="171"/>
      <c r="AZ320" s="171"/>
      <c r="BA320" s="171"/>
      <c r="BB320" s="171"/>
      <c r="BC320" s="171"/>
      <c r="BD320" s="171"/>
      <c r="BE320" s="171"/>
      <c r="BF320" s="171"/>
      <c r="BG320" s="171"/>
      <c r="BH320" s="184"/>
      <c r="BI320" s="178"/>
      <c r="BJ320" s="178"/>
      <c r="BK320" s="172"/>
      <c r="BM320" s="9"/>
    </row>
    <row r="321" spans="1:123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71"/>
      <c r="AI321" s="171"/>
      <c r="AJ321" s="171"/>
      <c r="AK321" s="171"/>
      <c r="AL321" s="171"/>
      <c r="AM321" s="171"/>
      <c r="AN321" s="171"/>
      <c r="AO321" s="171"/>
      <c r="AP321" s="171"/>
      <c r="AQ321" s="171"/>
      <c r="AR321" s="171"/>
      <c r="AS321" s="171"/>
      <c r="AT321" s="171"/>
      <c r="AU321" s="171"/>
      <c r="AV321" s="171"/>
      <c r="AW321" s="171"/>
      <c r="AX321" s="171"/>
      <c r="AY321" s="171"/>
      <c r="AZ321" s="171"/>
      <c r="BA321" s="171"/>
      <c r="BB321" s="171"/>
      <c r="BC321" s="171"/>
      <c r="BD321" s="171"/>
      <c r="BE321" s="171"/>
      <c r="BF321" s="171"/>
      <c r="BG321" s="171"/>
      <c r="BH321" s="184"/>
      <c r="BI321" s="178"/>
      <c r="BJ321" s="178"/>
      <c r="BK321" s="172"/>
      <c r="BM321" s="9"/>
    </row>
    <row r="322" spans="1:123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71"/>
      <c r="AI322" s="171"/>
      <c r="AJ322" s="171"/>
      <c r="AK322" s="171"/>
      <c r="AL322" s="171"/>
      <c r="AM322" s="171"/>
      <c r="AN322" s="171"/>
      <c r="AO322" s="171"/>
      <c r="AP322" s="171"/>
      <c r="AQ322" s="171"/>
      <c r="AR322" s="171"/>
      <c r="AS322" s="171"/>
      <c r="AT322" s="171"/>
      <c r="AU322" s="171"/>
      <c r="AV322" s="171"/>
      <c r="AW322" s="171"/>
      <c r="AX322" s="171"/>
      <c r="AY322" s="171"/>
      <c r="AZ322" s="171"/>
      <c r="BA322" s="171"/>
      <c r="BB322" s="171"/>
      <c r="BC322" s="171"/>
      <c r="BD322" s="171"/>
      <c r="BE322" s="171"/>
      <c r="BF322" s="171"/>
      <c r="BG322" s="171"/>
      <c r="BH322" s="184"/>
      <c r="BI322" s="178"/>
      <c r="BJ322" s="178"/>
      <c r="BK322" s="172"/>
      <c r="BM322" s="9"/>
    </row>
    <row r="323" spans="1:123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71"/>
      <c r="AI323" s="171"/>
      <c r="AJ323" s="171"/>
      <c r="AK323" s="171"/>
      <c r="AL323" s="171"/>
      <c r="AM323" s="171"/>
      <c r="AN323" s="171"/>
      <c r="AO323" s="171"/>
      <c r="AP323" s="171"/>
      <c r="AQ323" s="171"/>
      <c r="AR323" s="171"/>
      <c r="AS323" s="171"/>
      <c r="AT323" s="171"/>
      <c r="AU323" s="171"/>
      <c r="AV323" s="171"/>
      <c r="AW323" s="171"/>
      <c r="AX323" s="171"/>
      <c r="AY323" s="171"/>
      <c r="AZ323" s="171"/>
      <c r="BA323" s="171"/>
      <c r="BB323" s="171"/>
      <c r="BC323" s="171"/>
      <c r="BD323" s="171"/>
      <c r="BE323" s="171"/>
      <c r="BF323" s="171"/>
      <c r="BG323" s="171"/>
      <c r="BH323" s="184"/>
      <c r="BI323" s="178"/>
      <c r="BJ323" s="178"/>
      <c r="BK323" s="172"/>
      <c r="BM323" s="9"/>
    </row>
    <row r="324" spans="1:123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71"/>
      <c r="AI324" s="171"/>
      <c r="AJ324" s="171"/>
      <c r="AK324" s="171"/>
      <c r="AL324" s="171"/>
      <c r="AM324" s="171"/>
      <c r="AN324" s="171"/>
      <c r="AO324" s="171"/>
      <c r="AP324" s="171"/>
      <c r="AQ324" s="171"/>
      <c r="AR324" s="171"/>
      <c r="AS324" s="171"/>
      <c r="AT324" s="171"/>
      <c r="AU324" s="171"/>
      <c r="AV324" s="171"/>
      <c r="AW324" s="171"/>
      <c r="AX324" s="171"/>
      <c r="AY324" s="171"/>
      <c r="AZ324" s="171"/>
      <c r="BA324" s="171"/>
      <c r="BB324" s="171"/>
      <c r="BC324" s="171"/>
      <c r="BD324" s="171"/>
      <c r="BE324" s="171"/>
      <c r="BF324" s="171"/>
      <c r="BG324" s="171"/>
      <c r="BH324" s="184"/>
      <c r="BI324" s="178"/>
      <c r="BJ324" s="178"/>
      <c r="BK324" s="172"/>
      <c r="BM324" s="9"/>
    </row>
    <row r="325" spans="1:123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71"/>
      <c r="AI325" s="171"/>
      <c r="AJ325" s="171"/>
      <c r="AK325" s="171"/>
      <c r="AL325" s="171"/>
      <c r="AM325" s="171"/>
      <c r="AN325" s="171"/>
      <c r="AO325" s="171"/>
      <c r="AP325" s="171"/>
      <c r="AQ325" s="171"/>
      <c r="AR325" s="171"/>
      <c r="AS325" s="171"/>
      <c r="AT325" s="171"/>
      <c r="AU325" s="171"/>
      <c r="AV325" s="171"/>
      <c r="AW325" s="171"/>
      <c r="AX325" s="171"/>
      <c r="AY325" s="171"/>
      <c r="AZ325" s="171"/>
      <c r="BA325" s="171"/>
      <c r="BB325" s="171"/>
      <c r="BC325" s="171"/>
      <c r="BD325" s="171"/>
      <c r="BE325" s="171"/>
      <c r="BF325" s="171"/>
      <c r="BG325" s="171"/>
      <c r="BH325" s="184"/>
      <c r="BI325" s="178"/>
      <c r="BJ325" s="178"/>
      <c r="BK325" s="172"/>
      <c r="BM325" s="9"/>
    </row>
    <row r="326" spans="1:123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71"/>
      <c r="AI326" s="171"/>
      <c r="AJ326" s="171"/>
      <c r="AK326" s="171"/>
      <c r="AL326" s="171"/>
      <c r="AM326" s="171"/>
      <c r="AN326" s="171"/>
      <c r="AO326" s="171"/>
      <c r="AP326" s="171"/>
      <c r="AQ326" s="171"/>
      <c r="AR326" s="171"/>
      <c r="AS326" s="171"/>
      <c r="AT326" s="171"/>
      <c r="AU326" s="171"/>
      <c r="AV326" s="171"/>
      <c r="AW326" s="171"/>
      <c r="AX326" s="171"/>
      <c r="AY326" s="171"/>
      <c r="AZ326" s="171"/>
      <c r="BA326" s="171"/>
      <c r="BB326" s="171"/>
      <c r="BC326" s="171"/>
      <c r="BD326" s="171"/>
      <c r="BE326" s="171"/>
      <c r="BF326" s="171"/>
      <c r="BG326" s="171"/>
      <c r="BH326" s="184"/>
      <c r="BI326" s="178"/>
      <c r="BJ326" s="178"/>
      <c r="BK326" s="172"/>
      <c r="BM326" s="9"/>
    </row>
    <row r="327" spans="1:123" ht="14.65" thickBot="1" x14ac:dyDescent="0.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71"/>
      <c r="AI327" s="171"/>
      <c r="AJ327" s="171"/>
      <c r="AK327" s="171"/>
      <c r="AL327" s="171"/>
      <c r="AM327" s="171"/>
      <c r="AN327" s="171"/>
      <c r="AO327" s="171"/>
      <c r="AP327" s="171"/>
      <c r="AQ327" s="171"/>
      <c r="AR327" s="171"/>
      <c r="AS327" s="171"/>
      <c r="AT327" s="171"/>
      <c r="AU327" s="171"/>
      <c r="AV327" s="171"/>
      <c r="AW327" s="171"/>
      <c r="AX327" s="171"/>
      <c r="AY327" s="171"/>
      <c r="AZ327" s="171"/>
      <c r="BA327" s="171"/>
      <c r="BB327" s="171"/>
      <c r="BC327" s="171"/>
      <c r="BD327" s="171"/>
      <c r="BE327" s="171"/>
      <c r="BF327" s="171"/>
      <c r="BG327" s="171"/>
      <c r="BH327" s="184"/>
      <c r="BI327" s="178"/>
      <c r="BJ327" s="178"/>
      <c r="BK327" s="172"/>
      <c r="BM327" s="9"/>
    </row>
    <row r="328" spans="1:123" s="12" customFormat="1" ht="21.75" thickTop="1" thickBot="1" x14ac:dyDescent="0.5">
      <c r="A328" s="8"/>
      <c r="B328" s="185"/>
      <c r="C328" s="172"/>
      <c r="D328" s="172"/>
      <c r="E328" s="172"/>
      <c r="F328" s="172"/>
      <c r="G328" s="172"/>
      <c r="H328" s="172"/>
      <c r="I328" s="172"/>
      <c r="J328" s="172"/>
      <c r="K328" s="172"/>
      <c r="L328" s="172"/>
      <c r="M328" s="172"/>
      <c r="N328" s="172"/>
      <c r="O328" s="172"/>
      <c r="P328" s="172"/>
      <c r="Q328" s="172"/>
      <c r="R328" s="172"/>
      <c r="S328" s="172"/>
      <c r="T328" s="172"/>
      <c r="U328" s="172"/>
      <c r="V328" s="172"/>
      <c r="W328" s="172"/>
      <c r="X328" s="172"/>
      <c r="Y328" s="172"/>
      <c r="Z328" s="172"/>
      <c r="AA328" s="172"/>
      <c r="AB328" s="172"/>
      <c r="AC328" s="172"/>
      <c r="AD328" s="172"/>
      <c r="AE328" s="172"/>
      <c r="AF328" s="172"/>
      <c r="AG328" s="172"/>
      <c r="AH328" s="172"/>
      <c r="AI328" s="172"/>
      <c r="AJ328" s="172"/>
      <c r="AK328" s="172"/>
      <c r="AL328" s="172"/>
      <c r="AM328" s="172"/>
      <c r="AN328" s="172"/>
      <c r="AO328" s="172"/>
      <c r="AP328" s="172"/>
      <c r="AQ328" s="172"/>
      <c r="AR328" s="172"/>
      <c r="AS328" s="172"/>
      <c r="AT328" s="172"/>
      <c r="AU328" s="172"/>
      <c r="AV328" s="172"/>
      <c r="AW328" s="172"/>
      <c r="AX328" s="172"/>
      <c r="AY328" s="172"/>
      <c r="AZ328" s="172"/>
      <c r="BA328" s="172"/>
      <c r="BB328" s="172"/>
      <c r="BC328" s="172"/>
      <c r="BD328" s="172"/>
      <c r="BE328" s="172"/>
      <c r="BF328" s="172"/>
      <c r="BG328" s="172"/>
      <c r="BH328" s="185"/>
      <c r="BI328" s="178"/>
      <c r="BJ328" s="178"/>
      <c r="BK328" s="172"/>
      <c r="BL328"/>
      <c r="BM328"/>
      <c r="BN328"/>
      <c r="BO328" s="5" t="s">
        <v>103</v>
      </c>
      <c r="BP328" s="5" t="s">
        <v>508</v>
      </c>
      <c r="BQ328" s="5" t="s">
        <v>104</v>
      </c>
      <c r="BR328" s="5" t="s">
        <v>509</v>
      </c>
      <c r="BS328" s="5" t="s">
        <v>549</v>
      </c>
      <c r="BT328" s="5" t="s">
        <v>510</v>
      </c>
      <c r="BU328" s="5" t="s">
        <v>511</v>
      </c>
      <c r="BV328" s="5" t="s">
        <v>122</v>
      </c>
      <c r="BW328" s="5" t="s">
        <v>558</v>
      </c>
      <c r="BX328" s="5" t="s">
        <v>559</v>
      </c>
      <c r="BY328" s="5" t="s">
        <v>111</v>
      </c>
      <c r="BZ328" s="5" t="s">
        <v>512</v>
      </c>
      <c r="CA328" s="5" t="s">
        <v>514</v>
      </c>
      <c r="CB328" s="5" t="s">
        <v>560</v>
      </c>
      <c r="CC328" s="5" t="s">
        <v>561</v>
      </c>
      <c r="CD328" s="5" t="s">
        <v>515</v>
      </c>
      <c r="CE328" s="5" t="s">
        <v>513</v>
      </c>
      <c r="CF328" s="5" t="s">
        <v>562</v>
      </c>
      <c r="CG328" s="5" t="s">
        <v>550</v>
      </c>
      <c r="CH328" s="5" t="s">
        <v>551</v>
      </c>
      <c r="CI328" s="5" t="s">
        <v>563</v>
      </c>
      <c r="CJ328" s="5" t="s">
        <v>115</v>
      </c>
      <c r="CK328" s="5" t="s">
        <v>112</v>
      </c>
      <c r="CL328" s="5" t="s">
        <v>109</v>
      </c>
      <c r="CM328" s="5" t="s">
        <v>552</v>
      </c>
      <c r="CN328" s="5" t="s">
        <v>176</v>
      </c>
      <c r="CO328" s="5" t="s">
        <v>177</v>
      </c>
      <c r="CP328" s="5" t="s">
        <v>119</v>
      </c>
      <c r="CQ328" s="5" t="s">
        <v>516</v>
      </c>
      <c r="CR328" s="5" t="s">
        <v>178</v>
      </c>
      <c r="CS328" s="5" t="s">
        <v>118</v>
      </c>
      <c r="CT328" s="5" t="s">
        <v>108</v>
      </c>
      <c r="CU328" s="5" t="s">
        <v>564</v>
      </c>
      <c r="CV328" s="5" t="s">
        <v>105</v>
      </c>
      <c r="CW328" s="5" t="s">
        <v>107</v>
      </c>
      <c r="CX328" s="5" t="s">
        <v>123</v>
      </c>
      <c r="CY328" s="5" t="s">
        <v>175</v>
      </c>
      <c r="CZ328" s="5" t="s">
        <v>116</v>
      </c>
      <c r="DA328" s="5" t="s">
        <v>114</v>
      </c>
      <c r="DB328" s="5" t="s">
        <v>117</v>
      </c>
      <c r="DC328" s="5" t="s">
        <v>517</v>
      </c>
      <c r="DD328" s="5" t="s">
        <v>120</v>
      </c>
      <c r="DE328" s="5" t="s">
        <v>124</v>
      </c>
      <c r="DF328" s="5" t="s">
        <v>121</v>
      </c>
      <c r="DG328" s="5" t="s">
        <v>565</v>
      </c>
      <c r="DH328" s="5" t="s">
        <v>566</v>
      </c>
      <c r="DI328" s="5" t="s">
        <v>567</v>
      </c>
      <c r="DJ328" s="5" t="s">
        <v>553</v>
      </c>
      <c r="DK328" s="5" t="s">
        <v>110</v>
      </c>
      <c r="DL328" s="5" t="s">
        <v>113</v>
      </c>
      <c r="DM328" s="5" t="s">
        <v>568</v>
      </c>
      <c r="DN328" s="5" t="s">
        <v>569</v>
      </c>
      <c r="DO328" s="5" t="s">
        <v>518</v>
      </c>
      <c r="DP328" s="5" t="s">
        <v>519</v>
      </c>
      <c r="DQ328" s="5" t="s">
        <v>520</v>
      </c>
      <c r="DR328" s="5" t="s">
        <v>106</v>
      </c>
      <c r="DS328" s="5" t="s">
        <v>570</v>
      </c>
    </row>
    <row r="329" spans="1:123" ht="14.65" thickTop="1" x14ac:dyDescent="0.45">
      <c r="A329" s="28" t="s">
        <v>221</v>
      </c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71"/>
      <c r="AI329" s="171"/>
      <c r="AJ329" s="171"/>
      <c r="AK329" s="171"/>
      <c r="AL329" s="171"/>
      <c r="AM329" s="171"/>
      <c r="AN329" s="171"/>
      <c r="AO329" s="171"/>
      <c r="AP329" s="171"/>
      <c r="AQ329" s="171"/>
      <c r="AR329" s="171"/>
      <c r="AS329" s="171"/>
      <c r="AT329" s="171"/>
      <c r="AU329" s="171"/>
      <c r="AV329" s="171"/>
      <c r="AW329" s="171"/>
      <c r="AX329" s="171"/>
      <c r="AY329" s="171"/>
      <c r="AZ329" s="171"/>
      <c r="BA329" s="171"/>
      <c r="BB329" s="171"/>
      <c r="BC329" s="171"/>
      <c r="BD329" s="171"/>
      <c r="BE329" s="171"/>
      <c r="BF329" s="171"/>
      <c r="BG329" s="171"/>
      <c r="BH329" s="184"/>
      <c r="BI329" s="178"/>
      <c r="BJ329" s="178"/>
      <c r="BK329" s="172"/>
      <c r="BM329" s="9"/>
      <c r="BO329" s="102"/>
      <c r="BP329" s="102"/>
      <c r="BQ329" s="102"/>
      <c r="BR329" s="102"/>
      <c r="BS329" s="102"/>
      <c r="BT329" s="102"/>
      <c r="BU329" s="102"/>
      <c r="BV329" s="102"/>
      <c r="BW329" s="102"/>
      <c r="BX329" s="102"/>
      <c r="BY329" s="102"/>
      <c r="BZ329" s="102"/>
      <c r="CA329" s="102"/>
      <c r="CB329" s="102"/>
      <c r="CC329" s="102"/>
      <c r="CD329" s="102"/>
      <c r="CE329" s="102"/>
      <c r="CF329" s="102"/>
      <c r="CG329" s="102"/>
      <c r="CH329" s="102"/>
      <c r="CI329" s="102"/>
      <c r="CJ329" s="102"/>
      <c r="CK329" s="102"/>
      <c r="CL329" s="102"/>
      <c r="CM329" s="102"/>
      <c r="CN329" s="102"/>
      <c r="CO329" s="102"/>
      <c r="CP329" s="102"/>
      <c r="CQ329" s="102"/>
      <c r="CR329" s="102"/>
      <c r="CS329" s="102"/>
      <c r="CT329" s="102"/>
      <c r="CU329" s="102"/>
      <c r="CV329" s="102"/>
      <c r="CW329" s="102"/>
      <c r="CX329" s="102"/>
      <c r="CY329" s="102"/>
      <c r="CZ329" s="102"/>
      <c r="DA329" s="102"/>
      <c r="DB329" s="102"/>
      <c r="DC329" s="102"/>
      <c r="DD329" s="102"/>
      <c r="DE329" s="102"/>
      <c r="DF329" s="102"/>
      <c r="DG329" s="102"/>
      <c r="DH329" s="102"/>
      <c r="DI329" s="102"/>
      <c r="DJ329" s="102"/>
      <c r="DK329" s="102"/>
      <c r="DL329" s="102"/>
      <c r="DM329" s="102"/>
      <c r="DN329" s="102"/>
      <c r="DO329" s="102"/>
      <c r="DP329" s="102"/>
      <c r="DQ329" s="102"/>
      <c r="DR329" s="102"/>
      <c r="DS329" s="102"/>
    </row>
    <row r="330" spans="1:123" x14ac:dyDescent="0.45">
      <c r="A330" s="8">
        <f>INPUT!$G$4</f>
        <v>0</v>
      </c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71"/>
      <c r="AI330" s="171"/>
      <c r="AJ330" s="171"/>
      <c r="AK330" s="171"/>
      <c r="AL330" s="171"/>
      <c r="AM330" s="171"/>
      <c r="AN330" s="171"/>
      <c r="AO330" s="171"/>
      <c r="AP330" s="171"/>
      <c r="AQ330" s="171"/>
      <c r="AR330" s="171"/>
      <c r="AS330" s="171"/>
      <c r="AT330" s="171"/>
      <c r="AU330" s="171"/>
      <c r="AV330" s="171"/>
      <c r="AW330" s="171"/>
      <c r="AX330" s="171"/>
      <c r="AY330" s="171"/>
      <c r="AZ330" s="171"/>
      <c r="BA330" s="171"/>
      <c r="BB330" s="171"/>
      <c r="BC330" s="171"/>
      <c r="BD330" s="171"/>
      <c r="BE330" s="171"/>
      <c r="BF330" s="171"/>
      <c r="BG330" s="171"/>
      <c r="BH330" s="184"/>
      <c r="BI330" s="178"/>
      <c r="BJ330" s="178"/>
      <c r="BK330" s="172"/>
      <c r="BM330" s="9"/>
      <c r="BO330" s="39">
        <v>0</v>
      </c>
      <c r="BP330" s="39">
        <v>0</v>
      </c>
      <c r="BQ330" s="39">
        <v>0</v>
      </c>
      <c r="BR330" s="39">
        <v>0</v>
      </c>
      <c r="BS330" s="39">
        <v>0</v>
      </c>
      <c r="BT330" s="39">
        <v>0</v>
      </c>
      <c r="BU330" s="39">
        <v>0</v>
      </c>
      <c r="BV330" s="39">
        <v>0</v>
      </c>
      <c r="BW330" s="39">
        <v>0</v>
      </c>
      <c r="BX330" s="39">
        <v>0</v>
      </c>
      <c r="BY330" s="39">
        <v>0</v>
      </c>
      <c r="BZ330" s="39">
        <v>0</v>
      </c>
      <c r="CA330" s="39">
        <v>0</v>
      </c>
      <c r="CB330" s="39">
        <v>0</v>
      </c>
      <c r="CC330" s="39">
        <v>0</v>
      </c>
      <c r="CD330" s="39">
        <v>0</v>
      </c>
      <c r="CE330" s="39">
        <v>0</v>
      </c>
      <c r="CF330" s="39">
        <v>0</v>
      </c>
      <c r="CG330" s="39">
        <v>0</v>
      </c>
      <c r="CH330" s="39">
        <v>0</v>
      </c>
      <c r="CI330" s="39">
        <v>0</v>
      </c>
      <c r="CJ330" s="39">
        <v>0</v>
      </c>
      <c r="CK330" s="39">
        <v>0</v>
      </c>
      <c r="CL330" s="39">
        <v>0</v>
      </c>
      <c r="CM330" s="39">
        <v>0</v>
      </c>
      <c r="CN330" s="39">
        <v>0</v>
      </c>
      <c r="CO330" s="39">
        <v>0</v>
      </c>
      <c r="CP330" s="39">
        <v>0</v>
      </c>
      <c r="CQ330" s="39">
        <v>0</v>
      </c>
      <c r="CR330" s="39">
        <v>0</v>
      </c>
      <c r="CS330" s="39">
        <v>0</v>
      </c>
      <c r="CT330" s="39">
        <v>0</v>
      </c>
      <c r="CU330" s="39">
        <v>0</v>
      </c>
      <c r="CV330" s="39">
        <v>0</v>
      </c>
      <c r="CW330" s="39">
        <v>0</v>
      </c>
      <c r="CX330" s="39">
        <v>0</v>
      </c>
      <c r="CY330" s="39">
        <v>0</v>
      </c>
      <c r="CZ330" s="39">
        <v>0</v>
      </c>
      <c r="DA330" s="39">
        <v>0</v>
      </c>
      <c r="DB330" s="39">
        <v>0</v>
      </c>
      <c r="DC330" s="39">
        <v>0</v>
      </c>
      <c r="DD330" s="39">
        <v>0</v>
      </c>
      <c r="DE330" s="39">
        <v>0</v>
      </c>
      <c r="DF330" s="39">
        <v>0</v>
      </c>
      <c r="DG330" s="39">
        <v>0</v>
      </c>
      <c r="DH330" s="39">
        <v>0</v>
      </c>
      <c r="DI330" s="39">
        <v>0</v>
      </c>
      <c r="DJ330" s="39">
        <v>0</v>
      </c>
      <c r="DK330" s="39">
        <v>0</v>
      </c>
      <c r="DL330" s="39">
        <v>0</v>
      </c>
      <c r="DM330" s="39">
        <v>0</v>
      </c>
      <c r="DN330" s="39">
        <v>0</v>
      </c>
      <c r="DO330" s="39">
        <v>0</v>
      </c>
      <c r="DP330" s="39">
        <v>0</v>
      </c>
      <c r="DQ330" s="39">
        <v>0</v>
      </c>
      <c r="DR330" s="39">
        <v>0</v>
      </c>
      <c r="DS330" s="39">
        <v>0</v>
      </c>
    </row>
    <row r="331" spans="1:123" x14ac:dyDescent="0.4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71"/>
      <c r="AI331" s="171"/>
      <c r="AJ331" s="171"/>
      <c r="AK331" s="171"/>
      <c r="AL331" s="171"/>
      <c r="AM331" s="171"/>
      <c r="AN331" s="171"/>
      <c r="AO331" s="171"/>
      <c r="AP331" s="171"/>
      <c r="AQ331" s="171"/>
      <c r="AR331" s="171"/>
      <c r="AS331" s="171"/>
      <c r="AT331" s="171"/>
      <c r="AU331" s="171"/>
      <c r="AV331" s="171"/>
      <c r="AW331" s="171"/>
      <c r="AX331" s="171"/>
      <c r="AY331" s="171"/>
      <c r="AZ331" s="171"/>
      <c r="BA331" s="171"/>
      <c r="BB331" s="171"/>
      <c r="BC331" s="171"/>
      <c r="BD331" s="171"/>
      <c r="BE331" s="171"/>
      <c r="BF331" s="171"/>
      <c r="BG331" s="171"/>
      <c r="BH331" s="184"/>
      <c r="BI331" s="178"/>
      <c r="BJ331" s="178"/>
      <c r="BK331" s="172"/>
      <c r="BM331" s="9"/>
      <c r="BO331" s="40">
        <f t="shared" ref="BO331:CT331" si="16">ROWS(C329:C388)-COUNTBLANK(C329:C388)</f>
        <v>0</v>
      </c>
      <c r="BP331" s="40">
        <f t="shared" si="16"/>
        <v>0</v>
      </c>
      <c r="BQ331" s="40">
        <f t="shared" si="16"/>
        <v>0</v>
      </c>
      <c r="BR331" s="40">
        <f t="shared" si="16"/>
        <v>0</v>
      </c>
      <c r="BS331" s="40">
        <f t="shared" si="16"/>
        <v>0</v>
      </c>
      <c r="BT331" s="40">
        <f t="shared" si="16"/>
        <v>0</v>
      </c>
      <c r="BU331" s="40">
        <f t="shared" si="16"/>
        <v>0</v>
      </c>
      <c r="BV331" s="40">
        <f t="shared" si="16"/>
        <v>0</v>
      </c>
      <c r="BW331" s="40">
        <f t="shared" si="16"/>
        <v>0</v>
      </c>
      <c r="BX331" s="40">
        <f t="shared" si="16"/>
        <v>0</v>
      </c>
      <c r="BY331" s="40">
        <f t="shared" si="16"/>
        <v>0</v>
      </c>
      <c r="BZ331" s="40">
        <f t="shared" si="16"/>
        <v>0</v>
      </c>
      <c r="CA331" s="40">
        <f t="shared" si="16"/>
        <v>0</v>
      </c>
      <c r="CB331" s="40">
        <f t="shared" si="16"/>
        <v>0</v>
      </c>
      <c r="CC331" s="40">
        <f t="shared" si="16"/>
        <v>0</v>
      </c>
      <c r="CD331" s="40">
        <f t="shared" si="16"/>
        <v>0</v>
      </c>
      <c r="CE331" s="40">
        <f t="shared" si="16"/>
        <v>0</v>
      </c>
      <c r="CF331" s="40">
        <f t="shared" si="16"/>
        <v>0</v>
      </c>
      <c r="CG331" s="40">
        <f t="shared" si="16"/>
        <v>0</v>
      </c>
      <c r="CH331" s="40">
        <f t="shared" si="16"/>
        <v>0</v>
      </c>
      <c r="CI331" s="40">
        <f t="shared" si="16"/>
        <v>0</v>
      </c>
      <c r="CJ331" s="40">
        <f t="shared" si="16"/>
        <v>0</v>
      </c>
      <c r="CK331" s="40">
        <f t="shared" si="16"/>
        <v>0</v>
      </c>
      <c r="CL331" s="40">
        <f t="shared" si="16"/>
        <v>0</v>
      </c>
      <c r="CM331" s="40">
        <f t="shared" si="16"/>
        <v>0</v>
      </c>
      <c r="CN331" s="40">
        <f t="shared" si="16"/>
        <v>0</v>
      </c>
      <c r="CO331" s="40">
        <f t="shared" si="16"/>
        <v>0</v>
      </c>
      <c r="CP331" s="40">
        <f t="shared" si="16"/>
        <v>0</v>
      </c>
      <c r="CQ331" s="40">
        <f t="shared" si="16"/>
        <v>0</v>
      </c>
      <c r="CR331" s="40">
        <f t="shared" si="16"/>
        <v>0</v>
      </c>
      <c r="CS331" s="40">
        <f t="shared" si="16"/>
        <v>0</v>
      </c>
      <c r="CT331" s="40">
        <f t="shared" si="16"/>
        <v>0</v>
      </c>
      <c r="CU331" s="40">
        <f t="shared" ref="CU331:DS331" si="17">ROWS(AI329:AI388)-COUNTBLANK(AI329:AI388)</f>
        <v>0</v>
      </c>
      <c r="CV331" s="40">
        <f t="shared" si="17"/>
        <v>0</v>
      </c>
      <c r="CW331" s="40">
        <f t="shared" si="17"/>
        <v>0</v>
      </c>
      <c r="CX331" s="40">
        <f t="shared" si="17"/>
        <v>0</v>
      </c>
      <c r="CY331" s="40">
        <f t="shared" si="17"/>
        <v>0</v>
      </c>
      <c r="CZ331" s="40">
        <f t="shared" si="17"/>
        <v>0</v>
      </c>
      <c r="DA331" s="40">
        <f t="shared" si="17"/>
        <v>0</v>
      </c>
      <c r="DB331" s="40">
        <f t="shared" si="17"/>
        <v>0</v>
      </c>
      <c r="DC331" s="40">
        <f t="shared" si="17"/>
        <v>0</v>
      </c>
      <c r="DD331" s="40">
        <f t="shared" si="17"/>
        <v>0</v>
      </c>
      <c r="DE331" s="40">
        <f t="shared" si="17"/>
        <v>0</v>
      </c>
      <c r="DF331" s="40">
        <f t="shared" si="17"/>
        <v>0</v>
      </c>
      <c r="DG331" s="40">
        <f t="shared" si="17"/>
        <v>0</v>
      </c>
      <c r="DH331" s="40">
        <f t="shared" si="17"/>
        <v>0</v>
      </c>
      <c r="DI331" s="40">
        <f t="shared" si="17"/>
        <v>0</v>
      </c>
      <c r="DJ331" s="40">
        <f t="shared" si="17"/>
        <v>0</v>
      </c>
      <c r="DK331" s="40">
        <f t="shared" si="17"/>
        <v>0</v>
      </c>
      <c r="DL331" s="40">
        <f t="shared" si="17"/>
        <v>0</v>
      </c>
      <c r="DM331" s="40">
        <f t="shared" si="17"/>
        <v>0</v>
      </c>
      <c r="DN331" s="40">
        <f t="shared" si="17"/>
        <v>0</v>
      </c>
      <c r="DO331" s="40">
        <f t="shared" si="17"/>
        <v>0</v>
      </c>
      <c r="DP331" s="40">
        <f t="shared" si="17"/>
        <v>0</v>
      </c>
      <c r="DQ331" s="40">
        <f t="shared" si="17"/>
        <v>0</v>
      </c>
      <c r="DR331" s="40">
        <f t="shared" si="17"/>
        <v>0</v>
      </c>
      <c r="DS331" s="40">
        <f t="shared" si="17"/>
        <v>0</v>
      </c>
    </row>
    <row r="332" spans="1:123" x14ac:dyDescent="0.45">
      <c r="B332" s="189"/>
      <c r="C332" s="171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71"/>
      <c r="AI332" s="171"/>
      <c r="AJ332" s="171"/>
      <c r="AK332" s="171"/>
      <c r="AL332" s="171"/>
      <c r="AM332" s="171"/>
      <c r="AN332" s="171"/>
      <c r="AO332" s="171"/>
      <c r="AP332" s="171"/>
      <c r="AQ332" s="171"/>
      <c r="AR332" s="171"/>
      <c r="AS332" s="171"/>
      <c r="AT332" s="171"/>
      <c r="AU332" s="171"/>
      <c r="AV332" s="171"/>
      <c r="AW332" s="171"/>
      <c r="AX332" s="171"/>
      <c r="AY332" s="171"/>
      <c r="AZ332" s="171"/>
      <c r="BA332" s="171"/>
      <c r="BB332" s="171"/>
      <c r="BC332" s="171"/>
      <c r="BD332" s="171"/>
      <c r="BE332" s="171"/>
      <c r="BF332" s="171"/>
      <c r="BG332" s="171"/>
      <c r="BH332" s="184"/>
      <c r="BI332" s="178"/>
      <c r="BJ332" s="178"/>
      <c r="BK332" s="172"/>
      <c r="BM332" s="9"/>
    </row>
    <row r="333" spans="1:123" x14ac:dyDescent="0.45">
      <c r="B333" s="189"/>
      <c r="C333" s="171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71"/>
      <c r="AI333" s="171"/>
      <c r="AJ333" s="171"/>
      <c r="AK333" s="171"/>
      <c r="AL333" s="171"/>
      <c r="AM333" s="171"/>
      <c r="AN333" s="171"/>
      <c r="AO333" s="171"/>
      <c r="AP333" s="171"/>
      <c r="AQ333" s="171"/>
      <c r="AR333" s="171"/>
      <c r="AS333" s="171"/>
      <c r="AT333" s="171"/>
      <c r="AU333" s="171"/>
      <c r="AV333" s="171"/>
      <c r="AW333" s="171"/>
      <c r="AX333" s="171"/>
      <c r="AY333" s="171"/>
      <c r="AZ333" s="171"/>
      <c r="BA333" s="171"/>
      <c r="BB333" s="171"/>
      <c r="BC333" s="171"/>
      <c r="BD333" s="171"/>
      <c r="BE333" s="171"/>
      <c r="BF333" s="171"/>
      <c r="BG333" s="171"/>
      <c r="BH333" s="184"/>
      <c r="BI333" s="178"/>
      <c r="BJ333" s="178"/>
      <c r="BK333" s="172"/>
      <c r="BM333" s="9"/>
      <c r="BO333" s="22" t="s">
        <v>257</v>
      </c>
      <c r="BP333" s="22" t="s">
        <v>587</v>
      </c>
      <c r="BQ333" s="22" t="s">
        <v>590</v>
      </c>
      <c r="BR333" s="22" t="s">
        <v>588</v>
      </c>
      <c r="BS333" s="22" t="s">
        <v>589</v>
      </c>
    </row>
    <row r="334" spans="1:123" x14ac:dyDescent="0.45">
      <c r="B334" s="189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71"/>
      <c r="AI334" s="171"/>
      <c r="AJ334" s="171"/>
      <c r="AK334" s="171"/>
      <c r="AL334" s="171"/>
      <c r="AM334" s="171"/>
      <c r="AN334" s="171"/>
      <c r="AO334" s="171"/>
      <c r="AP334" s="171"/>
      <c r="AQ334" s="171"/>
      <c r="AR334" s="171"/>
      <c r="AS334" s="171"/>
      <c r="AT334" s="171"/>
      <c r="AU334" s="171"/>
      <c r="AV334" s="171"/>
      <c r="AW334" s="171"/>
      <c r="AX334" s="171"/>
      <c r="AY334" s="171"/>
      <c r="AZ334" s="171"/>
      <c r="BA334" s="171"/>
      <c r="BB334" s="171"/>
      <c r="BC334" s="171"/>
      <c r="BD334" s="171"/>
      <c r="BE334" s="171"/>
      <c r="BF334" s="171"/>
      <c r="BG334" s="171"/>
      <c r="BH334" s="184"/>
      <c r="BI334" s="178"/>
      <c r="BJ334" s="178"/>
      <c r="BK334" s="172"/>
      <c r="BM334" s="9"/>
      <c r="BO334" s="23">
        <f>ROWS(BH329:BH388)-COUNTBLANK(BH329:BH388)</f>
        <v>0</v>
      </c>
      <c r="BP334" s="23">
        <f>COUNTIF(BK329:BK388,"FALSE")</f>
        <v>0</v>
      </c>
      <c r="BQ334" s="23">
        <f>BO334-BP334</f>
        <v>0</v>
      </c>
      <c r="BR334" s="23">
        <f>COUNTIF(BJ329:BJ388,"O")</f>
        <v>0</v>
      </c>
      <c r="BS334" s="23">
        <f>COUNTIF(BJ329:BJ388,"*~?")</f>
        <v>0</v>
      </c>
    </row>
    <row r="335" spans="1:123" x14ac:dyDescent="0.45">
      <c r="B335" s="189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71"/>
      <c r="AI335" s="171"/>
      <c r="AJ335" s="171"/>
      <c r="AK335" s="171"/>
      <c r="AL335" s="171"/>
      <c r="AM335" s="171"/>
      <c r="AN335" s="171"/>
      <c r="AO335" s="171"/>
      <c r="AP335" s="171"/>
      <c r="AQ335" s="171"/>
      <c r="AR335" s="171"/>
      <c r="AS335" s="171"/>
      <c r="AT335" s="171"/>
      <c r="AU335" s="171"/>
      <c r="AV335" s="171"/>
      <c r="AW335" s="171"/>
      <c r="AX335" s="171"/>
      <c r="AY335" s="171"/>
      <c r="AZ335" s="171"/>
      <c r="BA335" s="171"/>
      <c r="BB335" s="171"/>
      <c r="BC335" s="171"/>
      <c r="BD335" s="171"/>
      <c r="BE335" s="171"/>
      <c r="BF335" s="171"/>
      <c r="BG335" s="171"/>
      <c r="BH335" s="184"/>
      <c r="BI335" s="178"/>
      <c r="BJ335" s="178"/>
      <c r="BK335" s="172"/>
      <c r="BM335" s="9"/>
    </row>
    <row r="336" spans="1:123" x14ac:dyDescent="0.45">
      <c r="B336" s="189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71"/>
      <c r="AI336" s="171"/>
      <c r="AJ336" s="171"/>
      <c r="AK336" s="171"/>
      <c r="AL336" s="171"/>
      <c r="AM336" s="171"/>
      <c r="AN336" s="171"/>
      <c r="AO336" s="171"/>
      <c r="AP336" s="171"/>
      <c r="AQ336" s="171"/>
      <c r="AR336" s="171"/>
      <c r="AS336" s="171"/>
      <c r="AT336" s="171"/>
      <c r="AU336" s="171"/>
      <c r="AV336" s="171"/>
      <c r="AW336" s="171"/>
      <c r="AX336" s="171"/>
      <c r="AY336" s="171"/>
      <c r="AZ336" s="171"/>
      <c r="BA336" s="171"/>
      <c r="BB336" s="171"/>
      <c r="BC336" s="171"/>
      <c r="BD336" s="171"/>
      <c r="BE336" s="171"/>
      <c r="BF336" s="171"/>
      <c r="BG336" s="171"/>
      <c r="BH336" s="184"/>
      <c r="BI336" s="178"/>
      <c r="BJ336" s="178"/>
      <c r="BK336" s="172"/>
      <c r="BM336" s="9"/>
      <c r="BO336" s="23"/>
      <c r="BP336" s="22" t="s">
        <v>455</v>
      </c>
      <c r="BQ336" s="22" t="s">
        <v>337</v>
      </c>
      <c r="BR336" s="22" t="s">
        <v>456</v>
      </c>
      <c r="BS336" s="88" t="s">
        <v>338</v>
      </c>
      <c r="BT336" s="88" t="s">
        <v>340</v>
      </c>
      <c r="BU336" s="88" t="s">
        <v>339</v>
      </c>
    </row>
    <row r="337" spans="2:76" x14ac:dyDescent="0.45">
      <c r="B337" s="189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71"/>
      <c r="AI337" s="171"/>
      <c r="AJ337" s="171"/>
      <c r="AK337" s="171"/>
      <c r="AL337" s="171"/>
      <c r="AM337" s="171"/>
      <c r="AN337" s="171"/>
      <c r="AO337" s="171"/>
      <c r="AP337" s="171"/>
      <c r="AQ337" s="171"/>
      <c r="AR337" s="171"/>
      <c r="AS337" s="171"/>
      <c r="AT337" s="171"/>
      <c r="AU337" s="171"/>
      <c r="AV337" s="171"/>
      <c r="AW337" s="171"/>
      <c r="AX337" s="171"/>
      <c r="AY337" s="171"/>
      <c r="AZ337" s="171"/>
      <c r="BA337" s="171"/>
      <c r="BB337" s="171"/>
      <c r="BC337" s="171"/>
      <c r="BD337" s="171"/>
      <c r="BE337" s="171"/>
      <c r="BF337" s="171"/>
      <c r="BG337" s="171"/>
      <c r="BH337" s="184"/>
      <c r="BI337" s="178"/>
      <c r="BJ337" s="178"/>
      <c r="BK337" s="172"/>
      <c r="BM337" s="9"/>
      <c r="BO337" s="22" t="s">
        <v>260</v>
      </c>
      <c r="BP337" s="25">
        <f>IF(ISNUMBER(SEARCH("S",A330)),COUNTIF(BK329:BK338,"False"),0)</f>
        <v>0</v>
      </c>
      <c r="BQ337" s="25">
        <f>IF(ISNUMBER(SEARCH("S",A330)),COUNTIF(BK357:BK366,"False"),0)</f>
        <v>0</v>
      </c>
      <c r="BR337" s="25">
        <f>IF(ISNUMBER(SEARCH("S",A330)),COUNTIF(BK339:BK356,"False"),0)</f>
        <v>0</v>
      </c>
      <c r="BS337" s="25">
        <f>IF(ISNUMBER(SEARCH("S",A330)),COUNTIF(BK329:BK338,"False")+COUNTIF(BK359:BK362,"False"),0)</f>
        <v>0</v>
      </c>
      <c r="BT337" s="25">
        <f>IF(ISNUMBER(SEARCH("S",A330)),COUNTIF(BK339:BK348,"False"),0)</f>
        <v>0</v>
      </c>
      <c r="BU337" s="25">
        <f>IF(ISNUMBER(SEARCH("S",A330)),COUNTIF(BK349:BK358,"False")+COUNTIF(BK363:BK366,"False"),0)</f>
        <v>0</v>
      </c>
    </row>
    <row r="338" spans="2:76" x14ac:dyDescent="0.45">
      <c r="B338" s="189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71"/>
      <c r="AI338" s="171"/>
      <c r="AJ338" s="171"/>
      <c r="AK338" s="171"/>
      <c r="AL338" s="171"/>
      <c r="AM338" s="171"/>
      <c r="AN338" s="171"/>
      <c r="AO338" s="171"/>
      <c r="AP338" s="171"/>
      <c r="AQ338" s="171"/>
      <c r="AR338" s="171"/>
      <c r="AS338" s="171"/>
      <c r="AT338" s="171"/>
      <c r="AU338" s="171"/>
      <c r="AV338" s="171"/>
      <c r="AW338" s="171"/>
      <c r="AX338" s="171"/>
      <c r="AY338" s="171"/>
      <c r="AZ338" s="171"/>
      <c r="BA338" s="171"/>
      <c r="BB338" s="171"/>
      <c r="BC338" s="171"/>
      <c r="BD338" s="171"/>
      <c r="BE338" s="171"/>
      <c r="BF338" s="171"/>
      <c r="BG338" s="171"/>
      <c r="BH338" s="184"/>
      <c r="BI338" s="178"/>
      <c r="BJ338" s="178"/>
      <c r="BK338" s="172"/>
      <c r="BM338" s="9"/>
      <c r="BO338" s="22" t="s">
        <v>352</v>
      </c>
      <c r="BP338" s="25">
        <f>IF(ISNUMBER(SEARCH("P",A330)),COUNTIF(BK329:BK338,"False"),0)</f>
        <v>0</v>
      </c>
      <c r="BQ338" s="25">
        <f>IF(ISNUMBER(SEARCH("P",A330)),COUNTIF(BK350:BK359,"False"),0)</f>
        <v>0</v>
      </c>
      <c r="BR338" s="25">
        <f>IF(ISNUMBER(SEARCH("P",A330)),COUNTIF(BK339:BK349,"False"),0)</f>
        <v>0</v>
      </c>
      <c r="BS338" s="25">
        <f>IF(ISNUMBER(SEARCH("P",A330)),COUNTIF(BK329:BK337,"False")+COUNTIF(BK356:BK357,"False"),0)</f>
        <v>0</v>
      </c>
      <c r="BT338" s="25">
        <f>IF(ISNUMBER(SEARCH("P",A330)),COUNTIF(BK338:BK346,"False"),0)</f>
        <v>0</v>
      </c>
      <c r="BU338" s="25">
        <f>IF(ISNUMBER(SEARCH("P",A330)),COUNTIF(BK347:BK355,"False")+COUNTIF(BK358:BK359,"False"),0)</f>
        <v>0</v>
      </c>
    </row>
    <row r="339" spans="2:76" x14ac:dyDescent="0.45">
      <c r="B339" s="189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71"/>
      <c r="AI339" s="171"/>
      <c r="AJ339" s="171"/>
      <c r="AK339" s="171"/>
      <c r="AL339" s="171"/>
      <c r="AM339" s="171"/>
      <c r="AN339" s="171"/>
      <c r="AO339" s="171"/>
      <c r="AP339" s="171"/>
      <c r="AQ339" s="171"/>
      <c r="AR339" s="171"/>
      <c r="AS339" s="171"/>
      <c r="AT339" s="171"/>
      <c r="AU339" s="171"/>
      <c r="AV339" s="171"/>
      <c r="AW339" s="171"/>
      <c r="AX339" s="171"/>
      <c r="AY339" s="171"/>
      <c r="AZ339" s="171"/>
      <c r="BA339" s="171"/>
      <c r="BB339" s="171"/>
      <c r="BC339" s="171"/>
      <c r="BD339" s="171"/>
      <c r="BE339" s="171"/>
      <c r="BF339" s="171"/>
      <c r="BG339" s="171"/>
      <c r="BH339" s="184"/>
      <c r="BI339" s="178"/>
      <c r="BJ339" s="178"/>
      <c r="BK339" s="172"/>
      <c r="BM339" s="9"/>
      <c r="BO339" s="22" t="s">
        <v>353</v>
      </c>
      <c r="BP339" s="25">
        <f>IF(ISNUMBER(SEARCH("A",A330)),COUNTIF(BK329:BK338,"False"),0)</f>
        <v>0</v>
      </c>
      <c r="BQ339" s="25">
        <f>IF(ISNUMBER(SEARCH("A",A330)),COUNTIF(BK379:BK388,"False"),0)</f>
        <v>0</v>
      </c>
      <c r="BR339" s="25">
        <f>IF(ISNUMBER(SEARCH("A",A330)),COUNTIF(BK339:BK378,"False"),0)</f>
        <v>0</v>
      </c>
      <c r="BS339" s="25">
        <f>IF(ISNUMBER(SEARCH("A",A330)),COUNTIF(BK329:BK348,"False"),0)</f>
        <v>0</v>
      </c>
      <c r="BT339" s="25">
        <f>IF(ISNUMBER(SEARCH("A",A330)),COUNTIF(BK349:BK368,"False"),0)</f>
        <v>0</v>
      </c>
      <c r="BU339" s="25">
        <f>IF(ISNUMBER(SEARCH("A",A330)),COUNTIF(BK369:BK388,"False"),0)</f>
        <v>0</v>
      </c>
    </row>
    <row r="340" spans="2:76" x14ac:dyDescent="0.45">
      <c r="B340" s="189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71"/>
      <c r="AI340" s="171"/>
      <c r="AJ340" s="171"/>
      <c r="AK340" s="171"/>
      <c r="AL340" s="171"/>
      <c r="AM340" s="171"/>
      <c r="AN340" s="171"/>
      <c r="AO340" s="171"/>
      <c r="AP340" s="171"/>
      <c r="AQ340" s="171"/>
      <c r="AR340" s="171"/>
      <c r="AS340" s="171"/>
      <c r="AT340" s="171"/>
      <c r="AU340" s="171"/>
      <c r="AV340" s="171"/>
      <c r="AW340" s="171"/>
      <c r="AX340" s="171"/>
      <c r="AY340" s="171"/>
      <c r="AZ340" s="171"/>
      <c r="BA340" s="171"/>
      <c r="BB340" s="171"/>
      <c r="BC340" s="171"/>
      <c r="BD340" s="171"/>
      <c r="BE340" s="171"/>
      <c r="BF340" s="171"/>
      <c r="BG340" s="171"/>
      <c r="BH340" s="184"/>
      <c r="BI340" s="178"/>
      <c r="BJ340" s="178"/>
      <c r="BK340" s="172"/>
      <c r="BM340" s="9"/>
    </row>
    <row r="341" spans="2:76" x14ac:dyDescent="0.45">
      <c r="B341" s="189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71"/>
      <c r="AI341" s="171"/>
      <c r="AJ341" s="171"/>
      <c r="AK341" s="171"/>
      <c r="AL341" s="171"/>
      <c r="AM341" s="171"/>
      <c r="AN341" s="171"/>
      <c r="AO341" s="171"/>
      <c r="AP341" s="171"/>
      <c r="AQ341" s="171"/>
      <c r="AR341" s="171"/>
      <c r="AS341" s="171"/>
      <c r="AT341" s="171"/>
      <c r="AU341" s="171"/>
      <c r="AV341" s="171"/>
      <c r="AW341" s="171"/>
      <c r="AX341" s="171"/>
      <c r="AY341" s="171"/>
      <c r="AZ341" s="171"/>
      <c r="BA341" s="171"/>
      <c r="BB341" s="171"/>
      <c r="BC341" s="171"/>
      <c r="BD341" s="171"/>
      <c r="BE341" s="171"/>
      <c r="BF341" s="171"/>
      <c r="BG341" s="171"/>
      <c r="BH341" s="184"/>
      <c r="BI341" s="178"/>
      <c r="BJ341" s="178"/>
      <c r="BK341" s="172"/>
      <c r="BM341" s="9"/>
    </row>
    <row r="342" spans="2:76" x14ac:dyDescent="0.45">
      <c r="B342" s="189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71"/>
      <c r="AI342" s="171"/>
      <c r="AJ342" s="171"/>
      <c r="AK342" s="171"/>
      <c r="AL342" s="171"/>
      <c r="AM342" s="171"/>
      <c r="AN342" s="171"/>
      <c r="AO342" s="171"/>
      <c r="AP342" s="171"/>
      <c r="AQ342" s="171"/>
      <c r="AR342" s="171"/>
      <c r="AS342" s="171"/>
      <c r="AT342" s="171"/>
      <c r="AU342" s="171"/>
      <c r="AV342" s="171"/>
      <c r="AW342" s="171"/>
      <c r="AX342" s="171"/>
      <c r="AY342" s="171"/>
      <c r="AZ342" s="171"/>
      <c r="BA342" s="171"/>
      <c r="BB342" s="171"/>
      <c r="BC342" s="171"/>
      <c r="BD342" s="171"/>
      <c r="BE342" s="171"/>
      <c r="BF342" s="171"/>
      <c r="BG342" s="171"/>
      <c r="BH342" s="184"/>
      <c r="BI342" s="178"/>
      <c r="BJ342" s="178"/>
      <c r="BK342" s="172"/>
      <c r="BM342" s="9"/>
    </row>
    <row r="343" spans="2:76" x14ac:dyDescent="0.45">
      <c r="B343" s="189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71"/>
      <c r="AI343" s="171"/>
      <c r="AJ343" s="171"/>
      <c r="AK343" s="171"/>
      <c r="AL343" s="171"/>
      <c r="AM343" s="171"/>
      <c r="AN343" s="171"/>
      <c r="AO343" s="171"/>
      <c r="AP343" s="171"/>
      <c r="AQ343" s="171"/>
      <c r="AR343" s="171"/>
      <c r="AS343" s="171"/>
      <c r="AT343" s="171"/>
      <c r="AU343" s="171"/>
      <c r="AV343" s="171"/>
      <c r="AW343" s="171"/>
      <c r="AX343" s="171"/>
      <c r="AY343" s="171"/>
      <c r="AZ343" s="171"/>
      <c r="BA343" s="171"/>
      <c r="BB343" s="171"/>
      <c r="BC343" s="171"/>
      <c r="BD343" s="171"/>
      <c r="BE343" s="171"/>
      <c r="BF343" s="171"/>
      <c r="BG343" s="171"/>
      <c r="BH343" s="184"/>
      <c r="BI343" s="178"/>
      <c r="BJ343" s="178"/>
      <c r="BK343" s="172"/>
      <c r="BM343" s="9"/>
    </row>
    <row r="344" spans="2:76" x14ac:dyDescent="0.45">
      <c r="B344" s="189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71"/>
      <c r="AI344" s="171"/>
      <c r="AJ344" s="171"/>
      <c r="AK344" s="171"/>
      <c r="AL344" s="171"/>
      <c r="AM344" s="171"/>
      <c r="AN344" s="171"/>
      <c r="AO344" s="171"/>
      <c r="AP344" s="171"/>
      <c r="AQ344" s="171"/>
      <c r="AR344" s="171"/>
      <c r="AS344" s="171"/>
      <c r="AT344" s="171"/>
      <c r="AU344" s="171"/>
      <c r="AV344" s="171"/>
      <c r="AW344" s="171"/>
      <c r="AX344" s="171"/>
      <c r="AY344" s="171"/>
      <c r="AZ344" s="171"/>
      <c r="BA344" s="171"/>
      <c r="BB344" s="171"/>
      <c r="BC344" s="171"/>
      <c r="BD344" s="171"/>
      <c r="BE344" s="171"/>
      <c r="BF344" s="171"/>
      <c r="BG344" s="171"/>
      <c r="BH344" s="184"/>
      <c r="BI344" s="178"/>
      <c r="BJ344" s="178"/>
      <c r="BK344" s="172"/>
      <c r="BM344" s="9"/>
    </row>
    <row r="345" spans="2:76" x14ac:dyDescent="0.45">
      <c r="B345" s="189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71"/>
      <c r="AI345" s="171"/>
      <c r="AJ345" s="171"/>
      <c r="AK345" s="171"/>
      <c r="AL345" s="171"/>
      <c r="AM345" s="171"/>
      <c r="AN345" s="171"/>
      <c r="AO345" s="171"/>
      <c r="AP345" s="171"/>
      <c r="AQ345" s="171"/>
      <c r="AR345" s="171"/>
      <c r="AS345" s="171"/>
      <c r="AT345" s="171"/>
      <c r="AU345" s="171"/>
      <c r="AV345" s="171"/>
      <c r="AW345" s="171"/>
      <c r="AX345" s="171"/>
      <c r="AY345" s="171"/>
      <c r="AZ345" s="171"/>
      <c r="BA345" s="171"/>
      <c r="BB345" s="171"/>
      <c r="BC345" s="171"/>
      <c r="BD345" s="171"/>
      <c r="BE345" s="171"/>
      <c r="BF345" s="171"/>
      <c r="BG345" s="171"/>
      <c r="BH345" s="184"/>
      <c r="BI345" s="178"/>
      <c r="BJ345" s="178"/>
      <c r="BK345" s="172"/>
      <c r="BM345" s="9"/>
    </row>
    <row r="346" spans="2:76" x14ac:dyDescent="0.45">
      <c r="B346" s="189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71"/>
      <c r="AI346" s="171"/>
      <c r="AJ346" s="171"/>
      <c r="AK346" s="171"/>
      <c r="AL346" s="171"/>
      <c r="AM346" s="171"/>
      <c r="AN346" s="171"/>
      <c r="AO346" s="171"/>
      <c r="AP346" s="171"/>
      <c r="AQ346" s="171"/>
      <c r="AR346" s="171"/>
      <c r="AS346" s="171"/>
      <c r="AT346" s="171"/>
      <c r="AU346" s="171"/>
      <c r="AV346" s="171"/>
      <c r="AW346" s="171"/>
      <c r="AX346" s="171"/>
      <c r="AY346" s="171"/>
      <c r="AZ346" s="171"/>
      <c r="BA346" s="171"/>
      <c r="BB346" s="171"/>
      <c r="BC346" s="171"/>
      <c r="BD346" s="171"/>
      <c r="BE346" s="171"/>
      <c r="BF346" s="171"/>
      <c r="BG346" s="171"/>
      <c r="BH346" s="184"/>
      <c r="BI346" s="178"/>
      <c r="BJ346" s="178"/>
      <c r="BK346" s="172"/>
      <c r="BM346" s="9"/>
    </row>
    <row r="347" spans="2:76" x14ac:dyDescent="0.45">
      <c r="B347" s="189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71"/>
      <c r="AI347" s="171"/>
      <c r="AJ347" s="171"/>
      <c r="AK347" s="171"/>
      <c r="AL347" s="171"/>
      <c r="AM347" s="171"/>
      <c r="AN347" s="171"/>
      <c r="AO347" s="171"/>
      <c r="AP347" s="171"/>
      <c r="AQ347" s="171"/>
      <c r="AR347" s="171"/>
      <c r="AS347" s="171"/>
      <c r="AT347" s="171"/>
      <c r="AU347" s="171"/>
      <c r="AV347" s="171"/>
      <c r="AW347" s="171"/>
      <c r="AX347" s="171"/>
      <c r="AY347" s="171"/>
      <c r="AZ347" s="171"/>
      <c r="BA347" s="171"/>
      <c r="BB347" s="171"/>
      <c r="BC347" s="171"/>
      <c r="BD347" s="171"/>
      <c r="BE347" s="171"/>
      <c r="BF347" s="171"/>
      <c r="BG347" s="171"/>
      <c r="BH347" s="184"/>
      <c r="BI347" s="178"/>
      <c r="BJ347" s="178"/>
      <c r="BK347" s="172"/>
      <c r="BM347" s="9"/>
    </row>
    <row r="348" spans="2:76" x14ac:dyDescent="0.45">
      <c r="B348" s="189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71"/>
      <c r="AI348" s="171"/>
      <c r="AJ348" s="171"/>
      <c r="AK348" s="171"/>
      <c r="AL348" s="171"/>
      <c r="AM348" s="171"/>
      <c r="AN348" s="171"/>
      <c r="AO348" s="171"/>
      <c r="AP348" s="171"/>
      <c r="AQ348" s="171"/>
      <c r="AR348" s="171"/>
      <c r="AS348" s="171"/>
      <c r="AT348" s="171"/>
      <c r="AU348" s="171"/>
      <c r="AV348" s="171"/>
      <c r="AW348" s="171"/>
      <c r="AX348" s="171"/>
      <c r="AY348" s="171"/>
      <c r="AZ348" s="171"/>
      <c r="BA348" s="171"/>
      <c r="BB348" s="171"/>
      <c r="BC348" s="171"/>
      <c r="BD348" s="171"/>
      <c r="BE348" s="171"/>
      <c r="BF348" s="171"/>
      <c r="BG348" s="171"/>
      <c r="BH348" s="184"/>
      <c r="BI348" s="178"/>
      <c r="BJ348" s="178"/>
      <c r="BK348" s="172"/>
      <c r="BM348" s="9"/>
      <c r="BX348" t="s">
        <v>341</v>
      </c>
    </row>
    <row r="349" spans="2:76" x14ac:dyDescent="0.45">
      <c r="B349" s="189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71"/>
      <c r="AI349" s="171"/>
      <c r="AJ349" s="171"/>
      <c r="AK349" s="171"/>
      <c r="AL349" s="171"/>
      <c r="AM349" s="171"/>
      <c r="AN349" s="171"/>
      <c r="AO349" s="171"/>
      <c r="AP349" s="171"/>
      <c r="AQ349" s="171"/>
      <c r="AR349" s="171"/>
      <c r="AS349" s="171"/>
      <c r="AT349" s="171"/>
      <c r="AU349" s="171"/>
      <c r="AV349" s="171"/>
      <c r="AW349" s="171"/>
      <c r="AX349" s="171"/>
      <c r="AY349" s="171"/>
      <c r="AZ349" s="171"/>
      <c r="BA349" s="171"/>
      <c r="BB349" s="171"/>
      <c r="BC349" s="171"/>
      <c r="BD349" s="171"/>
      <c r="BE349" s="171"/>
      <c r="BF349" s="171"/>
      <c r="BG349" s="171"/>
      <c r="BH349" s="184"/>
      <c r="BI349" s="178"/>
      <c r="BJ349" s="178"/>
      <c r="BK349" s="172"/>
      <c r="BM349" s="9"/>
    </row>
    <row r="350" spans="2:76" x14ac:dyDescent="0.45">
      <c r="B350" s="189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71"/>
      <c r="AI350" s="171"/>
      <c r="AJ350" s="171"/>
      <c r="AK350" s="171"/>
      <c r="AL350" s="171"/>
      <c r="AM350" s="171"/>
      <c r="AN350" s="171"/>
      <c r="AO350" s="171"/>
      <c r="AP350" s="171"/>
      <c r="AQ350" s="171"/>
      <c r="AR350" s="171"/>
      <c r="AS350" s="171"/>
      <c r="AT350" s="171"/>
      <c r="AU350" s="171"/>
      <c r="AV350" s="171"/>
      <c r="AW350" s="171"/>
      <c r="AX350" s="171"/>
      <c r="AY350" s="171"/>
      <c r="AZ350" s="171"/>
      <c r="BA350" s="171"/>
      <c r="BB350" s="171"/>
      <c r="BC350" s="171"/>
      <c r="BD350" s="171"/>
      <c r="BE350" s="171"/>
      <c r="BF350" s="171"/>
      <c r="BG350" s="171"/>
      <c r="BH350" s="184"/>
      <c r="BI350" s="178"/>
      <c r="BJ350" s="178"/>
      <c r="BK350" s="172"/>
      <c r="BM350" s="9"/>
    </row>
    <row r="351" spans="2:76" x14ac:dyDescent="0.45">
      <c r="B351" s="189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71"/>
      <c r="AI351" s="171"/>
      <c r="AJ351" s="171"/>
      <c r="AK351" s="171"/>
      <c r="AL351" s="171"/>
      <c r="AM351" s="171"/>
      <c r="AN351" s="171"/>
      <c r="AO351" s="171"/>
      <c r="AP351" s="171"/>
      <c r="AQ351" s="171"/>
      <c r="AR351" s="171"/>
      <c r="AS351" s="171"/>
      <c r="AT351" s="171"/>
      <c r="AU351" s="171"/>
      <c r="AV351" s="171"/>
      <c r="AW351" s="171"/>
      <c r="AX351" s="171"/>
      <c r="AY351" s="171"/>
      <c r="AZ351" s="171"/>
      <c r="BA351" s="171"/>
      <c r="BB351" s="171"/>
      <c r="BC351" s="171"/>
      <c r="BD351" s="171"/>
      <c r="BE351" s="171"/>
      <c r="BF351" s="171"/>
      <c r="BG351" s="171"/>
      <c r="BH351" s="184"/>
      <c r="BI351" s="178"/>
      <c r="BJ351" s="178"/>
      <c r="BK351" s="172"/>
      <c r="BM351" s="9"/>
    </row>
    <row r="352" spans="2:76" x14ac:dyDescent="0.45">
      <c r="B352" s="189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71"/>
      <c r="AI352" s="171"/>
      <c r="AJ352" s="171"/>
      <c r="AK352" s="171"/>
      <c r="AL352" s="171"/>
      <c r="AM352" s="171"/>
      <c r="AN352" s="171"/>
      <c r="AO352" s="171"/>
      <c r="AP352" s="171"/>
      <c r="AQ352" s="171"/>
      <c r="AR352" s="171"/>
      <c r="AS352" s="171"/>
      <c r="AT352" s="171"/>
      <c r="AU352" s="171"/>
      <c r="AV352" s="171"/>
      <c r="AW352" s="171"/>
      <c r="AX352" s="171"/>
      <c r="AY352" s="171"/>
      <c r="AZ352" s="171"/>
      <c r="BA352" s="171"/>
      <c r="BB352" s="171"/>
      <c r="BC352" s="171"/>
      <c r="BD352" s="171"/>
      <c r="BE352" s="171"/>
      <c r="BF352" s="171"/>
      <c r="BG352" s="171"/>
      <c r="BH352" s="184"/>
      <c r="BI352" s="178"/>
      <c r="BJ352" s="178"/>
      <c r="BK352" s="172"/>
      <c r="BM352" s="9"/>
    </row>
    <row r="353" spans="2:65" x14ac:dyDescent="0.45">
      <c r="B353" s="189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71"/>
      <c r="AI353" s="171"/>
      <c r="AJ353" s="171"/>
      <c r="AK353" s="171"/>
      <c r="AL353" s="171"/>
      <c r="AM353" s="171"/>
      <c r="AN353" s="171"/>
      <c r="AO353" s="171"/>
      <c r="AP353" s="171"/>
      <c r="AQ353" s="171"/>
      <c r="AR353" s="171"/>
      <c r="AS353" s="171"/>
      <c r="AT353" s="171"/>
      <c r="AU353" s="171"/>
      <c r="AV353" s="171"/>
      <c r="AW353" s="171"/>
      <c r="AX353" s="171"/>
      <c r="AY353" s="171"/>
      <c r="AZ353" s="171"/>
      <c r="BA353" s="171"/>
      <c r="BB353" s="171"/>
      <c r="BC353" s="171"/>
      <c r="BD353" s="171"/>
      <c r="BE353" s="171"/>
      <c r="BF353" s="171"/>
      <c r="BG353" s="171"/>
      <c r="BH353" s="184"/>
      <c r="BI353" s="178"/>
      <c r="BJ353" s="178"/>
      <c r="BK353" s="172"/>
      <c r="BM353" s="9"/>
    </row>
    <row r="354" spans="2:65" x14ac:dyDescent="0.45">
      <c r="B354" s="189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71"/>
      <c r="AI354" s="171"/>
      <c r="AJ354" s="171"/>
      <c r="AK354" s="171"/>
      <c r="AL354" s="171"/>
      <c r="AM354" s="171"/>
      <c r="AN354" s="171"/>
      <c r="AO354" s="171"/>
      <c r="AP354" s="171"/>
      <c r="AQ354" s="171"/>
      <c r="AR354" s="171"/>
      <c r="AS354" s="171"/>
      <c r="AT354" s="171"/>
      <c r="AU354" s="171"/>
      <c r="AV354" s="171"/>
      <c r="AW354" s="171"/>
      <c r="AX354" s="171"/>
      <c r="AY354" s="171"/>
      <c r="AZ354" s="171"/>
      <c r="BA354" s="171"/>
      <c r="BB354" s="171"/>
      <c r="BC354" s="171"/>
      <c r="BD354" s="171"/>
      <c r="BE354" s="171"/>
      <c r="BF354" s="171"/>
      <c r="BG354" s="171"/>
      <c r="BH354" s="184"/>
      <c r="BI354" s="178"/>
      <c r="BJ354" s="178"/>
      <c r="BK354" s="172"/>
      <c r="BM354" s="9"/>
    </row>
    <row r="355" spans="2:65" x14ac:dyDescent="0.45">
      <c r="B355" s="189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71"/>
      <c r="AI355" s="171"/>
      <c r="AJ355" s="171"/>
      <c r="AK355" s="171"/>
      <c r="AL355" s="171"/>
      <c r="AM355" s="171"/>
      <c r="AN355" s="171"/>
      <c r="AO355" s="171"/>
      <c r="AP355" s="171"/>
      <c r="AQ355" s="171"/>
      <c r="AR355" s="171"/>
      <c r="AS355" s="171"/>
      <c r="AT355" s="171"/>
      <c r="AU355" s="171"/>
      <c r="AV355" s="171"/>
      <c r="AW355" s="171"/>
      <c r="AX355" s="171"/>
      <c r="AY355" s="171"/>
      <c r="AZ355" s="171"/>
      <c r="BA355" s="171"/>
      <c r="BB355" s="171"/>
      <c r="BC355" s="171"/>
      <c r="BD355" s="171"/>
      <c r="BE355" s="171"/>
      <c r="BF355" s="171"/>
      <c r="BG355" s="171"/>
      <c r="BH355" s="184"/>
      <c r="BI355" s="178"/>
      <c r="BJ355" s="178"/>
      <c r="BK355" s="172"/>
      <c r="BM355" s="9"/>
    </row>
    <row r="356" spans="2:65" x14ac:dyDescent="0.45">
      <c r="B356" s="189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71"/>
      <c r="AI356" s="171"/>
      <c r="AJ356" s="171"/>
      <c r="AK356" s="171"/>
      <c r="AL356" s="171"/>
      <c r="AM356" s="171"/>
      <c r="AN356" s="171"/>
      <c r="AO356" s="171"/>
      <c r="AP356" s="171"/>
      <c r="AQ356" s="171"/>
      <c r="AR356" s="171"/>
      <c r="AS356" s="171"/>
      <c r="AT356" s="171"/>
      <c r="AU356" s="171"/>
      <c r="AV356" s="171"/>
      <c r="AW356" s="171"/>
      <c r="AX356" s="171"/>
      <c r="AY356" s="171"/>
      <c r="AZ356" s="171"/>
      <c r="BA356" s="171"/>
      <c r="BB356" s="171"/>
      <c r="BC356" s="171"/>
      <c r="BD356" s="171"/>
      <c r="BE356" s="171"/>
      <c r="BF356" s="171"/>
      <c r="BG356" s="171"/>
      <c r="BH356" s="184"/>
      <c r="BI356" s="178"/>
      <c r="BJ356" s="178"/>
      <c r="BK356" s="172"/>
      <c r="BM356" s="9"/>
    </row>
    <row r="357" spans="2:65" x14ac:dyDescent="0.45">
      <c r="B357" s="189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71"/>
      <c r="AI357" s="171"/>
      <c r="AJ357" s="171"/>
      <c r="AK357" s="171"/>
      <c r="AL357" s="171"/>
      <c r="AM357" s="171"/>
      <c r="AN357" s="171"/>
      <c r="AO357" s="171"/>
      <c r="AP357" s="171"/>
      <c r="AQ357" s="171"/>
      <c r="AR357" s="171"/>
      <c r="AS357" s="171"/>
      <c r="AT357" s="171"/>
      <c r="AU357" s="171"/>
      <c r="AV357" s="171"/>
      <c r="AW357" s="171"/>
      <c r="AX357" s="171"/>
      <c r="AY357" s="171"/>
      <c r="AZ357" s="171"/>
      <c r="BA357" s="171"/>
      <c r="BB357" s="171"/>
      <c r="BC357" s="171"/>
      <c r="BD357" s="171"/>
      <c r="BE357" s="171"/>
      <c r="BF357" s="171"/>
      <c r="BG357" s="171"/>
      <c r="BH357" s="184"/>
      <c r="BI357" s="178"/>
      <c r="BJ357" s="178"/>
      <c r="BK357" s="172"/>
      <c r="BM357" s="9"/>
    </row>
    <row r="358" spans="2:65" x14ac:dyDescent="0.45">
      <c r="B358" s="189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71"/>
      <c r="AI358" s="171"/>
      <c r="AJ358" s="171"/>
      <c r="AK358" s="171"/>
      <c r="AL358" s="171"/>
      <c r="AM358" s="171"/>
      <c r="AN358" s="171"/>
      <c r="AO358" s="171"/>
      <c r="AP358" s="171"/>
      <c r="AQ358" s="171"/>
      <c r="AR358" s="171"/>
      <c r="AS358" s="171"/>
      <c r="AT358" s="171"/>
      <c r="AU358" s="171"/>
      <c r="AV358" s="171"/>
      <c r="AW358" s="171"/>
      <c r="AX358" s="171"/>
      <c r="AY358" s="171"/>
      <c r="AZ358" s="171"/>
      <c r="BA358" s="171"/>
      <c r="BB358" s="171"/>
      <c r="BC358" s="171"/>
      <c r="BD358" s="171"/>
      <c r="BE358" s="171"/>
      <c r="BF358" s="171"/>
      <c r="BG358" s="171"/>
      <c r="BH358" s="184"/>
      <c r="BI358" s="178"/>
      <c r="BJ358" s="178"/>
      <c r="BK358" s="172"/>
      <c r="BM358" s="9"/>
    </row>
    <row r="359" spans="2:65" x14ac:dyDescent="0.45">
      <c r="B359" s="189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71"/>
      <c r="AI359" s="171"/>
      <c r="AJ359" s="171"/>
      <c r="AK359" s="171"/>
      <c r="AL359" s="171"/>
      <c r="AM359" s="171"/>
      <c r="AN359" s="171"/>
      <c r="AO359" s="171"/>
      <c r="AP359" s="171"/>
      <c r="AQ359" s="171"/>
      <c r="AR359" s="171"/>
      <c r="AS359" s="171"/>
      <c r="AT359" s="171"/>
      <c r="AU359" s="171"/>
      <c r="AV359" s="171"/>
      <c r="AW359" s="171"/>
      <c r="AX359" s="171"/>
      <c r="AY359" s="171"/>
      <c r="AZ359" s="171"/>
      <c r="BA359" s="171"/>
      <c r="BB359" s="171"/>
      <c r="BC359" s="171"/>
      <c r="BD359" s="171"/>
      <c r="BE359" s="171"/>
      <c r="BF359" s="171"/>
      <c r="BG359" s="171"/>
      <c r="BH359" s="184"/>
      <c r="BI359" s="178"/>
      <c r="BJ359" s="178"/>
      <c r="BK359" s="172"/>
      <c r="BM359" s="9"/>
    </row>
    <row r="360" spans="2:65" x14ac:dyDescent="0.45">
      <c r="B360" s="189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71"/>
      <c r="AI360" s="171"/>
      <c r="AJ360" s="171"/>
      <c r="AK360" s="171"/>
      <c r="AL360" s="171"/>
      <c r="AM360" s="171"/>
      <c r="AN360" s="171"/>
      <c r="AO360" s="171"/>
      <c r="AP360" s="171"/>
      <c r="AQ360" s="171"/>
      <c r="AR360" s="171"/>
      <c r="AS360" s="171"/>
      <c r="AT360" s="171"/>
      <c r="AU360" s="171"/>
      <c r="AV360" s="171"/>
      <c r="AW360" s="171"/>
      <c r="AX360" s="171"/>
      <c r="AY360" s="171"/>
      <c r="AZ360" s="171"/>
      <c r="BA360" s="171"/>
      <c r="BB360" s="171"/>
      <c r="BC360" s="171"/>
      <c r="BD360" s="171"/>
      <c r="BE360" s="171"/>
      <c r="BF360" s="171"/>
      <c r="BG360" s="171"/>
      <c r="BH360" s="184"/>
      <c r="BI360" s="178"/>
      <c r="BJ360" s="178"/>
      <c r="BK360" s="172"/>
      <c r="BM360" s="9"/>
    </row>
    <row r="361" spans="2:65" x14ac:dyDescent="0.45">
      <c r="B361" s="189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71"/>
      <c r="AI361" s="171"/>
      <c r="AJ361" s="171"/>
      <c r="AK361" s="171"/>
      <c r="AL361" s="171"/>
      <c r="AM361" s="171"/>
      <c r="AN361" s="171"/>
      <c r="AO361" s="171"/>
      <c r="AP361" s="171"/>
      <c r="AQ361" s="171"/>
      <c r="AR361" s="171"/>
      <c r="AS361" s="171"/>
      <c r="AT361" s="171"/>
      <c r="AU361" s="171"/>
      <c r="AV361" s="171"/>
      <c r="AW361" s="171"/>
      <c r="AX361" s="171"/>
      <c r="AY361" s="171"/>
      <c r="AZ361" s="171"/>
      <c r="BA361" s="171"/>
      <c r="BB361" s="171"/>
      <c r="BC361" s="171"/>
      <c r="BD361" s="171"/>
      <c r="BE361" s="171"/>
      <c r="BF361" s="171"/>
      <c r="BG361" s="171"/>
      <c r="BH361" s="184"/>
      <c r="BI361" s="178"/>
      <c r="BJ361" s="178"/>
      <c r="BK361" s="172"/>
      <c r="BM361" s="9"/>
    </row>
    <row r="362" spans="2:65" x14ac:dyDescent="0.45">
      <c r="B362" s="189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71"/>
      <c r="AI362" s="171"/>
      <c r="AJ362" s="171"/>
      <c r="AK362" s="171"/>
      <c r="AL362" s="171"/>
      <c r="AM362" s="171"/>
      <c r="AN362" s="171"/>
      <c r="AO362" s="171"/>
      <c r="AP362" s="171"/>
      <c r="AQ362" s="171"/>
      <c r="AR362" s="171"/>
      <c r="AS362" s="171"/>
      <c r="AT362" s="171"/>
      <c r="AU362" s="171"/>
      <c r="AV362" s="171"/>
      <c r="AW362" s="171"/>
      <c r="AX362" s="171"/>
      <c r="AY362" s="171"/>
      <c r="AZ362" s="171"/>
      <c r="BA362" s="171"/>
      <c r="BB362" s="171"/>
      <c r="BC362" s="171"/>
      <c r="BD362" s="171"/>
      <c r="BE362" s="171"/>
      <c r="BF362" s="171"/>
      <c r="BG362" s="171"/>
      <c r="BH362" s="184"/>
      <c r="BI362" s="178"/>
      <c r="BJ362" s="178"/>
      <c r="BK362" s="172"/>
      <c r="BM362" s="9"/>
    </row>
    <row r="363" spans="2:65" x14ac:dyDescent="0.45">
      <c r="B363" s="189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71"/>
      <c r="AI363" s="171"/>
      <c r="AJ363" s="171"/>
      <c r="AK363" s="171"/>
      <c r="AL363" s="171"/>
      <c r="AM363" s="171"/>
      <c r="AN363" s="171"/>
      <c r="AO363" s="171"/>
      <c r="AP363" s="171"/>
      <c r="AQ363" s="171"/>
      <c r="AR363" s="171"/>
      <c r="AS363" s="171"/>
      <c r="AT363" s="171"/>
      <c r="AU363" s="171"/>
      <c r="AV363" s="171"/>
      <c r="AW363" s="171"/>
      <c r="AX363" s="171"/>
      <c r="AY363" s="171"/>
      <c r="AZ363" s="171"/>
      <c r="BA363" s="171"/>
      <c r="BB363" s="171"/>
      <c r="BC363" s="171"/>
      <c r="BD363" s="171"/>
      <c r="BE363" s="171"/>
      <c r="BF363" s="171"/>
      <c r="BG363" s="171"/>
      <c r="BH363" s="184"/>
      <c r="BI363" s="178"/>
      <c r="BJ363" s="178"/>
      <c r="BK363" s="172"/>
      <c r="BM363" s="9"/>
    </row>
    <row r="364" spans="2:65" x14ac:dyDescent="0.45">
      <c r="B364" s="189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71"/>
      <c r="AI364" s="171"/>
      <c r="AJ364" s="171"/>
      <c r="AK364" s="171"/>
      <c r="AL364" s="171"/>
      <c r="AM364" s="171"/>
      <c r="AN364" s="171"/>
      <c r="AO364" s="171"/>
      <c r="AP364" s="171"/>
      <c r="AQ364" s="171"/>
      <c r="AR364" s="171"/>
      <c r="AS364" s="171"/>
      <c r="AT364" s="171"/>
      <c r="AU364" s="171"/>
      <c r="AV364" s="171"/>
      <c r="AW364" s="171"/>
      <c r="AX364" s="171"/>
      <c r="AY364" s="171"/>
      <c r="AZ364" s="171"/>
      <c r="BA364" s="171"/>
      <c r="BB364" s="171"/>
      <c r="BC364" s="171"/>
      <c r="BD364" s="171"/>
      <c r="BE364" s="171"/>
      <c r="BF364" s="171"/>
      <c r="BG364" s="171"/>
      <c r="BH364" s="184"/>
      <c r="BI364" s="178"/>
      <c r="BJ364" s="178"/>
      <c r="BK364" s="172"/>
      <c r="BM364" s="9"/>
    </row>
    <row r="365" spans="2:65" x14ac:dyDescent="0.45">
      <c r="B365" s="189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71"/>
      <c r="AI365" s="171"/>
      <c r="AJ365" s="171"/>
      <c r="AK365" s="171"/>
      <c r="AL365" s="171"/>
      <c r="AM365" s="171"/>
      <c r="AN365" s="171"/>
      <c r="AO365" s="171"/>
      <c r="AP365" s="171"/>
      <c r="AQ365" s="171"/>
      <c r="AR365" s="171"/>
      <c r="AS365" s="171"/>
      <c r="AT365" s="171"/>
      <c r="AU365" s="171"/>
      <c r="AV365" s="171"/>
      <c r="AW365" s="171"/>
      <c r="AX365" s="171"/>
      <c r="AY365" s="171"/>
      <c r="AZ365" s="171"/>
      <c r="BA365" s="171"/>
      <c r="BB365" s="171"/>
      <c r="BC365" s="171"/>
      <c r="BD365" s="171"/>
      <c r="BE365" s="171"/>
      <c r="BF365" s="171"/>
      <c r="BG365" s="171"/>
      <c r="BH365" s="184"/>
      <c r="BI365" s="178"/>
      <c r="BJ365" s="178"/>
      <c r="BK365" s="172"/>
      <c r="BM365" s="9"/>
    </row>
    <row r="366" spans="2:65" x14ac:dyDescent="0.45">
      <c r="B366" s="189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71"/>
      <c r="AI366" s="171"/>
      <c r="AJ366" s="171"/>
      <c r="AK366" s="171"/>
      <c r="AL366" s="171"/>
      <c r="AM366" s="171"/>
      <c r="AN366" s="171"/>
      <c r="AO366" s="171"/>
      <c r="AP366" s="171"/>
      <c r="AQ366" s="171"/>
      <c r="AR366" s="171"/>
      <c r="AS366" s="171"/>
      <c r="AT366" s="171"/>
      <c r="AU366" s="171"/>
      <c r="AV366" s="171"/>
      <c r="AW366" s="171"/>
      <c r="AX366" s="171"/>
      <c r="AY366" s="171"/>
      <c r="AZ366" s="171"/>
      <c r="BA366" s="171"/>
      <c r="BB366" s="171"/>
      <c r="BC366" s="171"/>
      <c r="BD366" s="171"/>
      <c r="BE366" s="171"/>
      <c r="BF366" s="171"/>
      <c r="BG366" s="171"/>
      <c r="BH366" s="184"/>
      <c r="BI366" s="178"/>
      <c r="BJ366" s="178"/>
      <c r="BK366" s="172"/>
      <c r="BM366" s="9"/>
    </row>
    <row r="367" spans="2:65" x14ac:dyDescent="0.45">
      <c r="B367" s="189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71"/>
      <c r="AI367" s="171"/>
      <c r="AJ367" s="171"/>
      <c r="AK367" s="171"/>
      <c r="AL367" s="171"/>
      <c r="AM367" s="171"/>
      <c r="AN367" s="171"/>
      <c r="AO367" s="171"/>
      <c r="AP367" s="171"/>
      <c r="AQ367" s="171"/>
      <c r="AR367" s="171"/>
      <c r="AS367" s="171"/>
      <c r="AT367" s="171"/>
      <c r="AU367" s="171"/>
      <c r="AV367" s="171"/>
      <c r="AW367" s="171"/>
      <c r="AX367" s="171"/>
      <c r="AY367" s="171"/>
      <c r="AZ367" s="171"/>
      <c r="BA367" s="171"/>
      <c r="BB367" s="171"/>
      <c r="BC367" s="171"/>
      <c r="BD367" s="171"/>
      <c r="BE367" s="171"/>
      <c r="BF367" s="171"/>
      <c r="BG367" s="171"/>
      <c r="BH367" s="184"/>
      <c r="BI367" s="178"/>
      <c r="BJ367" s="178"/>
      <c r="BK367" s="172"/>
      <c r="BM367" s="9"/>
    </row>
    <row r="368" spans="2:65" x14ac:dyDescent="0.45">
      <c r="B368" s="189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71"/>
      <c r="AI368" s="171"/>
      <c r="AJ368" s="171"/>
      <c r="AK368" s="171"/>
      <c r="AL368" s="171"/>
      <c r="AM368" s="171"/>
      <c r="AN368" s="171"/>
      <c r="AO368" s="171"/>
      <c r="AP368" s="171"/>
      <c r="AQ368" s="171"/>
      <c r="AR368" s="171"/>
      <c r="AS368" s="171"/>
      <c r="AT368" s="171"/>
      <c r="AU368" s="171"/>
      <c r="AV368" s="171"/>
      <c r="AW368" s="171"/>
      <c r="AX368" s="171"/>
      <c r="AY368" s="171"/>
      <c r="AZ368" s="171"/>
      <c r="BA368" s="171"/>
      <c r="BB368" s="171"/>
      <c r="BC368" s="171"/>
      <c r="BD368" s="171"/>
      <c r="BE368" s="171"/>
      <c r="BF368" s="171"/>
      <c r="BG368" s="171"/>
      <c r="BH368" s="184"/>
      <c r="BI368" s="178"/>
      <c r="BJ368" s="178"/>
      <c r="BK368" s="172"/>
      <c r="BM368" s="9"/>
    </row>
    <row r="369" spans="2:65" x14ac:dyDescent="0.45">
      <c r="B369" s="189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71"/>
      <c r="AI369" s="171"/>
      <c r="AJ369" s="171"/>
      <c r="AK369" s="171"/>
      <c r="AL369" s="171"/>
      <c r="AM369" s="171"/>
      <c r="AN369" s="171"/>
      <c r="AO369" s="171"/>
      <c r="AP369" s="171"/>
      <c r="AQ369" s="171"/>
      <c r="AR369" s="171"/>
      <c r="AS369" s="171"/>
      <c r="AT369" s="171"/>
      <c r="AU369" s="171"/>
      <c r="AV369" s="171"/>
      <c r="AW369" s="171"/>
      <c r="AX369" s="171"/>
      <c r="AY369" s="171"/>
      <c r="AZ369" s="171"/>
      <c r="BA369" s="171"/>
      <c r="BB369" s="171"/>
      <c r="BC369" s="171"/>
      <c r="BD369" s="171"/>
      <c r="BE369" s="171"/>
      <c r="BF369" s="171"/>
      <c r="BG369" s="171"/>
      <c r="BH369" s="184"/>
      <c r="BI369" s="178"/>
      <c r="BJ369" s="178"/>
      <c r="BK369" s="172"/>
      <c r="BM369" s="9"/>
    </row>
    <row r="370" spans="2:65" x14ac:dyDescent="0.45">
      <c r="B370" s="189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71"/>
      <c r="AI370" s="171"/>
      <c r="AJ370" s="171"/>
      <c r="AK370" s="171"/>
      <c r="AL370" s="171"/>
      <c r="AM370" s="171"/>
      <c r="AN370" s="171"/>
      <c r="AO370" s="171"/>
      <c r="AP370" s="171"/>
      <c r="AQ370" s="171"/>
      <c r="AR370" s="171"/>
      <c r="AS370" s="171"/>
      <c r="AT370" s="171"/>
      <c r="AU370" s="171"/>
      <c r="AV370" s="171"/>
      <c r="AW370" s="171"/>
      <c r="AX370" s="171"/>
      <c r="AY370" s="171"/>
      <c r="AZ370" s="171"/>
      <c r="BA370" s="171"/>
      <c r="BB370" s="171"/>
      <c r="BC370" s="171"/>
      <c r="BD370" s="171"/>
      <c r="BE370" s="171"/>
      <c r="BF370" s="171"/>
      <c r="BG370" s="171"/>
      <c r="BH370" s="184"/>
      <c r="BI370" s="178"/>
      <c r="BJ370" s="178"/>
      <c r="BK370" s="172"/>
      <c r="BM370" s="9"/>
    </row>
    <row r="371" spans="2:65" x14ac:dyDescent="0.45">
      <c r="B371" s="189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71"/>
      <c r="AI371" s="171"/>
      <c r="AJ371" s="171"/>
      <c r="AK371" s="171"/>
      <c r="AL371" s="171"/>
      <c r="AM371" s="171"/>
      <c r="AN371" s="171"/>
      <c r="AO371" s="171"/>
      <c r="AP371" s="171"/>
      <c r="AQ371" s="171"/>
      <c r="AR371" s="171"/>
      <c r="AS371" s="171"/>
      <c r="AT371" s="171"/>
      <c r="AU371" s="171"/>
      <c r="AV371" s="171"/>
      <c r="AW371" s="171"/>
      <c r="AX371" s="171"/>
      <c r="AY371" s="171"/>
      <c r="AZ371" s="171"/>
      <c r="BA371" s="171"/>
      <c r="BB371" s="171"/>
      <c r="BC371" s="171"/>
      <c r="BD371" s="171"/>
      <c r="BE371" s="171"/>
      <c r="BF371" s="171"/>
      <c r="BG371" s="171"/>
      <c r="BH371" s="184"/>
      <c r="BI371" s="178"/>
      <c r="BJ371" s="178"/>
      <c r="BK371" s="172"/>
      <c r="BM371" s="9"/>
    </row>
    <row r="372" spans="2:65" x14ac:dyDescent="0.45">
      <c r="B372" s="189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71"/>
      <c r="AI372" s="171"/>
      <c r="AJ372" s="171"/>
      <c r="AK372" s="171"/>
      <c r="AL372" s="171"/>
      <c r="AM372" s="171"/>
      <c r="AN372" s="171"/>
      <c r="AO372" s="171"/>
      <c r="AP372" s="171"/>
      <c r="AQ372" s="171"/>
      <c r="AR372" s="171"/>
      <c r="AS372" s="171"/>
      <c r="AT372" s="171"/>
      <c r="AU372" s="171"/>
      <c r="AV372" s="171"/>
      <c r="AW372" s="171"/>
      <c r="AX372" s="171"/>
      <c r="AY372" s="171"/>
      <c r="AZ372" s="171"/>
      <c r="BA372" s="171"/>
      <c r="BB372" s="171"/>
      <c r="BC372" s="171"/>
      <c r="BD372" s="171"/>
      <c r="BE372" s="171"/>
      <c r="BF372" s="171"/>
      <c r="BG372" s="171"/>
      <c r="BH372" s="184"/>
      <c r="BI372" s="178"/>
      <c r="BJ372" s="178"/>
      <c r="BK372" s="172"/>
      <c r="BM372" s="9"/>
    </row>
    <row r="373" spans="2:65" x14ac:dyDescent="0.45">
      <c r="B373" s="189"/>
      <c r="C373" s="171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71"/>
      <c r="AI373" s="171"/>
      <c r="AJ373" s="171"/>
      <c r="AK373" s="171"/>
      <c r="AL373" s="171"/>
      <c r="AM373" s="171"/>
      <c r="AN373" s="171"/>
      <c r="AO373" s="171"/>
      <c r="AP373" s="171"/>
      <c r="AQ373" s="171"/>
      <c r="AR373" s="171"/>
      <c r="AS373" s="171"/>
      <c r="AT373" s="171"/>
      <c r="AU373" s="171"/>
      <c r="AV373" s="171"/>
      <c r="AW373" s="171"/>
      <c r="AX373" s="171"/>
      <c r="AY373" s="171"/>
      <c r="AZ373" s="171"/>
      <c r="BA373" s="171"/>
      <c r="BB373" s="171"/>
      <c r="BC373" s="171"/>
      <c r="BD373" s="171"/>
      <c r="BE373" s="171"/>
      <c r="BF373" s="171"/>
      <c r="BG373" s="171"/>
      <c r="BH373" s="184"/>
      <c r="BI373" s="178"/>
      <c r="BJ373" s="178"/>
      <c r="BK373" s="172"/>
      <c r="BM373" s="9"/>
    </row>
    <row r="374" spans="2:65" x14ac:dyDescent="0.45"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71"/>
      <c r="AI374" s="171"/>
      <c r="AJ374" s="171"/>
      <c r="AK374" s="171"/>
      <c r="AL374" s="171"/>
      <c r="AM374" s="171"/>
      <c r="AN374" s="171"/>
      <c r="AO374" s="171"/>
      <c r="AP374" s="171"/>
      <c r="AQ374" s="171"/>
      <c r="AR374" s="171"/>
      <c r="AS374" s="171"/>
      <c r="AT374" s="171"/>
      <c r="AU374" s="171"/>
      <c r="AV374" s="171"/>
      <c r="AW374" s="171"/>
      <c r="AX374" s="171"/>
      <c r="AY374" s="171"/>
      <c r="AZ374" s="171"/>
      <c r="BA374" s="171"/>
      <c r="BB374" s="171"/>
      <c r="BC374" s="171"/>
      <c r="BD374" s="171"/>
      <c r="BE374" s="171"/>
      <c r="BF374" s="171"/>
      <c r="BG374" s="171"/>
      <c r="BH374" s="184"/>
      <c r="BI374" s="178"/>
      <c r="BJ374" s="178"/>
      <c r="BK374" s="172"/>
      <c r="BM374" s="9"/>
    </row>
    <row r="375" spans="2:65" x14ac:dyDescent="0.45"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71"/>
      <c r="AI375" s="171"/>
      <c r="AJ375" s="171"/>
      <c r="AK375" s="171"/>
      <c r="AL375" s="171"/>
      <c r="AM375" s="171"/>
      <c r="AN375" s="171"/>
      <c r="AO375" s="171"/>
      <c r="AP375" s="171"/>
      <c r="AQ375" s="171"/>
      <c r="AR375" s="171"/>
      <c r="AS375" s="171"/>
      <c r="AT375" s="171"/>
      <c r="AU375" s="171"/>
      <c r="AV375" s="171"/>
      <c r="AW375" s="171"/>
      <c r="AX375" s="171"/>
      <c r="AY375" s="171"/>
      <c r="AZ375" s="171"/>
      <c r="BA375" s="171"/>
      <c r="BB375" s="171"/>
      <c r="BC375" s="171"/>
      <c r="BD375" s="171"/>
      <c r="BE375" s="171"/>
      <c r="BF375" s="171"/>
      <c r="BG375" s="171"/>
      <c r="BH375" s="184"/>
      <c r="BI375" s="178"/>
      <c r="BJ375" s="178"/>
      <c r="BK375" s="172"/>
      <c r="BM375" s="9"/>
    </row>
    <row r="376" spans="2:65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71"/>
      <c r="AI376" s="171"/>
      <c r="AJ376" s="171"/>
      <c r="AK376" s="171"/>
      <c r="AL376" s="171"/>
      <c r="AM376" s="171"/>
      <c r="AN376" s="171"/>
      <c r="AO376" s="171"/>
      <c r="AP376" s="171"/>
      <c r="AQ376" s="171"/>
      <c r="AR376" s="171"/>
      <c r="AS376" s="171"/>
      <c r="AT376" s="171"/>
      <c r="AU376" s="171"/>
      <c r="AV376" s="171"/>
      <c r="AW376" s="171"/>
      <c r="AX376" s="171"/>
      <c r="AY376" s="171"/>
      <c r="AZ376" s="171"/>
      <c r="BA376" s="171"/>
      <c r="BB376" s="171"/>
      <c r="BC376" s="171"/>
      <c r="BD376" s="171"/>
      <c r="BE376" s="171"/>
      <c r="BF376" s="171"/>
      <c r="BG376" s="171"/>
      <c r="BH376" s="184"/>
      <c r="BI376" s="178"/>
      <c r="BJ376" s="178"/>
      <c r="BK376" s="172"/>
      <c r="BM376" s="9"/>
    </row>
    <row r="377" spans="2:65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71"/>
      <c r="AI377" s="171"/>
      <c r="AJ377" s="171"/>
      <c r="AK377" s="171"/>
      <c r="AL377" s="171"/>
      <c r="AM377" s="171"/>
      <c r="AN377" s="171"/>
      <c r="AO377" s="171"/>
      <c r="AP377" s="171"/>
      <c r="AQ377" s="171"/>
      <c r="AR377" s="171"/>
      <c r="AS377" s="171"/>
      <c r="AT377" s="171"/>
      <c r="AU377" s="171"/>
      <c r="AV377" s="171"/>
      <c r="AW377" s="171"/>
      <c r="AX377" s="171"/>
      <c r="AY377" s="171"/>
      <c r="AZ377" s="171"/>
      <c r="BA377" s="171"/>
      <c r="BB377" s="171"/>
      <c r="BC377" s="171"/>
      <c r="BD377" s="171"/>
      <c r="BE377" s="171"/>
      <c r="BF377" s="171"/>
      <c r="BG377" s="171"/>
      <c r="BH377" s="184"/>
      <c r="BI377" s="178"/>
      <c r="BJ377" s="178"/>
      <c r="BK377" s="172"/>
      <c r="BM377" s="9"/>
    </row>
    <row r="378" spans="2:65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71"/>
      <c r="AI378" s="171"/>
      <c r="AJ378" s="171"/>
      <c r="AK378" s="171"/>
      <c r="AL378" s="171"/>
      <c r="AM378" s="171"/>
      <c r="AN378" s="171"/>
      <c r="AO378" s="171"/>
      <c r="AP378" s="171"/>
      <c r="AQ378" s="171"/>
      <c r="AR378" s="171"/>
      <c r="AS378" s="171"/>
      <c r="AT378" s="171"/>
      <c r="AU378" s="171"/>
      <c r="AV378" s="171"/>
      <c r="AW378" s="171"/>
      <c r="AX378" s="171"/>
      <c r="AY378" s="171"/>
      <c r="AZ378" s="171"/>
      <c r="BA378" s="171"/>
      <c r="BB378" s="171"/>
      <c r="BC378" s="171"/>
      <c r="BD378" s="171"/>
      <c r="BE378" s="171"/>
      <c r="BF378" s="171"/>
      <c r="BG378" s="171"/>
      <c r="BH378" s="184"/>
      <c r="BI378" s="178"/>
      <c r="BJ378" s="178"/>
      <c r="BK378" s="172"/>
      <c r="BM378" s="9"/>
    </row>
    <row r="379" spans="2:65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71"/>
      <c r="AI379" s="171"/>
      <c r="AJ379" s="171"/>
      <c r="AK379" s="171"/>
      <c r="AL379" s="171"/>
      <c r="AM379" s="171"/>
      <c r="AN379" s="171"/>
      <c r="AO379" s="171"/>
      <c r="AP379" s="171"/>
      <c r="AQ379" s="171"/>
      <c r="AR379" s="171"/>
      <c r="AS379" s="171"/>
      <c r="AT379" s="171"/>
      <c r="AU379" s="171"/>
      <c r="AV379" s="171"/>
      <c r="AW379" s="171"/>
      <c r="AX379" s="171"/>
      <c r="AY379" s="171"/>
      <c r="AZ379" s="171"/>
      <c r="BA379" s="171"/>
      <c r="BB379" s="171"/>
      <c r="BC379" s="171"/>
      <c r="BD379" s="171"/>
      <c r="BE379" s="171"/>
      <c r="BF379" s="171"/>
      <c r="BG379" s="171"/>
      <c r="BH379" s="184"/>
      <c r="BI379" s="178"/>
      <c r="BJ379" s="178"/>
      <c r="BK379" s="172"/>
      <c r="BM379" s="9"/>
    </row>
    <row r="380" spans="2:65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71"/>
      <c r="AI380" s="171"/>
      <c r="AJ380" s="171"/>
      <c r="AK380" s="171"/>
      <c r="AL380" s="171"/>
      <c r="AM380" s="171"/>
      <c r="AN380" s="171"/>
      <c r="AO380" s="171"/>
      <c r="AP380" s="171"/>
      <c r="AQ380" s="171"/>
      <c r="AR380" s="171"/>
      <c r="AS380" s="171"/>
      <c r="AT380" s="171"/>
      <c r="AU380" s="171"/>
      <c r="AV380" s="171"/>
      <c r="AW380" s="171"/>
      <c r="AX380" s="171"/>
      <c r="AY380" s="171"/>
      <c r="AZ380" s="171"/>
      <c r="BA380" s="171"/>
      <c r="BB380" s="171"/>
      <c r="BC380" s="171"/>
      <c r="BD380" s="171"/>
      <c r="BE380" s="171"/>
      <c r="BF380" s="171"/>
      <c r="BG380" s="171"/>
      <c r="BH380" s="184"/>
      <c r="BI380" s="178"/>
      <c r="BJ380" s="178"/>
      <c r="BK380" s="172"/>
      <c r="BM380" s="9"/>
    </row>
    <row r="381" spans="2:65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71"/>
      <c r="AI381" s="171"/>
      <c r="AJ381" s="171"/>
      <c r="AK381" s="171"/>
      <c r="AL381" s="171"/>
      <c r="AM381" s="171"/>
      <c r="AN381" s="171"/>
      <c r="AO381" s="171"/>
      <c r="AP381" s="171"/>
      <c r="AQ381" s="171"/>
      <c r="AR381" s="171"/>
      <c r="AS381" s="171"/>
      <c r="AT381" s="171"/>
      <c r="AU381" s="171"/>
      <c r="AV381" s="171"/>
      <c r="AW381" s="171"/>
      <c r="AX381" s="171"/>
      <c r="AY381" s="171"/>
      <c r="AZ381" s="171"/>
      <c r="BA381" s="171"/>
      <c r="BB381" s="171"/>
      <c r="BC381" s="171"/>
      <c r="BD381" s="171"/>
      <c r="BE381" s="171"/>
      <c r="BF381" s="171"/>
      <c r="BG381" s="171"/>
      <c r="BH381" s="184"/>
      <c r="BI381" s="178"/>
      <c r="BJ381" s="178"/>
      <c r="BK381" s="172"/>
      <c r="BM381" s="9"/>
    </row>
    <row r="382" spans="2:65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71"/>
      <c r="AI382" s="171"/>
      <c r="AJ382" s="171"/>
      <c r="AK382" s="171"/>
      <c r="AL382" s="171"/>
      <c r="AM382" s="171"/>
      <c r="AN382" s="171"/>
      <c r="AO382" s="171"/>
      <c r="AP382" s="171"/>
      <c r="AQ382" s="171"/>
      <c r="AR382" s="171"/>
      <c r="AS382" s="171"/>
      <c r="AT382" s="171"/>
      <c r="AU382" s="171"/>
      <c r="AV382" s="171"/>
      <c r="AW382" s="171"/>
      <c r="AX382" s="171"/>
      <c r="AY382" s="171"/>
      <c r="AZ382" s="171"/>
      <c r="BA382" s="171"/>
      <c r="BB382" s="171"/>
      <c r="BC382" s="171"/>
      <c r="BD382" s="171"/>
      <c r="BE382" s="171"/>
      <c r="BF382" s="171"/>
      <c r="BG382" s="171"/>
      <c r="BH382" s="184"/>
      <c r="BI382" s="178"/>
      <c r="BJ382" s="178"/>
      <c r="BK382" s="172"/>
      <c r="BM382" s="9"/>
    </row>
    <row r="383" spans="2:65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71"/>
      <c r="AI383" s="171"/>
      <c r="AJ383" s="171"/>
      <c r="AK383" s="171"/>
      <c r="AL383" s="171"/>
      <c r="AM383" s="171"/>
      <c r="AN383" s="171"/>
      <c r="AO383" s="171"/>
      <c r="AP383" s="171"/>
      <c r="AQ383" s="171"/>
      <c r="AR383" s="171"/>
      <c r="AS383" s="171"/>
      <c r="AT383" s="171"/>
      <c r="AU383" s="171"/>
      <c r="AV383" s="171"/>
      <c r="AW383" s="171"/>
      <c r="AX383" s="171"/>
      <c r="AY383" s="171"/>
      <c r="AZ383" s="171"/>
      <c r="BA383" s="171"/>
      <c r="BB383" s="171"/>
      <c r="BC383" s="171"/>
      <c r="BD383" s="171"/>
      <c r="BE383" s="171"/>
      <c r="BF383" s="171"/>
      <c r="BG383" s="171"/>
      <c r="BH383" s="184"/>
      <c r="BI383" s="178"/>
      <c r="BJ383" s="178"/>
      <c r="BK383" s="172"/>
      <c r="BM383" s="9"/>
    </row>
    <row r="384" spans="2:65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71"/>
      <c r="AE384" s="171"/>
      <c r="AF384" s="171"/>
      <c r="AG384" s="171"/>
      <c r="AH384" s="171"/>
      <c r="AI384" s="171"/>
      <c r="AJ384" s="171"/>
      <c r="AK384" s="171"/>
      <c r="AL384" s="171"/>
      <c r="AM384" s="171"/>
      <c r="AN384" s="171"/>
      <c r="AO384" s="171"/>
      <c r="AP384" s="171"/>
      <c r="AQ384" s="171"/>
      <c r="AR384" s="171"/>
      <c r="AS384" s="171"/>
      <c r="AT384" s="171"/>
      <c r="AU384" s="171"/>
      <c r="AV384" s="171"/>
      <c r="AW384" s="171"/>
      <c r="AX384" s="171"/>
      <c r="AY384" s="171"/>
      <c r="AZ384" s="171"/>
      <c r="BA384" s="171"/>
      <c r="BB384" s="171"/>
      <c r="BC384" s="171"/>
      <c r="BD384" s="171"/>
      <c r="BE384" s="171"/>
      <c r="BF384" s="171"/>
      <c r="BG384" s="171"/>
      <c r="BH384" s="184"/>
      <c r="BI384" s="178"/>
      <c r="BJ384" s="178"/>
      <c r="BK384" s="172"/>
      <c r="BM384" s="9"/>
    </row>
    <row r="385" spans="1:123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71"/>
      <c r="AE385" s="171"/>
      <c r="AF385" s="171"/>
      <c r="AG385" s="171"/>
      <c r="AH385" s="171"/>
      <c r="AI385" s="171"/>
      <c r="AJ385" s="171"/>
      <c r="AK385" s="171"/>
      <c r="AL385" s="171"/>
      <c r="AM385" s="171"/>
      <c r="AN385" s="171"/>
      <c r="AO385" s="171"/>
      <c r="AP385" s="171"/>
      <c r="AQ385" s="171"/>
      <c r="AR385" s="171"/>
      <c r="AS385" s="171"/>
      <c r="AT385" s="171"/>
      <c r="AU385" s="171"/>
      <c r="AV385" s="171"/>
      <c r="AW385" s="171"/>
      <c r="AX385" s="171"/>
      <c r="AY385" s="171"/>
      <c r="AZ385" s="171"/>
      <c r="BA385" s="171"/>
      <c r="BB385" s="171"/>
      <c r="BC385" s="171"/>
      <c r="BD385" s="171"/>
      <c r="BE385" s="171"/>
      <c r="BF385" s="171"/>
      <c r="BG385" s="171"/>
      <c r="BH385" s="184"/>
      <c r="BI385" s="178"/>
      <c r="BJ385" s="178"/>
      <c r="BK385" s="172"/>
      <c r="BM385" s="9"/>
    </row>
    <row r="386" spans="1:123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71"/>
      <c r="AI386" s="171"/>
      <c r="AJ386" s="171"/>
      <c r="AK386" s="171"/>
      <c r="AL386" s="171"/>
      <c r="AM386" s="171"/>
      <c r="AN386" s="171"/>
      <c r="AO386" s="171"/>
      <c r="AP386" s="171"/>
      <c r="AQ386" s="171"/>
      <c r="AR386" s="171"/>
      <c r="AS386" s="171"/>
      <c r="AT386" s="171"/>
      <c r="AU386" s="171"/>
      <c r="AV386" s="171"/>
      <c r="AW386" s="171"/>
      <c r="AX386" s="171"/>
      <c r="AY386" s="171"/>
      <c r="AZ386" s="171"/>
      <c r="BA386" s="171"/>
      <c r="BB386" s="171"/>
      <c r="BC386" s="171"/>
      <c r="BD386" s="171"/>
      <c r="BE386" s="171"/>
      <c r="BF386" s="171"/>
      <c r="BG386" s="171"/>
      <c r="BH386" s="184"/>
      <c r="BI386" s="178"/>
      <c r="BJ386" s="178"/>
      <c r="BK386" s="172"/>
      <c r="BM386" s="9"/>
    </row>
    <row r="387" spans="1:123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71"/>
      <c r="AI387" s="171"/>
      <c r="AJ387" s="171"/>
      <c r="AK387" s="171"/>
      <c r="AL387" s="171"/>
      <c r="AM387" s="171"/>
      <c r="AN387" s="171"/>
      <c r="AO387" s="171"/>
      <c r="AP387" s="171"/>
      <c r="AQ387" s="171"/>
      <c r="AR387" s="171"/>
      <c r="AS387" s="171"/>
      <c r="AT387" s="171"/>
      <c r="AU387" s="171"/>
      <c r="AV387" s="171"/>
      <c r="AW387" s="171"/>
      <c r="AX387" s="171"/>
      <c r="AY387" s="171"/>
      <c r="AZ387" s="171"/>
      <c r="BA387" s="171"/>
      <c r="BB387" s="171"/>
      <c r="BC387" s="171"/>
      <c r="BD387" s="171"/>
      <c r="BE387" s="171"/>
      <c r="BF387" s="171"/>
      <c r="BG387" s="171"/>
      <c r="BH387" s="184"/>
      <c r="BI387" s="178"/>
      <c r="BJ387" s="178"/>
      <c r="BK387" s="172"/>
      <c r="BM387" s="9"/>
    </row>
    <row r="388" spans="1:123" s="14" customFormat="1" ht="14.65" thickBot="1" x14ac:dyDescent="0.5">
      <c r="A388" s="8"/>
      <c r="B388" s="189"/>
      <c r="C388" s="180"/>
      <c r="D388" s="180"/>
      <c r="E388" s="180"/>
      <c r="F388" s="180"/>
      <c r="G388" s="180"/>
      <c r="H388" s="180"/>
      <c r="I388" s="180"/>
      <c r="J388" s="180"/>
      <c r="K388" s="180"/>
      <c r="L388" s="180"/>
      <c r="M388" s="180"/>
      <c r="N388" s="180"/>
      <c r="O388" s="180"/>
      <c r="P388" s="180"/>
      <c r="Q388" s="180"/>
      <c r="R388" s="180"/>
      <c r="S388" s="180"/>
      <c r="T388" s="180"/>
      <c r="U388" s="180"/>
      <c r="V388" s="180"/>
      <c r="W388" s="180"/>
      <c r="X388" s="180"/>
      <c r="Y388" s="180"/>
      <c r="Z388" s="180"/>
      <c r="AA388" s="180"/>
      <c r="AB388" s="180"/>
      <c r="AC388" s="180"/>
      <c r="AD388" s="180"/>
      <c r="AE388" s="180"/>
      <c r="AF388" s="180"/>
      <c r="AG388" s="180"/>
      <c r="AH388" s="180"/>
      <c r="AI388" s="180"/>
      <c r="AJ388" s="180"/>
      <c r="AK388" s="180"/>
      <c r="AL388" s="180"/>
      <c r="AM388" s="180"/>
      <c r="AN388" s="180"/>
      <c r="AO388" s="180"/>
      <c r="AP388" s="180"/>
      <c r="AQ388" s="180"/>
      <c r="AR388" s="180"/>
      <c r="AS388" s="180"/>
      <c r="AT388" s="180"/>
      <c r="AU388" s="180"/>
      <c r="AV388" s="180"/>
      <c r="AW388" s="180"/>
      <c r="AX388" s="180"/>
      <c r="AY388" s="180"/>
      <c r="AZ388" s="180"/>
      <c r="BA388" s="180"/>
      <c r="BB388" s="180"/>
      <c r="BC388" s="180"/>
      <c r="BD388" s="180"/>
      <c r="BE388" s="180"/>
      <c r="BF388" s="180"/>
      <c r="BG388" s="180"/>
      <c r="BH388" s="191"/>
      <c r="BI388" s="178"/>
      <c r="BJ388" s="178"/>
      <c r="BK388" s="172"/>
      <c r="BL388"/>
      <c r="BM388" s="9"/>
      <c r="BN388"/>
    </row>
    <row r="389" spans="1:123" ht="14.65" thickTop="1" x14ac:dyDescent="0.45">
      <c r="B389" s="189"/>
      <c r="C389" s="177"/>
      <c r="D389" s="177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  <c r="R389" s="177"/>
      <c r="S389" s="177"/>
      <c r="T389" s="177"/>
      <c r="U389" s="177"/>
      <c r="V389" s="177"/>
      <c r="W389" s="177"/>
      <c r="X389" s="177"/>
      <c r="Y389" s="177"/>
      <c r="Z389" s="177"/>
      <c r="AA389" s="177"/>
      <c r="AB389" s="177"/>
      <c r="AC389" s="177"/>
      <c r="AD389" s="177"/>
      <c r="AE389" s="177"/>
      <c r="AF389" s="177"/>
      <c r="AG389" s="177"/>
      <c r="AH389" s="177"/>
      <c r="AI389" s="177"/>
      <c r="AJ389" s="177"/>
      <c r="AK389" s="177"/>
      <c r="AL389" s="177"/>
      <c r="AM389" s="177"/>
      <c r="AN389" s="177"/>
      <c r="AO389" s="177"/>
      <c r="AP389" s="177"/>
      <c r="AQ389" s="177"/>
      <c r="AR389" s="177"/>
      <c r="AS389" s="177"/>
      <c r="AT389" s="177"/>
      <c r="AU389" s="177"/>
      <c r="AV389" s="177"/>
      <c r="AW389" s="177"/>
      <c r="AX389" s="177"/>
      <c r="AY389" s="177"/>
      <c r="AZ389" s="177"/>
      <c r="BA389" s="177"/>
      <c r="BB389" s="177"/>
      <c r="BC389" s="177"/>
      <c r="BD389" s="177"/>
      <c r="BE389" s="177"/>
      <c r="BF389" s="177"/>
      <c r="BG389" s="177"/>
      <c r="BH389" s="187"/>
      <c r="BI389" s="178"/>
      <c r="BJ389" s="178"/>
      <c r="BK389" s="172"/>
      <c r="BM389" s="9"/>
      <c r="BO389" s="102"/>
      <c r="BP389" s="102"/>
      <c r="BQ389" s="102"/>
      <c r="BR389" s="102"/>
      <c r="BS389" s="102"/>
      <c r="BT389" s="102"/>
      <c r="BU389" s="102"/>
      <c r="BV389" s="102"/>
      <c r="BW389" s="102"/>
      <c r="BX389" s="102"/>
      <c r="BY389" s="102"/>
      <c r="BZ389" s="102"/>
      <c r="CA389" s="102"/>
      <c r="CB389" s="102"/>
      <c r="CC389" s="102"/>
      <c r="CD389" s="102"/>
      <c r="CE389" s="102"/>
      <c r="CF389" s="102"/>
      <c r="CG389" s="102"/>
      <c r="CH389" s="102"/>
      <c r="CI389" s="102"/>
      <c r="CJ389" s="102"/>
      <c r="CK389" s="102"/>
      <c r="CL389" s="102"/>
      <c r="CM389" s="102"/>
      <c r="CN389" s="102"/>
      <c r="CO389" s="102"/>
      <c r="CP389" s="102"/>
      <c r="CQ389" s="102"/>
      <c r="CR389" s="102"/>
      <c r="CS389" s="102"/>
      <c r="CT389" s="102"/>
      <c r="CU389" s="102"/>
      <c r="CV389" s="102"/>
      <c r="CW389" s="102"/>
      <c r="CX389" s="102"/>
      <c r="CY389" s="102"/>
      <c r="CZ389" s="102"/>
      <c r="DA389" s="102"/>
      <c r="DB389" s="102"/>
      <c r="DC389" s="102"/>
      <c r="DD389" s="102"/>
      <c r="DE389" s="102"/>
      <c r="DF389" s="102"/>
      <c r="DG389" s="102"/>
      <c r="DH389" s="102"/>
      <c r="DI389" s="102"/>
      <c r="DJ389" s="102"/>
      <c r="DK389" s="102"/>
      <c r="DL389" s="102"/>
      <c r="DM389" s="102"/>
      <c r="DN389" s="102"/>
      <c r="DO389" s="102"/>
      <c r="DP389" s="102"/>
      <c r="DQ389" s="102"/>
      <c r="DR389" s="102"/>
      <c r="DS389" s="102"/>
    </row>
    <row r="390" spans="1:123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71"/>
      <c r="AI390" s="171"/>
      <c r="AJ390" s="171"/>
      <c r="AK390" s="171"/>
      <c r="AL390" s="171"/>
      <c r="AM390" s="171"/>
      <c r="AN390" s="171"/>
      <c r="AO390" s="171"/>
      <c r="AP390" s="171"/>
      <c r="AQ390" s="171"/>
      <c r="AR390" s="171"/>
      <c r="AS390" s="171"/>
      <c r="AT390" s="171"/>
      <c r="AU390" s="171"/>
      <c r="AV390" s="171"/>
      <c r="AW390" s="171"/>
      <c r="AX390" s="171"/>
      <c r="AY390" s="171"/>
      <c r="AZ390" s="171"/>
      <c r="BA390" s="171"/>
      <c r="BB390" s="171"/>
      <c r="BC390" s="171"/>
      <c r="BD390" s="171"/>
      <c r="BE390" s="171"/>
      <c r="BF390" s="171"/>
      <c r="BG390" s="171"/>
      <c r="BH390" s="184"/>
      <c r="BI390" s="178"/>
      <c r="BJ390" s="178"/>
      <c r="BK390" s="172"/>
      <c r="BM390" s="9"/>
      <c r="BO390" s="8">
        <v>0</v>
      </c>
      <c r="BP390" s="39">
        <v>0</v>
      </c>
      <c r="BQ390" s="39">
        <v>0</v>
      </c>
      <c r="BR390" s="39">
        <v>0</v>
      </c>
      <c r="BS390" s="39">
        <v>0</v>
      </c>
      <c r="BT390" s="39">
        <v>0</v>
      </c>
      <c r="BU390" s="39">
        <v>0</v>
      </c>
      <c r="BV390" s="39">
        <v>0</v>
      </c>
      <c r="BW390" s="39">
        <v>0</v>
      </c>
      <c r="BX390" s="39">
        <v>0</v>
      </c>
      <c r="BY390" s="39">
        <v>0</v>
      </c>
      <c r="BZ390" s="39">
        <v>0</v>
      </c>
      <c r="CA390" s="39">
        <v>0</v>
      </c>
      <c r="CB390" s="39">
        <v>0</v>
      </c>
      <c r="CC390" s="39">
        <v>0</v>
      </c>
      <c r="CD390" s="39">
        <v>0</v>
      </c>
      <c r="CE390" s="39">
        <v>0</v>
      </c>
      <c r="CF390" s="39">
        <v>0</v>
      </c>
      <c r="CG390" s="39">
        <v>0</v>
      </c>
      <c r="CH390" s="39">
        <v>0</v>
      </c>
      <c r="CI390" s="39">
        <v>0</v>
      </c>
      <c r="CJ390" s="39">
        <v>0</v>
      </c>
      <c r="CK390" s="39">
        <v>0</v>
      </c>
      <c r="CL390" s="39">
        <v>0</v>
      </c>
      <c r="CM390" s="39">
        <v>0</v>
      </c>
      <c r="CN390" s="39">
        <v>0</v>
      </c>
      <c r="CO390" s="39">
        <v>0</v>
      </c>
      <c r="CP390" s="39">
        <v>0</v>
      </c>
      <c r="CQ390" s="39">
        <v>0</v>
      </c>
      <c r="CR390" s="39">
        <v>0</v>
      </c>
      <c r="CS390" s="39">
        <v>0</v>
      </c>
      <c r="CT390" s="39">
        <v>0</v>
      </c>
      <c r="CU390" s="39">
        <v>0</v>
      </c>
      <c r="CV390" s="39">
        <v>0</v>
      </c>
      <c r="CW390" s="39">
        <v>0</v>
      </c>
      <c r="CX390" s="39">
        <v>0</v>
      </c>
      <c r="CY390" s="39">
        <v>0</v>
      </c>
      <c r="CZ390" s="39">
        <v>0</v>
      </c>
      <c r="DA390" s="39">
        <v>0</v>
      </c>
      <c r="DB390" s="39">
        <v>0</v>
      </c>
      <c r="DC390" s="39">
        <v>0</v>
      </c>
      <c r="DD390" s="39">
        <v>0</v>
      </c>
      <c r="DE390" s="39">
        <v>0</v>
      </c>
      <c r="DF390" s="39">
        <v>0</v>
      </c>
      <c r="DG390" s="39">
        <v>0</v>
      </c>
      <c r="DH390" s="39">
        <v>0</v>
      </c>
      <c r="DI390" s="39">
        <v>0</v>
      </c>
      <c r="DJ390" s="39">
        <v>0</v>
      </c>
      <c r="DK390" s="39">
        <v>0</v>
      </c>
      <c r="DL390" s="39">
        <v>0</v>
      </c>
      <c r="DM390" s="39">
        <v>0</v>
      </c>
      <c r="DN390" s="39">
        <v>0</v>
      </c>
      <c r="DO390" s="39">
        <v>0</v>
      </c>
      <c r="DP390" s="39">
        <v>0</v>
      </c>
      <c r="DQ390" s="39">
        <v>0</v>
      </c>
      <c r="DR390" s="39">
        <v>0</v>
      </c>
      <c r="DS390" s="39">
        <v>0</v>
      </c>
    </row>
    <row r="391" spans="1:123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71"/>
      <c r="AI391" s="171"/>
      <c r="AJ391" s="171"/>
      <c r="AK391" s="171"/>
      <c r="AL391" s="171"/>
      <c r="AM391" s="171"/>
      <c r="AN391" s="171"/>
      <c r="AO391" s="171"/>
      <c r="AP391" s="171"/>
      <c r="AQ391" s="171"/>
      <c r="AR391" s="171"/>
      <c r="AS391" s="171"/>
      <c r="AT391" s="171"/>
      <c r="AU391" s="171"/>
      <c r="AV391" s="171"/>
      <c r="AW391" s="171"/>
      <c r="AX391" s="171"/>
      <c r="AY391" s="171"/>
      <c r="AZ391" s="171"/>
      <c r="BA391" s="171"/>
      <c r="BB391" s="171"/>
      <c r="BC391" s="171"/>
      <c r="BD391" s="171"/>
      <c r="BE391" s="171"/>
      <c r="BF391" s="171"/>
      <c r="BG391" s="171"/>
      <c r="BH391" s="184"/>
      <c r="BI391" s="178"/>
      <c r="BJ391" s="178"/>
      <c r="BK391" s="172"/>
      <c r="BM391" s="9"/>
      <c r="BO391" s="40">
        <f t="shared" ref="BO391:CT391" si="18">ROWS(C389:C408)-COUNTBLANK(C389:C408)</f>
        <v>0</v>
      </c>
      <c r="BP391" s="40">
        <f t="shared" si="18"/>
        <v>0</v>
      </c>
      <c r="BQ391" s="40">
        <f t="shared" si="18"/>
        <v>0</v>
      </c>
      <c r="BR391" s="40">
        <f t="shared" si="18"/>
        <v>0</v>
      </c>
      <c r="BS391" s="40">
        <f t="shared" si="18"/>
        <v>0</v>
      </c>
      <c r="BT391" s="40">
        <f t="shared" si="18"/>
        <v>0</v>
      </c>
      <c r="BU391" s="40">
        <f t="shared" si="18"/>
        <v>0</v>
      </c>
      <c r="BV391" s="40">
        <f t="shared" si="18"/>
        <v>0</v>
      </c>
      <c r="BW391" s="40">
        <f t="shared" si="18"/>
        <v>0</v>
      </c>
      <c r="BX391" s="40">
        <f t="shared" si="18"/>
        <v>0</v>
      </c>
      <c r="BY391" s="40">
        <f t="shared" si="18"/>
        <v>0</v>
      </c>
      <c r="BZ391" s="40">
        <f t="shared" si="18"/>
        <v>0</v>
      </c>
      <c r="CA391" s="40">
        <f t="shared" si="18"/>
        <v>0</v>
      </c>
      <c r="CB391" s="40">
        <f t="shared" si="18"/>
        <v>0</v>
      </c>
      <c r="CC391" s="40">
        <f t="shared" si="18"/>
        <v>0</v>
      </c>
      <c r="CD391" s="40">
        <f t="shared" si="18"/>
        <v>0</v>
      </c>
      <c r="CE391" s="40">
        <f t="shared" si="18"/>
        <v>0</v>
      </c>
      <c r="CF391" s="40">
        <f t="shared" si="18"/>
        <v>0</v>
      </c>
      <c r="CG391" s="40">
        <f t="shared" si="18"/>
        <v>0</v>
      </c>
      <c r="CH391" s="40">
        <f t="shared" si="18"/>
        <v>0</v>
      </c>
      <c r="CI391" s="40">
        <f t="shared" si="18"/>
        <v>0</v>
      </c>
      <c r="CJ391" s="40">
        <f t="shared" si="18"/>
        <v>0</v>
      </c>
      <c r="CK391" s="40">
        <f t="shared" si="18"/>
        <v>0</v>
      </c>
      <c r="CL391" s="40">
        <f t="shared" si="18"/>
        <v>0</v>
      </c>
      <c r="CM391" s="40">
        <f t="shared" si="18"/>
        <v>0</v>
      </c>
      <c r="CN391" s="40">
        <f t="shared" si="18"/>
        <v>0</v>
      </c>
      <c r="CO391" s="40">
        <f t="shared" si="18"/>
        <v>0</v>
      </c>
      <c r="CP391" s="40">
        <f t="shared" si="18"/>
        <v>0</v>
      </c>
      <c r="CQ391" s="40">
        <f t="shared" si="18"/>
        <v>0</v>
      </c>
      <c r="CR391" s="40">
        <f t="shared" si="18"/>
        <v>0</v>
      </c>
      <c r="CS391" s="40">
        <f t="shared" si="18"/>
        <v>0</v>
      </c>
      <c r="CT391" s="40">
        <f t="shared" si="18"/>
        <v>0</v>
      </c>
      <c r="CU391" s="40">
        <f t="shared" ref="CU391:DS391" si="19">ROWS(AI389:AI408)-COUNTBLANK(AI389:AI408)</f>
        <v>0</v>
      </c>
      <c r="CV391" s="40">
        <f t="shared" si="19"/>
        <v>0</v>
      </c>
      <c r="CW391" s="40">
        <f t="shared" si="19"/>
        <v>0</v>
      </c>
      <c r="CX391" s="40">
        <f t="shared" si="19"/>
        <v>0</v>
      </c>
      <c r="CY391" s="40">
        <f t="shared" si="19"/>
        <v>0</v>
      </c>
      <c r="CZ391" s="40">
        <f t="shared" si="19"/>
        <v>0</v>
      </c>
      <c r="DA391" s="40">
        <f t="shared" si="19"/>
        <v>0</v>
      </c>
      <c r="DB391" s="40">
        <f t="shared" si="19"/>
        <v>0</v>
      </c>
      <c r="DC391" s="40">
        <f t="shared" si="19"/>
        <v>0</v>
      </c>
      <c r="DD391" s="40">
        <f t="shared" si="19"/>
        <v>0</v>
      </c>
      <c r="DE391" s="40">
        <f t="shared" si="19"/>
        <v>0</v>
      </c>
      <c r="DF391" s="40">
        <f t="shared" si="19"/>
        <v>0</v>
      </c>
      <c r="DG391" s="40">
        <f t="shared" si="19"/>
        <v>0</v>
      </c>
      <c r="DH391" s="40">
        <f t="shared" si="19"/>
        <v>0</v>
      </c>
      <c r="DI391" s="40">
        <f t="shared" si="19"/>
        <v>0</v>
      </c>
      <c r="DJ391" s="40">
        <f t="shared" si="19"/>
        <v>0</v>
      </c>
      <c r="DK391" s="40">
        <f t="shared" si="19"/>
        <v>0</v>
      </c>
      <c r="DL391" s="40">
        <f t="shared" si="19"/>
        <v>0</v>
      </c>
      <c r="DM391" s="40">
        <f t="shared" si="19"/>
        <v>0</v>
      </c>
      <c r="DN391" s="40">
        <f t="shared" si="19"/>
        <v>0</v>
      </c>
      <c r="DO391" s="40">
        <f t="shared" si="19"/>
        <v>0</v>
      </c>
      <c r="DP391" s="40">
        <f t="shared" si="19"/>
        <v>0</v>
      </c>
      <c r="DQ391" s="40">
        <f t="shared" si="19"/>
        <v>0</v>
      </c>
      <c r="DR391" s="40">
        <f t="shared" si="19"/>
        <v>0</v>
      </c>
      <c r="DS391" s="40">
        <f t="shared" si="19"/>
        <v>0</v>
      </c>
    </row>
    <row r="392" spans="1:123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71"/>
      <c r="AI392" s="171"/>
      <c r="AJ392" s="171"/>
      <c r="AK392" s="171"/>
      <c r="AL392" s="171"/>
      <c r="AM392" s="171"/>
      <c r="AN392" s="171"/>
      <c r="AO392" s="171"/>
      <c r="AP392" s="171"/>
      <c r="AQ392" s="171"/>
      <c r="AR392" s="171"/>
      <c r="AS392" s="171"/>
      <c r="AT392" s="171"/>
      <c r="AU392" s="171"/>
      <c r="AV392" s="171"/>
      <c r="AW392" s="171"/>
      <c r="AX392" s="171"/>
      <c r="AY392" s="171"/>
      <c r="AZ392" s="171"/>
      <c r="BA392" s="171"/>
      <c r="BB392" s="171"/>
      <c r="BC392" s="171"/>
      <c r="BD392" s="171"/>
      <c r="BE392" s="171"/>
      <c r="BF392" s="171"/>
      <c r="BG392" s="171"/>
      <c r="BH392" s="184"/>
      <c r="BI392" s="178"/>
      <c r="BJ392" s="178"/>
      <c r="BK392" s="172"/>
      <c r="BM392" s="9"/>
    </row>
    <row r="393" spans="1:123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71"/>
      <c r="AI393" s="171"/>
      <c r="AJ393" s="171"/>
      <c r="AK393" s="171"/>
      <c r="AL393" s="171"/>
      <c r="AM393" s="171"/>
      <c r="AN393" s="171"/>
      <c r="AO393" s="171"/>
      <c r="AP393" s="171"/>
      <c r="AQ393" s="171"/>
      <c r="AR393" s="171"/>
      <c r="AS393" s="171"/>
      <c r="AT393" s="171"/>
      <c r="AU393" s="171"/>
      <c r="AV393" s="171"/>
      <c r="AW393" s="171"/>
      <c r="AX393" s="171"/>
      <c r="AY393" s="171"/>
      <c r="AZ393" s="171"/>
      <c r="BA393" s="171"/>
      <c r="BB393" s="171"/>
      <c r="BC393" s="171"/>
      <c r="BD393" s="171"/>
      <c r="BE393" s="171"/>
      <c r="BF393" s="171"/>
      <c r="BG393" s="171"/>
      <c r="BH393" s="184"/>
      <c r="BI393" s="178"/>
      <c r="BJ393" s="178"/>
      <c r="BK393" s="172"/>
      <c r="BM393" s="9"/>
      <c r="BO393" s="22" t="s">
        <v>257</v>
      </c>
      <c r="BP393" s="22" t="s">
        <v>587</v>
      </c>
      <c r="BQ393" s="22" t="s">
        <v>590</v>
      </c>
      <c r="BR393" s="22" t="s">
        <v>588</v>
      </c>
      <c r="BS393" s="22" t="s">
        <v>589</v>
      </c>
    </row>
    <row r="394" spans="1:123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71"/>
      <c r="AI394" s="171"/>
      <c r="AJ394" s="171"/>
      <c r="AK394" s="171"/>
      <c r="AL394" s="171"/>
      <c r="AM394" s="171"/>
      <c r="AN394" s="171"/>
      <c r="AO394" s="171"/>
      <c r="AP394" s="171"/>
      <c r="AQ394" s="171"/>
      <c r="AR394" s="171"/>
      <c r="AS394" s="171"/>
      <c r="AT394" s="171"/>
      <c r="AU394" s="171"/>
      <c r="AV394" s="171"/>
      <c r="AW394" s="171"/>
      <c r="AX394" s="171"/>
      <c r="AY394" s="171"/>
      <c r="AZ394" s="171"/>
      <c r="BA394" s="171"/>
      <c r="BB394" s="171"/>
      <c r="BC394" s="171"/>
      <c r="BD394" s="171"/>
      <c r="BE394" s="171"/>
      <c r="BF394" s="171"/>
      <c r="BG394" s="171"/>
      <c r="BH394" s="184"/>
      <c r="BI394" s="178"/>
      <c r="BJ394" s="178"/>
      <c r="BK394" s="172"/>
      <c r="BM394" s="9"/>
      <c r="BO394" s="23">
        <f>ROWS(BH389:BH408)-COUNTBLANK(BH389:BH408)</f>
        <v>0</v>
      </c>
      <c r="BP394" s="23">
        <f>COUNTIF(BK389:BK408,"FALSE")</f>
        <v>0</v>
      </c>
      <c r="BQ394" s="23">
        <f>BO394-BP394</f>
        <v>0</v>
      </c>
      <c r="BR394" s="23">
        <f>COUNTIF(BJ389:BJ408,"O")</f>
        <v>0</v>
      </c>
      <c r="BS394" s="23">
        <f>COUNTIF(BJ389:BJ408,"*~?")</f>
        <v>0</v>
      </c>
    </row>
    <row r="395" spans="1:123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71"/>
      <c r="AI395" s="171"/>
      <c r="AJ395" s="171"/>
      <c r="AK395" s="171"/>
      <c r="AL395" s="171"/>
      <c r="AM395" s="171"/>
      <c r="AN395" s="171"/>
      <c r="AO395" s="171"/>
      <c r="AP395" s="171"/>
      <c r="AQ395" s="171"/>
      <c r="AR395" s="171"/>
      <c r="AS395" s="171"/>
      <c r="AT395" s="171"/>
      <c r="AU395" s="171"/>
      <c r="AV395" s="171"/>
      <c r="AW395" s="171"/>
      <c r="AX395" s="171"/>
      <c r="AY395" s="171"/>
      <c r="AZ395" s="171"/>
      <c r="BA395" s="171"/>
      <c r="BB395" s="171"/>
      <c r="BC395" s="171"/>
      <c r="BD395" s="171"/>
      <c r="BE395" s="171"/>
      <c r="BF395" s="171"/>
      <c r="BG395" s="171"/>
      <c r="BH395" s="184"/>
      <c r="BI395" s="178"/>
      <c r="BJ395" s="178"/>
      <c r="BK395" s="172"/>
      <c r="BM395" s="9"/>
    </row>
    <row r="396" spans="1:123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71"/>
      <c r="AI396" s="171"/>
      <c r="AJ396" s="171"/>
      <c r="AK396" s="171"/>
      <c r="AL396" s="171"/>
      <c r="AM396" s="171"/>
      <c r="AN396" s="171"/>
      <c r="AO396" s="171"/>
      <c r="AP396" s="171"/>
      <c r="AQ396" s="171"/>
      <c r="AR396" s="171"/>
      <c r="AS396" s="171"/>
      <c r="AT396" s="171"/>
      <c r="AU396" s="171"/>
      <c r="AV396" s="171"/>
      <c r="AW396" s="171"/>
      <c r="AX396" s="171"/>
      <c r="AY396" s="171"/>
      <c r="AZ396" s="171"/>
      <c r="BA396" s="171"/>
      <c r="BB396" s="171"/>
      <c r="BC396" s="171"/>
      <c r="BD396" s="171"/>
      <c r="BE396" s="171"/>
      <c r="BF396" s="171"/>
      <c r="BG396" s="171"/>
      <c r="BH396" s="184"/>
      <c r="BI396" s="178"/>
      <c r="BJ396" s="178"/>
      <c r="BK396" s="172"/>
      <c r="BM396" s="9"/>
      <c r="BO396" s="23"/>
      <c r="BP396" s="22" t="s">
        <v>455</v>
      </c>
      <c r="BQ396" s="22" t="s">
        <v>337</v>
      </c>
      <c r="BR396" s="22" t="s">
        <v>456</v>
      </c>
      <c r="BS396" s="88" t="s">
        <v>338</v>
      </c>
      <c r="BT396" s="88" t="s">
        <v>340</v>
      </c>
      <c r="BU396" s="88" t="s">
        <v>339</v>
      </c>
    </row>
    <row r="397" spans="1:123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71"/>
      <c r="AI397" s="171"/>
      <c r="AJ397" s="171"/>
      <c r="AK397" s="171"/>
      <c r="AL397" s="171"/>
      <c r="AM397" s="171"/>
      <c r="AN397" s="171"/>
      <c r="AO397" s="171"/>
      <c r="AP397" s="171"/>
      <c r="AQ397" s="171"/>
      <c r="AR397" s="171"/>
      <c r="AS397" s="171"/>
      <c r="AT397" s="171"/>
      <c r="AU397" s="171"/>
      <c r="AV397" s="171"/>
      <c r="AW397" s="171"/>
      <c r="AX397" s="171"/>
      <c r="AY397" s="171"/>
      <c r="AZ397" s="171"/>
      <c r="BA397" s="171"/>
      <c r="BB397" s="171"/>
      <c r="BC397" s="171"/>
      <c r="BD397" s="171"/>
      <c r="BE397" s="171"/>
      <c r="BF397" s="171"/>
      <c r="BG397" s="171"/>
      <c r="BH397" s="184"/>
      <c r="BI397" s="178"/>
      <c r="BJ397" s="178"/>
      <c r="BK397" s="172"/>
      <c r="BM397" s="9"/>
      <c r="BO397" s="22" t="s">
        <v>260</v>
      </c>
      <c r="BP397" s="25">
        <f>IF(ISNUMBER(SEARCH("S",A330)),COUNTIF(BK389:BK398,"False"),0)</f>
        <v>0</v>
      </c>
      <c r="BQ397" s="25">
        <f>IF(ISNUMBER(SEARCH("S",A330)),COUNTIF(BK399:BK408,"False"),0)</f>
        <v>0</v>
      </c>
      <c r="BR397" s="25">
        <v>0</v>
      </c>
      <c r="BS397" s="25">
        <f>IF(ISNUMBER(SEARCH("S",A330)),COUNTIF(BK389:BK393,"False")+COUNTIF(BK404:BK406,"False"),0)</f>
        <v>0</v>
      </c>
      <c r="BT397" s="25">
        <f>IF(ISNUMBER(SEARCH("S",A330)),COUNTIF(BK394:BK398,"False"),0)</f>
        <v>0</v>
      </c>
      <c r="BU397" s="25">
        <f>IF(ISNUMBER(SEARCH("S",A330)),COUNTIF(BK399:BK403,"False")+COUNTIF(BK407:BK408,"False"),0)</f>
        <v>0</v>
      </c>
    </row>
    <row r="398" spans="1:123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71"/>
      <c r="AI398" s="171"/>
      <c r="AJ398" s="171"/>
      <c r="AK398" s="171"/>
      <c r="AL398" s="171"/>
      <c r="AM398" s="171"/>
      <c r="AN398" s="171"/>
      <c r="AO398" s="171"/>
      <c r="AP398" s="171"/>
      <c r="AQ398" s="171"/>
      <c r="AR398" s="171"/>
      <c r="AS398" s="171"/>
      <c r="AT398" s="171"/>
      <c r="AU398" s="171"/>
      <c r="AV398" s="171"/>
      <c r="AW398" s="171"/>
      <c r="AX398" s="171"/>
      <c r="AY398" s="171"/>
      <c r="AZ398" s="171"/>
      <c r="BA398" s="171"/>
      <c r="BB398" s="171"/>
      <c r="BC398" s="171"/>
      <c r="BD398" s="171"/>
      <c r="BE398" s="171"/>
      <c r="BF398" s="171"/>
      <c r="BG398" s="171"/>
      <c r="BH398" s="184"/>
      <c r="BI398" s="178"/>
      <c r="BJ398" s="178"/>
      <c r="BK398" s="172"/>
      <c r="BM398" s="9"/>
      <c r="BO398" s="22" t="s">
        <v>352</v>
      </c>
      <c r="BP398" s="25">
        <f>IF(ISNUMBER(SEARCH("P",A330)),COUNTIF(BK389:BK398,"False"),0)</f>
        <v>0</v>
      </c>
      <c r="BQ398" s="25">
        <f>IF(ISNUMBER(SEARCH("P",A330)),COUNTIF(BK396:BK405,"False"),0)</f>
        <v>0</v>
      </c>
      <c r="BR398" s="25">
        <v>0</v>
      </c>
      <c r="BS398" s="25">
        <f>IF(ISNUMBER(SEARCH("P",A330)),COUNTIF(BK389:BK393,"False")+COUNTIF(BK402:BK403,"False"),0)</f>
        <v>0</v>
      </c>
      <c r="BT398" s="25">
        <f>IF(ISNUMBER(SEARCH("P",A330)),COUNTIF(BK394:BK397,"False"),0)</f>
        <v>0</v>
      </c>
      <c r="BU398" s="25">
        <f>IF(ISNUMBER(SEARCH("P",A330)),COUNTIF(BK398:BK401,"False")+COUNTIF(BK404:BK405,"False"),0)</f>
        <v>0</v>
      </c>
    </row>
    <row r="399" spans="1:123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71"/>
      <c r="AI399" s="171"/>
      <c r="AJ399" s="171"/>
      <c r="AK399" s="171"/>
      <c r="AL399" s="171"/>
      <c r="AM399" s="171"/>
      <c r="AN399" s="171"/>
      <c r="AO399" s="171"/>
      <c r="AP399" s="171"/>
      <c r="AQ399" s="171"/>
      <c r="AR399" s="171"/>
      <c r="AS399" s="171"/>
      <c r="AT399" s="171"/>
      <c r="AU399" s="171"/>
      <c r="AV399" s="171"/>
      <c r="AW399" s="171"/>
      <c r="AX399" s="171"/>
      <c r="AY399" s="171"/>
      <c r="AZ399" s="171"/>
      <c r="BA399" s="171"/>
      <c r="BB399" s="171"/>
      <c r="BC399" s="171"/>
      <c r="BD399" s="171"/>
      <c r="BE399" s="171"/>
      <c r="BF399" s="171"/>
      <c r="BG399" s="171"/>
      <c r="BH399" s="184"/>
      <c r="BI399" s="178"/>
      <c r="BJ399" s="178"/>
      <c r="BK399" s="172"/>
      <c r="BM399" s="9"/>
      <c r="BO399" s="22" t="s">
        <v>353</v>
      </c>
      <c r="BP399" s="25">
        <v>0</v>
      </c>
      <c r="BQ399" s="25">
        <v>0</v>
      </c>
      <c r="BR399" s="25">
        <v>0</v>
      </c>
      <c r="BS399" s="25">
        <v>0</v>
      </c>
      <c r="BT399" s="25">
        <v>0</v>
      </c>
      <c r="BU399" s="25">
        <v>0</v>
      </c>
    </row>
    <row r="400" spans="1:123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71"/>
      <c r="AI400" s="171"/>
      <c r="AJ400" s="171"/>
      <c r="AK400" s="171"/>
      <c r="AL400" s="171"/>
      <c r="AM400" s="171"/>
      <c r="AN400" s="171"/>
      <c r="AO400" s="171"/>
      <c r="AP400" s="171"/>
      <c r="AQ400" s="171"/>
      <c r="AR400" s="171"/>
      <c r="AS400" s="171"/>
      <c r="AT400" s="171"/>
      <c r="AU400" s="171"/>
      <c r="AV400" s="171"/>
      <c r="AW400" s="171"/>
      <c r="AX400" s="171"/>
      <c r="AY400" s="171"/>
      <c r="AZ400" s="171"/>
      <c r="BA400" s="171"/>
      <c r="BB400" s="171"/>
      <c r="BC400" s="171"/>
      <c r="BD400" s="171"/>
      <c r="BE400" s="171"/>
      <c r="BF400" s="171"/>
      <c r="BG400" s="171"/>
      <c r="BH400" s="184"/>
      <c r="BI400" s="178"/>
      <c r="BJ400" s="178"/>
      <c r="BK400" s="172"/>
      <c r="BM400" s="9"/>
    </row>
    <row r="401" spans="1:123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71"/>
      <c r="AI401" s="171"/>
      <c r="AJ401" s="171"/>
      <c r="AK401" s="171"/>
      <c r="AL401" s="171"/>
      <c r="AM401" s="171"/>
      <c r="AN401" s="171"/>
      <c r="AO401" s="171"/>
      <c r="AP401" s="171"/>
      <c r="AQ401" s="171"/>
      <c r="AR401" s="171"/>
      <c r="AS401" s="171"/>
      <c r="AT401" s="171"/>
      <c r="AU401" s="171"/>
      <c r="AV401" s="171"/>
      <c r="AW401" s="171"/>
      <c r="AX401" s="171"/>
      <c r="AY401" s="171"/>
      <c r="AZ401" s="171"/>
      <c r="BA401" s="171"/>
      <c r="BB401" s="171"/>
      <c r="BC401" s="171"/>
      <c r="BD401" s="171"/>
      <c r="BE401" s="171"/>
      <c r="BF401" s="171"/>
      <c r="BG401" s="171"/>
      <c r="BH401" s="184"/>
      <c r="BI401" s="178"/>
      <c r="BJ401" s="178"/>
      <c r="BK401" s="172"/>
      <c r="BM401" s="9"/>
    </row>
    <row r="402" spans="1:123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71"/>
      <c r="AI402" s="171"/>
      <c r="AJ402" s="171"/>
      <c r="AK402" s="171"/>
      <c r="AL402" s="171"/>
      <c r="AM402" s="171"/>
      <c r="AN402" s="171"/>
      <c r="AO402" s="171"/>
      <c r="AP402" s="171"/>
      <c r="AQ402" s="171"/>
      <c r="AR402" s="171"/>
      <c r="AS402" s="171"/>
      <c r="AT402" s="171"/>
      <c r="AU402" s="171"/>
      <c r="AV402" s="171"/>
      <c r="AW402" s="171"/>
      <c r="AX402" s="171"/>
      <c r="AY402" s="171"/>
      <c r="AZ402" s="171"/>
      <c r="BA402" s="171"/>
      <c r="BB402" s="171"/>
      <c r="BC402" s="171"/>
      <c r="BD402" s="171"/>
      <c r="BE402" s="171"/>
      <c r="BF402" s="171"/>
      <c r="BG402" s="171"/>
      <c r="BH402" s="184"/>
      <c r="BI402" s="178"/>
      <c r="BJ402" s="178"/>
      <c r="BK402" s="172"/>
      <c r="BM402" s="9"/>
    </row>
    <row r="403" spans="1:123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71"/>
      <c r="AI403" s="171"/>
      <c r="AJ403" s="171"/>
      <c r="AK403" s="171"/>
      <c r="AL403" s="171"/>
      <c r="AM403" s="171"/>
      <c r="AN403" s="171"/>
      <c r="AO403" s="171"/>
      <c r="AP403" s="171"/>
      <c r="AQ403" s="171"/>
      <c r="AR403" s="171"/>
      <c r="AS403" s="171"/>
      <c r="AT403" s="171"/>
      <c r="AU403" s="171"/>
      <c r="AV403" s="171"/>
      <c r="AW403" s="171"/>
      <c r="AX403" s="171"/>
      <c r="AY403" s="171"/>
      <c r="AZ403" s="171"/>
      <c r="BA403" s="171"/>
      <c r="BB403" s="171"/>
      <c r="BC403" s="171"/>
      <c r="BD403" s="171"/>
      <c r="BE403" s="171"/>
      <c r="BF403" s="171"/>
      <c r="BG403" s="171"/>
      <c r="BH403" s="184"/>
      <c r="BI403" s="178"/>
      <c r="BJ403" s="178"/>
      <c r="BK403" s="172"/>
      <c r="BM403" s="9"/>
    </row>
    <row r="404" spans="1:123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71"/>
      <c r="AI404" s="171"/>
      <c r="AJ404" s="171"/>
      <c r="AK404" s="171"/>
      <c r="AL404" s="171"/>
      <c r="AM404" s="171"/>
      <c r="AN404" s="171"/>
      <c r="AO404" s="171"/>
      <c r="AP404" s="171"/>
      <c r="AQ404" s="171"/>
      <c r="AR404" s="171"/>
      <c r="AS404" s="171"/>
      <c r="AT404" s="171"/>
      <c r="AU404" s="171"/>
      <c r="AV404" s="171"/>
      <c r="AW404" s="171"/>
      <c r="AX404" s="171"/>
      <c r="AY404" s="171"/>
      <c r="AZ404" s="171"/>
      <c r="BA404" s="171"/>
      <c r="BB404" s="171"/>
      <c r="BC404" s="171"/>
      <c r="BD404" s="171"/>
      <c r="BE404" s="171"/>
      <c r="BF404" s="171"/>
      <c r="BG404" s="171"/>
      <c r="BH404" s="184"/>
      <c r="BI404" s="178"/>
      <c r="BJ404" s="178"/>
      <c r="BK404" s="172"/>
      <c r="BM404" s="9"/>
    </row>
    <row r="405" spans="1:123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71"/>
      <c r="AI405" s="171"/>
      <c r="AJ405" s="171"/>
      <c r="AK405" s="171"/>
      <c r="AL405" s="171"/>
      <c r="AM405" s="171"/>
      <c r="AN405" s="171"/>
      <c r="AO405" s="171"/>
      <c r="AP405" s="171"/>
      <c r="AQ405" s="171"/>
      <c r="AR405" s="171"/>
      <c r="AS405" s="171"/>
      <c r="AT405" s="171"/>
      <c r="AU405" s="171"/>
      <c r="AV405" s="171"/>
      <c r="AW405" s="171"/>
      <c r="AX405" s="171"/>
      <c r="AY405" s="171"/>
      <c r="AZ405" s="171"/>
      <c r="BA405" s="171"/>
      <c r="BB405" s="171"/>
      <c r="BC405" s="171"/>
      <c r="BD405" s="171"/>
      <c r="BE405" s="171"/>
      <c r="BF405" s="171"/>
      <c r="BG405" s="171"/>
      <c r="BH405" s="184"/>
      <c r="BI405" s="178"/>
      <c r="BJ405" s="178"/>
      <c r="BK405" s="172"/>
      <c r="BM405" s="9"/>
    </row>
    <row r="406" spans="1:123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71"/>
      <c r="AI406" s="171"/>
      <c r="AJ406" s="171"/>
      <c r="AK406" s="171"/>
      <c r="AL406" s="171"/>
      <c r="AM406" s="171"/>
      <c r="AN406" s="171"/>
      <c r="AO406" s="171"/>
      <c r="AP406" s="171"/>
      <c r="AQ406" s="171"/>
      <c r="AR406" s="171"/>
      <c r="AS406" s="171"/>
      <c r="AT406" s="171"/>
      <c r="AU406" s="171"/>
      <c r="AV406" s="171"/>
      <c r="AW406" s="171"/>
      <c r="AX406" s="171"/>
      <c r="AY406" s="171"/>
      <c r="AZ406" s="171"/>
      <c r="BA406" s="171"/>
      <c r="BB406" s="171"/>
      <c r="BC406" s="171"/>
      <c r="BD406" s="171"/>
      <c r="BE406" s="171"/>
      <c r="BF406" s="171"/>
      <c r="BG406" s="171"/>
      <c r="BH406" s="184"/>
      <c r="BI406" s="178"/>
      <c r="BJ406" s="178"/>
      <c r="BK406" s="172"/>
      <c r="BM406" s="9"/>
    </row>
    <row r="407" spans="1:123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71"/>
      <c r="AI407" s="171"/>
      <c r="AJ407" s="171"/>
      <c r="AK407" s="171"/>
      <c r="AL407" s="171"/>
      <c r="AM407" s="171"/>
      <c r="AN407" s="171"/>
      <c r="AO407" s="171"/>
      <c r="AP407" s="171"/>
      <c r="AQ407" s="171"/>
      <c r="AR407" s="171"/>
      <c r="AS407" s="171"/>
      <c r="AT407" s="171"/>
      <c r="AU407" s="171"/>
      <c r="AV407" s="171"/>
      <c r="AW407" s="171"/>
      <c r="AX407" s="171"/>
      <c r="AY407" s="171"/>
      <c r="AZ407" s="171"/>
      <c r="BA407" s="171"/>
      <c r="BB407" s="171"/>
      <c r="BC407" s="171"/>
      <c r="BD407" s="171"/>
      <c r="BE407" s="171"/>
      <c r="BF407" s="171"/>
      <c r="BG407" s="171"/>
      <c r="BH407" s="184"/>
      <c r="BI407" s="178"/>
      <c r="BJ407" s="178"/>
      <c r="BK407" s="172"/>
      <c r="BM407" s="9"/>
    </row>
    <row r="408" spans="1:123" ht="14.65" thickBot="1" x14ac:dyDescent="0.5">
      <c r="B408" s="189"/>
      <c r="C408" s="174"/>
      <c r="D408" s="174"/>
      <c r="E408" s="174"/>
      <c r="F408" s="174"/>
      <c r="G408" s="174"/>
      <c r="H408" s="174"/>
      <c r="I408" s="174"/>
      <c r="J408" s="174"/>
      <c r="K408" s="174"/>
      <c r="L408" s="174"/>
      <c r="M408" s="174"/>
      <c r="N408" s="174"/>
      <c r="O408" s="174"/>
      <c r="P408" s="174"/>
      <c r="Q408" s="174"/>
      <c r="R408" s="174"/>
      <c r="S408" s="174"/>
      <c r="T408" s="174"/>
      <c r="U408" s="174"/>
      <c r="V408" s="174"/>
      <c r="W408" s="174"/>
      <c r="X408" s="174"/>
      <c r="Y408" s="174"/>
      <c r="Z408" s="174"/>
      <c r="AA408" s="174"/>
      <c r="AB408" s="174"/>
      <c r="AC408" s="174"/>
      <c r="AD408" s="174"/>
      <c r="AE408" s="174"/>
      <c r="AF408" s="174"/>
      <c r="AG408" s="174"/>
      <c r="AH408" s="174"/>
      <c r="AI408" s="174"/>
      <c r="AJ408" s="174"/>
      <c r="AK408" s="174"/>
      <c r="AL408" s="174"/>
      <c r="AM408" s="174"/>
      <c r="AN408" s="174"/>
      <c r="AO408" s="174"/>
      <c r="AP408" s="174"/>
      <c r="AQ408" s="174"/>
      <c r="AR408" s="174"/>
      <c r="AS408" s="174"/>
      <c r="AT408" s="174"/>
      <c r="AU408" s="174"/>
      <c r="AV408" s="174"/>
      <c r="AW408" s="174"/>
      <c r="AX408" s="174"/>
      <c r="AY408" s="174"/>
      <c r="AZ408" s="174"/>
      <c r="BA408" s="174"/>
      <c r="BB408" s="174"/>
      <c r="BC408" s="174"/>
      <c r="BD408" s="174"/>
      <c r="BE408" s="174"/>
      <c r="BF408" s="174"/>
      <c r="BG408" s="174"/>
      <c r="BH408" s="188"/>
      <c r="BI408" s="178"/>
      <c r="BJ408" s="178"/>
      <c r="BK408" s="172"/>
      <c r="BM408" s="9"/>
    </row>
    <row r="409" spans="1:123" s="12" customFormat="1" ht="21.75" thickTop="1" thickBot="1" x14ac:dyDescent="0.5">
      <c r="A409" s="8"/>
      <c r="B409" s="186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75"/>
      <c r="AI409" s="175"/>
      <c r="AJ409" s="175"/>
      <c r="AK409" s="175"/>
      <c r="AL409" s="175"/>
      <c r="AM409" s="175"/>
      <c r="AN409" s="175"/>
      <c r="AO409" s="175"/>
      <c r="AP409" s="175"/>
      <c r="AQ409" s="175"/>
      <c r="AR409" s="175"/>
      <c r="AS409" s="175"/>
      <c r="AT409" s="175"/>
      <c r="AU409" s="175"/>
      <c r="AV409" s="175"/>
      <c r="AW409" s="175"/>
      <c r="AX409" s="175"/>
      <c r="AY409" s="175"/>
      <c r="AZ409" s="175"/>
      <c r="BA409" s="175"/>
      <c r="BB409" s="175"/>
      <c r="BC409" s="175"/>
      <c r="BD409" s="175"/>
      <c r="BE409" s="175"/>
      <c r="BF409" s="175"/>
      <c r="BG409" s="175"/>
      <c r="BH409" s="186"/>
      <c r="BI409" s="178"/>
      <c r="BJ409" s="172"/>
      <c r="BK409" s="172"/>
      <c r="BL409"/>
      <c r="BM409"/>
      <c r="BN409"/>
      <c r="BO409" s="5" t="s">
        <v>103</v>
      </c>
      <c r="BP409" s="5" t="s">
        <v>508</v>
      </c>
      <c r="BQ409" s="5" t="s">
        <v>104</v>
      </c>
      <c r="BR409" s="5" t="s">
        <v>509</v>
      </c>
      <c r="BS409" s="5" t="s">
        <v>549</v>
      </c>
      <c r="BT409" s="5" t="s">
        <v>510</v>
      </c>
      <c r="BU409" s="5" t="s">
        <v>511</v>
      </c>
      <c r="BV409" s="5" t="s">
        <v>122</v>
      </c>
      <c r="BW409" s="5" t="s">
        <v>558</v>
      </c>
      <c r="BX409" s="5" t="s">
        <v>559</v>
      </c>
      <c r="BY409" s="5" t="s">
        <v>111</v>
      </c>
      <c r="BZ409" s="5" t="s">
        <v>512</v>
      </c>
      <c r="CA409" s="5" t="s">
        <v>514</v>
      </c>
      <c r="CB409" s="5" t="s">
        <v>560</v>
      </c>
      <c r="CC409" s="5" t="s">
        <v>561</v>
      </c>
      <c r="CD409" s="5" t="s">
        <v>515</v>
      </c>
      <c r="CE409" s="5" t="s">
        <v>513</v>
      </c>
      <c r="CF409" s="5" t="s">
        <v>562</v>
      </c>
      <c r="CG409" s="5" t="s">
        <v>550</v>
      </c>
      <c r="CH409" s="5" t="s">
        <v>551</v>
      </c>
      <c r="CI409" s="5" t="s">
        <v>563</v>
      </c>
      <c r="CJ409" s="5" t="s">
        <v>115</v>
      </c>
      <c r="CK409" s="5" t="s">
        <v>112</v>
      </c>
      <c r="CL409" s="5" t="s">
        <v>109</v>
      </c>
      <c r="CM409" s="5" t="s">
        <v>552</v>
      </c>
      <c r="CN409" s="5" t="s">
        <v>176</v>
      </c>
      <c r="CO409" s="5" t="s">
        <v>177</v>
      </c>
      <c r="CP409" s="5" t="s">
        <v>119</v>
      </c>
      <c r="CQ409" s="5" t="s">
        <v>516</v>
      </c>
      <c r="CR409" s="5" t="s">
        <v>178</v>
      </c>
      <c r="CS409" s="5" t="s">
        <v>118</v>
      </c>
      <c r="CT409" s="5" t="s">
        <v>108</v>
      </c>
      <c r="CU409" s="5" t="s">
        <v>564</v>
      </c>
      <c r="CV409" s="5" t="s">
        <v>105</v>
      </c>
      <c r="CW409" s="5" t="s">
        <v>107</v>
      </c>
      <c r="CX409" s="5" t="s">
        <v>123</v>
      </c>
      <c r="CY409" s="5" t="s">
        <v>175</v>
      </c>
      <c r="CZ409" s="5" t="s">
        <v>116</v>
      </c>
      <c r="DA409" s="5" t="s">
        <v>114</v>
      </c>
      <c r="DB409" s="5" t="s">
        <v>117</v>
      </c>
      <c r="DC409" s="5" t="s">
        <v>517</v>
      </c>
      <c r="DD409" s="5" t="s">
        <v>120</v>
      </c>
      <c r="DE409" s="5" t="s">
        <v>124</v>
      </c>
      <c r="DF409" s="5" t="s">
        <v>121</v>
      </c>
      <c r="DG409" s="5" t="s">
        <v>565</v>
      </c>
      <c r="DH409" s="5" t="s">
        <v>566</v>
      </c>
      <c r="DI409" s="5" t="s">
        <v>567</v>
      </c>
      <c r="DJ409" s="5" t="s">
        <v>553</v>
      </c>
      <c r="DK409" s="5" t="s">
        <v>110</v>
      </c>
      <c r="DL409" s="5" t="s">
        <v>113</v>
      </c>
      <c r="DM409" s="5" t="s">
        <v>568</v>
      </c>
      <c r="DN409" s="5" t="s">
        <v>569</v>
      </c>
      <c r="DO409" s="5" t="s">
        <v>518</v>
      </c>
      <c r="DP409" s="5" t="s">
        <v>519</v>
      </c>
      <c r="DQ409" s="5" t="s">
        <v>520</v>
      </c>
      <c r="DR409" s="5" t="s">
        <v>106</v>
      </c>
      <c r="DS409" s="5" t="s">
        <v>570</v>
      </c>
    </row>
    <row r="410" spans="1:123" ht="14.65" thickTop="1" x14ac:dyDescent="0.45">
      <c r="A410" s="28" t="s">
        <v>222</v>
      </c>
      <c r="B410" s="190"/>
      <c r="C410" s="177"/>
      <c r="D410" s="177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  <c r="R410" s="177"/>
      <c r="S410" s="177"/>
      <c r="T410" s="177"/>
      <c r="U410" s="177"/>
      <c r="V410" s="177"/>
      <c r="W410" s="177"/>
      <c r="X410" s="177"/>
      <c r="Y410" s="177"/>
      <c r="Z410" s="177"/>
      <c r="AA410" s="177"/>
      <c r="AB410" s="177"/>
      <c r="AC410" s="177"/>
      <c r="AD410" s="177"/>
      <c r="AE410" s="177"/>
      <c r="AF410" s="177"/>
      <c r="AG410" s="177"/>
      <c r="AH410" s="177"/>
      <c r="AI410" s="177"/>
      <c r="AJ410" s="177"/>
      <c r="AK410" s="177"/>
      <c r="AL410" s="177"/>
      <c r="AM410" s="177"/>
      <c r="AN410" s="177"/>
      <c r="AO410" s="177"/>
      <c r="AP410" s="177"/>
      <c r="AQ410" s="177"/>
      <c r="AR410" s="177"/>
      <c r="AS410" s="177"/>
      <c r="AT410" s="177"/>
      <c r="AU410" s="177"/>
      <c r="AV410" s="177"/>
      <c r="AW410" s="177"/>
      <c r="AX410" s="177"/>
      <c r="AY410" s="177"/>
      <c r="AZ410" s="177"/>
      <c r="BA410" s="177"/>
      <c r="BB410" s="177"/>
      <c r="BC410" s="177"/>
      <c r="BD410" s="177"/>
      <c r="BE410" s="177"/>
      <c r="BF410" s="177"/>
      <c r="BG410" s="177"/>
      <c r="BH410" s="187"/>
      <c r="BI410" s="178"/>
      <c r="BJ410" s="178"/>
      <c r="BK410" s="172"/>
      <c r="BM410" s="9"/>
      <c r="BO410" s="102"/>
      <c r="BP410" s="102"/>
      <c r="BQ410" s="102"/>
      <c r="BR410" s="102"/>
      <c r="BS410" s="102"/>
      <c r="BT410" s="102"/>
      <c r="BU410" s="102"/>
      <c r="BV410" s="102"/>
      <c r="BW410" s="102"/>
      <c r="BX410" s="102"/>
      <c r="BY410" s="102"/>
      <c r="BZ410" s="102"/>
      <c r="CA410" s="102"/>
      <c r="CB410" s="102"/>
      <c r="CC410" s="102"/>
      <c r="CD410" s="102"/>
      <c r="CE410" s="102"/>
      <c r="CF410" s="102"/>
      <c r="CG410" s="102"/>
      <c r="CH410" s="102"/>
      <c r="CI410" s="102"/>
      <c r="CJ410" s="102"/>
      <c r="CK410" s="102"/>
      <c r="CL410" s="102"/>
      <c r="CM410" s="102"/>
      <c r="CN410" s="102"/>
      <c r="CO410" s="102"/>
      <c r="CP410" s="102"/>
      <c r="CQ410" s="102"/>
      <c r="CR410" s="102"/>
      <c r="CS410" s="102"/>
      <c r="CT410" s="102"/>
      <c r="CU410" s="102"/>
      <c r="CV410" s="102"/>
      <c r="CW410" s="102"/>
      <c r="CX410" s="102"/>
      <c r="CY410" s="102"/>
      <c r="CZ410" s="102"/>
      <c r="DA410" s="102"/>
      <c r="DB410" s="102"/>
      <c r="DC410" s="102"/>
      <c r="DD410" s="102"/>
      <c r="DE410" s="102"/>
      <c r="DF410" s="102"/>
      <c r="DG410" s="102"/>
      <c r="DH410" s="102"/>
      <c r="DI410" s="102"/>
      <c r="DJ410" s="102"/>
      <c r="DK410" s="102"/>
      <c r="DL410" s="102"/>
      <c r="DM410" s="102"/>
      <c r="DN410" s="102"/>
      <c r="DO410" s="102"/>
      <c r="DP410" s="102"/>
      <c r="DQ410" s="102"/>
      <c r="DR410" s="102"/>
      <c r="DS410" s="102"/>
    </row>
    <row r="411" spans="1:123" x14ac:dyDescent="0.45">
      <c r="A411" s="8">
        <f>INPUT!$H$4</f>
        <v>0</v>
      </c>
      <c r="B411" s="190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71"/>
      <c r="AI411" s="171"/>
      <c r="AJ411" s="171"/>
      <c r="AK411" s="171"/>
      <c r="AL411" s="171"/>
      <c r="AM411" s="171"/>
      <c r="AN411" s="171"/>
      <c r="AO411" s="171"/>
      <c r="AP411" s="171"/>
      <c r="AQ411" s="171"/>
      <c r="AR411" s="171"/>
      <c r="AS411" s="171"/>
      <c r="AT411" s="171"/>
      <c r="AU411" s="171"/>
      <c r="AV411" s="171"/>
      <c r="AW411" s="171"/>
      <c r="AX411" s="171"/>
      <c r="AY411" s="171"/>
      <c r="AZ411" s="171"/>
      <c r="BA411" s="171"/>
      <c r="BB411" s="171"/>
      <c r="BC411" s="171"/>
      <c r="BD411" s="171"/>
      <c r="BE411" s="171"/>
      <c r="BF411" s="171"/>
      <c r="BG411" s="171"/>
      <c r="BH411" s="184"/>
      <c r="BI411" s="178"/>
      <c r="BJ411" s="178"/>
      <c r="BK411" s="172"/>
      <c r="BM411" s="9"/>
      <c r="BO411" s="39">
        <v>0</v>
      </c>
      <c r="BP411" s="39">
        <v>0</v>
      </c>
      <c r="BQ411" s="39">
        <v>0</v>
      </c>
      <c r="BR411" s="39">
        <v>0</v>
      </c>
      <c r="BS411" s="39">
        <v>0</v>
      </c>
      <c r="BT411" s="39">
        <v>0</v>
      </c>
      <c r="BU411" s="39">
        <v>0</v>
      </c>
      <c r="BV411" s="39">
        <v>0</v>
      </c>
      <c r="BW411" s="39">
        <v>0</v>
      </c>
      <c r="BX411" s="39">
        <v>0</v>
      </c>
      <c r="BY411" s="39">
        <v>0</v>
      </c>
      <c r="BZ411" s="39">
        <v>0</v>
      </c>
      <c r="CA411" s="39">
        <v>0</v>
      </c>
      <c r="CB411" s="39">
        <v>0</v>
      </c>
      <c r="CC411" s="39">
        <v>0</v>
      </c>
      <c r="CD411" s="39">
        <v>0</v>
      </c>
      <c r="CE411" s="39">
        <v>0</v>
      </c>
      <c r="CF411" s="39">
        <v>0</v>
      </c>
      <c r="CG411" s="39">
        <v>0</v>
      </c>
      <c r="CH411" s="39">
        <v>0</v>
      </c>
      <c r="CI411" s="39">
        <v>0</v>
      </c>
      <c r="CJ411" s="39">
        <v>0</v>
      </c>
      <c r="CK411" s="39">
        <v>0</v>
      </c>
      <c r="CL411" s="39">
        <v>0</v>
      </c>
      <c r="CM411" s="39">
        <v>0</v>
      </c>
      <c r="CN411" s="39">
        <v>0</v>
      </c>
      <c r="CO411" s="39">
        <v>0</v>
      </c>
      <c r="CP411" s="39">
        <v>0</v>
      </c>
      <c r="CQ411" s="39">
        <v>0</v>
      </c>
      <c r="CR411" s="39">
        <v>0</v>
      </c>
      <c r="CS411" s="39">
        <v>0</v>
      </c>
      <c r="CT411" s="39">
        <v>0</v>
      </c>
      <c r="CU411" s="39">
        <v>0</v>
      </c>
      <c r="CV411" s="39">
        <v>0</v>
      </c>
      <c r="CW411" s="39">
        <v>0</v>
      </c>
      <c r="CX411" s="39">
        <v>0</v>
      </c>
      <c r="CY411" s="39">
        <v>0</v>
      </c>
      <c r="CZ411" s="39">
        <v>0</v>
      </c>
      <c r="DA411" s="39">
        <v>0</v>
      </c>
      <c r="DB411" s="39">
        <v>0</v>
      </c>
      <c r="DC411" s="39">
        <v>0</v>
      </c>
      <c r="DD411" s="39">
        <v>0</v>
      </c>
      <c r="DE411" s="39">
        <v>0</v>
      </c>
      <c r="DF411" s="39">
        <v>0</v>
      </c>
      <c r="DG411" s="39">
        <v>0</v>
      </c>
      <c r="DH411" s="39">
        <v>0</v>
      </c>
      <c r="DI411" s="39">
        <v>0</v>
      </c>
      <c r="DJ411" s="39">
        <v>0</v>
      </c>
      <c r="DK411" s="39">
        <v>0</v>
      </c>
      <c r="DL411" s="39">
        <v>0</v>
      </c>
      <c r="DM411" s="39">
        <v>0</v>
      </c>
      <c r="DN411" s="39">
        <v>0</v>
      </c>
      <c r="DO411" s="39">
        <v>0</v>
      </c>
      <c r="DP411" s="39">
        <v>0</v>
      </c>
      <c r="DQ411" s="39">
        <v>0</v>
      </c>
      <c r="DR411" s="39">
        <v>0</v>
      </c>
      <c r="DS411" s="39">
        <v>0</v>
      </c>
    </row>
    <row r="412" spans="1:123" x14ac:dyDescent="0.45">
      <c r="B412" s="190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71"/>
      <c r="AI412" s="171"/>
      <c r="AJ412" s="171"/>
      <c r="AK412" s="171"/>
      <c r="AL412" s="171"/>
      <c r="AM412" s="171"/>
      <c r="AN412" s="171"/>
      <c r="AO412" s="171"/>
      <c r="AP412" s="171"/>
      <c r="AQ412" s="171"/>
      <c r="AR412" s="171"/>
      <c r="AS412" s="171"/>
      <c r="AT412" s="171"/>
      <c r="AU412" s="171"/>
      <c r="AV412" s="171"/>
      <c r="AW412" s="171"/>
      <c r="AX412" s="171"/>
      <c r="AY412" s="171"/>
      <c r="AZ412" s="171"/>
      <c r="BA412" s="171"/>
      <c r="BB412" s="171"/>
      <c r="BC412" s="171"/>
      <c r="BD412" s="171"/>
      <c r="BE412" s="171"/>
      <c r="BF412" s="171"/>
      <c r="BG412" s="171"/>
      <c r="BH412" s="184"/>
      <c r="BI412" s="178"/>
      <c r="BJ412" s="178"/>
      <c r="BK412" s="172"/>
      <c r="BM412" s="9"/>
      <c r="BO412" s="40">
        <f t="shared" ref="BO412:CT412" si="20">ROWS(C410:C469)-COUNTBLANK(C410:C469)</f>
        <v>0</v>
      </c>
      <c r="BP412" s="40">
        <f t="shared" si="20"/>
        <v>0</v>
      </c>
      <c r="BQ412" s="40">
        <f t="shared" si="20"/>
        <v>0</v>
      </c>
      <c r="BR412" s="40">
        <f t="shared" si="20"/>
        <v>0</v>
      </c>
      <c r="BS412" s="40">
        <f t="shared" si="20"/>
        <v>0</v>
      </c>
      <c r="BT412" s="40">
        <f t="shared" si="20"/>
        <v>0</v>
      </c>
      <c r="BU412" s="40">
        <f t="shared" si="20"/>
        <v>0</v>
      </c>
      <c r="BV412" s="40">
        <f t="shared" si="20"/>
        <v>0</v>
      </c>
      <c r="BW412" s="40">
        <f t="shared" si="20"/>
        <v>0</v>
      </c>
      <c r="BX412" s="40">
        <f t="shared" si="20"/>
        <v>0</v>
      </c>
      <c r="BY412" s="40">
        <f t="shared" si="20"/>
        <v>0</v>
      </c>
      <c r="BZ412" s="40">
        <f t="shared" si="20"/>
        <v>0</v>
      </c>
      <c r="CA412" s="40">
        <f t="shared" si="20"/>
        <v>0</v>
      </c>
      <c r="CB412" s="40">
        <f t="shared" si="20"/>
        <v>0</v>
      </c>
      <c r="CC412" s="40">
        <f t="shared" si="20"/>
        <v>0</v>
      </c>
      <c r="CD412" s="40">
        <f t="shared" si="20"/>
        <v>0</v>
      </c>
      <c r="CE412" s="40">
        <f t="shared" si="20"/>
        <v>0</v>
      </c>
      <c r="CF412" s="40">
        <f t="shared" si="20"/>
        <v>0</v>
      </c>
      <c r="CG412" s="40">
        <f t="shared" si="20"/>
        <v>0</v>
      </c>
      <c r="CH412" s="40">
        <f t="shared" si="20"/>
        <v>0</v>
      </c>
      <c r="CI412" s="40">
        <f t="shared" si="20"/>
        <v>0</v>
      </c>
      <c r="CJ412" s="40">
        <f t="shared" si="20"/>
        <v>0</v>
      </c>
      <c r="CK412" s="40">
        <f t="shared" si="20"/>
        <v>0</v>
      </c>
      <c r="CL412" s="40">
        <f t="shared" si="20"/>
        <v>0</v>
      </c>
      <c r="CM412" s="40">
        <f t="shared" si="20"/>
        <v>0</v>
      </c>
      <c r="CN412" s="40">
        <f t="shared" si="20"/>
        <v>0</v>
      </c>
      <c r="CO412" s="40">
        <f t="shared" si="20"/>
        <v>0</v>
      </c>
      <c r="CP412" s="40">
        <f t="shared" si="20"/>
        <v>0</v>
      </c>
      <c r="CQ412" s="40">
        <f t="shared" si="20"/>
        <v>0</v>
      </c>
      <c r="CR412" s="40">
        <f t="shared" si="20"/>
        <v>0</v>
      </c>
      <c r="CS412" s="40">
        <f t="shared" si="20"/>
        <v>0</v>
      </c>
      <c r="CT412" s="40">
        <f t="shared" si="20"/>
        <v>0</v>
      </c>
      <c r="CU412" s="40">
        <f t="shared" ref="CU412:DS412" si="21">ROWS(AI410:AI469)-COUNTBLANK(AI410:AI469)</f>
        <v>0</v>
      </c>
      <c r="CV412" s="40">
        <f t="shared" si="21"/>
        <v>0</v>
      </c>
      <c r="CW412" s="40">
        <f t="shared" si="21"/>
        <v>0</v>
      </c>
      <c r="CX412" s="40">
        <f t="shared" si="21"/>
        <v>0</v>
      </c>
      <c r="CY412" s="40">
        <f t="shared" si="21"/>
        <v>0</v>
      </c>
      <c r="CZ412" s="40">
        <f t="shared" si="21"/>
        <v>0</v>
      </c>
      <c r="DA412" s="40">
        <f t="shared" si="21"/>
        <v>0</v>
      </c>
      <c r="DB412" s="40">
        <f t="shared" si="21"/>
        <v>0</v>
      </c>
      <c r="DC412" s="40">
        <f t="shared" si="21"/>
        <v>0</v>
      </c>
      <c r="DD412" s="40">
        <f t="shared" si="21"/>
        <v>0</v>
      </c>
      <c r="DE412" s="40">
        <f t="shared" si="21"/>
        <v>0</v>
      </c>
      <c r="DF412" s="40">
        <f t="shared" si="21"/>
        <v>0</v>
      </c>
      <c r="DG412" s="40">
        <f t="shared" si="21"/>
        <v>0</v>
      </c>
      <c r="DH412" s="40">
        <f t="shared" si="21"/>
        <v>0</v>
      </c>
      <c r="DI412" s="40">
        <f t="shared" si="21"/>
        <v>0</v>
      </c>
      <c r="DJ412" s="40">
        <f t="shared" si="21"/>
        <v>0</v>
      </c>
      <c r="DK412" s="40">
        <f t="shared" si="21"/>
        <v>0</v>
      </c>
      <c r="DL412" s="40">
        <f t="shared" si="21"/>
        <v>0</v>
      </c>
      <c r="DM412" s="40">
        <f t="shared" si="21"/>
        <v>0</v>
      </c>
      <c r="DN412" s="40">
        <f t="shared" si="21"/>
        <v>0</v>
      </c>
      <c r="DO412" s="40">
        <f t="shared" si="21"/>
        <v>0</v>
      </c>
      <c r="DP412" s="40">
        <f t="shared" si="21"/>
        <v>0</v>
      </c>
      <c r="DQ412" s="40">
        <f t="shared" si="21"/>
        <v>0</v>
      </c>
      <c r="DR412" s="40">
        <f t="shared" si="21"/>
        <v>0</v>
      </c>
      <c r="DS412" s="40">
        <f t="shared" si="21"/>
        <v>0</v>
      </c>
    </row>
    <row r="413" spans="1:123" x14ac:dyDescent="0.45">
      <c r="B413" s="190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71"/>
      <c r="AI413" s="171"/>
      <c r="AJ413" s="171"/>
      <c r="AK413" s="171"/>
      <c r="AL413" s="171"/>
      <c r="AM413" s="171"/>
      <c r="AN413" s="171"/>
      <c r="AO413" s="171"/>
      <c r="AP413" s="171"/>
      <c r="AQ413" s="171"/>
      <c r="AR413" s="171"/>
      <c r="AS413" s="171"/>
      <c r="AT413" s="171"/>
      <c r="AU413" s="171"/>
      <c r="AV413" s="171"/>
      <c r="AW413" s="171"/>
      <c r="AX413" s="171"/>
      <c r="AY413" s="171"/>
      <c r="AZ413" s="171"/>
      <c r="BA413" s="171"/>
      <c r="BB413" s="171"/>
      <c r="BC413" s="171"/>
      <c r="BD413" s="171"/>
      <c r="BE413" s="171"/>
      <c r="BF413" s="171"/>
      <c r="BG413" s="171"/>
      <c r="BH413" s="184"/>
      <c r="BI413" s="178"/>
      <c r="BJ413" s="178"/>
      <c r="BK413" s="172"/>
      <c r="BM413" s="9"/>
    </row>
    <row r="414" spans="1:123" x14ac:dyDescent="0.45">
      <c r="B414" s="190"/>
      <c r="C414" s="171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71"/>
      <c r="AI414" s="171"/>
      <c r="AJ414" s="171"/>
      <c r="AK414" s="171"/>
      <c r="AL414" s="171"/>
      <c r="AM414" s="171"/>
      <c r="AN414" s="171"/>
      <c r="AO414" s="171"/>
      <c r="AP414" s="171"/>
      <c r="AQ414" s="171"/>
      <c r="AR414" s="171"/>
      <c r="AS414" s="171"/>
      <c r="AT414" s="171"/>
      <c r="AU414" s="171"/>
      <c r="AV414" s="171"/>
      <c r="AW414" s="171"/>
      <c r="AX414" s="171"/>
      <c r="AY414" s="171"/>
      <c r="AZ414" s="171"/>
      <c r="BA414" s="171"/>
      <c r="BB414" s="171"/>
      <c r="BC414" s="171"/>
      <c r="BD414" s="171"/>
      <c r="BE414" s="171"/>
      <c r="BF414" s="171"/>
      <c r="BG414" s="171"/>
      <c r="BH414" s="184"/>
      <c r="BI414" s="178"/>
      <c r="BJ414" s="178"/>
      <c r="BK414" s="172"/>
      <c r="BM414" s="9"/>
      <c r="BO414" s="22" t="s">
        <v>257</v>
      </c>
      <c r="BP414" s="22" t="s">
        <v>587</v>
      </c>
      <c r="BQ414" s="22" t="s">
        <v>590</v>
      </c>
      <c r="BR414" s="22" t="s">
        <v>588</v>
      </c>
      <c r="BS414" s="22" t="s">
        <v>589</v>
      </c>
    </row>
    <row r="415" spans="1:123" x14ac:dyDescent="0.45">
      <c r="B415" s="190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71"/>
      <c r="AI415" s="171"/>
      <c r="AJ415" s="171"/>
      <c r="AK415" s="171"/>
      <c r="AL415" s="171"/>
      <c r="AM415" s="171"/>
      <c r="AN415" s="171"/>
      <c r="AO415" s="171"/>
      <c r="AP415" s="171"/>
      <c r="AQ415" s="171"/>
      <c r="AR415" s="171"/>
      <c r="AS415" s="171"/>
      <c r="AT415" s="171"/>
      <c r="AU415" s="171"/>
      <c r="AV415" s="171"/>
      <c r="AW415" s="171"/>
      <c r="AX415" s="171"/>
      <c r="AY415" s="171"/>
      <c r="AZ415" s="171"/>
      <c r="BA415" s="171"/>
      <c r="BB415" s="171"/>
      <c r="BC415" s="171"/>
      <c r="BD415" s="171"/>
      <c r="BE415" s="171"/>
      <c r="BF415" s="171"/>
      <c r="BG415" s="171"/>
      <c r="BH415" s="184"/>
      <c r="BI415" s="178"/>
      <c r="BJ415" s="178"/>
      <c r="BK415" s="172"/>
      <c r="BM415" s="9"/>
      <c r="BO415" s="23">
        <f>ROWS(BH410:BH469)-COUNTBLANK(BH410:BH469)</f>
        <v>0</v>
      </c>
      <c r="BP415" s="23">
        <f>COUNTIF(BK410:BK469,"FALSE")</f>
        <v>0</v>
      </c>
      <c r="BQ415" s="23">
        <f>BO415-BP415</f>
        <v>0</v>
      </c>
      <c r="BR415" s="23">
        <f>COUNTIF(BJ410:BJ469,"O")</f>
        <v>0</v>
      </c>
      <c r="BS415" s="23">
        <f>COUNTIF(BJ410:BJ469,"*~?")</f>
        <v>0</v>
      </c>
    </row>
    <row r="416" spans="1:123" x14ac:dyDescent="0.45">
      <c r="B416" s="190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71"/>
      <c r="AI416" s="171"/>
      <c r="AJ416" s="171"/>
      <c r="AK416" s="171"/>
      <c r="AL416" s="171"/>
      <c r="AM416" s="171"/>
      <c r="AN416" s="171"/>
      <c r="AO416" s="171"/>
      <c r="AP416" s="171"/>
      <c r="AQ416" s="171"/>
      <c r="AR416" s="171"/>
      <c r="AS416" s="171"/>
      <c r="AT416" s="171"/>
      <c r="AU416" s="171"/>
      <c r="AV416" s="171"/>
      <c r="AW416" s="171"/>
      <c r="AX416" s="171"/>
      <c r="AY416" s="171"/>
      <c r="AZ416" s="171"/>
      <c r="BA416" s="171"/>
      <c r="BB416" s="171"/>
      <c r="BC416" s="171"/>
      <c r="BD416" s="171"/>
      <c r="BE416" s="171"/>
      <c r="BF416" s="171"/>
      <c r="BG416" s="171"/>
      <c r="BH416" s="184"/>
      <c r="BI416" s="178"/>
      <c r="BJ416" s="178"/>
      <c r="BK416" s="172"/>
      <c r="BM416" s="9"/>
    </row>
    <row r="417" spans="2:76" x14ac:dyDescent="0.45">
      <c r="B417" s="190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71"/>
      <c r="AI417" s="171"/>
      <c r="AJ417" s="171"/>
      <c r="AK417" s="171"/>
      <c r="AL417" s="171"/>
      <c r="AM417" s="171"/>
      <c r="AN417" s="171"/>
      <c r="AO417" s="171"/>
      <c r="AP417" s="171"/>
      <c r="AQ417" s="171"/>
      <c r="AR417" s="171"/>
      <c r="AS417" s="171"/>
      <c r="AT417" s="171"/>
      <c r="AU417" s="171"/>
      <c r="AV417" s="171"/>
      <c r="AW417" s="171"/>
      <c r="AX417" s="171"/>
      <c r="AY417" s="171"/>
      <c r="AZ417" s="171"/>
      <c r="BA417" s="171"/>
      <c r="BB417" s="171"/>
      <c r="BC417" s="171"/>
      <c r="BD417" s="171"/>
      <c r="BE417" s="171"/>
      <c r="BF417" s="171"/>
      <c r="BG417" s="171"/>
      <c r="BH417" s="184"/>
      <c r="BI417" s="178"/>
      <c r="BJ417" s="178"/>
      <c r="BK417" s="172"/>
      <c r="BM417" s="9"/>
      <c r="BO417" s="23"/>
      <c r="BP417" s="22" t="s">
        <v>455</v>
      </c>
      <c r="BQ417" s="22" t="s">
        <v>337</v>
      </c>
      <c r="BR417" s="22" t="s">
        <v>456</v>
      </c>
      <c r="BS417" s="88" t="s">
        <v>338</v>
      </c>
      <c r="BT417" s="88" t="s">
        <v>340</v>
      </c>
      <c r="BU417" s="88" t="s">
        <v>339</v>
      </c>
    </row>
    <row r="418" spans="2:76" x14ac:dyDescent="0.45">
      <c r="B418" s="190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71"/>
      <c r="AI418" s="171"/>
      <c r="AJ418" s="171"/>
      <c r="AK418" s="171"/>
      <c r="AL418" s="171"/>
      <c r="AM418" s="171"/>
      <c r="AN418" s="171"/>
      <c r="AO418" s="171"/>
      <c r="AP418" s="171"/>
      <c r="AQ418" s="171"/>
      <c r="AR418" s="171"/>
      <c r="AS418" s="171"/>
      <c r="AT418" s="171"/>
      <c r="AU418" s="171"/>
      <c r="AV418" s="171"/>
      <c r="AW418" s="171"/>
      <c r="AX418" s="171"/>
      <c r="AY418" s="171"/>
      <c r="AZ418" s="171"/>
      <c r="BA418" s="171"/>
      <c r="BB418" s="171"/>
      <c r="BC418" s="171"/>
      <c r="BD418" s="171"/>
      <c r="BE418" s="171"/>
      <c r="BF418" s="171"/>
      <c r="BG418" s="171"/>
      <c r="BH418" s="184"/>
      <c r="BI418" s="178"/>
      <c r="BJ418" s="178"/>
      <c r="BK418" s="172"/>
      <c r="BM418" s="9"/>
      <c r="BO418" s="22" t="s">
        <v>260</v>
      </c>
      <c r="BP418" s="25">
        <f>IF(ISNUMBER(SEARCH("S",A411)),COUNTIF(BK410:BK419,"False"),0)</f>
        <v>0</v>
      </c>
      <c r="BQ418" s="25">
        <f>IF(ISNUMBER(SEARCH("S",A411)),COUNTIF(BK438:BK447,"False"),0)</f>
        <v>0</v>
      </c>
      <c r="BR418" s="25">
        <f>IF(ISNUMBER(SEARCH("S",A411)),COUNTIF(BK420:BK437,"False"),0)</f>
        <v>0</v>
      </c>
      <c r="BS418" s="25">
        <f>IF(ISNUMBER(SEARCH("S",A411)),COUNTIF(BK410:BK419,"False")+COUNTIF(BK440:BK443,"False"),0)</f>
        <v>0</v>
      </c>
      <c r="BT418" s="25">
        <f>IF(ISNUMBER(SEARCH("S",A411)),COUNTIF(BK420:BK429,"False"),0)</f>
        <v>0</v>
      </c>
      <c r="BU418" s="25">
        <f>IF(ISNUMBER(SEARCH("S",A411)),COUNTIF(BK430:BK439,"False")+COUNTIF(BK444:BK447,"False"),0)</f>
        <v>0</v>
      </c>
    </row>
    <row r="419" spans="2:76" x14ac:dyDescent="0.45">
      <c r="B419" s="190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71"/>
      <c r="AI419" s="171"/>
      <c r="AJ419" s="171"/>
      <c r="AK419" s="171"/>
      <c r="AL419" s="171"/>
      <c r="AM419" s="171"/>
      <c r="AN419" s="171"/>
      <c r="AO419" s="171"/>
      <c r="AP419" s="171"/>
      <c r="AQ419" s="171"/>
      <c r="AR419" s="171"/>
      <c r="AS419" s="171"/>
      <c r="AT419" s="171"/>
      <c r="AU419" s="171"/>
      <c r="AV419" s="171"/>
      <c r="AW419" s="171"/>
      <c r="AX419" s="171"/>
      <c r="AY419" s="171"/>
      <c r="AZ419" s="171"/>
      <c r="BA419" s="171"/>
      <c r="BB419" s="171"/>
      <c r="BC419" s="171"/>
      <c r="BD419" s="171"/>
      <c r="BE419" s="171"/>
      <c r="BF419" s="171"/>
      <c r="BG419" s="171"/>
      <c r="BH419" s="184"/>
      <c r="BI419" s="178"/>
      <c r="BJ419" s="178"/>
      <c r="BK419" s="172"/>
      <c r="BM419" s="9"/>
      <c r="BO419" s="22" t="s">
        <v>352</v>
      </c>
      <c r="BP419" s="25">
        <f>IF(ISNUMBER(SEARCH("P",A411)),COUNTIF(BK410:BK419,"False"),0)</f>
        <v>0</v>
      </c>
      <c r="BQ419" s="25">
        <f>IF(ISNUMBER(SEARCH("P",A411)),COUNTIF(BK431:BK440,"False"),0)</f>
        <v>0</v>
      </c>
      <c r="BR419" s="25">
        <f>IF(ISNUMBER(SEARCH("P",A411)),COUNTIF(BK420:BK430,"False"),0)</f>
        <v>0</v>
      </c>
      <c r="BS419" s="25">
        <f>IF(ISNUMBER(SEARCH("P",A411)),COUNTIF(BK410:BK418,"False")+COUNTIF(BK437:BK438,"False"),0)</f>
        <v>0</v>
      </c>
      <c r="BT419" s="25">
        <f>IF(ISNUMBER(SEARCH("P",A411)),COUNTIF(BK419:BK427,"False"),0)</f>
        <v>0</v>
      </c>
      <c r="BU419" s="25">
        <f>IF(ISNUMBER(SEARCH("P",A411)),COUNTIF(BK428:BK436,"False")+COUNTIF(BK439:BK440,"False"),0)</f>
        <v>0</v>
      </c>
    </row>
    <row r="420" spans="2:76" x14ac:dyDescent="0.45">
      <c r="B420" s="190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71"/>
      <c r="AI420" s="171"/>
      <c r="AJ420" s="171"/>
      <c r="AK420" s="171"/>
      <c r="AL420" s="171"/>
      <c r="AM420" s="171"/>
      <c r="AN420" s="171"/>
      <c r="AO420" s="171"/>
      <c r="AP420" s="171"/>
      <c r="AQ420" s="171"/>
      <c r="AR420" s="171"/>
      <c r="AS420" s="171"/>
      <c r="AT420" s="171"/>
      <c r="AU420" s="171"/>
      <c r="AV420" s="171"/>
      <c r="AW420" s="171"/>
      <c r="AX420" s="171"/>
      <c r="AY420" s="171"/>
      <c r="AZ420" s="171"/>
      <c r="BA420" s="171"/>
      <c r="BB420" s="171"/>
      <c r="BC420" s="171"/>
      <c r="BD420" s="171"/>
      <c r="BE420" s="171"/>
      <c r="BF420" s="171"/>
      <c r="BG420" s="171"/>
      <c r="BH420" s="184"/>
      <c r="BI420" s="178"/>
      <c r="BJ420" s="178"/>
      <c r="BK420" s="172"/>
      <c r="BM420" s="9"/>
      <c r="BO420" s="22" t="s">
        <v>353</v>
      </c>
      <c r="BP420" s="25">
        <f>IF(ISNUMBER(SEARCH("A",A411)),COUNTIF(BK410:BK419,"False"),0)</f>
        <v>0</v>
      </c>
      <c r="BQ420" s="25">
        <f>IF(ISNUMBER(SEARCH("A",A411)),COUNTIF(BK460:BK469,"False"),0)</f>
        <v>0</v>
      </c>
      <c r="BR420" s="25">
        <f>IF(ISNUMBER(SEARCH("A",A411)),COUNTIF(BK420:BK459,"False"),0)</f>
        <v>0</v>
      </c>
      <c r="BS420" s="25">
        <f>IF(ISNUMBER(SEARCH("A",A411)),COUNTIF(BK410:BK429,"False"),0)</f>
        <v>0</v>
      </c>
      <c r="BT420" s="25">
        <f>IF(ISNUMBER(SEARCH("A",A411)),COUNTIF(BK430:BK449,"False"),0)</f>
        <v>0</v>
      </c>
      <c r="BU420" s="25">
        <f>IF(ISNUMBER(SEARCH("A",A411)),COUNTIF(BK450:BK469,"False"),0)</f>
        <v>0</v>
      </c>
    </row>
    <row r="421" spans="2:76" x14ac:dyDescent="0.45">
      <c r="B421" s="190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71"/>
      <c r="AI421" s="171"/>
      <c r="AJ421" s="171"/>
      <c r="AK421" s="171"/>
      <c r="AL421" s="171"/>
      <c r="AM421" s="171"/>
      <c r="AN421" s="171"/>
      <c r="AO421" s="171"/>
      <c r="AP421" s="171"/>
      <c r="AQ421" s="171"/>
      <c r="AR421" s="171"/>
      <c r="AS421" s="171"/>
      <c r="AT421" s="171"/>
      <c r="AU421" s="171"/>
      <c r="AV421" s="171"/>
      <c r="AW421" s="171"/>
      <c r="AX421" s="171"/>
      <c r="AY421" s="171"/>
      <c r="AZ421" s="171"/>
      <c r="BA421" s="171"/>
      <c r="BB421" s="171"/>
      <c r="BC421" s="171"/>
      <c r="BD421" s="171"/>
      <c r="BE421" s="171"/>
      <c r="BF421" s="171"/>
      <c r="BG421" s="171"/>
      <c r="BH421" s="184"/>
      <c r="BI421" s="178"/>
      <c r="BJ421" s="178"/>
      <c r="BK421" s="172"/>
      <c r="BM421" s="9"/>
    </row>
    <row r="422" spans="2:76" x14ac:dyDescent="0.45">
      <c r="B422" s="190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71"/>
      <c r="AI422" s="171"/>
      <c r="AJ422" s="171"/>
      <c r="AK422" s="171"/>
      <c r="AL422" s="171"/>
      <c r="AM422" s="171"/>
      <c r="AN422" s="171"/>
      <c r="AO422" s="171"/>
      <c r="AP422" s="171"/>
      <c r="AQ422" s="171"/>
      <c r="AR422" s="171"/>
      <c r="AS422" s="171"/>
      <c r="AT422" s="171"/>
      <c r="AU422" s="171"/>
      <c r="AV422" s="171"/>
      <c r="AW422" s="171"/>
      <c r="AX422" s="171"/>
      <c r="AY422" s="171"/>
      <c r="AZ422" s="171"/>
      <c r="BA422" s="171"/>
      <c r="BB422" s="171"/>
      <c r="BC422" s="171"/>
      <c r="BD422" s="171"/>
      <c r="BE422" s="171"/>
      <c r="BF422" s="171"/>
      <c r="BG422" s="171"/>
      <c r="BH422" s="184"/>
      <c r="BI422" s="178"/>
      <c r="BJ422" s="178"/>
      <c r="BK422" s="172"/>
      <c r="BM422" s="9"/>
    </row>
    <row r="423" spans="2:76" x14ac:dyDescent="0.45">
      <c r="B423" s="190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71"/>
      <c r="AI423" s="171"/>
      <c r="AJ423" s="171"/>
      <c r="AK423" s="171"/>
      <c r="AL423" s="171"/>
      <c r="AM423" s="171"/>
      <c r="AN423" s="171"/>
      <c r="AO423" s="171"/>
      <c r="AP423" s="171"/>
      <c r="AQ423" s="171"/>
      <c r="AR423" s="171"/>
      <c r="AS423" s="171"/>
      <c r="AT423" s="171"/>
      <c r="AU423" s="171"/>
      <c r="AV423" s="171"/>
      <c r="AW423" s="171"/>
      <c r="AX423" s="171"/>
      <c r="AY423" s="171"/>
      <c r="AZ423" s="171"/>
      <c r="BA423" s="171"/>
      <c r="BB423" s="171"/>
      <c r="BC423" s="171"/>
      <c r="BD423" s="171"/>
      <c r="BE423" s="171"/>
      <c r="BF423" s="171"/>
      <c r="BG423" s="171"/>
      <c r="BH423" s="184"/>
      <c r="BI423" s="178"/>
      <c r="BJ423" s="178"/>
      <c r="BK423" s="172"/>
      <c r="BM423" s="9"/>
    </row>
    <row r="424" spans="2:76" x14ac:dyDescent="0.45">
      <c r="B424" s="190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71"/>
      <c r="AI424" s="171"/>
      <c r="AJ424" s="171"/>
      <c r="AK424" s="171"/>
      <c r="AL424" s="171"/>
      <c r="AM424" s="171"/>
      <c r="AN424" s="171"/>
      <c r="AO424" s="171"/>
      <c r="AP424" s="171"/>
      <c r="AQ424" s="171"/>
      <c r="AR424" s="171"/>
      <c r="AS424" s="171"/>
      <c r="AT424" s="171"/>
      <c r="AU424" s="171"/>
      <c r="AV424" s="171"/>
      <c r="AW424" s="171"/>
      <c r="AX424" s="171"/>
      <c r="AY424" s="171"/>
      <c r="AZ424" s="171"/>
      <c r="BA424" s="171"/>
      <c r="BB424" s="171"/>
      <c r="BC424" s="171"/>
      <c r="BD424" s="171"/>
      <c r="BE424" s="171"/>
      <c r="BF424" s="171"/>
      <c r="BG424" s="171"/>
      <c r="BH424" s="184"/>
      <c r="BI424" s="178"/>
      <c r="BJ424" s="178"/>
      <c r="BK424" s="172"/>
      <c r="BM424" s="9"/>
    </row>
    <row r="425" spans="2:76" x14ac:dyDescent="0.45">
      <c r="B425" s="190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71"/>
      <c r="AI425" s="171"/>
      <c r="AJ425" s="171"/>
      <c r="AK425" s="171"/>
      <c r="AL425" s="171"/>
      <c r="AM425" s="171"/>
      <c r="AN425" s="171"/>
      <c r="AO425" s="171"/>
      <c r="AP425" s="171"/>
      <c r="AQ425" s="171"/>
      <c r="AR425" s="171"/>
      <c r="AS425" s="171"/>
      <c r="AT425" s="171"/>
      <c r="AU425" s="171"/>
      <c r="AV425" s="171"/>
      <c r="AW425" s="171"/>
      <c r="AX425" s="171"/>
      <c r="AY425" s="171"/>
      <c r="AZ425" s="171"/>
      <c r="BA425" s="171"/>
      <c r="BB425" s="171"/>
      <c r="BC425" s="171"/>
      <c r="BD425" s="171"/>
      <c r="BE425" s="171"/>
      <c r="BF425" s="171"/>
      <c r="BG425" s="171"/>
      <c r="BH425" s="184"/>
      <c r="BI425" s="178"/>
      <c r="BJ425" s="178"/>
      <c r="BK425" s="172"/>
      <c r="BM425" s="9"/>
    </row>
    <row r="426" spans="2:76" x14ac:dyDescent="0.45">
      <c r="B426" s="190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71"/>
      <c r="AI426" s="171"/>
      <c r="AJ426" s="171"/>
      <c r="AK426" s="171"/>
      <c r="AL426" s="171"/>
      <c r="AM426" s="171"/>
      <c r="AN426" s="171"/>
      <c r="AO426" s="171"/>
      <c r="AP426" s="171"/>
      <c r="AQ426" s="171"/>
      <c r="AR426" s="171"/>
      <c r="AS426" s="171"/>
      <c r="AT426" s="171"/>
      <c r="AU426" s="171"/>
      <c r="AV426" s="171"/>
      <c r="AW426" s="171"/>
      <c r="AX426" s="171"/>
      <c r="AY426" s="171"/>
      <c r="AZ426" s="171"/>
      <c r="BA426" s="171"/>
      <c r="BB426" s="171"/>
      <c r="BC426" s="171"/>
      <c r="BD426" s="171"/>
      <c r="BE426" s="171"/>
      <c r="BF426" s="171"/>
      <c r="BG426" s="171"/>
      <c r="BH426" s="184"/>
      <c r="BI426" s="178"/>
      <c r="BJ426" s="178"/>
      <c r="BK426" s="172"/>
      <c r="BM426" s="9"/>
    </row>
    <row r="427" spans="2:76" x14ac:dyDescent="0.45">
      <c r="B427" s="190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71"/>
      <c r="AI427" s="171"/>
      <c r="AJ427" s="171"/>
      <c r="AK427" s="171"/>
      <c r="AL427" s="171"/>
      <c r="AM427" s="171"/>
      <c r="AN427" s="171"/>
      <c r="AO427" s="171"/>
      <c r="AP427" s="171"/>
      <c r="AQ427" s="171"/>
      <c r="AR427" s="171"/>
      <c r="AS427" s="171"/>
      <c r="AT427" s="171"/>
      <c r="AU427" s="171"/>
      <c r="AV427" s="171"/>
      <c r="AW427" s="171"/>
      <c r="AX427" s="171"/>
      <c r="AY427" s="171"/>
      <c r="AZ427" s="171"/>
      <c r="BA427" s="171"/>
      <c r="BB427" s="171"/>
      <c r="BC427" s="171"/>
      <c r="BD427" s="171"/>
      <c r="BE427" s="171"/>
      <c r="BF427" s="171"/>
      <c r="BG427" s="171"/>
      <c r="BH427" s="184"/>
      <c r="BI427" s="178"/>
      <c r="BJ427" s="178"/>
      <c r="BK427" s="172"/>
      <c r="BM427" s="9"/>
    </row>
    <row r="428" spans="2:76" x14ac:dyDescent="0.45">
      <c r="B428" s="190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71"/>
      <c r="AI428" s="171"/>
      <c r="AJ428" s="171"/>
      <c r="AK428" s="171"/>
      <c r="AL428" s="171"/>
      <c r="AM428" s="171"/>
      <c r="AN428" s="171"/>
      <c r="AO428" s="171"/>
      <c r="AP428" s="171"/>
      <c r="AQ428" s="171"/>
      <c r="AR428" s="171"/>
      <c r="AS428" s="171"/>
      <c r="AT428" s="171"/>
      <c r="AU428" s="171"/>
      <c r="AV428" s="171"/>
      <c r="AW428" s="171"/>
      <c r="AX428" s="171"/>
      <c r="AY428" s="171"/>
      <c r="AZ428" s="171"/>
      <c r="BA428" s="171"/>
      <c r="BB428" s="171"/>
      <c r="BC428" s="171"/>
      <c r="BD428" s="171"/>
      <c r="BE428" s="171"/>
      <c r="BF428" s="171"/>
      <c r="BG428" s="171"/>
      <c r="BH428" s="184"/>
      <c r="BI428" s="178"/>
      <c r="BJ428" s="178"/>
      <c r="BK428" s="172"/>
      <c r="BM428" s="9"/>
    </row>
    <row r="429" spans="2:76" x14ac:dyDescent="0.45">
      <c r="B429" s="190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71"/>
      <c r="AI429" s="171"/>
      <c r="AJ429" s="171"/>
      <c r="AK429" s="171"/>
      <c r="AL429" s="171"/>
      <c r="AM429" s="171"/>
      <c r="AN429" s="171"/>
      <c r="AO429" s="171"/>
      <c r="AP429" s="171"/>
      <c r="AQ429" s="171"/>
      <c r="AR429" s="171"/>
      <c r="AS429" s="171"/>
      <c r="AT429" s="171"/>
      <c r="AU429" s="171"/>
      <c r="AV429" s="171"/>
      <c r="AW429" s="171"/>
      <c r="AX429" s="171"/>
      <c r="AY429" s="171"/>
      <c r="AZ429" s="171"/>
      <c r="BA429" s="171"/>
      <c r="BB429" s="171"/>
      <c r="BC429" s="171"/>
      <c r="BD429" s="171"/>
      <c r="BE429" s="171"/>
      <c r="BF429" s="171"/>
      <c r="BG429" s="171"/>
      <c r="BH429" s="184"/>
      <c r="BI429" s="178"/>
      <c r="BJ429" s="178"/>
      <c r="BK429" s="172"/>
      <c r="BM429" s="9"/>
      <c r="BX429" t="s">
        <v>341</v>
      </c>
    </row>
    <row r="430" spans="2:76" x14ac:dyDescent="0.45">
      <c r="B430" s="190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71"/>
      <c r="AI430" s="171"/>
      <c r="AJ430" s="171"/>
      <c r="AK430" s="171"/>
      <c r="AL430" s="171"/>
      <c r="AM430" s="171"/>
      <c r="AN430" s="171"/>
      <c r="AO430" s="171"/>
      <c r="AP430" s="171"/>
      <c r="AQ430" s="171"/>
      <c r="AR430" s="171"/>
      <c r="AS430" s="171"/>
      <c r="AT430" s="171"/>
      <c r="AU430" s="171"/>
      <c r="AV430" s="171"/>
      <c r="AW430" s="171"/>
      <c r="AX430" s="171"/>
      <c r="AY430" s="171"/>
      <c r="AZ430" s="171"/>
      <c r="BA430" s="171"/>
      <c r="BB430" s="171"/>
      <c r="BC430" s="171"/>
      <c r="BD430" s="171"/>
      <c r="BE430" s="171"/>
      <c r="BF430" s="171"/>
      <c r="BG430" s="171"/>
      <c r="BH430" s="184"/>
      <c r="BI430" s="178"/>
      <c r="BJ430" s="178"/>
      <c r="BK430" s="172"/>
      <c r="BM430" s="9"/>
    </row>
    <row r="431" spans="2:76" x14ac:dyDescent="0.45">
      <c r="B431" s="190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71"/>
      <c r="AI431" s="171"/>
      <c r="AJ431" s="171"/>
      <c r="AK431" s="171"/>
      <c r="AL431" s="171"/>
      <c r="AM431" s="171"/>
      <c r="AN431" s="171"/>
      <c r="AO431" s="171"/>
      <c r="AP431" s="171"/>
      <c r="AQ431" s="171"/>
      <c r="AR431" s="171"/>
      <c r="AS431" s="171"/>
      <c r="AT431" s="171"/>
      <c r="AU431" s="171"/>
      <c r="AV431" s="171"/>
      <c r="AW431" s="171"/>
      <c r="AX431" s="171"/>
      <c r="AY431" s="171"/>
      <c r="AZ431" s="171"/>
      <c r="BA431" s="171"/>
      <c r="BB431" s="171"/>
      <c r="BC431" s="171"/>
      <c r="BD431" s="171"/>
      <c r="BE431" s="171"/>
      <c r="BF431" s="171"/>
      <c r="BG431" s="171"/>
      <c r="BH431" s="184"/>
      <c r="BI431" s="178"/>
      <c r="BJ431" s="178"/>
      <c r="BK431" s="172"/>
      <c r="BM431" s="9"/>
    </row>
    <row r="432" spans="2:76" x14ac:dyDescent="0.45">
      <c r="B432" s="190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71"/>
      <c r="AI432" s="171"/>
      <c r="AJ432" s="171"/>
      <c r="AK432" s="171"/>
      <c r="AL432" s="171"/>
      <c r="AM432" s="171"/>
      <c r="AN432" s="171"/>
      <c r="AO432" s="171"/>
      <c r="AP432" s="171"/>
      <c r="AQ432" s="171"/>
      <c r="AR432" s="171"/>
      <c r="AS432" s="171"/>
      <c r="AT432" s="171"/>
      <c r="AU432" s="171"/>
      <c r="AV432" s="171"/>
      <c r="AW432" s="171"/>
      <c r="AX432" s="171"/>
      <c r="AY432" s="171"/>
      <c r="AZ432" s="171"/>
      <c r="BA432" s="171"/>
      <c r="BB432" s="171"/>
      <c r="BC432" s="171"/>
      <c r="BD432" s="171"/>
      <c r="BE432" s="171"/>
      <c r="BF432" s="171"/>
      <c r="BG432" s="171"/>
      <c r="BH432" s="184"/>
      <c r="BI432" s="178"/>
      <c r="BJ432" s="178"/>
      <c r="BK432" s="172"/>
      <c r="BM432" s="9"/>
    </row>
    <row r="433" spans="2:65" x14ac:dyDescent="0.45">
      <c r="B433" s="190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71"/>
      <c r="AI433" s="171"/>
      <c r="AJ433" s="171"/>
      <c r="AK433" s="171"/>
      <c r="AL433" s="171"/>
      <c r="AM433" s="171"/>
      <c r="AN433" s="171"/>
      <c r="AO433" s="171"/>
      <c r="AP433" s="171"/>
      <c r="AQ433" s="171"/>
      <c r="AR433" s="171"/>
      <c r="AS433" s="171"/>
      <c r="AT433" s="171"/>
      <c r="AU433" s="171"/>
      <c r="AV433" s="171"/>
      <c r="AW433" s="171"/>
      <c r="AX433" s="171"/>
      <c r="AY433" s="171"/>
      <c r="AZ433" s="171"/>
      <c r="BA433" s="171"/>
      <c r="BB433" s="171"/>
      <c r="BC433" s="171"/>
      <c r="BD433" s="171"/>
      <c r="BE433" s="171"/>
      <c r="BF433" s="171"/>
      <c r="BG433" s="171"/>
      <c r="BH433" s="184"/>
      <c r="BI433" s="178"/>
      <c r="BJ433" s="178"/>
      <c r="BK433" s="172"/>
      <c r="BM433" s="9"/>
    </row>
    <row r="434" spans="2:65" x14ac:dyDescent="0.45">
      <c r="B434" s="190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71"/>
      <c r="AI434" s="171"/>
      <c r="AJ434" s="171"/>
      <c r="AK434" s="171"/>
      <c r="AL434" s="171"/>
      <c r="AM434" s="171"/>
      <c r="AN434" s="171"/>
      <c r="AO434" s="171"/>
      <c r="AP434" s="171"/>
      <c r="AQ434" s="171"/>
      <c r="AR434" s="171"/>
      <c r="AS434" s="171"/>
      <c r="AT434" s="171"/>
      <c r="AU434" s="171"/>
      <c r="AV434" s="171"/>
      <c r="AW434" s="171"/>
      <c r="AX434" s="171"/>
      <c r="AY434" s="171"/>
      <c r="AZ434" s="171"/>
      <c r="BA434" s="171"/>
      <c r="BB434" s="171"/>
      <c r="BC434" s="171"/>
      <c r="BD434" s="171"/>
      <c r="BE434" s="171"/>
      <c r="BF434" s="171"/>
      <c r="BG434" s="171"/>
      <c r="BH434" s="184"/>
      <c r="BI434" s="178"/>
      <c r="BJ434" s="178"/>
      <c r="BK434" s="172"/>
      <c r="BM434" s="9"/>
    </row>
    <row r="435" spans="2:65" x14ac:dyDescent="0.45">
      <c r="B435" s="190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71"/>
      <c r="AI435" s="171"/>
      <c r="AJ435" s="171"/>
      <c r="AK435" s="171"/>
      <c r="AL435" s="171"/>
      <c r="AM435" s="171"/>
      <c r="AN435" s="171"/>
      <c r="AO435" s="171"/>
      <c r="AP435" s="171"/>
      <c r="AQ435" s="171"/>
      <c r="AR435" s="171"/>
      <c r="AS435" s="171"/>
      <c r="AT435" s="171"/>
      <c r="AU435" s="171"/>
      <c r="AV435" s="171"/>
      <c r="AW435" s="171"/>
      <c r="AX435" s="171"/>
      <c r="AY435" s="171"/>
      <c r="AZ435" s="171"/>
      <c r="BA435" s="171"/>
      <c r="BB435" s="171"/>
      <c r="BC435" s="171"/>
      <c r="BD435" s="171"/>
      <c r="BE435" s="171"/>
      <c r="BF435" s="171"/>
      <c r="BG435" s="171"/>
      <c r="BH435" s="184"/>
      <c r="BI435" s="178"/>
      <c r="BJ435" s="178"/>
      <c r="BK435" s="172"/>
      <c r="BM435" s="9"/>
    </row>
    <row r="436" spans="2:65" x14ac:dyDescent="0.45">
      <c r="B436" s="190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71"/>
      <c r="AI436" s="171"/>
      <c r="AJ436" s="171"/>
      <c r="AK436" s="171"/>
      <c r="AL436" s="171"/>
      <c r="AM436" s="171"/>
      <c r="AN436" s="171"/>
      <c r="AO436" s="171"/>
      <c r="AP436" s="171"/>
      <c r="AQ436" s="171"/>
      <c r="AR436" s="171"/>
      <c r="AS436" s="171"/>
      <c r="AT436" s="171"/>
      <c r="AU436" s="171"/>
      <c r="AV436" s="171"/>
      <c r="AW436" s="171"/>
      <c r="AX436" s="171"/>
      <c r="AY436" s="171"/>
      <c r="AZ436" s="171"/>
      <c r="BA436" s="171"/>
      <c r="BB436" s="171"/>
      <c r="BC436" s="171"/>
      <c r="BD436" s="171"/>
      <c r="BE436" s="171"/>
      <c r="BF436" s="171"/>
      <c r="BG436" s="171"/>
      <c r="BH436" s="184"/>
      <c r="BI436" s="178"/>
      <c r="BJ436" s="178"/>
      <c r="BK436" s="172"/>
      <c r="BM436" s="9"/>
    </row>
    <row r="437" spans="2:65" x14ac:dyDescent="0.45">
      <c r="B437" s="190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71"/>
      <c r="AI437" s="171"/>
      <c r="AJ437" s="171"/>
      <c r="AK437" s="171"/>
      <c r="AL437" s="171"/>
      <c r="AM437" s="171"/>
      <c r="AN437" s="171"/>
      <c r="AO437" s="171"/>
      <c r="AP437" s="171"/>
      <c r="AQ437" s="171"/>
      <c r="AR437" s="171"/>
      <c r="AS437" s="171"/>
      <c r="AT437" s="171"/>
      <c r="AU437" s="171"/>
      <c r="AV437" s="171"/>
      <c r="AW437" s="171"/>
      <c r="AX437" s="171"/>
      <c r="AY437" s="171"/>
      <c r="AZ437" s="171"/>
      <c r="BA437" s="171"/>
      <c r="BB437" s="171"/>
      <c r="BC437" s="171"/>
      <c r="BD437" s="171"/>
      <c r="BE437" s="171"/>
      <c r="BF437" s="171"/>
      <c r="BG437" s="171"/>
      <c r="BH437" s="184"/>
      <c r="BI437" s="178"/>
      <c r="BJ437" s="178"/>
      <c r="BK437" s="172"/>
      <c r="BM437" s="9"/>
    </row>
    <row r="438" spans="2:65" x14ac:dyDescent="0.45">
      <c r="B438" s="190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71"/>
      <c r="AI438" s="171"/>
      <c r="AJ438" s="171"/>
      <c r="AK438" s="171"/>
      <c r="AL438" s="171"/>
      <c r="AM438" s="171"/>
      <c r="AN438" s="171"/>
      <c r="AO438" s="171"/>
      <c r="AP438" s="171"/>
      <c r="AQ438" s="171"/>
      <c r="AR438" s="171"/>
      <c r="AS438" s="171"/>
      <c r="AT438" s="171"/>
      <c r="AU438" s="171"/>
      <c r="AV438" s="171"/>
      <c r="AW438" s="171"/>
      <c r="AX438" s="171"/>
      <c r="AY438" s="171"/>
      <c r="AZ438" s="171"/>
      <c r="BA438" s="171"/>
      <c r="BB438" s="171"/>
      <c r="BC438" s="171"/>
      <c r="BD438" s="171"/>
      <c r="BE438" s="171"/>
      <c r="BF438" s="171"/>
      <c r="BG438" s="171"/>
      <c r="BH438" s="184"/>
      <c r="BI438" s="178"/>
      <c r="BJ438" s="178"/>
      <c r="BK438" s="172"/>
      <c r="BM438" s="9"/>
    </row>
    <row r="439" spans="2:65" x14ac:dyDescent="0.45">
      <c r="B439" s="190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71"/>
      <c r="AI439" s="171"/>
      <c r="AJ439" s="171"/>
      <c r="AK439" s="171"/>
      <c r="AL439" s="171"/>
      <c r="AM439" s="171"/>
      <c r="AN439" s="171"/>
      <c r="AO439" s="171"/>
      <c r="AP439" s="171"/>
      <c r="AQ439" s="171"/>
      <c r="AR439" s="171"/>
      <c r="AS439" s="171"/>
      <c r="AT439" s="171"/>
      <c r="AU439" s="171"/>
      <c r="AV439" s="171"/>
      <c r="AW439" s="171"/>
      <c r="AX439" s="171"/>
      <c r="AY439" s="171"/>
      <c r="AZ439" s="171"/>
      <c r="BA439" s="171"/>
      <c r="BB439" s="171"/>
      <c r="BC439" s="171"/>
      <c r="BD439" s="171"/>
      <c r="BE439" s="171"/>
      <c r="BF439" s="171"/>
      <c r="BG439" s="171"/>
      <c r="BH439" s="184"/>
      <c r="BI439" s="178"/>
      <c r="BJ439" s="178"/>
      <c r="BK439" s="172"/>
      <c r="BM439" s="9"/>
    </row>
    <row r="440" spans="2:65" x14ac:dyDescent="0.45">
      <c r="B440" s="190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71"/>
      <c r="AI440" s="171"/>
      <c r="AJ440" s="171"/>
      <c r="AK440" s="171"/>
      <c r="AL440" s="171"/>
      <c r="AM440" s="171"/>
      <c r="AN440" s="171"/>
      <c r="AO440" s="171"/>
      <c r="AP440" s="171"/>
      <c r="AQ440" s="171"/>
      <c r="AR440" s="171"/>
      <c r="AS440" s="171"/>
      <c r="AT440" s="171"/>
      <c r="AU440" s="171"/>
      <c r="AV440" s="171"/>
      <c r="AW440" s="171"/>
      <c r="AX440" s="171"/>
      <c r="AY440" s="171"/>
      <c r="AZ440" s="171"/>
      <c r="BA440" s="171"/>
      <c r="BB440" s="171"/>
      <c r="BC440" s="171"/>
      <c r="BD440" s="171"/>
      <c r="BE440" s="171"/>
      <c r="BF440" s="171"/>
      <c r="BG440" s="171"/>
      <c r="BH440" s="184"/>
      <c r="BI440" s="178"/>
      <c r="BJ440" s="178"/>
      <c r="BK440" s="172"/>
      <c r="BM440" s="9"/>
    </row>
    <row r="441" spans="2:65" x14ac:dyDescent="0.45">
      <c r="B441" s="190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71"/>
      <c r="AI441" s="171"/>
      <c r="AJ441" s="171"/>
      <c r="AK441" s="171"/>
      <c r="AL441" s="171"/>
      <c r="AM441" s="171"/>
      <c r="AN441" s="171"/>
      <c r="AO441" s="171"/>
      <c r="AP441" s="171"/>
      <c r="AQ441" s="171"/>
      <c r="AR441" s="171"/>
      <c r="AS441" s="171"/>
      <c r="AT441" s="171"/>
      <c r="AU441" s="171"/>
      <c r="AV441" s="171"/>
      <c r="AW441" s="171"/>
      <c r="AX441" s="171"/>
      <c r="AY441" s="171"/>
      <c r="AZ441" s="171"/>
      <c r="BA441" s="171"/>
      <c r="BB441" s="171"/>
      <c r="BC441" s="171"/>
      <c r="BD441" s="171"/>
      <c r="BE441" s="171"/>
      <c r="BF441" s="171"/>
      <c r="BG441" s="171"/>
      <c r="BH441" s="184"/>
      <c r="BI441" s="178"/>
      <c r="BJ441" s="178"/>
      <c r="BK441" s="172"/>
      <c r="BM441" s="9"/>
    </row>
    <row r="442" spans="2:65" x14ac:dyDescent="0.45">
      <c r="B442" s="190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71"/>
      <c r="AI442" s="171"/>
      <c r="AJ442" s="171"/>
      <c r="AK442" s="171"/>
      <c r="AL442" s="171"/>
      <c r="AM442" s="171"/>
      <c r="AN442" s="171"/>
      <c r="AO442" s="171"/>
      <c r="AP442" s="171"/>
      <c r="AQ442" s="171"/>
      <c r="AR442" s="171"/>
      <c r="AS442" s="171"/>
      <c r="AT442" s="171"/>
      <c r="AU442" s="171"/>
      <c r="AV442" s="171"/>
      <c r="AW442" s="171"/>
      <c r="AX442" s="171"/>
      <c r="AY442" s="171"/>
      <c r="AZ442" s="171"/>
      <c r="BA442" s="171"/>
      <c r="BB442" s="171"/>
      <c r="BC442" s="171"/>
      <c r="BD442" s="171"/>
      <c r="BE442" s="171"/>
      <c r="BF442" s="171"/>
      <c r="BG442" s="171"/>
      <c r="BH442" s="184"/>
      <c r="BI442" s="178"/>
      <c r="BJ442" s="178"/>
      <c r="BK442" s="172"/>
      <c r="BM442" s="9"/>
    </row>
    <row r="443" spans="2:65" x14ac:dyDescent="0.45">
      <c r="B443" s="190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71"/>
      <c r="AI443" s="171"/>
      <c r="AJ443" s="171"/>
      <c r="AK443" s="171"/>
      <c r="AL443" s="171"/>
      <c r="AM443" s="171"/>
      <c r="AN443" s="171"/>
      <c r="AO443" s="171"/>
      <c r="AP443" s="171"/>
      <c r="AQ443" s="171"/>
      <c r="AR443" s="171"/>
      <c r="AS443" s="171"/>
      <c r="AT443" s="171"/>
      <c r="AU443" s="171"/>
      <c r="AV443" s="171"/>
      <c r="AW443" s="171"/>
      <c r="AX443" s="171"/>
      <c r="AY443" s="171"/>
      <c r="AZ443" s="171"/>
      <c r="BA443" s="171"/>
      <c r="BB443" s="171"/>
      <c r="BC443" s="171"/>
      <c r="BD443" s="171"/>
      <c r="BE443" s="171"/>
      <c r="BF443" s="171"/>
      <c r="BG443" s="171"/>
      <c r="BH443" s="184"/>
      <c r="BI443" s="178"/>
      <c r="BJ443" s="178"/>
      <c r="BK443" s="172"/>
      <c r="BM443" s="9"/>
    </row>
    <row r="444" spans="2:65" x14ac:dyDescent="0.45">
      <c r="B444" s="190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71"/>
      <c r="AI444" s="171"/>
      <c r="AJ444" s="171"/>
      <c r="AK444" s="171"/>
      <c r="AL444" s="171"/>
      <c r="AM444" s="171"/>
      <c r="AN444" s="171"/>
      <c r="AO444" s="171"/>
      <c r="AP444" s="171"/>
      <c r="AQ444" s="171"/>
      <c r="AR444" s="171"/>
      <c r="AS444" s="171"/>
      <c r="AT444" s="171"/>
      <c r="AU444" s="171"/>
      <c r="AV444" s="171"/>
      <c r="AW444" s="171"/>
      <c r="AX444" s="171"/>
      <c r="AY444" s="171"/>
      <c r="AZ444" s="171"/>
      <c r="BA444" s="171"/>
      <c r="BB444" s="171"/>
      <c r="BC444" s="171"/>
      <c r="BD444" s="171"/>
      <c r="BE444" s="171"/>
      <c r="BF444" s="171"/>
      <c r="BG444" s="171"/>
      <c r="BH444" s="184"/>
      <c r="BI444" s="178"/>
      <c r="BJ444" s="178"/>
      <c r="BK444" s="172"/>
      <c r="BM444" s="9"/>
    </row>
    <row r="445" spans="2:65" x14ac:dyDescent="0.45">
      <c r="B445" s="190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71"/>
      <c r="AI445" s="171"/>
      <c r="AJ445" s="171"/>
      <c r="AK445" s="171"/>
      <c r="AL445" s="171"/>
      <c r="AM445" s="171"/>
      <c r="AN445" s="171"/>
      <c r="AO445" s="171"/>
      <c r="AP445" s="171"/>
      <c r="AQ445" s="171"/>
      <c r="AR445" s="171"/>
      <c r="AS445" s="171"/>
      <c r="AT445" s="171"/>
      <c r="AU445" s="171"/>
      <c r="AV445" s="171"/>
      <c r="AW445" s="171"/>
      <c r="AX445" s="171"/>
      <c r="AY445" s="171"/>
      <c r="AZ445" s="171"/>
      <c r="BA445" s="171"/>
      <c r="BB445" s="171"/>
      <c r="BC445" s="171"/>
      <c r="BD445" s="171"/>
      <c r="BE445" s="171"/>
      <c r="BF445" s="171"/>
      <c r="BG445" s="171"/>
      <c r="BH445" s="184"/>
      <c r="BI445" s="178"/>
      <c r="BJ445" s="178"/>
      <c r="BK445" s="172"/>
      <c r="BM445" s="9"/>
    </row>
    <row r="446" spans="2:65" x14ac:dyDescent="0.45">
      <c r="B446" s="190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71"/>
      <c r="AI446" s="171"/>
      <c r="AJ446" s="171"/>
      <c r="AK446" s="171"/>
      <c r="AL446" s="171"/>
      <c r="AM446" s="171"/>
      <c r="AN446" s="171"/>
      <c r="AO446" s="171"/>
      <c r="AP446" s="171"/>
      <c r="AQ446" s="171"/>
      <c r="AR446" s="171"/>
      <c r="AS446" s="171"/>
      <c r="AT446" s="171"/>
      <c r="AU446" s="171"/>
      <c r="AV446" s="171"/>
      <c r="AW446" s="171"/>
      <c r="AX446" s="171"/>
      <c r="AY446" s="171"/>
      <c r="AZ446" s="171"/>
      <c r="BA446" s="171"/>
      <c r="BB446" s="171"/>
      <c r="BC446" s="171"/>
      <c r="BD446" s="171"/>
      <c r="BE446" s="171"/>
      <c r="BF446" s="171"/>
      <c r="BG446" s="171"/>
      <c r="BH446" s="184"/>
      <c r="BI446" s="178"/>
      <c r="BJ446" s="178"/>
      <c r="BK446" s="172"/>
      <c r="BM446" s="9"/>
    </row>
    <row r="447" spans="2:65" x14ac:dyDescent="0.45">
      <c r="B447" s="190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71"/>
      <c r="AI447" s="171"/>
      <c r="AJ447" s="171"/>
      <c r="AK447" s="171"/>
      <c r="AL447" s="171"/>
      <c r="AM447" s="171"/>
      <c r="AN447" s="171"/>
      <c r="AO447" s="171"/>
      <c r="AP447" s="171"/>
      <c r="AQ447" s="171"/>
      <c r="AR447" s="171"/>
      <c r="AS447" s="171"/>
      <c r="AT447" s="171"/>
      <c r="AU447" s="171"/>
      <c r="AV447" s="171"/>
      <c r="AW447" s="171"/>
      <c r="AX447" s="171"/>
      <c r="AY447" s="171"/>
      <c r="AZ447" s="171"/>
      <c r="BA447" s="171"/>
      <c r="BB447" s="171"/>
      <c r="BC447" s="171"/>
      <c r="BD447" s="171"/>
      <c r="BE447" s="171"/>
      <c r="BF447" s="171"/>
      <c r="BG447" s="171"/>
      <c r="BH447" s="184"/>
      <c r="BI447" s="178"/>
      <c r="BJ447" s="178"/>
      <c r="BK447" s="172"/>
      <c r="BM447" s="9"/>
    </row>
    <row r="448" spans="2:65" x14ac:dyDescent="0.45">
      <c r="B448" s="190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71"/>
      <c r="AI448" s="171"/>
      <c r="AJ448" s="171"/>
      <c r="AK448" s="171"/>
      <c r="AL448" s="171"/>
      <c r="AM448" s="171"/>
      <c r="AN448" s="171"/>
      <c r="AO448" s="171"/>
      <c r="AP448" s="171"/>
      <c r="AQ448" s="171"/>
      <c r="AR448" s="171"/>
      <c r="AS448" s="171"/>
      <c r="AT448" s="171"/>
      <c r="AU448" s="171"/>
      <c r="AV448" s="171"/>
      <c r="AW448" s="171"/>
      <c r="AX448" s="171"/>
      <c r="AY448" s="171"/>
      <c r="AZ448" s="171"/>
      <c r="BA448" s="171"/>
      <c r="BB448" s="171"/>
      <c r="BC448" s="171"/>
      <c r="BD448" s="171"/>
      <c r="BE448" s="171"/>
      <c r="BF448" s="171"/>
      <c r="BG448" s="171"/>
      <c r="BH448" s="184"/>
      <c r="BI448" s="178"/>
      <c r="BJ448" s="178"/>
      <c r="BK448" s="172"/>
      <c r="BM448" s="9"/>
    </row>
    <row r="449" spans="2:65" x14ac:dyDescent="0.45">
      <c r="B449" s="190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71"/>
      <c r="AI449" s="171"/>
      <c r="AJ449" s="171"/>
      <c r="AK449" s="171"/>
      <c r="AL449" s="171"/>
      <c r="AM449" s="171"/>
      <c r="AN449" s="171"/>
      <c r="AO449" s="171"/>
      <c r="AP449" s="171"/>
      <c r="AQ449" s="171"/>
      <c r="AR449" s="171"/>
      <c r="AS449" s="171"/>
      <c r="AT449" s="171"/>
      <c r="AU449" s="171"/>
      <c r="AV449" s="171"/>
      <c r="AW449" s="171"/>
      <c r="AX449" s="171"/>
      <c r="AY449" s="171"/>
      <c r="AZ449" s="171"/>
      <c r="BA449" s="171"/>
      <c r="BB449" s="171"/>
      <c r="BC449" s="171"/>
      <c r="BD449" s="171"/>
      <c r="BE449" s="171"/>
      <c r="BF449" s="171"/>
      <c r="BG449" s="171"/>
      <c r="BH449" s="184"/>
      <c r="BI449" s="178"/>
      <c r="BJ449" s="178"/>
      <c r="BK449" s="172"/>
      <c r="BM449" s="9"/>
    </row>
    <row r="450" spans="2:65" x14ac:dyDescent="0.45">
      <c r="B450" s="190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71"/>
      <c r="AI450" s="171"/>
      <c r="AJ450" s="171"/>
      <c r="AK450" s="171"/>
      <c r="AL450" s="171"/>
      <c r="AM450" s="171"/>
      <c r="AN450" s="171"/>
      <c r="AO450" s="171"/>
      <c r="AP450" s="171"/>
      <c r="AQ450" s="171"/>
      <c r="AR450" s="171"/>
      <c r="AS450" s="171"/>
      <c r="AT450" s="171"/>
      <c r="AU450" s="171"/>
      <c r="AV450" s="171"/>
      <c r="AW450" s="171"/>
      <c r="AX450" s="171"/>
      <c r="AY450" s="171"/>
      <c r="AZ450" s="171"/>
      <c r="BA450" s="171"/>
      <c r="BB450" s="171"/>
      <c r="BC450" s="171"/>
      <c r="BD450" s="171"/>
      <c r="BE450" s="171"/>
      <c r="BF450" s="171"/>
      <c r="BG450" s="171"/>
      <c r="BH450" s="184"/>
      <c r="BI450" s="178"/>
      <c r="BJ450" s="178"/>
      <c r="BK450" s="172"/>
      <c r="BM450" s="9"/>
    </row>
    <row r="451" spans="2:65" x14ac:dyDescent="0.45">
      <c r="B451" s="190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71"/>
      <c r="AI451" s="171"/>
      <c r="AJ451" s="171"/>
      <c r="AK451" s="171"/>
      <c r="AL451" s="171"/>
      <c r="AM451" s="171"/>
      <c r="AN451" s="171"/>
      <c r="AO451" s="171"/>
      <c r="AP451" s="171"/>
      <c r="AQ451" s="171"/>
      <c r="AR451" s="171"/>
      <c r="AS451" s="171"/>
      <c r="AT451" s="171"/>
      <c r="AU451" s="171"/>
      <c r="AV451" s="171"/>
      <c r="AW451" s="171"/>
      <c r="AX451" s="171"/>
      <c r="AY451" s="171"/>
      <c r="AZ451" s="171"/>
      <c r="BA451" s="171"/>
      <c r="BB451" s="171"/>
      <c r="BC451" s="171"/>
      <c r="BD451" s="171"/>
      <c r="BE451" s="171"/>
      <c r="BF451" s="171"/>
      <c r="BG451" s="171"/>
      <c r="BH451" s="184"/>
      <c r="BI451" s="178"/>
      <c r="BJ451" s="178"/>
      <c r="BK451" s="172"/>
      <c r="BM451" s="9"/>
    </row>
    <row r="452" spans="2:65" x14ac:dyDescent="0.45">
      <c r="B452" s="190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71"/>
      <c r="AI452" s="171"/>
      <c r="AJ452" s="171"/>
      <c r="AK452" s="171"/>
      <c r="AL452" s="171"/>
      <c r="AM452" s="171"/>
      <c r="AN452" s="171"/>
      <c r="AO452" s="171"/>
      <c r="AP452" s="171"/>
      <c r="AQ452" s="171"/>
      <c r="AR452" s="171"/>
      <c r="AS452" s="171"/>
      <c r="AT452" s="171"/>
      <c r="AU452" s="171"/>
      <c r="AV452" s="171"/>
      <c r="AW452" s="171"/>
      <c r="AX452" s="171"/>
      <c r="AY452" s="171"/>
      <c r="AZ452" s="171"/>
      <c r="BA452" s="171"/>
      <c r="BB452" s="171"/>
      <c r="BC452" s="171"/>
      <c r="BD452" s="171"/>
      <c r="BE452" s="171"/>
      <c r="BF452" s="171"/>
      <c r="BG452" s="171"/>
      <c r="BH452" s="184"/>
      <c r="BI452" s="178"/>
      <c r="BJ452" s="178"/>
      <c r="BK452" s="172"/>
      <c r="BM452" s="9"/>
    </row>
    <row r="453" spans="2:65" x14ac:dyDescent="0.45">
      <c r="B453" s="190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71"/>
      <c r="AI453" s="171"/>
      <c r="AJ453" s="171"/>
      <c r="AK453" s="171"/>
      <c r="AL453" s="171"/>
      <c r="AM453" s="171"/>
      <c r="AN453" s="171"/>
      <c r="AO453" s="171"/>
      <c r="AP453" s="171"/>
      <c r="AQ453" s="171"/>
      <c r="AR453" s="171"/>
      <c r="AS453" s="171"/>
      <c r="AT453" s="171"/>
      <c r="AU453" s="171"/>
      <c r="AV453" s="171"/>
      <c r="AW453" s="171"/>
      <c r="AX453" s="171"/>
      <c r="AY453" s="171"/>
      <c r="AZ453" s="171"/>
      <c r="BA453" s="171"/>
      <c r="BB453" s="171"/>
      <c r="BC453" s="171"/>
      <c r="BD453" s="171"/>
      <c r="BE453" s="171"/>
      <c r="BF453" s="171"/>
      <c r="BG453" s="171"/>
      <c r="BH453" s="184"/>
      <c r="BI453" s="178"/>
      <c r="BJ453" s="178"/>
      <c r="BK453" s="172"/>
      <c r="BM453" s="9"/>
    </row>
    <row r="454" spans="2:65" x14ac:dyDescent="0.45">
      <c r="B454" s="190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71"/>
      <c r="AI454" s="171"/>
      <c r="AJ454" s="171"/>
      <c r="AK454" s="171"/>
      <c r="AL454" s="171"/>
      <c r="AM454" s="171"/>
      <c r="AN454" s="171"/>
      <c r="AO454" s="171"/>
      <c r="AP454" s="171"/>
      <c r="AQ454" s="171"/>
      <c r="AR454" s="171"/>
      <c r="AS454" s="171"/>
      <c r="AT454" s="171"/>
      <c r="AU454" s="171"/>
      <c r="AV454" s="171"/>
      <c r="AW454" s="171"/>
      <c r="AX454" s="171"/>
      <c r="AY454" s="171"/>
      <c r="AZ454" s="171"/>
      <c r="BA454" s="171"/>
      <c r="BB454" s="171"/>
      <c r="BC454" s="171"/>
      <c r="BD454" s="171"/>
      <c r="BE454" s="171"/>
      <c r="BF454" s="171"/>
      <c r="BG454" s="171"/>
      <c r="BH454" s="184"/>
      <c r="BI454" s="178"/>
      <c r="BJ454" s="178"/>
      <c r="BK454" s="172"/>
      <c r="BM454" s="9"/>
    </row>
    <row r="455" spans="2:65" x14ac:dyDescent="0.45">
      <c r="B455" s="190"/>
      <c r="C455" s="171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71"/>
      <c r="AI455" s="171"/>
      <c r="AJ455" s="171"/>
      <c r="AK455" s="171"/>
      <c r="AL455" s="171"/>
      <c r="AM455" s="171"/>
      <c r="AN455" s="171"/>
      <c r="AO455" s="171"/>
      <c r="AP455" s="171"/>
      <c r="AQ455" s="171"/>
      <c r="AR455" s="171"/>
      <c r="AS455" s="171"/>
      <c r="AT455" s="171"/>
      <c r="AU455" s="171"/>
      <c r="AV455" s="171"/>
      <c r="AW455" s="171"/>
      <c r="AX455" s="171"/>
      <c r="AY455" s="171"/>
      <c r="AZ455" s="171"/>
      <c r="BA455" s="171"/>
      <c r="BB455" s="171"/>
      <c r="BC455" s="171"/>
      <c r="BD455" s="171"/>
      <c r="BE455" s="171"/>
      <c r="BF455" s="171"/>
      <c r="BG455" s="171"/>
      <c r="BH455" s="184"/>
      <c r="BI455" s="178"/>
      <c r="BJ455" s="178"/>
      <c r="BK455" s="172"/>
      <c r="BM455" s="9"/>
    </row>
    <row r="456" spans="2:65" x14ac:dyDescent="0.45">
      <c r="B456" s="190"/>
      <c r="C456" s="171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71"/>
      <c r="AI456" s="171"/>
      <c r="AJ456" s="171"/>
      <c r="AK456" s="171"/>
      <c r="AL456" s="171"/>
      <c r="AM456" s="171"/>
      <c r="AN456" s="171"/>
      <c r="AO456" s="171"/>
      <c r="AP456" s="171"/>
      <c r="AQ456" s="171"/>
      <c r="AR456" s="171"/>
      <c r="AS456" s="171"/>
      <c r="AT456" s="171"/>
      <c r="AU456" s="171"/>
      <c r="AV456" s="171"/>
      <c r="AW456" s="171"/>
      <c r="AX456" s="171"/>
      <c r="AY456" s="171"/>
      <c r="AZ456" s="171"/>
      <c r="BA456" s="171"/>
      <c r="BB456" s="171"/>
      <c r="BC456" s="171"/>
      <c r="BD456" s="171"/>
      <c r="BE456" s="171"/>
      <c r="BF456" s="171"/>
      <c r="BG456" s="171"/>
      <c r="BH456" s="184"/>
      <c r="BI456" s="178"/>
      <c r="BJ456" s="178"/>
      <c r="BK456" s="172"/>
      <c r="BM456" s="9"/>
    </row>
    <row r="457" spans="2:65" x14ac:dyDescent="0.45"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71"/>
      <c r="AI457" s="171"/>
      <c r="AJ457" s="171"/>
      <c r="AK457" s="171"/>
      <c r="AL457" s="171"/>
      <c r="AM457" s="171"/>
      <c r="AN457" s="171"/>
      <c r="AO457" s="171"/>
      <c r="AP457" s="171"/>
      <c r="AQ457" s="171"/>
      <c r="AR457" s="171"/>
      <c r="AS457" s="171"/>
      <c r="AT457" s="171"/>
      <c r="AU457" s="171"/>
      <c r="AV457" s="171"/>
      <c r="AW457" s="171"/>
      <c r="AX457" s="171"/>
      <c r="AY457" s="171"/>
      <c r="AZ457" s="171"/>
      <c r="BA457" s="171"/>
      <c r="BB457" s="171"/>
      <c r="BC457" s="171"/>
      <c r="BD457" s="171"/>
      <c r="BE457" s="171"/>
      <c r="BF457" s="171"/>
      <c r="BG457" s="171"/>
      <c r="BH457" s="184"/>
      <c r="BI457" s="178"/>
      <c r="BJ457" s="178"/>
      <c r="BK457" s="172"/>
      <c r="BM457" s="9"/>
    </row>
    <row r="458" spans="2:65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71"/>
      <c r="AI458" s="171"/>
      <c r="AJ458" s="171"/>
      <c r="AK458" s="171"/>
      <c r="AL458" s="171"/>
      <c r="AM458" s="171"/>
      <c r="AN458" s="171"/>
      <c r="AO458" s="171"/>
      <c r="AP458" s="171"/>
      <c r="AQ458" s="171"/>
      <c r="AR458" s="171"/>
      <c r="AS458" s="171"/>
      <c r="AT458" s="171"/>
      <c r="AU458" s="171"/>
      <c r="AV458" s="171"/>
      <c r="AW458" s="171"/>
      <c r="AX458" s="171"/>
      <c r="AY458" s="171"/>
      <c r="AZ458" s="171"/>
      <c r="BA458" s="171"/>
      <c r="BB458" s="171"/>
      <c r="BC458" s="171"/>
      <c r="BD458" s="171"/>
      <c r="BE458" s="171"/>
      <c r="BF458" s="171"/>
      <c r="BG458" s="171"/>
      <c r="BH458" s="184"/>
      <c r="BI458" s="178"/>
      <c r="BJ458" s="178"/>
      <c r="BK458" s="172"/>
      <c r="BM458" s="9"/>
    </row>
    <row r="459" spans="2:65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71"/>
      <c r="AI459" s="171"/>
      <c r="AJ459" s="171"/>
      <c r="AK459" s="171"/>
      <c r="AL459" s="171"/>
      <c r="AM459" s="171"/>
      <c r="AN459" s="171"/>
      <c r="AO459" s="171"/>
      <c r="AP459" s="171"/>
      <c r="AQ459" s="171"/>
      <c r="AR459" s="171"/>
      <c r="AS459" s="171"/>
      <c r="AT459" s="171"/>
      <c r="AU459" s="171"/>
      <c r="AV459" s="171"/>
      <c r="AW459" s="171"/>
      <c r="AX459" s="171"/>
      <c r="AY459" s="171"/>
      <c r="AZ459" s="171"/>
      <c r="BA459" s="171"/>
      <c r="BB459" s="171"/>
      <c r="BC459" s="171"/>
      <c r="BD459" s="171"/>
      <c r="BE459" s="171"/>
      <c r="BF459" s="171"/>
      <c r="BG459" s="171"/>
      <c r="BH459" s="184"/>
      <c r="BI459" s="178"/>
      <c r="BJ459" s="178"/>
      <c r="BK459" s="172"/>
      <c r="BM459" s="9"/>
    </row>
    <row r="460" spans="2:65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71"/>
      <c r="AE460" s="171"/>
      <c r="AF460" s="171"/>
      <c r="AG460" s="171"/>
      <c r="AH460" s="171"/>
      <c r="AI460" s="171"/>
      <c r="AJ460" s="171"/>
      <c r="AK460" s="171"/>
      <c r="AL460" s="171"/>
      <c r="AM460" s="171"/>
      <c r="AN460" s="171"/>
      <c r="AO460" s="171"/>
      <c r="AP460" s="171"/>
      <c r="AQ460" s="171"/>
      <c r="AR460" s="171"/>
      <c r="AS460" s="171"/>
      <c r="AT460" s="171"/>
      <c r="AU460" s="171"/>
      <c r="AV460" s="171"/>
      <c r="AW460" s="171"/>
      <c r="AX460" s="171"/>
      <c r="AY460" s="171"/>
      <c r="AZ460" s="171"/>
      <c r="BA460" s="171"/>
      <c r="BB460" s="171"/>
      <c r="BC460" s="171"/>
      <c r="BD460" s="171"/>
      <c r="BE460" s="171"/>
      <c r="BF460" s="171"/>
      <c r="BG460" s="171"/>
      <c r="BH460" s="184"/>
      <c r="BI460" s="178"/>
      <c r="BJ460" s="178"/>
      <c r="BK460" s="172"/>
      <c r="BM460" s="9"/>
    </row>
    <row r="461" spans="2:65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71"/>
      <c r="AE461" s="171"/>
      <c r="AF461" s="171"/>
      <c r="AG461" s="171"/>
      <c r="AH461" s="171"/>
      <c r="AI461" s="171"/>
      <c r="AJ461" s="171"/>
      <c r="AK461" s="171"/>
      <c r="AL461" s="171"/>
      <c r="AM461" s="171"/>
      <c r="AN461" s="171"/>
      <c r="AO461" s="171"/>
      <c r="AP461" s="171"/>
      <c r="AQ461" s="171"/>
      <c r="AR461" s="171"/>
      <c r="AS461" s="171"/>
      <c r="AT461" s="171"/>
      <c r="AU461" s="171"/>
      <c r="AV461" s="171"/>
      <c r="AW461" s="171"/>
      <c r="AX461" s="171"/>
      <c r="AY461" s="171"/>
      <c r="AZ461" s="171"/>
      <c r="BA461" s="171"/>
      <c r="BB461" s="171"/>
      <c r="BC461" s="171"/>
      <c r="BD461" s="171"/>
      <c r="BE461" s="171"/>
      <c r="BF461" s="171"/>
      <c r="BG461" s="171"/>
      <c r="BH461" s="184"/>
      <c r="BI461" s="178"/>
      <c r="BJ461" s="178"/>
      <c r="BK461" s="172"/>
      <c r="BM461" s="9"/>
    </row>
    <row r="462" spans="2:65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71"/>
      <c r="AI462" s="171"/>
      <c r="AJ462" s="171"/>
      <c r="AK462" s="171"/>
      <c r="AL462" s="171"/>
      <c r="AM462" s="171"/>
      <c r="AN462" s="171"/>
      <c r="AO462" s="171"/>
      <c r="AP462" s="171"/>
      <c r="AQ462" s="171"/>
      <c r="AR462" s="171"/>
      <c r="AS462" s="171"/>
      <c r="AT462" s="171"/>
      <c r="AU462" s="171"/>
      <c r="AV462" s="171"/>
      <c r="AW462" s="171"/>
      <c r="AX462" s="171"/>
      <c r="AY462" s="171"/>
      <c r="AZ462" s="171"/>
      <c r="BA462" s="171"/>
      <c r="BB462" s="171"/>
      <c r="BC462" s="171"/>
      <c r="BD462" s="171"/>
      <c r="BE462" s="171"/>
      <c r="BF462" s="171"/>
      <c r="BG462" s="171"/>
      <c r="BH462" s="184"/>
      <c r="BI462" s="178"/>
      <c r="BJ462" s="178"/>
      <c r="BK462" s="172"/>
      <c r="BM462" s="9"/>
    </row>
    <row r="463" spans="2:65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71"/>
      <c r="AI463" s="171"/>
      <c r="AJ463" s="171"/>
      <c r="AK463" s="171"/>
      <c r="AL463" s="171"/>
      <c r="AM463" s="171"/>
      <c r="AN463" s="171"/>
      <c r="AO463" s="171"/>
      <c r="AP463" s="171"/>
      <c r="AQ463" s="171"/>
      <c r="AR463" s="171"/>
      <c r="AS463" s="171"/>
      <c r="AT463" s="171"/>
      <c r="AU463" s="171"/>
      <c r="AV463" s="171"/>
      <c r="AW463" s="171"/>
      <c r="AX463" s="171"/>
      <c r="AY463" s="171"/>
      <c r="AZ463" s="171"/>
      <c r="BA463" s="171"/>
      <c r="BB463" s="171"/>
      <c r="BC463" s="171"/>
      <c r="BD463" s="171"/>
      <c r="BE463" s="171"/>
      <c r="BF463" s="171"/>
      <c r="BG463" s="171"/>
      <c r="BH463" s="184"/>
      <c r="BI463" s="178"/>
      <c r="BJ463" s="178"/>
      <c r="BK463" s="172"/>
      <c r="BM463" s="9"/>
    </row>
    <row r="464" spans="2:65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71"/>
      <c r="AI464" s="171"/>
      <c r="AJ464" s="171"/>
      <c r="AK464" s="171"/>
      <c r="AL464" s="171"/>
      <c r="AM464" s="171"/>
      <c r="AN464" s="171"/>
      <c r="AO464" s="171"/>
      <c r="AP464" s="171"/>
      <c r="AQ464" s="171"/>
      <c r="AR464" s="171"/>
      <c r="AS464" s="171"/>
      <c r="AT464" s="171"/>
      <c r="AU464" s="171"/>
      <c r="AV464" s="171"/>
      <c r="AW464" s="171"/>
      <c r="AX464" s="171"/>
      <c r="AY464" s="171"/>
      <c r="AZ464" s="171"/>
      <c r="BA464" s="171"/>
      <c r="BB464" s="171"/>
      <c r="BC464" s="171"/>
      <c r="BD464" s="171"/>
      <c r="BE464" s="171"/>
      <c r="BF464" s="171"/>
      <c r="BG464" s="171"/>
      <c r="BH464" s="184"/>
      <c r="BI464" s="178"/>
      <c r="BJ464" s="178"/>
      <c r="BK464" s="172"/>
      <c r="BM464" s="9"/>
    </row>
    <row r="465" spans="1:123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71"/>
      <c r="AI465" s="171"/>
      <c r="AJ465" s="171"/>
      <c r="AK465" s="171"/>
      <c r="AL465" s="171"/>
      <c r="AM465" s="171"/>
      <c r="AN465" s="171"/>
      <c r="AO465" s="171"/>
      <c r="AP465" s="171"/>
      <c r="AQ465" s="171"/>
      <c r="AR465" s="171"/>
      <c r="AS465" s="171"/>
      <c r="AT465" s="171"/>
      <c r="AU465" s="171"/>
      <c r="AV465" s="171"/>
      <c r="AW465" s="171"/>
      <c r="AX465" s="171"/>
      <c r="AY465" s="171"/>
      <c r="AZ465" s="171"/>
      <c r="BA465" s="171"/>
      <c r="BB465" s="171"/>
      <c r="BC465" s="171"/>
      <c r="BD465" s="171"/>
      <c r="BE465" s="171"/>
      <c r="BF465" s="171"/>
      <c r="BG465" s="171"/>
      <c r="BH465" s="184"/>
      <c r="BI465" s="178"/>
      <c r="BJ465" s="178"/>
      <c r="BK465" s="172"/>
      <c r="BM465" s="9"/>
    </row>
    <row r="466" spans="1:123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71"/>
      <c r="AI466" s="171"/>
      <c r="AJ466" s="171"/>
      <c r="AK466" s="171"/>
      <c r="AL466" s="171"/>
      <c r="AM466" s="171"/>
      <c r="AN466" s="171"/>
      <c r="AO466" s="171"/>
      <c r="AP466" s="171"/>
      <c r="AQ466" s="171"/>
      <c r="AR466" s="171"/>
      <c r="AS466" s="171"/>
      <c r="AT466" s="171"/>
      <c r="AU466" s="171"/>
      <c r="AV466" s="171"/>
      <c r="AW466" s="171"/>
      <c r="AX466" s="171"/>
      <c r="AY466" s="171"/>
      <c r="AZ466" s="171"/>
      <c r="BA466" s="171"/>
      <c r="BB466" s="171"/>
      <c r="BC466" s="171"/>
      <c r="BD466" s="171"/>
      <c r="BE466" s="171"/>
      <c r="BF466" s="171"/>
      <c r="BG466" s="171"/>
      <c r="BH466" s="184"/>
      <c r="BI466" s="178"/>
      <c r="BJ466" s="178"/>
      <c r="BK466" s="172"/>
      <c r="BM466" s="9"/>
    </row>
    <row r="467" spans="1:123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71"/>
      <c r="AI467" s="171"/>
      <c r="AJ467" s="171"/>
      <c r="AK467" s="171"/>
      <c r="AL467" s="171"/>
      <c r="AM467" s="171"/>
      <c r="AN467" s="171"/>
      <c r="AO467" s="171"/>
      <c r="AP467" s="171"/>
      <c r="AQ467" s="171"/>
      <c r="AR467" s="171"/>
      <c r="AS467" s="171"/>
      <c r="AT467" s="171"/>
      <c r="AU467" s="171"/>
      <c r="AV467" s="171"/>
      <c r="AW467" s="171"/>
      <c r="AX467" s="171"/>
      <c r="AY467" s="171"/>
      <c r="AZ467" s="171"/>
      <c r="BA467" s="171"/>
      <c r="BB467" s="171"/>
      <c r="BC467" s="171"/>
      <c r="BD467" s="171"/>
      <c r="BE467" s="171"/>
      <c r="BF467" s="171"/>
      <c r="BG467" s="171"/>
      <c r="BH467" s="184"/>
      <c r="BI467" s="178"/>
      <c r="BJ467" s="178"/>
      <c r="BK467" s="172"/>
      <c r="BM467" s="9"/>
    </row>
    <row r="468" spans="1:123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71"/>
      <c r="AI468" s="171"/>
      <c r="AJ468" s="171"/>
      <c r="AK468" s="171"/>
      <c r="AL468" s="171"/>
      <c r="AM468" s="171"/>
      <c r="AN468" s="171"/>
      <c r="AO468" s="171"/>
      <c r="AP468" s="171"/>
      <c r="AQ468" s="171"/>
      <c r="AR468" s="171"/>
      <c r="AS468" s="171"/>
      <c r="AT468" s="171"/>
      <c r="AU468" s="171"/>
      <c r="AV468" s="171"/>
      <c r="AW468" s="171"/>
      <c r="AX468" s="171"/>
      <c r="AY468" s="171"/>
      <c r="AZ468" s="171"/>
      <c r="BA468" s="171"/>
      <c r="BB468" s="171"/>
      <c r="BC468" s="171"/>
      <c r="BD468" s="171"/>
      <c r="BE468" s="171"/>
      <c r="BF468" s="171"/>
      <c r="BG468" s="171"/>
      <c r="BH468" s="184"/>
      <c r="BI468" s="178"/>
      <c r="BJ468" s="178"/>
      <c r="BK468" s="172"/>
      <c r="BM468" s="9"/>
    </row>
    <row r="469" spans="1:123" s="14" customFormat="1" ht="14.65" thickBot="1" x14ac:dyDescent="0.5">
      <c r="A469" s="8"/>
      <c r="B469" s="190"/>
      <c r="C469" s="180"/>
      <c r="D469" s="180"/>
      <c r="E469" s="180"/>
      <c r="F469" s="180"/>
      <c r="G469" s="180"/>
      <c r="H469" s="180"/>
      <c r="I469" s="180"/>
      <c r="J469" s="180"/>
      <c r="K469" s="180"/>
      <c r="L469" s="180"/>
      <c r="M469" s="180"/>
      <c r="N469" s="180"/>
      <c r="O469" s="180"/>
      <c r="P469" s="180"/>
      <c r="Q469" s="180"/>
      <c r="R469" s="180"/>
      <c r="S469" s="180"/>
      <c r="T469" s="180"/>
      <c r="U469" s="180"/>
      <c r="V469" s="180"/>
      <c r="W469" s="180"/>
      <c r="X469" s="180"/>
      <c r="Y469" s="180"/>
      <c r="Z469" s="180"/>
      <c r="AA469" s="180"/>
      <c r="AB469" s="180"/>
      <c r="AC469" s="180"/>
      <c r="AD469" s="180"/>
      <c r="AE469" s="180"/>
      <c r="AF469" s="180"/>
      <c r="AG469" s="180"/>
      <c r="AH469" s="180"/>
      <c r="AI469" s="180"/>
      <c r="AJ469" s="180"/>
      <c r="AK469" s="180"/>
      <c r="AL469" s="180"/>
      <c r="AM469" s="180"/>
      <c r="AN469" s="180"/>
      <c r="AO469" s="180"/>
      <c r="AP469" s="180"/>
      <c r="AQ469" s="180"/>
      <c r="AR469" s="180"/>
      <c r="AS469" s="180"/>
      <c r="AT469" s="180"/>
      <c r="AU469" s="180"/>
      <c r="AV469" s="180"/>
      <c r="AW469" s="180"/>
      <c r="AX469" s="180"/>
      <c r="AY469" s="180"/>
      <c r="AZ469" s="180"/>
      <c r="BA469" s="180"/>
      <c r="BB469" s="180"/>
      <c r="BC469" s="180"/>
      <c r="BD469" s="180"/>
      <c r="BE469" s="180"/>
      <c r="BF469" s="180"/>
      <c r="BG469" s="180"/>
      <c r="BH469" s="191"/>
      <c r="BI469" s="178"/>
      <c r="BJ469" s="178"/>
      <c r="BK469" s="172"/>
      <c r="BL469"/>
      <c r="BM469" s="9"/>
      <c r="BN469"/>
    </row>
    <row r="470" spans="1:123" ht="14.65" thickTop="1" x14ac:dyDescent="0.45">
      <c r="B470" s="190"/>
      <c r="C470" s="177"/>
      <c r="D470" s="177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  <c r="R470" s="177"/>
      <c r="S470" s="177"/>
      <c r="T470" s="177"/>
      <c r="U470" s="177"/>
      <c r="V470" s="177"/>
      <c r="W470" s="177"/>
      <c r="X470" s="177"/>
      <c r="Y470" s="177"/>
      <c r="Z470" s="177"/>
      <c r="AA470" s="177"/>
      <c r="AB470" s="177"/>
      <c r="AC470" s="177"/>
      <c r="AD470" s="177"/>
      <c r="AE470" s="177"/>
      <c r="AF470" s="177"/>
      <c r="AG470" s="177"/>
      <c r="AH470" s="177"/>
      <c r="AI470" s="177"/>
      <c r="AJ470" s="177"/>
      <c r="AK470" s="177"/>
      <c r="AL470" s="177"/>
      <c r="AM470" s="177"/>
      <c r="AN470" s="177"/>
      <c r="AO470" s="177"/>
      <c r="AP470" s="177"/>
      <c r="AQ470" s="177"/>
      <c r="AR470" s="177"/>
      <c r="AS470" s="177"/>
      <c r="AT470" s="177"/>
      <c r="AU470" s="177"/>
      <c r="AV470" s="177"/>
      <c r="AW470" s="177"/>
      <c r="AX470" s="177"/>
      <c r="AY470" s="177"/>
      <c r="AZ470" s="177"/>
      <c r="BA470" s="177"/>
      <c r="BB470" s="177"/>
      <c r="BC470" s="177"/>
      <c r="BD470" s="177"/>
      <c r="BE470" s="177"/>
      <c r="BF470" s="177"/>
      <c r="BG470" s="177"/>
      <c r="BH470" s="187"/>
      <c r="BI470" s="178"/>
      <c r="BJ470" s="178"/>
      <c r="BK470" s="172"/>
      <c r="BM470" s="9"/>
      <c r="BO470" s="102"/>
      <c r="BP470" s="102"/>
      <c r="BQ470" s="102"/>
      <c r="BR470" s="102"/>
      <c r="BS470" s="102"/>
      <c r="BT470" s="102"/>
      <c r="BU470" s="102"/>
      <c r="BV470" s="102"/>
      <c r="BW470" s="102"/>
      <c r="BX470" s="102"/>
      <c r="BY470" s="102"/>
      <c r="BZ470" s="102"/>
      <c r="CA470" s="102"/>
      <c r="CB470" s="102"/>
      <c r="CC470" s="102"/>
      <c r="CD470" s="102"/>
      <c r="CE470" s="102"/>
      <c r="CF470" s="102"/>
      <c r="CG470" s="102"/>
      <c r="CH470" s="102"/>
      <c r="CI470" s="102"/>
      <c r="CJ470" s="102"/>
      <c r="CK470" s="102"/>
      <c r="CL470" s="102"/>
      <c r="CM470" s="102"/>
      <c r="CN470" s="102"/>
      <c r="CO470" s="102"/>
      <c r="CP470" s="102"/>
      <c r="CQ470" s="102"/>
      <c r="CR470" s="102"/>
      <c r="CS470" s="102"/>
      <c r="CT470" s="102"/>
      <c r="CU470" s="102"/>
      <c r="CV470" s="102"/>
      <c r="CW470" s="102"/>
      <c r="CX470" s="102"/>
      <c r="CY470" s="102"/>
      <c r="CZ470" s="102"/>
      <c r="DA470" s="102"/>
      <c r="DB470" s="102"/>
      <c r="DC470" s="102"/>
      <c r="DD470" s="102"/>
      <c r="DE470" s="102"/>
      <c r="DF470" s="102"/>
      <c r="DG470" s="102"/>
      <c r="DH470" s="102"/>
      <c r="DI470" s="102"/>
      <c r="DJ470" s="102"/>
      <c r="DK470" s="102"/>
      <c r="DL470" s="102"/>
      <c r="DM470" s="102"/>
      <c r="DN470" s="102"/>
      <c r="DO470" s="102"/>
      <c r="DP470" s="102"/>
      <c r="DQ470" s="102"/>
      <c r="DR470" s="102"/>
      <c r="DS470" s="102"/>
    </row>
    <row r="471" spans="1:123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71"/>
      <c r="AI471" s="171"/>
      <c r="AJ471" s="171"/>
      <c r="AK471" s="171"/>
      <c r="AL471" s="171"/>
      <c r="AM471" s="171"/>
      <c r="AN471" s="171"/>
      <c r="AO471" s="171"/>
      <c r="AP471" s="171"/>
      <c r="AQ471" s="171"/>
      <c r="AR471" s="171"/>
      <c r="AS471" s="171"/>
      <c r="AT471" s="171"/>
      <c r="AU471" s="171"/>
      <c r="AV471" s="171"/>
      <c r="AW471" s="171"/>
      <c r="AX471" s="171"/>
      <c r="AY471" s="171"/>
      <c r="AZ471" s="171"/>
      <c r="BA471" s="171"/>
      <c r="BB471" s="171"/>
      <c r="BC471" s="171"/>
      <c r="BD471" s="171"/>
      <c r="BE471" s="171"/>
      <c r="BF471" s="171"/>
      <c r="BG471" s="171"/>
      <c r="BH471" s="184"/>
      <c r="BI471" s="178"/>
      <c r="BJ471" s="178"/>
      <c r="BK471" s="172"/>
      <c r="BM471" s="9"/>
      <c r="BO471" s="8">
        <v>0</v>
      </c>
      <c r="BP471" s="39">
        <v>0</v>
      </c>
      <c r="BQ471" s="39">
        <v>0</v>
      </c>
      <c r="BR471" s="39">
        <v>0</v>
      </c>
      <c r="BS471" s="39">
        <v>0</v>
      </c>
      <c r="BT471" s="39">
        <v>0</v>
      </c>
      <c r="BU471" s="39">
        <v>0</v>
      </c>
      <c r="BV471" s="39">
        <v>0</v>
      </c>
      <c r="BW471" s="39">
        <v>0</v>
      </c>
      <c r="BX471" s="39">
        <v>0</v>
      </c>
      <c r="BY471" s="39">
        <v>0</v>
      </c>
      <c r="BZ471" s="39">
        <v>0</v>
      </c>
      <c r="CA471" s="39">
        <v>0</v>
      </c>
      <c r="CB471" s="39">
        <v>0</v>
      </c>
      <c r="CC471" s="39">
        <v>0</v>
      </c>
      <c r="CD471" s="39">
        <v>0</v>
      </c>
      <c r="CE471" s="39">
        <v>0</v>
      </c>
      <c r="CF471" s="39">
        <v>0</v>
      </c>
      <c r="CG471" s="39">
        <v>0</v>
      </c>
      <c r="CH471" s="39">
        <v>0</v>
      </c>
      <c r="CI471" s="39">
        <v>0</v>
      </c>
      <c r="CJ471" s="39">
        <v>0</v>
      </c>
      <c r="CK471" s="39">
        <v>0</v>
      </c>
      <c r="CL471" s="39">
        <v>0</v>
      </c>
      <c r="CM471" s="39">
        <v>0</v>
      </c>
      <c r="CN471" s="39">
        <v>0</v>
      </c>
      <c r="CO471" s="39">
        <v>0</v>
      </c>
      <c r="CP471" s="39">
        <v>0</v>
      </c>
      <c r="CQ471" s="39">
        <v>0</v>
      </c>
      <c r="CR471" s="39">
        <v>0</v>
      </c>
      <c r="CS471" s="39">
        <v>0</v>
      </c>
      <c r="CT471" s="39">
        <v>0</v>
      </c>
      <c r="CU471" s="39">
        <v>0</v>
      </c>
      <c r="CV471" s="39">
        <v>0</v>
      </c>
      <c r="CW471" s="39">
        <v>0</v>
      </c>
      <c r="CX471" s="39">
        <v>0</v>
      </c>
      <c r="CY471" s="39">
        <v>0</v>
      </c>
      <c r="CZ471" s="39">
        <v>0</v>
      </c>
      <c r="DA471" s="39">
        <v>0</v>
      </c>
      <c r="DB471" s="39">
        <v>0</v>
      </c>
      <c r="DC471" s="39">
        <v>0</v>
      </c>
      <c r="DD471" s="39">
        <v>0</v>
      </c>
      <c r="DE471" s="39">
        <v>0</v>
      </c>
      <c r="DF471" s="39">
        <v>0</v>
      </c>
      <c r="DG471" s="39">
        <v>0</v>
      </c>
      <c r="DH471" s="39">
        <v>0</v>
      </c>
      <c r="DI471" s="39">
        <v>0</v>
      </c>
      <c r="DJ471" s="39">
        <v>0</v>
      </c>
      <c r="DK471" s="39">
        <v>0</v>
      </c>
      <c r="DL471" s="39">
        <v>0</v>
      </c>
      <c r="DM471" s="39">
        <v>0</v>
      </c>
      <c r="DN471" s="39">
        <v>0</v>
      </c>
      <c r="DO471" s="39">
        <v>0</v>
      </c>
      <c r="DP471" s="39">
        <v>0</v>
      </c>
      <c r="DQ471" s="39">
        <v>0</v>
      </c>
      <c r="DR471" s="39">
        <v>0</v>
      </c>
      <c r="DS471" s="39">
        <v>0</v>
      </c>
    </row>
    <row r="472" spans="1:123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71"/>
      <c r="AI472" s="171"/>
      <c r="AJ472" s="171"/>
      <c r="AK472" s="171"/>
      <c r="AL472" s="171"/>
      <c r="AM472" s="171"/>
      <c r="AN472" s="171"/>
      <c r="AO472" s="171"/>
      <c r="AP472" s="171"/>
      <c r="AQ472" s="171"/>
      <c r="AR472" s="171"/>
      <c r="AS472" s="171"/>
      <c r="AT472" s="171"/>
      <c r="AU472" s="171"/>
      <c r="AV472" s="171"/>
      <c r="AW472" s="171"/>
      <c r="AX472" s="171"/>
      <c r="AY472" s="171"/>
      <c r="AZ472" s="171"/>
      <c r="BA472" s="171"/>
      <c r="BB472" s="171"/>
      <c r="BC472" s="171"/>
      <c r="BD472" s="171"/>
      <c r="BE472" s="171"/>
      <c r="BF472" s="171"/>
      <c r="BG472" s="171"/>
      <c r="BH472" s="184"/>
      <c r="BI472" s="178"/>
      <c r="BJ472" s="178"/>
      <c r="BK472" s="172"/>
      <c r="BM472" s="9"/>
      <c r="BO472" s="40">
        <f t="shared" ref="BO472:CT472" si="22">ROWS(C470:C489)-COUNTBLANK(C470:C489)</f>
        <v>0</v>
      </c>
      <c r="BP472" s="40">
        <f t="shared" si="22"/>
        <v>0</v>
      </c>
      <c r="BQ472" s="40">
        <f t="shared" si="22"/>
        <v>0</v>
      </c>
      <c r="BR472" s="40">
        <f t="shared" si="22"/>
        <v>0</v>
      </c>
      <c r="BS472" s="40">
        <f t="shared" si="22"/>
        <v>0</v>
      </c>
      <c r="BT472" s="40">
        <f t="shared" si="22"/>
        <v>0</v>
      </c>
      <c r="BU472" s="40">
        <f t="shared" si="22"/>
        <v>0</v>
      </c>
      <c r="BV472" s="40">
        <f t="shared" si="22"/>
        <v>0</v>
      </c>
      <c r="BW472" s="40">
        <f t="shared" si="22"/>
        <v>0</v>
      </c>
      <c r="BX472" s="40">
        <f t="shared" si="22"/>
        <v>0</v>
      </c>
      <c r="BY472" s="40">
        <f t="shared" si="22"/>
        <v>0</v>
      </c>
      <c r="BZ472" s="40">
        <f t="shared" si="22"/>
        <v>0</v>
      </c>
      <c r="CA472" s="40">
        <f t="shared" si="22"/>
        <v>0</v>
      </c>
      <c r="CB472" s="40">
        <f t="shared" si="22"/>
        <v>0</v>
      </c>
      <c r="CC472" s="40">
        <f t="shared" si="22"/>
        <v>0</v>
      </c>
      <c r="CD472" s="40">
        <f t="shared" si="22"/>
        <v>0</v>
      </c>
      <c r="CE472" s="40">
        <f t="shared" si="22"/>
        <v>0</v>
      </c>
      <c r="CF472" s="40">
        <f t="shared" si="22"/>
        <v>0</v>
      </c>
      <c r="CG472" s="40">
        <f t="shared" si="22"/>
        <v>0</v>
      </c>
      <c r="CH472" s="40">
        <f t="shared" si="22"/>
        <v>0</v>
      </c>
      <c r="CI472" s="40">
        <f t="shared" si="22"/>
        <v>0</v>
      </c>
      <c r="CJ472" s="40">
        <f t="shared" si="22"/>
        <v>0</v>
      </c>
      <c r="CK472" s="40">
        <f t="shared" si="22"/>
        <v>0</v>
      </c>
      <c r="CL472" s="40">
        <f t="shared" si="22"/>
        <v>0</v>
      </c>
      <c r="CM472" s="40">
        <f t="shared" si="22"/>
        <v>0</v>
      </c>
      <c r="CN472" s="40">
        <f t="shared" si="22"/>
        <v>0</v>
      </c>
      <c r="CO472" s="40">
        <f t="shared" si="22"/>
        <v>0</v>
      </c>
      <c r="CP472" s="40">
        <f t="shared" si="22"/>
        <v>0</v>
      </c>
      <c r="CQ472" s="40">
        <f t="shared" si="22"/>
        <v>0</v>
      </c>
      <c r="CR472" s="40">
        <f t="shared" si="22"/>
        <v>0</v>
      </c>
      <c r="CS472" s="40">
        <f t="shared" si="22"/>
        <v>0</v>
      </c>
      <c r="CT472" s="40">
        <f t="shared" si="22"/>
        <v>0</v>
      </c>
      <c r="CU472" s="40">
        <f t="shared" ref="CU472:DS472" si="23">ROWS(AI470:AI489)-COUNTBLANK(AI470:AI489)</f>
        <v>0</v>
      </c>
      <c r="CV472" s="40">
        <f t="shared" si="23"/>
        <v>0</v>
      </c>
      <c r="CW472" s="40">
        <f t="shared" si="23"/>
        <v>0</v>
      </c>
      <c r="CX472" s="40">
        <f t="shared" si="23"/>
        <v>0</v>
      </c>
      <c r="CY472" s="40">
        <f t="shared" si="23"/>
        <v>0</v>
      </c>
      <c r="CZ472" s="40">
        <f t="shared" si="23"/>
        <v>0</v>
      </c>
      <c r="DA472" s="40">
        <f t="shared" si="23"/>
        <v>0</v>
      </c>
      <c r="DB472" s="40">
        <f t="shared" si="23"/>
        <v>0</v>
      </c>
      <c r="DC472" s="40">
        <f t="shared" si="23"/>
        <v>0</v>
      </c>
      <c r="DD472" s="40">
        <f t="shared" si="23"/>
        <v>0</v>
      </c>
      <c r="DE472" s="40">
        <f t="shared" si="23"/>
        <v>0</v>
      </c>
      <c r="DF472" s="40">
        <f t="shared" si="23"/>
        <v>0</v>
      </c>
      <c r="DG472" s="40">
        <f t="shared" si="23"/>
        <v>0</v>
      </c>
      <c r="DH472" s="40">
        <f t="shared" si="23"/>
        <v>0</v>
      </c>
      <c r="DI472" s="40">
        <f t="shared" si="23"/>
        <v>0</v>
      </c>
      <c r="DJ472" s="40">
        <f t="shared" si="23"/>
        <v>0</v>
      </c>
      <c r="DK472" s="40">
        <f t="shared" si="23"/>
        <v>0</v>
      </c>
      <c r="DL472" s="40">
        <f t="shared" si="23"/>
        <v>0</v>
      </c>
      <c r="DM472" s="40">
        <f t="shared" si="23"/>
        <v>0</v>
      </c>
      <c r="DN472" s="40">
        <f t="shared" si="23"/>
        <v>0</v>
      </c>
      <c r="DO472" s="40">
        <f t="shared" si="23"/>
        <v>0</v>
      </c>
      <c r="DP472" s="40">
        <f t="shared" si="23"/>
        <v>0</v>
      </c>
      <c r="DQ472" s="40">
        <f t="shared" si="23"/>
        <v>0</v>
      </c>
      <c r="DR472" s="40">
        <f t="shared" si="23"/>
        <v>0</v>
      </c>
      <c r="DS472" s="40">
        <f t="shared" si="23"/>
        <v>0</v>
      </c>
    </row>
    <row r="473" spans="1:123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71"/>
      <c r="AI473" s="171"/>
      <c r="AJ473" s="171"/>
      <c r="AK473" s="171"/>
      <c r="AL473" s="171"/>
      <c r="AM473" s="171"/>
      <c r="AN473" s="171"/>
      <c r="AO473" s="171"/>
      <c r="AP473" s="171"/>
      <c r="AQ473" s="171"/>
      <c r="AR473" s="171"/>
      <c r="AS473" s="171"/>
      <c r="AT473" s="171"/>
      <c r="AU473" s="171"/>
      <c r="AV473" s="171"/>
      <c r="AW473" s="171"/>
      <c r="AX473" s="171"/>
      <c r="AY473" s="171"/>
      <c r="AZ473" s="171"/>
      <c r="BA473" s="171"/>
      <c r="BB473" s="171"/>
      <c r="BC473" s="171"/>
      <c r="BD473" s="171"/>
      <c r="BE473" s="171"/>
      <c r="BF473" s="171"/>
      <c r="BG473" s="171"/>
      <c r="BH473" s="184"/>
      <c r="BI473" s="178"/>
      <c r="BJ473" s="178"/>
      <c r="BK473" s="172"/>
      <c r="BM473" s="9"/>
    </row>
    <row r="474" spans="1:123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71"/>
      <c r="AI474" s="171"/>
      <c r="AJ474" s="171"/>
      <c r="AK474" s="171"/>
      <c r="AL474" s="171"/>
      <c r="AM474" s="171"/>
      <c r="AN474" s="171"/>
      <c r="AO474" s="171"/>
      <c r="AP474" s="171"/>
      <c r="AQ474" s="171"/>
      <c r="AR474" s="171"/>
      <c r="AS474" s="171"/>
      <c r="AT474" s="171"/>
      <c r="AU474" s="171"/>
      <c r="AV474" s="171"/>
      <c r="AW474" s="171"/>
      <c r="AX474" s="171"/>
      <c r="AY474" s="171"/>
      <c r="AZ474" s="171"/>
      <c r="BA474" s="171"/>
      <c r="BB474" s="171"/>
      <c r="BC474" s="171"/>
      <c r="BD474" s="171"/>
      <c r="BE474" s="171"/>
      <c r="BF474" s="171"/>
      <c r="BG474" s="171"/>
      <c r="BH474" s="184"/>
      <c r="BI474" s="178"/>
      <c r="BJ474" s="178"/>
      <c r="BK474" s="172"/>
      <c r="BM474" s="9"/>
      <c r="BO474" s="22" t="s">
        <v>257</v>
      </c>
      <c r="BP474" s="22" t="s">
        <v>587</v>
      </c>
      <c r="BQ474" s="22" t="s">
        <v>590</v>
      </c>
      <c r="BR474" s="22" t="s">
        <v>588</v>
      </c>
      <c r="BS474" s="22" t="s">
        <v>589</v>
      </c>
    </row>
    <row r="475" spans="1:123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71"/>
      <c r="AI475" s="171"/>
      <c r="AJ475" s="171"/>
      <c r="AK475" s="171"/>
      <c r="AL475" s="171"/>
      <c r="AM475" s="171"/>
      <c r="AN475" s="171"/>
      <c r="AO475" s="171"/>
      <c r="AP475" s="171"/>
      <c r="AQ475" s="171"/>
      <c r="AR475" s="171"/>
      <c r="AS475" s="171"/>
      <c r="AT475" s="171"/>
      <c r="AU475" s="171"/>
      <c r="AV475" s="171"/>
      <c r="AW475" s="171"/>
      <c r="AX475" s="171"/>
      <c r="AY475" s="171"/>
      <c r="AZ475" s="171"/>
      <c r="BA475" s="171"/>
      <c r="BB475" s="171"/>
      <c r="BC475" s="171"/>
      <c r="BD475" s="171"/>
      <c r="BE475" s="171"/>
      <c r="BF475" s="171"/>
      <c r="BG475" s="171"/>
      <c r="BH475" s="184"/>
      <c r="BI475" s="178"/>
      <c r="BJ475" s="178"/>
      <c r="BK475" s="172"/>
      <c r="BM475" s="9"/>
      <c r="BO475" s="23">
        <f>ROWS(BH470:BH489)-COUNTBLANK(BH470:BH489)</f>
        <v>0</v>
      </c>
      <c r="BP475" s="23">
        <f>COUNTIF(BK470:BK489,"FALSE")</f>
        <v>0</v>
      </c>
      <c r="BQ475" s="23">
        <f>BO475-BP475</f>
        <v>0</v>
      </c>
      <c r="BR475" s="23">
        <f>COUNTIF(BJ470:BJ489,"O")</f>
        <v>0</v>
      </c>
      <c r="BS475" s="23">
        <f>COUNTIF(BJ470:BJ489,"*~?")</f>
        <v>0</v>
      </c>
    </row>
    <row r="476" spans="1:123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71"/>
      <c r="AI476" s="171"/>
      <c r="AJ476" s="171"/>
      <c r="AK476" s="171"/>
      <c r="AL476" s="171"/>
      <c r="AM476" s="171"/>
      <c r="AN476" s="171"/>
      <c r="AO476" s="171"/>
      <c r="AP476" s="171"/>
      <c r="AQ476" s="171"/>
      <c r="AR476" s="171"/>
      <c r="AS476" s="171"/>
      <c r="AT476" s="171"/>
      <c r="AU476" s="171"/>
      <c r="AV476" s="171"/>
      <c r="AW476" s="171"/>
      <c r="AX476" s="171"/>
      <c r="AY476" s="171"/>
      <c r="AZ476" s="171"/>
      <c r="BA476" s="171"/>
      <c r="BB476" s="171"/>
      <c r="BC476" s="171"/>
      <c r="BD476" s="171"/>
      <c r="BE476" s="171"/>
      <c r="BF476" s="171"/>
      <c r="BG476" s="171"/>
      <c r="BH476" s="184"/>
      <c r="BI476" s="178"/>
      <c r="BJ476" s="178"/>
      <c r="BK476" s="172"/>
      <c r="BM476" s="9"/>
    </row>
    <row r="477" spans="1:123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71"/>
      <c r="AI477" s="171"/>
      <c r="AJ477" s="171"/>
      <c r="AK477" s="171"/>
      <c r="AL477" s="171"/>
      <c r="AM477" s="171"/>
      <c r="AN477" s="171"/>
      <c r="AO477" s="171"/>
      <c r="AP477" s="171"/>
      <c r="AQ477" s="171"/>
      <c r="AR477" s="171"/>
      <c r="AS477" s="171"/>
      <c r="AT477" s="171"/>
      <c r="AU477" s="171"/>
      <c r="AV477" s="171"/>
      <c r="AW477" s="171"/>
      <c r="AX477" s="171"/>
      <c r="AY477" s="171"/>
      <c r="AZ477" s="171"/>
      <c r="BA477" s="171"/>
      <c r="BB477" s="171"/>
      <c r="BC477" s="171"/>
      <c r="BD477" s="171"/>
      <c r="BE477" s="171"/>
      <c r="BF477" s="171"/>
      <c r="BG477" s="171"/>
      <c r="BH477" s="184"/>
      <c r="BI477" s="178"/>
      <c r="BJ477" s="178"/>
      <c r="BK477" s="172"/>
      <c r="BM477" s="9"/>
      <c r="BO477" s="23"/>
      <c r="BP477" s="22" t="s">
        <v>455</v>
      </c>
      <c r="BQ477" s="22" t="s">
        <v>337</v>
      </c>
      <c r="BR477" s="22" t="s">
        <v>456</v>
      </c>
      <c r="BS477" s="88" t="s">
        <v>338</v>
      </c>
      <c r="BT477" s="88" t="s">
        <v>340</v>
      </c>
      <c r="BU477" s="88" t="s">
        <v>339</v>
      </c>
    </row>
    <row r="478" spans="1:123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71"/>
      <c r="AI478" s="171"/>
      <c r="AJ478" s="171"/>
      <c r="AK478" s="171"/>
      <c r="AL478" s="171"/>
      <c r="AM478" s="171"/>
      <c r="AN478" s="171"/>
      <c r="AO478" s="171"/>
      <c r="AP478" s="171"/>
      <c r="AQ478" s="171"/>
      <c r="AR478" s="171"/>
      <c r="AS478" s="171"/>
      <c r="AT478" s="171"/>
      <c r="AU478" s="171"/>
      <c r="AV478" s="171"/>
      <c r="AW478" s="171"/>
      <c r="AX478" s="171"/>
      <c r="AY478" s="171"/>
      <c r="AZ478" s="171"/>
      <c r="BA478" s="171"/>
      <c r="BB478" s="171"/>
      <c r="BC478" s="171"/>
      <c r="BD478" s="171"/>
      <c r="BE478" s="171"/>
      <c r="BF478" s="171"/>
      <c r="BG478" s="171"/>
      <c r="BH478" s="184"/>
      <c r="BI478" s="178"/>
      <c r="BJ478" s="178"/>
      <c r="BK478" s="172"/>
      <c r="BM478" s="9"/>
      <c r="BO478" s="22" t="s">
        <v>260</v>
      </c>
      <c r="BP478" s="25">
        <f>IF(ISNUMBER(SEARCH("S",A411)),COUNTIF(BK470:BK479,"False"),0)</f>
        <v>0</v>
      </c>
      <c r="BQ478" s="25">
        <f>IF(ISNUMBER(SEARCH("S",A411)),COUNTIF(BK480:BK489,"False"),0)</f>
        <v>0</v>
      </c>
      <c r="BR478" s="25">
        <v>0</v>
      </c>
      <c r="BS478" s="25">
        <f>IF(ISNUMBER(SEARCH("S",A411)),COUNTIF(BK470:BK474,"False")+COUNTIF(BK485:BK487,"False"),0)</f>
        <v>0</v>
      </c>
      <c r="BT478" s="25">
        <f>IF(ISNUMBER(SEARCH("S",A411)),COUNTIF(BK475:BK479,"False"),0)</f>
        <v>0</v>
      </c>
      <c r="BU478" s="25">
        <f>IF(ISNUMBER(SEARCH("S",A411)),COUNTIF(BK480:BK484,"False")+COUNTIF(BK488:BK489,"False"),0)</f>
        <v>0</v>
      </c>
    </row>
    <row r="479" spans="1:123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71"/>
      <c r="AI479" s="171"/>
      <c r="AJ479" s="171"/>
      <c r="AK479" s="171"/>
      <c r="AL479" s="171"/>
      <c r="AM479" s="171"/>
      <c r="AN479" s="171"/>
      <c r="AO479" s="171"/>
      <c r="AP479" s="171"/>
      <c r="AQ479" s="171"/>
      <c r="AR479" s="171"/>
      <c r="AS479" s="171"/>
      <c r="AT479" s="171"/>
      <c r="AU479" s="171"/>
      <c r="AV479" s="171"/>
      <c r="AW479" s="171"/>
      <c r="AX479" s="171"/>
      <c r="AY479" s="171"/>
      <c r="AZ479" s="171"/>
      <c r="BA479" s="171"/>
      <c r="BB479" s="171"/>
      <c r="BC479" s="171"/>
      <c r="BD479" s="171"/>
      <c r="BE479" s="171"/>
      <c r="BF479" s="171"/>
      <c r="BG479" s="171"/>
      <c r="BH479" s="184"/>
      <c r="BI479" s="178"/>
      <c r="BJ479" s="178"/>
      <c r="BK479" s="172"/>
      <c r="BM479" s="9"/>
      <c r="BO479" s="22" t="s">
        <v>352</v>
      </c>
      <c r="BP479" s="25">
        <f>IF(ISNUMBER(SEARCH("P",A411)),COUNTIF(BK470:BK479,"False"),0)</f>
        <v>0</v>
      </c>
      <c r="BQ479" s="25">
        <f>IF(ISNUMBER(SEARCH("P",A411)),COUNTIF(BK477:BK486,"False"),0)</f>
        <v>0</v>
      </c>
      <c r="BR479" s="25">
        <v>0</v>
      </c>
      <c r="BS479" s="25">
        <f>IF(ISNUMBER(SEARCH("P",A411)),COUNTIF(BK470:BK474,"False")+COUNTIF(BK483:BK484,"False"),0)</f>
        <v>0</v>
      </c>
      <c r="BT479" s="25">
        <f>IF(ISNUMBER(SEARCH("P",A411)),COUNTIF(BK475:BK478,"False"),0)</f>
        <v>0</v>
      </c>
      <c r="BU479" s="25">
        <f>IF(ISNUMBER(SEARCH("P",A411)),COUNTIF(BK479:BK482,"False")+COUNTIF(BK485:BK486,"False"),0)</f>
        <v>0</v>
      </c>
    </row>
    <row r="480" spans="1:123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71"/>
      <c r="AI480" s="171"/>
      <c r="AJ480" s="171"/>
      <c r="AK480" s="171"/>
      <c r="AL480" s="171"/>
      <c r="AM480" s="171"/>
      <c r="AN480" s="171"/>
      <c r="AO480" s="171"/>
      <c r="AP480" s="171"/>
      <c r="AQ480" s="171"/>
      <c r="AR480" s="171"/>
      <c r="AS480" s="171"/>
      <c r="AT480" s="171"/>
      <c r="AU480" s="171"/>
      <c r="AV480" s="171"/>
      <c r="AW480" s="171"/>
      <c r="AX480" s="171"/>
      <c r="AY480" s="171"/>
      <c r="AZ480" s="171"/>
      <c r="BA480" s="171"/>
      <c r="BB480" s="171"/>
      <c r="BC480" s="171"/>
      <c r="BD480" s="171"/>
      <c r="BE480" s="171"/>
      <c r="BF480" s="171"/>
      <c r="BG480" s="171"/>
      <c r="BH480" s="184"/>
      <c r="BI480" s="178"/>
      <c r="BJ480" s="178"/>
      <c r="BK480" s="172"/>
      <c r="BM480" s="9"/>
      <c r="BO480" s="22" t="s">
        <v>353</v>
      </c>
      <c r="BP480" s="25">
        <v>0</v>
      </c>
      <c r="BQ480" s="25">
        <v>0</v>
      </c>
      <c r="BR480" s="25">
        <v>0</v>
      </c>
      <c r="BS480" s="25">
        <v>0</v>
      </c>
      <c r="BT480" s="25">
        <v>0</v>
      </c>
      <c r="BU480" s="25">
        <v>0</v>
      </c>
    </row>
    <row r="481" spans="1:123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71"/>
      <c r="AI481" s="171"/>
      <c r="AJ481" s="171"/>
      <c r="AK481" s="171"/>
      <c r="AL481" s="171"/>
      <c r="AM481" s="171"/>
      <c r="AN481" s="171"/>
      <c r="AO481" s="171"/>
      <c r="AP481" s="171"/>
      <c r="AQ481" s="171"/>
      <c r="AR481" s="171"/>
      <c r="AS481" s="171"/>
      <c r="AT481" s="171"/>
      <c r="AU481" s="171"/>
      <c r="AV481" s="171"/>
      <c r="AW481" s="171"/>
      <c r="AX481" s="171"/>
      <c r="AY481" s="171"/>
      <c r="AZ481" s="171"/>
      <c r="BA481" s="171"/>
      <c r="BB481" s="171"/>
      <c r="BC481" s="171"/>
      <c r="BD481" s="171"/>
      <c r="BE481" s="171"/>
      <c r="BF481" s="171"/>
      <c r="BG481" s="171"/>
      <c r="BH481" s="184"/>
      <c r="BI481" s="178"/>
      <c r="BJ481" s="178"/>
      <c r="BK481" s="172"/>
      <c r="BM481" s="9"/>
    </row>
    <row r="482" spans="1:123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71"/>
      <c r="AI482" s="171"/>
      <c r="AJ482" s="171"/>
      <c r="AK482" s="171"/>
      <c r="AL482" s="171"/>
      <c r="AM482" s="171"/>
      <c r="AN482" s="171"/>
      <c r="AO482" s="171"/>
      <c r="AP482" s="171"/>
      <c r="AQ482" s="171"/>
      <c r="AR482" s="171"/>
      <c r="AS482" s="171"/>
      <c r="AT482" s="171"/>
      <c r="AU482" s="171"/>
      <c r="AV482" s="171"/>
      <c r="AW482" s="171"/>
      <c r="AX482" s="171"/>
      <c r="AY482" s="171"/>
      <c r="AZ482" s="171"/>
      <c r="BA482" s="171"/>
      <c r="BB482" s="171"/>
      <c r="BC482" s="171"/>
      <c r="BD482" s="171"/>
      <c r="BE482" s="171"/>
      <c r="BF482" s="171"/>
      <c r="BG482" s="171"/>
      <c r="BH482" s="184"/>
      <c r="BI482" s="178"/>
      <c r="BJ482" s="178"/>
      <c r="BK482" s="172"/>
      <c r="BM482" s="9"/>
    </row>
    <row r="483" spans="1:123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71"/>
      <c r="AI483" s="171"/>
      <c r="AJ483" s="171"/>
      <c r="AK483" s="171"/>
      <c r="AL483" s="171"/>
      <c r="AM483" s="171"/>
      <c r="AN483" s="171"/>
      <c r="AO483" s="171"/>
      <c r="AP483" s="171"/>
      <c r="AQ483" s="171"/>
      <c r="AR483" s="171"/>
      <c r="AS483" s="171"/>
      <c r="AT483" s="171"/>
      <c r="AU483" s="171"/>
      <c r="AV483" s="171"/>
      <c r="AW483" s="171"/>
      <c r="AX483" s="171"/>
      <c r="AY483" s="171"/>
      <c r="AZ483" s="171"/>
      <c r="BA483" s="171"/>
      <c r="BB483" s="171"/>
      <c r="BC483" s="171"/>
      <c r="BD483" s="171"/>
      <c r="BE483" s="171"/>
      <c r="BF483" s="171"/>
      <c r="BG483" s="171"/>
      <c r="BH483" s="184"/>
      <c r="BI483" s="178"/>
      <c r="BJ483" s="178"/>
      <c r="BK483" s="172"/>
      <c r="BM483" s="9"/>
    </row>
    <row r="484" spans="1:123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71"/>
      <c r="AI484" s="171"/>
      <c r="AJ484" s="171"/>
      <c r="AK484" s="171"/>
      <c r="AL484" s="171"/>
      <c r="AM484" s="171"/>
      <c r="AN484" s="171"/>
      <c r="AO484" s="171"/>
      <c r="AP484" s="171"/>
      <c r="AQ484" s="171"/>
      <c r="AR484" s="171"/>
      <c r="AS484" s="171"/>
      <c r="AT484" s="171"/>
      <c r="AU484" s="171"/>
      <c r="AV484" s="171"/>
      <c r="AW484" s="171"/>
      <c r="AX484" s="171"/>
      <c r="AY484" s="171"/>
      <c r="AZ484" s="171"/>
      <c r="BA484" s="171"/>
      <c r="BB484" s="171"/>
      <c r="BC484" s="171"/>
      <c r="BD484" s="171"/>
      <c r="BE484" s="171"/>
      <c r="BF484" s="171"/>
      <c r="BG484" s="171"/>
      <c r="BH484" s="184"/>
      <c r="BI484" s="178"/>
      <c r="BJ484" s="178"/>
      <c r="BK484" s="172"/>
      <c r="BM484" s="9"/>
    </row>
    <row r="485" spans="1:123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71"/>
      <c r="AI485" s="171"/>
      <c r="AJ485" s="171"/>
      <c r="AK485" s="171"/>
      <c r="AL485" s="171"/>
      <c r="AM485" s="171"/>
      <c r="AN485" s="171"/>
      <c r="AO485" s="171"/>
      <c r="AP485" s="171"/>
      <c r="AQ485" s="171"/>
      <c r="AR485" s="171"/>
      <c r="AS485" s="171"/>
      <c r="AT485" s="171"/>
      <c r="AU485" s="171"/>
      <c r="AV485" s="171"/>
      <c r="AW485" s="171"/>
      <c r="AX485" s="171"/>
      <c r="AY485" s="171"/>
      <c r="AZ485" s="171"/>
      <c r="BA485" s="171"/>
      <c r="BB485" s="171"/>
      <c r="BC485" s="171"/>
      <c r="BD485" s="171"/>
      <c r="BE485" s="171"/>
      <c r="BF485" s="171"/>
      <c r="BG485" s="171"/>
      <c r="BH485" s="184"/>
      <c r="BI485" s="178"/>
      <c r="BJ485" s="178"/>
      <c r="BK485" s="172"/>
      <c r="BM485" s="9"/>
    </row>
    <row r="486" spans="1:123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71"/>
      <c r="AI486" s="171"/>
      <c r="AJ486" s="171"/>
      <c r="AK486" s="171"/>
      <c r="AL486" s="171"/>
      <c r="AM486" s="171"/>
      <c r="AN486" s="171"/>
      <c r="AO486" s="171"/>
      <c r="AP486" s="171"/>
      <c r="AQ486" s="171"/>
      <c r="AR486" s="171"/>
      <c r="AS486" s="171"/>
      <c r="AT486" s="171"/>
      <c r="AU486" s="171"/>
      <c r="AV486" s="171"/>
      <c r="AW486" s="171"/>
      <c r="AX486" s="171"/>
      <c r="AY486" s="171"/>
      <c r="AZ486" s="171"/>
      <c r="BA486" s="171"/>
      <c r="BB486" s="171"/>
      <c r="BC486" s="171"/>
      <c r="BD486" s="171"/>
      <c r="BE486" s="171"/>
      <c r="BF486" s="171"/>
      <c r="BG486" s="171"/>
      <c r="BH486" s="184"/>
      <c r="BI486" s="178"/>
      <c r="BJ486" s="178"/>
      <c r="BK486" s="172"/>
      <c r="BM486" s="9"/>
    </row>
    <row r="487" spans="1:123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71"/>
      <c r="AI487" s="171"/>
      <c r="AJ487" s="171"/>
      <c r="AK487" s="171"/>
      <c r="AL487" s="171"/>
      <c r="AM487" s="171"/>
      <c r="AN487" s="171"/>
      <c r="AO487" s="171"/>
      <c r="AP487" s="171"/>
      <c r="AQ487" s="171"/>
      <c r="AR487" s="171"/>
      <c r="AS487" s="171"/>
      <c r="AT487" s="171"/>
      <c r="AU487" s="171"/>
      <c r="AV487" s="171"/>
      <c r="AW487" s="171"/>
      <c r="AX487" s="171"/>
      <c r="AY487" s="171"/>
      <c r="AZ487" s="171"/>
      <c r="BA487" s="171"/>
      <c r="BB487" s="171"/>
      <c r="BC487" s="171"/>
      <c r="BD487" s="171"/>
      <c r="BE487" s="171"/>
      <c r="BF487" s="171"/>
      <c r="BG487" s="171"/>
      <c r="BH487" s="184"/>
      <c r="BI487" s="178"/>
      <c r="BJ487" s="178"/>
      <c r="BK487" s="172"/>
      <c r="BM487" s="9"/>
    </row>
    <row r="488" spans="1:123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71"/>
      <c r="AI488" s="171"/>
      <c r="AJ488" s="171"/>
      <c r="AK488" s="171"/>
      <c r="AL488" s="171"/>
      <c r="AM488" s="171"/>
      <c r="AN488" s="171"/>
      <c r="AO488" s="171"/>
      <c r="AP488" s="171"/>
      <c r="AQ488" s="171"/>
      <c r="AR488" s="171"/>
      <c r="AS488" s="171"/>
      <c r="AT488" s="171"/>
      <c r="AU488" s="171"/>
      <c r="AV488" s="171"/>
      <c r="AW488" s="171"/>
      <c r="AX488" s="171"/>
      <c r="AY488" s="171"/>
      <c r="AZ488" s="171"/>
      <c r="BA488" s="171"/>
      <c r="BB488" s="171"/>
      <c r="BC488" s="171"/>
      <c r="BD488" s="171"/>
      <c r="BE488" s="171"/>
      <c r="BF488" s="171"/>
      <c r="BG488" s="171"/>
      <c r="BH488" s="184"/>
      <c r="BI488" s="178"/>
      <c r="BJ488" s="178"/>
      <c r="BK488" s="172"/>
      <c r="BM488" s="9"/>
    </row>
    <row r="489" spans="1:123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71"/>
      <c r="AI489" s="171"/>
      <c r="AJ489" s="171"/>
      <c r="AK489" s="171"/>
      <c r="AL489" s="171"/>
      <c r="AM489" s="171"/>
      <c r="AN489" s="171"/>
      <c r="AO489" s="171"/>
      <c r="AP489" s="171"/>
      <c r="AQ489" s="171"/>
      <c r="AR489" s="171"/>
      <c r="AS489" s="171"/>
      <c r="AT489" s="171"/>
      <c r="AU489" s="171"/>
      <c r="AV489" s="171"/>
      <c r="AW489" s="171"/>
      <c r="AX489" s="171"/>
      <c r="AY489" s="171"/>
      <c r="AZ489" s="171"/>
      <c r="BA489" s="171"/>
      <c r="BB489" s="171"/>
      <c r="BC489" s="171"/>
      <c r="BD489" s="171"/>
      <c r="BE489" s="171"/>
      <c r="BF489" s="171"/>
      <c r="BG489" s="171"/>
      <c r="BH489" s="184"/>
      <c r="BI489" s="178"/>
      <c r="BJ489" s="178"/>
      <c r="BK489" s="172"/>
      <c r="BM489" s="9"/>
    </row>
    <row r="490" spans="1:123" ht="21" x14ac:dyDescent="0.45">
      <c r="B490" s="185"/>
      <c r="C490" s="172"/>
      <c r="D490" s="172"/>
      <c r="E490" s="172"/>
      <c r="F490" s="172"/>
      <c r="G490" s="172"/>
      <c r="H490" s="172"/>
      <c r="I490" s="172"/>
      <c r="J490" s="172"/>
      <c r="K490" s="172"/>
      <c r="L490" s="172"/>
      <c r="M490" s="172"/>
      <c r="N490" s="172"/>
      <c r="O490" s="172"/>
      <c r="P490" s="172"/>
      <c r="Q490" s="172"/>
      <c r="R490" s="172"/>
      <c r="S490" s="172"/>
      <c r="T490" s="172"/>
      <c r="U490" s="172"/>
      <c r="V490" s="172"/>
      <c r="W490" s="172"/>
      <c r="X490" s="172"/>
      <c r="Y490" s="172"/>
      <c r="Z490" s="172"/>
      <c r="AA490" s="172"/>
      <c r="AB490" s="172"/>
      <c r="AC490" s="172"/>
      <c r="AD490" s="172"/>
      <c r="AE490" s="172"/>
      <c r="AF490" s="172"/>
      <c r="AG490" s="172"/>
      <c r="AH490" s="172"/>
      <c r="AI490" s="172"/>
      <c r="AJ490" s="172"/>
      <c r="AK490" s="172"/>
      <c r="AL490" s="172"/>
      <c r="AM490" s="172"/>
      <c r="AN490" s="172"/>
      <c r="AO490" s="172"/>
      <c r="AP490" s="172"/>
      <c r="AQ490" s="172"/>
      <c r="AR490" s="172"/>
      <c r="AS490" s="172"/>
      <c r="AT490" s="172"/>
      <c r="AU490" s="172"/>
      <c r="AV490" s="172"/>
      <c r="AW490" s="172"/>
      <c r="AX490" s="172"/>
      <c r="AY490" s="172"/>
      <c r="AZ490" s="172"/>
      <c r="BA490" s="172"/>
      <c r="BB490" s="172"/>
      <c r="BC490" s="172"/>
      <c r="BD490" s="172"/>
      <c r="BE490" s="172"/>
      <c r="BF490" s="172"/>
      <c r="BG490" s="172"/>
      <c r="BH490" s="185"/>
      <c r="BI490" s="178"/>
      <c r="BJ490" s="172"/>
      <c r="BK490" s="172"/>
      <c r="BO490" s="5" t="s">
        <v>103</v>
      </c>
      <c r="BP490" s="5" t="s">
        <v>508</v>
      </c>
      <c r="BQ490" s="5" t="s">
        <v>104</v>
      </c>
      <c r="BR490" s="5" t="s">
        <v>509</v>
      </c>
      <c r="BS490" s="5" t="s">
        <v>549</v>
      </c>
      <c r="BT490" s="5" t="s">
        <v>510</v>
      </c>
      <c r="BU490" s="5" t="s">
        <v>511</v>
      </c>
      <c r="BV490" s="5" t="s">
        <v>122</v>
      </c>
      <c r="BW490" s="5" t="s">
        <v>558</v>
      </c>
      <c r="BX490" s="5" t="s">
        <v>559</v>
      </c>
      <c r="BY490" s="5" t="s">
        <v>111</v>
      </c>
      <c r="BZ490" s="5" t="s">
        <v>512</v>
      </c>
      <c r="CA490" s="5" t="s">
        <v>514</v>
      </c>
      <c r="CB490" s="5" t="s">
        <v>560</v>
      </c>
      <c r="CC490" s="5" t="s">
        <v>561</v>
      </c>
      <c r="CD490" s="5" t="s">
        <v>515</v>
      </c>
      <c r="CE490" s="5" t="s">
        <v>513</v>
      </c>
      <c r="CF490" s="5" t="s">
        <v>562</v>
      </c>
      <c r="CG490" s="5" t="s">
        <v>550</v>
      </c>
      <c r="CH490" s="5" t="s">
        <v>551</v>
      </c>
      <c r="CI490" s="5" t="s">
        <v>563</v>
      </c>
      <c r="CJ490" s="5" t="s">
        <v>115</v>
      </c>
      <c r="CK490" s="5" t="s">
        <v>112</v>
      </c>
      <c r="CL490" s="5" t="s">
        <v>109</v>
      </c>
      <c r="CM490" s="5" t="s">
        <v>552</v>
      </c>
      <c r="CN490" s="5" t="s">
        <v>176</v>
      </c>
      <c r="CO490" s="5" t="s">
        <v>177</v>
      </c>
      <c r="CP490" s="5" t="s">
        <v>119</v>
      </c>
      <c r="CQ490" s="5" t="s">
        <v>516</v>
      </c>
      <c r="CR490" s="5" t="s">
        <v>178</v>
      </c>
      <c r="CS490" s="5" t="s">
        <v>118</v>
      </c>
      <c r="CT490" s="5" t="s">
        <v>108</v>
      </c>
      <c r="CU490" s="5" t="s">
        <v>564</v>
      </c>
      <c r="CV490" s="5" t="s">
        <v>105</v>
      </c>
      <c r="CW490" s="5" t="s">
        <v>107</v>
      </c>
      <c r="CX490" s="5" t="s">
        <v>123</v>
      </c>
      <c r="CY490" s="5" t="s">
        <v>175</v>
      </c>
      <c r="CZ490" s="5" t="s">
        <v>116</v>
      </c>
      <c r="DA490" s="5" t="s">
        <v>114</v>
      </c>
      <c r="DB490" s="5" t="s">
        <v>117</v>
      </c>
      <c r="DC490" s="5" t="s">
        <v>517</v>
      </c>
      <c r="DD490" s="5" t="s">
        <v>120</v>
      </c>
      <c r="DE490" s="5" t="s">
        <v>124</v>
      </c>
      <c r="DF490" s="5" t="s">
        <v>121</v>
      </c>
      <c r="DG490" s="5" t="s">
        <v>565</v>
      </c>
      <c r="DH490" s="5" t="s">
        <v>566</v>
      </c>
      <c r="DI490" s="5" t="s">
        <v>567</v>
      </c>
      <c r="DJ490" s="5" t="s">
        <v>553</v>
      </c>
      <c r="DK490" s="5" t="s">
        <v>110</v>
      </c>
      <c r="DL490" s="5" t="s">
        <v>113</v>
      </c>
      <c r="DM490" s="5" t="s">
        <v>568</v>
      </c>
      <c r="DN490" s="5" t="s">
        <v>569</v>
      </c>
      <c r="DO490" s="5" t="s">
        <v>518</v>
      </c>
      <c r="DP490" s="5" t="s">
        <v>519</v>
      </c>
      <c r="DQ490" s="5" t="s">
        <v>520</v>
      </c>
      <c r="DR490" s="5" t="s">
        <v>106</v>
      </c>
      <c r="DS490" s="5" t="s">
        <v>570</v>
      </c>
    </row>
    <row r="491" spans="1:123" x14ac:dyDescent="0.45">
      <c r="A491" s="28" t="s">
        <v>223</v>
      </c>
      <c r="B491" s="189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71"/>
      <c r="AI491" s="171"/>
      <c r="AJ491" s="171"/>
      <c r="AK491" s="171"/>
      <c r="AL491" s="171"/>
      <c r="AM491" s="171"/>
      <c r="AN491" s="171"/>
      <c r="AO491" s="171"/>
      <c r="AP491" s="171"/>
      <c r="AQ491" s="171"/>
      <c r="AR491" s="171"/>
      <c r="AS491" s="171"/>
      <c r="AT491" s="171"/>
      <c r="AU491" s="171"/>
      <c r="AV491" s="171"/>
      <c r="AW491" s="171"/>
      <c r="AX491" s="171"/>
      <c r="AY491" s="171"/>
      <c r="AZ491" s="171"/>
      <c r="BA491" s="171"/>
      <c r="BB491" s="171"/>
      <c r="BC491" s="171"/>
      <c r="BD491" s="171"/>
      <c r="BE491" s="171"/>
      <c r="BF491" s="171"/>
      <c r="BG491" s="171"/>
      <c r="BH491" s="184"/>
      <c r="BI491" s="178"/>
      <c r="BJ491" s="178"/>
      <c r="BK491" s="172"/>
      <c r="BM491" s="9"/>
      <c r="BO491" s="102"/>
      <c r="BP491" s="102"/>
      <c r="BQ491" s="102"/>
      <c r="BR491" s="102"/>
      <c r="BS491" s="102"/>
      <c r="BT491" s="102"/>
      <c r="BU491" s="102"/>
      <c r="BV491" s="102"/>
      <c r="BW491" s="102"/>
      <c r="BX491" s="102"/>
      <c r="BY491" s="102"/>
      <c r="BZ491" s="102"/>
      <c r="CA491" s="102"/>
      <c r="CB491" s="102"/>
      <c r="CC491" s="102"/>
      <c r="CD491" s="102"/>
      <c r="CE491" s="102"/>
      <c r="CF491" s="102"/>
      <c r="CG491" s="102"/>
      <c r="CH491" s="102"/>
      <c r="CI491" s="102"/>
      <c r="CJ491" s="102"/>
      <c r="CK491" s="102"/>
      <c r="CL491" s="102"/>
      <c r="CM491" s="102"/>
      <c r="CN491" s="102"/>
      <c r="CO491" s="102"/>
      <c r="CP491" s="102"/>
      <c r="CQ491" s="102"/>
      <c r="CR491" s="102"/>
      <c r="CS491" s="102"/>
      <c r="CT491" s="102"/>
      <c r="CU491" s="102"/>
      <c r="CV491" s="102"/>
      <c r="CW491" s="102"/>
      <c r="CX491" s="102"/>
      <c r="CY491" s="102"/>
      <c r="CZ491" s="102"/>
      <c r="DA491" s="102"/>
      <c r="DB491" s="102"/>
      <c r="DC491" s="102"/>
      <c r="DD491" s="102"/>
      <c r="DE491" s="102"/>
      <c r="DF491" s="102"/>
      <c r="DG491" s="102"/>
      <c r="DH491" s="102"/>
      <c r="DI491" s="102"/>
      <c r="DJ491" s="102"/>
      <c r="DK491" s="102"/>
      <c r="DL491" s="102"/>
      <c r="DM491" s="102"/>
      <c r="DN491" s="102"/>
      <c r="DO491" s="102"/>
      <c r="DP491" s="102"/>
      <c r="DQ491" s="102"/>
      <c r="DR491" s="102"/>
      <c r="DS491" s="102"/>
    </row>
    <row r="492" spans="1:123" x14ac:dyDescent="0.45">
      <c r="A492" s="8">
        <f>INPUT!$I$4</f>
        <v>0</v>
      </c>
      <c r="B492" s="189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71"/>
      <c r="AI492" s="171"/>
      <c r="AJ492" s="171"/>
      <c r="AK492" s="171"/>
      <c r="AL492" s="171"/>
      <c r="AM492" s="171"/>
      <c r="AN492" s="171"/>
      <c r="AO492" s="171"/>
      <c r="AP492" s="171"/>
      <c r="AQ492" s="171"/>
      <c r="AR492" s="171"/>
      <c r="AS492" s="171"/>
      <c r="AT492" s="171"/>
      <c r="AU492" s="171"/>
      <c r="AV492" s="171"/>
      <c r="AW492" s="171"/>
      <c r="AX492" s="171"/>
      <c r="AY492" s="171"/>
      <c r="AZ492" s="171"/>
      <c r="BA492" s="171"/>
      <c r="BB492" s="171"/>
      <c r="BC492" s="171"/>
      <c r="BD492" s="171"/>
      <c r="BE492" s="171"/>
      <c r="BF492" s="171"/>
      <c r="BG492" s="171"/>
      <c r="BH492" s="184"/>
      <c r="BI492" s="178"/>
      <c r="BJ492" s="178"/>
      <c r="BK492" s="172"/>
      <c r="BM492" s="9"/>
      <c r="BO492" s="39">
        <v>0</v>
      </c>
      <c r="BP492" s="39">
        <v>0</v>
      </c>
      <c r="BQ492" s="39">
        <v>0</v>
      </c>
      <c r="BR492" s="39">
        <v>0</v>
      </c>
      <c r="BS492" s="39">
        <v>0</v>
      </c>
      <c r="BT492" s="39">
        <v>0</v>
      </c>
      <c r="BU492" s="39">
        <v>0</v>
      </c>
      <c r="BV492" s="39">
        <v>0</v>
      </c>
      <c r="BW492" s="39">
        <v>0</v>
      </c>
      <c r="BX492" s="39">
        <v>0</v>
      </c>
      <c r="BY492" s="39">
        <v>0</v>
      </c>
      <c r="BZ492" s="39">
        <v>0</v>
      </c>
      <c r="CA492" s="39">
        <v>0</v>
      </c>
      <c r="CB492" s="39">
        <v>0</v>
      </c>
      <c r="CC492" s="39">
        <v>0</v>
      </c>
      <c r="CD492" s="39">
        <v>0</v>
      </c>
      <c r="CE492" s="39">
        <v>0</v>
      </c>
      <c r="CF492" s="39">
        <v>0</v>
      </c>
      <c r="CG492" s="39">
        <v>0</v>
      </c>
      <c r="CH492" s="39">
        <v>0</v>
      </c>
      <c r="CI492" s="39">
        <v>0</v>
      </c>
      <c r="CJ492" s="39">
        <v>0</v>
      </c>
      <c r="CK492" s="39">
        <v>0</v>
      </c>
      <c r="CL492" s="39">
        <v>0</v>
      </c>
      <c r="CM492" s="39">
        <v>0</v>
      </c>
      <c r="CN492" s="39">
        <v>0</v>
      </c>
      <c r="CO492" s="39">
        <v>0</v>
      </c>
      <c r="CP492" s="39">
        <v>0</v>
      </c>
      <c r="CQ492" s="39">
        <v>0</v>
      </c>
      <c r="CR492" s="39">
        <v>0</v>
      </c>
      <c r="CS492" s="39">
        <v>0</v>
      </c>
      <c r="CT492" s="39">
        <v>0</v>
      </c>
      <c r="CU492" s="39">
        <v>0</v>
      </c>
      <c r="CV492" s="39">
        <v>0</v>
      </c>
      <c r="CW492" s="39">
        <v>0</v>
      </c>
      <c r="CX492" s="39">
        <v>0</v>
      </c>
      <c r="CY492" s="39">
        <v>0</v>
      </c>
      <c r="CZ492" s="39">
        <v>0</v>
      </c>
      <c r="DA492" s="39">
        <v>0</v>
      </c>
      <c r="DB492" s="39">
        <v>0</v>
      </c>
      <c r="DC492" s="39">
        <v>0</v>
      </c>
      <c r="DD492" s="39">
        <v>0</v>
      </c>
      <c r="DE492" s="39">
        <v>0</v>
      </c>
      <c r="DF492" s="39">
        <v>0</v>
      </c>
      <c r="DG492" s="39">
        <v>0</v>
      </c>
      <c r="DH492" s="39">
        <v>0</v>
      </c>
      <c r="DI492" s="39">
        <v>0</v>
      </c>
      <c r="DJ492" s="39">
        <v>0</v>
      </c>
      <c r="DK492" s="39">
        <v>0</v>
      </c>
      <c r="DL492" s="39">
        <v>0</v>
      </c>
      <c r="DM492" s="39">
        <v>0</v>
      </c>
      <c r="DN492" s="39">
        <v>0</v>
      </c>
      <c r="DO492" s="39">
        <v>0</v>
      </c>
      <c r="DP492" s="39">
        <v>0</v>
      </c>
      <c r="DQ492" s="39">
        <v>0</v>
      </c>
      <c r="DR492" s="39">
        <v>0</v>
      </c>
      <c r="DS492" s="39">
        <v>0</v>
      </c>
    </row>
    <row r="493" spans="1:123" x14ac:dyDescent="0.45">
      <c r="B493" s="189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71"/>
      <c r="AI493" s="171"/>
      <c r="AJ493" s="171"/>
      <c r="AK493" s="171"/>
      <c r="AL493" s="171"/>
      <c r="AM493" s="171"/>
      <c r="AN493" s="171"/>
      <c r="AO493" s="171"/>
      <c r="AP493" s="171"/>
      <c r="AQ493" s="171"/>
      <c r="AR493" s="171"/>
      <c r="AS493" s="171"/>
      <c r="AT493" s="171"/>
      <c r="AU493" s="171"/>
      <c r="AV493" s="171"/>
      <c r="AW493" s="171"/>
      <c r="AX493" s="171"/>
      <c r="AY493" s="171"/>
      <c r="AZ493" s="171"/>
      <c r="BA493" s="171"/>
      <c r="BB493" s="171"/>
      <c r="BC493" s="171"/>
      <c r="BD493" s="171"/>
      <c r="BE493" s="171"/>
      <c r="BF493" s="171"/>
      <c r="BG493" s="171"/>
      <c r="BH493" s="184"/>
      <c r="BI493" s="178"/>
      <c r="BJ493" s="178"/>
      <c r="BK493" s="172"/>
      <c r="BM493" s="9"/>
      <c r="BO493" s="40">
        <f t="shared" ref="BO493:CT493" si="24">ROWS(C491:C550)-COUNTBLANK(C491:C550)</f>
        <v>0</v>
      </c>
      <c r="BP493" s="40">
        <f t="shared" si="24"/>
        <v>0</v>
      </c>
      <c r="BQ493" s="40">
        <f t="shared" si="24"/>
        <v>0</v>
      </c>
      <c r="BR493" s="40">
        <f t="shared" si="24"/>
        <v>0</v>
      </c>
      <c r="BS493" s="40">
        <f t="shared" si="24"/>
        <v>0</v>
      </c>
      <c r="BT493" s="40">
        <f t="shared" si="24"/>
        <v>0</v>
      </c>
      <c r="BU493" s="40">
        <f t="shared" si="24"/>
        <v>0</v>
      </c>
      <c r="BV493" s="40">
        <f t="shared" si="24"/>
        <v>0</v>
      </c>
      <c r="BW493" s="40">
        <f t="shared" si="24"/>
        <v>0</v>
      </c>
      <c r="BX493" s="40">
        <f t="shared" si="24"/>
        <v>0</v>
      </c>
      <c r="BY493" s="40">
        <f t="shared" si="24"/>
        <v>0</v>
      </c>
      <c r="BZ493" s="40">
        <f t="shared" si="24"/>
        <v>0</v>
      </c>
      <c r="CA493" s="40">
        <f t="shared" si="24"/>
        <v>0</v>
      </c>
      <c r="CB493" s="40">
        <f t="shared" si="24"/>
        <v>0</v>
      </c>
      <c r="CC493" s="40">
        <f t="shared" si="24"/>
        <v>0</v>
      </c>
      <c r="CD493" s="40">
        <f t="shared" si="24"/>
        <v>0</v>
      </c>
      <c r="CE493" s="40">
        <f t="shared" si="24"/>
        <v>0</v>
      </c>
      <c r="CF493" s="40">
        <f t="shared" si="24"/>
        <v>0</v>
      </c>
      <c r="CG493" s="40">
        <f t="shared" si="24"/>
        <v>0</v>
      </c>
      <c r="CH493" s="40">
        <f t="shared" si="24"/>
        <v>0</v>
      </c>
      <c r="CI493" s="40">
        <f t="shared" si="24"/>
        <v>0</v>
      </c>
      <c r="CJ493" s="40">
        <f t="shared" si="24"/>
        <v>0</v>
      </c>
      <c r="CK493" s="40">
        <f t="shared" si="24"/>
        <v>0</v>
      </c>
      <c r="CL493" s="40">
        <f t="shared" si="24"/>
        <v>0</v>
      </c>
      <c r="CM493" s="40">
        <f t="shared" si="24"/>
        <v>0</v>
      </c>
      <c r="CN493" s="40">
        <f t="shared" si="24"/>
        <v>0</v>
      </c>
      <c r="CO493" s="40">
        <f t="shared" si="24"/>
        <v>0</v>
      </c>
      <c r="CP493" s="40">
        <f t="shared" si="24"/>
        <v>0</v>
      </c>
      <c r="CQ493" s="40">
        <f t="shared" si="24"/>
        <v>0</v>
      </c>
      <c r="CR493" s="40">
        <f t="shared" si="24"/>
        <v>0</v>
      </c>
      <c r="CS493" s="40">
        <f t="shared" si="24"/>
        <v>0</v>
      </c>
      <c r="CT493" s="40">
        <f t="shared" si="24"/>
        <v>0</v>
      </c>
      <c r="CU493" s="40">
        <f t="shared" ref="CU493:DS493" si="25">ROWS(AI491:AI550)-COUNTBLANK(AI491:AI550)</f>
        <v>0</v>
      </c>
      <c r="CV493" s="40">
        <f t="shared" si="25"/>
        <v>0</v>
      </c>
      <c r="CW493" s="40">
        <f t="shared" si="25"/>
        <v>0</v>
      </c>
      <c r="CX493" s="40">
        <f t="shared" si="25"/>
        <v>0</v>
      </c>
      <c r="CY493" s="40">
        <f t="shared" si="25"/>
        <v>0</v>
      </c>
      <c r="CZ493" s="40">
        <f t="shared" si="25"/>
        <v>0</v>
      </c>
      <c r="DA493" s="40">
        <f t="shared" si="25"/>
        <v>0</v>
      </c>
      <c r="DB493" s="40">
        <f t="shared" si="25"/>
        <v>0</v>
      </c>
      <c r="DC493" s="40">
        <f t="shared" si="25"/>
        <v>0</v>
      </c>
      <c r="DD493" s="40">
        <f t="shared" si="25"/>
        <v>0</v>
      </c>
      <c r="DE493" s="40">
        <f t="shared" si="25"/>
        <v>0</v>
      </c>
      <c r="DF493" s="40">
        <f t="shared" si="25"/>
        <v>0</v>
      </c>
      <c r="DG493" s="40">
        <f t="shared" si="25"/>
        <v>0</v>
      </c>
      <c r="DH493" s="40">
        <f t="shared" si="25"/>
        <v>0</v>
      </c>
      <c r="DI493" s="40">
        <f t="shared" si="25"/>
        <v>0</v>
      </c>
      <c r="DJ493" s="40">
        <f t="shared" si="25"/>
        <v>0</v>
      </c>
      <c r="DK493" s="40">
        <f t="shared" si="25"/>
        <v>0</v>
      </c>
      <c r="DL493" s="40">
        <f t="shared" si="25"/>
        <v>0</v>
      </c>
      <c r="DM493" s="40">
        <f t="shared" si="25"/>
        <v>0</v>
      </c>
      <c r="DN493" s="40">
        <f t="shared" si="25"/>
        <v>0</v>
      </c>
      <c r="DO493" s="40">
        <f t="shared" si="25"/>
        <v>0</v>
      </c>
      <c r="DP493" s="40">
        <f t="shared" si="25"/>
        <v>0</v>
      </c>
      <c r="DQ493" s="40">
        <f t="shared" si="25"/>
        <v>0</v>
      </c>
      <c r="DR493" s="40">
        <f t="shared" si="25"/>
        <v>0</v>
      </c>
      <c r="DS493" s="40">
        <f t="shared" si="25"/>
        <v>0</v>
      </c>
    </row>
    <row r="494" spans="1:123" x14ac:dyDescent="0.45">
      <c r="B494" s="189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71"/>
      <c r="AI494" s="171"/>
      <c r="AJ494" s="171"/>
      <c r="AK494" s="171"/>
      <c r="AL494" s="171"/>
      <c r="AM494" s="171"/>
      <c r="AN494" s="171"/>
      <c r="AO494" s="171"/>
      <c r="AP494" s="171"/>
      <c r="AQ494" s="171"/>
      <c r="AR494" s="171"/>
      <c r="AS494" s="171"/>
      <c r="AT494" s="171"/>
      <c r="AU494" s="171"/>
      <c r="AV494" s="171"/>
      <c r="AW494" s="171"/>
      <c r="AX494" s="171"/>
      <c r="AY494" s="171"/>
      <c r="AZ494" s="171"/>
      <c r="BA494" s="171"/>
      <c r="BB494" s="171"/>
      <c r="BC494" s="171"/>
      <c r="BD494" s="171"/>
      <c r="BE494" s="171"/>
      <c r="BF494" s="171"/>
      <c r="BG494" s="171"/>
      <c r="BH494" s="184"/>
      <c r="BI494" s="178"/>
      <c r="BJ494" s="178"/>
      <c r="BK494" s="172"/>
      <c r="BM494" s="9"/>
    </row>
    <row r="495" spans="1:123" x14ac:dyDescent="0.45">
      <c r="B495" s="189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71"/>
      <c r="AI495" s="171"/>
      <c r="AJ495" s="171"/>
      <c r="AK495" s="171"/>
      <c r="AL495" s="171"/>
      <c r="AM495" s="171"/>
      <c r="AN495" s="171"/>
      <c r="AO495" s="171"/>
      <c r="AP495" s="171"/>
      <c r="AQ495" s="171"/>
      <c r="AR495" s="171"/>
      <c r="AS495" s="171"/>
      <c r="AT495" s="171"/>
      <c r="AU495" s="171"/>
      <c r="AV495" s="171"/>
      <c r="AW495" s="171"/>
      <c r="AX495" s="171"/>
      <c r="AY495" s="171"/>
      <c r="AZ495" s="171"/>
      <c r="BA495" s="171"/>
      <c r="BB495" s="171"/>
      <c r="BC495" s="171"/>
      <c r="BD495" s="171"/>
      <c r="BE495" s="171"/>
      <c r="BF495" s="171"/>
      <c r="BG495" s="171"/>
      <c r="BH495" s="184"/>
      <c r="BI495" s="178"/>
      <c r="BJ495" s="178"/>
      <c r="BK495" s="172"/>
      <c r="BM495" s="9"/>
      <c r="BO495" s="22" t="s">
        <v>257</v>
      </c>
      <c r="BP495" s="22" t="s">
        <v>587</v>
      </c>
      <c r="BQ495" s="22" t="s">
        <v>590</v>
      </c>
      <c r="BR495" s="22" t="s">
        <v>588</v>
      </c>
      <c r="BS495" s="22" t="s">
        <v>589</v>
      </c>
    </row>
    <row r="496" spans="1:123" x14ac:dyDescent="0.45">
      <c r="B496" s="189"/>
      <c r="C496" s="171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71"/>
      <c r="AI496" s="171"/>
      <c r="AJ496" s="171"/>
      <c r="AK496" s="171"/>
      <c r="AL496" s="171"/>
      <c r="AM496" s="171"/>
      <c r="AN496" s="171"/>
      <c r="AO496" s="171"/>
      <c r="AP496" s="171"/>
      <c r="AQ496" s="171"/>
      <c r="AR496" s="171"/>
      <c r="AS496" s="171"/>
      <c r="AT496" s="171"/>
      <c r="AU496" s="171"/>
      <c r="AV496" s="171"/>
      <c r="AW496" s="171"/>
      <c r="AX496" s="171"/>
      <c r="AY496" s="171"/>
      <c r="AZ496" s="171"/>
      <c r="BA496" s="171"/>
      <c r="BB496" s="171"/>
      <c r="BC496" s="171"/>
      <c r="BD496" s="171"/>
      <c r="BE496" s="171"/>
      <c r="BF496" s="171"/>
      <c r="BG496" s="171"/>
      <c r="BH496" s="184"/>
      <c r="BI496" s="178"/>
      <c r="BJ496" s="178"/>
      <c r="BK496" s="172"/>
      <c r="BM496" s="9"/>
      <c r="BO496" s="23">
        <f>ROWS(BH491:BH550)-COUNTBLANK(BH491:BH550)</f>
        <v>0</v>
      </c>
      <c r="BP496" s="23">
        <f>COUNTIF(BK491:BK550,"FALSE")</f>
        <v>0</v>
      </c>
      <c r="BQ496" s="23">
        <f>BO496-BP496</f>
        <v>0</v>
      </c>
      <c r="BR496" s="23">
        <f>COUNTIF(BJ491:BJ550,"O")</f>
        <v>0</v>
      </c>
      <c r="BS496" s="23">
        <f>COUNTIF(BJ491:BJ550,"*~?")</f>
        <v>0</v>
      </c>
    </row>
    <row r="497" spans="2:76" x14ac:dyDescent="0.45"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71"/>
      <c r="AI497" s="171"/>
      <c r="AJ497" s="171"/>
      <c r="AK497" s="171"/>
      <c r="AL497" s="171"/>
      <c r="AM497" s="171"/>
      <c r="AN497" s="171"/>
      <c r="AO497" s="171"/>
      <c r="AP497" s="171"/>
      <c r="AQ497" s="171"/>
      <c r="AR497" s="171"/>
      <c r="AS497" s="171"/>
      <c r="AT497" s="171"/>
      <c r="AU497" s="171"/>
      <c r="AV497" s="171"/>
      <c r="AW497" s="171"/>
      <c r="AX497" s="171"/>
      <c r="AY497" s="171"/>
      <c r="AZ497" s="171"/>
      <c r="BA497" s="171"/>
      <c r="BB497" s="171"/>
      <c r="BC497" s="171"/>
      <c r="BD497" s="171"/>
      <c r="BE497" s="171"/>
      <c r="BF497" s="171"/>
      <c r="BG497" s="171"/>
      <c r="BH497" s="184"/>
      <c r="BI497" s="178"/>
      <c r="BJ497" s="178"/>
      <c r="BK497" s="172"/>
      <c r="BM497" s="9"/>
    </row>
    <row r="498" spans="2:76" x14ac:dyDescent="0.45"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71"/>
      <c r="AI498" s="171"/>
      <c r="AJ498" s="171"/>
      <c r="AK498" s="171"/>
      <c r="AL498" s="171"/>
      <c r="AM498" s="171"/>
      <c r="AN498" s="171"/>
      <c r="AO498" s="171"/>
      <c r="AP498" s="171"/>
      <c r="AQ498" s="171"/>
      <c r="AR498" s="171"/>
      <c r="AS498" s="171"/>
      <c r="AT498" s="171"/>
      <c r="AU498" s="171"/>
      <c r="AV498" s="171"/>
      <c r="AW498" s="171"/>
      <c r="AX498" s="171"/>
      <c r="AY498" s="171"/>
      <c r="AZ498" s="171"/>
      <c r="BA498" s="171"/>
      <c r="BB498" s="171"/>
      <c r="BC498" s="171"/>
      <c r="BD498" s="171"/>
      <c r="BE498" s="171"/>
      <c r="BF498" s="171"/>
      <c r="BG498" s="171"/>
      <c r="BH498" s="184"/>
      <c r="BI498" s="178"/>
      <c r="BJ498" s="178"/>
      <c r="BK498" s="172"/>
      <c r="BM498" s="9"/>
      <c r="BO498" s="23"/>
      <c r="BP498" s="22" t="s">
        <v>455</v>
      </c>
      <c r="BQ498" s="22" t="s">
        <v>337</v>
      </c>
      <c r="BR498" s="22" t="s">
        <v>456</v>
      </c>
      <c r="BS498" s="88" t="s">
        <v>338</v>
      </c>
      <c r="BT498" s="88" t="s">
        <v>340</v>
      </c>
      <c r="BU498" s="88" t="s">
        <v>339</v>
      </c>
    </row>
    <row r="499" spans="2:76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71"/>
      <c r="AI499" s="171"/>
      <c r="AJ499" s="171"/>
      <c r="AK499" s="171"/>
      <c r="AL499" s="171"/>
      <c r="AM499" s="171"/>
      <c r="AN499" s="171"/>
      <c r="AO499" s="171"/>
      <c r="AP499" s="171"/>
      <c r="AQ499" s="171"/>
      <c r="AR499" s="171"/>
      <c r="AS499" s="171"/>
      <c r="AT499" s="171"/>
      <c r="AU499" s="171"/>
      <c r="AV499" s="171"/>
      <c r="AW499" s="171"/>
      <c r="AX499" s="171"/>
      <c r="AY499" s="171"/>
      <c r="AZ499" s="171"/>
      <c r="BA499" s="171"/>
      <c r="BB499" s="171"/>
      <c r="BC499" s="171"/>
      <c r="BD499" s="171"/>
      <c r="BE499" s="171"/>
      <c r="BF499" s="171"/>
      <c r="BG499" s="171"/>
      <c r="BH499" s="184"/>
      <c r="BI499" s="178"/>
      <c r="BJ499" s="178"/>
      <c r="BK499" s="172"/>
      <c r="BM499" s="9"/>
      <c r="BO499" s="22" t="s">
        <v>260</v>
      </c>
      <c r="BP499" s="25">
        <f>IF(ISNUMBER(SEARCH("S",A492)),COUNTIF(BK491:BK500,"False"),0)</f>
        <v>0</v>
      </c>
      <c r="BQ499" s="25">
        <f>IF(ISNUMBER(SEARCH("S",A492)),COUNTIF(BK519:BK528,"False"),0)</f>
        <v>0</v>
      </c>
      <c r="BR499" s="25">
        <f>IF(ISNUMBER(SEARCH("S",A492)),COUNTIF(BK501:BK518,"False"),0)</f>
        <v>0</v>
      </c>
      <c r="BS499" s="25">
        <f>IF(ISNUMBER(SEARCH("S",A492)),COUNTIF(BK491:BK500,"False")+COUNTIF(BK521:BK524,"False"),0)</f>
        <v>0</v>
      </c>
      <c r="BT499" s="25">
        <f>IF(ISNUMBER(SEARCH("S",A492)),COUNTIF(BK501:BK510,"False"),0)</f>
        <v>0</v>
      </c>
      <c r="BU499" s="25">
        <f>IF(ISNUMBER(SEARCH("S",A492)),COUNTIF(BK511:BK520,"False")+COUNTIF(BK525:BK528,"False"),0)</f>
        <v>0</v>
      </c>
    </row>
    <row r="500" spans="2:76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71"/>
      <c r="AI500" s="171"/>
      <c r="AJ500" s="171"/>
      <c r="AK500" s="171"/>
      <c r="AL500" s="171"/>
      <c r="AM500" s="171"/>
      <c r="AN500" s="171"/>
      <c r="AO500" s="171"/>
      <c r="AP500" s="171"/>
      <c r="AQ500" s="171"/>
      <c r="AR500" s="171"/>
      <c r="AS500" s="171"/>
      <c r="AT500" s="171"/>
      <c r="AU500" s="171"/>
      <c r="AV500" s="171"/>
      <c r="AW500" s="171"/>
      <c r="AX500" s="171"/>
      <c r="AY500" s="171"/>
      <c r="AZ500" s="171"/>
      <c r="BA500" s="171"/>
      <c r="BB500" s="171"/>
      <c r="BC500" s="171"/>
      <c r="BD500" s="171"/>
      <c r="BE500" s="171"/>
      <c r="BF500" s="171"/>
      <c r="BG500" s="171"/>
      <c r="BH500" s="184"/>
      <c r="BI500" s="178"/>
      <c r="BJ500" s="178"/>
      <c r="BK500" s="172"/>
      <c r="BM500" s="9"/>
      <c r="BO500" s="22" t="s">
        <v>352</v>
      </c>
      <c r="BP500" s="25">
        <f>IF(ISNUMBER(SEARCH("P",A492)),COUNTIF(BK491:BK500,"False"),0)</f>
        <v>0</v>
      </c>
      <c r="BQ500" s="25">
        <f>IF(ISNUMBER(SEARCH("P",A492)),COUNTIF(BK512:BK521,"False"),0)</f>
        <v>0</v>
      </c>
      <c r="BR500" s="25">
        <f>IF(ISNUMBER(SEARCH("P",A492)),COUNTIF(BK501:BK511,"False"),0)</f>
        <v>0</v>
      </c>
      <c r="BS500" s="25">
        <f>IF(ISNUMBER(SEARCH("P",A492)),COUNTIF(BK491:BK499,"False")+COUNTIF(BK518:BK519,"False"),0)</f>
        <v>0</v>
      </c>
      <c r="BT500" s="25">
        <f>IF(ISNUMBER(SEARCH("P",A492)),COUNTIF(BK500:BK508,"False"),0)</f>
        <v>0</v>
      </c>
      <c r="BU500" s="25">
        <f>IF(ISNUMBER(SEARCH("P",A492)),COUNTIF(BK509:BK517,"False")+COUNTIF(BK520:BK521,"False"),0)</f>
        <v>0</v>
      </c>
    </row>
    <row r="501" spans="2:76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71"/>
      <c r="AI501" s="171"/>
      <c r="AJ501" s="171"/>
      <c r="AK501" s="171"/>
      <c r="AL501" s="171"/>
      <c r="AM501" s="171"/>
      <c r="AN501" s="171"/>
      <c r="AO501" s="171"/>
      <c r="AP501" s="171"/>
      <c r="AQ501" s="171"/>
      <c r="AR501" s="171"/>
      <c r="AS501" s="171"/>
      <c r="AT501" s="171"/>
      <c r="AU501" s="171"/>
      <c r="AV501" s="171"/>
      <c r="AW501" s="171"/>
      <c r="AX501" s="171"/>
      <c r="AY501" s="171"/>
      <c r="AZ501" s="171"/>
      <c r="BA501" s="171"/>
      <c r="BB501" s="171"/>
      <c r="BC501" s="171"/>
      <c r="BD501" s="171"/>
      <c r="BE501" s="171"/>
      <c r="BF501" s="171"/>
      <c r="BG501" s="171"/>
      <c r="BH501" s="184"/>
      <c r="BI501" s="178"/>
      <c r="BJ501" s="178"/>
      <c r="BK501" s="172"/>
      <c r="BM501" s="9"/>
      <c r="BO501" s="22" t="s">
        <v>353</v>
      </c>
      <c r="BP501" s="25">
        <f>IF(ISNUMBER(SEARCH("A",A492)),COUNTIF(BK491:BK500,"False"),0)</f>
        <v>0</v>
      </c>
      <c r="BQ501" s="25">
        <f>IF(ISNUMBER(SEARCH("A",A492)),COUNTIF(BK541:BK550,"False"),0)</f>
        <v>0</v>
      </c>
      <c r="BR501" s="25">
        <f>IF(ISNUMBER(SEARCH("A",A492)),COUNTIF(BK501:BK540,"False"),0)</f>
        <v>0</v>
      </c>
      <c r="BS501" s="25">
        <f>IF(ISNUMBER(SEARCH("A",A492)),COUNTIF(BK491:BK510,"False"),0)</f>
        <v>0</v>
      </c>
      <c r="BT501" s="25">
        <f>IF(ISNUMBER(SEARCH("A",A492)),COUNTIF(BK511:BK530,"False"),0)</f>
        <v>0</v>
      </c>
      <c r="BU501" s="25">
        <f>IF(ISNUMBER(SEARCH("A",A492)),COUNTIF(BK531:BK550,"False"),0)</f>
        <v>0</v>
      </c>
    </row>
    <row r="502" spans="2:76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71"/>
      <c r="AI502" s="171"/>
      <c r="AJ502" s="171"/>
      <c r="AK502" s="171"/>
      <c r="AL502" s="171"/>
      <c r="AM502" s="171"/>
      <c r="AN502" s="171"/>
      <c r="AO502" s="171"/>
      <c r="AP502" s="171"/>
      <c r="AQ502" s="171"/>
      <c r="AR502" s="171"/>
      <c r="AS502" s="171"/>
      <c r="AT502" s="171"/>
      <c r="AU502" s="171"/>
      <c r="AV502" s="171"/>
      <c r="AW502" s="171"/>
      <c r="AX502" s="171"/>
      <c r="AY502" s="171"/>
      <c r="AZ502" s="171"/>
      <c r="BA502" s="171"/>
      <c r="BB502" s="171"/>
      <c r="BC502" s="171"/>
      <c r="BD502" s="171"/>
      <c r="BE502" s="171"/>
      <c r="BF502" s="171"/>
      <c r="BG502" s="171"/>
      <c r="BH502" s="184"/>
      <c r="BI502" s="178"/>
      <c r="BJ502" s="178"/>
      <c r="BK502" s="172"/>
      <c r="BM502" s="9"/>
    </row>
    <row r="503" spans="2:76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71"/>
      <c r="AI503" s="171"/>
      <c r="AJ503" s="171"/>
      <c r="AK503" s="171"/>
      <c r="AL503" s="171"/>
      <c r="AM503" s="171"/>
      <c r="AN503" s="171"/>
      <c r="AO503" s="171"/>
      <c r="AP503" s="171"/>
      <c r="AQ503" s="171"/>
      <c r="AR503" s="171"/>
      <c r="AS503" s="171"/>
      <c r="AT503" s="171"/>
      <c r="AU503" s="171"/>
      <c r="AV503" s="171"/>
      <c r="AW503" s="171"/>
      <c r="AX503" s="171"/>
      <c r="AY503" s="171"/>
      <c r="AZ503" s="171"/>
      <c r="BA503" s="171"/>
      <c r="BB503" s="171"/>
      <c r="BC503" s="171"/>
      <c r="BD503" s="171"/>
      <c r="BE503" s="171"/>
      <c r="BF503" s="171"/>
      <c r="BG503" s="171"/>
      <c r="BH503" s="184"/>
      <c r="BI503" s="178"/>
      <c r="BJ503" s="178"/>
      <c r="BK503" s="172"/>
      <c r="BM503" s="9"/>
    </row>
    <row r="504" spans="2:76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71"/>
      <c r="AI504" s="171"/>
      <c r="AJ504" s="171"/>
      <c r="AK504" s="171"/>
      <c r="AL504" s="171"/>
      <c r="AM504" s="171"/>
      <c r="AN504" s="171"/>
      <c r="AO504" s="171"/>
      <c r="AP504" s="171"/>
      <c r="AQ504" s="171"/>
      <c r="AR504" s="171"/>
      <c r="AS504" s="171"/>
      <c r="AT504" s="171"/>
      <c r="AU504" s="171"/>
      <c r="AV504" s="171"/>
      <c r="AW504" s="171"/>
      <c r="AX504" s="171"/>
      <c r="AY504" s="171"/>
      <c r="AZ504" s="171"/>
      <c r="BA504" s="171"/>
      <c r="BB504" s="171"/>
      <c r="BC504" s="171"/>
      <c r="BD504" s="171"/>
      <c r="BE504" s="171"/>
      <c r="BF504" s="171"/>
      <c r="BG504" s="171"/>
      <c r="BH504" s="184"/>
      <c r="BI504" s="178"/>
      <c r="BJ504" s="178"/>
      <c r="BK504" s="172"/>
      <c r="BM504" s="9"/>
    </row>
    <row r="505" spans="2:76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1"/>
      <c r="AP505" s="171"/>
      <c r="AQ505" s="171"/>
      <c r="AR505" s="171"/>
      <c r="AS505" s="171"/>
      <c r="AT505" s="171"/>
      <c r="AU505" s="171"/>
      <c r="AV505" s="171"/>
      <c r="AW505" s="171"/>
      <c r="AX505" s="171"/>
      <c r="AY505" s="171"/>
      <c r="AZ505" s="171"/>
      <c r="BA505" s="171"/>
      <c r="BB505" s="171"/>
      <c r="BC505" s="171"/>
      <c r="BD505" s="171"/>
      <c r="BE505" s="171"/>
      <c r="BF505" s="171"/>
      <c r="BG505" s="171"/>
      <c r="BH505" s="184"/>
      <c r="BI505" s="178"/>
      <c r="BJ505" s="178"/>
      <c r="BK505" s="172"/>
      <c r="BM505" s="9"/>
    </row>
    <row r="506" spans="2:76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1"/>
      <c r="AP506" s="171"/>
      <c r="AQ506" s="171"/>
      <c r="AR506" s="171"/>
      <c r="AS506" s="171"/>
      <c r="AT506" s="171"/>
      <c r="AU506" s="171"/>
      <c r="AV506" s="171"/>
      <c r="AW506" s="171"/>
      <c r="AX506" s="171"/>
      <c r="AY506" s="171"/>
      <c r="AZ506" s="171"/>
      <c r="BA506" s="171"/>
      <c r="BB506" s="171"/>
      <c r="BC506" s="171"/>
      <c r="BD506" s="171"/>
      <c r="BE506" s="171"/>
      <c r="BF506" s="171"/>
      <c r="BG506" s="171"/>
      <c r="BH506" s="184"/>
      <c r="BI506" s="178"/>
      <c r="BJ506" s="178"/>
      <c r="BK506" s="172"/>
      <c r="BM506" s="9"/>
    </row>
    <row r="507" spans="2:76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1"/>
      <c r="AP507" s="171"/>
      <c r="AQ507" s="171"/>
      <c r="AR507" s="171"/>
      <c r="AS507" s="171"/>
      <c r="AT507" s="171"/>
      <c r="AU507" s="171"/>
      <c r="AV507" s="171"/>
      <c r="AW507" s="171"/>
      <c r="AX507" s="171"/>
      <c r="AY507" s="171"/>
      <c r="AZ507" s="171"/>
      <c r="BA507" s="171"/>
      <c r="BB507" s="171"/>
      <c r="BC507" s="171"/>
      <c r="BD507" s="171"/>
      <c r="BE507" s="171"/>
      <c r="BF507" s="171"/>
      <c r="BG507" s="171"/>
      <c r="BH507" s="184"/>
      <c r="BI507" s="178"/>
      <c r="BJ507" s="178"/>
      <c r="BK507" s="172"/>
      <c r="BM507" s="9"/>
    </row>
    <row r="508" spans="2:76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1"/>
      <c r="AP508" s="171"/>
      <c r="AQ508" s="171"/>
      <c r="AR508" s="171"/>
      <c r="AS508" s="171"/>
      <c r="AT508" s="171"/>
      <c r="AU508" s="171"/>
      <c r="AV508" s="171"/>
      <c r="AW508" s="171"/>
      <c r="AX508" s="171"/>
      <c r="AY508" s="171"/>
      <c r="AZ508" s="171"/>
      <c r="BA508" s="171"/>
      <c r="BB508" s="171"/>
      <c r="BC508" s="171"/>
      <c r="BD508" s="171"/>
      <c r="BE508" s="171"/>
      <c r="BF508" s="171"/>
      <c r="BG508" s="171"/>
      <c r="BH508" s="184"/>
      <c r="BI508" s="178"/>
      <c r="BJ508" s="178"/>
      <c r="BK508" s="172"/>
      <c r="BM508" s="9"/>
    </row>
    <row r="509" spans="2:76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1"/>
      <c r="AP509" s="171"/>
      <c r="AQ509" s="171"/>
      <c r="AR509" s="171"/>
      <c r="AS509" s="171"/>
      <c r="AT509" s="171"/>
      <c r="AU509" s="171"/>
      <c r="AV509" s="171"/>
      <c r="AW509" s="171"/>
      <c r="AX509" s="171"/>
      <c r="AY509" s="171"/>
      <c r="AZ509" s="171"/>
      <c r="BA509" s="171"/>
      <c r="BB509" s="171"/>
      <c r="BC509" s="171"/>
      <c r="BD509" s="171"/>
      <c r="BE509" s="171"/>
      <c r="BF509" s="171"/>
      <c r="BG509" s="171"/>
      <c r="BH509" s="184"/>
      <c r="BI509" s="178"/>
      <c r="BJ509" s="178"/>
      <c r="BK509" s="172"/>
      <c r="BM509" s="9"/>
    </row>
    <row r="510" spans="2:76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1"/>
      <c r="AP510" s="171"/>
      <c r="AQ510" s="171"/>
      <c r="AR510" s="171"/>
      <c r="AS510" s="171"/>
      <c r="AT510" s="171"/>
      <c r="AU510" s="171"/>
      <c r="AV510" s="171"/>
      <c r="AW510" s="171"/>
      <c r="AX510" s="171"/>
      <c r="AY510" s="171"/>
      <c r="AZ510" s="171"/>
      <c r="BA510" s="171"/>
      <c r="BB510" s="171"/>
      <c r="BC510" s="171"/>
      <c r="BD510" s="171"/>
      <c r="BE510" s="171"/>
      <c r="BF510" s="171"/>
      <c r="BG510" s="171"/>
      <c r="BH510" s="184"/>
      <c r="BI510" s="178"/>
      <c r="BJ510" s="178"/>
      <c r="BK510" s="172"/>
      <c r="BM510" s="9"/>
      <c r="BX510" t="s">
        <v>341</v>
      </c>
    </row>
    <row r="511" spans="2:76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1"/>
      <c r="AP511" s="171"/>
      <c r="AQ511" s="171"/>
      <c r="AR511" s="171"/>
      <c r="AS511" s="171"/>
      <c r="AT511" s="171"/>
      <c r="AU511" s="171"/>
      <c r="AV511" s="171"/>
      <c r="AW511" s="171"/>
      <c r="AX511" s="171"/>
      <c r="AY511" s="171"/>
      <c r="AZ511" s="171"/>
      <c r="BA511" s="171"/>
      <c r="BB511" s="171"/>
      <c r="BC511" s="171"/>
      <c r="BD511" s="171"/>
      <c r="BE511" s="171"/>
      <c r="BF511" s="171"/>
      <c r="BG511" s="171"/>
      <c r="BH511" s="184"/>
      <c r="BI511" s="178"/>
      <c r="BJ511" s="178"/>
      <c r="BK511" s="172"/>
      <c r="BM511" s="9"/>
    </row>
    <row r="512" spans="2:76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1"/>
      <c r="AP512" s="171"/>
      <c r="AQ512" s="171"/>
      <c r="AR512" s="171"/>
      <c r="AS512" s="171"/>
      <c r="AT512" s="171"/>
      <c r="AU512" s="171"/>
      <c r="AV512" s="171"/>
      <c r="AW512" s="171"/>
      <c r="AX512" s="171"/>
      <c r="AY512" s="171"/>
      <c r="AZ512" s="171"/>
      <c r="BA512" s="171"/>
      <c r="BB512" s="171"/>
      <c r="BC512" s="171"/>
      <c r="BD512" s="171"/>
      <c r="BE512" s="171"/>
      <c r="BF512" s="171"/>
      <c r="BG512" s="171"/>
      <c r="BH512" s="184"/>
      <c r="BI512" s="178"/>
      <c r="BJ512" s="178"/>
      <c r="BK512" s="172"/>
      <c r="BM512" s="9"/>
    </row>
    <row r="513" spans="2:65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1"/>
      <c r="AP513" s="171"/>
      <c r="AQ513" s="171"/>
      <c r="AR513" s="171"/>
      <c r="AS513" s="171"/>
      <c r="AT513" s="171"/>
      <c r="AU513" s="171"/>
      <c r="AV513" s="171"/>
      <c r="AW513" s="171"/>
      <c r="AX513" s="171"/>
      <c r="AY513" s="171"/>
      <c r="AZ513" s="171"/>
      <c r="BA513" s="171"/>
      <c r="BB513" s="171"/>
      <c r="BC513" s="171"/>
      <c r="BD513" s="171"/>
      <c r="BE513" s="171"/>
      <c r="BF513" s="171"/>
      <c r="BG513" s="171"/>
      <c r="BH513" s="184"/>
      <c r="BI513" s="178"/>
      <c r="BJ513" s="178"/>
      <c r="BK513" s="172"/>
      <c r="BM513" s="9"/>
    </row>
    <row r="514" spans="2:65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1"/>
      <c r="AP514" s="171"/>
      <c r="AQ514" s="171"/>
      <c r="AR514" s="171"/>
      <c r="AS514" s="171"/>
      <c r="AT514" s="171"/>
      <c r="AU514" s="171"/>
      <c r="AV514" s="171"/>
      <c r="AW514" s="171"/>
      <c r="AX514" s="171"/>
      <c r="AY514" s="171"/>
      <c r="AZ514" s="171"/>
      <c r="BA514" s="171"/>
      <c r="BB514" s="171"/>
      <c r="BC514" s="171"/>
      <c r="BD514" s="171"/>
      <c r="BE514" s="171"/>
      <c r="BF514" s="171"/>
      <c r="BG514" s="171"/>
      <c r="BH514" s="184"/>
      <c r="BI514" s="178"/>
      <c r="BJ514" s="178"/>
      <c r="BK514" s="172"/>
      <c r="BM514" s="9"/>
    </row>
    <row r="515" spans="2:65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1"/>
      <c r="AP515" s="171"/>
      <c r="AQ515" s="171"/>
      <c r="AR515" s="171"/>
      <c r="AS515" s="171"/>
      <c r="AT515" s="171"/>
      <c r="AU515" s="171"/>
      <c r="AV515" s="171"/>
      <c r="AW515" s="171"/>
      <c r="AX515" s="171"/>
      <c r="AY515" s="171"/>
      <c r="AZ515" s="171"/>
      <c r="BA515" s="171"/>
      <c r="BB515" s="171"/>
      <c r="BC515" s="171"/>
      <c r="BD515" s="171"/>
      <c r="BE515" s="171"/>
      <c r="BF515" s="171"/>
      <c r="BG515" s="171"/>
      <c r="BH515" s="184"/>
      <c r="BI515" s="178"/>
      <c r="BJ515" s="178"/>
      <c r="BK515" s="172"/>
      <c r="BM515" s="9"/>
    </row>
    <row r="516" spans="2:65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1"/>
      <c r="AP516" s="171"/>
      <c r="AQ516" s="171"/>
      <c r="AR516" s="171"/>
      <c r="AS516" s="171"/>
      <c r="AT516" s="171"/>
      <c r="AU516" s="171"/>
      <c r="AV516" s="171"/>
      <c r="AW516" s="171"/>
      <c r="AX516" s="171"/>
      <c r="AY516" s="171"/>
      <c r="AZ516" s="171"/>
      <c r="BA516" s="171"/>
      <c r="BB516" s="171"/>
      <c r="BC516" s="171"/>
      <c r="BD516" s="171"/>
      <c r="BE516" s="171"/>
      <c r="BF516" s="171"/>
      <c r="BG516" s="171"/>
      <c r="BH516" s="184"/>
      <c r="BI516" s="178"/>
      <c r="BJ516" s="178"/>
      <c r="BK516" s="172"/>
      <c r="BM516" s="9"/>
    </row>
    <row r="517" spans="2:65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1"/>
      <c r="AP517" s="171"/>
      <c r="AQ517" s="171"/>
      <c r="AR517" s="171"/>
      <c r="AS517" s="171"/>
      <c r="AT517" s="171"/>
      <c r="AU517" s="171"/>
      <c r="AV517" s="171"/>
      <c r="AW517" s="171"/>
      <c r="AX517" s="171"/>
      <c r="AY517" s="171"/>
      <c r="AZ517" s="171"/>
      <c r="BA517" s="171"/>
      <c r="BB517" s="171"/>
      <c r="BC517" s="171"/>
      <c r="BD517" s="171"/>
      <c r="BE517" s="171"/>
      <c r="BF517" s="171"/>
      <c r="BG517" s="171"/>
      <c r="BH517" s="184"/>
      <c r="BI517" s="178"/>
      <c r="BJ517" s="178"/>
      <c r="BK517" s="172"/>
      <c r="BM517" s="9"/>
    </row>
    <row r="518" spans="2:65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1"/>
      <c r="AP518" s="171"/>
      <c r="AQ518" s="171"/>
      <c r="AR518" s="171"/>
      <c r="AS518" s="171"/>
      <c r="AT518" s="171"/>
      <c r="AU518" s="171"/>
      <c r="AV518" s="171"/>
      <c r="AW518" s="171"/>
      <c r="AX518" s="171"/>
      <c r="AY518" s="171"/>
      <c r="AZ518" s="171"/>
      <c r="BA518" s="171"/>
      <c r="BB518" s="171"/>
      <c r="BC518" s="171"/>
      <c r="BD518" s="171"/>
      <c r="BE518" s="171"/>
      <c r="BF518" s="171"/>
      <c r="BG518" s="171"/>
      <c r="BH518" s="184"/>
      <c r="BI518" s="178"/>
      <c r="BJ518" s="178"/>
      <c r="BK518" s="172"/>
      <c r="BM518" s="9"/>
    </row>
    <row r="519" spans="2:65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71"/>
      <c r="AI519" s="171"/>
      <c r="AJ519" s="171"/>
      <c r="AK519" s="171"/>
      <c r="AL519" s="171"/>
      <c r="AM519" s="171"/>
      <c r="AN519" s="171"/>
      <c r="AO519" s="171"/>
      <c r="AP519" s="171"/>
      <c r="AQ519" s="171"/>
      <c r="AR519" s="171"/>
      <c r="AS519" s="171"/>
      <c r="AT519" s="171"/>
      <c r="AU519" s="171"/>
      <c r="AV519" s="171"/>
      <c r="AW519" s="171"/>
      <c r="AX519" s="171"/>
      <c r="AY519" s="171"/>
      <c r="AZ519" s="171"/>
      <c r="BA519" s="171"/>
      <c r="BB519" s="171"/>
      <c r="BC519" s="171"/>
      <c r="BD519" s="171"/>
      <c r="BE519" s="171"/>
      <c r="BF519" s="171"/>
      <c r="BG519" s="171"/>
      <c r="BH519" s="184"/>
      <c r="BI519" s="178"/>
      <c r="BJ519" s="178"/>
      <c r="BK519" s="172"/>
      <c r="BM519" s="9"/>
    </row>
    <row r="520" spans="2:65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71"/>
      <c r="AI520" s="171"/>
      <c r="AJ520" s="171"/>
      <c r="AK520" s="171"/>
      <c r="AL520" s="171"/>
      <c r="AM520" s="171"/>
      <c r="AN520" s="171"/>
      <c r="AO520" s="171"/>
      <c r="AP520" s="171"/>
      <c r="AQ520" s="171"/>
      <c r="AR520" s="171"/>
      <c r="AS520" s="171"/>
      <c r="AT520" s="171"/>
      <c r="AU520" s="171"/>
      <c r="AV520" s="171"/>
      <c r="AW520" s="171"/>
      <c r="AX520" s="171"/>
      <c r="AY520" s="171"/>
      <c r="AZ520" s="171"/>
      <c r="BA520" s="171"/>
      <c r="BB520" s="171"/>
      <c r="BC520" s="171"/>
      <c r="BD520" s="171"/>
      <c r="BE520" s="171"/>
      <c r="BF520" s="171"/>
      <c r="BG520" s="171"/>
      <c r="BH520" s="184"/>
      <c r="BI520" s="178"/>
      <c r="BJ520" s="178"/>
      <c r="BK520" s="172"/>
      <c r="BM520" s="9"/>
    </row>
    <row r="521" spans="2:65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71"/>
      <c r="AI521" s="171"/>
      <c r="AJ521" s="171"/>
      <c r="AK521" s="171"/>
      <c r="AL521" s="171"/>
      <c r="AM521" s="171"/>
      <c r="AN521" s="171"/>
      <c r="AO521" s="171"/>
      <c r="AP521" s="171"/>
      <c r="AQ521" s="171"/>
      <c r="AR521" s="171"/>
      <c r="AS521" s="171"/>
      <c r="AT521" s="171"/>
      <c r="AU521" s="171"/>
      <c r="AV521" s="171"/>
      <c r="AW521" s="171"/>
      <c r="AX521" s="171"/>
      <c r="AY521" s="171"/>
      <c r="AZ521" s="171"/>
      <c r="BA521" s="171"/>
      <c r="BB521" s="171"/>
      <c r="BC521" s="171"/>
      <c r="BD521" s="171"/>
      <c r="BE521" s="171"/>
      <c r="BF521" s="171"/>
      <c r="BG521" s="171"/>
      <c r="BH521" s="184"/>
      <c r="BI521" s="178"/>
      <c r="BJ521" s="178"/>
      <c r="BK521" s="172"/>
      <c r="BM521" s="9"/>
    </row>
    <row r="522" spans="2:65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71"/>
      <c r="AI522" s="171"/>
      <c r="AJ522" s="171"/>
      <c r="AK522" s="171"/>
      <c r="AL522" s="171"/>
      <c r="AM522" s="171"/>
      <c r="AN522" s="171"/>
      <c r="AO522" s="171"/>
      <c r="AP522" s="171"/>
      <c r="AQ522" s="171"/>
      <c r="AR522" s="171"/>
      <c r="AS522" s="171"/>
      <c r="AT522" s="171"/>
      <c r="AU522" s="171"/>
      <c r="AV522" s="171"/>
      <c r="AW522" s="171"/>
      <c r="AX522" s="171"/>
      <c r="AY522" s="171"/>
      <c r="AZ522" s="171"/>
      <c r="BA522" s="171"/>
      <c r="BB522" s="171"/>
      <c r="BC522" s="171"/>
      <c r="BD522" s="171"/>
      <c r="BE522" s="171"/>
      <c r="BF522" s="171"/>
      <c r="BG522" s="171"/>
      <c r="BH522" s="184"/>
      <c r="BI522" s="178"/>
      <c r="BJ522" s="178"/>
      <c r="BK522" s="172"/>
      <c r="BM522" s="9"/>
    </row>
    <row r="523" spans="2:65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71"/>
      <c r="AI523" s="171"/>
      <c r="AJ523" s="171"/>
      <c r="AK523" s="171"/>
      <c r="AL523" s="171"/>
      <c r="AM523" s="171"/>
      <c r="AN523" s="171"/>
      <c r="AO523" s="171"/>
      <c r="AP523" s="171"/>
      <c r="AQ523" s="171"/>
      <c r="AR523" s="171"/>
      <c r="AS523" s="171"/>
      <c r="AT523" s="171"/>
      <c r="AU523" s="171"/>
      <c r="AV523" s="171"/>
      <c r="AW523" s="171"/>
      <c r="AX523" s="171"/>
      <c r="AY523" s="171"/>
      <c r="AZ523" s="171"/>
      <c r="BA523" s="171"/>
      <c r="BB523" s="171"/>
      <c r="BC523" s="171"/>
      <c r="BD523" s="171"/>
      <c r="BE523" s="171"/>
      <c r="BF523" s="171"/>
      <c r="BG523" s="171"/>
      <c r="BH523" s="184"/>
      <c r="BI523" s="178"/>
      <c r="BJ523" s="178"/>
      <c r="BK523" s="172"/>
      <c r="BM523" s="9"/>
    </row>
    <row r="524" spans="2:65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71"/>
      <c r="AI524" s="171"/>
      <c r="AJ524" s="171"/>
      <c r="AK524" s="171"/>
      <c r="AL524" s="171"/>
      <c r="AM524" s="171"/>
      <c r="AN524" s="171"/>
      <c r="AO524" s="171"/>
      <c r="AP524" s="171"/>
      <c r="AQ524" s="171"/>
      <c r="AR524" s="171"/>
      <c r="AS524" s="171"/>
      <c r="AT524" s="171"/>
      <c r="AU524" s="171"/>
      <c r="AV524" s="171"/>
      <c r="AW524" s="171"/>
      <c r="AX524" s="171"/>
      <c r="AY524" s="171"/>
      <c r="AZ524" s="171"/>
      <c r="BA524" s="171"/>
      <c r="BB524" s="171"/>
      <c r="BC524" s="171"/>
      <c r="BD524" s="171"/>
      <c r="BE524" s="171"/>
      <c r="BF524" s="171"/>
      <c r="BG524" s="171"/>
      <c r="BH524" s="184"/>
      <c r="BI524" s="178"/>
      <c r="BJ524" s="178"/>
      <c r="BK524" s="172"/>
      <c r="BM524" s="9"/>
    </row>
    <row r="525" spans="2:65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71"/>
      <c r="AI525" s="171"/>
      <c r="AJ525" s="171"/>
      <c r="AK525" s="171"/>
      <c r="AL525" s="171"/>
      <c r="AM525" s="171"/>
      <c r="AN525" s="171"/>
      <c r="AO525" s="171"/>
      <c r="AP525" s="171"/>
      <c r="AQ525" s="171"/>
      <c r="AR525" s="171"/>
      <c r="AS525" s="171"/>
      <c r="AT525" s="171"/>
      <c r="AU525" s="171"/>
      <c r="AV525" s="171"/>
      <c r="AW525" s="171"/>
      <c r="AX525" s="171"/>
      <c r="AY525" s="171"/>
      <c r="AZ525" s="171"/>
      <c r="BA525" s="171"/>
      <c r="BB525" s="171"/>
      <c r="BC525" s="171"/>
      <c r="BD525" s="171"/>
      <c r="BE525" s="171"/>
      <c r="BF525" s="171"/>
      <c r="BG525" s="171"/>
      <c r="BH525" s="184"/>
      <c r="BI525" s="178"/>
      <c r="BJ525" s="178"/>
      <c r="BK525" s="172"/>
      <c r="BM525" s="9"/>
    </row>
    <row r="526" spans="2:65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71"/>
      <c r="AI526" s="171"/>
      <c r="AJ526" s="171"/>
      <c r="AK526" s="171"/>
      <c r="AL526" s="171"/>
      <c r="AM526" s="171"/>
      <c r="AN526" s="171"/>
      <c r="AO526" s="171"/>
      <c r="AP526" s="171"/>
      <c r="AQ526" s="171"/>
      <c r="AR526" s="171"/>
      <c r="AS526" s="171"/>
      <c r="AT526" s="171"/>
      <c r="AU526" s="171"/>
      <c r="AV526" s="171"/>
      <c r="AW526" s="171"/>
      <c r="AX526" s="171"/>
      <c r="AY526" s="171"/>
      <c r="AZ526" s="171"/>
      <c r="BA526" s="171"/>
      <c r="BB526" s="171"/>
      <c r="BC526" s="171"/>
      <c r="BD526" s="171"/>
      <c r="BE526" s="171"/>
      <c r="BF526" s="171"/>
      <c r="BG526" s="171"/>
      <c r="BH526" s="184"/>
      <c r="BI526" s="178"/>
      <c r="BJ526" s="178"/>
      <c r="BK526" s="172"/>
      <c r="BM526" s="9"/>
    </row>
    <row r="527" spans="2:65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71"/>
      <c r="AI527" s="171"/>
      <c r="AJ527" s="171"/>
      <c r="AK527" s="171"/>
      <c r="AL527" s="171"/>
      <c r="AM527" s="171"/>
      <c r="AN527" s="171"/>
      <c r="AO527" s="171"/>
      <c r="AP527" s="171"/>
      <c r="AQ527" s="171"/>
      <c r="AR527" s="171"/>
      <c r="AS527" s="171"/>
      <c r="AT527" s="171"/>
      <c r="AU527" s="171"/>
      <c r="AV527" s="171"/>
      <c r="AW527" s="171"/>
      <c r="AX527" s="171"/>
      <c r="AY527" s="171"/>
      <c r="AZ527" s="171"/>
      <c r="BA527" s="171"/>
      <c r="BB527" s="171"/>
      <c r="BC527" s="171"/>
      <c r="BD527" s="171"/>
      <c r="BE527" s="171"/>
      <c r="BF527" s="171"/>
      <c r="BG527" s="171"/>
      <c r="BH527" s="184"/>
      <c r="BI527" s="178"/>
      <c r="BJ527" s="178"/>
      <c r="BK527" s="172"/>
      <c r="BM527" s="9"/>
    </row>
    <row r="528" spans="2:65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71"/>
      <c r="AI528" s="171"/>
      <c r="AJ528" s="171"/>
      <c r="AK528" s="171"/>
      <c r="AL528" s="171"/>
      <c r="AM528" s="171"/>
      <c r="AN528" s="171"/>
      <c r="AO528" s="171"/>
      <c r="AP528" s="171"/>
      <c r="AQ528" s="171"/>
      <c r="AR528" s="171"/>
      <c r="AS528" s="171"/>
      <c r="AT528" s="171"/>
      <c r="AU528" s="171"/>
      <c r="AV528" s="171"/>
      <c r="AW528" s="171"/>
      <c r="AX528" s="171"/>
      <c r="AY528" s="171"/>
      <c r="AZ528" s="171"/>
      <c r="BA528" s="171"/>
      <c r="BB528" s="171"/>
      <c r="BC528" s="171"/>
      <c r="BD528" s="171"/>
      <c r="BE528" s="171"/>
      <c r="BF528" s="171"/>
      <c r="BG528" s="171"/>
      <c r="BH528" s="184"/>
      <c r="BI528" s="178"/>
      <c r="BJ528" s="178"/>
      <c r="BK528" s="172"/>
      <c r="BM528" s="9"/>
    </row>
    <row r="529" spans="2:65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71"/>
      <c r="AI529" s="171"/>
      <c r="AJ529" s="171"/>
      <c r="AK529" s="171"/>
      <c r="AL529" s="171"/>
      <c r="AM529" s="171"/>
      <c r="AN529" s="171"/>
      <c r="AO529" s="171"/>
      <c r="AP529" s="171"/>
      <c r="AQ529" s="171"/>
      <c r="AR529" s="171"/>
      <c r="AS529" s="171"/>
      <c r="AT529" s="171"/>
      <c r="AU529" s="171"/>
      <c r="AV529" s="171"/>
      <c r="AW529" s="171"/>
      <c r="AX529" s="171"/>
      <c r="AY529" s="171"/>
      <c r="AZ529" s="171"/>
      <c r="BA529" s="171"/>
      <c r="BB529" s="171"/>
      <c r="BC529" s="171"/>
      <c r="BD529" s="171"/>
      <c r="BE529" s="171"/>
      <c r="BF529" s="171"/>
      <c r="BG529" s="171"/>
      <c r="BH529" s="184"/>
      <c r="BI529" s="178"/>
      <c r="BJ529" s="178"/>
      <c r="BK529" s="172"/>
      <c r="BM529" s="9"/>
    </row>
    <row r="530" spans="2:65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71"/>
      <c r="AI530" s="171"/>
      <c r="AJ530" s="171"/>
      <c r="AK530" s="171"/>
      <c r="AL530" s="171"/>
      <c r="AM530" s="171"/>
      <c r="AN530" s="171"/>
      <c r="AO530" s="171"/>
      <c r="AP530" s="171"/>
      <c r="AQ530" s="171"/>
      <c r="AR530" s="171"/>
      <c r="AS530" s="171"/>
      <c r="AT530" s="171"/>
      <c r="AU530" s="171"/>
      <c r="AV530" s="171"/>
      <c r="AW530" s="171"/>
      <c r="AX530" s="171"/>
      <c r="AY530" s="171"/>
      <c r="AZ530" s="171"/>
      <c r="BA530" s="171"/>
      <c r="BB530" s="171"/>
      <c r="BC530" s="171"/>
      <c r="BD530" s="171"/>
      <c r="BE530" s="171"/>
      <c r="BF530" s="171"/>
      <c r="BG530" s="171"/>
      <c r="BH530" s="184"/>
      <c r="BI530" s="178"/>
      <c r="BJ530" s="178"/>
      <c r="BK530" s="172"/>
      <c r="BM530" s="9"/>
    </row>
    <row r="531" spans="2:65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71"/>
      <c r="AI531" s="171"/>
      <c r="AJ531" s="171"/>
      <c r="AK531" s="171"/>
      <c r="AL531" s="171"/>
      <c r="AM531" s="171"/>
      <c r="AN531" s="171"/>
      <c r="AO531" s="171"/>
      <c r="AP531" s="171"/>
      <c r="AQ531" s="171"/>
      <c r="AR531" s="171"/>
      <c r="AS531" s="171"/>
      <c r="AT531" s="171"/>
      <c r="AU531" s="171"/>
      <c r="AV531" s="171"/>
      <c r="AW531" s="171"/>
      <c r="AX531" s="171"/>
      <c r="AY531" s="171"/>
      <c r="AZ531" s="171"/>
      <c r="BA531" s="171"/>
      <c r="BB531" s="171"/>
      <c r="BC531" s="171"/>
      <c r="BD531" s="171"/>
      <c r="BE531" s="171"/>
      <c r="BF531" s="171"/>
      <c r="BG531" s="171"/>
      <c r="BH531" s="184"/>
      <c r="BI531" s="178"/>
      <c r="BJ531" s="178"/>
      <c r="BK531" s="172"/>
      <c r="BM531" s="9"/>
    </row>
    <row r="532" spans="2:65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71"/>
      <c r="AI532" s="171"/>
      <c r="AJ532" s="171"/>
      <c r="AK532" s="171"/>
      <c r="AL532" s="171"/>
      <c r="AM532" s="171"/>
      <c r="AN532" s="171"/>
      <c r="AO532" s="171"/>
      <c r="AP532" s="171"/>
      <c r="AQ532" s="171"/>
      <c r="AR532" s="171"/>
      <c r="AS532" s="171"/>
      <c r="AT532" s="171"/>
      <c r="AU532" s="171"/>
      <c r="AV532" s="171"/>
      <c r="AW532" s="171"/>
      <c r="AX532" s="171"/>
      <c r="AY532" s="171"/>
      <c r="AZ532" s="171"/>
      <c r="BA532" s="171"/>
      <c r="BB532" s="171"/>
      <c r="BC532" s="171"/>
      <c r="BD532" s="171"/>
      <c r="BE532" s="171"/>
      <c r="BF532" s="171"/>
      <c r="BG532" s="171"/>
      <c r="BH532" s="184"/>
      <c r="BI532" s="178"/>
      <c r="BJ532" s="178"/>
      <c r="BK532" s="172"/>
      <c r="BM532" s="9"/>
    </row>
    <row r="533" spans="2:65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71"/>
      <c r="AI533" s="171"/>
      <c r="AJ533" s="171"/>
      <c r="AK533" s="171"/>
      <c r="AL533" s="171"/>
      <c r="AM533" s="171"/>
      <c r="AN533" s="171"/>
      <c r="AO533" s="171"/>
      <c r="AP533" s="171"/>
      <c r="AQ533" s="171"/>
      <c r="AR533" s="171"/>
      <c r="AS533" s="171"/>
      <c r="AT533" s="171"/>
      <c r="AU533" s="171"/>
      <c r="AV533" s="171"/>
      <c r="AW533" s="171"/>
      <c r="AX533" s="171"/>
      <c r="AY533" s="171"/>
      <c r="AZ533" s="171"/>
      <c r="BA533" s="171"/>
      <c r="BB533" s="171"/>
      <c r="BC533" s="171"/>
      <c r="BD533" s="171"/>
      <c r="BE533" s="171"/>
      <c r="BF533" s="171"/>
      <c r="BG533" s="171"/>
      <c r="BH533" s="184"/>
      <c r="BI533" s="178"/>
      <c r="BJ533" s="178"/>
      <c r="BK533" s="172"/>
      <c r="BM533" s="9"/>
    </row>
    <row r="534" spans="2:65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71"/>
      <c r="AI534" s="171"/>
      <c r="AJ534" s="171"/>
      <c r="AK534" s="171"/>
      <c r="AL534" s="171"/>
      <c r="AM534" s="171"/>
      <c r="AN534" s="171"/>
      <c r="AO534" s="171"/>
      <c r="AP534" s="171"/>
      <c r="AQ534" s="171"/>
      <c r="AR534" s="171"/>
      <c r="AS534" s="171"/>
      <c r="AT534" s="171"/>
      <c r="AU534" s="171"/>
      <c r="AV534" s="171"/>
      <c r="AW534" s="171"/>
      <c r="AX534" s="171"/>
      <c r="AY534" s="171"/>
      <c r="AZ534" s="171"/>
      <c r="BA534" s="171"/>
      <c r="BB534" s="171"/>
      <c r="BC534" s="171"/>
      <c r="BD534" s="171"/>
      <c r="BE534" s="171"/>
      <c r="BF534" s="171"/>
      <c r="BG534" s="171"/>
      <c r="BH534" s="184"/>
      <c r="BI534" s="178"/>
      <c r="BJ534" s="178"/>
      <c r="BK534" s="172"/>
      <c r="BM534" s="9"/>
    </row>
    <row r="535" spans="2:65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71"/>
      <c r="AI535" s="171"/>
      <c r="AJ535" s="171"/>
      <c r="AK535" s="171"/>
      <c r="AL535" s="171"/>
      <c r="AM535" s="171"/>
      <c r="AN535" s="171"/>
      <c r="AO535" s="171"/>
      <c r="AP535" s="171"/>
      <c r="AQ535" s="171"/>
      <c r="AR535" s="171"/>
      <c r="AS535" s="171"/>
      <c r="AT535" s="171"/>
      <c r="AU535" s="171"/>
      <c r="AV535" s="171"/>
      <c r="AW535" s="171"/>
      <c r="AX535" s="171"/>
      <c r="AY535" s="171"/>
      <c r="AZ535" s="171"/>
      <c r="BA535" s="171"/>
      <c r="BB535" s="171"/>
      <c r="BC535" s="171"/>
      <c r="BD535" s="171"/>
      <c r="BE535" s="171"/>
      <c r="BF535" s="171"/>
      <c r="BG535" s="171"/>
      <c r="BH535" s="184"/>
      <c r="BI535" s="178"/>
      <c r="BJ535" s="178"/>
      <c r="BK535" s="172"/>
      <c r="BM535" s="9"/>
    </row>
    <row r="536" spans="2:65" x14ac:dyDescent="0.4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71"/>
      <c r="AE536" s="171"/>
      <c r="AF536" s="171"/>
      <c r="AG536" s="171"/>
      <c r="AH536" s="171"/>
      <c r="AI536" s="171"/>
      <c r="AJ536" s="171"/>
      <c r="AK536" s="171"/>
      <c r="AL536" s="171"/>
      <c r="AM536" s="171"/>
      <c r="AN536" s="171"/>
      <c r="AO536" s="171"/>
      <c r="AP536" s="171"/>
      <c r="AQ536" s="171"/>
      <c r="AR536" s="171"/>
      <c r="AS536" s="171"/>
      <c r="AT536" s="171"/>
      <c r="AU536" s="171"/>
      <c r="AV536" s="171"/>
      <c r="AW536" s="171"/>
      <c r="AX536" s="171"/>
      <c r="AY536" s="171"/>
      <c r="AZ536" s="171"/>
      <c r="BA536" s="171"/>
      <c r="BB536" s="171"/>
      <c r="BC536" s="171"/>
      <c r="BD536" s="171"/>
      <c r="BE536" s="171"/>
      <c r="BF536" s="171"/>
      <c r="BG536" s="171"/>
      <c r="BH536" s="184"/>
      <c r="BI536" s="178"/>
      <c r="BJ536" s="178"/>
      <c r="BK536" s="172"/>
      <c r="BM536" s="9"/>
    </row>
    <row r="537" spans="2:65" x14ac:dyDescent="0.45">
      <c r="B537" s="189"/>
      <c r="C537" s="171"/>
      <c r="D537" s="171"/>
      <c r="E537" s="171"/>
      <c r="F537" s="171"/>
      <c r="G537" s="171"/>
      <c r="H537" s="171"/>
      <c r="I537" s="171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71"/>
      <c r="AE537" s="171"/>
      <c r="AF537" s="171"/>
      <c r="AG537" s="171"/>
      <c r="AH537" s="171"/>
      <c r="AI537" s="171"/>
      <c r="AJ537" s="171"/>
      <c r="AK537" s="171"/>
      <c r="AL537" s="171"/>
      <c r="AM537" s="171"/>
      <c r="AN537" s="171"/>
      <c r="AO537" s="171"/>
      <c r="AP537" s="171"/>
      <c r="AQ537" s="171"/>
      <c r="AR537" s="171"/>
      <c r="AS537" s="171"/>
      <c r="AT537" s="171"/>
      <c r="AU537" s="171"/>
      <c r="AV537" s="171"/>
      <c r="AW537" s="171"/>
      <c r="AX537" s="171"/>
      <c r="AY537" s="171"/>
      <c r="AZ537" s="171"/>
      <c r="BA537" s="171"/>
      <c r="BB537" s="171"/>
      <c r="BC537" s="171"/>
      <c r="BD537" s="171"/>
      <c r="BE537" s="171"/>
      <c r="BF537" s="171"/>
      <c r="BG537" s="171"/>
      <c r="BH537" s="184"/>
      <c r="BI537" s="178"/>
      <c r="BJ537" s="178"/>
      <c r="BK537" s="172"/>
      <c r="BM537" s="9"/>
    </row>
    <row r="538" spans="2:65" x14ac:dyDescent="0.45"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71"/>
      <c r="AI538" s="171"/>
      <c r="AJ538" s="171"/>
      <c r="AK538" s="171"/>
      <c r="AL538" s="171"/>
      <c r="AM538" s="171"/>
      <c r="AN538" s="171"/>
      <c r="AO538" s="171"/>
      <c r="AP538" s="171"/>
      <c r="AQ538" s="171"/>
      <c r="AR538" s="171"/>
      <c r="AS538" s="171"/>
      <c r="AT538" s="171"/>
      <c r="AU538" s="171"/>
      <c r="AV538" s="171"/>
      <c r="AW538" s="171"/>
      <c r="AX538" s="171"/>
      <c r="AY538" s="171"/>
      <c r="AZ538" s="171"/>
      <c r="BA538" s="171"/>
      <c r="BB538" s="171"/>
      <c r="BC538" s="171"/>
      <c r="BD538" s="171"/>
      <c r="BE538" s="171"/>
      <c r="BF538" s="171"/>
      <c r="BG538" s="171"/>
      <c r="BH538" s="184"/>
      <c r="BI538" s="178"/>
      <c r="BJ538" s="178"/>
      <c r="BK538" s="172"/>
      <c r="BM538" s="9"/>
    </row>
    <row r="539" spans="2:65" x14ac:dyDescent="0.45"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71"/>
      <c r="AI539" s="171"/>
      <c r="AJ539" s="171"/>
      <c r="AK539" s="171"/>
      <c r="AL539" s="171"/>
      <c r="AM539" s="171"/>
      <c r="AN539" s="171"/>
      <c r="AO539" s="171"/>
      <c r="AP539" s="171"/>
      <c r="AQ539" s="171"/>
      <c r="AR539" s="171"/>
      <c r="AS539" s="171"/>
      <c r="AT539" s="171"/>
      <c r="AU539" s="171"/>
      <c r="AV539" s="171"/>
      <c r="AW539" s="171"/>
      <c r="AX539" s="171"/>
      <c r="AY539" s="171"/>
      <c r="AZ539" s="171"/>
      <c r="BA539" s="171"/>
      <c r="BB539" s="171"/>
      <c r="BC539" s="171"/>
      <c r="BD539" s="171"/>
      <c r="BE539" s="171"/>
      <c r="BF539" s="171"/>
      <c r="BG539" s="171"/>
      <c r="BH539" s="184"/>
      <c r="BI539" s="178"/>
      <c r="BJ539" s="178"/>
      <c r="BK539" s="172"/>
      <c r="BM539" s="9"/>
    </row>
    <row r="540" spans="2:65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71"/>
      <c r="AI540" s="171"/>
      <c r="AJ540" s="171"/>
      <c r="AK540" s="171"/>
      <c r="AL540" s="171"/>
      <c r="AM540" s="171"/>
      <c r="AN540" s="171"/>
      <c r="AO540" s="171"/>
      <c r="AP540" s="171"/>
      <c r="AQ540" s="171"/>
      <c r="AR540" s="171"/>
      <c r="AS540" s="171"/>
      <c r="AT540" s="171"/>
      <c r="AU540" s="171"/>
      <c r="AV540" s="171"/>
      <c r="AW540" s="171"/>
      <c r="AX540" s="171"/>
      <c r="AY540" s="171"/>
      <c r="AZ540" s="171"/>
      <c r="BA540" s="171"/>
      <c r="BB540" s="171"/>
      <c r="BC540" s="171"/>
      <c r="BD540" s="171"/>
      <c r="BE540" s="171"/>
      <c r="BF540" s="171"/>
      <c r="BG540" s="171"/>
      <c r="BH540" s="184"/>
      <c r="BI540" s="178"/>
      <c r="BJ540" s="178"/>
      <c r="BK540" s="172"/>
      <c r="BM540" s="9"/>
    </row>
    <row r="541" spans="2:65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71"/>
      <c r="AI541" s="171"/>
      <c r="AJ541" s="171"/>
      <c r="AK541" s="171"/>
      <c r="AL541" s="171"/>
      <c r="AM541" s="171"/>
      <c r="AN541" s="171"/>
      <c r="AO541" s="171"/>
      <c r="AP541" s="171"/>
      <c r="AQ541" s="171"/>
      <c r="AR541" s="171"/>
      <c r="AS541" s="171"/>
      <c r="AT541" s="171"/>
      <c r="AU541" s="171"/>
      <c r="AV541" s="171"/>
      <c r="AW541" s="171"/>
      <c r="AX541" s="171"/>
      <c r="AY541" s="171"/>
      <c r="AZ541" s="171"/>
      <c r="BA541" s="171"/>
      <c r="BB541" s="171"/>
      <c r="BC541" s="171"/>
      <c r="BD541" s="171"/>
      <c r="BE541" s="171"/>
      <c r="BF541" s="171"/>
      <c r="BG541" s="171"/>
      <c r="BH541" s="184"/>
      <c r="BI541" s="178"/>
      <c r="BJ541" s="178"/>
      <c r="BK541" s="172"/>
      <c r="BM541" s="9"/>
    </row>
    <row r="542" spans="2:65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71"/>
      <c r="AI542" s="171"/>
      <c r="AJ542" s="171"/>
      <c r="AK542" s="171"/>
      <c r="AL542" s="171"/>
      <c r="AM542" s="171"/>
      <c r="AN542" s="171"/>
      <c r="AO542" s="171"/>
      <c r="AP542" s="171"/>
      <c r="AQ542" s="171"/>
      <c r="AR542" s="171"/>
      <c r="AS542" s="171"/>
      <c r="AT542" s="171"/>
      <c r="AU542" s="171"/>
      <c r="AV542" s="171"/>
      <c r="AW542" s="171"/>
      <c r="AX542" s="171"/>
      <c r="AY542" s="171"/>
      <c r="AZ542" s="171"/>
      <c r="BA542" s="171"/>
      <c r="BB542" s="171"/>
      <c r="BC542" s="171"/>
      <c r="BD542" s="171"/>
      <c r="BE542" s="171"/>
      <c r="BF542" s="171"/>
      <c r="BG542" s="171"/>
      <c r="BH542" s="184"/>
      <c r="BI542" s="178"/>
      <c r="BJ542" s="178"/>
      <c r="BK542" s="172"/>
      <c r="BM542" s="9"/>
    </row>
    <row r="543" spans="2:65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71"/>
      <c r="AI543" s="171"/>
      <c r="AJ543" s="171"/>
      <c r="AK543" s="171"/>
      <c r="AL543" s="171"/>
      <c r="AM543" s="171"/>
      <c r="AN543" s="171"/>
      <c r="AO543" s="171"/>
      <c r="AP543" s="171"/>
      <c r="AQ543" s="171"/>
      <c r="AR543" s="171"/>
      <c r="AS543" s="171"/>
      <c r="AT543" s="171"/>
      <c r="AU543" s="171"/>
      <c r="AV543" s="171"/>
      <c r="AW543" s="171"/>
      <c r="AX543" s="171"/>
      <c r="AY543" s="171"/>
      <c r="AZ543" s="171"/>
      <c r="BA543" s="171"/>
      <c r="BB543" s="171"/>
      <c r="BC543" s="171"/>
      <c r="BD543" s="171"/>
      <c r="BE543" s="171"/>
      <c r="BF543" s="171"/>
      <c r="BG543" s="171"/>
      <c r="BH543" s="184"/>
      <c r="BI543" s="178"/>
      <c r="BJ543" s="178"/>
      <c r="BK543" s="172"/>
      <c r="BM543" s="9"/>
    </row>
    <row r="544" spans="2:65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71"/>
      <c r="AI544" s="171"/>
      <c r="AJ544" s="171"/>
      <c r="AK544" s="171"/>
      <c r="AL544" s="171"/>
      <c r="AM544" s="171"/>
      <c r="AN544" s="171"/>
      <c r="AO544" s="171"/>
      <c r="AP544" s="171"/>
      <c r="AQ544" s="171"/>
      <c r="AR544" s="171"/>
      <c r="AS544" s="171"/>
      <c r="AT544" s="171"/>
      <c r="AU544" s="171"/>
      <c r="AV544" s="171"/>
      <c r="AW544" s="171"/>
      <c r="AX544" s="171"/>
      <c r="AY544" s="171"/>
      <c r="AZ544" s="171"/>
      <c r="BA544" s="171"/>
      <c r="BB544" s="171"/>
      <c r="BC544" s="171"/>
      <c r="BD544" s="171"/>
      <c r="BE544" s="171"/>
      <c r="BF544" s="171"/>
      <c r="BG544" s="171"/>
      <c r="BH544" s="184"/>
      <c r="BI544" s="178"/>
      <c r="BJ544" s="178"/>
      <c r="BK544" s="172"/>
      <c r="BM544" s="9"/>
    </row>
    <row r="545" spans="1:123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71"/>
      <c r="AI545" s="171"/>
      <c r="AJ545" s="171"/>
      <c r="AK545" s="171"/>
      <c r="AL545" s="171"/>
      <c r="AM545" s="171"/>
      <c r="AN545" s="171"/>
      <c r="AO545" s="171"/>
      <c r="AP545" s="171"/>
      <c r="AQ545" s="171"/>
      <c r="AR545" s="171"/>
      <c r="AS545" s="171"/>
      <c r="AT545" s="171"/>
      <c r="AU545" s="171"/>
      <c r="AV545" s="171"/>
      <c r="AW545" s="171"/>
      <c r="AX545" s="171"/>
      <c r="AY545" s="171"/>
      <c r="AZ545" s="171"/>
      <c r="BA545" s="171"/>
      <c r="BB545" s="171"/>
      <c r="BC545" s="171"/>
      <c r="BD545" s="171"/>
      <c r="BE545" s="171"/>
      <c r="BF545" s="171"/>
      <c r="BG545" s="171"/>
      <c r="BH545" s="184"/>
      <c r="BI545" s="178"/>
      <c r="BJ545" s="178"/>
      <c r="BK545" s="172"/>
      <c r="BM545" s="9"/>
    </row>
    <row r="546" spans="1:123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71"/>
      <c r="AI546" s="171"/>
      <c r="AJ546" s="171"/>
      <c r="AK546" s="171"/>
      <c r="AL546" s="171"/>
      <c r="AM546" s="171"/>
      <c r="AN546" s="171"/>
      <c r="AO546" s="171"/>
      <c r="AP546" s="171"/>
      <c r="AQ546" s="171"/>
      <c r="AR546" s="171"/>
      <c r="AS546" s="171"/>
      <c r="AT546" s="171"/>
      <c r="AU546" s="171"/>
      <c r="AV546" s="171"/>
      <c r="AW546" s="171"/>
      <c r="AX546" s="171"/>
      <c r="AY546" s="171"/>
      <c r="AZ546" s="171"/>
      <c r="BA546" s="171"/>
      <c r="BB546" s="171"/>
      <c r="BC546" s="171"/>
      <c r="BD546" s="171"/>
      <c r="BE546" s="171"/>
      <c r="BF546" s="171"/>
      <c r="BG546" s="171"/>
      <c r="BH546" s="184"/>
      <c r="BI546" s="178"/>
      <c r="BJ546" s="178"/>
      <c r="BK546" s="172"/>
      <c r="BM546" s="9"/>
    </row>
    <row r="547" spans="1:123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71"/>
      <c r="AI547" s="171"/>
      <c r="AJ547" s="171"/>
      <c r="AK547" s="171"/>
      <c r="AL547" s="171"/>
      <c r="AM547" s="171"/>
      <c r="AN547" s="171"/>
      <c r="AO547" s="171"/>
      <c r="AP547" s="171"/>
      <c r="AQ547" s="171"/>
      <c r="AR547" s="171"/>
      <c r="AS547" s="171"/>
      <c r="AT547" s="171"/>
      <c r="AU547" s="171"/>
      <c r="AV547" s="171"/>
      <c r="AW547" s="171"/>
      <c r="AX547" s="171"/>
      <c r="AY547" s="171"/>
      <c r="AZ547" s="171"/>
      <c r="BA547" s="171"/>
      <c r="BB547" s="171"/>
      <c r="BC547" s="171"/>
      <c r="BD547" s="171"/>
      <c r="BE547" s="171"/>
      <c r="BF547" s="171"/>
      <c r="BG547" s="171"/>
      <c r="BH547" s="184"/>
      <c r="BI547" s="178"/>
      <c r="BJ547" s="178"/>
      <c r="BK547" s="172"/>
      <c r="BM547" s="9"/>
    </row>
    <row r="548" spans="1:123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71"/>
      <c r="AI548" s="171"/>
      <c r="AJ548" s="171"/>
      <c r="AK548" s="171"/>
      <c r="AL548" s="171"/>
      <c r="AM548" s="171"/>
      <c r="AN548" s="171"/>
      <c r="AO548" s="171"/>
      <c r="AP548" s="171"/>
      <c r="AQ548" s="171"/>
      <c r="AR548" s="171"/>
      <c r="AS548" s="171"/>
      <c r="AT548" s="171"/>
      <c r="AU548" s="171"/>
      <c r="AV548" s="171"/>
      <c r="AW548" s="171"/>
      <c r="AX548" s="171"/>
      <c r="AY548" s="171"/>
      <c r="AZ548" s="171"/>
      <c r="BA548" s="171"/>
      <c r="BB548" s="171"/>
      <c r="BC548" s="171"/>
      <c r="BD548" s="171"/>
      <c r="BE548" s="171"/>
      <c r="BF548" s="171"/>
      <c r="BG548" s="171"/>
      <c r="BH548" s="184"/>
      <c r="BI548" s="178"/>
      <c r="BJ548" s="178"/>
      <c r="BK548" s="172"/>
      <c r="BM548" s="9"/>
    </row>
    <row r="549" spans="1:123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71"/>
      <c r="AI549" s="171"/>
      <c r="AJ549" s="171"/>
      <c r="AK549" s="171"/>
      <c r="AL549" s="171"/>
      <c r="AM549" s="171"/>
      <c r="AN549" s="171"/>
      <c r="AO549" s="171"/>
      <c r="AP549" s="171"/>
      <c r="AQ549" s="171"/>
      <c r="AR549" s="171"/>
      <c r="AS549" s="171"/>
      <c r="AT549" s="171"/>
      <c r="AU549" s="171"/>
      <c r="AV549" s="171"/>
      <c r="AW549" s="171"/>
      <c r="AX549" s="171"/>
      <c r="AY549" s="171"/>
      <c r="AZ549" s="171"/>
      <c r="BA549" s="171"/>
      <c r="BB549" s="171"/>
      <c r="BC549" s="171"/>
      <c r="BD549" s="171"/>
      <c r="BE549" s="171"/>
      <c r="BF549" s="171"/>
      <c r="BG549" s="171"/>
      <c r="BH549" s="184"/>
      <c r="BI549" s="178"/>
      <c r="BJ549" s="178"/>
      <c r="BK549" s="172"/>
      <c r="BM549" s="9"/>
    </row>
    <row r="550" spans="1:123" s="14" customFormat="1" ht="14.65" thickBot="1" x14ac:dyDescent="0.5">
      <c r="A550" s="8"/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71"/>
      <c r="AI550" s="171"/>
      <c r="AJ550" s="171"/>
      <c r="AK550" s="171"/>
      <c r="AL550" s="171"/>
      <c r="AM550" s="171"/>
      <c r="AN550" s="171"/>
      <c r="AO550" s="171"/>
      <c r="AP550" s="171"/>
      <c r="AQ550" s="171"/>
      <c r="AR550" s="171"/>
      <c r="AS550" s="171"/>
      <c r="AT550" s="171"/>
      <c r="AU550" s="171"/>
      <c r="AV550" s="171"/>
      <c r="AW550" s="171"/>
      <c r="AX550" s="171"/>
      <c r="AY550" s="171"/>
      <c r="AZ550" s="171"/>
      <c r="BA550" s="171"/>
      <c r="BB550" s="171"/>
      <c r="BC550" s="171"/>
      <c r="BD550" s="171"/>
      <c r="BE550" s="171"/>
      <c r="BF550" s="171"/>
      <c r="BG550" s="171"/>
      <c r="BH550" s="184"/>
      <c r="BI550" s="178"/>
      <c r="BJ550" s="178"/>
      <c r="BK550" s="172"/>
      <c r="BL550"/>
      <c r="BM550" s="9"/>
      <c r="BN550"/>
    </row>
    <row r="551" spans="1:123" ht="14.65" thickTop="1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71"/>
      <c r="AI551" s="171"/>
      <c r="AJ551" s="171"/>
      <c r="AK551" s="171"/>
      <c r="AL551" s="171"/>
      <c r="AM551" s="171"/>
      <c r="AN551" s="171"/>
      <c r="AO551" s="171"/>
      <c r="AP551" s="171"/>
      <c r="AQ551" s="171"/>
      <c r="AR551" s="171"/>
      <c r="AS551" s="171"/>
      <c r="AT551" s="171"/>
      <c r="AU551" s="171"/>
      <c r="AV551" s="171"/>
      <c r="AW551" s="171"/>
      <c r="AX551" s="171"/>
      <c r="AY551" s="171"/>
      <c r="AZ551" s="171"/>
      <c r="BA551" s="171"/>
      <c r="BB551" s="171"/>
      <c r="BC551" s="171"/>
      <c r="BD551" s="171"/>
      <c r="BE551" s="171"/>
      <c r="BF551" s="171"/>
      <c r="BG551" s="171"/>
      <c r="BH551" s="184"/>
      <c r="BI551" s="178"/>
      <c r="BJ551" s="178"/>
      <c r="BK551" s="172"/>
      <c r="BM551" s="9"/>
      <c r="BO551" s="102"/>
      <c r="BP551" s="102"/>
      <c r="BQ551" s="102"/>
      <c r="BR551" s="102"/>
      <c r="BS551" s="102"/>
      <c r="BT551" s="102"/>
      <c r="BU551" s="102"/>
      <c r="BV551" s="102"/>
      <c r="BW551" s="102"/>
      <c r="BX551" s="102"/>
      <c r="BY551" s="102"/>
      <c r="BZ551" s="102"/>
      <c r="CA551" s="102"/>
      <c r="CB551" s="102"/>
      <c r="CC551" s="102"/>
      <c r="CD551" s="102"/>
      <c r="CE551" s="102"/>
      <c r="CF551" s="102"/>
      <c r="CG551" s="102"/>
      <c r="CH551" s="102"/>
      <c r="CI551" s="102"/>
      <c r="CJ551" s="102"/>
      <c r="CK551" s="102"/>
      <c r="CL551" s="102"/>
      <c r="CM551" s="102"/>
      <c r="CN551" s="102"/>
      <c r="CO551" s="102"/>
      <c r="CP551" s="102"/>
      <c r="CQ551" s="102"/>
      <c r="CR551" s="102"/>
      <c r="CS551" s="102"/>
      <c r="CT551" s="102"/>
      <c r="CU551" s="102"/>
      <c r="CV551" s="102"/>
      <c r="CW551" s="102"/>
      <c r="CX551" s="102"/>
      <c r="CY551" s="102"/>
      <c r="CZ551" s="102"/>
      <c r="DA551" s="102"/>
      <c r="DB551" s="102"/>
      <c r="DC551" s="102"/>
      <c r="DD551" s="102"/>
      <c r="DE551" s="102"/>
      <c r="DF551" s="102"/>
      <c r="DG551" s="102"/>
      <c r="DH551" s="102"/>
      <c r="DI551" s="102"/>
      <c r="DJ551" s="102"/>
      <c r="DK551" s="102"/>
      <c r="DL551" s="102"/>
      <c r="DM551" s="102"/>
      <c r="DN551" s="102"/>
      <c r="DO551" s="102"/>
      <c r="DP551" s="102"/>
      <c r="DQ551" s="102"/>
      <c r="DR551" s="102"/>
      <c r="DS551" s="102"/>
    </row>
    <row r="552" spans="1:123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71"/>
      <c r="AI552" s="171"/>
      <c r="AJ552" s="171"/>
      <c r="AK552" s="171"/>
      <c r="AL552" s="171"/>
      <c r="AM552" s="171"/>
      <c r="AN552" s="171"/>
      <c r="AO552" s="171"/>
      <c r="AP552" s="171"/>
      <c r="AQ552" s="171"/>
      <c r="AR552" s="171"/>
      <c r="AS552" s="171"/>
      <c r="AT552" s="171"/>
      <c r="AU552" s="171"/>
      <c r="AV552" s="171"/>
      <c r="AW552" s="171"/>
      <c r="AX552" s="171"/>
      <c r="AY552" s="171"/>
      <c r="AZ552" s="171"/>
      <c r="BA552" s="171"/>
      <c r="BB552" s="171"/>
      <c r="BC552" s="171"/>
      <c r="BD552" s="171"/>
      <c r="BE552" s="171"/>
      <c r="BF552" s="171"/>
      <c r="BG552" s="171"/>
      <c r="BH552" s="184"/>
      <c r="BI552" s="178"/>
      <c r="BJ552" s="178"/>
      <c r="BK552" s="172"/>
      <c r="BM552" s="9"/>
      <c r="BO552" s="8">
        <v>0</v>
      </c>
      <c r="BP552" s="39">
        <v>0</v>
      </c>
      <c r="BQ552" s="39">
        <v>0</v>
      </c>
      <c r="BR552" s="39">
        <v>0</v>
      </c>
      <c r="BS552" s="39">
        <v>0</v>
      </c>
      <c r="BT552" s="39">
        <v>0</v>
      </c>
      <c r="BU552" s="39">
        <v>0</v>
      </c>
      <c r="BV552" s="39">
        <v>0</v>
      </c>
      <c r="BW552" s="39">
        <v>0</v>
      </c>
      <c r="BX552" s="39">
        <v>0</v>
      </c>
      <c r="BY552" s="39">
        <v>0</v>
      </c>
      <c r="BZ552" s="39">
        <v>0</v>
      </c>
      <c r="CA552" s="39">
        <v>0</v>
      </c>
      <c r="CB552" s="39">
        <v>0</v>
      </c>
      <c r="CC552" s="39">
        <v>0</v>
      </c>
      <c r="CD552" s="39">
        <v>0</v>
      </c>
      <c r="CE552" s="39">
        <v>0</v>
      </c>
      <c r="CF552" s="39">
        <v>0</v>
      </c>
      <c r="CG552" s="39">
        <v>0</v>
      </c>
      <c r="CH552" s="39">
        <v>0</v>
      </c>
      <c r="CI552" s="39">
        <v>0</v>
      </c>
      <c r="CJ552" s="39">
        <v>0</v>
      </c>
      <c r="CK552" s="39">
        <v>0</v>
      </c>
      <c r="CL552" s="39">
        <v>0</v>
      </c>
      <c r="CM552" s="39">
        <v>0</v>
      </c>
      <c r="CN552" s="39">
        <v>0</v>
      </c>
      <c r="CO552" s="39">
        <v>0</v>
      </c>
      <c r="CP552" s="39">
        <v>0</v>
      </c>
      <c r="CQ552" s="39">
        <v>0</v>
      </c>
      <c r="CR552" s="39">
        <v>0</v>
      </c>
      <c r="CS552" s="39">
        <v>0</v>
      </c>
      <c r="CT552" s="39">
        <v>0</v>
      </c>
      <c r="CU552" s="39">
        <v>0</v>
      </c>
      <c r="CV552" s="39">
        <v>0</v>
      </c>
      <c r="CW552" s="39">
        <v>0</v>
      </c>
      <c r="CX552" s="39">
        <v>0</v>
      </c>
      <c r="CY552" s="39">
        <v>0</v>
      </c>
      <c r="CZ552" s="39">
        <v>0</v>
      </c>
      <c r="DA552" s="39">
        <v>0</v>
      </c>
      <c r="DB552" s="39">
        <v>0</v>
      </c>
      <c r="DC552" s="39">
        <v>0</v>
      </c>
      <c r="DD552" s="39">
        <v>0</v>
      </c>
      <c r="DE552" s="39">
        <v>0</v>
      </c>
      <c r="DF552" s="39">
        <v>0</v>
      </c>
      <c r="DG552" s="39">
        <v>0</v>
      </c>
      <c r="DH552" s="39">
        <v>0</v>
      </c>
      <c r="DI552" s="39">
        <v>0</v>
      </c>
      <c r="DJ552" s="39">
        <v>0</v>
      </c>
      <c r="DK552" s="39">
        <v>0</v>
      </c>
      <c r="DL552" s="39">
        <v>0</v>
      </c>
      <c r="DM552" s="39">
        <v>0</v>
      </c>
      <c r="DN552" s="39">
        <v>0</v>
      </c>
      <c r="DO552" s="39">
        <v>0</v>
      </c>
      <c r="DP552" s="39">
        <v>0</v>
      </c>
      <c r="DQ552" s="39">
        <v>0</v>
      </c>
      <c r="DR552" s="39">
        <v>0</v>
      </c>
      <c r="DS552" s="39">
        <v>0</v>
      </c>
    </row>
    <row r="553" spans="1:123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71"/>
      <c r="AI553" s="171"/>
      <c r="AJ553" s="171"/>
      <c r="AK553" s="171"/>
      <c r="AL553" s="171"/>
      <c r="AM553" s="171"/>
      <c r="AN553" s="171"/>
      <c r="AO553" s="171"/>
      <c r="AP553" s="171"/>
      <c r="AQ553" s="171"/>
      <c r="AR553" s="171"/>
      <c r="AS553" s="171"/>
      <c r="AT553" s="171"/>
      <c r="AU553" s="171"/>
      <c r="AV553" s="171"/>
      <c r="AW553" s="171"/>
      <c r="AX553" s="171"/>
      <c r="AY553" s="171"/>
      <c r="AZ553" s="171"/>
      <c r="BA553" s="171"/>
      <c r="BB553" s="171"/>
      <c r="BC553" s="171"/>
      <c r="BD553" s="171"/>
      <c r="BE553" s="171"/>
      <c r="BF553" s="171"/>
      <c r="BG553" s="171"/>
      <c r="BH553" s="184"/>
      <c r="BI553" s="178"/>
      <c r="BJ553" s="178"/>
      <c r="BK553" s="172"/>
      <c r="BM553" s="9"/>
      <c r="BO553" s="40">
        <f t="shared" ref="BO553:CT553" si="26">ROWS(C551:C570)-COUNTBLANK(C551:C570)</f>
        <v>0</v>
      </c>
      <c r="BP553" s="40">
        <f t="shared" si="26"/>
        <v>0</v>
      </c>
      <c r="BQ553" s="40">
        <f t="shared" si="26"/>
        <v>0</v>
      </c>
      <c r="BR553" s="40">
        <f t="shared" si="26"/>
        <v>0</v>
      </c>
      <c r="BS553" s="40">
        <f t="shared" si="26"/>
        <v>0</v>
      </c>
      <c r="BT553" s="40">
        <f t="shared" si="26"/>
        <v>0</v>
      </c>
      <c r="BU553" s="40">
        <f t="shared" si="26"/>
        <v>0</v>
      </c>
      <c r="BV553" s="40">
        <f t="shared" si="26"/>
        <v>0</v>
      </c>
      <c r="BW553" s="40">
        <f t="shared" si="26"/>
        <v>0</v>
      </c>
      <c r="BX553" s="40">
        <f t="shared" si="26"/>
        <v>0</v>
      </c>
      <c r="BY553" s="40">
        <f t="shared" si="26"/>
        <v>0</v>
      </c>
      <c r="BZ553" s="40">
        <f t="shared" si="26"/>
        <v>0</v>
      </c>
      <c r="CA553" s="40">
        <f t="shared" si="26"/>
        <v>0</v>
      </c>
      <c r="CB553" s="40">
        <f t="shared" si="26"/>
        <v>0</v>
      </c>
      <c r="CC553" s="40">
        <f t="shared" si="26"/>
        <v>0</v>
      </c>
      <c r="CD553" s="40">
        <f t="shared" si="26"/>
        <v>0</v>
      </c>
      <c r="CE553" s="40">
        <f t="shared" si="26"/>
        <v>0</v>
      </c>
      <c r="CF553" s="40">
        <f t="shared" si="26"/>
        <v>0</v>
      </c>
      <c r="CG553" s="40">
        <f t="shared" si="26"/>
        <v>0</v>
      </c>
      <c r="CH553" s="40">
        <f t="shared" si="26"/>
        <v>0</v>
      </c>
      <c r="CI553" s="40">
        <f t="shared" si="26"/>
        <v>0</v>
      </c>
      <c r="CJ553" s="40">
        <f t="shared" si="26"/>
        <v>0</v>
      </c>
      <c r="CK553" s="40">
        <f t="shared" si="26"/>
        <v>0</v>
      </c>
      <c r="CL553" s="40">
        <f t="shared" si="26"/>
        <v>0</v>
      </c>
      <c r="CM553" s="40">
        <f t="shared" si="26"/>
        <v>0</v>
      </c>
      <c r="CN553" s="40">
        <f t="shared" si="26"/>
        <v>0</v>
      </c>
      <c r="CO553" s="40">
        <f t="shared" si="26"/>
        <v>0</v>
      </c>
      <c r="CP553" s="40">
        <f t="shared" si="26"/>
        <v>0</v>
      </c>
      <c r="CQ553" s="40">
        <f t="shared" si="26"/>
        <v>0</v>
      </c>
      <c r="CR553" s="40">
        <f t="shared" si="26"/>
        <v>0</v>
      </c>
      <c r="CS553" s="40">
        <f t="shared" si="26"/>
        <v>0</v>
      </c>
      <c r="CT553" s="40">
        <f t="shared" si="26"/>
        <v>0</v>
      </c>
      <c r="CU553" s="40">
        <f t="shared" ref="CU553:DS553" si="27">ROWS(AI551:AI570)-COUNTBLANK(AI551:AI570)</f>
        <v>0</v>
      </c>
      <c r="CV553" s="40">
        <f t="shared" si="27"/>
        <v>0</v>
      </c>
      <c r="CW553" s="40">
        <f t="shared" si="27"/>
        <v>0</v>
      </c>
      <c r="CX553" s="40">
        <f t="shared" si="27"/>
        <v>0</v>
      </c>
      <c r="CY553" s="40">
        <f t="shared" si="27"/>
        <v>0</v>
      </c>
      <c r="CZ553" s="40">
        <f t="shared" si="27"/>
        <v>0</v>
      </c>
      <c r="DA553" s="40">
        <f t="shared" si="27"/>
        <v>0</v>
      </c>
      <c r="DB553" s="40">
        <f t="shared" si="27"/>
        <v>0</v>
      </c>
      <c r="DC553" s="40">
        <f t="shared" si="27"/>
        <v>0</v>
      </c>
      <c r="DD553" s="40">
        <f t="shared" si="27"/>
        <v>0</v>
      </c>
      <c r="DE553" s="40">
        <f t="shared" si="27"/>
        <v>0</v>
      </c>
      <c r="DF553" s="40">
        <f t="shared" si="27"/>
        <v>0</v>
      </c>
      <c r="DG553" s="40">
        <f t="shared" si="27"/>
        <v>0</v>
      </c>
      <c r="DH553" s="40">
        <f t="shared" si="27"/>
        <v>0</v>
      </c>
      <c r="DI553" s="40">
        <f t="shared" si="27"/>
        <v>0</v>
      </c>
      <c r="DJ553" s="40">
        <f t="shared" si="27"/>
        <v>0</v>
      </c>
      <c r="DK553" s="40">
        <f t="shared" si="27"/>
        <v>0</v>
      </c>
      <c r="DL553" s="40">
        <f t="shared" si="27"/>
        <v>0</v>
      </c>
      <c r="DM553" s="40">
        <f t="shared" si="27"/>
        <v>0</v>
      </c>
      <c r="DN553" s="40">
        <f t="shared" si="27"/>
        <v>0</v>
      </c>
      <c r="DO553" s="40">
        <f t="shared" si="27"/>
        <v>0</v>
      </c>
      <c r="DP553" s="40">
        <f t="shared" si="27"/>
        <v>0</v>
      </c>
      <c r="DQ553" s="40">
        <f t="shared" si="27"/>
        <v>0</v>
      </c>
      <c r="DR553" s="40">
        <f t="shared" si="27"/>
        <v>0</v>
      </c>
      <c r="DS553" s="40">
        <f t="shared" si="27"/>
        <v>0</v>
      </c>
    </row>
    <row r="554" spans="1:123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71"/>
      <c r="AI554" s="171"/>
      <c r="AJ554" s="171"/>
      <c r="AK554" s="171"/>
      <c r="AL554" s="171"/>
      <c r="AM554" s="171"/>
      <c r="AN554" s="171"/>
      <c r="AO554" s="171"/>
      <c r="AP554" s="171"/>
      <c r="AQ554" s="171"/>
      <c r="AR554" s="171"/>
      <c r="AS554" s="171"/>
      <c r="AT554" s="171"/>
      <c r="AU554" s="171"/>
      <c r="AV554" s="171"/>
      <c r="AW554" s="171"/>
      <c r="AX554" s="171"/>
      <c r="AY554" s="171"/>
      <c r="AZ554" s="171"/>
      <c r="BA554" s="171"/>
      <c r="BB554" s="171"/>
      <c r="BC554" s="171"/>
      <c r="BD554" s="171"/>
      <c r="BE554" s="171"/>
      <c r="BF554" s="171"/>
      <c r="BG554" s="171"/>
      <c r="BH554" s="184"/>
      <c r="BI554" s="178"/>
      <c r="BJ554" s="178"/>
      <c r="BK554" s="172"/>
      <c r="BM554" s="9"/>
    </row>
    <row r="555" spans="1:123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71"/>
      <c r="AI555" s="171"/>
      <c r="AJ555" s="171"/>
      <c r="AK555" s="171"/>
      <c r="AL555" s="171"/>
      <c r="AM555" s="171"/>
      <c r="AN555" s="171"/>
      <c r="AO555" s="171"/>
      <c r="AP555" s="171"/>
      <c r="AQ555" s="171"/>
      <c r="AR555" s="171"/>
      <c r="AS555" s="171"/>
      <c r="AT555" s="171"/>
      <c r="AU555" s="171"/>
      <c r="AV555" s="171"/>
      <c r="AW555" s="171"/>
      <c r="AX555" s="171"/>
      <c r="AY555" s="171"/>
      <c r="AZ555" s="171"/>
      <c r="BA555" s="171"/>
      <c r="BB555" s="171"/>
      <c r="BC555" s="171"/>
      <c r="BD555" s="171"/>
      <c r="BE555" s="171"/>
      <c r="BF555" s="171"/>
      <c r="BG555" s="171"/>
      <c r="BH555" s="184"/>
      <c r="BI555" s="178"/>
      <c r="BJ555" s="178"/>
      <c r="BK555" s="172"/>
      <c r="BM555" s="9"/>
      <c r="BO555" s="22" t="s">
        <v>257</v>
      </c>
      <c r="BP555" s="22" t="s">
        <v>587</v>
      </c>
      <c r="BQ555" s="22" t="s">
        <v>590</v>
      </c>
      <c r="BR555" s="22" t="s">
        <v>588</v>
      </c>
      <c r="BS555" s="22" t="s">
        <v>589</v>
      </c>
    </row>
    <row r="556" spans="1:123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71"/>
      <c r="AI556" s="171"/>
      <c r="AJ556" s="171"/>
      <c r="AK556" s="171"/>
      <c r="AL556" s="171"/>
      <c r="AM556" s="171"/>
      <c r="AN556" s="171"/>
      <c r="AO556" s="171"/>
      <c r="AP556" s="171"/>
      <c r="AQ556" s="171"/>
      <c r="AR556" s="171"/>
      <c r="AS556" s="171"/>
      <c r="AT556" s="171"/>
      <c r="AU556" s="171"/>
      <c r="AV556" s="171"/>
      <c r="AW556" s="171"/>
      <c r="AX556" s="171"/>
      <c r="AY556" s="171"/>
      <c r="AZ556" s="171"/>
      <c r="BA556" s="171"/>
      <c r="BB556" s="171"/>
      <c r="BC556" s="171"/>
      <c r="BD556" s="171"/>
      <c r="BE556" s="171"/>
      <c r="BF556" s="171"/>
      <c r="BG556" s="171"/>
      <c r="BH556" s="184"/>
      <c r="BI556" s="178"/>
      <c r="BJ556" s="178"/>
      <c r="BK556" s="172"/>
      <c r="BM556" s="9"/>
      <c r="BO556" s="23">
        <f>ROWS(BH551:BH570)-COUNTBLANK(BH551:BH570)</f>
        <v>0</v>
      </c>
      <c r="BP556" s="23">
        <f>COUNTIF(BK551:BK570,"FALSE")</f>
        <v>0</v>
      </c>
      <c r="BQ556" s="23">
        <f>BO556-BP556</f>
        <v>0</v>
      </c>
      <c r="BR556" s="23">
        <f>COUNTIF(BJ551:BJ570,"O")</f>
        <v>0</v>
      </c>
      <c r="BS556" s="23">
        <f>COUNTIF(BJ551:BJ570,"*~?")</f>
        <v>0</v>
      </c>
    </row>
    <row r="557" spans="1:123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71"/>
      <c r="AI557" s="171"/>
      <c r="AJ557" s="171"/>
      <c r="AK557" s="171"/>
      <c r="AL557" s="171"/>
      <c r="AM557" s="171"/>
      <c r="AN557" s="171"/>
      <c r="AO557" s="171"/>
      <c r="AP557" s="171"/>
      <c r="AQ557" s="171"/>
      <c r="AR557" s="171"/>
      <c r="AS557" s="171"/>
      <c r="AT557" s="171"/>
      <c r="AU557" s="171"/>
      <c r="AV557" s="171"/>
      <c r="AW557" s="171"/>
      <c r="AX557" s="171"/>
      <c r="AY557" s="171"/>
      <c r="AZ557" s="171"/>
      <c r="BA557" s="171"/>
      <c r="BB557" s="171"/>
      <c r="BC557" s="171"/>
      <c r="BD557" s="171"/>
      <c r="BE557" s="171"/>
      <c r="BF557" s="171"/>
      <c r="BG557" s="171"/>
      <c r="BH557" s="184"/>
      <c r="BI557" s="178"/>
      <c r="BJ557" s="178"/>
      <c r="BK557" s="172"/>
      <c r="BM557" s="9"/>
    </row>
    <row r="558" spans="1:123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71"/>
      <c r="AI558" s="171"/>
      <c r="AJ558" s="171"/>
      <c r="AK558" s="171"/>
      <c r="AL558" s="171"/>
      <c r="AM558" s="171"/>
      <c r="AN558" s="171"/>
      <c r="AO558" s="171"/>
      <c r="AP558" s="171"/>
      <c r="AQ558" s="171"/>
      <c r="AR558" s="171"/>
      <c r="AS558" s="171"/>
      <c r="AT558" s="171"/>
      <c r="AU558" s="171"/>
      <c r="AV558" s="171"/>
      <c r="AW558" s="171"/>
      <c r="AX558" s="171"/>
      <c r="AY558" s="171"/>
      <c r="AZ558" s="171"/>
      <c r="BA558" s="171"/>
      <c r="BB558" s="171"/>
      <c r="BC558" s="171"/>
      <c r="BD558" s="171"/>
      <c r="BE558" s="171"/>
      <c r="BF558" s="171"/>
      <c r="BG558" s="171"/>
      <c r="BH558" s="184"/>
      <c r="BI558" s="178"/>
      <c r="BJ558" s="178"/>
      <c r="BK558" s="172"/>
      <c r="BM558" s="9"/>
      <c r="BO558" s="23"/>
      <c r="BP558" s="22" t="s">
        <v>455</v>
      </c>
      <c r="BQ558" s="22" t="s">
        <v>337</v>
      </c>
      <c r="BR558" s="22" t="s">
        <v>456</v>
      </c>
      <c r="BS558" s="88" t="s">
        <v>338</v>
      </c>
      <c r="BT558" s="88" t="s">
        <v>340</v>
      </c>
      <c r="BU558" s="88" t="s">
        <v>339</v>
      </c>
    </row>
    <row r="559" spans="1:123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71"/>
      <c r="AI559" s="171"/>
      <c r="AJ559" s="171"/>
      <c r="AK559" s="171"/>
      <c r="AL559" s="171"/>
      <c r="AM559" s="171"/>
      <c r="AN559" s="171"/>
      <c r="AO559" s="171"/>
      <c r="AP559" s="171"/>
      <c r="AQ559" s="171"/>
      <c r="AR559" s="171"/>
      <c r="AS559" s="171"/>
      <c r="AT559" s="171"/>
      <c r="AU559" s="171"/>
      <c r="AV559" s="171"/>
      <c r="AW559" s="171"/>
      <c r="AX559" s="171"/>
      <c r="AY559" s="171"/>
      <c r="AZ559" s="171"/>
      <c r="BA559" s="171"/>
      <c r="BB559" s="171"/>
      <c r="BC559" s="171"/>
      <c r="BD559" s="171"/>
      <c r="BE559" s="171"/>
      <c r="BF559" s="171"/>
      <c r="BG559" s="171"/>
      <c r="BH559" s="184"/>
      <c r="BI559" s="178"/>
      <c r="BJ559" s="178"/>
      <c r="BK559" s="172"/>
      <c r="BM559" s="9"/>
      <c r="BO559" s="22" t="s">
        <v>260</v>
      </c>
      <c r="BP559" s="25">
        <f>IF(ISNUMBER(SEARCH("S",A492)),COUNTIF(BK551:BK560,"False"),0)</f>
        <v>0</v>
      </c>
      <c r="BQ559" s="25">
        <f>IF(ISNUMBER(SEARCH("S",A492)),COUNTIF(BK561:BK570,"False"),0)</f>
        <v>0</v>
      </c>
      <c r="BR559" s="25">
        <v>0</v>
      </c>
      <c r="BS559" s="25">
        <f>IF(ISNUMBER(SEARCH("S",A492)),COUNTIF(BK551:BK555,"False")+COUNTIF(BK566:BK568,"False"),0)</f>
        <v>0</v>
      </c>
      <c r="BT559" s="25">
        <f>IF(ISNUMBER(SEARCH("S",A492)),COUNTIF(BK556:BK560,"False"),0)</f>
        <v>0</v>
      </c>
      <c r="BU559" s="25">
        <f>IF(ISNUMBER(SEARCH("S",A492)),COUNTIF(BK561:BK565,"False")+COUNTIF(BK569:BK570,"False"),0)</f>
        <v>0</v>
      </c>
    </row>
    <row r="560" spans="1:123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71"/>
      <c r="AI560" s="171"/>
      <c r="AJ560" s="171"/>
      <c r="AK560" s="171"/>
      <c r="AL560" s="171"/>
      <c r="AM560" s="171"/>
      <c r="AN560" s="171"/>
      <c r="AO560" s="171"/>
      <c r="AP560" s="171"/>
      <c r="AQ560" s="171"/>
      <c r="AR560" s="171"/>
      <c r="AS560" s="171"/>
      <c r="AT560" s="171"/>
      <c r="AU560" s="171"/>
      <c r="AV560" s="171"/>
      <c r="AW560" s="171"/>
      <c r="AX560" s="171"/>
      <c r="AY560" s="171"/>
      <c r="AZ560" s="171"/>
      <c r="BA560" s="171"/>
      <c r="BB560" s="171"/>
      <c r="BC560" s="171"/>
      <c r="BD560" s="171"/>
      <c r="BE560" s="171"/>
      <c r="BF560" s="171"/>
      <c r="BG560" s="171"/>
      <c r="BH560" s="184"/>
      <c r="BI560" s="178"/>
      <c r="BJ560" s="178"/>
      <c r="BK560" s="172"/>
      <c r="BM560" s="9"/>
      <c r="BO560" s="22" t="s">
        <v>352</v>
      </c>
      <c r="BP560" s="25">
        <f>IF(ISNUMBER(SEARCH("P",A492)),COUNTIF(BK551:BK560,"False"),0)</f>
        <v>0</v>
      </c>
      <c r="BQ560" s="25">
        <f>IF(ISNUMBER(SEARCH("P",A492)),COUNTIF(BK558:BK567,"False"),0)</f>
        <v>0</v>
      </c>
      <c r="BR560" s="25">
        <v>0</v>
      </c>
      <c r="BS560" s="25">
        <f>IF(ISNUMBER(SEARCH("P",A492)),COUNTIF(BK551:BK555,"False")+COUNTIF(BK564:BK565,"False"),0)</f>
        <v>0</v>
      </c>
      <c r="BT560" s="25">
        <f>IF(ISNUMBER(SEARCH("P",A492)),COUNTIF(BK556:BK559,"False"),0)</f>
        <v>0</v>
      </c>
      <c r="BU560" s="25">
        <f>IF(ISNUMBER(SEARCH("P",A492)),COUNTIF(BK560:BK563,"False")+COUNTIF(BK566:BK567,"False"),0)</f>
        <v>0</v>
      </c>
    </row>
    <row r="561" spans="1:123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71"/>
      <c r="AI561" s="171"/>
      <c r="AJ561" s="171"/>
      <c r="AK561" s="171"/>
      <c r="AL561" s="171"/>
      <c r="AM561" s="171"/>
      <c r="AN561" s="171"/>
      <c r="AO561" s="171"/>
      <c r="AP561" s="171"/>
      <c r="AQ561" s="171"/>
      <c r="AR561" s="171"/>
      <c r="AS561" s="171"/>
      <c r="AT561" s="171"/>
      <c r="AU561" s="171"/>
      <c r="AV561" s="171"/>
      <c r="AW561" s="171"/>
      <c r="AX561" s="171"/>
      <c r="AY561" s="171"/>
      <c r="AZ561" s="171"/>
      <c r="BA561" s="171"/>
      <c r="BB561" s="171"/>
      <c r="BC561" s="171"/>
      <c r="BD561" s="171"/>
      <c r="BE561" s="171"/>
      <c r="BF561" s="171"/>
      <c r="BG561" s="171"/>
      <c r="BH561" s="184"/>
      <c r="BI561" s="178"/>
      <c r="BJ561" s="178"/>
      <c r="BK561" s="172"/>
      <c r="BM561" s="9"/>
      <c r="BO561" s="22" t="s">
        <v>353</v>
      </c>
      <c r="BP561" s="25">
        <v>0</v>
      </c>
      <c r="BQ561" s="25">
        <v>0</v>
      </c>
      <c r="BR561" s="25">
        <v>0</v>
      </c>
      <c r="BS561" s="25">
        <v>0</v>
      </c>
      <c r="BT561" s="25">
        <v>0</v>
      </c>
      <c r="BU561" s="25">
        <v>0</v>
      </c>
    </row>
    <row r="562" spans="1:123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71"/>
      <c r="AI562" s="171"/>
      <c r="AJ562" s="171"/>
      <c r="AK562" s="171"/>
      <c r="AL562" s="171"/>
      <c r="AM562" s="171"/>
      <c r="AN562" s="171"/>
      <c r="AO562" s="171"/>
      <c r="AP562" s="171"/>
      <c r="AQ562" s="171"/>
      <c r="AR562" s="171"/>
      <c r="AS562" s="171"/>
      <c r="AT562" s="171"/>
      <c r="AU562" s="171"/>
      <c r="AV562" s="171"/>
      <c r="AW562" s="171"/>
      <c r="AX562" s="171"/>
      <c r="AY562" s="171"/>
      <c r="AZ562" s="171"/>
      <c r="BA562" s="171"/>
      <c r="BB562" s="171"/>
      <c r="BC562" s="171"/>
      <c r="BD562" s="171"/>
      <c r="BE562" s="171"/>
      <c r="BF562" s="171"/>
      <c r="BG562" s="171"/>
      <c r="BH562" s="184"/>
      <c r="BI562" s="178"/>
      <c r="BJ562" s="178"/>
      <c r="BK562" s="172"/>
      <c r="BM562" s="9"/>
    </row>
    <row r="563" spans="1:123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71"/>
      <c r="AI563" s="171"/>
      <c r="AJ563" s="171"/>
      <c r="AK563" s="171"/>
      <c r="AL563" s="171"/>
      <c r="AM563" s="171"/>
      <c r="AN563" s="171"/>
      <c r="AO563" s="171"/>
      <c r="AP563" s="171"/>
      <c r="AQ563" s="171"/>
      <c r="AR563" s="171"/>
      <c r="AS563" s="171"/>
      <c r="AT563" s="171"/>
      <c r="AU563" s="171"/>
      <c r="AV563" s="171"/>
      <c r="AW563" s="171"/>
      <c r="AX563" s="171"/>
      <c r="AY563" s="171"/>
      <c r="AZ563" s="171"/>
      <c r="BA563" s="171"/>
      <c r="BB563" s="171"/>
      <c r="BC563" s="171"/>
      <c r="BD563" s="171"/>
      <c r="BE563" s="171"/>
      <c r="BF563" s="171"/>
      <c r="BG563" s="171"/>
      <c r="BH563" s="184"/>
      <c r="BI563" s="178"/>
      <c r="BJ563" s="178"/>
      <c r="BK563" s="172"/>
      <c r="BM563" s="9"/>
    </row>
    <row r="564" spans="1:123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71"/>
      <c r="AI564" s="171"/>
      <c r="AJ564" s="171"/>
      <c r="AK564" s="171"/>
      <c r="AL564" s="171"/>
      <c r="AM564" s="171"/>
      <c r="AN564" s="171"/>
      <c r="AO564" s="171"/>
      <c r="AP564" s="171"/>
      <c r="AQ564" s="171"/>
      <c r="AR564" s="171"/>
      <c r="AS564" s="171"/>
      <c r="AT564" s="171"/>
      <c r="AU564" s="171"/>
      <c r="AV564" s="171"/>
      <c r="AW564" s="171"/>
      <c r="AX564" s="171"/>
      <c r="AY564" s="171"/>
      <c r="AZ564" s="171"/>
      <c r="BA564" s="171"/>
      <c r="BB564" s="171"/>
      <c r="BC564" s="171"/>
      <c r="BD564" s="171"/>
      <c r="BE564" s="171"/>
      <c r="BF564" s="171"/>
      <c r="BG564" s="171"/>
      <c r="BH564" s="184"/>
      <c r="BI564" s="178"/>
      <c r="BJ564" s="178"/>
      <c r="BK564" s="172"/>
      <c r="BM564" s="9"/>
    </row>
    <row r="565" spans="1:123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71"/>
      <c r="AI565" s="171"/>
      <c r="AJ565" s="171"/>
      <c r="AK565" s="171"/>
      <c r="AL565" s="171"/>
      <c r="AM565" s="171"/>
      <c r="AN565" s="171"/>
      <c r="AO565" s="171"/>
      <c r="AP565" s="171"/>
      <c r="AQ565" s="171"/>
      <c r="AR565" s="171"/>
      <c r="AS565" s="171"/>
      <c r="AT565" s="171"/>
      <c r="AU565" s="171"/>
      <c r="AV565" s="171"/>
      <c r="AW565" s="171"/>
      <c r="AX565" s="171"/>
      <c r="AY565" s="171"/>
      <c r="AZ565" s="171"/>
      <c r="BA565" s="171"/>
      <c r="BB565" s="171"/>
      <c r="BC565" s="171"/>
      <c r="BD565" s="171"/>
      <c r="BE565" s="171"/>
      <c r="BF565" s="171"/>
      <c r="BG565" s="171"/>
      <c r="BH565" s="184"/>
      <c r="BI565" s="178"/>
      <c r="BJ565" s="178"/>
      <c r="BK565" s="172"/>
      <c r="BM565" s="9"/>
    </row>
    <row r="566" spans="1:123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71"/>
      <c r="AI566" s="171"/>
      <c r="AJ566" s="171"/>
      <c r="AK566" s="171"/>
      <c r="AL566" s="171"/>
      <c r="AM566" s="171"/>
      <c r="AN566" s="171"/>
      <c r="AO566" s="171"/>
      <c r="AP566" s="171"/>
      <c r="AQ566" s="171"/>
      <c r="AR566" s="171"/>
      <c r="AS566" s="171"/>
      <c r="AT566" s="171"/>
      <c r="AU566" s="171"/>
      <c r="AV566" s="171"/>
      <c r="AW566" s="171"/>
      <c r="AX566" s="171"/>
      <c r="AY566" s="171"/>
      <c r="AZ566" s="171"/>
      <c r="BA566" s="171"/>
      <c r="BB566" s="171"/>
      <c r="BC566" s="171"/>
      <c r="BD566" s="171"/>
      <c r="BE566" s="171"/>
      <c r="BF566" s="171"/>
      <c r="BG566" s="171"/>
      <c r="BH566" s="184"/>
      <c r="BI566" s="178"/>
      <c r="BJ566" s="178"/>
      <c r="BK566" s="172"/>
      <c r="BM566" s="9"/>
    </row>
    <row r="567" spans="1:123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71"/>
      <c r="AI567" s="171"/>
      <c r="AJ567" s="171"/>
      <c r="AK567" s="171"/>
      <c r="AL567" s="171"/>
      <c r="AM567" s="171"/>
      <c r="AN567" s="171"/>
      <c r="AO567" s="171"/>
      <c r="AP567" s="171"/>
      <c r="AQ567" s="171"/>
      <c r="AR567" s="171"/>
      <c r="AS567" s="171"/>
      <c r="AT567" s="171"/>
      <c r="AU567" s="171"/>
      <c r="AV567" s="171"/>
      <c r="AW567" s="171"/>
      <c r="AX567" s="171"/>
      <c r="AY567" s="171"/>
      <c r="AZ567" s="171"/>
      <c r="BA567" s="171"/>
      <c r="BB567" s="171"/>
      <c r="BC567" s="171"/>
      <c r="BD567" s="171"/>
      <c r="BE567" s="171"/>
      <c r="BF567" s="171"/>
      <c r="BG567" s="171"/>
      <c r="BH567" s="184"/>
      <c r="BI567" s="178"/>
      <c r="BJ567" s="178"/>
      <c r="BK567" s="172"/>
      <c r="BM567" s="9"/>
    </row>
    <row r="568" spans="1:123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71"/>
      <c r="AI568" s="171"/>
      <c r="AJ568" s="171"/>
      <c r="AK568" s="171"/>
      <c r="AL568" s="171"/>
      <c r="AM568" s="171"/>
      <c r="AN568" s="171"/>
      <c r="AO568" s="171"/>
      <c r="AP568" s="171"/>
      <c r="AQ568" s="171"/>
      <c r="AR568" s="171"/>
      <c r="AS568" s="171"/>
      <c r="AT568" s="171"/>
      <c r="AU568" s="171"/>
      <c r="AV568" s="171"/>
      <c r="AW568" s="171"/>
      <c r="AX568" s="171"/>
      <c r="AY568" s="171"/>
      <c r="AZ568" s="171"/>
      <c r="BA568" s="171"/>
      <c r="BB568" s="171"/>
      <c r="BC568" s="171"/>
      <c r="BD568" s="171"/>
      <c r="BE568" s="171"/>
      <c r="BF568" s="171"/>
      <c r="BG568" s="171"/>
      <c r="BH568" s="184"/>
      <c r="BI568" s="178"/>
      <c r="BJ568" s="178"/>
      <c r="BK568" s="172"/>
      <c r="BM568" s="9"/>
    </row>
    <row r="569" spans="1:123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71"/>
      <c r="AI569" s="171"/>
      <c r="AJ569" s="171"/>
      <c r="AK569" s="171"/>
      <c r="AL569" s="171"/>
      <c r="AM569" s="171"/>
      <c r="AN569" s="171"/>
      <c r="AO569" s="171"/>
      <c r="AP569" s="171"/>
      <c r="AQ569" s="171"/>
      <c r="AR569" s="171"/>
      <c r="AS569" s="171"/>
      <c r="AT569" s="171"/>
      <c r="AU569" s="171"/>
      <c r="AV569" s="171"/>
      <c r="AW569" s="171"/>
      <c r="AX569" s="171"/>
      <c r="AY569" s="171"/>
      <c r="AZ569" s="171"/>
      <c r="BA569" s="171"/>
      <c r="BB569" s="171"/>
      <c r="BC569" s="171"/>
      <c r="BD569" s="171"/>
      <c r="BE569" s="171"/>
      <c r="BF569" s="171"/>
      <c r="BG569" s="171"/>
      <c r="BH569" s="184"/>
      <c r="BI569" s="178"/>
      <c r="BJ569" s="178"/>
      <c r="BK569" s="172"/>
      <c r="BM569" s="9"/>
    </row>
    <row r="570" spans="1:123" ht="14.65" thickBot="1" x14ac:dyDescent="0.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71"/>
      <c r="AI570" s="171"/>
      <c r="AJ570" s="171"/>
      <c r="AK570" s="171"/>
      <c r="AL570" s="171"/>
      <c r="AM570" s="171"/>
      <c r="AN570" s="171"/>
      <c r="AO570" s="171"/>
      <c r="AP570" s="171"/>
      <c r="AQ570" s="171"/>
      <c r="AR570" s="171"/>
      <c r="AS570" s="171"/>
      <c r="AT570" s="171"/>
      <c r="AU570" s="171"/>
      <c r="AV570" s="171"/>
      <c r="AW570" s="171"/>
      <c r="AX570" s="171"/>
      <c r="AY570" s="171"/>
      <c r="AZ570" s="171"/>
      <c r="BA570" s="171"/>
      <c r="BB570" s="171"/>
      <c r="BC570" s="171"/>
      <c r="BD570" s="171"/>
      <c r="BE570" s="171"/>
      <c r="BF570" s="171"/>
      <c r="BG570" s="171"/>
      <c r="BH570" s="184"/>
      <c r="BI570" s="178"/>
      <c r="BJ570" s="178"/>
      <c r="BK570" s="172"/>
      <c r="BM570" s="9"/>
    </row>
    <row r="571" spans="1:123" s="12" customFormat="1" ht="21.75" thickTop="1" thickBot="1" x14ac:dyDescent="0.5">
      <c r="A571" s="8"/>
      <c r="B571" s="185"/>
      <c r="C571" s="172"/>
      <c r="D571" s="172"/>
      <c r="E571" s="172"/>
      <c r="F571" s="172"/>
      <c r="G571" s="172"/>
      <c r="H571" s="172"/>
      <c r="I571" s="172"/>
      <c r="J571" s="172"/>
      <c r="K571" s="172"/>
      <c r="L571" s="172"/>
      <c r="M571" s="172"/>
      <c r="N571" s="172"/>
      <c r="O571" s="172"/>
      <c r="P571" s="172"/>
      <c r="Q571" s="172"/>
      <c r="R571" s="172"/>
      <c r="S571" s="172"/>
      <c r="T571" s="172"/>
      <c r="U571" s="172"/>
      <c r="V571" s="172"/>
      <c r="W571" s="172"/>
      <c r="X571" s="172"/>
      <c r="Y571" s="172"/>
      <c r="Z571" s="172"/>
      <c r="AA571" s="172"/>
      <c r="AB571" s="172"/>
      <c r="AC571" s="172"/>
      <c r="AD571" s="172"/>
      <c r="AE571" s="172"/>
      <c r="AF571" s="172"/>
      <c r="AG571" s="172"/>
      <c r="AH571" s="172"/>
      <c r="AI571" s="172"/>
      <c r="AJ571" s="172"/>
      <c r="AK571" s="172"/>
      <c r="AL571" s="172"/>
      <c r="AM571" s="172"/>
      <c r="AN571" s="172"/>
      <c r="AO571" s="172"/>
      <c r="AP571" s="172"/>
      <c r="AQ571" s="172"/>
      <c r="AR571" s="172"/>
      <c r="AS571" s="172"/>
      <c r="AT571" s="172"/>
      <c r="AU571" s="172"/>
      <c r="AV571" s="172"/>
      <c r="AW571" s="172"/>
      <c r="AX571" s="172"/>
      <c r="AY571" s="172"/>
      <c r="AZ571" s="172"/>
      <c r="BA571" s="172"/>
      <c r="BB571" s="172"/>
      <c r="BC571" s="172"/>
      <c r="BD571" s="172"/>
      <c r="BE571" s="172"/>
      <c r="BF571" s="172"/>
      <c r="BG571" s="172"/>
      <c r="BH571" s="185"/>
      <c r="BI571" s="178"/>
      <c r="BJ571" s="178"/>
      <c r="BK571" s="172"/>
      <c r="BL571"/>
      <c r="BM571"/>
      <c r="BN571"/>
      <c r="BO571" s="5" t="s">
        <v>103</v>
      </c>
      <c r="BP571" s="5" t="s">
        <v>508</v>
      </c>
      <c r="BQ571" s="5" t="s">
        <v>104</v>
      </c>
      <c r="BR571" s="5" t="s">
        <v>509</v>
      </c>
      <c r="BS571" s="5" t="s">
        <v>549</v>
      </c>
      <c r="BT571" s="5" t="s">
        <v>510</v>
      </c>
      <c r="BU571" s="5" t="s">
        <v>511</v>
      </c>
      <c r="BV571" s="5" t="s">
        <v>122</v>
      </c>
      <c r="BW571" s="5" t="s">
        <v>558</v>
      </c>
      <c r="BX571" s="5" t="s">
        <v>559</v>
      </c>
      <c r="BY571" s="5" t="s">
        <v>111</v>
      </c>
      <c r="BZ571" s="5" t="s">
        <v>512</v>
      </c>
      <c r="CA571" s="5" t="s">
        <v>514</v>
      </c>
      <c r="CB571" s="5" t="s">
        <v>560</v>
      </c>
      <c r="CC571" s="5" t="s">
        <v>561</v>
      </c>
      <c r="CD571" s="5" t="s">
        <v>515</v>
      </c>
      <c r="CE571" s="5" t="s">
        <v>513</v>
      </c>
      <c r="CF571" s="5" t="s">
        <v>562</v>
      </c>
      <c r="CG571" s="5" t="s">
        <v>550</v>
      </c>
      <c r="CH571" s="5" t="s">
        <v>551</v>
      </c>
      <c r="CI571" s="5" t="s">
        <v>563</v>
      </c>
      <c r="CJ571" s="5" t="s">
        <v>115</v>
      </c>
      <c r="CK571" s="5" t="s">
        <v>112</v>
      </c>
      <c r="CL571" s="5" t="s">
        <v>109</v>
      </c>
      <c r="CM571" s="5" t="s">
        <v>552</v>
      </c>
      <c r="CN571" s="5" t="s">
        <v>176</v>
      </c>
      <c r="CO571" s="5" t="s">
        <v>177</v>
      </c>
      <c r="CP571" s="5" t="s">
        <v>119</v>
      </c>
      <c r="CQ571" s="5" t="s">
        <v>516</v>
      </c>
      <c r="CR571" s="5" t="s">
        <v>178</v>
      </c>
      <c r="CS571" s="5" t="s">
        <v>118</v>
      </c>
      <c r="CT571" s="5" t="s">
        <v>108</v>
      </c>
      <c r="CU571" s="5" t="s">
        <v>564</v>
      </c>
      <c r="CV571" s="5" t="s">
        <v>105</v>
      </c>
      <c r="CW571" s="5" t="s">
        <v>107</v>
      </c>
      <c r="CX571" s="5" t="s">
        <v>123</v>
      </c>
      <c r="CY571" s="5" t="s">
        <v>175</v>
      </c>
      <c r="CZ571" s="5" t="s">
        <v>116</v>
      </c>
      <c r="DA571" s="5" t="s">
        <v>114</v>
      </c>
      <c r="DB571" s="5" t="s">
        <v>117</v>
      </c>
      <c r="DC571" s="5" t="s">
        <v>517</v>
      </c>
      <c r="DD571" s="5" t="s">
        <v>120</v>
      </c>
      <c r="DE571" s="5" t="s">
        <v>124</v>
      </c>
      <c r="DF571" s="5" t="s">
        <v>121</v>
      </c>
      <c r="DG571" s="5" t="s">
        <v>565</v>
      </c>
      <c r="DH571" s="5" t="s">
        <v>566</v>
      </c>
      <c r="DI571" s="5" t="s">
        <v>567</v>
      </c>
      <c r="DJ571" s="5" t="s">
        <v>553</v>
      </c>
      <c r="DK571" s="5" t="s">
        <v>110</v>
      </c>
      <c r="DL571" s="5" t="s">
        <v>113</v>
      </c>
      <c r="DM571" s="5" t="s">
        <v>568</v>
      </c>
      <c r="DN571" s="5" t="s">
        <v>569</v>
      </c>
      <c r="DO571" s="5" t="s">
        <v>518</v>
      </c>
      <c r="DP571" s="5" t="s">
        <v>519</v>
      </c>
      <c r="DQ571" s="5" t="s">
        <v>520</v>
      </c>
      <c r="DR571" s="5" t="s">
        <v>106</v>
      </c>
      <c r="DS571" s="5" t="s">
        <v>570</v>
      </c>
    </row>
    <row r="572" spans="1:123" ht="14.65" thickTop="1" x14ac:dyDescent="0.45">
      <c r="A572" s="28" t="s">
        <v>224</v>
      </c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71"/>
      <c r="AI572" s="171"/>
      <c r="AJ572" s="171"/>
      <c r="AK572" s="171"/>
      <c r="AL572" s="171"/>
      <c r="AM572" s="171"/>
      <c r="AN572" s="171"/>
      <c r="AO572" s="171"/>
      <c r="AP572" s="171"/>
      <c r="AQ572" s="171"/>
      <c r="AR572" s="171"/>
      <c r="AS572" s="171"/>
      <c r="AT572" s="171"/>
      <c r="AU572" s="171"/>
      <c r="AV572" s="171"/>
      <c r="AW572" s="171"/>
      <c r="AX572" s="171"/>
      <c r="AY572" s="171"/>
      <c r="AZ572" s="171"/>
      <c r="BA572" s="171"/>
      <c r="BB572" s="171"/>
      <c r="BC572" s="171"/>
      <c r="BD572" s="171"/>
      <c r="BE572" s="171"/>
      <c r="BF572" s="171"/>
      <c r="BG572" s="171"/>
      <c r="BH572" s="184"/>
      <c r="BI572" s="178"/>
      <c r="BJ572" s="178"/>
      <c r="BK572" s="172"/>
      <c r="BM572" s="9"/>
      <c r="BO572" s="102"/>
      <c r="BP572" s="102"/>
      <c r="BQ572" s="102"/>
      <c r="BR572" s="102"/>
      <c r="BS572" s="102"/>
      <c r="BT572" s="102"/>
      <c r="BU572" s="102"/>
      <c r="BV572" s="102"/>
      <c r="BW572" s="102"/>
      <c r="BX572" s="102"/>
      <c r="BY572" s="102"/>
      <c r="BZ572" s="102"/>
      <c r="CA572" s="102"/>
      <c r="CB572" s="102"/>
      <c r="CC572" s="102"/>
      <c r="CD572" s="102"/>
      <c r="CE572" s="102"/>
      <c r="CF572" s="102"/>
      <c r="CG572" s="102"/>
      <c r="CH572" s="102"/>
      <c r="CI572" s="102"/>
      <c r="CJ572" s="102"/>
      <c r="CK572" s="102"/>
      <c r="CL572" s="102"/>
      <c r="CM572" s="102"/>
      <c r="CN572" s="102"/>
      <c r="CO572" s="102"/>
      <c r="CP572" s="102"/>
      <c r="CQ572" s="102"/>
      <c r="CR572" s="102"/>
      <c r="CS572" s="102"/>
      <c r="CT572" s="102"/>
      <c r="CU572" s="102"/>
      <c r="CV572" s="102"/>
      <c r="CW572" s="102"/>
      <c r="CX572" s="102"/>
      <c r="CY572" s="102"/>
      <c r="CZ572" s="102"/>
      <c r="DA572" s="102"/>
      <c r="DB572" s="102"/>
      <c r="DC572" s="102"/>
      <c r="DD572" s="102"/>
      <c r="DE572" s="102"/>
      <c r="DF572" s="102"/>
      <c r="DG572" s="102"/>
      <c r="DH572" s="102"/>
      <c r="DI572" s="102"/>
      <c r="DJ572" s="102"/>
      <c r="DK572" s="102"/>
      <c r="DL572" s="102"/>
      <c r="DM572" s="102"/>
      <c r="DN572" s="102"/>
      <c r="DO572" s="102"/>
      <c r="DP572" s="102"/>
      <c r="DQ572" s="102"/>
      <c r="DR572" s="102"/>
      <c r="DS572" s="102"/>
    </row>
    <row r="573" spans="1:123" x14ac:dyDescent="0.45">
      <c r="A573" s="8">
        <f>INPUT!$J$4</f>
        <v>0</v>
      </c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71"/>
      <c r="AI573" s="171"/>
      <c r="AJ573" s="171"/>
      <c r="AK573" s="171"/>
      <c r="AL573" s="171"/>
      <c r="AM573" s="171"/>
      <c r="AN573" s="171"/>
      <c r="AO573" s="171"/>
      <c r="AP573" s="171"/>
      <c r="AQ573" s="171"/>
      <c r="AR573" s="171"/>
      <c r="AS573" s="171"/>
      <c r="AT573" s="171"/>
      <c r="AU573" s="171"/>
      <c r="AV573" s="171"/>
      <c r="AW573" s="171"/>
      <c r="AX573" s="171"/>
      <c r="AY573" s="171"/>
      <c r="AZ573" s="171"/>
      <c r="BA573" s="171"/>
      <c r="BB573" s="171"/>
      <c r="BC573" s="171"/>
      <c r="BD573" s="171"/>
      <c r="BE573" s="171"/>
      <c r="BF573" s="171"/>
      <c r="BG573" s="171"/>
      <c r="BH573" s="184"/>
      <c r="BI573" s="178"/>
      <c r="BJ573" s="178"/>
      <c r="BK573" s="172"/>
      <c r="BM573" s="9"/>
      <c r="BO573" s="39">
        <v>0</v>
      </c>
      <c r="BP573" s="39">
        <v>0</v>
      </c>
      <c r="BQ573" s="39">
        <v>0</v>
      </c>
      <c r="BR573" s="39">
        <v>0</v>
      </c>
      <c r="BS573" s="39">
        <v>0</v>
      </c>
      <c r="BT573" s="39">
        <v>0</v>
      </c>
      <c r="BU573" s="39">
        <v>0</v>
      </c>
      <c r="BV573" s="39">
        <v>0</v>
      </c>
      <c r="BW573" s="39">
        <v>0</v>
      </c>
      <c r="BX573" s="39">
        <v>0</v>
      </c>
      <c r="BY573" s="39">
        <v>0</v>
      </c>
      <c r="BZ573" s="39">
        <v>0</v>
      </c>
      <c r="CA573" s="39">
        <v>0</v>
      </c>
      <c r="CB573" s="39">
        <v>0</v>
      </c>
      <c r="CC573" s="39">
        <v>0</v>
      </c>
      <c r="CD573" s="39">
        <v>0</v>
      </c>
      <c r="CE573" s="39">
        <v>0</v>
      </c>
      <c r="CF573" s="39">
        <v>0</v>
      </c>
      <c r="CG573" s="39">
        <v>0</v>
      </c>
      <c r="CH573" s="39">
        <v>0</v>
      </c>
      <c r="CI573" s="39">
        <v>0</v>
      </c>
      <c r="CJ573" s="39">
        <v>0</v>
      </c>
      <c r="CK573" s="39">
        <v>0</v>
      </c>
      <c r="CL573" s="39">
        <v>0</v>
      </c>
      <c r="CM573" s="39">
        <v>0</v>
      </c>
      <c r="CN573" s="39">
        <v>0</v>
      </c>
      <c r="CO573" s="39">
        <v>0</v>
      </c>
      <c r="CP573" s="39">
        <v>0</v>
      </c>
      <c r="CQ573" s="39">
        <v>0</v>
      </c>
      <c r="CR573" s="39">
        <v>0</v>
      </c>
      <c r="CS573" s="39">
        <v>0</v>
      </c>
      <c r="CT573" s="39">
        <v>0</v>
      </c>
      <c r="CU573" s="39">
        <v>0</v>
      </c>
      <c r="CV573" s="39">
        <v>0</v>
      </c>
      <c r="CW573" s="39">
        <v>0</v>
      </c>
      <c r="CX573" s="39">
        <v>0</v>
      </c>
      <c r="CY573" s="39">
        <v>0</v>
      </c>
      <c r="CZ573" s="39">
        <v>0</v>
      </c>
      <c r="DA573" s="39">
        <v>0</v>
      </c>
      <c r="DB573" s="39">
        <v>0</v>
      </c>
      <c r="DC573" s="39">
        <v>0</v>
      </c>
      <c r="DD573" s="39">
        <v>0</v>
      </c>
      <c r="DE573" s="39">
        <v>0</v>
      </c>
      <c r="DF573" s="39">
        <v>0</v>
      </c>
      <c r="DG573" s="39">
        <v>0</v>
      </c>
      <c r="DH573" s="39">
        <v>0</v>
      </c>
      <c r="DI573" s="39">
        <v>0</v>
      </c>
      <c r="DJ573" s="39">
        <v>0</v>
      </c>
      <c r="DK573" s="39">
        <v>0</v>
      </c>
      <c r="DL573" s="39">
        <v>0</v>
      </c>
      <c r="DM573" s="39">
        <v>0</v>
      </c>
      <c r="DN573" s="39">
        <v>0</v>
      </c>
      <c r="DO573" s="39">
        <v>0</v>
      </c>
      <c r="DP573" s="39">
        <v>0</v>
      </c>
      <c r="DQ573" s="39">
        <v>0</v>
      </c>
      <c r="DR573" s="39">
        <v>0</v>
      </c>
      <c r="DS573" s="39">
        <v>0</v>
      </c>
    </row>
    <row r="574" spans="1:123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71"/>
      <c r="AI574" s="171"/>
      <c r="AJ574" s="171"/>
      <c r="AK574" s="171"/>
      <c r="AL574" s="171"/>
      <c r="AM574" s="171"/>
      <c r="AN574" s="171"/>
      <c r="AO574" s="171"/>
      <c r="AP574" s="171"/>
      <c r="AQ574" s="171"/>
      <c r="AR574" s="171"/>
      <c r="AS574" s="171"/>
      <c r="AT574" s="171"/>
      <c r="AU574" s="171"/>
      <c r="AV574" s="171"/>
      <c r="AW574" s="171"/>
      <c r="AX574" s="171"/>
      <c r="AY574" s="171"/>
      <c r="AZ574" s="171"/>
      <c r="BA574" s="171"/>
      <c r="BB574" s="171"/>
      <c r="BC574" s="171"/>
      <c r="BD574" s="171"/>
      <c r="BE574" s="171"/>
      <c r="BF574" s="171"/>
      <c r="BG574" s="171"/>
      <c r="BH574" s="184"/>
      <c r="BI574" s="178"/>
      <c r="BJ574" s="178"/>
      <c r="BK574" s="172"/>
      <c r="BM574" s="9"/>
      <c r="BO574" s="40">
        <f t="shared" ref="BO574:CT574" si="28">ROWS(C572:C631)-COUNTBLANK(C572:C631)</f>
        <v>0</v>
      </c>
      <c r="BP574" s="40">
        <f t="shared" si="28"/>
        <v>0</v>
      </c>
      <c r="BQ574" s="40">
        <f t="shared" si="28"/>
        <v>0</v>
      </c>
      <c r="BR574" s="40">
        <f t="shared" si="28"/>
        <v>0</v>
      </c>
      <c r="BS574" s="40">
        <f t="shared" si="28"/>
        <v>0</v>
      </c>
      <c r="BT574" s="40">
        <f t="shared" si="28"/>
        <v>0</v>
      </c>
      <c r="BU574" s="40">
        <f t="shared" si="28"/>
        <v>0</v>
      </c>
      <c r="BV574" s="40">
        <f t="shared" si="28"/>
        <v>0</v>
      </c>
      <c r="BW574" s="40">
        <f t="shared" si="28"/>
        <v>0</v>
      </c>
      <c r="BX574" s="40">
        <f t="shared" si="28"/>
        <v>0</v>
      </c>
      <c r="BY574" s="40">
        <f t="shared" si="28"/>
        <v>0</v>
      </c>
      <c r="BZ574" s="40">
        <f t="shared" si="28"/>
        <v>0</v>
      </c>
      <c r="CA574" s="40">
        <f t="shared" si="28"/>
        <v>0</v>
      </c>
      <c r="CB574" s="40">
        <f t="shared" si="28"/>
        <v>0</v>
      </c>
      <c r="CC574" s="40">
        <f t="shared" si="28"/>
        <v>0</v>
      </c>
      <c r="CD574" s="40">
        <f t="shared" si="28"/>
        <v>0</v>
      </c>
      <c r="CE574" s="40">
        <f t="shared" si="28"/>
        <v>0</v>
      </c>
      <c r="CF574" s="40">
        <f t="shared" si="28"/>
        <v>0</v>
      </c>
      <c r="CG574" s="40">
        <f t="shared" si="28"/>
        <v>0</v>
      </c>
      <c r="CH574" s="40">
        <f t="shared" si="28"/>
        <v>0</v>
      </c>
      <c r="CI574" s="40">
        <f t="shared" si="28"/>
        <v>0</v>
      </c>
      <c r="CJ574" s="40">
        <f t="shared" si="28"/>
        <v>0</v>
      </c>
      <c r="CK574" s="40">
        <f t="shared" si="28"/>
        <v>0</v>
      </c>
      <c r="CL574" s="40">
        <f t="shared" si="28"/>
        <v>0</v>
      </c>
      <c r="CM574" s="40">
        <f t="shared" si="28"/>
        <v>0</v>
      </c>
      <c r="CN574" s="40">
        <f t="shared" si="28"/>
        <v>0</v>
      </c>
      <c r="CO574" s="40">
        <f t="shared" si="28"/>
        <v>0</v>
      </c>
      <c r="CP574" s="40">
        <f t="shared" si="28"/>
        <v>0</v>
      </c>
      <c r="CQ574" s="40">
        <f t="shared" si="28"/>
        <v>0</v>
      </c>
      <c r="CR574" s="40">
        <f t="shared" si="28"/>
        <v>0</v>
      </c>
      <c r="CS574" s="40">
        <f t="shared" si="28"/>
        <v>0</v>
      </c>
      <c r="CT574" s="40">
        <f t="shared" si="28"/>
        <v>0</v>
      </c>
      <c r="CU574" s="40">
        <f t="shared" ref="CU574:DS574" si="29">ROWS(AI572:AI631)-COUNTBLANK(AI572:AI631)</f>
        <v>0</v>
      </c>
      <c r="CV574" s="40">
        <f t="shared" si="29"/>
        <v>0</v>
      </c>
      <c r="CW574" s="40">
        <f t="shared" si="29"/>
        <v>0</v>
      </c>
      <c r="CX574" s="40">
        <f t="shared" si="29"/>
        <v>0</v>
      </c>
      <c r="CY574" s="40">
        <f t="shared" si="29"/>
        <v>0</v>
      </c>
      <c r="CZ574" s="40">
        <f t="shared" si="29"/>
        <v>0</v>
      </c>
      <c r="DA574" s="40">
        <f t="shared" si="29"/>
        <v>0</v>
      </c>
      <c r="DB574" s="40">
        <f t="shared" si="29"/>
        <v>0</v>
      </c>
      <c r="DC574" s="40">
        <f t="shared" si="29"/>
        <v>0</v>
      </c>
      <c r="DD574" s="40">
        <f t="shared" si="29"/>
        <v>0</v>
      </c>
      <c r="DE574" s="40">
        <f t="shared" si="29"/>
        <v>0</v>
      </c>
      <c r="DF574" s="40">
        <f t="shared" si="29"/>
        <v>0</v>
      </c>
      <c r="DG574" s="40">
        <f t="shared" si="29"/>
        <v>0</v>
      </c>
      <c r="DH574" s="40">
        <f t="shared" si="29"/>
        <v>0</v>
      </c>
      <c r="DI574" s="40">
        <f t="shared" si="29"/>
        <v>0</v>
      </c>
      <c r="DJ574" s="40">
        <f t="shared" si="29"/>
        <v>0</v>
      </c>
      <c r="DK574" s="40">
        <f t="shared" si="29"/>
        <v>0</v>
      </c>
      <c r="DL574" s="40">
        <f t="shared" si="29"/>
        <v>0</v>
      </c>
      <c r="DM574" s="40">
        <f t="shared" si="29"/>
        <v>0</v>
      </c>
      <c r="DN574" s="40">
        <f t="shared" si="29"/>
        <v>0</v>
      </c>
      <c r="DO574" s="40">
        <f t="shared" si="29"/>
        <v>0</v>
      </c>
      <c r="DP574" s="40">
        <f t="shared" si="29"/>
        <v>0</v>
      </c>
      <c r="DQ574" s="40">
        <f t="shared" si="29"/>
        <v>0</v>
      </c>
      <c r="DR574" s="40">
        <f t="shared" si="29"/>
        <v>0</v>
      </c>
      <c r="DS574" s="40">
        <f t="shared" si="29"/>
        <v>0</v>
      </c>
    </row>
    <row r="575" spans="1:123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71"/>
      <c r="AI575" s="171"/>
      <c r="AJ575" s="171"/>
      <c r="AK575" s="171"/>
      <c r="AL575" s="171"/>
      <c r="AM575" s="171"/>
      <c r="AN575" s="171"/>
      <c r="AO575" s="171"/>
      <c r="AP575" s="171"/>
      <c r="AQ575" s="171"/>
      <c r="AR575" s="171"/>
      <c r="AS575" s="171"/>
      <c r="AT575" s="171"/>
      <c r="AU575" s="171"/>
      <c r="AV575" s="171"/>
      <c r="AW575" s="171"/>
      <c r="AX575" s="171"/>
      <c r="AY575" s="171"/>
      <c r="AZ575" s="171"/>
      <c r="BA575" s="171"/>
      <c r="BB575" s="171"/>
      <c r="BC575" s="171"/>
      <c r="BD575" s="171"/>
      <c r="BE575" s="171"/>
      <c r="BF575" s="171"/>
      <c r="BG575" s="171"/>
      <c r="BH575" s="184"/>
      <c r="BI575" s="178"/>
      <c r="BJ575" s="178"/>
      <c r="BK575" s="172"/>
      <c r="BM575" s="9"/>
    </row>
    <row r="576" spans="1:123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71"/>
      <c r="AI576" s="171"/>
      <c r="AJ576" s="171"/>
      <c r="AK576" s="171"/>
      <c r="AL576" s="171"/>
      <c r="AM576" s="171"/>
      <c r="AN576" s="171"/>
      <c r="AO576" s="171"/>
      <c r="AP576" s="171"/>
      <c r="AQ576" s="171"/>
      <c r="AR576" s="171"/>
      <c r="AS576" s="171"/>
      <c r="AT576" s="171"/>
      <c r="AU576" s="171"/>
      <c r="AV576" s="171"/>
      <c r="AW576" s="171"/>
      <c r="AX576" s="171"/>
      <c r="AY576" s="171"/>
      <c r="AZ576" s="171"/>
      <c r="BA576" s="171"/>
      <c r="BB576" s="171"/>
      <c r="BC576" s="171"/>
      <c r="BD576" s="171"/>
      <c r="BE576" s="171"/>
      <c r="BF576" s="171"/>
      <c r="BG576" s="171"/>
      <c r="BH576" s="184"/>
      <c r="BI576" s="178"/>
      <c r="BJ576" s="178"/>
      <c r="BK576" s="172"/>
      <c r="BM576" s="9"/>
      <c r="BO576" s="22" t="s">
        <v>257</v>
      </c>
      <c r="BP576" s="22" t="s">
        <v>587</v>
      </c>
      <c r="BQ576" s="22" t="s">
        <v>590</v>
      </c>
      <c r="BR576" s="22" t="s">
        <v>588</v>
      </c>
      <c r="BS576" s="22" t="s">
        <v>589</v>
      </c>
    </row>
    <row r="577" spans="2:76" x14ac:dyDescent="0.4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71"/>
      <c r="AI577" s="171"/>
      <c r="AJ577" s="171"/>
      <c r="AK577" s="171"/>
      <c r="AL577" s="171"/>
      <c r="AM577" s="171"/>
      <c r="AN577" s="171"/>
      <c r="AO577" s="171"/>
      <c r="AP577" s="171"/>
      <c r="AQ577" s="171"/>
      <c r="AR577" s="171"/>
      <c r="AS577" s="171"/>
      <c r="AT577" s="171"/>
      <c r="AU577" s="171"/>
      <c r="AV577" s="171"/>
      <c r="AW577" s="171"/>
      <c r="AX577" s="171"/>
      <c r="AY577" s="171"/>
      <c r="AZ577" s="171"/>
      <c r="BA577" s="171"/>
      <c r="BB577" s="171"/>
      <c r="BC577" s="171"/>
      <c r="BD577" s="171"/>
      <c r="BE577" s="171"/>
      <c r="BF577" s="171"/>
      <c r="BG577" s="171"/>
      <c r="BH577" s="184"/>
      <c r="BI577" s="178"/>
      <c r="BJ577" s="178"/>
      <c r="BK577" s="172"/>
      <c r="BM577" s="9"/>
      <c r="BO577" s="23">
        <f>ROWS(BH572:BH631)-COUNTBLANK(BH572:BH631)</f>
        <v>0</v>
      </c>
      <c r="BP577" s="23">
        <f>COUNTIF(BK572:BK631,"FALSE")</f>
        <v>0</v>
      </c>
      <c r="BQ577" s="23">
        <f>BO577-BP577</f>
        <v>0</v>
      </c>
      <c r="BR577" s="23">
        <f>COUNTIF(BJ572:BJ631,"O")</f>
        <v>0</v>
      </c>
      <c r="BS577" s="23">
        <f>COUNTIF(BJ572:BJ631,"*~?")</f>
        <v>0</v>
      </c>
    </row>
    <row r="578" spans="2:76" x14ac:dyDescent="0.45">
      <c r="B578" s="189"/>
      <c r="C578" s="171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71"/>
      <c r="AI578" s="171"/>
      <c r="AJ578" s="171"/>
      <c r="AK578" s="171"/>
      <c r="AL578" s="171"/>
      <c r="AM578" s="171"/>
      <c r="AN578" s="171"/>
      <c r="AO578" s="171"/>
      <c r="AP578" s="171"/>
      <c r="AQ578" s="171"/>
      <c r="AR578" s="171"/>
      <c r="AS578" s="171"/>
      <c r="AT578" s="171"/>
      <c r="AU578" s="171"/>
      <c r="AV578" s="171"/>
      <c r="AW578" s="171"/>
      <c r="AX578" s="171"/>
      <c r="AY578" s="171"/>
      <c r="AZ578" s="171"/>
      <c r="BA578" s="171"/>
      <c r="BB578" s="171"/>
      <c r="BC578" s="171"/>
      <c r="BD578" s="171"/>
      <c r="BE578" s="171"/>
      <c r="BF578" s="171"/>
      <c r="BG578" s="171"/>
      <c r="BH578" s="184"/>
      <c r="BI578" s="178"/>
      <c r="BJ578" s="178"/>
      <c r="BK578" s="172"/>
      <c r="BM578" s="9"/>
    </row>
    <row r="579" spans="2:76" x14ac:dyDescent="0.45">
      <c r="B579" s="189"/>
      <c r="C579" s="171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71"/>
      <c r="AI579" s="171"/>
      <c r="AJ579" s="171"/>
      <c r="AK579" s="171"/>
      <c r="AL579" s="171"/>
      <c r="AM579" s="171"/>
      <c r="AN579" s="171"/>
      <c r="AO579" s="171"/>
      <c r="AP579" s="171"/>
      <c r="AQ579" s="171"/>
      <c r="AR579" s="171"/>
      <c r="AS579" s="171"/>
      <c r="AT579" s="171"/>
      <c r="AU579" s="171"/>
      <c r="AV579" s="171"/>
      <c r="AW579" s="171"/>
      <c r="AX579" s="171"/>
      <c r="AY579" s="171"/>
      <c r="AZ579" s="171"/>
      <c r="BA579" s="171"/>
      <c r="BB579" s="171"/>
      <c r="BC579" s="171"/>
      <c r="BD579" s="171"/>
      <c r="BE579" s="171"/>
      <c r="BF579" s="171"/>
      <c r="BG579" s="171"/>
      <c r="BH579" s="184"/>
      <c r="BI579" s="178"/>
      <c r="BJ579" s="178"/>
      <c r="BK579" s="172"/>
      <c r="BM579" s="9"/>
      <c r="BO579" s="23"/>
      <c r="BP579" s="22" t="s">
        <v>455</v>
      </c>
      <c r="BQ579" s="22" t="s">
        <v>337</v>
      </c>
      <c r="BR579" s="22" t="s">
        <v>456</v>
      </c>
      <c r="BS579" s="88" t="s">
        <v>338</v>
      </c>
      <c r="BT579" s="88" t="s">
        <v>340</v>
      </c>
      <c r="BU579" s="88" t="s">
        <v>339</v>
      </c>
    </row>
    <row r="580" spans="2:76" x14ac:dyDescent="0.45">
      <c r="B580" s="189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71"/>
      <c r="AI580" s="171"/>
      <c r="AJ580" s="171"/>
      <c r="AK580" s="171"/>
      <c r="AL580" s="171"/>
      <c r="AM580" s="171"/>
      <c r="AN580" s="171"/>
      <c r="AO580" s="171"/>
      <c r="AP580" s="171"/>
      <c r="AQ580" s="171"/>
      <c r="AR580" s="171"/>
      <c r="AS580" s="171"/>
      <c r="AT580" s="171"/>
      <c r="AU580" s="171"/>
      <c r="AV580" s="171"/>
      <c r="AW580" s="171"/>
      <c r="AX580" s="171"/>
      <c r="AY580" s="171"/>
      <c r="AZ580" s="171"/>
      <c r="BA580" s="171"/>
      <c r="BB580" s="171"/>
      <c r="BC580" s="171"/>
      <c r="BD580" s="171"/>
      <c r="BE580" s="171"/>
      <c r="BF580" s="171"/>
      <c r="BG580" s="171"/>
      <c r="BH580" s="184"/>
      <c r="BI580" s="178"/>
      <c r="BJ580" s="178"/>
      <c r="BK580" s="172"/>
      <c r="BM580" s="9"/>
      <c r="BO580" s="22" t="s">
        <v>260</v>
      </c>
      <c r="BP580" s="25">
        <f>IF(ISNUMBER(SEARCH("S",A573)),COUNTIF(BK572:BK581,"False"),0)</f>
        <v>0</v>
      </c>
      <c r="BQ580" s="25">
        <f>IF(ISNUMBER(SEARCH("S",A573)),COUNTIF(BK600:BK609,"False"),0)</f>
        <v>0</v>
      </c>
      <c r="BR580" s="25">
        <f>IF(ISNUMBER(SEARCH("S",A573)),COUNTIF(BK582:BK599,"False"),0)</f>
        <v>0</v>
      </c>
      <c r="BS580" s="25">
        <f>IF(ISNUMBER(SEARCH("S",A573)),COUNTIF(BK572:BK581,"False")+COUNTIF(BK602:BK605,"False"),0)</f>
        <v>0</v>
      </c>
      <c r="BT580" s="25">
        <f>IF(ISNUMBER(SEARCH("S",A573)),COUNTIF(BK582:BK591,"False"),0)</f>
        <v>0</v>
      </c>
      <c r="BU580" s="25">
        <f>IF(ISNUMBER(SEARCH("S",A573)),COUNTIF(BK592:BK601,"False")+COUNTIF(BK606:BK609,"False"),0)</f>
        <v>0</v>
      </c>
    </row>
    <row r="581" spans="2:76" x14ac:dyDescent="0.45">
      <c r="B581" s="189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71"/>
      <c r="AI581" s="171"/>
      <c r="AJ581" s="171"/>
      <c r="AK581" s="171"/>
      <c r="AL581" s="171"/>
      <c r="AM581" s="171"/>
      <c r="AN581" s="171"/>
      <c r="AO581" s="171"/>
      <c r="AP581" s="171"/>
      <c r="AQ581" s="171"/>
      <c r="AR581" s="171"/>
      <c r="AS581" s="171"/>
      <c r="AT581" s="171"/>
      <c r="AU581" s="171"/>
      <c r="AV581" s="171"/>
      <c r="AW581" s="171"/>
      <c r="AX581" s="171"/>
      <c r="AY581" s="171"/>
      <c r="AZ581" s="171"/>
      <c r="BA581" s="171"/>
      <c r="BB581" s="171"/>
      <c r="BC581" s="171"/>
      <c r="BD581" s="171"/>
      <c r="BE581" s="171"/>
      <c r="BF581" s="171"/>
      <c r="BG581" s="171"/>
      <c r="BH581" s="184"/>
      <c r="BI581" s="178"/>
      <c r="BJ581" s="178"/>
      <c r="BK581" s="172"/>
      <c r="BM581" s="9"/>
      <c r="BO581" s="22" t="s">
        <v>352</v>
      </c>
      <c r="BP581" s="25">
        <f>IF(ISNUMBER(SEARCH("P",A573)),COUNTIF(BK572:BK581,"False"),0)</f>
        <v>0</v>
      </c>
      <c r="BQ581" s="25">
        <f>IF(ISNUMBER(SEARCH("P",A573)),COUNTIF(BK593:BK602,"False"),0)</f>
        <v>0</v>
      </c>
      <c r="BR581" s="25">
        <f>IF(ISNUMBER(SEARCH("P",A573)),COUNTIF(BK582:BK592,"False"),0)</f>
        <v>0</v>
      </c>
      <c r="BS581" s="25">
        <f>IF(ISNUMBER(SEARCH("P",A573)),COUNTIF(BK572:BK580,"False")+COUNTIF(BK599:BK600,"False"),0)</f>
        <v>0</v>
      </c>
      <c r="BT581" s="25">
        <f>IF(ISNUMBER(SEARCH("P",A573)),COUNTIF(BK581:BK589,"False"),0)</f>
        <v>0</v>
      </c>
      <c r="BU581" s="25">
        <f>IF(ISNUMBER(SEARCH("P",A573)),COUNTIF(BK590:BK598,"False")+COUNTIF(BK601:BK602,"False"),0)</f>
        <v>0</v>
      </c>
    </row>
    <row r="582" spans="2:76" x14ac:dyDescent="0.45">
      <c r="B582" s="189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71"/>
      <c r="AI582" s="171"/>
      <c r="AJ582" s="171"/>
      <c r="AK582" s="171"/>
      <c r="AL582" s="171"/>
      <c r="AM582" s="171"/>
      <c r="AN582" s="171"/>
      <c r="AO582" s="171"/>
      <c r="AP582" s="171"/>
      <c r="AQ582" s="171"/>
      <c r="AR582" s="171"/>
      <c r="AS582" s="171"/>
      <c r="AT582" s="171"/>
      <c r="AU582" s="171"/>
      <c r="AV582" s="171"/>
      <c r="AW582" s="171"/>
      <c r="AX582" s="171"/>
      <c r="AY582" s="171"/>
      <c r="AZ582" s="171"/>
      <c r="BA582" s="171"/>
      <c r="BB582" s="171"/>
      <c r="BC582" s="171"/>
      <c r="BD582" s="171"/>
      <c r="BE582" s="171"/>
      <c r="BF582" s="171"/>
      <c r="BG582" s="171"/>
      <c r="BH582" s="184"/>
      <c r="BI582" s="178"/>
      <c r="BJ582" s="178"/>
      <c r="BK582" s="172"/>
      <c r="BM582" s="9"/>
      <c r="BO582" s="22" t="s">
        <v>353</v>
      </c>
      <c r="BP582" s="25">
        <f>IF(ISNUMBER(SEARCH("A",A573)),COUNTIF(BK572:BK581,"False"),0)</f>
        <v>0</v>
      </c>
      <c r="BQ582" s="25">
        <f>IF(ISNUMBER(SEARCH("A",A573)),COUNTIF(BK622:BK631,"False"),0)</f>
        <v>0</v>
      </c>
      <c r="BR582" s="25">
        <f>IF(ISNUMBER(SEARCH("A",A573)),COUNTIF(BK582:BK621,"False"),0)</f>
        <v>0</v>
      </c>
      <c r="BS582" s="25">
        <f>IF(ISNUMBER(SEARCH("A",A573)),COUNTIF(BK572:BK591,"False"),0)</f>
        <v>0</v>
      </c>
      <c r="BT582" s="25">
        <f>IF(ISNUMBER(SEARCH("A",A573)),COUNTIF(BK592:BK611,"False"),0)</f>
        <v>0</v>
      </c>
      <c r="BU582" s="25">
        <f>IF(ISNUMBER(SEARCH("A",A573)),COUNTIF(BK612:BK631,"False"),0)</f>
        <v>0</v>
      </c>
    </row>
    <row r="583" spans="2:76" x14ac:dyDescent="0.45">
      <c r="B583" s="189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71"/>
      <c r="AI583" s="171"/>
      <c r="AJ583" s="171"/>
      <c r="AK583" s="171"/>
      <c r="AL583" s="171"/>
      <c r="AM583" s="171"/>
      <c r="AN583" s="171"/>
      <c r="AO583" s="171"/>
      <c r="AP583" s="171"/>
      <c r="AQ583" s="171"/>
      <c r="AR583" s="171"/>
      <c r="AS583" s="171"/>
      <c r="AT583" s="171"/>
      <c r="AU583" s="171"/>
      <c r="AV583" s="171"/>
      <c r="AW583" s="171"/>
      <c r="AX583" s="171"/>
      <c r="AY583" s="171"/>
      <c r="AZ583" s="171"/>
      <c r="BA583" s="171"/>
      <c r="BB583" s="171"/>
      <c r="BC583" s="171"/>
      <c r="BD583" s="171"/>
      <c r="BE583" s="171"/>
      <c r="BF583" s="171"/>
      <c r="BG583" s="171"/>
      <c r="BH583" s="184"/>
      <c r="BI583" s="178"/>
      <c r="BJ583" s="178"/>
      <c r="BK583" s="172"/>
      <c r="BM583" s="9"/>
    </row>
    <row r="584" spans="2:76" x14ac:dyDescent="0.45">
      <c r="B584" s="189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71"/>
      <c r="AI584" s="171"/>
      <c r="AJ584" s="171"/>
      <c r="AK584" s="171"/>
      <c r="AL584" s="171"/>
      <c r="AM584" s="171"/>
      <c r="AN584" s="171"/>
      <c r="AO584" s="171"/>
      <c r="AP584" s="171"/>
      <c r="AQ584" s="171"/>
      <c r="AR584" s="171"/>
      <c r="AS584" s="171"/>
      <c r="AT584" s="171"/>
      <c r="AU584" s="171"/>
      <c r="AV584" s="171"/>
      <c r="AW584" s="171"/>
      <c r="AX584" s="171"/>
      <c r="AY584" s="171"/>
      <c r="AZ584" s="171"/>
      <c r="BA584" s="171"/>
      <c r="BB584" s="171"/>
      <c r="BC584" s="171"/>
      <c r="BD584" s="171"/>
      <c r="BE584" s="171"/>
      <c r="BF584" s="171"/>
      <c r="BG584" s="171"/>
      <c r="BH584" s="184"/>
      <c r="BI584" s="178"/>
      <c r="BJ584" s="178"/>
      <c r="BK584" s="172"/>
      <c r="BM584" s="9"/>
    </row>
    <row r="585" spans="2:76" x14ac:dyDescent="0.45">
      <c r="B585" s="189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71"/>
      <c r="AI585" s="171"/>
      <c r="AJ585" s="171"/>
      <c r="AK585" s="171"/>
      <c r="AL585" s="171"/>
      <c r="AM585" s="171"/>
      <c r="AN585" s="171"/>
      <c r="AO585" s="171"/>
      <c r="AP585" s="171"/>
      <c r="AQ585" s="171"/>
      <c r="AR585" s="171"/>
      <c r="AS585" s="171"/>
      <c r="AT585" s="171"/>
      <c r="AU585" s="171"/>
      <c r="AV585" s="171"/>
      <c r="AW585" s="171"/>
      <c r="AX585" s="171"/>
      <c r="AY585" s="171"/>
      <c r="AZ585" s="171"/>
      <c r="BA585" s="171"/>
      <c r="BB585" s="171"/>
      <c r="BC585" s="171"/>
      <c r="BD585" s="171"/>
      <c r="BE585" s="171"/>
      <c r="BF585" s="171"/>
      <c r="BG585" s="171"/>
      <c r="BH585" s="184"/>
      <c r="BI585" s="178"/>
      <c r="BJ585" s="178"/>
      <c r="BK585" s="172"/>
      <c r="BM585" s="9"/>
    </row>
    <row r="586" spans="2:76" x14ac:dyDescent="0.45">
      <c r="B586" s="189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71"/>
      <c r="AI586" s="171"/>
      <c r="AJ586" s="171"/>
      <c r="AK586" s="171"/>
      <c r="AL586" s="171"/>
      <c r="AM586" s="171"/>
      <c r="AN586" s="171"/>
      <c r="AO586" s="171"/>
      <c r="AP586" s="171"/>
      <c r="AQ586" s="171"/>
      <c r="AR586" s="171"/>
      <c r="AS586" s="171"/>
      <c r="AT586" s="171"/>
      <c r="AU586" s="171"/>
      <c r="AV586" s="171"/>
      <c r="AW586" s="171"/>
      <c r="AX586" s="171"/>
      <c r="AY586" s="171"/>
      <c r="AZ586" s="171"/>
      <c r="BA586" s="171"/>
      <c r="BB586" s="171"/>
      <c r="BC586" s="171"/>
      <c r="BD586" s="171"/>
      <c r="BE586" s="171"/>
      <c r="BF586" s="171"/>
      <c r="BG586" s="171"/>
      <c r="BH586" s="184"/>
      <c r="BI586" s="178"/>
      <c r="BJ586" s="178"/>
      <c r="BK586" s="172"/>
      <c r="BM586" s="9"/>
    </row>
    <row r="587" spans="2:76" x14ac:dyDescent="0.45">
      <c r="B587" s="189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71"/>
      <c r="AI587" s="171"/>
      <c r="AJ587" s="171"/>
      <c r="AK587" s="171"/>
      <c r="AL587" s="171"/>
      <c r="AM587" s="171"/>
      <c r="AN587" s="171"/>
      <c r="AO587" s="171"/>
      <c r="AP587" s="171"/>
      <c r="AQ587" s="171"/>
      <c r="AR587" s="171"/>
      <c r="AS587" s="171"/>
      <c r="AT587" s="171"/>
      <c r="AU587" s="171"/>
      <c r="AV587" s="171"/>
      <c r="AW587" s="171"/>
      <c r="AX587" s="171"/>
      <c r="AY587" s="171"/>
      <c r="AZ587" s="171"/>
      <c r="BA587" s="171"/>
      <c r="BB587" s="171"/>
      <c r="BC587" s="171"/>
      <c r="BD587" s="171"/>
      <c r="BE587" s="171"/>
      <c r="BF587" s="171"/>
      <c r="BG587" s="171"/>
      <c r="BH587" s="184"/>
      <c r="BI587" s="178"/>
      <c r="BJ587" s="178"/>
      <c r="BK587" s="172"/>
      <c r="BM587" s="9"/>
    </row>
    <row r="588" spans="2:76" x14ac:dyDescent="0.45">
      <c r="B588" s="189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71"/>
      <c r="AI588" s="171"/>
      <c r="AJ588" s="171"/>
      <c r="AK588" s="171"/>
      <c r="AL588" s="171"/>
      <c r="AM588" s="171"/>
      <c r="AN588" s="171"/>
      <c r="AO588" s="171"/>
      <c r="AP588" s="171"/>
      <c r="AQ588" s="171"/>
      <c r="AR588" s="171"/>
      <c r="AS588" s="171"/>
      <c r="AT588" s="171"/>
      <c r="AU588" s="171"/>
      <c r="AV588" s="171"/>
      <c r="AW588" s="171"/>
      <c r="AX588" s="171"/>
      <c r="AY588" s="171"/>
      <c r="AZ588" s="171"/>
      <c r="BA588" s="171"/>
      <c r="BB588" s="171"/>
      <c r="BC588" s="171"/>
      <c r="BD588" s="171"/>
      <c r="BE588" s="171"/>
      <c r="BF588" s="171"/>
      <c r="BG588" s="171"/>
      <c r="BH588" s="184"/>
      <c r="BI588" s="178"/>
      <c r="BJ588" s="178"/>
      <c r="BK588" s="172"/>
      <c r="BM588" s="9"/>
    </row>
    <row r="589" spans="2:76" x14ac:dyDescent="0.45">
      <c r="B589" s="189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71"/>
      <c r="AI589" s="171"/>
      <c r="AJ589" s="171"/>
      <c r="AK589" s="171"/>
      <c r="AL589" s="171"/>
      <c r="AM589" s="171"/>
      <c r="AN589" s="171"/>
      <c r="AO589" s="171"/>
      <c r="AP589" s="171"/>
      <c r="AQ589" s="171"/>
      <c r="AR589" s="171"/>
      <c r="AS589" s="171"/>
      <c r="AT589" s="171"/>
      <c r="AU589" s="171"/>
      <c r="AV589" s="171"/>
      <c r="AW589" s="171"/>
      <c r="AX589" s="171"/>
      <c r="AY589" s="171"/>
      <c r="AZ589" s="171"/>
      <c r="BA589" s="171"/>
      <c r="BB589" s="171"/>
      <c r="BC589" s="171"/>
      <c r="BD589" s="171"/>
      <c r="BE589" s="171"/>
      <c r="BF589" s="171"/>
      <c r="BG589" s="171"/>
      <c r="BH589" s="184"/>
      <c r="BI589" s="178"/>
      <c r="BJ589" s="178"/>
      <c r="BK589" s="172"/>
      <c r="BM589" s="9"/>
    </row>
    <row r="590" spans="2:76" x14ac:dyDescent="0.45">
      <c r="B590" s="189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71"/>
      <c r="AI590" s="171"/>
      <c r="AJ590" s="171"/>
      <c r="AK590" s="171"/>
      <c r="AL590" s="171"/>
      <c r="AM590" s="171"/>
      <c r="AN590" s="171"/>
      <c r="AO590" s="171"/>
      <c r="AP590" s="171"/>
      <c r="AQ590" s="171"/>
      <c r="AR590" s="171"/>
      <c r="AS590" s="171"/>
      <c r="AT590" s="171"/>
      <c r="AU590" s="171"/>
      <c r="AV590" s="171"/>
      <c r="AW590" s="171"/>
      <c r="AX590" s="171"/>
      <c r="AY590" s="171"/>
      <c r="AZ590" s="171"/>
      <c r="BA590" s="171"/>
      <c r="BB590" s="171"/>
      <c r="BC590" s="171"/>
      <c r="BD590" s="171"/>
      <c r="BE590" s="171"/>
      <c r="BF590" s="171"/>
      <c r="BG590" s="171"/>
      <c r="BH590" s="184"/>
      <c r="BI590" s="178"/>
      <c r="BJ590" s="178"/>
      <c r="BK590" s="172"/>
      <c r="BM590" s="9"/>
    </row>
    <row r="591" spans="2:76" x14ac:dyDescent="0.45">
      <c r="B591" s="189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71"/>
      <c r="AI591" s="171"/>
      <c r="AJ591" s="171"/>
      <c r="AK591" s="171"/>
      <c r="AL591" s="171"/>
      <c r="AM591" s="171"/>
      <c r="AN591" s="171"/>
      <c r="AO591" s="171"/>
      <c r="AP591" s="171"/>
      <c r="AQ591" s="171"/>
      <c r="AR591" s="171"/>
      <c r="AS591" s="171"/>
      <c r="AT591" s="171"/>
      <c r="AU591" s="171"/>
      <c r="AV591" s="171"/>
      <c r="AW591" s="171"/>
      <c r="AX591" s="171"/>
      <c r="AY591" s="171"/>
      <c r="AZ591" s="171"/>
      <c r="BA591" s="171"/>
      <c r="BB591" s="171"/>
      <c r="BC591" s="171"/>
      <c r="BD591" s="171"/>
      <c r="BE591" s="171"/>
      <c r="BF591" s="171"/>
      <c r="BG591" s="171"/>
      <c r="BH591" s="184"/>
      <c r="BI591" s="178"/>
      <c r="BJ591" s="178"/>
      <c r="BK591" s="172"/>
      <c r="BM591" s="9"/>
      <c r="BX591" t="s">
        <v>341</v>
      </c>
    </row>
    <row r="592" spans="2:76" x14ac:dyDescent="0.45">
      <c r="B592" s="189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71"/>
      <c r="AI592" s="171"/>
      <c r="AJ592" s="171"/>
      <c r="AK592" s="171"/>
      <c r="AL592" s="171"/>
      <c r="AM592" s="171"/>
      <c r="AN592" s="171"/>
      <c r="AO592" s="171"/>
      <c r="AP592" s="171"/>
      <c r="AQ592" s="171"/>
      <c r="AR592" s="171"/>
      <c r="AS592" s="171"/>
      <c r="AT592" s="171"/>
      <c r="AU592" s="171"/>
      <c r="AV592" s="171"/>
      <c r="AW592" s="171"/>
      <c r="AX592" s="171"/>
      <c r="AY592" s="171"/>
      <c r="AZ592" s="171"/>
      <c r="BA592" s="171"/>
      <c r="BB592" s="171"/>
      <c r="BC592" s="171"/>
      <c r="BD592" s="171"/>
      <c r="BE592" s="171"/>
      <c r="BF592" s="171"/>
      <c r="BG592" s="171"/>
      <c r="BH592" s="184"/>
      <c r="BI592" s="178"/>
      <c r="BJ592" s="178"/>
      <c r="BK592" s="172"/>
      <c r="BM592" s="9"/>
    </row>
    <row r="593" spans="2:65" x14ac:dyDescent="0.45">
      <c r="B593" s="189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71"/>
      <c r="AI593" s="171"/>
      <c r="AJ593" s="171"/>
      <c r="AK593" s="171"/>
      <c r="AL593" s="171"/>
      <c r="AM593" s="171"/>
      <c r="AN593" s="171"/>
      <c r="AO593" s="171"/>
      <c r="AP593" s="171"/>
      <c r="AQ593" s="171"/>
      <c r="AR593" s="171"/>
      <c r="AS593" s="171"/>
      <c r="AT593" s="171"/>
      <c r="AU593" s="171"/>
      <c r="AV593" s="171"/>
      <c r="AW593" s="171"/>
      <c r="AX593" s="171"/>
      <c r="AY593" s="171"/>
      <c r="AZ593" s="171"/>
      <c r="BA593" s="171"/>
      <c r="BB593" s="171"/>
      <c r="BC593" s="171"/>
      <c r="BD593" s="171"/>
      <c r="BE593" s="171"/>
      <c r="BF593" s="171"/>
      <c r="BG593" s="171"/>
      <c r="BH593" s="184"/>
      <c r="BI593" s="178"/>
      <c r="BJ593" s="178"/>
      <c r="BK593" s="172"/>
      <c r="BM593" s="9"/>
    </row>
    <row r="594" spans="2:65" x14ac:dyDescent="0.45">
      <c r="B594" s="189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71"/>
      <c r="AI594" s="171"/>
      <c r="AJ594" s="171"/>
      <c r="AK594" s="171"/>
      <c r="AL594" s="171"/>
      <c r="AM594" s="171"/>
      <c r="AN594" s="171"/>
      <c r="AO594" s="171"/>
      <c r="AP594" s="171"/>
      <c r="AQ594" s="171"/>
      <c r="AR594" s="171"/>
      <c r="AS594" s="171"/>
      <c r="AT594" s="171"/>
      <c r="AU594" s="171"/>
      <c r="AV594" s="171"/>
      <c r="AW594" s="171"/>
      <c r="AX594" s="171"/>
      <c r="AY594" s="171"/>
      <c r="AZ594" s="171"/>
      <c r="BA594" s="171"/>
      <c r="BB594" s="171"/>
      <c r="BC594" s="171"/>
      <c r="BD594" s="171"/>
      <c r="BE594" s="171"/>
      <c r="BF594" s="171"/>
      <c r="BG594" s="171"/>
      <c r="BH594" s="184"/>
      <c r="BI594" s="178"/>
      <c r="BJ594" s="178"/>
      <c r="BK594" s="172"/>
      <c r="BM594" s="9"/>
    </row>
    <row r="595" spans="2:65" x14ac:dyDescent="0.45">
      <c r="B595" s="189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71"/>
      <c r="AI595" s="171"/>
      <c r="AJ595" s="171"/>
      <c r="AK595" s="171"/>
      <c r="AL595" s="171"/>
      <c r="AM595" s="171"/>
      <c r="AN595" s="171"/>
      <c r="AO595" s="171"/>
      <c r="AP595" s="171"/>
      <c r="AQ595" s="171"/>
      <c r="AR595" s="171"/>
      <c r="AS595" s="171"/>
      <c r="AT595" s="171"/>
      <c r="AU595" s="171"/>
      <c r="AV595" s="171"/>
      <c r="AW595" s="171"/>
      <c r="AX595" s="171"/>
      <c r="AY595" s="171"/>
      <c r="AZ595" s="171"/>
      <c r="BA595" s="171"/>
      <c r="BB595" s="171"/>
      <c r="BC595" s="171"/>
      <c r="BD595" s="171"/>
      <c r="BE595" s="171"/>
      <c r="BF595" s="171"/>
      <c r="BG595" s="171"/>
      <c r="BH595" s="184"/>
      <c r="BI595" s="178"/>
      <c r="BJ595" s="178"/>
      <c r="BK595" s="172"/>
      <c r="BM595" s="9"/>
    </row>
    <row r="596" spans="2:65" x14ac:dyDescent="0.45">
      <c r="B596" s="189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71"/>
      <c r="AI596" s="171"/>
      <c r="AJ596" s="171"/>
      <c r="AK596" s="171"/>
      <c r="AL596" s="171"/>
      <c r="AM596" s="171"/>
      <c r="AN596" s="171"/>
      <c r="AO596" s="171"/>
      <c r="AP596" s="171"/>
      <c r="AQ596" s="171"/>
      <c r="AR596" s="171"/>
      <c r="AS596" s="171"/>
      <c r="AT596" s="171"/>
      <c r="AU596" s="171"/>
      <c r="AV596" s="171"/>
      <c r="AW596" s="171"/>
      <c r="AX596" s="171"/>
      <c r="AY596" s="171"/>
      <c r="AZ596" s="171"/>
      <c r="BA596" s="171"/>
      <c r="BB596" s="171"/>
      <c r="BC596" s="171"/>
      <c r="BD596" s="171"/>
      <c r="BE596" s="171"/>
      <c r="BF596" s="171"/>
      <c r="BG596" s="171"/>
      <c r="BH596" s="184"/>
      <c r="BI596" s="178"/>
      <c r="BJ596" s="178"/>
      <c r="BK596" s="172"/>
      <c r="BM596" s="9"/>
    </row>
    <row r="597" spans="2:65" x14ac:dyDescent="0.45">
      <c r="B597" s="189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71"/>
      <c r="AI597" s="171"/>
      <c r="AJ597" s="171"/>
      <c r="AK597" s="171"/>
      <c r="AL597" s="171"/>
      <c r="AM597" s="171"/>
      <c r="AN597" s="171"/>
      <c r="AO597" s="171"/>
      <c r="AP597" s="171"/>
      <c r="AQ597" s="171"/>
      <c r="AR597" s="171"/>
      <c r="AS597" s="171"/>
      <c r="AT597" s="171"/>
      <c r="AU597" s="171"/>
      <c r="AV597" s="171"/>
      <c r="AW597" s="171"/>
      <c r="AX597" s="171"/>
      <c r="AY597" s="171"/>
      <c r="AZ597" s="171"/>
      <c r="BA597" s="171"/>
      <c r="BB597" s="171"/>
      <c r="BC597" s="171"/>
      <c r="BD597" s="171"/>
      <c r="BE597" s="171"/>
      <c r="BF597" s="171"/>
      <c r="BG597" s="171"/>
      <c r="BH597" s="184"/>
      <c r="BI597" s="178"/>
      <c r="BJ597" s="178"/>
      <c r="BK597" s="172"/>
      <c r="BM597" s="9"/>
    </row>
    <row r="598" spans="2:65" x14ac:dyDescent="0.45">
      <c r="B598" s="189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71"/>
      <c r="AI598" s="171"/>
      <c r="AJ598" s="171"/>
      <c r="AK598" s="171"/>
      <c r="AL598" s="171"/>
      <c r="AM598" s="171"/>
      <c r="AN598" s="171"/>
      <c r="AO598" s="171"/>
      <c r="AP598" s="171"/>
      <c r="AQ598" s="171"/>
      <c r="AR598" s="171"/>
      <c r="AS598" s="171"/>
      <c r="AT598" s="171"/>
      <c r="AU598" s="171"/>
      <c r="AV598" s="171"/>
      <c r="AW598" s="171"/>
      <c r="AX598" s="171"/>
      <c r="AY598" s="171"/>
      <c r="AZ598" s="171"/>
      <c r="BA598" s="171"/>
      <c r="BB598" s="171"/>
      <c r="BC598" s="171"/>
      <c r="BD598" s="171"/>
      <c r="BE598" s="171"/>
      <c r="BF598" s="171"/>
      <c r="BG598" s="171"/>
      <c r="BH598" s="184"/>
      <c r="BI598" s="178"/>
      <c r="BJ598" s="178"/>
      <c r="BK598" s="172"/>
      <c r="BM598" s="9"/>
    </row>
    <row r="599" spans="2:65" x14ac:dyDescent="0.45">
      <c r="B599" s="189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71"/>
      <c r="AI599" s="171"/>
      <c r="AJ599" s="171"/>
      <c r="AK599" s="171"/>
      <c r="AL599" s="171"/>
      <c r="AM599" s="171"/>
      <c r="AN599" s="171"/>
      <c r="AO599" s="171"/>
      <c r="AP599" s="171"/>
      <c r="AQ599" s="171"/>
      <c r="AR599" s="171"/>
      <c r="AS599" s="171"/>
      <c r="AT599" s="171"/>
      <c r="AU599" s="171"/>
      <c r="AV599" s="171"/>
      <c r="AW599" s="171"/>
      <c r="AX599" s="171"/>
      <c r="AY599" s="171"/>
      <c r="AZ599" s="171"/>
      <c r="BA599" s="171"/>
      <c r="BB599" s="171"/>
      <c r="BC599" s="171"/>
      <c r="BD599" s="171"/>
      <c r="BE599" s="171"/>
      <c r="BF599" s="171"/>
      <c r="BG599" s="171"/>
      <c r="BH599" s="184"/>
      <c r="BI599" s="178"/>
      <c r="BJ599" s="178"/>
      <c r="BK599" s="172"/>
      <c r="BM599" s="9"/>
    </row>
    <row r="600" spans="2:65" x14ac:dyDescent="0.45">
      <c r="B600" s="189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71"/>
      <c r="AI600" s="171"/>
      <c r="AJ600" s="171"/>
      <c r="AK600" s="171"/>
      <c r="AL600" s="171"/>
      <c r="AM600" s="171"/>
      <c r="AN600" s="171"/>
      <c r="AO600" s="171"/>
      <c r="AP600" s="171"/>
      <c r="AQ600" s="171"/>
      <c r="AR600" s="171"/>
      <c r="AS600" s="171"/>
      <c r="AT600" s="171"/>
      <c r="AU600" s="171"/>
      <c r="AV600" s="171"/>
      <c r="AW600" s="171"/>
      <c r="AX600" s="171"/>
      <c r="AY600" s="171"/>
      <c r="AZ600" s="171"/>
      <c r="BA600" s="171"/>
      <c r="BB600" s="171"/>
      <c r="BC600" s="171"/>
      <c r="BD600" s="171"/>
      <c r="BE600" s="171"/>
      <c r="BF600" s="171"/>
      <c r="BG600" s="171"/>
      <c r="BH600" s="184"/>
      <c r="BI600" s="178"/>
      <c r="BJ600" s="178"/>
      <c r="BK600" s="172"/>
      <c r="BM600" s="9"/>
    </row>
    <row r="601" spans="2:65" x14ac:dyDescent="0.45">
      <c r="B601" s="189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71"/>
      <c r="AI601" s="171"/>
      <c r="AJ601" s="171"/>
      <c r="AK601" s="171"/>
      <c r="AL601" s="171"/>
      <c r="AM601" s="171"/>
      <c r="AN601" s="171"/>
      <c r="AO601" s="171"/>
      <c r="AP601" s="171"/>
      <c r="AQ601" s="171"/>
      <c r="AR601" s="171"/>
      <c r="AS601" s="171"/>
      <c r="AT601" s="171"/>
      <c r="AU601" s="171"/>
      <c r="AV601" s="171"/>
      <c r="AW601" s="171"/>
      <c r="AX601" s="171"/>
      <c r="AY601" s="171"/>
      <c r="AZ601" s="171"/>
      <c r="BA601" s="171"/>
      <c r="BB601" s="171"/>
      <c r="BC601" s="171"/>
      <c r="BD601" s="171"/>
      <c r="BE601" s="171"/>
      <c r="BF601" s="171"/>
      <c r="BG601" s="171"/>
      <c r="BH601" s="184"/>
      <c r="BI601" s="178"/>
      <c r="BJ601" s="178"/>
      <c r="BK601" s="172"/>
      <c r="BM601" s="9"/>
    </row>
    <row r="602" spans="2:65" x14ac:dyDescent="0.45">
      <c r="B602" s="189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71"/>
      <c r="AI602" s="171"/>
      <c r="AJ602" s="171"/>
      <c r="AK602" s="171"/>
      <c r="AL602" s="171"/>
      <c r="AM602" s="171"/>
      <c r="AN602" s="171"/>
      <c r="AO602" s="171"/>
      <c r="AP602" s="171"/>
      <c r="AQ602" s="171"/>
      <c r="AR602" s="171"/>
      <c r="AS602" s="171"/>
      <c r="AT602" s="171"/>
      <c r="AU602" s="171"/>
      <c r="AV602" s="171"/>
      <c r="AW602" s="171"/>
      <c r="AX602" s="171"/>
      <c r="AY602" s="171"/>
      <c r="AZ602" s="171"/>
      <c r="BA602" s="171"/>
      <c r="BB602" s="171"/>
      <c r="BC602" s="171"/>
      <c r="BD602" s="171"/>
      <c r="BE602" s="171"/>
      <c r="BF602" s="171"/>
      <c r="BG602" s="171"/>
      <c r="BH602" s="184"/>
      <c r="BI602" s="178"/>
      <c r="BJ602" s="178"/>
      <c r="BK602" s="172"/>
      <c r="BM602" s="9"/>
    </row>
    <row r="603" spans="2:65" x14ac:dyDescent="0.45">
      <c r="B603" s="189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71"/>
      <c r="AI603" s="171"/>
      <c r="AJ603" s="171"/>
      <c r="AK603" s="171"/>
      <c r="AL603" s="171"/>
      <c r="AM603" s="171"/>
      <c r="AN603" s="171"/>
      <c r="AO603" s="171"/>
      <c r="AP603" s="171"/>
      <c r="AQ603" s="171"/>
      <c r="AR603" s="171"/>
      <c r="AS603" s="171"/>
      <c r="AT603" s="171"/>
      <c r="AU603" s="171"/>
      <c r="AV603" s="171"/>
      <c r="AW603" s="171"/>
      <c r="AX603" s="171"/>
      <c r="AY603" s="171"/>
      <c r="AZ603" s="171"/>
      <c r="BA603" s="171"/>
      <c r="BB603" s="171"/>
      <c r="BC603" s="171"/>
      <c r="BD603" s="171"/>
      <c r="BE603" s="171"/>
      <c r="BF603" s="171"/>
      <c r="BG603" s="171"/>
      <c r="BH603" s="184"/>
      <c r="BI603" s="178"/>
      <c r="BJ603" s="178"/>
      <c r="BK603" s="172"/>
      <c r="BM603" s="9"/>
    </row>
    <row r="604" spans="2:65" x14ac:dyDescent="0.45">
      <c r="B604" s="189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71"/>
      <c r="AI604" s="171"/>
      <c r="AJ604" s="171"/>
      <c r="AK604" s="171"/>
      <c r="AL604" s="171"/>
      <c r="AM604" s="171"/>
      <c r="AN604" s="171"/>
      <c r="AO604" s="171"/>
      <c r="AP604" s="171"/>
      <c r="AQ604" s="171"/>
      <c r="AR604" s="171"/>
      <c r="AS604" s="171"/>
      <c r="AT604" s="171"/>
      <c r="AU604" s="171"/>
      <c r="AV604" s="171"/>
      <c r="AW604" s="171"/>
      <c r="AX604" s="171"/>
      <c r="AY604" s="171"/>
      <c r="AZ604" s="171"/>
      <c r="BA604" s="171"/>
      <c r="BB604" s="171"/>
      <c r="BC604" s="171"/>
      <c r="BD604" s="171"/>
      <c r="BE604" s="171"/>
      <c r="BF604" s="171"/>
      <c r="BG604" s="171"/>
      <c r="BH604" s="184"/>
      <c r="BI604" s="178"/>
      <c r="BJ604" s="178"/>
      <c r="BK604" s="172"/>
      <c r="BM604" s="9"/>
    </row>
    <row r="605" spans="2:65" x14ac:dyDescent="0.45">
      <c r="B605" s="189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71"/>
      <c r="AI605" s="171"/>
      <c r="AJ605" s="171"/>
      <c r="AK605" s="171"/>
      <c r="AL605" s="171"/>
      <c r="AM605" s="171"/>
      <c r="AN605" s="171"/>
      <c r="AO605" s="171"/>
      <c r="AP605" s="171"/>
      <c r="AQ605" s="171"/>
      <c r="AR605" s="171"/>
      <c r="AS605" s="171"/>
      <c r="AT605" s="171"/>
      <c r="AU605" s="171"/>
      <c r="AV605" s="171"/>
      <c r="AW605" s="171"/>
      <c r="AX605" s="171"/>
      <c r="AY605" s="171"/>
      <c r="AZ605" s="171"/>
      <c r="BA605" s="171"/>
      <c r="BB605" s="171"/>
      <c r="BC605" s="171"/>
      <c r="BD605" s="171"/>
      <c r="BE605" s="171"/>
      <c r="BF605" s="171"/>
      <c r="BG605" s="171"/>
      <c r="BH605" s="184"/>
      <c r="BI605" s="178"/>
      <c r="BJ605" s="178"/>
      <c r="BK605" s="172"/>
      <c r="BM605" s="9"/>
    </row>
    <row r="606" spans="2:65" x14ac:dyDescent="0.45">
      <c r="B606" s="189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71"/>
      <c r="AI606" s="171"/>
      <c r="AJ606" s="171"/>
      <c r="AK606" s="171"/>
      <c r="AL606" s="171"/>
      <c r="AM606" s="171"/>
      <c r="AN606" s="171"/>
      <c r="AO606" s="171"/>
      <c r="AP606" s="171"/>
      <c r="AQ606" s="171"/>
      <c r="AR606" s="171"/>
      <c r="AS606" s="171"/>
      <c r="AT606" s="171"/>
      <c r="AU606" s="171"/>
      <c r="AV606" s="171"/>
      <c r="AW606" s="171"/>
      <c r="AX606" s="171"/>
      <c r="AY606" s="171"/>
      <c r="AZ606" s="171"/>
      <c r="BA606" s="171"/>
      <c r="BB606" s="171"/>
      <c r="BC606" s="171"/>
      <c r="BD606" s="171"/>
      <c r="BE606" s="171"/>
      <c r="BF606" s="171"/>
      <c r="BG606" s="171"/>
      <c r="BH606" s="184"/>
      <c r="BI606" s="178"/>
      <c r="BJ606" s="178"/>
      <c r="BK606" s="172"/>
      <c r="BM606" s="9"/>
    </row>
    <row r="607" spans="2:65" x14ac:dyDescent="0.45">
      <c r="B607" s="189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71"/>
      <c r="AI607" s="171"/>
      <c r="AJ607" s="171"/>
      <c r="AK607" s="171"/>
      <c r="AL607" s="171"/>
      <c r="AM607" s="171"/>
      <c r="AN607" s="171"/>
      <c r="AO607" s="171"/>
      <c r="AP607" s="171"/>
      <c r="AQ607" s="171"/>
      <c r="AR607" s="171"/>
      <c r="AS607" s="171"/>
      <c r="AT607" s="171"/>
      <c r="AU607" s="171"/>
      <c r="AV607" s="171"/>
      <c r="AW607" s="171"/>
      <c r="AX607" s="171"/>
      <c r="AY607" s="171"/>
      <c r="AZ607" s="171"/>
      <c r="BA607" s="171"/>
      <c r="BB607" s="171"/>
      <c r="BC607" s="171"/>
      <c r="BD607" s="171"/>
      <c r="BE607" s="171"/>
      <c r="BF607" s="171"/>
      <c r="BG607" s="171"/>
      <c r="BH607" s="184"/>
      <c r="BI607" s="178"/>
      <c r="BJ607" s="178"/>
      <c r="BK607" s="172"/>
      <c r="BM607" s="9"/>
    </row>
    <row r="608" spans="2:65" x14ac:dyDescent="0.45">
      <c r="B608" s="189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71"/>
      <c r="AI608" s="171"/>
      <c r="AJ608" s="171"/>
      <c r="AK608" s="171"/>
      <c r="AL608" s="171"/>
      <c r="AM608" s="171"/>
      <c r="AN608" s="171"/>
      <c r="AO608" s="171"/>
      <c r="AP608" s="171"/>
      <c r="AQ608" s="171"/>
      <c r="AR608" s="171"/>
      <c r="AS608" s="171"/>
      <c r="AT608" s="171"/>
      <c r="AU608" s="171"/>
      <c r="AV608" s="171"/>
      <c r="AW608" s="171"/>
      <c r="AX608" s="171"/>
      <c r="AY608" s="171"/>
      <c r="AZ608" s="171"/>
      <c r="BA608" s="171"/>
      <c r="BB608" s="171"/>
      <c r="BC608" s="171"/>
      <c r="BD608" s="171"/>
      <c r="BE608" s="171"/>
      <c r="BF608" s="171"/>
      <c r="BG608" s="171"/>
      <c r="BH608" s="184"/>
      <c r="BI608" s="178"/>
      <c r="BJ608" s="178"/>
      <c r="BK608" s="172"/>
      <c r="BM608" s="9"/>
    </row>
    <row r="609" spans="2:65" x14ac:dyDescent="0.45">
      <c r="B609" s="189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71"/>
      <c r="AI609" s="171"/>
      <c r="AJ609" s="171"/>
      <c r="AK609" s="171"/>
      <c r="AL609" s="171"/>
      <c r="AM609" s="171"/>
      <c r="AN609" s="171"/>
      <c r="AO609" s="171"/>
      <c r="AP609" s="171"/>
      <c r="AQ609" s="171"/>
      <c r="AR609" s="171"/>
      <c r="AS609" s="171"/>
      <c r="AT609" s="171"/>
      <c r="AU609" s="171"/>
      <c r="AV609" s="171"/>
      <c r="AW609" s="171"/>
      <c r="AX609" s="171"/>
      <c r="AY609" s="171"/>
      <c r="AZ609" s="171"/>
      <c r="BA609" s="171"/>
      <c r="BB609" s="171"/>
      <c r="BC609" s="171"/>
      <c r="BD609" s="171"/>
      <c r="BE609" s="171"/>
      <c r="BF609" s="171"/>
      <c r="BG609" s="171"/>
      <c r="BH609" s="184"/>
      <c r="BI609" s="178"/>
      <c r="BJ609" s="178"/>
      <c r="BK609" s="172"/>
      <c r="BM609" s="9"/>
    </row>
    <row r="610" spans="2:65" x14ac:dyDescent="0.45">
      <c r="B610" s="189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71"/>
      <c r="AI610" s="171"/>
      <c r="AJ610" s="171"/>
      <c r="AK610" s="171"/>
      <c r="AL610" s="171"/>
      <c r="AM610" s="171"/>
      <c r="AN610" s="171"/>
      <c r="AO610" s="171"/>
      <c r="AP610" s="171"/>
      <c r="AQ610" s="171"/>
      <c r="AR610" s="171"/>
      <c r="AS610" s="171"/>
      <c r="AT610" s="171"/>
      <c r="AU610" s="171"/>
      <c r="AV610" s="171"/>
      <c r="AW610" s="171"/>
      <c r="AX610" s="171"/>
      <c r="AY610" s="171"/>
      <c r="AZ610" s="171"/>
      <c r="BA610" s="171"/>
      <c r="BB610" s="171"/>
      <c r="BC610" s="171"/>
      <c r="BD610" s="171"/>
      <c r="BE610" s="171"/>
      <c r="BF610" s="171"/>
      <c r="BG610" s="171"/>
      <c r="BH610" s="184"/>
      <c r="BI610" s="178"/>
      <c r="BJ610" s="178"/>
      <c r="BK610" s="172"/>
      <c r="BM610" s="9"/>
    </row>
    <row r="611" spans="2:65" x14ac:dyDescent="0.45">
      <c r="B611" s="189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71"/>
      <c r="AI611" s="171"/>
      <c r="AJ611" s="171"/>
      <c r="AK611" s="171"/>
      <c r="AL611" s="171"/>
      <c r="AM611" s="171"/>
      <c r="AN611" s="171"/>
      <c r="AO611" s="171"/>
      <c r="AP611" s="171"/>
      <c r="AQ611" s="171"/>
      <c r="AR611" s="171"/>
      <c r="AS611" s="171"/>
      <c r="AT611" s="171"/>
      <c r="AU611" s="171"/>
      <c r="AV611" s="171"/>
      <c r="AW611" s="171"/>
      <c r="AX611" s="171"/>
      <c r="AY611" s="171"/>
      <c r="AZ611" s="171"/>
      <c r="BA611" s="171"/>
      <c r="BB611" s="171"/>
      <c r="BC611" s="171"/>
      <c r="BD611" s="171"/>
      <c r="BE611" s="171"/>
      <c r="BF611" s="171"/>
      <c r="BG611" s="171"/>
      <c r="BH611" s="184"/>
      <c r="BI611" s="178"/>
      <c r="BJ611" s="178"/>
      <c r="BK611" s="172"/>
      <c r="BM611" s="9"/>
    </row>
    <row r="612" spans="2:65" x14ac:dyDescent="0.45">
      <c r="B612" s="189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71"/>
      <c r="AE612" s="171"/>
      <c r="AF612" s="171"/>
      <c r="AG612" s="171"/>
      <c r="AH612" s="171"/>
      <c r="AI612" s="171"/>
      <c r="AJ612" s="171"/>
      <c r="AK612" s="171"/>
      <c r="AL612" s="171"/>
      <c r="AM612" s="171"/>
      <c r="AN612" s="171"/>
      <c r="AO612" s="171"/>
      <c r="AP612" s="171"/>
      <c r="AQ612" s="171"/>
      <c r="AR612" s="171"/>
      <c r="AS612" s="171"/>
      <c r="AT612" s="171"/>
      <c r="AU612" s="171"/>
      <c r="AV612" s="171"/>
      <c r="AW612" s="171"/>
      <c r="AX612" s="171"/>
      <c r="AY612" s="171"/>
      <c r="AZ612" s="171"/>
      <c r="BA612" s="171"/>
      <c r="BB612" s="171"/>
      <c r="BC612" s="171"/>
      <c r="BD612" s="171"/>
      <c r="BE612" s="171"/>
      <c r="BF612" s="171"/>
      <c r="BG612" s="171"/>
      <c r="BH612" s="184"/>
      <c r="BI612" s="178"/>
      <c r="BJ612" s="178"/>
      <c r="BK612" s="172"/>
      <c r="BM612" s="9"/>
    </row>
    <row r="613" spans="2:65" x14ac:dyDescent="0.45">
      <c r="B613" s="189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71"/>
      <c r="AE613" s="171"/>
      <c r="AF613" s="171"/>
      <c r="AG613" s="171"/>
      <c r="AH613" s="171"/>
      <c r="AI613" s="171"/>
      <c r="AJ613" s="171"/>
      <c r="AK613" s="171"/>
      <c r="AL613" s="171"/>
      <c r="AM613" s="171"/>
      <c r="AN613" s="171"/>
      <c r="AO613" s="171"/>
      <c r="AP613" s="171"/>
      <c r="AQ613" s="171"/>
      <c r="AR613" s="171"/>
      <c r="AS613" s="171"/>
      <c r="AT613" s="171"/>
      <c r="AU613" s="171"/>
      <c r="AV613" s="171"/>
      <c r="AW613" s="171"/>
      <c r="AX613" s="171"/>
      <c r="AY613" s="171"/>
      <c r="AZ613" s="171"/>
      <c r="BA613" s="171"/>
      <c r="BB613" s="171"/>
      <c r="BC613" s="171"/>
      <c r="BD613" s="171"/>
      <c r="BE613" s="171"/>
      <c r="BF613" s="171"/>
      <c r="BG613" s="171"/>
      <c r="BH613" s="184"/>
      <c r="BI613" s="178"/>
      <c r="BJ613" s="178"/>
      <c r="BK613" s="172"/>
      <c r="BM613" s="9"/>
    </row>
    <row r="614" spans="2:65" x14ac:dyDescent="0.45">
      <c r="B614" s="189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71"/>
      <c r="AI614" s="171"/>
      <c r="AJ614" s="171"/>
      <c r="AK614" s="171"/>
      <c r="AL614" s="171"/>
      <c r="AM614" s="171"/>
      <c r="AN614" s="171"/>
      <c r="AO614" s="171"/>
      <c r="AP614" s="171"/>
      <c r="AQ614" s="171"/>
      <c r="AR614" s="171"/>
      <c r="AS614" s="171"/>
      <c r="AT614" s="171"/>
      <c r="AU614" s="171"/>
      <c r="AV614" s="171"/>
      <c r="AW614" s="171"/>
      <c r="AX614" s="171"/>
      <c r="AY614" s="171"/>
      <c r="AZ614" s="171"/>
      <c r="BA614" s="171"/>
      <c r="BB614" s="171"/>
      <c r="BC614" s="171"/>
      <c r="BD614" s="171"/>
      <c r="BE614" s="171"/>
      <c r="BF614" s="171"/>
      <c r="BG614" s="171"/>
      <c r="BH614" s="184"/>
      <c r="BI614" s="178"/>
      <c r="BJ614" s="178"/>
      <c r="BK614" s="172"/>
      <c r="BM614" s="9"/>
    </row>
    <row r="615" spans="2:65" x14ac:dyDescent="0.45">
      <c r="B615" s="189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71"/>
      <c r="AI615" s="171"/>
      <c r="AJ615" s="171"/>
      <c r="AK615" s="171"/>
      <c r="AL615" s="171"/>
      <c r="AM615" s="171"/>
      <c r="AN615" s="171"/>
      <c r="AO615" s="171"/>
      <c r="AP615" s="171"/>
      <c r="AQ615" s="171"/>
      <c r="AR615" s="171"/>
      <c r="AS615" s="171"/>
      <c r="AT615" s="171"/>
      <c r="AU615" s="171"/>
      <c r="AV615" s="171"/>
      <c r="AW615" s="171"/>
      <c r="AX615" s="171"/>
      <c r="AY615" s="171"/>
      <c r="AZ615" s="171"/>
      <c r="BA615" s="171"/>
      <c r="BB615" s="171"/>
      <c r="BC615" s="171"/>
      <c r="BD615" s="171"/>
      <c r="BE615" s="171"/>
      <c r="BF615" s="171"/>
      <c r="BG615" s="171"/>
      <c r="BH615" s="184"/>
      <c r="BI615" s="178"/>
      <c r="BJ615" s="178"/>
      <c r="BK615" s="172"/>
      <c r="BM615" s="9"/>
    </row>
    <row r="616" spans="2:65" x14ac:dyDescent="0.45">
      <c r="B616" s="189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71"/>
      <c r="AI616" s="171"/>
      <c r="AJ616" s="171"/>
      <c r="AK616" s="171"/>
      <c r="AL616" s="171"/>
      <c r="AM616" s="171"/>
      <c r="AN616" s="171"/>
      <c r="AO616" s="171"/>
      <c r="AP616" s="171"/>
      <c r="AQ616" s="171"/>
      <c r="AR616" s="171"/>
      <c r="AS616" s="171"/>
      <c r="AT616" s="171"/>
      <c r="AU616" s="171"/>
      <c r="AV616" s="171"/>
      <c r="AW616" s="171"/>
      <c r="AX616" s="171"/>
      <c r="AY616" s="171"/>
      <c r="AZ616" s="171"/>
      <c r="BA616" s="171"/>
      <c r="BB616" s="171"/>
      <c r="BC616" s="171"/>
      <c r="BD616" s="171"/>
      <c r="BE616" s="171"/>
      <c r="BF616" s="171"/>
      <c r="BG616" s="171"/>
      <c r="BH616" s="184"/>
      <c r="BI616" s="178"/>
      <c r="BJ616" s="178"/>
      <c r="BK616" s="172"/>
      <c r="BM616" s="9"/>
    </row>
    <row r="617" spans="2:65" x14ac:dyDescent="0.45">
      <c r="B617" s="189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71"/>
      <c r="AI617" s="171"/>
      <c r="AJ617" s="171"/>
      <c r="AK617" s="171"/>
      <c r="AL617" s="171"/>
      <c r="AM617" s="171"/>
      <c r="AN617" s="171"/>
      <c r="AO617" s="171"/>
      <c r="AP617" s="171"/>
      <c r="AQ617" s="171"/>
      <c r="AR617" s="171"/>
      <c r="AS617" s="171"/>
      <c r="AT617" s="171"/>
      <c r="AU617" s="171"/>
      <c r="AV617" s="171"/>
      <c r="AW617" s="171"/>
      <c r="AX617" s="171"/>
      <c r="AY617" s="171"/>
      <c r="AZ617" s="171"/>
      <c r="BA617" s="171"/>
      <c r="BB617" s="171"/>
      <c r="BC617" s="171"/>
      <c r="BD617" s="171"/>
      <c r="BE617" s="171"/>
      <c r="BF617" s="171"/>
      <c r="BG617" s="171"/>
      <c r="BH617" s="184"/>
      <c r="BI617" s="178"/>
      <c r="BJ617" s="178"/>
      <c r="BK617" s="172"/>
      <c r="BM617" s="9"/>
    </row>
    <row r="618" spans="2:65" x14ac:dyDescent="0.45">
      <c r="B618" s="189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71"/>
      <c r="AI618" s="171"/>
      <c r="AJ618" s="171"/>
      <c r="AK618" s="171"/>
      <c r="AL618" s="171"/>
      <c r="AM618" s="171"/>
      <c r="AN618" s="171"/>
      <c r="AO618" s="171"/>
      <c r="AP618" s="171"/>
      <c r="AQ618" s="171"/>
      <c r="AR618" s="171"/>
      <c r="AS618" s="171"/>
      <c r="AT618" s="171"/>
      <c r="AU618" s="171"/>
      <c r="AV618" s="171"/>
      <c r="AW618" s="171"/>
      <c r="AX618" s="171"/>
      <c r="AY618" s="171"/>
      <c r="AZ618" s="171"/>
      <c r="BA618" s="171"/>
      <c r="BB618" s="171"/>
      <c r="BC618" s="171"/>
      <c r="BD618" s="171"/>
      <c r="BE618" s="171"/>
      <c r="BF618" s="171"/>
      <c r="BG618" s="171"/>
      <c r="BH618" s="184"/>
      <c r="BI618" s="178"/>
      <c r="BJ618" s="178"/>
      <c r="BK618" s="172"/>
      <c r="BM618" s="9"/>
    </row>
    <row r="619" spans="2:65" x14ac:dyDescent="0.45">
      <c r="B619" s="189"/>
      <c r="C619" s="171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71"/>
      <c r="AI619" s="171"/>
      <c r="AJ619" s="171"/>
      <c r="AK619" s="171"/>
      <c r="AL619" s="171"/>
      <c r="AM619" s="171"/>
      <c r="AN619" s="171"/>
      <c r="AO619" s="171"/>
      <c r="AP619" s="171"/>
      <c r="AQ619" s="171"/>
      <c r="AR619" s="171"/>
      <c r="AS619" s="171"/>
      <c r="AT619" s="171"/>
      <c r="AU619" s="171"/>
      <c r="AV619" s="171"/>
      <c r="AW619" s="171"/>
      <c r="AX619" s="171"/>
      <c r="AY619" s="171"/>
      <c r="AZ619" s="171"/>
      <c r="BA619" s="171"/>
      <c r="BB619" s="171"/>
      <c r="BC619" s="171"/>
      <c r="BD619" s="171"/>
      <c r="BE619" s="171"/>
      <c r="BF619" s="171"/>
      <c r="BG619" s="171"/>
      <c r="BH619" s="184"/>
      <c r="BI619" s="178"/>
      <c r="BJ619" s="178"/>
      <c r="BK619" s="172"/>
      <c r="BM619" s="9"/>
    </row>
    <row r="620" spans="2:65" x14ac:dyDescent="0.45"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71"/>
      <c r="AI620" s="171"/>
      <c r="AJ620" s="171"/>
      <c r="AK620" s="171"/>
      <c r="AL620" s="171"/>
      <c r="AM620" s="171"/>
      <c r="AN620" s="171"/>
      <c r="AO620" s="171"/>
      <c r="AP620" s="171"/>
      <c r="AQ620" s="171"/>
      <c r="AR620" s="171"/>
      <c r="AS620" s="171"/>
      <c r="AT620" s="171"/>
      <c r="AU620" s="171"/>
      <c r="AV620" s="171"/>
      <c r="AW620" s="171"/>
      <c r="AX620" s="171"/>
      <c r="AY620" s="171"/>
      <c r="AZ620" s="171"/>
      <c r="BA620" s="171"/>
      <c r="BB620" s="171"/>
      <c r="BC620" s="171"/>
      <c r="BD620" s="171"/>
      <c r="BE620" s="171"/>
      <c r="BF620" s="171"/>
      <c r="BG620" s="171"/>
      <c r="BH620" s="184"/>
      <c r="BI620" s="178"/>
      <c r="BJ620" s="178"/>
      <c r="BK620" s="172"/>
      <c r="BM620" s="9"/>
    </row>
    <row r="621" spans="2:65" x14ac:dyDescent="0.45"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71"/>
      <c r="AI621" s="171"/>
      <c r="AJ621" s="171"/>
      <c r="AK621" s="171"/>
      <c r="AL621" s="171"/>
      <c r="AM621" s="171"/>
      <c r="AN621" s="171"/>
      <c r="AO621" s="171"/>
      <c r="AP621" s="171"/>
      <c r="AQ621" s="171"/>
      <c r="AR621" s="171"/>
      <c r="AS621" s="171"/>
      <c r="AT621" s="171"/>
      <c r="AU621" s="171"/>
      <c r="AV621" s="171"/>
      <c r="AW621" s="171"/>
      <c r="AX621" s="171"/>
      <c r="AY621" s="171"/>
      <c r="AZ621" s="171"/>
      <c r="BA621" s="171"/>
      <c r="BB621" s="171"/>
      <c r="BC621" s="171"/>
      <c r="BD621" s="171"/>
      <c r="BE621" s="171"/>
      <c r="BF621" s="171"/>
      <c r="BG621" s="171"/>
      <c r="BH621" s="184"/>
      <c r="BI621" s="178"/>
      <c r="BJ621" s="178"/>
      <c r="BK621" s="172"/>
      <c r="BM621" s="9"/>
    </row>
    <row r="622" spans="2:65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71"/>
      <c r="AI622" s="171"/>
      <c r="AJ622" s="171"/>
      <c r="AK622" s="171"/>
      <c r="AL622" s="171"/>
      <c r="AM622" s="171"/>
      <c r="AN622" s="171"/>
      <c r="AO622" s="171"/>
      <c r="AP622" s="171"/>
      <c r="AQ622" s="171"/>
      <c r="AR622" s="171"/>
      <c r="AS622" s="171"/>
      <c r="AT622" s="171"/>
      <c r="AU622" s="171"/>
      <c r="AV622" s="171"/>
      <c r="AW622" s="171"/>
      <c r="AX622" s="171"/>
      <c r="AY622" s="171"/>
      <c r="AZ622" s="171"/>
      <c r="BA622" s="171"/>
      <c r="BB622" s="171"/>
      <c r="BC622" s="171"/>
      <c r="BD622" s="171"/>
      <c r="BE622" s="171"/>
      <c r="BF622" s="171"/>
      <c r="BG622" s="171"/>
      <c r="BH622" s="184"/>
      <c r="BI622" s="178"/>
      <c r="BJ622" s="178"/>
      <c r="BK622" s="172"/>
      <c r="BM622" s="9"/>
    </row>
    <row r="623" spans="2:65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71"/>
      <c r="AI623" s="171"/>
      <c r="AJ623" s="171"/>
      <c r="AK623" s="171"/>
      <c r="AL623" s="171"/>
      <c r="AM623" s="171"/>
      <c r="AN623" s="171"/>
      <c r="AO623" s="171"/>
      <c r="AP623" s="171"/>
      <c r="AQ623" s="171"/>
      <c r="AR623" s="171"/>
      <c r="AS623" s="171"/>
      <c r="AT623" s="171"/>
      <c r="AU623" s="171"/>
      <c r="AV623" s="171"/>
      <c r="AW623" s="171"/>
      <c r="AX623" s="171"/>
      <c r="AY623" s="171"/>
      <c r="AZ623" s="171"/>
      <c r="BA623" s="171"/>
      <c r="BB623" s="171"/>
      <c r="BC623" s="171"/>
      <c r="BD623" s="171"/>
      <c r="BE623" s="171"/>
      <c r="BF623" s="171"/>
      <c r="BG623" s="171"/>
      <c r="BH623" s="184"/>
      <c r="BI623" s="178"/>
      <c r="BJ623" s="178"/>
      <c r="BK623" s="172"/>
      <c r="BM623" s="9"/>
    </row>
    <row r="624" spans="2:65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71"/>
      <c r="AI624" s="171"/>
      <c r="AJ624" s="171"/>
      <c r="AK624" s="171"/>
      <c r="AL624" s="171"/>
      <c r="AM624" s="171"/>
      <c r="AN624" s="171"/>
      <c r="AO624" s="171"/>
      <c r="AP624" s="171"/>
      <c r="AQ624" s="171"/>
      <c r="AR624" s="171"/>
      <c r="AS624" s="171"/>
      <c r="AT624" s="171"/>
      <c r="AU624" s="171"/>
      <c r="AV624" s="171"/>
      <c r="AW624" s="171"/>
      <c r="AX624" s="171"/>
      <c r="AY624" s="171"/>
      <c r="AZ624" s="171"/>
      <c r="BA624" s="171"/>
      <c r="BB624" s="171"/>
      <c r="BC624" s="171"/>
      <c r="BD624" s="171"/>
      <c r="BE624" s="171"/>
      <c r="BF624" s="171"/>
      <c r="BG624" s="171"/>
      <c r="BH624" s="184"/>
      <c r="BI624" s="178"/>
      <c r="BJ624" s="178"/>
      <c r="BK624" s="172"/>
      <c r="BM624" s="9"/>
    </row>
    <row r="625" spans="1:123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71"/>
      <c r="AI625" s="171"/>
      <c r="AJ625" s="171"/>
      <c r="AK625" s="171"/>
      <c r="AL625" s="171"/>
      <c r="AM625" s="171"/>
      <c r="AN625" s="171"/>
      <c r="AO625" s="171"/>
      <c r="AP625" s="171"/>
      <c r="AQ625" s="171"/>
      <c r="AR625" s="171"/>
      <c r="AS625" s="171"/>
      <c r="AT625" s="171"/>
      <c r="AU625" s="171"/>
      <c r="AV625" s="171"/>
      <c r="AW625" s="171"/>
      <c r="AX625" s="171"/>
      <c r="AY625" s="171"/>
      <c r="AZ625" s="171"/>
      <c r="BA625" s="171"/>
      <c r="BB625" s="171"/>
      <c r="BC625" s="171"/>
      <c r="BD625" s="171"/>
      <c r="BE625" s="171"/>
      <c r="BF625" s="171"/>
      <c r="BG625" s="171"/>
      <c r="BH625" s="184"/>
      <c r="BI625" s="178"/>
      <c r="BJ625" s="178"/>
      <c r="BK625" s="172"/>
      <c r="BM625" s="9"/>
    </row>
    <row r="626" spans="1:123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71"/>
      <c r="AI626" s="171"/>
      <c r="AJ626" s="171"/>
      <c r="AK626" s="171"/>
      <c r="AL626" s="171"/>
      <c r="AM626" s="171"/>
      <c r="AN626" s="171"/>
      <c r="AO626" s="171"/>
      <c r="AP626" s="171"/>
      <c r="AQ626" s="171"/>
      <c r="AR626" s="171"/>
      <c r="AS626" s="171"/>
      <c r="AT626" s="171"/>
      <c r="AU626" s="171"/>
      <c r="AV626" s="171"/>
      <c r="AW626" s="171"/>
      <c r="AX626" s="171"/>
      <c r="AY626" s="171"/>
      <c r="AZ626" s="171"/>
      <c r="BA626" s="171"/>
      <c r="BB626" s="171"/>
      <c r="BC626" s="171"/>
      <c r="BD626" s="171"/>
      <c r="BE626" s="171"/>
      <c r="BF626" s="171"/>
      <c r="BG626" s="171"/>
      <c r="BH626" s="184"/>
      <c r="BI626" s="178"/>
      <c r="BJ626" s="178"/>
      <c r="BK626" s="172"/>
      <c r="BM626" s="9"/>
    </row>
    <row r="627" spans="1:123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71"/>
      <c r="AI627" s="171"/>
      <c r="AJ627" s="171"/>
      <c r="AK627" s="171"/>
      <c r="AL627" s="171"/>
      <c r="AM627" s="171"/>
      <c r="AN627" s="171"/>
      <c r="AO627" s="171"/>
      <c r="AP627" s="171"/>
      <c r="AQ627" s="171"/>
      <c r="AR627" s="171"/>
      <c r="AS627" s="171"/>
      <c r="AT627" s="171"/>
      <c r="AU627" s="171"/>
      <c r="AV627" s="171"/>
      <c r="AW627" s="171"/>
      <c r="AX627" s="171"/>
      <c r="AY627" s="171"/>
      <c r="AZ627" s="171"/>
      <c r="BA627" s="171"/>
      <c r="BB627" s="171"/>
      <c r="BC627" s="171"/>
      <c r="BD627" s="171"/>
      <c r="BE627" s="171"/>
      <c r="BF627" s="171"/>
      <c r="BG627" s="171"/>
      <c r="BH627" s="184"/>
      <c r="BI627" s="178"/>
      <c r="BJ627" s="178"/>
      <c r="BK627" s="172"/>
      <c r="BM627" s="9"/>
    </row>
    <row r="628" spans="1:123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71"/>
      <c r="AI628" s="171"/>
      <c r="AJ628" s="171"/>
      <c r="AK628" s="171"/>
      <c r="AL628" s="171"/>
      <c r="AM628" s="171"/>
      <c r="AN628" s="171"/>
      <c r="AO628" s="171"/>
      <c r="AP628" s="171"/>
      <c r="AQ628" s="171"/>
      <c r="AR628" s="171"/>
      <c r="AS628" s="171"/>
      <c r="AT628" s="171"/>
      <c r="AU628" s="171"/>
      <c r="AV628" s="171"/>
      <c r="AW628" s="171"/>
      <c r="AX628" s="171"/>
      <c r="AY628" s="171"/>
      <c r="AZ628" s="171"/>
      <c r="BA628" s="171"/>
      <c r="BB628" s="171"/>
      <c r="BC628" s="171"/>
      <c r="BD628" s="171"/>
      <c r="BE628" s="171"/>
      <c r="BF628" s="171"/>
      <c r="BG628" s="171"/>
      <c r="BH628" s="184"/>
      <c r="BI628" s="178"/>
      <c r="BJ628" s="178"/>
      <c r="BK628" s="172"/>
      <c r="BM628" s="9"/>
    </row>
    <row r="629" spans="1:123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71"/>
      <c r="AI629" s="171"/>
      <c r="AJ629" s="171"/>
      <c r="AK629" s="171"/>
      <c r="AL629" s="171"/>
      <c r="AM629" s="171"/>
      <c r="AN629" s="171"/>
      <c r="AO629" s="171"/>
      <c r="AP629" s="171"/>
      <c r="AQ629" s="171"/>
      <c r="AR629" s="171"/>
      <c r="AS629" s="171"/>
      <c r="AT629" s="171"/>
      <c r="AU629" s="171"/>
      <c r="AV629" s="171"/>
      <c r="AW629" s="171"/>
      <c r="AX629" s="171"/>
      <c r="AY629" s="171"/>
      <c r="AZ629" s="171"/>
      <c r="BA629" s="171"/>
      <c r="BB629" s="171"/>
      <c r="BC629" s="171"/>
      <c r="BD629" s="171"/>
      <c r="BE629" s="171"/>
      <c r="BF629" s="171"/>
      <c r="BG629" s="171"/>
      <c r="BH629" s="184"/>
      <c r="BI629" s="178"/>
      <c r="BJ629" s="178"/>
      <c r="BK629" s="172"/>
      <c r="BM629" s="9"/>
    </row>
    <row r="630" spans="1:123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71"/>
      <c r="AI630" s="171"/>
      <c r="AJ630" s="171"/>
      <c r="AK630" s="171"/>
      <c r="AL630" s="171"/>
      <c r="AM630" s="171"/>
      <c r="AN630" s="171"/>
      <c r="AO630" s="171"/>
      <c r="AP630" s="171"/>
      <c r="AQ630" s="171"/>
      <c r="AR630" s="171"/>
      <c r="AS630" s="171"/>
      <c r="AT630" s="171"/>
      <c r="AU630" s="171"/>
      <c r="AV630" s="171"/>
      <c r="AW630" s="171"/>
      <c r="AX630" s="171"/>
      <c r="AY630" s="171"/>
      <c r="AZ630" s="171"/>
      <c r="BA630" s="171"/>
      <c r="BB630" s="171"/>
      <c r="BC630" s="171"/>
      <c r="BD630" s="171"/>
      <c r="BE630" s="171"/>
      <c r="BF630" s="171"/>
      <c r="BG630" s="171"/>
      <c r="BH630" s="184"/>
      <c r="BI630" s="178"/>
      <c r="BJ630" s="178"/>
      <c r="BK630" s="172"/>
      <c r="BM630" s="9"/>
    </row>
    <row r="631" spans="1:123" s="14" customFormat="1" ht="14.65" thickBot="1" x14ac:dyDescent="0.5">
      <c r="A631" s="8"/>
      <c r="B631" s="189"/>
      <c r="C631" s="180"/>
      <c r="D631" s="180"/>
      <c r="E631" s="180"/>
      <c r="F631" s="180"/>
      <c r="G631" s="180"/>
      <c r="H631" s="180"/>
      <c r="I631" s="180"/>
      <c r="J631" s="180"/>
      <c r="K631" s="180"/>
      <c r="L631" s="180"/>
      <c r="M631" s="180"/>
      <c r="N631" s="180"/>
      <c r="O631" s="180"/>
      <c r="P631" s="180"/>
      <c r="Q631" s="180"/>
      <c r="R631" s="180"/>
      <c r="S631" s="180"/>
      <c r="T631" s="180"/>
      <c r="U631" s="180"/>
      <c r="V631" s="180"/>
      <c r="W631" s="180"/>
      <c r="X631" s="180"/>
      <c r="Y631" s="180"/>
      <c r="Z631" s="180"/>
      <c r="AA631" s="180"/>
      <c r="AB631" s="180"/>
      <c r="AC631" s="180"/>
      <c r="AD631" s="180"/>
      <c r="AE631" s="180"/>
      <c r="AF631" s="180"/>
      <c r="AG631" s="180"/>
      <c r="AH631" s="180"/>
      <c r="AI631" s="180"/>
      <c r="AJ631" s="180"/>
      <c r="AK631" s="180"/>
      <c r="AL631" s="180"/>
      <c r="AM631" s="180"/>
      <c r="AN631" s="180"/>
      <c r="AO631" s="180"/>
      <c r="AP631" s="180"/>
      <c r="AQ631" s="180"/>
      <c r="AR631" s="180"/>
      <c r="AS631" s="180"/>
      <c r="AT631" s="180"/>
      <c r="AU631" s="180"/>
      <c r="AV631" s="180"/>
      <c r="AW631" s="180"/>
      <c r="AX631" s="180"/>
      <c r="AY631" s="180"/>
      <c r="AZ631" s="180"/>
      <c r="BA631" s="180"/>
      <c r="BB631" s="180"/>
      <c r="BC631" s="180"/>
      <c r="BD631" s="180"/>
      <c r="BE631" s="180"/>
      <c r="BF631" s="180"/>
      <c r="BG631" s="180"/>
      <c r="BH631" s="191"/>
      <c r="BI631" s="178"/>
      <c r="BJ631" s="178"/>
      <c r="BK631" s="172"/>
      <c r="BL631"/>
      <c r="BM631" s="9"/>
      <c r="BN631"/>
    </row>
    <row r="632" spans="1:123" ht="14.65" thickTop="1" x14ac:dyDescent="0.45">
      <c r="B632" s="189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  <c r="R632" s="177"/>
      <c r="S632" s="177"/>
      <c r="T632" s="177"/>
      <c r="U632" s="177"/>
      <c r="V632" s="177"/>
      <c r="W632" s="177"/>
      <c r="X632" s="177"/>
      <c r="Y632" s="177"/>
      <c r="Z632" s="177"/>
      <c r="AA632" s="177"/>
      <c r="AB632" s="177"/>
      <c r="AC632" s="177"/>
      <c r="AD632" s="177"/>
      <c r="AE632" s="177"/>
      <c r="AF632" s="177"/>
      <c r="AG632" s="177"/>
      <c r="AH632" s="177"/>
      <c r="AI632" s="177"/>
      <c r="AJ632" s="177"/>
      <c r="AK632" s="177"/>
      <c r="AL632" s="177"/>
      <c r="AM632" s="177"/>
      <c r="AN632" s="177"/>
      <c r="AO632" s="177"/>
      <c r="AP632" s="177"/>
      <c r="AQ632" s="177"/>
      <c r="AR632" s="177"/>
      <c r="AS632" s="177"/>
      <c r="AT632" s="177"/>
      <c r="AU632" s="177"/>
      <c r="AV632" s="177"/>
      <c r="AW632" s="177"/>
      <c r="AX632" s="177"/>
      <c r="AY632" s="177"/>
      <c r="AZ632" s="177"/>
      <c r="BA632" s="177"/>
      <c r="BB632" s="177"/>
      <c r="BC632" s="177"/>
      <c r="BD632" s="177"/>
      <c r="BE632" s="177"/>
      <c r="BF632" s="177"/>
      <c r="BG632" s="177"/>
      <c r="BH632" s="187"/>
      <c r="BI632" s="178"/>
      <c r="BJ632" s="178"/>
      <c r="BK632" s="172"/>
      <c r="BM632" s="9"/>
      <c r="BO632" s="102"/>
      <c r="BP632" s="102"/>
      <c r="BQ632" s="102"/>
      <c r="BR632" s="102"/>
      <c r="BS632" s="102"/>
      <c r="BT632" s="102"/>
      <c r="BU632" s="102"/>
      <c r="BV632" s="102"/>
      <c r="BW632" s="102"/>
      <c r="BX632" s="102"/>
      <c r="BY632" s="102"/>
      <c r="BZ632" s="102"/>
      <c r="CA632" s="102"/>
      <c r="CB632" s="102"/>
      <c r="CC632" s="102"/>
      <c r="CD632" s="102"/>
      <c r="CE632" s="102"/>
      <c r="CF632" s="102"/>
      <c r="CG632" s="102"/>
      <c r="CH632" s="102"/>
      <c r="CI632" s="102"/>
      <c r="CJ632" s="102"/>
      <c r="CK632" s="102"/>
      <c r="CL632" s="102"/>
      <c r="CM632" s="102"/>
      <c r="CN632" s="102"/>
      <c r="CO632" s="102"/>
      <c r="CP632" s="102"/>
      <c r="CQ632" s="102"/>
      <c r="CR632" s="102"/>
      <c r="CS632" s="102"/>
      <c r="CT632" s="102"/>
      <c r="CU632" s="102"/>
      <c r="CV632" s="102"/>
      <c r="CW632" s="102"/>
      <c r="CX632" s="102"/>
      <c r="CY632" s="102"/>
      <c r="CZ632" s="102"/>
      <c r="DA632" s="102"/>
      <c r="DB632" s="102"/>
      <c r="DC632" s="102"/>
      <c r="DD632" s="102"/>
      <c r="DE632" s="102"/>
      <c r="DF632" s="102"/>
      <c r="DG632" s="102"/>
      <c r="DH632" s="102"/>
      <c r="DI632" s="102"/>
      <c r="DJ632" s="102"/>
      <c r="DK632" s="102"/>
      <c r="DL632" s="102"/>
      <c r="DM632" s="102"/>
      <c r="DN632" s="102"/>
      <c r="DO632" s="102"/>
      <c r="DP632" s="102"/>
      <c r="DQ632" s="102"/>
      <c r="DR632" s="102"/>
      <c r="DS632" s="102"/>
    </row>
    <row r="633" spans="1:123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71"/>
      <c r="AI633" s="171"/>
      <c r="AJ633" s="171"/>
      <c r="AK633" s="171"/>
      <c r="AL633" s="171"/>
      <c r="AM633" s="171"/>
      <c r="AN633" s="171"/>
      <c r="AO633" s="171"/>
      <c r="AP633" s="171"/>
      <c r="AQ633" s="171"/>
      <c r="AR633" s="171"/>
      <c r="AS633" s="171"/>
      <c r="AT633" s="171"/>
      <c r="AU633" s="171"/>
      <c r="AV633" s="171"/>
      <c r="AW633" s="171"/>
      <c r="AX633" s="171"/>
      <c r="AY633" s="171"/>
      <c r="AZ633" s="171"/>
      <c r="BA633" s="171"/>
      <c r="BB633" s="171"/>
      <c r="BC633" s="171"/>
      <c r="BD633" s="171"/>
      <c r="BE633" s="171"/>
      <c r="BF633" s="171"/>
      <c r="BG633" s="171"/>
      <c r="BH633" s="184"/>
      <c r="BI633" s="178"/>
      <c r="BJ633" s="178"/>
      <c r="BK633" s="172"/>
      <c r="BM633" s="9"/>
      <c r="BO633" s="8">
        <v>0</v>
      </c>
      <c r="BP633" s="39">
        <v>0</v>
      </c>
      <c r="BQ633" s="39">
        <v>0</v>
      </c>
      <c r="BR633" s="39">
        <v>0</v>
      </c>
      <c r="BS633" s="39">
        <v>0</v>
      </c>
      <c r="BT633" s="39">
        <v>0</v>
      </c>
      <c r="BU633" s="39">
        <v>0</v>
      </c>
      <c r="BV633" s="39">
        <v>0</v>
      </c>
      <c r="BW633" s="39">
        <v>0</v>
      </c>
      <c r="BX633" s="39">
        <v>0</v>
      </c>
      <c r="BY633" s="39">
        <v>0</v>
      </c>
      <c r="BZ633" s="39">
        <v>0</v>
      </c>
      <c r="CA633" s="39">
        <v>0</v>
      </c>
      <c r="CB633" s="39">
        <v>0</v>
      </c>
      <c r="CC633" s="39">
        <v>0</v>
      </c>
      <c r="CD633" s="39">
        <v>0</v>
      </c>
      <c r="CE633" s="39">
        <v>0</v>
      </c>
      <c r="CF633" s="39">
        <v>0</v>
      </c>
      <c r="CG633" s="39">
        <v>0</v>
      </c>
      <c r="CH633" s="39">
        <v>0</v>
      </c>
      <c r="CI633" s="39">
        <v>0</v>
      </c>
      <c r="CJ633" s="39">
        <v>0</v>
      </c>
      <c r="CK633" s="39">
        <v>0</v>
      </c>
      <c r="CL633" s="39">
        <v>0</v>
      </c>
      <c r="CM633" s="39">
        <v>0</v>
      </c>
      <c r="CN633" s="39">
        <v>0</v>
      </c>
      <c r="CO633" s="39">
        <v>0</v>
      </c>
      <c r="CP633" s="39">
        <v>0</v>
      </c>
      <c r="CQ633" s="39">
        <v>0</v>
      </c>
      <c r="CR633" s="39">
        <v>0</v>
      </c>
      <c r="CS633" s="39">
        <v>0</v>
      </c>
      <c r="CT633" s="39">
        <v>0</v>
      </c>
      <c r="CU633" s="39">
        <v>0</v>
      </c>
      <c r="CV633" s="39">
        <v>0</v>
      </c>
      <c r="CW633" s="39">
        <v>0</v>
      </c>
      <c r="CX633" s="39">
        <v>0</v>
      </c>
      <c r="CY633" s="39">
        <v>0</v>
      </c>
      <c r="CZ633" s="39">
        <v>0</v>
      </c>
      <c r="DA633" s="39">
        <v>0</v>
      </c>
      <c r="DB633" s="39">
        <v>0</v>
      </c>
      <c r="DC633" s="39">
        <v>0</v>
      </c>
      <c r="DD633" s="39">
        <v>0</v>
      </c>
      <c r="DE633" s="39">
        <v>0</v>
      </c>
      <c r="DF633" s="39">
        <v>0</v>
      </c>
      <c r="DG633" s="39">
        <v>0</v>
      </c>
      <c r="DH633" s="39">
        <v>0</v>
      </c>
      <c r="DI633" s="39">
        <v>0</v>
      </c>
      <c r="DJ633" s="39">
        <v>0</v>
      </c>
      <c r="DK633" s="39">
        <v>0</v>
      </c>
      <c r="DL633" s="39">
        <v>0</v>
      </c>
      <c r="DM633" s="39">
        <v>0</v>
      </c>
      <c r="DN633" s="39">
        <v>0</v>
      </c>
      <c r="DO633" s="39">
        <v>0</v>
      </c>
      <c r="DP633" s="39">
        <v>0</v>
      </c>
      <c r="DQ633" s="39">
        <v>0</v>
      </c>
      <c r="DR633" s="39">
        <v>0</v>
      </c>
      <c r="DS633" s="39">
        <v>0</v>
      </c>
    </row>
    <row r="634" spans="1:123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71"/>
      <c r="AI634" s="171"/>
      <c r="AJ634" s="171"/>
      <c r="AK634" s="171"/>
      <c r="AL634" s="171"/>
      <c r="AM634" s="171"/>
      <c r="AN634" s="171"/>
      <c r="AO634" s="171"/>
      <c r="AP634" s="171"/>
      <c r="AQ634" s="171"/>
      <c r="AR634" s="171"/>
      <c r="AS634" s="171"/>
      <c r="AT634" s="171"/>
      <c r="AU634" s="171"/>
      <c r="AV634" s="171"/>
      <c r="AW634" s="171"/>
      <c r="AX634" s="171"/>
      <c r="AY634" s="171"/>
      <c r="AZ634" s="171"/>
      <c r="BA634" s="171"/>
      <c r="BB634" s="171"/>
      <c r="BC634" s="171"/>
      <c r="BD634" s="171"/>
      <c r="BE634" s="171"/>
      <c r="BF634" s="171"/>
      <c r="BG634" s="171"/>
      <c r="BH634" s="184"/>
      <c r="BI634" s="178"/>
      <c r="BJ634" s="178"/>
      <c r="BK634" s="172"/>
      <c r="BM634" s="9"/>
      <c r="BO634" s="40">
        <f t="shared" ref="BO634:CT634" si="30">ROWS(C632:C651)-COUNTBLANK(C632:C651)</f>
        <v>0</v>
      </c>
      <c r="BP634" s="40">
        <f t="shared" si="30"/>
        <v>0</v>
      </c>
      <c r="BQ634" s="40">
        <f t="shared" si="30"/>
        <v>0</v>
      </c>
      <c r="BR634" s="40">
        <f t="shared" si="30"/>
        <v>0</v>
      </c>
      <c r="BS634" s="40">
        <f t="shared" si="30"/>
        <v>0</v>
      </c>
      <c r="BT634" s="40">
        <f t="shared" si="30"/>
        <v>0</v>
      </c>
      <c r="BU634" s="40">
        <f t="shared" si="30"/>
        <v>0</v>
      </c>
      <c r="BV634" s="40">
        <f t="shared" si="30"/>
        <v>0</v>
      </c>
      <c r="BW634" s="40">
        <f t="shared" si="30"/>
        <v>0</v>
      </c>
      <c r="BX634" s="40">
        <f t="shared" si="30"/>
        <v>0</v>
      </c>
      <c r="BY634" s="40">
        <f t="shared" si="30"/>
        <v>0</v>
      </c>
      <c r="BZ634" s="40">
        <f t="shared" si="30"/>
        <v>0</v>
      </c>
      <c r="CA634" s="40">
        <f t="shared" si="30"/>
        <v>0</v>
      </c>
      <c r="CB634" s="40">
        <f t="shared" si="30"/>
        <v>0</v>
      </c>
      <c r="CC634" s="40">
        <f t="shared" si="30"/>
        <v>0</v>
      </c>
      <c r="CD634" s="40">
        <f t="shared" si="30"/>
        <v>0</v>
      </c>
      <c r="CE634" s="40">
        <f t="shared" si="30"/>
        <v>0</v>
      </c>
      <c r="CF634" s="40">
        <f t="shared" si="30"/>
        <v>0</v>
      </c>
      <c r="CG634" s="40">
        <f t="shared" si="30"/>
        <v>0</v>
      </c>
      <c r="CH634" s="40">
        <f t="shared" si="30"/>
        <v>0</v>
      </c>
      <c r="CI634" s="40">
        <f t="shared" si="30"/>
        <v>0</v>
      </c>
      <c r="CJ634" s="40">
        <f t="shared" si="30"/>
        <v>0</v>
      </c>
      <c r="CK634" s="40">
        <f t="shared" si="30"/>
        <v>0</v>
      </c>
      <c r="CL634" s="40">
        <f t="shared" si="30"/>
        <v>0</v>
      </c>
      <c r="CM634" s="40">
        <f t="shared" si="30"/>
        <v>0</v>
      </c>
      <c r="CN634" s="40">
        <f t="shared" si="30"/>
        <v>0</v>
      </c>
      <c r="CO634" s="40">
        <f t="shared" si="30"/>
        <v>0</v>
      </c>
      <c r="CP634" s="40">
        <f t="shared" si="30"/>
        <v>0</v>
      </c>
      <c r="CQ634" s="40">
        <f t="shared" si="30"/>
        <v>0</v>
      </c>
      <c r="CR634" s="40">
        <f t="shared" si="30"/>
        <v>0</v>
      </c>
      <c r="CS634" s="40">
        <f t="shared" si="30"/>
        <v>0</v>
      </c>
      <c r="CT634" s="40">
        <f t="shared" si="30"/>
        <v>0</v>
      </c>
      <c r="CU634" s="40">
        <f t="shared" ref="CU634:DS634" si="31">ROWS(AI632:AI651)-COUNTBLANK(AI632:AI651)</f>
        <v>0</v>
      </c>
      <c r="CV634" s="40">
        <f t="shared" si="31"/>
        <v>0</v>
      </c>
      <c r="CW634" s="40">
        <f t="shared" si="31"/>
        <v>0</v>
      </c>
      <c r="CX634" s="40">
        <f t="shared" si="31"/>
        <v>0</v>
      </c>
      <c r="CY634" s="40">
        <f t="shared" si="31"/>
        <v>0</v>
      </c>
      <c r="CZ634" s="40">
        <f t="shared" si="31"/>
        <v>0</v>
      </c>
      <c r="DA634" s="40">
        <f t="shared" si="31"/>
        <v>0</v>
      </c>
      <c r="DB634" s="40">
        <f t="shared" si="31"/>
        <v>0</v>
      </c>
      <c r="DC634" s="40">
        <f t="shared" si="31"/>
        <v>0</v>
      </c>
      <c r="DD634" s="40">
        <f t="shared" si="31"/>
        <v>0</v>
      </c>
      <c r="DE634" s="40">
        <f t="shared" si="31"/>
        <v>0</v>
      </c>
      <c r="DF634" s="40">
        <f t="shared" si="31"/>
        <v>0</v>
      </c>
      <c r="DG634" s="40">
        <f t="shared" si="31"/>
        <v>0</v>
      </c>
      <c r="DH634" s="40">
        <f t="shared" si="31"/>
        <v>0</v>
      </c>
      <c r="DI634" s="40">
        <f t="shared" si="31"/>
        <v>0</v>
      </c>
      <c r="DJ634" s="40">
        <f t="shared" si="31"/>
        <v>0</v>
      </c>
      <c r="DK634" s="40">
        <f t="shared" si="31"/>
        <v>0</v>
      </c>
      <c r="DL634" s="40">
        <f t="shared" si="31"/>
        <v>0</v>
      </c>
      <c r="DM634" s="40">
        <f t="shared" si="31"/>
        <v>0</v>
      </c>
      <c r="DN634" s="40">
        <f t="shared" si="31"/>
        <v>0</v>
      </c>
      <c r="DO634" s="40">
        <f t="shared" si="31"/>
        <v>0</v>
      </c>
      <c r="DP634" s="40">
        <f t="shared" si="31"/>
        <v>0</v>
      </c>
      <c r="DQ634" s="40">
        <f t="shared" si="31"/>
        <v>0</v>
      </c>
      <c r="DR634" s="40">
        <f t="shared" si="31"/>
        <v>0</v>
      </c>
      <c r="DS634" s="40">
        <f t="shared" si="31"/>
        <v>0</v>
      </c>
    </row>
    <row r="635" spans="1:123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71"/>
      <c r="AI635" s="171"/>
      <c r="AJ635" s="171"/>
      <c r="AK635" s="171"/>
      <c r="AL635" s="171"/>
      <c r="AM635" s="171"/>
      <c r="AN635" s="171"/>
      <c r="AO635" s="171"/>
      <c r="AP635" s="171"/>
      <c r="AQ635" s="171"/>
      <c r="AR635" s="171"/>
      <c r="AS635" s="171"/>
      <c r="AT635" s="171"/>
      <c r="AU635" s="171"/>
      <c r="AV635" s="171"/>
      <c r="AW635" s="171"/>
      <c r="AX635" s="171"/>
      <c r="AY635" s="171"/>
      <c r="AZ635" s="171"/>
      <c r="BA635" s="171"/>
      <c r="BB635" s="171"/>
      <c r="BC635" s="171"/>
      <c r="BD635" s="171"/>
      <c r="BE635" s="171"/>
      <c r="BF635" s="171"/>
      <c r="BG635" s="171"/>
      <c r="BH635" s="184"/>
      <c r="BI635" s="178"/>
      <c r="BJ635" s="178"/>
      <c r="BK635" s="172"/>
      <c r="BM635" s="9"/>
    </row>
    <row r="636" spans="1:123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71"/>
      <c r="AI636" s="171"/>
      <c r="AJ636" s="171"/>
      <c r="AK636" s="171"/>
      <c r="AL636" s="171"/>
      <c r="AM636" s="171"/>
      <c r="AN636" s="171"/>
      <c r="AO636" s="171"/>
      <c r="AP636" s="171"/>
      <c r="AQ636" s="171"/>
      <c r="AR636" s="171"/>
      <c r="AS636" s="171"/>
      <c r="AT636" s="171"/>
      <c r="AU636" s="171"/>
      <c r="AV636" s="171"/>
      <c r="AW636" s="171"/>
      <c r="AX636" s="171"/>
      <c r="AY636" s="171"/>
      <c r="AZ636" s="171"/>
      <c r="BA636" s="171"/>
      <c r="BB636" s="171"/>
      <c r="BC636" s="171"/>
      <c r="BD636" s="171"/>
      <c r="BE636" s="171"/>
      <c r="BF636" s="171"/>
      <c r="BG636" s="171"/>
      <c r="BH636" s="184"/>
      <c r="BI636" s="178"/>
      <c r="BJ636" s="178"/>
      <c r="BK636" s="172"/>
      <c r="BM636" s="9"/>
      <c r="BO636" s="22" t="s">
        <v>257</v>
      </c>
      <c r="BP636" s="22" t="s">
        <v>587</v>
      </c>
      <c r="BQ636" s="22" t="s">
        <v>590</v>
      </c>
      <c r="BR636" s="22" t="s">
        <v>588</v>
      </c>
      <c r="BS636" s="22" t="s">
        <v>589</v>
      </c>
    </row>
    <row r="637" spans="1:123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71"/>
      <c r="AI637" s="171"/>
      <c r="AJ637" s="171"/>
      <c r="AK637" s="171"/>
      <c r="AL637" s="171"/>
      <c r="AM637" s="171"/>
      <c r="AN637" s="171"/>
      <c r="AO637" s="171"/>
      <c r="AP637" s="171"/>
      <c r="AQ637" s="171"/>
      <c r="AR637" s="171"/>
      <c r="AS637" s="171"/>
      <c r="AT637" s="171"/>
      <c r="AU637" s="171"/>
      <c r="AV637" s="171"/>
      <c r="AW637" s="171"/>
      <c r="AX637" s="171"/>
      <c r="AY637" s="171"/>
      <c r="AZ637" s="171"/>
      <c r="BA637" s="171"/>
      <c r="BB637" s="171"/>
      <c r="BC637" s="171"/>
      <c r="BD637" s="171"/>
      <c r="BE637" s="171"/>
      <c r="BF637" s="171"/>
      <c r="BG637" s="171"/>
      <c r="BH637" s="184"/>
      <c r="BI637" s="178"/>
      <c r="BJ637" s="178"/>
      <c r="BK637" s="172"/>
      <c r="BM637" s="9"/>
      <c r="BO637" s="23">
        <f>ROWS(BH632:BH651)-COUNTBLANK(BH632:BH651)</f>
        <v>0</v>
      </c>
      <c r="BP637" s="23">
        <f>COUNTIF(BK632:BK651,"FALSE")</f>
        <v>0</v>
      </c>
      <c r="BQ637" s="23">
        <f>BO637-BP637</f>
        <v>0</v>
      </c>
      <c r="BR637" s="23">
        <f>COUNTIF(BJ632:BJ651,"O")</f>
        <v>0</v>
      </c>
      <c r="BS637" s="23">
        <f>COUNTIF(BJ632:BJ651,"*~?")</f>
        <v>0</v>
      </c>
    </row>
    <row r="638" spans="1:123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71"/>
      <c r="AI638" s="171"/>
      <c r="AJ638" s="171"/>
      <c r="AK638" s="171"/>
      <c r="AL638" s="171"/>
      <c r="AM638" s="171"/>
      <c r="AN638" s="171"/>
      <c r="AO638" s="171"/>
      <c r="AP638" s="171"/>
      <c r="AQ638" s="171"/>
      <c r="AR638" s="171"/>
      <c r="AS638" s="171"/>
      <c r="AT638" s="171"/>
      <c r="AU638" s="171"/>
      <c r="AV638" s="171"/>
      <c r="AW638" s="171"/>
      <c r="AX638" s="171"/>
      <c r="AY638" s="171"/>
      <c r="AZ638" s="171"/>
      <c r="BA638" s="171"/>
      <c r="BB638" s="171"/>
      <c r="BC638" s="171"/>
      <c r="BD638" s="171"/>
      <c r="BE638" s="171"/>
      <c r="BF638" s="171"/>
      <c r="BG638" s="171"/>
      <c r="BH638" s="184"/>
      <c r="BI638" s="178"/>
      <c r="BJ638" s="178"/>
      <c r="BK638" s="172"/>
      <c r="BM638" s="9"/>
    </row>
    <row r="639" spans="1:123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71"/>
      <c r="AI639" s="171"/>
      <c r="AJ639" s="171"/>
      <c r="AK639" s="171"/>
      <c r="AL639" s="171"/>
      <c r="AM639" s="171"/>
      <c r="AN639" s="171"/>
      <c r="AO639" s="171"/>
      <c r="AP639" s="171"/>
      <c r="AQ639" s="171"/>
      <c r="AR639" s="171"/>
      <c r="AS639" s="171"/>
      <c r="AT639" s="171"/>
      <c r="AU639" s="171"/>
      <c r="AV639" s="171"/>
      <c r="AW639" s="171"/>
      <c r="AX639" s="171"/>
      <c r="AY639" s="171"/>
      <c r="AZ639" s="171"/>
      <c r="BA639" s="171"/>
      <c r="BB639" s="171"/>
      <c r="BC639" s="171"/>
      <c r="BD639" s="171"/>
      <c r="BE639" s="171"/>
      <c r="BF639" s="171"/>
      <c r="BG639" s="171"/>
      <c r="BH639" s="184"/>
      <c r="BI639" s="178"/>
      <c r="BJ639" s="178"/>
      <c r="BK639" s="172"/>
      <c r="BM639" s="9"/>
      <c r="BO639" s="23"/>
      <c r="BP639" s="22" t="s">
        <v>455</v>
      </c>
      <c r="BQ639" s="22" t="s">
        <v>337</v>
      </c>
      <c r="BR639" s="22" t="s">
        <v>456</v>
      </c>
      <c r="BS639" s="88" t="s">
        <v>338</v>
      </c>
      <c r="BT639" s="88" t="s">
        <v>340</v>
      </c>
      <c r="BU639" s="88" t="s">
        <v>339</v>
      </c>
    </row>
    <row r="640" spans="1:123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71"/>
      <c r="AI640" s="171"/>
      <c r="AJ640" s="171"/>
      <c r="AK640" s="171"/>
      <c r="AL640" s="171"/>
      <c r="AM640" s="171"/>
      <c r="AN640" s="171"/>
      <c r="AO640" s="171"/>
      <c r="AP640" s="171"/>
      <c r="AQ640" s="171"/>
      <c r="AR640" s="171"/>
      <c r="AS640" s="171"/>
      <c r="AT640" s="171"/>
      <c r="AU640" s="171"/>
      <c r="AV640" s="171"/>
      <c r="AW640" s="171"/>
      <c r="AX640" s="171"/>
      <c r="AY640" s="171"/>
      <c r="AZ640" s="171"/>
      <c r="BA640" s="171"/>
      <c r="BB640" s="171"/>
      <c r="BC640" s="171"/>
      <c r="BD640" s="171"/>
      <c r="BE640" s="171"/>
      <c r="BF640" s="171"/>
      <c r="BG640" s="171"/>
      <c r="BH640" s="184"/>
      <c r="BI640" s="178"/>
      <c r="BJ640" s="178"/>
      <c r="BK640" s="172"/>
      <c r="BM640" s="9"/>
      <c r="BO640" s="22" t="s">
        <v>260</v>
      </c>
      <c r="BP640" s="25">
        <f>IF(ISNUMBER(SEARCH("S",A573)),COUNTIF(BK632:BK641,"False"),0)</f>
        <v>0</v>
      </c>
      <c r="BQ640" s="25">
        <f>IF(ISNUMBER(SEARCH("S",A573)),COUNTIF(BK642:BK651,"False"),0)</f>
        <v>0</v>
      </c>
      <c r="BR640" s="25">
        <v>0</v>
      </c>
      <c r="BS640" s="25">
        <f>IF(ISNUMBER(SEARCH("S",A573)),COUNTIF(BK632:BK636,"False")+COUNTIF(BK647:BK649,"False"),0)</f>
        <v>0</v>
      </c>
      <c r="BT640" s="25">
        <f>IF(ISNUMBER(SEARCH("S",A573)),COUNTIF(BK637:BK641,"False"),0)</f>
        <v>0</v>
      </c>
      <c r="BU640" s="25">
        <f>IF(ISNUMBER(SEARCH("S",A573)),COUNTIF(BK642:BK646,"False")+COUNTIF(BK650:BK651,"False"),0)</f>
        <v>0</v>
      </c>
    </row>
    <row r="641" spans="1:123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71"/>
      <c r="AI641" s="171"/>
      <c r="AJ641" s="171"/>
      <c r="AK641" s="171"/>
      <c r="AL641" s="171"/>
      <c r="AM641" s="171"/>
      <c r="AN641" s="171"/>
      <c r="AO641" s="171"/>
      <c r="AP641" s="171"/>
      <c r="AQ641" s="171"/>
      <c r="AR641" s="171"/>
      <c r="AS641" s="171"/>
      <c r="AT641" s="171"/>
      <c r="AU641" s="171"/>
      <c r="AV641" s="171"/>
      <c r="AW641" s="171"/>
      <c r="AX641" s="171"/>
      <c r="AY641" s="171"/>
      <c r="AZ641" s="171"/>
      <c r="BA641" s="171"/>
      <c r="BB641" s="171"/>
      <c r="BC641" s="171"/>
      <c r="BD641" s="171"/>
      <c r="BE641" s="171"/>
      <c r="BF641" s="171"/>
      <c r="BG641" s="171"/>
      <c r="BH641" s="184"/>
      <c r="BI641" s="178"/>
      <c r="BJ641" s="178"/>
      <c r="BK641" s="172"/>
      <c r="BM641" s="9"/>
      <c r="BO641" s="22" t="s">
        <v>352</v>
      </c>
      <c r="BP641" s="25">
        <f>IF(ISNUMBER(SEARCH("P",A573)),COUNTIF(BK632:BK641,"False"),0)</f>
        <v>0</v>
      </c>
      <c r="BQ641" s="25">
        <f>IF(ISNUMBER(SEARCH("P",A573)),COUNTIF(BK639:BK648,"False"),0)</f>
        <v>0</v>
      </c>
      <c r="BR641" s="25">
        <v>0</v>
      </c>
      <c r="BS641" s="25">
        <f>IF(ISNUMBER(SEARCH("P",A573)),COUNTIF(BK632:BK636,"False")+COUNTIF(BK645:BK646,"False"),0)</f>
        <v>0</v>
      </c>
      <c r="BT641" s="25">
        <f>IF(ISNUMBER(SEARCH("P",A573)),COUNTIF(BK637:BK640,"False"),0)</f>
        <v>0</v>
      </c>
      <c r="BU641" s="25">
        <f>IF(ISNUMBER(SEARCH("P",A573)),COUNTIF(BK641:BK644,"False")+COUNTIF(BK647:BK648,"False"),0)</f>
        <v>0</v>
      </c>
    </row>
    <row r="642" spans="1:123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71"/>
      <c r="AI642" s="171"/>
      <c r="AJ642" s="171"/>
      <c r="AK642" s="171"/>
      <c r="AL642" s="171"/>
      <c r="AM642" s="171"/>
      <c r="AN642" s="171"/>
      <c r="AO642" s="171"/>
      <c r="AP642" s="171"/>
      <c r="AQ642" s="171"/>
      <c r="AR642" s="171"/>
      <c r="AS642" s="171"/>
      <c r="AT642" s="171"/>
      <c r="AU642" s="171"/>
      <c r="AV642" s="171"/>
      <c r="AW642" s="171"/>
      <c r="AX642" s="171"/>
      <c r="AY642" s="171"/>
      <c r="AZ642" s="171"/>
      <c r="BA642" s="171"/>
      <c r="BB642" s="171"/>
      <c r="BC642" s="171"/>
      <c r="BD642" s="171"/>
      <c r="BE642" s="171"/>
      <c r="BF642" s="171"/>
      <c r="BG642" s="171"/>
      <c r="BH642" s="184"/>
      <c r="BI642" s="178"/>
      <c r="BJ642" s="178"/>
      <c r="BK642" s="172"/>
      <c r="BM642" s="9"/>
      <c r="BO642" s="22" t="s">
        <v>353</v>
      </c>
      <c r="BP642" s="25">
        <v>0</v>
      </c>
      <c r="BQ642" s="25">
        <v>0</v>
      </c>
      <c r="BR642" s="25">
        <v>0</v>
      </c>
      <c r="BS642" s="25">
        <v>0</v>
      </c>
      <c r="BT642" s="25">
        <v>0</v>
      </c>
      <c r="BU642" s="25">
        <v>0</v>
      </c>
    </row>
    <row r="643" spans="1:123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71"/>
      <c r="AI643" s="171"/>
      <c r="AJ643" s="171"/>
      <c r="AK643" s="171"/>
      <c r="AL643" s="171"/>
      <c r="AM643" s="171"/>
      <c r="AN643" s="171"/>
      <c r="AO643" s="171"/>
      <c r="AP643" s="171"/>
      <c r="AQ643" s="171"/>
      <c r="AR643" s="171"/>
      <c r="AS643" s="171"/>
      <c r="AT643" s="171"/>
      <c r="AU643" s="171"/>
      <c r="AV643" s="171"/>
      <c r="AW643" s="171"/>
      <c r="AX643" s="171"/>
      <c r="AY643" s="171"/>
      <c r="AZ643" s="171"/>
      <c r="BA643" s="171"/>
      <c r="BB643" s="171"/>
      <c r="BC643" s="171"/>
      <c r="BD643" s="171"/>
      <c r="BE643" s="171"/>
      <c r="BF643" s="171"/>
      <c r="BG643" s="171"/>
      <c r="BH643" s="184"/>
      <c r="BI643" s="178"/>
      <c r="BJ643" s="178"/>
      <c r="BK643" s="172"/>
      <c r="BM643" s="9"/>
    </row>
    <row r="644" spans="1:123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71"/>
      <c r="AI644" s="171"/>
      <c r="AJ644" s="171"/>
      <c r="AK644" s="171"/>
      <c r="AL644" s="171"/>
      <c r="AM644" s="171"/>
      <c r="AN644" s="171"/>
      <c r="AO644" s="171"/>
      <c r="AP644" s="171"/>
      <c r="AQ644" s="171"/>
      <c r="AR644" s="171"/>
      <c r="AS644" s="171"/>
      <c r="AT644" s="171"/>
      <c r="AU644" s="171"/>
      <c r="AV644" s="171"/>
      <c r="AW644" s="171"/>
      <c r="AX644" s="171"/>
      <c r="AY644" s="171"/>
      <c r="AZ644" s="171"/>
      <c r="BA644" s="171"/>
      <c r="BB644" s="171"/>
      <c r="BC644" s="171"/>
      <c r="BD644" s="171"/>
      <c r="BE644" s="171"/>
      <c r="BF644" s="171"/>
      <c r="BG644" s="171"/>
      <c r="BH644" s="184"/>
      <c r="BI644" s="178"/>
      <c r="BJ644" s="178"/>
      <c r="BK644" s="172"/>
      <c r="BM644" s="9"/>
    </row>
    <row r="645" spans="1:123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71"/>
      <c r="AI645" s="171"/>
      <c r="AJ645" s="171"/>
      <c r="AK645" s="171"/>
      <c r="AL645" s="171"/>
      <c r="AM645" s="171"/>
      <c r="AN645" s="171"/>
      <c r="AO645" s="171"/>
      <c r="AP645" s="171"/>
      <c r="AQ645" s="171"/>
      <c r="AR645" s="171"/>
      <c r="AS645" s="171"/>
      <c r="AT645" s="171"/>
      <c r="AU645" s="171"/>
      <c r="AV645" s="171"/>
      <c r="AW645" s="171"/>
      <c r="AX645" s="171"/>
      <c r="AY645" s="171"/>
      <c r="AZ645" s="171"/>
      <c r="BA645" s="171"/>
      <c r="BB645" s="171"/>
      <c r="BC645" s="171"/>
      <c r="BD645" s="171"/>
      <c r="BE645" s="171"/>
      <c r="BF645" s="171"/>
      <c r="BG645" s="171"/>
      <c r="BH645" s="184"/>
      <c r="BI645" s="178"/>
      <c r="BJ645" s="178"/>
      <c r="BK645" s="172"/>
      <c r="BM645" s="9"/>
    </row>
    <row r="646" spans="1:123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71"/>
      <c r="AI646" s="171"/>
      <c r="AJ646" s="171"/>
      <c r="AK646" s="171"/>
      <c r="AL646" s="171"/>
      <c r="AM646" s="171"/>
      <c r="AN646" s="171"/>
      <c r="AO646" s="171"/>
      <c r="AP646" s="171"/>
      <c r="AQ646" s="171"/>
      <c r="AR646" s="171"/>
      <c r="AS646" s="171"/>
      <c r="AT646" s="171"/>
      <c r="AU646" s="171"/>
      <c r="AV646" s="171"/>
      <c r="AW646" s="171"/>
      <c r="AX646" s="171"/>
      <c r="AY646" s="171"/>
      <c r="AZ646" s="171"/>
      <c r="BA646" s="171"/>
      <c r="BB646" s="171"/>
      <c r="BC646" s="171"/>
      <c r="BD646" s="171"/>
      <c r="BE646" s="171"/>
      <c r="BF646" s="171"/>
      <c r="BG646" s="171"/>
      <c r="BH646" s="184"/>
      <c r="BI646" s="178"/>
      <c r="BJ646" s="178"/>
      <c r="BK646" s="172"/>
      <c r="BM646" s="9"/>
    </row>
    <row r="647" spans="1:123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71"/>
      <c r="AI647" s="171"/>
      <c r="AJ647" s="171"/>
      <c r="AK647" s="171"/>
      <c r="AL647" s="171"/>
      <c r="AM647" s="171"/>
      <c r="AN647" s="171"/>
      <c r="AO647" s="171"/>
      <c r="AP647" s="171"/>
      <c r="AQ647" s="171"/>
      <c r="AR647" s="171"/>
      <c r="AS647" s="171"/>
      <c r="AT647" s="171"/>
      <c r="AU647" s="171"/>
      <c r="AV647" s="171"/>
      <c r="AW647" s="171"/>
      <c r="AX647" s="171"/>
      <c r="AY647" s="171"/>
      <c r="AZ647" s="171"/>
      <c r="BA647" s="171"/>
      <c r="BB647" s="171"/>
      <c r="BC647" s="171"/>
      <c r="BD647" s="171"/>
      <c r="BE647" s="171"/>
      <c r="BF647" s="171"/>
      <c r="BG647" s="171"/>
      <c r="BH647" s="184"/>
      <c r="BI647" s="178"/>
      <c r="BJ647" s="178"/>
      <c r="BK647" s="172"/>
      <c r="BM647" s="9"/>
    </row>
    <row r="648" spans="1:123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71"/>
      <c r="AI648" s="171"/>
      <c r="AJ648" s="171"/>
      <c r="AK648" s="171"/>
      <c r="AL648" s="171"/>
      <c r="AM648" s="171"/>
      <c r="AN648" s="171"/>
      <c r="AO648" s="171"/>
      <c r="AP648" s="171"/>
      <c r="AQ648" s="171"/>
      <c r="AR648" s="171"/>
      <c r="AS648" s="171"/>
      <c r="AT648" s="171"/>
      <c r="AU648" s="171"/>
      <c r="AV648" s="171"/>
      <c r="AW648" s="171"/>
      <c r="AX648" s="171"/>
      <c r="AY648" s="171"/>
      <c r="AZ648" s="171"/>
      <c r="BA648" s="171"/>
      <c r="BB648" s="171"/>
      <c r="BC648" s="171"/>
      <c r="BD648" s="171"/>
      <c r="BE648" s="171"/>
      <c r="BF648" s="171"/>
      <c r="BG648" s="171"/>
      <c r="BH648" s="184"/>
      <c r="BI648" s="178"/>
      <c r="BJ648" s="178"/>
      <c r="BK648" s="172"/>
      <c r="BM648" s="9"/>
    </row>
    <row r="649" spans="1:123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71"/>
      <c r="AI649" s="171"/>
      <c r="AJ649" s="171"/>
      <c r="AK649" s="171"/>
      <c r="AL649" s="171"/>
      <c r="AM649" s="171"/>
      <c r="AN649" s="171"/>
      <c r="AO649" s="171"/>
      <c r="AP649" s="171"/>
      <c r="AQ649" s="171"/>
      <c r="AR649" s="171"/>
      <c r="AS649" s="171"/>
      <c r="AT649" s="171"/>
      <c r="AU649" s="171"/>
      <c r="AV649" s="171"/>
      <c r="AW649" s="171"/>
      <c r="AX649" s="171"/>
      <c r="AY649" s="171"/>
      <c r="AZ649" s="171"/>
      <c r="BA649" s="171"/>
      <c r="BB649" s="171"/>
      <c r="BC649" s="171"/>
      <c r="BD649" s="171"/>
      <c r="BE649" s="171"/>
      <c r="BF649" s="171"/>
      <c r="BG649" s="171"/>
      <c r="BH649" s="184"/>
      <c r="BI649" s="178"/>
      <c r="BJ649" s="178"/>
      <c r="BK649" s="172"/>
      <c r="BM649" s="9"/>
    </row>
    <row r="650" spans="1:123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71"/>
      <c r="AI650" s="171"/>
      <c r="AJ650" s="171"/>
      <c r="AK650" s="171"/>
      <c r="AL650" s="171"/>
      <c r="AM650" s="171"/>
      <c r="AN650" s="171"/>
      <c r="AO650" s="171"/>
      <c r="AP650" s="171"/>
      <c r="AQ650" s="171"/>
      <c r="AR650" s="171"/>
      <c r="AS650" s="171"/>
      <c r="AT650" s="171"/>
      <c r="AU650" s="171"/>
      <c r="AV650" s="171"/>
      <c r="AW650" s="171"/>
      <c r="AX650" s="171"/>
      <c r="AY650" s="171"/>
      <c r="AZ650" s="171"/>
      <c r="BA650" s="171"/>
      <c r="BB650" s="171"/>
      <c r="BC650" s="171"/>
      <c r="BD650" s="171"/>
      <c r="BE650" s="171"/>
      <c r="BF650" s="171"/>
      <c r="BG650" s="171"/>
      <c r="BH650" s="184"/>
      <c r="BI650" s="178"/>
      <c r="BJ650" s="178"/>
      <c r="BK650" s="172"/>
      <c r="BM650" s="9"/>
    </row>
    <row r="651" spans="1:123" ht="14.65" thickBot="1" x14ac:dyDescent="0.5">
      <c r="B651" s="189"/>
      <c r="C651" s="174"/>
      <c r="D651" s="174"/>
      <c r="E651" s="174"/>
      <c r="F651" s="174"/>
      <c r="G651" s="174"/>
      <c r="H651" s="174"/>
      <c r="I651" s="174"/>
      <c r="J651" s="174"/>
      <c r="K651" s="174"/>
      <c r="L651" s="174"/>
      <c r="M651" s="174"/>
      <c r="N651" s="174"/>
      <c r="O651" s="174"/>
      <c r="P651" s="174"/>
      <c r="Q651" s="174"/>
      <c r="R651" s="174"/>
      <c r="S651" s="174"/>
      <c r="T651" s="174"/>
      <c r="U651" s="174"/>
      <c r="V651" s="174"/>
      <c r="W651" s="174"/>
      <c r="X651" s="174"/>
      <c r="Y651" s="174"/>
      <c r="Z651" s="174"/>
      <c r="AA651" s="174"/>
      <c r="AB651" s="174"/>
      <c r="AC651" s="174"/>
      <c r="AD651" s="174"/>
      <c r="AE651" s="174"/>
      <c r="AF651" s="174"/>
      <c r="AG651" s="174"/>
      <c r="AH651" s="174"/>
      <c r="AI651" s="174"/>
      <c r="AJ651" s="174"/>
      <c r="AK651" s="174"/>
      <c r="AL651" s="174"/>
      <c r="AM651" s="174"/>
      <c r="AN651" s="174"/>
      <c r="AO651" s="174"/>
      <c r="AP651" s="174"/>
      <c r="AQ651" s="174"/>
      <c r="AR651" s="174"/>
      <c r="AS651" s="174"/>
      <c r="AT651" s="174"/>
      <c r="AU651" s="174"/>
      <c r="AV651" s="174"/>
      <c r="AW651" s="174"/>
      <c r="AX651" s="174"/>
      <c r="AY651" s="174"/>
      <c r="AZ651" s="174"/>
      <c r="BA651" s="174"/>
      <c r="BB651" s="174"/>
      <c r="BC651" s="174"/>
      <c r="BD651" s="174"/>
      <c r="BE651" s="174"/>
      <c r="BF651" s="174"/>
      <c r="BG651" s="174"/>
      <c r="BH651" s="188"/>
      <c r="BI651" s="178"/>
      <c r="BJ651" s="178"/>
      <c r="BK651" s="172"/>
      <c r="BM651" s="9"/>
    </row>
    <row r="652" spans="1:123" s="12" customFormat="1" ht="21.75" thickTop="1" thickBot="1" x14ac:dyDescent="0.5">
      <c r="A652" s="8"/>
      <c r="B652" s="186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75"/>
      <c r="AI652" s="175"/>
      <c r="AJ652" s="175"/>
      <c r="AK652" s="175"/>
      <c r="AL652" s="175"/>
      <c r="AM652" s="175"/>
      <c r="AN652" s="175"/>
      <c r="AO652" s="175"/>
      <c r="AP652" s="175"/>
      <c r="AQ652" s="175"/>
      <c r="AR652" s="175"/>
      <c r="AS652" s="175"/>
      <c r="AT652" s="175"/>
      <c r="AU652" s="175"/>
      <c r="AV652" s="175"/>
      <c r="AW652" s="175"/>
      <c r="AX652" s="175"/>
      <c r="AY652" s="175"/>
      <c r="AZ652" s="175"/>
      <c r="BA652" s="175"/>
      <c r="BB652" s="175"/>
      <c r="BC652" s="175"/>
      <c r="BD652" s="175"/>
      <c r="BE652" s="175"/>
      <c r="BF652" s="175"/>
      <c r="BG652" s="175"/>
      <c r="BH652" s="186"/>
      <c r="BI652" s="178"/>
      <c r="BJ652" s="172"/>
      <c r="BK652" s="172"/>
      <c r="BL652"/>
      <c r="BM652"/>
      <c r="BN652"/>
      <c r="BO652" s="5" t="s">
        <v>103</v>
      </c>
      <c r="BP652" s="5" t="s">
        <v>508</v>
      </c>
      <c r="BQ652" s="5" t="s">
        <v>104</v>
      </c>
      <c r="BR652" s="5" t="s">
        <v>509</v>
      </c>
      <c r="BS652" s="5" t="s">
        <v>549</v>
      </c>
      <c r="BT652" s="5" t="s">
        <v>510</v>
      </c>
      <c r="BU652" s="5" t="s">
        <v>511</v>
      </c>
      <c r="BV652" s="5" t="s">
        <v>122</v>
      </c>
      <c r="BW652" s="5" t="s">
        <v>558</v>
      </c>
      <c r="BX652" s="5" t="s">
        <v>559</v>
      </c>
      <c r="BY652" s="5" t="s">
        <v>111</v>
      </c>
      <c r="BZ652" s="5" t="s">
        <v>512</v>
      </c>
      <c r="CA652" s="5" t="s">
        <v>514</v>
      </c>
      <c r="CB652" s="5" t="s">
        <v>560</v>
      </c>
      <c r="CC652" s="5" t="s">
        <v>561</v>
      </c>
      <c r="CD652" s="5" t="s">
        <v>515</v>
      </c>
      <c r="CE652" s="5" t="s">
        <v>513</v>
      </c>
      <c r="CF652" s="5" t="s">
        <v>562</v>
      </c>
      <c r="CG652" s="5" t="s">
        <v>550</v>
      </c>
      <c r="CH652" s="5" t="s">
        <v>551</v>
      </c>
      <c r="CI652" s="5" t="s">
        <v>563</v>
      </c>
      <c r="CJ652" s="5" t="s">
        <v>115</v>
      </c>
      <c r="CK652" s="5" t="s">
        <v>112</v>
      </c>
      <c r="CL652" s="5" t="s">
        <v>109</v>
      </c>
      <c r="CM652" s="5" t="s">
        <v>552</v>
      </c>
      <c r="CN652" s="5" t="s">
        <v>176</v>
      </c>
      <c r="CO652" s="5" t="s">
        <v>177</v>
      </c>
      <c r="CP652" s="5" t="s">
        <v>119</v>
      </c>
      <c r="CQ652" s="5" t="s">
        <v>516</v>
      </c>
      <c r="CR652" s="5" t="s">
        <v>178</v>
      </c>
      <c r="CS652" s="5" t="s">
        <v>118</v>
      </c>
      <c r="CT652" s="5" t="s">
        <v>108</v>
      </c>
      <c r="CU652" s="5" t="s">
        <v>564</v>
      </c>
      <c r="CV652" s="5" t="s">
        <v>105</v>
      </c>
      <c r="CW652" s="5" t="s">
        <v>107</v>
      </c>
      <c r="CX652" s="5" t="s">
        <v>123</v>
      </c>
      <c r="CY652" s="5" t="s">
        <v>175</v>
      </c>
      <c r="CZ652" s="5" t="s">
        <v>116</v>
      </c>
      <c r="DA652" s="5" t="s">
        <v>114</v>
      </c>
      <c r="DB652" s="5" t="s">
        <v>117</v>
      </c>
      <c r="DC652" s="5" t="s">
        <v>517</v>
      </c>
      <c r="DD652" s="5" t="s">
        <v>120</v>
      </c>
      <c r="DE652" s="5" t="s">
        <v>124</v>
      </c>
      <c r="DF652" s="5" t="s">
        <v>121</v>
      </c>
      <c r="DG652" s="5" t="s">
        <v>565</v>
      </c>
      <c r="DH652" s="5" t="s">
        <v>566</v>
      </c>
      <c r="DI652" s="5" t="s">
        <v>567</v>
      </c>
      <c r="DJ652" s="5" t="s">
        <v>553</v>
      </c>
      <c r="DK652" s="5" t="s">
        <v>110</v>
      </c>
      <c r="DL652" s="5" t="s">
        <v>113</v>
      </c>
      <c r="DM652" s="5" t="s">
        <v>568</v>
      </c>
      <c r="DN652" s="5" t="s">
        <v>569</v>
      </c>
      <c r="DO652" s="5" t="s">
        <v>518</v>
      </c>
      <c r="DP652" s="5" t="s">
        <v>519</v>
      </c>
      <c r="DQ652" s="5" t="s">
        <v>520</v>
      </c>
      <c r="DR652" s="5" t="s">
        <v>106</v>
      </c>
      <c r="DS652" s="5" t="s">
        <v>570</v>
      </c>
    </row>
    <row r="653" spans="1:123" ht="14.65" thickTop="1" x14ac:dyDescent="0.45">
      <c r="A653" s="28" t="s">
        <v>225</v>
      </c>
      <c r="B653" s="190"/>
      <c r="C653" s="177"/>
      <c r="D653" s="177"/>
      <c r="E653" s="177"/>
      <c r="F653" s="177"/>
      <c r="G653" s="177"/>
      <c r="H653" s="177"/>
      <c r="I653" s="177"/>
      <c r="J653" s="177"/>
      <c r="K653" s="177"/>
      <c r="L653" s="177"/>
      <c r="M653" s="177"/>
      <c r="N653" s="177"/>
      <c r="O653" s="177"/>
      <c r="P653" s="177"/>
      <c r="Q653" s="177"/>
      <c r="R653" s="177"/>
      <c r="S653" s="177"/>
      <c r="T653" s="177"/>
      <c r="U653" s="177"/>
      <c r="V653" s="177"/>
      <c r="W653" s="177"/>
      <c r="X653" s="177"/>
      <c r="Y653" s="177"/>
      <c r="Z653" s="177"/>
      <c r="AA653" s="177"/>
      <c r="AB653" s="177"/>
      <c r="AC653" s="177"/>
      <c r="AD653" s="177"/>
      <c r="AE653" s="177"/>
      <c r="AF653" s="177"/>
      <c r="AG653" s="177"/>
      <c r="AH653" s="177"/>
      <c r="AI653" s="177"/>
      <c r="AJ653" s="177"/>
      <c r="AK653" s="177"/>
      <c r="AL653" s="177"/>
      <c r="AM653" s="177"/>
      <c r="AN653" s="177"/>
      <c r="AO653" s="177"/>
      <c r="AP653" s="177"/>
      <c r="AQ653" s="177"/>
      <c r="AR653" s="177"/>
      <c r="AS653" s="177"/>
      <c r="AT653" s="177"/>
      <c r="AU653" s="177"/>
      <c r="AV653" s="177"/>
      <c r="AW653" s="177"/>
      <c r="AX653" s="177"/>
      <c r="AY653" s="177"/>
      <c r="AZ653" s="177"/>
      <c r="BA653" s="177"/>
      <c r="BB653" s="177"/>
      <c r="BC653" s="177"/>
      <c r="BD653" s="177"/>
      <c r="BE653" s="177"/>
      <c r="BF653" s="177"/>
      <c r="BG653" s="177"/>
      <c r="BH653" s="187"/>
      <c r="BI653" s="178"/>
      <c r="BJ653" s="178"/>
      <c r="BK653" s="172"/>
      <c r="BM653" s="9"/>
      <c r="BO653" s="102"/>
      <c r="BP653" s="102"/>
      <c r="BQ653" s="102"/>
      <c r="BR653" s="102"/>
      <c r="BS653" s="102"/>
      <c r="BT653" s="102"/>
      <c r="BU653" s="102"/>
      <c r="BV653" s="102"/>
      <c r="BW653" s="102"/>
      <c r="BX653" s="102"/>
      <c r="BY653" s="102"/>
      <c r="BZ653" s="102"/>
      <c r="CA653" s="102"/>
      <c r="CB653" s="102"/>
      <c r="CC653" s="102"/>
      <c r="CD653" s="102"/>
      <c r="CE653" s="102"/>
      <c r="CF653" s="102"/>
      <c r="CG653" s="102"/>
      <c r="CH653" s="102"/>
      <c r="CI653" s="102"/>
      <c r="CJ653" s="102"/>
      <c r="CK653" s="102"/>
      <c r="CL653" s="102"/>
      <c r="CM653" s="102"/>
      <c r="CN653" s="102"/>
      <c r="CO653" s="102"/>
      <c r="CP653" s="102"/>
      <c r="CQ653" s="102"/>
      <c r="CR653" s="102"/>
      <c r="CS653" s="102"/>
      <c r="CT653" s="102"/>
      <c r="CU653" s="102"/>
      <c r="CV653" s="102"/>
      <c r="CW653" s="102"/>
      <c r="CX653" s="102"/>
      <c r="CY653" s="102"/>
      <c r="CZ653" s="102"/>
      <c r="DA653" s="102"/>
      <c r="DB653" s="102"/>
      <c r="DC653" s="102"/>
      <c r="DD653" s="102"/>
      <c r="DE653" s="102"/>
      <c r="DF653" s="102"/>
      <c r="DG653" s="102"/>
      <c r="DH653" s="102"/>
      <c r="DI653" s="102"/>
      <c r="DJ653" s="102"/>
      <c r="DK653" s="102"/>
      <c r="DL653" s="102"/>
      <c r="DM653" s="102"/>
      <c r="DN653" s="102"/>
      <c r="DO653" s="102"/>
      <c r="DP653" s="102"/>
      <c r="DQ653" s="102"/>
      <c r="DR653" s="102"/>
      <c r="DS653" s="102"/>
    </row>
    <row r="654" spans="1:123" x14ac:dyDescent="0.45">
      <c r="A654" s="8">
        <f>INPUT!$K$4</f>
        <v>0</v>
      </c>
      <c r="B654" s="190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71"/>
      <c r="AI654" s="171"/>
      <c r="AJ654" s="171"/>
      <c r="AK654" s="171"/>
      <c r="AL654" s="171"/>
      <c r="AM654" s="171"/>
      <c r="AN654" s="171"/>
      <c r="AO654" s="171"/>
      <c r="AP654" s="171"/>
      <c r="AQ654" s="171"/>
      <c r="AR654" s="171"/>
      <c r="AS654" s="171"/>
      <c r="AT654" s="171"/>
      <c r="AU654" s="171"/>
      <c r="AV654" s="171"/>
      <c r="AW654" s="171"/>
      <c r="AX654" s="171"/>
      <c r="AY654" s="171"/>
      <c r="AZ654" s="171"/>
      <c r="BA654" s="171"/>
      <c r="BB654" s="171"/>
      <c r="BC654" s="171"/>
      <c r="BD654" s="171"/>
      <c r="BE654" s="171"/>
      <c r="BF654" s="171"/>
      <c r="BG654" s="171"/>
      <c r="BH654" s="184"/>
      <c r="BI654" s="178"/>
      <c r="BJ654" s="178"/>
      <c r="BK654" s="172"/>
      <c r="BM654" s="9"/>
      <c r="BO654" s="39">
        <v>0</v>
      </c>
      <c r="BP654" s="39">
        <v>0</v>
      </c>
      <c r="BQ654" s="39">
        <v>0</v>
      </c>
      <c r="BR654" s="39">
        <v>0</v>
      </c>
      <c r="BS654" s="39">
        <v>0</v>
      </c>
      <c r="BT654" s="39">
        <v>0</v>
      </c>
      <c r="BU654" s="39">
        <v>0</v>
      </c>
      <c r="BV654" s="39">
        <v>0</v>
      </c>
      <c r="BW654" s="39">
        <v>0</v>
      </c>
      <c r="BX654" s="39">
        <v>0</v>
      </c>
      <c r="BY654" s="39">
        <v>0</v>
      </c>
      <c r="BZ654" s="39">
        <v>0</v>
      </c>
      <c r="CA654" s="39">
        <v>0</v>
      </c>
      <c r="CB654" s="39">
        <v>0</v>
      </c>
      <c r="CC654" s="39">
        <v>0</v>
      </c>
      <c r="CD654" s="39">
        <v>0</v>
      </c>
      <c r="CE654" s="39">
        <v>0</v>
      </c>
      <c r="CF654" s="39">
        <v>0</v>
      </c>
      <c r="CG654" s="39">
        <v>0</v>
      </c>
      <c r="CH654" s="39">
        <v>0</v>
      </c>
      <c r="CI654" s="39">
        <v>0</v>
      </c>
      <c r="CJ654" s="39">
        <v>0</v>
      </c>
      <c r="CK654" s="39">
        <v>0</v>
      </c>
      <c r="CL654" s="39">
        <v>0</v>
      </c>
      <c r="CM654" s="39">
        <v>0</v>
      </c>
      <c r="CN654" s="39">
        <v>0</v>
      </c>
      <c r="CO654" s="39">
        <v>0</v>
      </c>
      <c r="CP654" s="39">
        <v>0</v>
      </c>
      <c r="CQ654" s="39">
        <v>0</v>
      </c>
      <c r="CR654" s="39">
        <v>0</v>
      </c>
      <c r="CS654" s="39">
        <v>0</v>
      </c>
      <c r="CT654" s="39">
        <v>0</v>
      </c>
      <c r="CU654" s="39">
        <v>0</v>
      </c>
      <c r="CV654" s="39">
        <v>0</v>
      </c>
      <c r="CW654" s="39">
        <v>0</v>
      </c>
      <c r="CX654" s="39">
        <v>0</v>
      </c>
      <c r="CY654" s="39">
        <v>0</v>
      </c>
      <c r="CZ654" s="39">
        <v>0</v>
      </c>
      <c r="DA654" s="39">
        <v>0</v>
      </c>
      <c r="DB654" s="39">
        <v>0</v>
      </c>
      <c r="DC654" s="39">
        <v>0</v>
      </c>
      <c r="DD654" s="39">
        <v>0</v>
      </c>
      <c r="DE654" s="39">
        <v>0</v>
      </c>
      <c r="DF654" s="39">
        <v>0</v>
      </c>
      <c r="DG654" s="39">
        <v>0</v>
      </c>
      <c r="DH654" s="39">
        <v>0</v>
      </c>
      <c r="DI654" s="39">
        <v>0</v>
      </c>
      <c r="DJ654" s="39">
        <v>0</v>
      </c>
      <c r="DK654" s="39">
        <v>0</v>
      </c>
      <c r="DL654" s="39">
        <v>0</v>
      </c>
      <c r="DM654" s="39">
        <v>0</v>
      </c>
      <c r="DN654" s="39">
        <v>0</v>
      </c>
      <c r="DO654" s="39">
        <v>0</v>
      </c>
      <c r="DP654" s="39">
        <v>0</v>
      </c>
      <c r="DQ654" s="39">
        <v>0</v>
      </c>
      <c r="DR654" s="39">
        <v>0</v>
      </c>
      <c r="DS654" s="39">
        <v>0</v>
      </c>
    </row>
    <row r="655" spans="1:123" x14ac:dyDescent="0.45">
      <c r="B655" s="190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71"/>
      <c r="AI655" s="171"/>
      <c r="AJ655" s="171"/>
      <c r="AK655" s="171"/>
      <c r="AL655" s="171"/>
      <c r="AM655" s="171"/>
      <c r="AN655" s="171"/>
      <c r="AO655" s="171"/>
      <c r="AP655" s="171"/>
      <c r="AQ655" s="171"/>
      <c r="AR655" s="171"/>
      <c r="AS655" s="171"/>
      <c r="AT655" s="171"/>
      <c r="AU655" s="171"/>
      <c r="AV655" s="171"/>
      <c r="AW655" s="171"/>
      <c r="AX655" s="171"/>
      <c r="AY655" s="171"/>
      <c r="AZ655" s="171"/>
      <c r="BA655" s="171"/>
      <c r="BB655" s="171"/>
      <c r="BC655" s="171"/>
      <c r="BD655" s="171"/>
      <c r="BE655" s="171"/>
      <c r="BF655" s="171"/>
      <c r="BG655" s="171"/>
      <c r="BH655" s="184"/>
      <c r="BI655" s="178"/>
      <c r="BJ655" s="178"/>
      <c r="BK655" s="172"/>
      <c r="BM655" s="9"/>
      <c r="BO655" s="40">
        <f t="shared" ref="BO655:CT655" si="32">ROWS(C653:C712)-COUNTBLANK(C653:C712)</f>
        <v>0</v>
      </c>
      <c r="BP655" s="40">
        <f t="shared" si="32"/>
        <v>0</v>
      </c>
      <c r="BQ655" s="40">
        <f t="shared" si="32"/>
        <v>0</v>
      </c>
      <c r="BR655" s="40">
        <f t="shared" si="32"/>
        <v>0</v>
      </c>
      <c r="BS655" s="40">
        <f t="shared" si="32"/>
        <v>0</v>
      </c>
      <c r="BT655" s="40">
        <f t="shared" si="32"/>
        <v>0</v>
      </c>
      <c r="BU655" s="40">
        <f t="shared" si="32"/>
        <v>0</v>
      </c>
      <c r="BV655" s="40">
        <f t="shared" si="32"/>
        <v>0</v>
      </c>
      <c r="BW655" s="40">
        <f t="shared" si="32"/>
        <v>0</v>
      </c>
      <c r="BX655" s="40">
        <f t="shared" si="32"/>
        <v>0</v>
      </c>
      <c r="BY655" s="40">
        <f t="shared" si="32"/>
        <v>0</v>
      </c>
      <c r="BZ655" s="40">
        <f t="shared" si="32"/>
        <v>0</v>
      </c>
      <c r="CA655" s="40">
        <f t="shared" si="32"/>
        <v>0</v>
      </c>
      <c r="CB655" s="40">
        <f t="shared" si="32"/>
        <v>0</v>
      </c>
      <c r="CC655" s="40">
        <f t="shared" si="32"/>
        <v>0</v>
      </c>
      <c r="CD655" s="40">
        <f t="shared" si="32"/>
        <v>0</v>
      </c>
      <c r="CE655" s="40">
        <f t="shared" si="32"/>
        <v>0</v>
      </c>
      <c r="CF655" s="40">
        <f t="shared" si="32"/>
        <v>0</v>
      </c>
      <c r="CG655" s="40">
        <f t="shared" si="32"/>
        <v>0</v>
      </c>
      <c r="CH655" s="40">
        <f t="shared" si="32"/>
        <v>0</v>
      </c>
      <c r="CI655" s="40">
        <f t="shared" si="32"/>
        <v>0</v>
      </c>
      <c r="CJ655" s="40">
        <f t="shared" si="32"/>
        <v>0</v>
      </c>
      <c r="CK655" s="40">
        <f t="shared" si="32"/>
        <v>0</v>
      </c>
      <c r="CL655" s="40">
        <f t="shared" si="32"/>
        <v>0</v>
      </c>
      <c r="CM655" s="40">
        <f t="shared" si="32"/>
        <v>0</v>
      </c>
      <c r="CN655" s="40">
        <f t="shared" si="32"/>
        <v>0</v>
      </c>
      <c r="CO655" s="40">
        <f t="shared" si="32"/>
        <v>0</v>
      </c>
      <c r="CP655" s="40">
        <f t="shared" si="32"/>
        <v>0</v>
      </c>
      <c r="CQ655" s="40">
        <f t="shared" si="32"/>
        <v>0</v>
      </c>
      <c r="CR655" s="40">
        <f t="shared" si="32"/>
        <v>0</v>
      </c>
      <c r="CS655" s="40">
        <f t="shared" si="32"/>
        <v>0</v>
      </c>
      <c r="CT655" s="40">
        <f t="shared" si="32"/>
        <v>0</v>
      </c>
      <c r="CU655" s="40">
        <f t="shared" ref="CU655:DS655" si="33">ROWS(AI653:AI712)-COUNTBLANK(AI653:AI712)</f>
        <v>0</v>
      </c>
      <c r="CV655" s="40">
        <f t="shared" si="33"/>
        <v>0</v>
      </c>
      <c r="CW655" s="40">
        <f t="shared" si="33"/>
        <v>0</v>
      </c>
      <c r="CX655" s="40">
        <f t="shared" si="33"/>
        <v>0</v>
      </c>
      <c r="CY655" s="40">
        <f t="shared" si="33"/>
        <v>0</v>
      </c>
      <c r="CZ655" s="40">
        <f t="shared" si="33"/>
        <v>0</v>
      </c>
      <c r="DA655" s="40">
        <f t="shared" si="33"/>
        <v>0</v>
      </c>
      <c r="DB655" s="40">
        <f t="shared" si="33"/>
        <v>0</v>
      </c>
      <c r="DC655" s="40">
        <f t="shared" si="33"/>
        <v>0</v>
      </c>
      <c r="DD655" s="40">
        <f t="shared" si="33"/>
        <v>0</v>
      </c>
      <c r="DE655" s="40">
        <f t="shared" si="33"/>
        <v>0</v>
      </c>
      <c r="DF655" s="40">
        <f t="shared" si="33"/>
        <v>0</v>
      </c>
      <c r="DG655" s="40">
        <f t="shared" si="33"/>
        <v>0</v>
      </c>
      <c r="DH655" s="40">
        <f t="shared" si="33"/>
        <v>0</v>
      </c>
      <c r="DI655" s="40">
        <f t="shared" si="33"/>
        <v>0</v>
      </c>
      <c r="DJ655" s="40">
        <f t="shared" si="33"/>
        <v>0</v>
      </c>
      <c r="DK655" s="40">
        <f t="shared" si="33"/>
        <v>0</v>
      </c>
      <c r="DL655" s="40">
        <f t="shared" si="33"/>
        <v>0</v>
      </c>
      <c r="DM655" s="40">
        <f t="shared" si="33"/>
        <v>0</v>
      </c>
      <c r="DN655" s="40">
        <f t="shared" si="33"/>
        <v>0</v>
      </c>
      <c r="DO655" s="40">
        <f t="shared" si="33"/>
        <v>0</v>
      </c>
      <c r="DP655" s="40">
        <f t="shared" si="33"/>
        <v>0</v>
      </c>
      <c r="DQ655" s="40">
        <f t="shared" si="33"/>
        <v>0</v>
      </c>
      <c r="DR655" s="40">
        <f t="shared" si="33"/>
        <v>0</v>
      </c>
      <c r="DS655" s="40">
        <f t="shared" si="33"/>
        <v>0</v>
      </c>
    </row>
    <row r="656" spans="1:123" x14ac:dyDescent="0.45">
      <c r="B656" s="190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71"/>
      <c r="AI656" s="171"/>
      <c r="AJ656" s="171"/>
      <c r="AK656" s="171"/>
      <c r="AL656" s="171"/>
      <c r="AM656" s="171"/>
      <c r="AN656" s="171"/>
      <c r="AO656" s="171"/>
      <c r="AP656" s="171"/>
      <c r="AQ656" s="171"/>
      <c r="AR656" s="171"/>
      <c r="AS656" s="171"/>
      <c r="AT656" s="171"/>
      <c r="AU656" s="171"/>
      <c r="AV656" s="171"/>
      <c r="AW656" s="171"/>
      <c r="AX656" s="171"/>
      <c r="AY656" s="171"/>
      <c r="AZ656" s="171"/>
      <c r="BA656" s="171"/>
      <c r="BB656" s="171"/>
      <c r="BC656" s="171"/>
      <c r="BD656" s="171"/>
      <c r="BE656" s="171"/>
      <c r="BF656" s="171"/>
      <c r="BG656" s="171"/>
      <c r="BH656" s="184"/>
      <c r="BI656" s="178"/>
      <c r="BJ656" s="178"/>
      <c r="BK656" s="172"/>
      <c r="BM656" s="9"/>
    </row>
    <row r="657" spans="2:76" x14ac:dyDescent="0.45">
      <c r="B657" s="190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71"/>
      <c r="AI657" s="171"/>
      <c r="AJ657" s="171"/>
      <c r="AK657" s="171"/>
      <c r="AL657" s="171"/>
      <c r="AM657" s="171"/>
      <c r="AN657" s="171"/>
      <c r="AO657" s="171"/>
      <c r="AP657" s="171"/>
      <c r="AQ657" s="171"/>
      <c r="AR657" s="171"/>
      <c r="AS657" s="171"/>
      <c r="AT657" s="171"/>
      <c r="AU657" s="171"/>
      <c r="AV657" s="171"/>
      <c r="AW657" s="171"/>
      <c r="AX657" s="171"/>
      <c r="AY657" s="171"/>
      <c r="AZ657" s="171"/>
      <c r="BA657" s="171"/>
      <c r="BB657" s="171"/>
      <c r="BC657" s="171"/>
      <c r="BD657" s="171"/>
      <c r="BE657" s="171"/>
      <c r="BF657" s="171"/>
      <c r="BG657" s="171"/>
      <c r="BH657" s="184"/>
      <c r="BI657" s="178"/>
      <c r="BJ657" s="178"/>
      <c r="BK657" s="172"/>
      <c r="BM657" s="9"/>
      <c r="BO657" s="22" t="s">
        <v>257</v>
      </c>
      <c r="BP657" s="22" t="s">
        <v>587</v>
      </c>
      <c r="BQ657" s="22" t="s">
        <v>590</v>
      </c>
      <c r="BR657" s="22" t="s">
        <v>588</v>
      </c>
      <c r="BS657" s="22" t="s">
        <v>589</v>
      </c>
    </row>
    <row r="658" spans="2:76" x14ac:dyDescent="0.45">
      <c r="B658" s="190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71"/>
      <c r="AI658" s="171"/>
      <c r="AJ658" s="171"/>
      <c r="AK658" s="171"/>
      <c r="AL658" s="171"/>
      <c r="AM658" s="171"/>
      <c r="AN658" s="171"/>
      <c r="AO658" s="171"/>
      <c r="AP658" s="171"/>
      <c r="AQ658" s="171"/>
      <c r="AR658" s="171"/>
      <c r="AS658" s="171"/>
      <c r="AT658" s="171"/>
      <c r="AU658" s="171"/>
      <c r="AV658" s="171"/>
      <c r="AW658" s="171"/>
      <c r="AX658" s="171"/>
      <c r="AY658" s="171"/>
      <c r="AZ658" s="171"/>
      <c r="BA658" s="171"/>
      <c r="BB658" s="171"/>
      <c r="BC658" s="171"/>
      <c r="BD658" s="171"/>
      <c r="BE658" s="171"/>
      <c r="BF658" s="171"/>
      <c r="BG658" s="171"/>
      <c r="BH658" s="184"/>
      <c r="BI658" s="178"/>
      <c r="BJ658" s="178"/>
      <c r="BK658" s="172"/>
      <c r="BM658" s="9"/>
      <c r="BO658" s="23">
        <f>ROWS(BH653:BH712)-COUNTBLANK(BH653:BH712)</f>
        <v>0</v>
      </c>
      <c r="BP658" s="23">
        <f>COUNTIF(BK653:BK712,"FALSE")</f>
        <v>0</v>
      </c>
      <c r="BQ658" s="23">
        <f>BO658-BP658</f>
        <v>0</v>
      </c>
      <c r="BR658" s="23">
        <f>COUNTIF(BJ653:BJ712,"O")</f>
        <v>0</v>
      </c>
      <c r="BS658" s="23">
        <f>COUNTIF(BJ653:BJ712,"*~?")</f>
        <v>0</v>
      </c>
    </row>
    <row r="659" spans="2:76" x14ac:dyDescent="0.45">
      <c r="B659" s="190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71"/>
      <c r="AI659" s="171"/>
      <c r="AJ659" s="171"/>
      <c r="AK659" s="171"/>
      <c r="AL659" s="171"/>
      <c r="AM659" s="171"/>
      <c r="AN659" s="171"/>
      <c r="AO659" s="171"/>
      <c r="AP659" s="171"/>
      <c r="AQ659" s="171"/>
      <c r="AR659" s="171"/>
      <c r="AS659" s="171"/>
      <c r="AT659" s="171"/>
      <c r="AU659" s="171"/>
      <c r="AV659" s="171"/>
      <c r="AW659" s="171"/>
      <c r="AX659" s="171"/>
      <c r="AY659" s="171"/>
      <c r="AZ659" s="171"/>
      <c r="BA659" s="171"/>
      <c r="BB659" s="171"/>
      <c r="BC659" s="171"/>
      <c r="BD659" s="171"/>
      <c r="BE659" s="171"/>
      <c r="BF659" s="171"/>
      <c r="BG659" s="171"/>
      <c r="BH659" s="184"/>
      <c r="BI659" s="178"/>
      <c r="BJ659" s="178"/>
      <c r="BK659" s="172"/>
      <c r="BM659" s="9"/>
    </row>
    <row r="660" spans="2:76" x14ac:dyDescent="0.45">
      <c r="B660" s="190"/>
      <c r="C660" s="171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71"/>
      <c r="AI660" s="171"/>
      <c r="AJ660" s="171"/>
      <c r="AK660" s="171"/>
      <c r="AL660" s="171"/>
      <c r="AM660" s="171"/>
      <c r="AN660" s="171"/>
      <c r="AO660" s="171"/>
      <c r="AP660" s="171"/>
      <c r="AQ660" s="171"/>
      <c r="AR660" s="171"/>
      <c r="AS660" s="171"/>
      <c r="AT660" s="171"/>
      <c r="AU660" s="171"/>
      <c r="AV660" s="171"/>
      <c r="AW660" s="171"/>
      <c r="AX660" s="171"/>
      <c r="AY660" s="171"/>
      <c r="AZ660" s="171"/>
      <c r="BA660" s="171"/>
      <c r="BB660" s="171"/>
      <c r="BC660" s="171"/>
      <c r="BD660" s="171"/>
      <c r="BE660" s="171"/>
      <c r="BF660" s="171"/>
      <c r="BG660" s="171"/>
      <c r="BH660" s="184"/>
      <c r="BI660" s="178"/>
      <c r="BJ660" s="178"/>
      <c r="BK660" s="172"/>
      <c r="BM660" s="9"/>
      <c r="BO660" s="23"/>
      <c r="BP660" s="22" t="s">
        <v>455</v>
      </c>
      <c r="BQ660" s="22" t="s">
        <v>337</v>
      </c>
      <c r="BR660" s="22" t="s">
        <v>456</v>
      </c>
      <c r="BS660" s="88" t="s">
        <v>338</v>
      </c>
      <c r="BT660" s="88" t="s">
        <v>340</v>
      </c>
      <c r="BU660" s="88" t="s">
        <v>339</v>
      </c>
    </row>
    <row r="661" spans="2:76" x14ac:dyDescent="0.45">
      <c r="B661" s="190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71"/>
      <c r="AI661" s="171"/>
      <c r="AJ661" s="171"/>
      <c r="AK661" s="171"/>
      <c r="AL661" s="171"/>
      <c r="AM661" s="171"/>
      <c r="AN661" s="171"/>
      <c r="AO661" s="171"/>
      <c r="AP661" s="171"/>
      <c r="AQ661" s="171"/>
      <c r="AR661" s="171"/>
      <c r="AS661" s="171"/>
      <c r="AT661" s="171"/>
      <c r="AU661" s="171"/>
      <c r="AV661" s="171"/>
      <c r="AW661" s="171"/>
      <c r="AX661" s="171"/>
      <c r="AY661" s="171"/>
      <c r="AZ661" s="171"/>
      <c r="BA661" s="171"/>
      <c r="BB661" s="171"/>
      <c r="BC661" s="171"/>
      <c r="BD661" s="171"/>
      <c r="BE661" s="171"/>
      <c r="BF661" s="171"/>
      <c r="BG661" s="171"/>
      <c r="BH661" s="184"/>
      <c r="BI661" s="178"/>
      <c r="BJ661" s="178"/>
      <c r="BK661" s="172"/>
      <c r="BM661" s="9"/>
      <c r="BO661" s="22" t="s">
        <v>260</v>
      </c>
      <c r="BP661" s="25">
        <f>IF(ISNUMBER(SEARCH("S",A654)),COUNTIF(BK653:BK662,"False"),0)</f>
        <v>0</v>
      </c>
      <c r="BQ661" s="25">
        <f>IF(ISNUMBER(SEARCH("S",A654)),COUNTIF(BK681:BK690,"False"),0)</f>
        <v>0</v>
      </c>
      <c r="BR661" s="25">
        <f>IF(ISNUMBER(SEARCH("S",A654)),COUNTIF(BK663:BK680,"False"),0)</f>
        <v>0</v>
      </c>
      <c r="BS661" s="25">
        <f>IF(ISNUMBER(SEARCH("S",A654)),COUNTIF(BK653:BK662,"False")+COUNTIF(BK683:BK686,"False"),0)</f>
        <v>0</v>
      </c>
      <c r="BT661" s="25">
        <f>IF(ISNUMBER(SEARCH("S",A654)),COUNTIF(BK663:BK672,"False"),0)</f>
        <v>0</v>
      </c>
      <c r="BU661" s="25">
        <f>IF(ISNUMBER(SEARCH("S",A654)),COUNTIF(BK673:BK682,"False")+COUNTIF(BK687:BK690,"False"),0)</f>
        <v>0</v>
      </c>
    </row>
    <row r="662" spans="2:76" x14ac:dyDescent="0.45">
      <c r="B662" s="190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71"/>
      <c r="AI662" s="171"/>
      <c r="AJ662" s="171"/>
      <c r="AK662" s="171"/>
      <c r="AL662" s="171"/>
      <c r="AM662" s="171"/>
      <c r="AN662" s="171"/>
      <c r="AO662" s="171"/>
      <c r="AP662" s="171"/>
      <c r="AQ662" s="171"/>
      <c r="AR662" s="171"/>
      <c r="AS662" s="171"/>
      <c r="AT662" s="171"/>
      <c r="AU662" s="171"/>
      <c r="AV662" s="171"/>
      <c r="AW662" s="171"/>
      <c r="AX662" s="171"/>
      <c r="AY662" s="171"/>
      <c r="AZ662" s="171"/>
      <c r="BA662" s="171"/>
      <c r="BB662" s="171"/>
      <c r="BC662" s="171"/>
      <c r="BD662" s="171"/>
      <c r="BE662" s="171"/>
      <c r="BF662" s="171"/>
      <c r="BG662" s="171"/>
      <c r="BH662" s="184"/>
      <c r="BI662" s="178"/>
      <c r="BJ662" s="178"/>
      <c r="BK662" s="172"/>
      <c r="BM662" s="9"/>
      <c r="BO662" s="22" t="s">
        <v>352</v>
      </c>
      <c r="BP662" s="25">
        <f>IF(ISNUMBER(SEARCH("P",A654)),COUNTIF(BK653:BK662,"False"),0)</f>
        <v>0</v>
      </c>
      <c r="BQ662" s="25">
        <f>IF(ISNUMBER(SEARCH("P",A654)),COUNTIF(BK674:BK683,"False"),0)</f>
        <v>0</v>
      </c>
      <c r="BR662" s="25">
        <f>IF(ISNUMBER(SEARCH("P",A654)),COUNTIF(BK663:BK673,"False"),0)</f>
        <v>0</v>
      </c>
      <c r="BS662" s="25">
        <f>IF(ISNUMBER(SEARCH("P",A654)),COUNTIF(BK653:BK661,"False")+COUNTIF(BK680:BK681,"False"),0)</f>
        <v>0</v>
      </c>
      <c r="BT662" s="25">
        <f>IF(ISNUMBER(SEARCH("P",A654)),COUNTIF(BK662:BK670,"False"),0)</f>
        <v>0</v>
      </c>
      <c r="BU662" s="25">
        <f>IF(ISNUMBER(SEARCH("P",A654)),COUNTIF(BK671:BK679,"False")+COUNTIF(BK682:BK683,"False"),0)</f>
        <v>0</v>
      </c>
    </row>
    <row r="663" spans="2:76" x14ac:dyDescent="0.45">
      <c r="B663" s="190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71"/>
      <c r="AI663" s="171"/>
      <c r="AJ663" s="171"/>
      <c r="AK663" s="171"/>
      <c r="AL663" s="171"/>
      <c r="AM663" s="171"/>
      <c r="AN663" s="171"/>
      <c r="AO663" s="171"/>
      <c r="AP663" s="171"/>
      <c r="AQ663" s="171"/>
      <c r="AR663" s="171"/>
      <c r="AS663" s="171"/>
      <c r="AT663" s="171"/>
      <c r="AU663" s="171"/>
      <c r="AV663" s="171"/>
      <c r="AW663" s="171"/>
      <c r="AX663" s="171"/>
      <c r="AY663" s="171"/>
      <c r="AZ663" s="171"/>
      <c r="BA663" s="171"/>
      <c r="BB663" s="171"/>
      <c r="BC663" s="171"/>
      <c r="BD663" s="171"/>
      <c r="BE663" s="171"/>
      <c r="BF663" s="171"/>
      <c r="BG663" s="171"/>
      <c r="BH663" s="184"/>
      <c r="BI663" s="178"/>
      <c r="BJ663" s="178"/>
      <c r="BK663" s="172"/>
      <c r="BM663" s="9"/>
      <c r="BO663" s="22" t="s">
        <v>353</v>
      </c>
      <c r="BP663" s="25">
        <f>IF(ISNUMBER(SEARCH("A",A654)),COUNTIF(BK653:BK662,"False"),0)</f>
        <v>0</v>
      </c>
      <c r="BQ663" s="25">
        <f>IF(ISNUMBER(SEARCH("A",A654)),COUNTIF(BK703:BK712,"False"),0)</f>
        <v>0</v>
      </c>
      <c r="BR663" s="25">
        <f>IF(ISNUMBER(SEARCH("A",A654)),COUNTIF(BK663:BK702,"False"),0)</f>
        <v>0</v>
      </c>
      <c r="BS663" s="25">
        <f>IF(ISNUMBER(SEARCH("A",A654)),COUNTIF(BK653:BK672,"False"),0)</f>
        <v>0</v>
      </c>
      <c r="BT663" s="25">
        <f>IF(ISNUMBER(SEARCH("A",A654)),COUNTIF(BK673:BK692,"False"),0)</f>
        <v>0</v>
      </c>
      <c r="BU663" s="25">
        <f>IF(ISNUMBER(SEARCH("A",A654)),COUNTIF(BK693:BK712,"False"),0)</f>
        <v>0</v>
      </c>
    </row>
    <row r="664" spans="2:76" x14ac:dyDescent="0.45">
      <c r="B664" s="190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71"/>
      <c r="AI664" s="171"/>
      <c r="AJ664" s="171"/>
      <c r="AK664" s="171"/>
      <c r="AL664" s="171"/>
      <c r="AM664" s="171"/>
      <c r="AN664" s="171"/>
      <c r="AO664" s="171"/>
      <c r="AP664" s="171"/>
      <c r="AQ664" s="171"/>
      <c r="AR664" s="171"/>
      <c r="AS664" s="171"/>
      <c r="AT664" s="171"/>
      <c r="AU664" s="171"/>
      <c r="AV664" s="171"/>
      <c r="AW664" s="171"/>
      <c r="AX664" s="171"/>
      <c r="AY664" s="171"/>
      <c r="AZ664" s="171"/>
      <c r="BA664" s="171"/>
      <c r="BB664" s="171"/>
      <c r="BC664" s="171"/>
      <c r="BD664" s="171"/>
      <c r="BE664" s="171"/>
      <c r="BF664" s="171"/>
      <c r="BG664" s="171"/>
      <c r="BH664" s="184"/>
      <c r="BI664" s="178"/>
      <c r="BJ664" s="178"/>
      <c r="BK664" s="172"/>
      <c r="BM664" s="9"/>
    </row>
    <row r="665" spans="2:76" x14ac:dyDescent="0.45">
      <c r="B665" s="190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71"/>
      <c r="AI665" s="171"/>
      <c r="AJ665" s="171"/>
      <c r="AK665" s="171"/>
      <c r="AL665" s="171"/>
      <c r="AM665" s="171"/>
      <c r="AN665" s="171"/>
      <c r="AO665" s="171"/>
      <c r="AP665" s="171"/>
      <c r="AQ665" s="171"/>
      <c r="AR665" s="171"/>
      <c r="AS665" s="171"/>
      <c r="AT665" s="171"/>
      <c r="AU665" s="171"/>
      <c r="AV665" s="171"/>
      <c r="AW665" s="171"/>
      <c r="AX665" s="171"/>
      <c r="AY665" s="171"/>
      <c r="AZ665" s="171"/>
      <c r="BA665" s="171"/>
      <c r="BB665" s="171"/>
      <c r="BC665" s="171"/>
      <c r="BD665" s="171"/>
      <c r="BE665" s="171"/>
      <c r="BF665" s="171"/>
      <c r="BG665" s="171"/>
      <c r="BH665" s="184"/>
      <c r="BI665" s="178"/>
      <c r="BJ665" s="178"/>
      <c r="BK665" s="172"/>
      <c r="BM665" s="9"/>
    </row>
    <row r="666" spans="2:76" x14ac:dyDescent="0.45">
      <c r="B666" s="190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71"/>
      <c r="AI666" s="171"/>
      <c r="AJ666" s="171"/>
      <c r="AK666" s="171"/>
      <c r="AL666" s="171"/>
      <c r="AM666" s="171"/>
      <c r="AN666" s="171"/>
      <c r="AO666" s="171"/>
      <c r="AP666" s="171"/>
      <c r="AQ666" s="171"/>
      <c r="AR666" s="171"/>
      <c r="AS666" s="171"/>
      <c r="AT666" s="171"/>
      <c r="AU666" s="171"/>
      <c r="AV666" s="171"/>
      <c r="AW666" s="171"/>
      <c r="AX666" s="171"/>
      <c r="AY666" s="171"/>
      <c r="AZ666" s="171"/>
      <c r="BA666" s="171"/>
      <c r="BB666" s="171"/>
      <c r="BC666" s="171"/>
      <c r="BD666" s="171"/>
      <c r="BE666" s="171"/>
      <c r="BF666" s="171"/>
      <c r="BG666" s="171"/>
      <c r="BH666" s="184"/>
      <c r="BI666" s="178"/>
      <c r="BJ666" s="178"/>
      <c r="BK666" s="172"/>
      <c r="BM666" s="9"/>
    </row>
    <row r="667" spans="2:76" x14ac:dyDescent="0.45">
      <c r="B667" s="190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71"/>
      <c r="AI667" s="171"/>
      <c r="AJ667" s="171"/>
      <c r="AK667" s="171"/>
      <c r="AL667" s="171"/>
      <c r="AM667" s="171"/>
      <c r="AN667" s="171"/>
      <c r="AO667" s="171"/>
      <c r="AP667" s="171"/>
      <c r="AQ667" s="171"/>
      <c r="AR667" s="171"/>
      <c r="AS667" s="171"/>
      <c r="AT667" s="171"/>
      <c r="AU667" s="171"/>
      <c r="AV667" s="171"/>
      <c r="AW667" s="171"/>
      <c r="AX667" s="171"/>
      <c r="AY667" s="171"/>
      <c r="AZ667" s="171"/>
      <c r="BA667" s="171"/>
      <c r="BB667" s="171"/>
      <c r="BC667" s="171"/>
      <c r="BD667" s="171"/>
      <c r="BE667" s="171"/>
      <c r="BF667" s="171"/>
      <c r="BG667" s="171"/>
      <c r="BH667" s="184"/>
      <c r="BI667" s="178"/>
      <c r="BJ667" s="178"/>
      <c r="BK667" s="172"/>
      <c r="BM667" s="9"/>
    </row>
    <row r="668" spans="2:76" x14ac:dyDescent="0.45">
      <c r="B668" s="190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71"/>
      <c r="AI668" s="171"/>
      <c r="AJ668" s="171"/>
      <c r="AK668" s="171"/>
      <c r="AL668" s="171"/>
      <c r="AM668" s="171"/>
      <c r="AN668" s="171"/>
      <c r="AO668" s="171"/>
      <c r="AP668" s="171"/>
      <c r="AQ668" s="171"/>
      <c r="AR668" s="171"/>
      <c r="AS668" s="171"/>
      <c r="AT668" s="171"/>
      <c r="AU668" s="171"/>
      <c r="AV668" s="171"/>
      <c r="AW668" s="171"/>
      <c r="AX668" s="171"/>
      <c r="AY668" s="171"/>
      <c r="AZ668" s="171"/>
      <c r="BA668" s="171"/>
      <c r="BB668" s="171"/>
      <c r="BC668" s="171"/>
      <c r="BD668" s="171"/>
      <c r="BE668" s="171"/>
      <c r="BF668" s="171"/>
      <c r="BG668" s="171"/>
      <c r="BH668" s="184"/>
      <c r="BI668" s="178"/>
      <c r="BJ668" s="178"/>
      <c r="BK668" s="172"/>
      <c r="BM668" s="9"/>
    </row>
    <row r="669" spans="2:76" x14ac:dyDescent="0.45">
      <c r="B669" s="190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71"/>
      <c r="AI669" s="171"/>
      <c r="AJ669" s="171"/>
      <c r="AK669" s="171"/>
      <c r="AL669" s="171"/>
      <c r="AM669" s="171"/>
      <c r="AN669" s="171"/>
      <c r="AO669" s="171"/>
      <c r="AP669" s="171"/>
      <c r="AQ669" s="171"/>
      <c r="AR669" s="171"/>
      <c r="AS669" s="171"/>
      <c r="AT669" s="171"/>
      <c r="AU669" s="171"/>
      <c r="AV669" s="171"/>
      <c r="AW669" s="171"/>
      <c r="AX669" s="171"/>
      <c r="AY669" s="171"/>
      <c r="AZ669" s="171"/>
      <c r="BA669" s="171"/>
      <c r="BB669" s="171"/>
      <c r="BC669" s="171"/>
      <c r="BD669" s="171"/>
      <c r="BE669" s="171"/>
      <c r="BF669" s="171"/>
      <c r="BG669" s="171"/>
      <c r="BH669" s="184"/>
      <c r="BI669" s="178"/>
      <c r="BJ669" s="178"/>
      <c r="BK669" s="172"/>
      <c r="BM669" s="9"/>
    </row>
    <row r="670" spans="2:76" x14ac:dyDescent="0.45">
      <c r="B670" s="190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71"/>
      <c r="AI670" s="171"/>
      <c r="AJ670" s="171"/>
      <c r="AK670" s="171"/>
      <c r="AL670" s="171"/>
      <c r="AM670" s="171"/>
      <c r="AN670" s="171"/>
      <c r="AO670" s="171"/>
      <c r="AP670" s="171"/>
      <c r="AQ670" s="171"/>
      <c r="AR670" s="171"/>
      <c r="AS670" s="171"/>
      <c r="AT670" s="171"/>
      <c r="AU670" s="171"/>
      <c r="AV670" s="171"/>
      <c r="AW670" s="171"/>
      <c r="AX670" s="171"/>
      <c r="AY670" s="171"/>
      <c r="AZ670" s="171"/>
      <c r="BA670" s="171"/>
      <c r="BB670" s="171"/>
      <c r="BC670" s="171"/>
      <c r="BD670" s="171"/>
      <c r="BE670" s="171"/>
      <c r="BF670" s="171"/>
      <c r="BG670" s="171"/>
      <c r="BH670" s="184"/>
      <c r="BI670" s="178"/>
      <c r="BJ670" s="178"/>
      <c r="BK670" s="172"/>
      <c r="BM670" s="9"/>
    </row>
    <row r="671" spans="2:76" x14ac:dyDescent="0.45">
      <c r="B671" s="190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71"/>
      <c r="AI671" s="171"/>
      <c r="AJ671" s="171"/>
      <c r="AK671" s="171"/>
      <c r="AL671" s="171"/>
      <c r="AM671" s="171"/>
      <c r="AN671" s="171"/>
      <c r="AO671" s="171"/>
      <c r="AP671" s="171"/>
      <c r="AQ671" s="171"/>
      <c r="AR671" s="171"/>
      <c r="AS671" s="171"/>
      <c r="AT671" s="171"/>
      <c r="AU671" s="171"/>
      <c r="AV671" s="171"/>
      <c r="AW671" s="171"/>
      <c r="AX671" s="171"/>
      <c r="AY671" s="171"/>
      <c r="AZ671" s="171"/>
      <c r="BA671" s="171"/>
      <c r="BB671" s="171"/>
      <c r="BC671" s="171"/>
      <c r="BD671" s="171"/>
      <c r="BE671" s="171"/>
      <c r="BF671" s="171"/>
      <c r="BG671" s="171"/>
      <c r="BH671" s="184"/>
      <c r="BI671" s="178"/>
      <c r="BJ671" s="178"/>
      <c r="BK671" s="172"/>
      <c r="BM671" s="9"/>
    </row>
    <row r="672" spans="2:76" x14ac:dyDescent="0.45">
      <c r="B672" s="190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71"/>
      <c r="AI672" s="171"/>
      <c r="AJ672" s="171"/>
      <c r="AK672" s="171"/>
      <c r="AL672" s="171"/>
      <c r="AM672" s="171"/>
      <c r="AN672" s="171"/>
      <c r="AO672" s="171"/>
      <c r="AP672" s="171"/>
      <c r="AQ672" s="171"/>
      <c r="AR672" s="171"/>
      <c r="AS672" s="171"/>
      <c r="AT672" s="171"/>
      <c r="AU672" s="171"/>
      <c r="AV672" s="171"/>
      <c r="AW672" s="171"/>
      <c r="AX672" s="171"/>
      <c r="AY672" s="171"/>
      <c r="AZ672" s="171"/>
      <c r="BA672" s="171"/>
      <c r="BB672" s="171"/>
      <c r="BC672" s="171"/>
      <c r="BD672" s="171"/>
      <c r="BE672" s="171"/>
      <c r="BF672" s="171"/>
      <c r="BG672" s="171"/>
      <c r="BH672" s="184"/>
      <c r="BI672" s="178"/>
      <c r="BJ672" s="178"/>
      <c r="BK672" s="172"/>
      <c r="BM672" s="9"/>
      <c r="BX672" t="s">
        <v>341</v>
      </c>
    </row>
    <row r="673" spans="2:65" x14ac:dyDescent="0.45">
      <c r="B673" s="190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71"/>
      <c r="AI673" s="171"/>
      <c r="AJ673" s="171"/>
      <c r="AK673" s="171"/>
      <c r="AL673" s="171"/>
      <c r="AM673" s="171"/>
      <c r="AN673" s="171"/>
      <c r="AO673" s="171"/>
      <c r="AP673" s="171"/>
      <c r="AQ673" s="171"/>
      <c r="AR673" s="171"/>
      <c r="AS673" s="171"/>
      <c r="AT673" s="171"/>
      <c r="AU673" s="171"/>
      <c r="AV673" s="171"/>
      <c r="AW673" s="171"/>
      <c r="AX673" s="171"/>
      <c r="AY673" s="171"/>
      <c r="AZ673" s="171"/>
      <c r="BA673" s="171"/>
      <c r="BB673" s="171"/>
      <c r="BC673" s="171"/>
      <c r="BD673" s="171"/>
      <c r="BE673" s="171"/>
      <c r="BF673" s="171"/>
      <c r="BG673" s="171"/>
      <c r="BH673" s="184"/>
      <c r="BI673" s="178"/>
      <c r="BJ673" s="178"/>
      <c r="BK673" s="172"/>
      <c r="BM673" s="9"/>
    </row>
    <row r="674" spans="2:65" x14ac:dyDescent="0.45">
      <c r="B674" s="190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71"/>
      <c r="AI674" s="171"/>
      <c r="AJ674" s="171"/>
      <c r="AK674" s="171"/>
      <c r="AL674" s="171"/>
      <c r="AM674" s="171"/>
      <c r="AN674" s="171"/>
      <c r="AO674" s="171"/>
      <c r="AP674" s="171"/>
      <c r="AQ674" s="171"/>
      <c r="AR674" s="171"/>
      <c r="AS674" s="171"/>
      <c r="AT674" s="171"/>
      <c r="AU674" s="171"/>
      <c r="AV674" s="171"/>
      <c r="AW674" s="171"/>
      <c r="AX674" s="171"/>
      <c r="AY674" s="171"/>
      <c r="AZ674" s="171"/>
      <c r="BA674" s="171"/>
      <c r="BB674" s="171"/>
      <c r="BC674" s="171"/>
      <c r="BD674" s="171"/>
      <c r="BE674" s="171"/>
      <c r="BF674" s="171"/>
      <c r="BG674" s="171"/>
      <c r="BH674" s="184"/>
      <c r="BI674" s="178"/>
      <c r="BJ674" s="178"/>
      <c r="BK674" s="172"/>
      <c r="BM674" s="9"/>
    </row>
    <row r="675" spans="2:65" x14ac:dyDescent="0.45">
      <c r="B675" s="190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71"/>
      <c r="AI675" s="171"/>
      <c r="AJ675" s="171"/>
      <c r="AK675" s="171"/>
      <c r="AL675" s="171"/>
      <c r="AM675" s="171"/>
      <c r="AN675" s="171"/>
      <c r="AO675" s="171"/>
      <c r="AP675" s="171"/>
      <c r="AQ675" s="171"/>
      <c r="AR675" s="171"/>
      <c r="AS675" s="171"/>
      <c r="AT675" s="171"/>
      <c r="AU675" s="171"/>
      <c r="AV675" s="171"/>
      <c r="AW675" s="171"/>
      <c r="AX675" s="171"/>
      <c r="AY675" s="171"/>
      <c r="AZ675" s="171"/>
      <c r="BA675" s="171"/>
      <c r="BB675" s="171"/>
      <c r="BC675" s="171"/>
      <c r="BD675" s="171"/>
      <c r="BE675" s="171"/>
      <c r="BF675" s="171"/>
      <c r="BG675" s="171"/>
      <c r="BH675" s="184"/>
      <c r="BI675" s="178"/>
      <c r="BJ675" s="178"/>
      <c r="BK675" s="172"/>
      <c r="BM675" s="9"/>
    </row>
    <row r="676" spans="2:65" x14ac:dyDescent="0.45">
      <c r="B676" s="190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71"/>
      <c r="AI676" s="171"/>
      <c r="AJ676" s="171"/>
      <c r="AK676" s="171"/>
      <c r="AL676" s="171"/>
      <c r="AM676" s="171"/>
      <c r="AN676" s="171"/>
      <c r="AO676" s="171"/>
      <c r="AP676" s="171"/>
      <c r="AQ676" s="171"/>
      <c r="AR676" s="171"/>
      <c r="AS676" s="171"/>
      <c r="AT676" s="171"/>
      <c r="AU676" s="171"/>
      <c r="AV676" s="171"/>
      <c r="AW676" s="171"/>
      <c r="AX676" s="171"/>
      <c r="AY676" s="171"/>
      <c r="AZ676" s="171"/>
      <c r="BA676" s="171"/>
      <c r="BB676" s="171"/>
      <c r="BC676" s="171"/>
      <c r="BD676" s="171"/>
      <c r="BE676" s="171"/>
      <c r="BF676" s="171"/>
      <c r="BG676" s="171"/>
      <c r="BH676" s="184"/>
      <c r="BI676" s="178"/>
      <c r="BJ676" s="178"/>
      <c r="BK676" s="172"/>
      <c r="BM676" s="9"/>
    </row>
    <row r="677" spans="2:65" x14ac:dyDescent="0.45">
      <c r="B677" s="190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71"/>
      <c r="AI677" s="171"/>
      <c r="AJ677" s="171"/>
      <c r="AK677" s="171"/>
      <c r="AL677" s="171"/>
      <c r="AM677" s="171"/>
      <c r="AN677" s="171"/>
      <c r="AO677" s="171"/>
      <c r="AP677" s="171"/>
      <c r="AQ677" s="171"/>
      <c r="AR677" s="171"/>
      <c r="AS677" s="171"/>
      <c r="AT677" s="171"/>
      <c r="AU677" s="171"/>
      <c r="AV677" s="171"/>
      <c r="AW677" s="171"/>
      <c r="AX677" s="171"/>
      <c r="AY677" s="171"/>
      <c r="AZ677" s="171"/>
      <c r="BA677" s="171"/>
      <c r="BB677" s="171"/>
      <c r="BC677" s="171"/>
      <c r="BD677" s="171"/>
      <c r="BE677" s="171"/>
      <c r="BF677" s="171"/>
      <c r="BG677" s="171"/>
      <c r="BH677" s="184"/>
      <c r="BI677" s="178"/>
      <c r="BJ677" s="178"/>
      <c r="BK677" s="172"/>
      <c r="BM677" s="9"/>
    </row>
    <row r="678" spans="2:65" x14ac:dyDescent="0.45">
      <c r="B678" s="190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71"/>
      <c r="AI678" s="171"/>
      <c r="AJ678" s="171"/>
      <c r="AK678" s="171"/>
      <c r="AL678" s="171"/>
      <c r="AM678" s="171"/>
      <c r="AN678" s="171"/>
      <c r="AO678" s="171"/>
      <c r="AP678" s="171"/>
      <c r="AQ678" s="171"/>
      <c r="AR678" s="171"/>
      <c r="AS678" s="171"/>
      <c r="AT678" s="171"/>
      <c r="AU678" s="171"/>
      <c r="AV678" s="171"/>
      <c r="AW678" s="171"/>
      <c r="AX678" s="171"/>
      <c r="AY678" s="171"/>
      <c r="AZ678" s="171"/>
      <c r="BA678" s="171"/>
      <c r="BB678" s="171"/>
      <c r="BC678" s="171"/>
      <c r="BD678" s="171"/>
      <c r="BE678" s="171"/>
      <c r="BF678" s="171"/>
      <c r="BG678" s="171"/>
      <c r="BH678" s="184"/>
      <c r="BI678" s="178"/>
      <c r="BJ678" s="178"/>
      <c r="BK678" s="172"/>
      <c r="BM678" s="9"/>
    </row>
    <row r="679" spans="2:65" x14ac:dyDescent="0.45">
      <c r="B679" s="190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71"/>
      <c r="AI679" s="171"/>
      <c r="AJ679" s="171"/>
      <c r="AK679" s="171"/>
      <c r="AL679" s="171"/>
      <c r="AM679" s="171"/>
      <c r="AN679" s="171"/>
      <c r="AO679" s="171"/>
      <c r="AP679" s="171"/>
      <c r="AQ679" s="171"/>
      <c r="AR679" s="171"/>
      <c r="AS679" s="171"/>
      <c r="AT679" s="171"/>
      <c r="AU679" s="171"/>
      <c r="AV679" s="171"/>
      <c r="AW679" s="171"/>
      <c r="AX679" s="171"/>
      <c r="AY679" s="171"/>
      <c r="AZ679" s="171"/>
      <c r="BA679" s="171"/>
      <c r="BB679" s="171"/>
      <c r="BC679" s="171"/>
      <c r="BD679" s="171"/>
      <c r="BE679" s="171"/>
      <c r="BF679" s="171"/>
      <c r="BG679" s="171"/>
      <c r="BH679" s="184"/>
      <c r="BI679" s="178"/>
      <c r="BJ679" s="178"/>
      <c r="BK679" s="172"/>
      <c r="BM679" s="9"/>
    </row>
    <row r="680" spans="2:65" x14ac:dyDescent="0.45">
      <c r="B680" s="190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71"/>
      <c r="AI680" s="171"/>
      <c r="AJ680" s="171"/>
      <c r="AK680" s="171"/>
      <c r="AL680" s="171"/>
      <c r="AM680" s="171"/>
      <c r="AN680" s="171"/>
      <c r="AO680" s="171"/>
      <c r="AP680" s="171"/>
      <c r="AQ680" s="171"/>
      <c r="AR680" s="171"/>
      <c r="AS680" s="171"/>
      <c r="AT680" s="171"/>
      <c r="AU680" s="171"/>
      <c r="AV680" s="171"/>
      <c r="AW680" s="171"/>
      <c r="AX680" s="171"/>
      <c r="AY680" s="171"/>
      <c r="AZ680" s="171"/>
      <c r="BA680" s="171"/>
      <c r="BB680" s="171"/>
      <c r="BC680" s="171"/>
      <c r="BD680" s="171"/>
      <c r="BE680" s="171"/>
      <c r="BF680" s="171"/>
      <c r="BG680" s="171"/>
      <c r="BH680" s="184"/>
      <c r="BI680" s="178"/>
      <c r="BJ680" s="178"/>
      <c r="BK680" s="172"/>
      <c r="BM680" s="9"/>
    </row>
    <row r="681" spans="2:65" x14ac:dyDescent="0.45">
      <c r="B681" s="190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71"/>
      <c r="AI681" s="171"/>
      <c r="AJ681" s="171"/>
      <c r="AK681" s="171"/>
      <c r="AL681" s="171"/>
      <c r="AM681" s="171"/>
      <c r="AN681" s="171"/>
      <c r="AO681" s="171"/>
      <c r="AP681" s="171"/>
      <c r="AQ681" s="171"/>
      <c r="AR681" s="171"/>
      <c r="AS681" s="171"/>
      <c r="AT681" s="171"/>
      <c r="AU681" s="171"/>
      <c r="AV681" s="171"/>
      <c r="AW681" s="171"/>
      <c r="AX681" s="171"/>
      <c r="AY681" s="171"/>
      <c r="AZ681" s="171"/>
      <c r="BA681" s="171"/>
      <c r="BB681" s="171"/>
      <c r="BC681" s="171"/>
      <c r="BD681" s="171"/>
      <c r="BE681" s="171"/>
      <c r="BF681" s="171"/>
      <c r="BG681" s="171"/>
      <c r="BH681" s="184"/>
      <c r="BI681" s="178"/>
      <c r="BJ681" s="178"/>
      <c r="BK681" s="172"/>
      <c r="BM681" s="9"/>
    </row>
    <row r="682" spans="2:65" x14ac:dyDescent="0.45">
      <c r="B682" s="190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71"/>
      <c r="AI682" s="171"/>
      <c r="AJ682" s="171"/>
      <c r="AK682" s="171"/>
      <c r="AL682" s="171"/>
      <c r="AM682" s="171"/>
      <c r="AN682" s="171"/>
      <c r="AO682" s="171"/>
      <c r="AP682" s="171"/>
      <c r="AQ682" s="171"/>
      <c r="AR682" s="171"/>
      <c r="AS682" s="171"/>
      <c r="AT682" s="171"/>
      <c r="AU682" s="171"/>
      <c r="AV682" s="171"/>
      <c r="AW682" s="171"/>
      <c r="AX682" s="171"/>
      <c r="AY682" s="171"/>
      <c r="AZ682" s="171"/>
      <c r="BA682" s="171"/>
      <c r="BB682" s="171"/>
      <c r="BC682" s="171"/>
      <c r="BD682" s="171"/>
      <c r="BE682" s="171"/>
      <c r="BF682" s="171"/>
      <c r="BG682" s="171"/>
      <c r="BH682" s="184"/>
      <c r="BI682" s="178"/>
      <c r="BJ682" s="178"/>
      <c r="BK682" s="172"/>
      <c r="BM682" s="9"/>
    </row>
    <row r="683" spans="2:65" x14ac:dyDescent="0.45">
      <c r="B683" s="190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71"/>
      <c r="AI683" s="171"/>
      <c r="AJ683" s="171"/>
      <c r="AK683" s="171"/>
      <c r="AL683" s="171"/>
      <c r="AM683" s="171"/>
      <c r="AN683" s="171"/>
      <c r="AO683" s="171"/>
      <c r="AP683" s="171"/>
      <c r="AQ683" s="171"/>
      <c r="AR683" s="171"/>
      <c r="AS683" s="171"/>
      <c r="AT683" s="171"/>
      <c r="AU683" s="171"/>
      <c r="AV683" s="171"/>
      <c r="AW683" s="171"/>
      <c r="AX683" s="171"/>
      <c r="AY683" s="171"/>
      <c r="AZ683" s="171"/>
      <c r="BA683" s="171"/>
      <c r="BB683" s="171"/>
      <c r="BC683" s="171"/>
      <c r="BD683" s="171"/>
      <c r="BE683" s="171"/>
      <c r="BF683" s="171"/>
      <c r="BG683" s="171"/>
      <c r="BH683" s="184"/>
      <c r="BI683" s="178"/>
      <c r="BJ683" s="178"/>
      <c r="BK683" s="172"/>
      <c r="BM683" s="9"/>
    </row>
    <row r="684" spans="2:65" x14ac:dyDescent="0.45">
      <c r="B684" s="190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71"/>
      <c r="AI684" s="171"/>
      <c r="AJ684" s="171"/>
      <c r="AK684" s="171"/>
      <c r="AL684" s="171"/>
      <c r="AM684" s="171"/>
      <c r="AN684" s="171"/>
      <c r="AO684" s="171"/>
      <c r="AP684" s="171"/>
      <c r="AQ684" s="171"/>
      <c r="AR684" s="171"/>
      <c r="AS684" s="171"/>
      <c r="AT684" s="171"/>
      <c r="AU684" s="171"/>
      <c r="AV684" s="171"/>
      <c r="AW684" s="171"/>
      <c r="AX684" s="171"/>
      <c r="AY684" s="171"/>
      <c r="AZ684" s="171"/>
      <c r="BA684" s="171"/>
      <c r="BB684" s="171"/>
      <c r="BC684" s="171"/>
      <c r="BD684" s="171"/>
      <c r="BE684" s="171"/>
      <c r="BF684" s="171"/>
      <c r="BG684" s="171"/>
      <c r="BH684" s="184"/>
      <c r="BI684" s="178"/>
      <c r="BJ684" s="178"/>
      <c r="BK684" s="172"/>
      <c r="BM684" s="9"/>
    </row>
    <row r="685" spans="2:65" x14ac:dyDescent="0.45">
      <c r="B685" s="190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71"/>
      <c r="AI685" s="171"/>
      <c r="AJ685" s="171"/>
      <c r="AK685" s="171"/>
      <c r="AL685" s="171"/>
      <c r="AM685" s="171"/>
      <c r="AN685" s="171"/>
      <c r="AO685" s="171"/>
      <c r="AP685" s="171"/>
      <c r="AQ685" s="171"/>
      <c r="AR685" s="171"/>
      <c r="AS685" s="171"/>
      <c r="AT685" s="171"/>
      <c r="AU685" s="171"/>
      <c r="AV685" s="171"/>
      <c r="AW685" s="171"/>
      <c r="AX685" s="171"/>
      <c r="AY685" s="171"/>
      <c r="AZ685" s="171"/>
      <c r="BA685" s="171"/>
      <c r="BB685" s="171"/>
      <c r="BC685" s="171"/>
      <c r="BD685" s="171"/>
      <c r="BE685" s="171"/>
      <c r="BF685" s="171"/>
      <c r="BG685" s="171"/>
      <c r="BH685" s="184"/>
      <c r="BI685" s="178"/>
      <c r="BJ685" s="178"/>
      <c r="BK685" s="172"/>
      <c r="BM685" s="9"/>
    </row>
    <row r="686" spans="2:65" x14ac:dyDescent="0.45">
      <c r="B686" s="190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71"/>
      <c r="AI686" s="171"/>
      <c r="AJ686" s="171"/>
      <c r="AK686" s="171"/>
      <c r="AL686" s="171"/>
      <c r="AM686" s="171"/>
      <c r="AN686" s="171"/>
      <c r="AO686" s="171"/>
      <c r="AP686" s="171"/>
      <c r="AQ686" s="171"/>
      <c r="AR686" s="171"/>
      <c r="AS686" s="171"/>
      <c r="AT686" s="171"/>
      <c r="AU686" s="171"/>
      <c r="AV686" s="171"/>
      <c r="AW686" s="171"/>
      <c r="AX686" s="171"/>
      <c r="AY686" s="171"/>
      <c r="AZ686" s="171"/>
      <c r="BA686" s="171"/>
      <c r="BB686" s="171"/>
      <c r="BC686" s="171"/>
      <c r="BD686" s="171"/>
      <c r="BE686" s="171"/>
      <c r="BF686" s="171"/>
      <c r="BG686" s="171"/>
      <c r="BH686" s="184"/>
      <c r="BI686" s="178"/>
      <c r="BJ686" s="178"/>
      <c r="BK686" s="172"/>
      <c r="BM686" s="9"/>
    </row>
    <row r="687" spans="2:65" x14ac:dyDescent="0.45">
      <c r="B687" s="190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71"/>
      <c r="AI687" s="171"/>
      <c r="AJ687" s="171"/>
      <c r="AK687" s="171"/>
      <c r="AL687" s="171"/>
      <c r="AM687" s="171"/>
      <c r="AN687" s="171"/>
      <c r="AO687" s="171"/>
      <c r="AP687" s="171"/>
      <c r="AQ687" s="171"/>
      <c r="AR687" s="171"/>
      <c r="AS687" s="171"/>
      <c r="AT687" s="171"/>
      <c r="AU687" s="171"/>
      <c r="AV687" s="171"/>
      <c r="AW687" s="171"/>
      <c r="AX687" s="171"/>
      <c r="AY687" s="171"/>
      <c r="AZ687" s="171"/>
      <c r="BA687" s="171"/>
      <c r="BB687" s="171"/>
      <c r="BC687" s="171"/>
      <c r="BD687" s="171"/>
      <c r="BE687" s="171"/>
      <c r="BF687" s="171"/>
      <c r="BG687" s="171"/>
      <c r="BH687" s="184"/>
      <c r="BI687" s="178"/>
      <c r="BJ687" s="178"/>
      <c r="BK687" s="172"/>
      <c r="BM687" s="9"/>
    </row>
    <row r="688" spans="2:65" x14ac:dyDescent="0.45">
      <c r="B688" s="190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71"/>
      <c r="AE688" s="171"/>
      <c r="AF688" s="171"/>
      <c r="AG688" s="171"/>
      <c r="AH688" s="171"/>
      <c r="AI688" s="171"/>
      <c r="AJ688" s="171"/>
      <c r="AK688" s="171"/>
      <c r="AL688" s="171"/>
      <c r="AM688" s="171"/>
      <c r="AN688" s="171"/>
      <c r="AO688" s="171"/>
      <c r="AP688" s="171"/>
      <c r="AQ688" s="171"/>
      <c r="AR688" s="171"/>
      <c r="AS688" s="171"/>
      <c r="AT688" s="171"/>
      <c r="AU688" s="171"/>
      <c r="AV688" s="171"/>
      <c r="AW688" s="171"/>
      <c r="AX688" s="171"/>
      <c r="AY688" s="171"/>
      <c r="AZ688" s="171"/>
      <c r="BA688" s="171"/>
      <c r="BB688" s="171"/>
      <c r="BC688" s="171"/>
      <c r="BD688" s="171"/>
      <c r="BE688" s="171"/>
      <c r="BF688" s="171"/>
      <c r="BG688" s="171"/>
      <c r="BH688" s="184"/>
      <c r="BI688" s="178"/>
      <c r="BJ688" s="178"/>
      <c r="BK688" s="172"/>
      <c r="BM688" s="9"/>
    </row>
    <row r="689" spans="2:65" x14ac:dyDescent="0.45">
      <c r="B689" s="190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71"/>
      <c r="AE689" s="171"/>
      <c r="AF689" s="171"/>
      <c r="AG689" s="171"/>
      <c r="AH689" s="171"/>
      <c r="AI689" s="171"/>
      <c r="AJ689" s="171"/>
      <c r="AK689" s="171"/>
      <c r="AL689" s="171"/>
      <c r="AM689" s="171"/>
      <c r="AN689" s="171"/>
      <c r="AO689" s="171"/>
      <c r="AP689" s="171"/>
      <c r="AQ689" s="171"/>
      <c r="AR689" s="171"/>
      <c r="AS689" s="171"/>
      <c r="AT689" s="171"/>
      <c r="AU689" s="171"/>
      <c r="AV689" s="171"/>
      <c r="AW689" s="171"/>
      <c r="AX689" s="171"/>
      <c r="AY689" s="171"/>
      <c r="AZ689" s="171"/>
      <c r="BA689" s="171"/>
      <c r="BB689" s="171"/>
      <c r="BC689" s="171"/>
      <c r="BD689" s="171"/>
      <c r="BE689" s="171"/>
      <c r="BF689" s="171"/>
      <c r="BG689" s="171"/>
      <c r="BH689" s="184"/>
      <c r="BI689" s="178"/>
      <c r="BJ689" s="178"/>
      <c r="BK689" s="172"/>
      <c r="BM689" s="9"/>
    </row>
    <row r="690" spans="2:65" x14ac:dyDescent="0.45">
      <c r="B690" s="190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71"/>
      <c r="AI690" s="171"/>
      <c r="AJ690" s="171"/>
      <c r="AK690" s="171"/>
      <c r="AL690" s="171"/>
      <c r="AM690" s="171"/>
      <c r="AN690" s="171"/>
      <c r="AO690" s="171"/>
      <c r="AP690" s="171"/>
      <c r="AQ690" s="171"/>
      <c r="AR690" s="171"/>
      <c r="AS690" s="171"/>
      <c r="AT690" s="171"/>
      <c r="AU690" s="171"/>
      <c r="AV690" s="171"/>
      <c r="AW690" s="171"/>
      <c r="AX690" s="171"/>
      <c r="AY690" s="171"/>
      <c r="AZ690" s="171"/>
      <c r="BA690" s="171"/>
      <c r="BB690" s="171"/>
      <c r="BC690" s="171"/>
      <c r="BD690" s="171"/>
      <c r="BE690" s="171"/>
      <c r="BF690" s="171"/>
      <c r="BG690" s="171"/>
      <c r="BH690" s="184"/>
      <c r="BI690" s="178"/>
      <c r="BJ690" s="178"/>
      <c r="BK690" s="172"/>
      <c r="BM690" s="9"/>
    </row>
    <row r="691" spans="2:65" x14ac:dyDescent="0.45">
      <c r="B691" s="190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71"/>
      <c r="AI691" s="171"/>
      <c r="AJ691" s="171"/>
      <c r="AK691" s="171"/>
      <c r="AL691" s="171"/>
      <c r="AM691" s="171"/>
      <c r="AN691" s="171"/>
      <c r="AO691" s="171"/>
      <c r="AP691" s="171"/>
      <c r="AQ691" s="171"/>
      <c r="AR691" s="171"/>
      <c r="AS691" s="171"/>
      <c r="AT691" s="171"/>
      <c r="AU691" s="171"/>
      <c r="AV691" s="171"/>
      <c r="AW691" s="171"/>
      <c r="AX691" s="171"/>
      <c r="AY691" s="171"/>
      <c r="AZ691" s="171"/>
      <c r="BA691" s="171"/>
      <c r="BB691" s="171"/>
      <c r="BC691" s="171"/>
      <c r="BD691" s="171"/>
      <c r="BE691" s="171"/>
      <c r="BF691" s="171"/>
      <c r="BG691" s="171"/>
      <c r="BH691" s="184"/>
      <c r="BI691" s="178"/>
      <c r="BJ691" s="178"/>
      <c r="BK691" s="172"/>
      <c r="BM691" s="9"/>
    </row>
    <row r="692" spans="2:65" x14ac:dyDescent="0.45">
      <c r="B692" s="190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71"/>
      <c r="AI692" s="171"/>
      <c r="AJ692" s="171"/>
      <c r="AK692" s="171"/>
      <c r="AL692" s="171"/>
      <c r="AM692" s="171"/>
      <c r="AN692" s="171"/>
      <c r="AO692" s="171"/>
      <c r="AP692" s="171"/>
      <c r="AQ692" s="171"/>
      <c r="AR692" s="171"/>
      <c r="AS692" s="171"/>
      <c r="AT692" s="171"/>
      <c r="AU692" s="171"/>
      <c r="AV692" s="171"/>
      <c r="AW692" s="171"/>
      <c r="AX692" s="171"/>
      <c r="AY692" s="171"/>
      <c r="AZ692" s="171"/>
      <c r="BA692" s="171"/>
      <c r="BB692" s="171"/>
      <c r="BC692" s="171"/>
      <c r="BD692" s="171"/>
      <c r="BE692" s="171"/>
      <c r="BF692" s="171"/>
      <c r="BG692" s="171"/>
      <c r="BH692" s="184"/>
      <c r="BI692" s="178"/>
      <c r="BJ692" s="178"/>
      <c r="BK692" s="172"/>
      <c r="BM692" s="9"/>
    </row>
    <row r="693" spans="2:65" x14ac:dyDescent="0.45">
      <c r="B693" s="190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71"/>
      <c r="AI693" s="171"/>
      <c r="AJ693" s="171"/>
      <c r="AK693" s="171"/>
      <c r="AL693" s="171"/>
      <c r="AM693" s="171"/>
      <c r="AN693" s="171"/>
      <c r="AO693" s="171"/>
      <c r="AP693" s="171"/>
      <c r="AQ693" s="171"/>
      <c r="AR693" s="171"/>
      <c r="AS693" s="171"/>
      <c r="AT693" s="171"/>
      <c r="AU693" s="171"/>
      <c r="AV693" s="171"/>
      <c r="AW693" s="171"/>
      <c r="AX693" s="171"/>
      <c r="AY693" s="171"/>
      <c r="AZ693" s="171"/>
      <c r="BA693" s="171"/>
      <c r="BB693" s="171"/>
      <c r="BC693" s="171"/>
      <c r="BD693" s="171"/>
      <c r="BE693" s="171"/>
      <c r="BF693" s="171"/>
      <c r="BG693" s="171"/>
      <c r="BH693" s="184"/>
      <c r="BI693" s="178"/>
      <c r="BJ693" s="178"/>
      <c r="BK693" s="172"/>
      <c r="BM693" s="9"/>
    </row>
    <row r="694" spans="2:65" x14ac:dyDescent="0.45">
      <c r="B694" s="190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71"/>
      <c r="AI694" s="171"/>
      <c r="AJ694" s="171"/>
      <c r="AK694" s="171"/>
      <c r="AL694" s="171"/>
      <c r="AM694" s="171"/>
      <c r="AN694" s="171"/>
      <c r="AO694" s="171"/>
      <c r="AP694" s="171"/>
      <c r="AQ694" s="171"/>
      <c r="AR694" s="171"/>
      <c r="AS694" s="171"/>
      <c r="AT694" s="171"/>
      <c r="AU694" s="171"/>
      <c r="AV694" s="171"/>
      <c r="AW694" s="171"/>
      <c r="AX694" s="171"/>
      <c r="AY694" s="171"/>
      <c r="AZ694" s="171"/>
      <c r="BA694" s="171"/>
      <c r="BB694" s="171"/>
      <c r="BC694" s="171"/>
      <c r="BD694" s="171"/>
      <c r="BE694" s="171"/>
      <c r="BF694" s="171"/>
      <c r="BG694" s="171"/>
      <c r="BH694" s="184"/>
      <c r="BI694" s="178"/>
      <c r="BJ694" s="178"/>
      <c r="BK694" s="172"/>
      <c r="BM694" s="9"/>
    </row>
    <row r="695" spans="2:65" x14ac:dyDescent="0.45">
      <c r="B695" s="190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71"/>
      <c r="AI695" s="171"/>
      <c r="AJ695" s="171"/>
      <c r="AK695" s="171"/>
      <c r="AL695" s="171"/>
      <c r="AM695" s="171"/>
      <c r="AN695" s="171"/>
      <c r="AO695" s="171"/>
      <c r="AP695" s="171"/>
      <c r="AQ695" s="171"/>
      <c r="AR695" s="171"/>
      <c r="AS695" s="171"/>
      <c r="AT695" s="171"/>
      <c r="AU695" s="171"/>
      <c r="AV695" s="171"/>
      <c r="AW695" s="171"/>
      <c r="AX695" s="171"/>
      <c r="AY695" s="171"/>
      <c r="AZ695" s="171"/>
      <c r="BA695" s="171"/>
      <c r="BB695" s="171"/>
      <c r="BC695" s="171"/>
      <c r="BD695" s="171"/>
      <c r="BE695" s="171"/>
      <c r="BF695" s="171"/>
      <c r="BG695" s="171"/>
      <c r="BH695" s="184"/>
      <c r="BI695" s="178"/>
      <c r="BJ695" s="178"/>
      <c r="BK695" s="172"/>
      <c r="BM695" s="9"/>
    </row>
    <row r="696" spans="2:65" x14ac:dyDescent="0.45">
      <c r="B696" s="190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71"/>
      <c r="AI696" s="171"/>
      <c r="AJ696" s="171"/>
      <c r="AK696" s="171"/>
      <c r="AL696" s="171"/>
      <c r="AM696" s="171"/>
      <c r="AN696" s="171"/>
      <c r="AO696" s="171"/>
      <c r="AP696" s="171"/>
      <c r="AQ696" s="171"/>
      <c r="AR696" s="171"/>
      <c r="AS696" s="171"/>
      <c r="AT696" s="171"/>
      <c r="AU696" s="171"/>
      <c r="AV696" s="171"/>
      <c r="AW696" s="171"/>
      <c r="AX696" s="171"/>
      <c r="AY696" s="171"/>
      <c r="AZ696" s="171"/>
      <c r="BA696" s="171"/>
      <c r="BB696" s="171"/>
      <c r="BC696" s="171"/>
      <c r="BD696" s="171"/>
      <c r="BE696" s="171"/>
      <c r="BF696" s="171"/>
      <c r="BG696" s="171"/>
      <c r="BH696" s="184"/>
      <c r="BI696" s="178"/>
      <c r="BJ696" s="178"/>
      <c r="BK696" s="172"/>
      <c r="BM696" s="9"/>
    </row>
    <row r="697" spans="2:65" x14ac:dyDescent="0.45">
      <c r="B697" s="190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71"/>
      <c r="AI697" s="171"/>
      <c r="AJ697" s="171"/>
      <c r="AK697" s="171"/>
      <c r="AL697" s="171"/>
      <c r="AM697" s="171"/>
      <c r="AN697" s="171"/>
      <c r="AO697" s="171"/>
      <c r="AP697" s="171"/>
      <c r="AQ697" s="171"/>
      <c r="AR697" s="171"/>
      <c r="AS697" s="171"/>
      <c r="AT697" s="171"/>
      <c r="AU697" s="171"/>
      <c r="AV697" s="171"/>
      <c r="AW697" s="171"/>
      <c r="AX697" s="171"/>
      <c r="AY697" s="171"/>
      <c r="AZ697" s="171"/>
      <c r="BA697" s="171"/>
      <c r="BB697" s="171"/>
      <c r="BC697" s="171"/>
      <c r="BD697" s="171"/>
      <c r="BE697" s="171"/>
      <c r="BF697" s="171"/>
      <c r="BG697" s="171"/>
      <c r="BH697" s="184"/>
      <c r="BI697" s="178"/>
      <c r="BJ697" s="178"/>
      <c r="BK697" s="172"/>
      <c r="BM697" s="9"/>
    </row>
    <row r="698" spans="2:65" x14ac:dyDescent="0.45">
      <c r="B698" s="190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71"/>
      <c r="AI698" s="171"/>
      <c r="AJ698" s="171"/>
      <c r="AK698" s="171"/>
      <c r="AL698" s="171"/>
      <c r="AM698" s="171"/>
      <c r="AN698" s="171"/>
      <c r="AO698" s="171"/>
      <c r="AP698" s="171"/>
      <c r="AQ698" s="171"/>
      <c r="AR698" s="171"/>
      <c r="AS698" s="171"/>
      <c r="AT698" s="171"/>
      <c r="AU698" s="171"/>
      <c r="AV698" s="171"/>
      <c r="AW698" s="171"/>
      <c r="AX698" s="171"/>
      <c r="AY698" s="171"/>
      <c r="AZ698" s="171"/>
      <c r="BA698" s="171"/>
      <c r="BB698" s="171"/>
      <c r="BC698" s="171"/>
      <c r="BD698" s="171"/>
      <c r="BE698" s="171"/>
      <c r="BF698" s="171"/>
      <c r="BG698" s="171"/>
      <c r="BH698" s="184"/>
      <c r="BI698" s="178"/>
      <c r="BJ698" s="178"/>
      <c r="BK698" s="172"/>
      <c r="BM698" s="9"/>
    </row>
    <row r="699" spans="2:65" x14ac:dyDescent="0.45">
      <c r="B699" s="190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71"/>
      <c r="AI699" s="171"/>
      <c r="AJ699" s="171"/>
      <c r="AK699" s="171"/>
      <c r="AL699" s="171"/>
      <c r="AM699" s="171"/>
      <c r="AN699" s="171"/>
      <c r="AO699" s="171"/>
      <c r="AP699" s="171"/>
      <c r="AQ699" s="171"/>
      <c r="AR699" s="171"/>
      <c r="AS699" s="171"/>
      <c r="AT699" s="171"/>
      <c r="AU699" s="171"/>
      <c r="AV699" s="171"/>
      <c r="AW699" s="171"/>
      <c r="AX699" s="171"/>
      <c r="AY699" s="171"/>
      <c r="AZ699" s="171"/>
      <c r="BA699" s="171"/>
      <c r="BB699" s="171"/>
      <c r="BC699" s="171"/>
      <c r="BD699" s="171"/>
      <c r="BE699" s="171"/>
      <c r="BF699" s="171"/>
      <c r="BG699" s="171"/>
      <c r="BH699" s="184"/>
      <c r="BI699" s="178"/>
      <c r="BJ699" s="178"/>
      <c r="BK699" s="172"/>
      <c r="BM699" s="9"/>
    </row>
    <row r="700" spans="2:65" x14ac:dyDescent="0.45">
      <c r="B700" s="190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71"/>
      <c r="AI700" s="171"/>
      <c r="AJ700" s="171"/>
      <c r="AK700" s="171"/>
      <c r="AL700" s="171"/>
      <c r="AM700" s="171"/>
      <c r="AN700" s="171"/>
      <c r="AO700" s="171"/>
      <c r="AP700" s="171"/>
      <c r="AQ700" s="171"/>
      <c r="AR700" s="171"/>
      <c r="AS700" s="171"/>
      <c r="AT700" s="171"/>
      <c r="AU700" s="171"/>
      <c r="AV700" s="171"/>
      <c r="AW700" s="171"/>
      <c r="AX700" s="171"/>
      <c r="AY700" s="171"/>
      <c r="AZ700" s="171"/>
      <c r="BA700" s="171"/>
      <c r="BB700" s="171"/>
      <c r="BC700" s="171"/>
      <c r="BD700" s="171"/>
      <c r="BE700" s="171"/>
      <c r="BF700" s="171"/>
      <c r="BG700" s="171"/>
      <c r="BH700" s="184"/>
      <c r="BI700" s="178"/>
      <c r="BJ700" s="178"/>
      <c r="BK700" s="172"/>
      <c r="BM700" s="9"/>
    </row>
    <row r="701" spans="2:65" x14ac:dyDescent="0.45">
      <c r="B701" s="190"/>
      <c r="C701" s="171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71"/>
      <c r="AI701" s="171"/>
      <c r="AJ701" s="171"/>
      <c r="AK701" s="171"/>
      <c r="AL701" s="171"/>
      <c r="AM701" s="171"/>
      <c r="AN701" s="171"/>
      <c r="AO701" s="171"/>
      <c r="AP701" s="171"/>
      <c r="AQ701" s="171"/>
      <c r="AR701" s="171"/>
      <c r="AS701" s="171"/>
      <c r="AT701" s="171"/>
      <c r="AU701" s="171"/>
      <c r="AV701" s="171"/>
      <c r="AW701" s="171"/>
      <c r="AX701" s="171"/>
      <c r="AY701" s="171"/>
      <c r="AZ701" s="171"/>
      <c r="BA701" s="171"/>
      <c r="BB701" s="171"/>
      <c r="BC701" s="171"/>
      <c r="BD701" s="171"/>
      <c r="BE701" s="171"/>
      <c r="BF701" s="171"/>
      <c r="BG701" s="171"/>
      <c r="BH701" s="184"/>
      <c r="BI701" s="178"/>
      <c r="BJ701" s="178"/>
      <c r="BK701" s="172"/>
      <c r="BM701" s="9"/>
    </row>
    <row r="702" spans="2:65" x14ac:dyDescent="0.45">
      <c r="B702" s="190"/>
      <c r="C702" s="171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71"/>
      <c r="AI702" s="171"/>
      <c r="AJ702" s="171"/>
      <c r="AK702" s="171"/>
      <c r="AL702" s="171"/>
      <c r="AM702" s="171"/>
      <c r="AN702" s="171"/>
      <c r="AO702" s="171"/>
      <c r="AP702" s="171"/>
      <c r="AQ702" s="171"/>
      <c r="AR702" s="171"/>
      <c r="AS702" s="171"/>
      <c r="AT702" s="171"/>
      <c r="AU702" s="171"/>
      <c r="AV702" s="171"/>
      <c r="AW702" s="171"/>
      <c r="AX702" s="171"/>
      <c r="AY702" s="171"/>
      <c r="AZ702" s="171"/>
      <c r="BA702" s="171"/>
      <c r="BB702" s="171"/>
      <c r="BC702" s="171"/>
      <c r="BD702" s="171"/>
      <c r="BE702" s="171"/>
      <c r="BF702" s="171"/>
      <c r="BG702" s="171"/>
      <c r="BH702" s="184"/>
      <c r="BI702" s="178"/>
      <c r="BJ702" s="178"/>
      <c r="BK702" s="172"/>
      <c r="BM702" s="9"/>
    </row>
    <row r="703" spans="2:65" x14ac:dyDescent="0.45"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71"/>
      <c r="AI703" s="171"/>
      <c r="AJ703" s="171"/>
      <c r="AK703" s="171"/>
      <c r="AL703" s="171"/>
      <c r="AM703" s="171"/>
      <c r="AN703" s="171"/>
      <c r="AO703" s="171"/>
      <c r="AP703" s="171"/>
      <c r="AQ703" s="171"/>
      <c r="AR703" s="171"/>
      <c r="AS703" s="171"/>
      <c r="AT703" s="171"/>
      <c r="AU703" s="171"/>
      <c r="AV703" s="171"/>
      <c r="AW703" s="171"/>
      <c r="AX703" s="171"/>
      <c r="AY703" s="171"/>
      <c r="AZ703" s="171"/>
      <c r="BA703" s="171"/>
      <c r="BB703" s="171"/>
      <c r="BC703" s="171"/>
      <c r="BD703" s="171"/>
      <c r="BE703" s="171"/>
      <c r="BF703" s="171"/>
      <c r="BG703" s="171"/>
      <c r="BH703" s="184"/>
      <c r="BI703" s="178"/>
      <c r="BJ703" s="178"/>
      <c r="BK703" s="172"/>
      <c r="BM703" s="9"/>
    </row>
    <row r="704" spans="2:65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71"/>
      <c r="AI704" s="171"/>
      <c r="AJ704" s="171"/>
      <c r="AK704" s="171"/>
      <c r="AL704" s="171"/>
      <c r="AM704" s="171"/>
      <c r="AN704" s="171"/>
      <c r="AO704" s="171"/>
      <c r="AP704" s="171"/>
      <c r="AQ704" s="171"/>
      <c r="AR704" s="171"/>
      <c r="AS704" s="171"/>
      <c r="AT704" s="171"/>
      <c r="AU704" s="171"/>
      <c r="AV704" s="171"/>
      <c r="AW704" s="171"/>
      <c r="AX704" s="171"/>
      <c r="AY704" s="171"/>
      <c r="AZ704" s="171"/>
      <c r="BA704" s="171"/>
      <c r="BB704" s="171"/>
      <c r="BC704" s="171"/>
      <c r="BD704" s="171"/>
      <c r="BE704" s="171"/>
      <c r="BF704" s="171"/>
      <c r="BG704" s="171"/>
      <c r="BH704" s="184"/>
      <c r="BI704" s="178"/>
      <c r="BJ704" s="178"/>
      <c r="BK704" s="172"/>
      <c r="BM704" s="9"/>
    </row>
    <row r="705" spans="1:123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71"/>
      <c r="AI705" s="171"/>
      <c r="AJ705" s="171"/>
      <c r="AK705" s="171"/>
      <c r="AL705" s="171"/>
      <c r="AM705" s="171"/>
      <c r="AN705" s="171"/>
      <c r="AO705" s="171"/>
      <c r="AP705" s="171"/>
      <c r="AQ705" s="171"/>
      <c r="AR705" s="171"/>
      <c r="AS705" s="171"/>
      <c r="AT705" s="171"/>
      <c r="AU705" s="171"/>
      <c r="AV705" s="171"/>
      <c r="AW705" s="171"/>
      <c r="AX705" s="171"/>
      <c r="AY705" s="171"/>
      <c r="AZ705" s="171"/>
      <c r="BA705" s="171"/>
      <c r="BB705" s="171"/>
      <c r="BC705" s="171"/>
      <c r="BD705" s="171"/>
      <c r="BE705" s="171"/>
      <c r="BF705" s="171"/>
      <c r="BG705" s="171"/>
      <c r="BH705" s="184"/>
      <c r="BI705" s="178"/>
      <c r="BJ705" s="178"/>
      <c r="BK705" s="172"/>
      <c r="BM705" s="9"/>
    </row>
    <row r="706" spans="1:123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71"/>
      <c r="AI706" s="171"/>
      <c r="AJ706" s="171"/>
      <c r="AK706" s="171"/>
      <c r="AL706" s="171"/>
      <c r="AM706" s="171"/>
      <c r="AN706" s="171"/>
      <c r="AO706" s="171"/>
      <c r="AP706" s="171"/>
      <c r="AQ706" s="171"/>
      <c r="AR706" s="171"/>
      <c r="AS706" s="171"/>
      <c r="AT706" s="171"/>
      <c r="AU706" s="171"/>
      <c r="AV706" s="171"/>
      <c r="AW706" s="171"/>
      <c r="AX706" s="171"/>
      <c r="AY706" s="171"/>
      <c r="AZ706" s="171"/>
      <c r="BA706" s="171"/>
      <c r="BB706" s="171"/>
      <c r="BC706" s="171"/>
      <c r="BD706" s="171"/>
      <c r="BE706" s="171"/>
      <c r="BF706" s="171"/>
      <c r="BG706" s="171"/>
      <c r="BH706" s="184"/>
      <c r="BI706" s="178"/>
      <c r="BJ706" s="178"/>
      <c r="BK706" s="172"/>
      <c r="BM706" s="9"/>
    </row>
    <row r="707" spans="1:123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71"/>
      <c r="AI707" s="171"/>
      <c r="AJ707" s="171"/>
      <c r="AK707" s="171"/>
      <c r="AL707" s="171"/>
      <c r="AM707" s="171"/>
      <c r="AN707" s="171"/>
      <c r="AO707" s="171"/>
      <c r="AP707" s="171"/>
      <c r="AQ707" s="171"/>
      <c r="AR707" s="171"/>
      <c r="AS707" s="171"/>
      <c r="AT707" s="171"/>
      <c r="AU707" s="171"/>
      <c r="AV707" s="171"/>
      <c r="AW707" s="171"/>
      <c r="AX707" s="171"/>
      <c r="AY707" s="171"/>
      <c r="AZ707" s="171"/>
      <c r="BA707" s="171"/>
      <c r="BB707" s="171"/>
      <c r="BC707" s="171"/>
      <c r="BD707" s="171"/>
      <c r="BE707" s="171"/>
      <c r="BF707" s="171"/>
      <c r="BG707" s="171"/>
      <c r="BH707" s="184"/>
      <c r="BI707" s="178"/>
      <c r="BJ707" s="178"/>
      <c r="BK707" s="172"/>
      <c r="BM707" s="9"/>
    </row>
    <row r="708" spans="1:123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71"/>
      <c r="AI708" s="171"/>
      <c r="AJ708" s="171"/>
      <c r="AK708" s="171"/>
      <c r="AL708" s="171"/>
      <c r="AM708" s="171"/>
      <c r="AN708" s="171"/>
      <c r="AO708" s="171"/>
      <c r="AP708" s="171"/>
      <c r="AQ708" s="171"/>
      <c r="AR708" s="171"/>
      <c r="AS708" s="171"/>
      <c r="AT708" s="171"/>
      <c r="AU708" s="171"/>
      <c r="AV708" s="171"/>
      <c r="AW708" s="171"/>
      <c r="AX708" s="171"/>
      <c r="AY708" s="171"/>
      <c r="AZ708" s="171"/>
      <c r="BA708" s="171"/>
      <c r="BB708" s="171"/>
      <c r="BC708" s="171"/>
      <c r="BD708" s="171"/>
      <c r="BE708" s="171"/>
      <c r="BF708" s="171"/>
      <c r="BG708" s="171"/>
      <c r="BH708" s="184"/>
      <c r="BI708" s="178"/>
      <c r="BJ708" s="178"/>
      <c r="BK708" s="172"/>
      <c r="BM708" s="9"/>
    </row>
    <row r="709" spans="1:123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71"/>
      <c r="AI709" s="171"/>
      <c r="AJ709" s="171"/>
      <c r="AK709" s="171"/>
      <c r="AL709" s="171"/>
      <c r="AM709" s="171"/>
      <c r="AN709" s="171"/>
      <c r="AO709" s="171"/>
      <c r="AP709" s="171"/>
      <c r="AQ709" s="171"/>
      <c r="AR709" s="171"/>
      <c r="AS709" s="171"/>
      <c r="AT709" s="171"/>
      <c r="AU709" s="171"/>
      <c r="AV709" s="171"/>
      <c r="AW709" s="171"/>
      <c r="AX709" s="171"/>
      <c r="AY709" s="171"/>
      <c r="AZ709" s="171"/>
      <c r="BA709" s="171"/>
      <c r="BB709" s="171"/>
      <c r="BC709" s="171"/>
      <c r="BD709" s="171"/>
      <c r="BE709" s="171"/>
      <c r="BF709" s="171"/>
      <c r="BG709" s="171"/>
      <c r="BH709" s="184"/>
      <c r="BI709" s="178"/>
      <c r="BJ709" s="178"/>
      <c r="BK709" s="172"/>
      <c r="BM709" s="9"/>
    </row>
    <row r="710" spans="1:123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71"/>
      <c r="AI710" s="171"/>
      <c r="AJ710" s="171"/>
      <c r="AK710" s="171"/>
      <c r="AL710" s="171"/>
      <c r="AM710" s="171"/>
      <c r="AN710" s="171"/>
      <c r="AO710" s="171"/>
      <c r="AP710" s="171"/>
      <c r="AQ710" s="171"/>
      <c r="AR710" s="171"/>
      <c r="AS710" s="171"/>
      <c r="AT710" s="171"/>
      <c r="AU710" s="171"/>
      <c r="AV710" s="171"/>
      <c r="AW710" s="171"/>
      <c r="AX710" s="171"/>
      <c r="AY710" s="171"/>
      <c r="AZ710" s="171"/>
      <c r="BA710" s="171"/>
      <c r="BB710" s="171"/>
      <c r="BC710" s="171"/>
      <c r="BD710" s="171"/>
      <c r="BE710" s="171"/>
      <c r="BF710" s="171"/>
      <c r="BG710" s="171"/>
      <c r="BH710" s="184"/>
      <c r="BI710" s="178"/>
      <c r="BJ710" s="178"/>
      <c r="BK710" s="172"/>
      <c r="BM710" s="9"/>
    </row>
    <row r="711" spans="1:123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71"/>
      <c r="AI711" s="171"/>
      <c r="AJ711" s="171"/>
      <c r="AK711" s="171"/>
      <c r="AL711" s="171"/>
      <c r="AM711" s="171"/>
      <c r="AN711" s="171"/>
      <c r="AO711" s="171"/>
      <c r="AP711" s="171"/>
      <c r="AQ711" s="171"/>
      <c r="AR711" s="171"/>
      <c r="AS711" s="171"/>
      <c r="AT711" s="171"/>
      <c r="AU711" s="171"/>
      <c r="AV711" s="171"/>
      <c r="AW711" s="171"/>
      <c r="AX711" s="171"/>
      <c r="AY711" s="171"/>
      <c r="AZ711" s="171"/>
      <c r="BA711" s="171"/>
      <c r="BB711" s="171"/>
      <c r="BC711" s="171"/>
      <c r="BD711" s="171"/>
      <c r="BE711" s="171"/>
      <c r="BF711" s="171"/>
      <c r="BG711" s="171"/>
      <c r="BH711" s="184"/>
      <c r="BI711" s="178"/>
      <c r="BJ711" s="178"/>
      <c r="BK711" s="172"/>
      <c r="BM711" s="9"/>
    </row>
    <row r="712" spans="1:123" s="14" customFormat="1" ht="14.65" thickBot="1" x14ac:dyDescent="0.5">
      <c r="A712" s="8"/>
      <c r="B712" s="190"/>
      <c r="C712" s="180"/>
      <c r="D712" s="180"/>
      <c r="E712" s="180"/>
      <c r="F712" s="180"/>
      <c r="G712" s="180"/>
      <c r="H712" s="180"/>
      <c r="I712" s="180"/>
      <c r="J712" s="180"/>
      <c r="K712" s="180"/>
      <c r="L712" s="180"/>
      <c r="M712" s="180"/>
      <c r="N712" s="180"/>
      <c r="O712" s="180"/>
      <c r="P712" s="180"/>
      <c r="Q712" s="180"/>
      <c r="R712" s="180"/>
      <c r="S712" s="180"/>
      <c r="T712" s="180"/>
      <c r="U712" s="180"/>
      <c r="V712" s="180"/>
      <c r="W712" s="180"/>
      <c r="X712" s="180"/>
      <c r="Y712" s="180"/>
      <c r="Z712" s="180"/>
      <c r="AA712" s="180"/>
      <c r="AB712" s="180"/>
      <c r="AC712" s="180"/>
      <c r="AD712" s="180"/>
      <c r="AE712" s="180"/>
      <c r="AF712" s="180"/>
      <c r="AG712" s="180"/>
      <c r="AH712" s="180"/>
      <c r="AI712" s="180"/>
      <c r="AJ712" s="180"/>
      <c r="AK712" s="180"/>
      <c r="AL712" s="180"/>
      <c r="AM712" s="180"/>
      <c r="AN712" s="180"/>
      <c r="AO712" s="180"/>
      <c r="AP712" s="180"/>
      <c r="AQ712" s="180"/>
      <c r="AR712" s="180"/>
      <c r="AS712" s="180"/>
      <c r="AT712" s="180"/>
      <c r="AU712" s="180"/>
      <c r="AV712" s="180"/>
      <c r="AW712" s="180"/>
      <c r="AX712" s="180"/>
      <c r="AY712" s="180"/>
      <c r="AZ712" s="180"/>
      <c r="BA712" s="180"/>
      <c r="BB712" s="180"/>
      <c r="BC712" s="180"/>
      <c r="BD712" s="180"/>
      <c r="BE712" s="180"/>
      <c r="BF712" s="180"/>
      <c r="BG712" s="180"/>
      <c r="BH712" s="191"/>
      <c r="BI712" s="178"/>
      <c r="BJ712" s="178"/>
      <c r="BK712" s="172"/>
      <c r="BL712"/>
      <c r="BM712" s="9"/>
      <c r="BN712"/>
    </row>
    <row r="713" spans="1:123" ht="14.65" thickTop="1" x14ac:dyDescent="0.45">
      <c r="B713" s="190"/>
      <c r="C713" s="177"/>
      <c r="D713" s="177"/>
      <c r="E713" s="177"/>
      <c r="F713" s="177"/>
      <c r="G713" s="177"/>
      <c r="H713" s="177"/>
      <c r="I713" s="177"/>
      <c r="J713" s="177"/>
      <c r="K713" s="177"/>
      <c r="L713" s="177"/>
      <c r="M713" s="177"/>
      <c r="N713" s="177"/>
      <c r="O713" s="177"/>
      <c r="P713" s="177"/>
      <c r="Q713" s="177"/>
      <c r="R713" s="177"/>
      <c r="S713" s="177"/>
      <c r="T713" s="177"/>
      <c r="U713" s="177"/>
      <c r="V713" s="177"/>
      <c r="W713" s="177"/>
      <c r="X713" s="177"/>
      <c r="Y713" s="177"/>
      <c r="Z713" s="177"/>
      <c r="AA713" s="177"/>
      <c r="AB713" s="177"/>
      <c r="AC713" s="177"/>
      <c r="AD713" s="177"/>
      <c r="AE713" s="177"/>
      <c r="AF713" s="177"/>
      <c r="AG713" s="177"/>
      <c r="AH713" s="177"/>
      <c r="AI713" s="177"/>
      <c r="AJ713" s="177"/>
      <c r="AK713" s="177"/>
      <c r="AL713" s="177"/>
      <c r="AM713" s="177"/>
      <c r="AN713" s="177"/>
      <c r="AO713" s="177"/>
      <c r="AP713" s="177"/>
      <c r="AQ713" s="177"/>
      <c r="AR713" s="177"/>
      <c r="AS713" s="177"/>
      <c r="AT713" s="177"/>
      <c r="AU713" s="177"/>
      <c r="AV713" s="177"/>
      <c r="AW713" s="177"/>
      <c r="AX713" s="177"/>
      <c r="AY713" s="177"/>
      <c r="AZ713" s="177"/>
      <c r="BA713" s="177"/>
      <c r="BB713" s="177"/>
      <c r="BC713" s="177"/>
      <c r="BD713" s="177"/>
      <c r="BE713" s="177"/>
      <c r="BF713" s="177"/>
      <c r="BG713" s="177"/>
      <c r="BH713" s="187"/>
      <c r="BI713" s="178"/>
      <c r="BJ713" s="178"/>
      <c r="BK713" s="172"/>
      <c r="BM713" s="9"/>
      <c r="BO713" s="102"/>
      <c r="BP713" s="102"/>
      <c r="BQ713" s="102"/>
      <c r="BR713" s="102"/>
      <c r="BS713" s="102"/>
      <c r="BT713" s="102"/>
      <c r="BU713" s="102"/>
      <c r="BV713" s="102"/>
      <c r="BW713" s="102"/>
      <c r="BX713" s="102"/>
      <c r="BY713" s="102"/>
      <c r="BZ713" s="102"/>
      <c r="CA713" s="102"/>
      <c r="CB713" s="102"/>
      <c r="CC713" s="102"/>
      <c r="CD713" s="102"/>
      <c r="CE713" s="102"/>
      <c r="CF713" s="102"/>
      <c r="CG713" s="102"/>
      <c r="CH713" s="102"/>
      <c r="CI713" s="102"/>
      <c r="CJ713" s="102"/>
      <c r="CK713" s="102"/>
      <c r="CL713" s="102"/>
      <c r="CM713" s="102"/>
      <c r="CN713" s="102"/>
      <c r="CO713" s="102"/>
      <c r="CP713" s="102"/>
      <c r="CQ713" s="102"/>
      <c r="CR713" s="102"/>
      <c r="CS713" s="102"/>
      <c r="CT713" s="102"/>
      <c r="CU713" s="102"/>
      <c r="CV713" s="102"/>
      <c r="CW713" s="102"/>
      <c r="CX713" s="102"/>
      <c r="CY713" s="102"/>
      <c r="CZ713" s="102"/>
      <c r="DA713" s="102"/>
      <c r="DB713" s="102"/>
      <c r="DC713" s="102"/>
      <c r="DD713" s="102"/>
      <c r="DE713" s="102"/>
      <c r="DF713" s="102"/>
      <c r="DG713" s="102"/>
      <c r="DH713" s="102"/>
      <c r="DI713" s="102"/>
      <c r="DJ713" s="102"/>
      <c r="DK713" s="102"/>
      <c r="DL713" s="102"/>
      <c r="DM713" s="102"/>
      <c r="DN713" s="102"/>
      <c r="DO713" s="102"/>
      <c r="DP713" s="102"/>
      <c r="DQ713" s="102"/>
      <c r="DR713" s="102"/>
      <c r="DS713" s="102"/>
    </row>
    <row r="714" spans="1:123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71"/>
      <c r="AI714" s="171"/>
      <c r="AJ714" s="171"/>
      <c r="AK714" s="171"/>
      <c r="AL714" s="171"/>
      <c r="AM714" s="171"/>
      <c r="AN714" s="171"/>
      <c r="AO714" s="171"/>
      <c r="AP714" s="171"/>
      <c r="AQ714" s="171"/>
      <c r="AR714" s="171"/>
      <c r="AS714" s="171"/>
      <c r="AT714" s="171"/>
      <c r="AU714" s="171"/>
      <c r="AV714" s="171"/>
      <c r="AW714" s="171"/>
      <c r="AX714" s="171"/>
      <c r="AY714" s="171"/>
      <c r="AZ714" s="171"/>
      <c r="BA714" s="171"/>
      <c r="BB714" s="171"/>
      <c r="BC714" s="171"/>
      <c r="BD714" s="171"/>
      <c r="BE714" s="171"/>
      <c r="BF714" s="171"/>
      <c r="BG714" s="171"/>
      <c r="BH714" s="184"/>
      <c r="BI714" s="178"/>
      <c r="BJ714" s="178"/>
      <c r="BK714" s="172"/>
      <c r="BM714" s="9"/>
      <c r="BO714" s="8">
        <v>0</v>
      </c>
      <c r="BP714" s="39">
        <v>0</v>
      </c>
      <c r="BQ714" s="39">
        <v>0</v>
      </c>
      <c r="BR714" s="39">
        <v>0</v>
      </c>
      <c r="BS714" s="39">
        <v>0</v>
      </c>
      <c r="BT714" s="39">
        <v>0</v>
      </c>
      <c r="BU714" s="39">
        <v>0</v>
      </c>
      <c r="BV714" s="39">
        <v>0</v>
      </c>
      <c r="BW714" s="39">
        <v>0</v>
      </c>
      <c r="BX714" s="39">
        <v>0</v>
      </c>
      <c r="BY714" s="39">
        <v>0</v>
      </c>
      <c r="BZ714" s="39">
        <v>0</v>
      </c>
      <c r="CA714" s="39">
        <v>0</v>
      </c>
      <c r="CB714" s="39">
        <v>0</v>
      </c>
      <c r="CC714" s="39">
        <v>0</v>
      </c>
      <c r="CD714" s="39">
        <v>0</v>
      </c>
      <c r="CE714" s="39">
        <v>0</v>
      </c>
      <c r="CF714" s="39">
        <v>0</v>
      </c>
      <c r="CG714" s="39">
        <v>0</v>
      </c>
      <c r="CH714" s="39">
        <v>0</v>
      </c>
      <c r="CI714" s="39">
        <v>0</v>
      </c>
      <c r="CJ714" s="39">
        <v>0</v>
      </c>
      <c r="CK714" s="39">
        <v>0</v>
      </c>
      <c r="CL714" s="39">
        <v>0</v>
      </c>
      <c r="CM714" s="39">
        <v>0</v>
      </c>
      <c r="CN714" s="39">
        <v>0</v>
      </c>
      <c r="CO714" s="39">
        <v>0</v>
      </c>
      <c r="CP714" s="39">
        <v>0</v>
      </c>
      <c r="CQ714" s="39">
        <v>0</v>
      </c>
      <c r="CR714" s="39">
        <v>0</v>
      </c>
      <c r="CS714" s="39">
        <v>0</v>
      </c>
      <c r="CT714" s="39">
        <v>0</v>
      </c>
      <c r="CU714" s="39">
        <v>0</v>
      </c>
      <c r="CV714" s="39">
        <v>0</v>
      </c>
      <c r="CW714" s="39">
        <v>0</v>
      </c>
      <c r="CX714" s="39">
        <v>0</v>
      </c>
      <c r="CY714" s="39">
        <v>0</v>
      </c>
      <c r="CZ714" s="39">
        <v>0</v>
      </c>
      <c r="DA714" s="39">
        <v>0</v>
      </c>
      <c r="DB714" s="39">
        <v>0</v>
      </c>
      <c r="DC714" s="39">
        <v>0</v>
      </c>
      <c r="DD714" s="39">
        <v>0</v>
      </c>
      <c r="DE714" s="39">
        <v>0</v>
      </c>
      <c r="DF714" s="39">
        <v>0</v>
      </c>
      <c r="DG714" s="39">
        <v>0</v>
      </c>
      <c r="DH714" s="39">
        <v>0</v>
      </c>
      <c r="DI714" s="39">
        <v>0</v>
      </c>
      <c r="DJ714" s="39">
        <v>0</v>
      </c>
      <c r="DK714" s="39">
        <v>0</v>
      </c>
      <c r="DL714" s="39">
        <v>0</v>
      </c>
      <c r="DM714" s="39">
        <v>0</v>
      </c>
      <c r="DN714" s="39">
        <v>0</v>
      </c>
      <c r="DO714" s="39">
        <v>0</v>
      </c>
      <c r="DP714" s="39">
        <v>0</v>
      </c>
      <c r="DQ714" s="39">
        <v>0</v>
      </c>
      <c r="DR714" s="39">
        <v>0</v>
      </c>
      <c r="DS714" s="39">
        <v>0</v>
      </c>
    </row>
    <row r="715" spans="1:123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71"/>
      <c r="AI715" s="171"/>
      <c r="AJ715" s="171"/>
      <c r="AK715" s="171"/>
      <c r="AL715" s="171"/>
      <c r="AM715" s="171"/>
      <c r="AN715" s="171"/>
      <c r="AO715" s="171"/>
      <c r="AP715" s="171"/>
      <c r="AQ715" s="171"/>
      <c r="AR715" s="171"/>
      <c r="AS715" s="171"/>
      <c r="AT715" s="171"/>
      <c r="AU715" s="171"/>
      <c r="AV715" s="171"/>
      <c r="AW715" s="171"/>
      <c r="AX715" s="171"/>
      <c r="AY715" s="171"/>
      <c r="AZ715" s="171"/>
      <c r="BA715" s="171"/>
      <c r="BB715" s="171"/>
      <c r="BC715" s="171"/>
      <c r="BD715" s="171"/>
      <c r="BE715" s="171"/>
      <c r="BF715" s="171"/>
      <c r="BG715" s="171"/>
      <c r="BH715" s="184"/>
      <c r="BI715" s="178"/>
      <c r="BJ715" s="178"/>
      <c r="BK715" s="172"/>
      <c r="BM715" s="9"/>
      <c r="BO715" s="40">
        <f t="shared" ref="BO715:CT715" si="34">ROWS(C713:C732)-COUNTBLANK(C713:C732)</f>
        <v>0</v>
      </c>
      <c r="BP715" s="40">
        <f t="shared" si="34"/>
        <v>0</v>
      </c>
      <c r="BQ715" s="40">
        <f t="shared" si="34"/>
        <v>0</v>
      </c>
      <c r="BR715" s="40">
        <f t="shared" si="34"/>
        <v>0</v>
      </c>
      <c r="BS715" s="40">
        <f t="shared" si="34"/>
        <v>0</v>
      </c>
      <c r="BT715" s="40">
        <f t="shared" si="34"/>
        <v>0</v>
      </c>
      <c r="BU715" s="40">
        <f t="shared" si="34"/>
        <v>0</v>
      </c>
      <c r="BV715" s="40">
        <f t="shared" si="34"/>
        <v>0</v>
      </c>
      <c r="BW715" s="40">
        <f t="shared" si="34"/>
        <v>0</v>
      </c>
      <c r="BX715" s="40">
        <f t="shared" si="34"/>
        <v>0</v>
      </c>
      <c r="BY715" s="40">
        <f t="shared" si="34"/>
        <v>0</v>
      </c>
      <c r="BZ715" s="40">
        <f t="shared" si="34"/>
        <v>0</v>
      </c>
      <c r="CA715" s="40">
        <f t="shared" si="34"/>
        <v>0</v>
      </c>
      <c r="CB715" s="40">
        <f t="shared" si="34"/>
        <v>0</v>
      </c>
      <c r="CC715" s="40">
        <f t="shared" si="34"/>
        <v>0</v>
      </c>
      <c r="CD715" s="40">
        <f t="shared" si="34"/>
        <v>0</v>
      </c>
      <c r="CE715" s="40">
        <f t="shared" si="34"/>
        <v>0</v>
      </c>
      <c r="CF715" s="40">
        <f t="shared" si="34"/>
        <v>0</v>
      </c>
      <c r="CG715" s="40">
        <f t="shared" si="34"/>
        <v>0</v>
      </c>
      <c r="CH715" s="40">
        <f t="shared" si="34"/>
        <v>0</v>
      </c>
      <c r="CI715" s="40">
        <f t="shared" si="34"/>
        <v>0</v>
      </c>
      <c r="CJ715" s="40">
        <f t="shared" si="34"/>
        <v>0</v>
      </c>
      <c r="CK715" s="40">
        <f t="shared" si="34"/>
        <v>0</v>
      </c>
      <c r="CL715" s="40">
        <f t="shared" si="34"/>
        <v>0</v>
      </c>
      <c r="CM715" s="40">
        <f t="shared" si="34"/>
        <v>0</v>
      </c>
      <c r="CN715" s="40">
        <f t="shared" si="34"/>
        <v>0</v>
      </c>
      <c r="CO715" s="40">
        <f t="shared" si="34"/>
        <v>0</v>
      </c>
      <c r="CP715" s="40">
        <f t="shared" si="34"/>
        <v>0</v>
      </c>
      <c r="CQ715" s="40">
        <f t="shared" si="34"/>
        <v>0</v>
      </c>
      <c r="CR715" s="40">
        <f t="shared" si="34"/>
        <v>0</v>
      </c>
      <c r="CS715" s="40">
        <f t="shared" si="34"/>
        <v>0</v>
      </c>
      <c r="CT715" s="40">
        <f t="shared" si="34"/>
        <v>0</v>
      </c>
      <c r="CU715" s="40">
        <f t="shared" ref="CU715:DS715" si="35">ROWS(AI713:AI732)-COUNTBLANK(AI713:AI732)</f>
        <v>0</v>
      </c>
      <c r="CV715" s="40">
        <f t="shared" si="35"/>
        <v>0</v>
      </c>
      <c r="CW715" s="40">
        <f t="shared" si="35"/>
        <v>0</v>
      </c>
      <c r="CX715" s="40">
        <f t="shared" si="35"/>
        <v>0</v>
      </c>
      <c r="CY715" s="40">
        <f t="shared" si="35"/>
        <v>0</v>
      </c>
      <c r="CZ715" s="40">
        <f t="shared" si="35"/>
        <v>0</v>
      </c>
      <c r="DA715" s="40">
        <f t="shared" si="35"/>
        <v>0</v>
      </c>
      <c r="DB715" s="40">
        <f t="shared" si="35"/>
        <v>0</v>
      </c>
      <c r="DC715" s="40">
        <f t="shared" si="35"/>
        <v>0</v>
      </c>
      <c r="DD715" s="40">
        <f t="shared" si="35"/>
        <v>0</v>
      </c>
      <c r="DE715" s="40">
        <f t="shared" si="35"/>
        <v>0</v>
      </c>
      <c r="DF715" s="40">
        <f t="shared" si="35"/>
        <v>0</v>
      </c>
      <c r="DG715" s="40">
        <f t="shared" si="35"/>
        <v>0</v>
      </c>
      <c r="DH715" s="40">
        <f t="shared" si="35"/>
        <v>0</v>
      </c>
      <c r="DI715" s="40">
        <f t="shared" si="35"/>
        <v>0</v>
      </c>
      <c r="DJ715" s="40">
        <f t="shared" si="35"/>
        <v>0</v>
      </c>
      <c r="DK715" s="40">
        <f t="shared" si="35"/>
        <v>0</v>
      </c>
      <c r="DL715" s="40">
        <f t="shared" si="35"/>
        <v>0</v>
      </c>
      <c r="DM715" s="40">
        <f t="shared" si="35"/>
        <v>0</v>
      </c>
      <c r="DN715" s="40">
        <f t="shared" si="35"/>
        <v>0</v>
      </c>
      <c r="DO715" s="40">
        <f t="shared" si="35"/>
        <v>0</v>
      </c>
      <c r="DP715" s="40">
        <f t="shared" si="35"/>
        <v>0</v>
      </c>
      <c r="DQ715" s="40">
        <f t="shared" si="35"/>
        <v>0</v>
      </c>
      <c r="DR715" s="40">
        <f t="shared" si="35"/>
        <v>0</v>
      </c>
      <c r="DS715" s="40">
        <f t="shared" si="35"/>
        <v>0</v>
      </c>
    </row>
    <row r="716" spans="1:123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71"/>
      <c r="AI716" s="171"/>
      <c r="AJ716" s="171"/>
      <c r="AK716" s="171"/>
      <c r="AL716" s="171"/>
      <c r="AM716" s="171"/>
      <c r="AN716" s="171"/>
      <c r="AO716" s="171"/>
      <c r="AP716" s="171"/>
      <c r="AQ716" s="171"/>
      <c r="AR716" s="171"/>
      <c r="AS716" s="171"/>
      <c r="AT716" s="171"/>
      <c r="AU716" s="171"/>
      <c r="AV716" s="171"/>
      <c r="AW716" s="171"/>
      <c r="AX716" s="171"/>
      <c r="AY716" s="171"/>
      <c r="AZ716" s="171"/>
      <c r="BA716" s="171"/>
      <c r="BB716" s="171"/>
      <c r="BC716" s="171"/>
      <c r="BD716" s="171"/>
      <c r="BE716" s="171"/>
      <c r="BF716" s="171"/>
      <c r="BG716" s="171"/>
      <c r="BH716" s="184"/>
      <c r="BI716" s="178"/>
      <c r="BJ716" s="178"/>
      <c r="BK716" s="172"/>
      <c r="BM716" s="9"/>
    </row>
    <row r="717" spans="1:123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71"/>
      <c r="AI717" s="171"/>
      <c r="AJ717" s="171"/>
      <c r="AK717" s="171"/>
      <c r="AL717" s="171"/>
      <c r="AM717" s="171"/>
      <c r="AN717" s="171"/>
      <c r="AO717" s="171"/>
      <c r="AP717" s="171"/>
      <c r="AQ717" s="171"/>
      <c r="AR717" s="171"/>
      <c r="AS717" s="171"/>
      <c r="AT717" s="171"/>
      <c r="AU717" s="171"/>
      <c r="AV717" s="171"/>
      <c r="AW717" s="171"/>
      <c r="AX717" s="171"/>
      <c r="AY717" s="171"/>
      <c r="AZ717" s="171"/>
      <c r="BA717" s="171"/>
      <c r="BB717" s="171"/>
      <c r="BC717" s="171"/>
      <c r="BD717" s="171"/>
      <c r="BE717" s="171"/>
      <c r="BF717" s="171"/>
      <c r="BG717" s="171"/>
      <c r="BH717" s="184"/>
      <c r="BI717" s="178"/>
      <c r="BJ717" s="178"/>
      <c r="BK717" s="172"/>
      <c r="BM717" s="9"/>
      <c r="BO717" s="22" t="s">
        <v>257</v>
      </c>
      <c r="BP717" s="22" t="s">
        <v>587</v>
      </c>
      <c r="BQ717" s="22" t="s">
        <v>590</v>
      </c>
      <c r="BR717" s="22" t="s">
        <v>588</v>
      </c>
      <c r="BS717" s="22" t="s">
        <v>589</v>
      </c>
    </row>
    <row r="718" spans="1:123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71"/>
      <c r="AI718" s="171"/>
      <c r="AJ718" s="171"/>
      <c r="AK718" s="171"/>
      <c r="AL718" s="171"/>
      <c r="AM718" s="171"/>
      <c r="AN718" s="171"/>
      <c r="AO718" s="171"/>
      <c r="AP718" s="171"/>
      <c r="AQ718" s="171"/>
      <c r="AR718" s="171"/>
      <c r="AS718" s="171"/>
      <c r="AT718" s="171"/>
      <c r="AU718" s="171"/>
      <c r="AV718" s="171"/>
      <c r="AW718" s="171"/>
      <c r="AX718" s="171"/>
      <c r="AY718" s="171"/>
      <c r="AZ718" s="171"/>
      <c r="BA718" s="171"/>
      <c r="BB718" s="171"/>
      <c r="BC718" s="171"/>
      <c r="BD718" s="171"/>
      <c r="BE718" s="171"/>
      <c r="BF718" s="171"/>
      <c r="BG718" s="171"/>
      <c r="BH718" s="184"/>
      <c r="BI718" s="178"/>
      <c r="BJ718" s="178"/>
      <c r="BK718" s="172"/>
      <c r="BM718" s="9"/>
      <c r="BO718" s="23">
        <f>ROWS(BH713:BH732)-COUNTBLANK(BH713:BH732)</f>
        <v>0</v>
      </c>
      <c r="BP718" s="23">
        <f>COUNTIF(BK713:BK732,"FALSE")</f>
        <v>0</v>
      </c>
      <c r="BQ718" s="23">
        <f>BO718-BP718</f>
        <v>0</v>
      </c>
      <c r="BR718" s="23">
        <f>COUNTIF(BJ713:BJ732,"O")</f>
        <v>0</v>
      </c>
      <c r="BS718" s="23">
        <f>COUNTIF(BJ713:BJ732,"*~?")</f>
        <v>0</v>
      </c>
    </row>
    <row r="719" spans="1:123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71"/>
      <c r="AI719" s="171"/>
      <c r="AJ719" s="171"/>
      <c r="AK719" s="171"/>
      <c r="AL719" s="171"/>
      <c r="AM719" s="171"/>
      <c r="AN719" s="171"/>
      <c r="AO719" s="171"/>
      <c r="AP719" s="171"/>
      <c r="AQ719" s="171"/>
      <c r="AR719" s="171"/>
      <c r="AS719" s="171"/>
      <c r="AT719" s="171"/>
      <c r="AU719" s="171"/>
      <c r="AV719" s="171"/>
      <c r="AW719" s="171"/>
      <c r="AX719" s="171"/>
      <c r="AY719" s="171"/>
      <c r="AZ719" s="171"/>
      <c r="BA719" s="171"/>
      <c r="BB719" s="171"/>
      <c r="BC719" s="171"/>
      <c r="BD719" s="171"/>
      <c r="BE719" s="171"/>
      <c r="BF719" s="171"/>
      <c r="BG719" s="171"/>
      <c r="BH719" s="184"/>
      <c r="BI719" s="178"/>
      <c r="BJ719" s="178"/>
      <c r="BK719" s="172"/>
      <c r="BM719" s="9"/>
    </row>
    <row r="720" spans="1:123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71"/>
      <c r="AI720" s="171"/>
      <c r="AJ720" s="171"/>
      <c r="AK720" s="171"/>
      <c r="AL720" s="171"/>
      <c r="AM720" s="171"/>
      <c r="AN720" s="171"/>
      <c r="AO720" s="171"/>
      <c r="AP720" s="171"/>
      <c r="AQ720" s="171"/>
      <c r="AR720" s="171"/>
      <c r="AS720" s="171"/>
      <c r="AT720" s="171"/>
      <c r="AU720" s="171"/>
      <c r="AV720" s="171"/>
      <c r="AW720" s="171"/>
      <c r="AX720" s="171"/>
      <c r="AY720" s="171"/>
      <c r="AZ720" s="171"/>
      <c r="BA720" s="171"/>
      <c r="BB720" s="171"/>
      <c r="BC720" s="171"/>
      <c r="BD720" s="171"/>
      <c r="BE720" s="171"/>
      <c r="BF720" s="171"/>
      <c r="BG720" s="171"/>
      <c r="BH720" s="184"/>
      <c r="BI720" s="178"/>
      <c r="BJ720" s="178"/>
      <c r="BK720" s="172"/>
      <c r="BM720" s="9"/>
      <c r="BO720" s="23"/>
      <c r="BP720" s="22" t="s">
        <v>455</v>
      </c>
      <c r="BQ720" s="22" t="s">
        <v>337</v>
      </c>
      <c r="BR720" s="22" t="s">
        <v>456</v>
      </c>
      <c r="BS720" s="88" t="s">
        <v>338</v>
      </c>
      <c r="BT720" s="88" t="s">
        <v>340</v>
      </c>
      <c r="BU720" s="88" t="s">
        <v>339</v>
      </c>
    </row>
    <row r="721" spans="1:123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71"/>
      <c r="AI721" s="171"/>
      <c r="AJ721" s="171"/>
      <c r="AK721" s="171"/>
      <c r="AL721" s="171"/>
      <c r="AM721" s="171"/>
      <c r="AN721" s="171"/>
      <c r="AO721" s="171"/>
      <c r="AP721" s="171"/>
      <c r="AQ721" s="171"/>
      <c r="AR721" s="171"/>
      <c r="AS721" s="171"/>
      <c r="AT721" s="171"/>
      <c r="AU721" s="171"/>
      <c r="AV721" s="171"/>
      <c r="AW721" s="171"/>
      <c r="AX721" s="171"/>
      <c r="AY721" s="171"/>
      <c r="AZ721" s="171"/>
      <c r="BA721" s="171"/>
      <c r="BB721" s="171"/>
      <c r="BC721" s="171"/>
      <c r="BD721" s="171"/>
      <c r="BE721" s="171"/>
      <c r="BF721" s="171"/>
      <c r="BG721" s="171"/>
      <c r="BH721" s="184"/>
      <c r="BI721" s="178"/>
      <c r="BJ721" s="178"/>
      <c r="BK721" s="172"/>
      <c r="BM721" s="9"/>
      <c r="BO721" s="22" t="s">
        <v>260</v>
      </c>
      <c r="BP721" s="25">
        <f>IF(ISNUMBER(SEARCH("S",A654)),COUNTIF(BK713:BK722,"False"),0)</f>
        <v>0</v>
      </c>
      <c r="BQ721" s="25">
        <f>IF(ISNUMBER(SEARCH("S",A654)),COUNTIF(BK723:BK732,"False"),0)</f>
        <v>0</v>
      </c>
      <c r="BR721" s="25">
        <v>0</v>
      </c>
      <c r="BS721" s="25">
        <f>IF(ISNUMBER(SEARCH("S",A654)),COUNTIF(BK713:BK717,"False")+COUNTIF(BK728:BK730,"False"),0)</f>
        <v>0</v>
      </c>
      <c r="BT721" s="25">
        <f>IF(ISNUMBER(SEARCH("S",A654)),COUNTIF(BK718:BK722,"False"),0)</f>
        <v>0</v>
      </c>
      <c r="BU721" s="25">
        <f>IF(ISNUMBER(SEARCH("S",A654)),COUNTIF(BK723:BK727,"False")+COUNTIF(BK731:BK732,"False"),0)</f>
        <v>0</v>
      </c>
    </row>
    <row r="722" spans="1:123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71"/>
      <c r="AI722" s="171"/>
      <c r="AJ722" s="171"/>
      <c r="AK722" s="171"/>
      <c r="AL722" s="171"/>
      <c r="AM722" s="171"/>
      <c r="AN722" s="171"/>
      <c r="AO722" s="171"/>
      <c r="AP722" s="171"/>
      <c r="AQ722" s="171"/>
      <c r="AR722" s="171"/>
      <c r="AS722" s="171"/>
      <c r="AT722" s="171"/>
      <c r="AU722" s="171"/>
      <c r="AV722" s="171"/>
      <c r="AW722" s="171"/>
      <c r="AX722" s="171"/>
      <c r="AY722" s="171"/>
      <c r="AZ722" s="171"/>
      <c r="BA722" s="171"/>
      <c r="BB722" s="171"/>
      <c r="BC722" s="171"/>
      <c r="BD722" s="171"/>
      <c r="BE722" s="171"/>
      <c r="BF722" s="171"/>
      <c r="BG722" s="171"/>
      <c r="BH722" s="184"/>
      <c r="BI722" s="178"/>
      <c r="BJ722" s="178"/>
      <c r="BK722" s="172"/>
      <c r="BM722" s="9"/>
      <c r="BO722" s="22" t="s">
        <v>352</v>
      </c>
      <c r="BP722" s="25">
        <f>IF(ISNUMBER(SEARCH("P",A654)),COUNTIF(BK713:BK722,"False"),0)</f>
        <v>0</v>
      </c>
      <c r="BQ722" s="25">
        <f>IF(ISNUMBER(SEARCH("P",A654)),COUNTIF(BK720:BK729,"False"),0)</f>
        <v>0</v>
      </c>
      <c r="BR722" s="25">
        <v>0</v>
      </c>
      <c r="BS722" s="25">
        <f>IF(ISNUMBER(SEARCH("P",A654)),COUNTIF(BK713:BK717,"False")+COUNTIF(BK726:BK727,"False"),0)</f>
        <v>0</v>
      </c>
      <c r="BT722" s="25">
        <f>IF(ISNUMBER(SEARCH("P",A654)),COUNTIF(BK718:BK721,"False"),0)</f>
        <v>0</v>
      </c>
      <c r="BU722" s="25">
        <f>IF(ISNUMBER(SEARCH("P",A654)),COUNTIF(BK722:BK725,"False")+COUNTIF(BK728:BK729,"False"),0)</f>
        <v>0</v>
      </c>
    </row>
    <row r="723" spans="1:123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71"/>
      <c r="AI723" s="171"/>
      <c r="AJ723" s="171"/>
      <c r="AK723" s="171"/>
      <c r="AL723" s="171"/>
      <c r="AM723" s="171"/>
      <c r="AN723" s="171"/>
      <c r="AO723" s="171"/>
      <c r="AP723" s="171"/>
      <c r="AQ723" s="171"/>
      <c r="AR723" s="171"/>
      <c r="AS723" s="171"/>
      <c r="AT723" s="171"/>
      <c r="AU723" s="171"/>
      <c r="AV723" s="171"/>
      <c r="AW723" s="171"/>
      <c r="AX723" s="171"/>
      <c r="AY723" s="171"/>
      <c r="AZ723" s="171"/>
      <c r="BA723" s="171"/>
      <c r="BB723" s="171"/>
      <c r="BC723" s="171"/>
      <c r="BD723" s="171"/>
      <c r="BE723" s="171"/>
      <c r="BF723" s="171"/>
      <c r="BG723" s="171"/>
      <c r="BH723" s="184"/>
      <c r="BI723" s="178"/>
      <c r="BJ723" s="178"/>
      <c r="BK723" s="172"/>
      <c r="BM723" s="9"/>
      <c r="BO723" s="22" t="s">
        <v>353</v>
      </c>
      <c r="BP723" s="25">
        <v>0</v>
      </c>
      <c r="BQ723" s="25">
        <v>0</v>
      </c>
      <c r="BR723" s="25">
        <v>0</v>
      </c>
      <c r="BS723" s="25">
        <v>0</v>
      </c>
      <c r="BT723" s="25">
        <v>0</v>
      </c>
      <c r="BU723" s="25">
        <v>0</v>
      </c>
    </row>
    <row r="724" spans="1:123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71"/>
      <c r="AI724" s="171"/>
      <c r="AJ724" s="171"/>
      <c r="AK724" s="171"/>
      <c r="AL724" s="171"/>
      <c r="AM724" s="171"/>
      <c r="AN724" s="171"/>
      <c r="AO724" s="171"/>
      <c r="AP724" s="171"/>
      <c r="AQ724" s="171"/>
      <c r="AR724" s="171"/>
      <c r="AS724" s="171"/>
      <c r="AT724" s="171"/>
      <c r="AU724" s="171"/>
      <c r="AV724" s="171"/>
      <c r="AW724" s="171"/>
      <c r="AX724" s="171"/>
      <c r="AY724" s="171"/>
      <c r="AZ724" s="171"/>
      <c r="BA724" s="171"/>
      <c r="BB724" s="171"/>
      <c r="BC724" s="171"/>
      <c r="BD724" s="171"/>
      <c r="BE724" s="171"/>
      <c r="BF724" s="171"/>
      <c r="BG724" s="171"/>
      <c r="BH724" s="184"/>
      <c r="BI724" s="178"/>
      <c r="BJ724" s="178"/>
      <c r="BK724" s="172"/>
      <c r="BM724" s="9"/>
    </row>
    <row r="725" spans="1:123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71"/>
      <c r="AI725" s="171"/>
      <c r="AJ725" s="171"/>
      <c r="AK725" s="171"/>
      <c r="AL725" s="171"/>
      <c r="AM725" s="171"/>
      <c r="AN725" s="171"/>
      <c r="AO725" s="171"/>
      <c r="AP725" s="171"/>
      <c r="AQ725" s="171"/>
      <c r="AR725" s="171"/>
      <c r="AS725" s="171"/>
      <c r="AT725" s="171"/>
      <c r="AU725" s="171"/>
      <c r="AV725" s="171"/>
      <c r="AW725" s="171"/>
      <c r="AX725" s="171"/>
      <c r="AY725" s="171"/>
      <c r="AZ725" s="171"/>
      <c r="BA725" s="171"/>
      <c r="BB725" s="171"/>
      <c r="BC725" s="171"/>
      <c r="BD725" s="171"/>
      <c r="BE725" s="171"/>
      <c r="BF725" s="171"/>
      <c r="BG725" s="171"/>
      <c r="BH725" s="184"/>
      <c r="BI725" s="178"/>
      <c r="BJ725" s="178"/>
      <c r="BK725" s="172"/>
      <c r="BM725" s="9"/>
    </row>
    <row r="726" spans="1:123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71"/>
      <c r="AI726" s="171"/>
      <c r="AJ726" s="171"/>
      <c r="AK726" s="171"/>
      <c r="AL726" s="171"/>
      <c r="AM726" s="171"/>
      <c r="AN726" s="171"/>
      <c r="AO726" s="171"/>
      <c r="AP726" s="171"/>
      <c r="AQ726" s="171"/>
      <c r="AR726" s="171"/>
      <c r="AS726" s="171"/>
      <c r="AT726" s="171"/>
      <c r="AU726" s="171"/>
      <c r="AV726" s="171"/>
      <c r="AW726" s="171"/>
      <c r="AX726" s="171"/>
      <c r="AY726" s="171"/>
      <c r="AZ726" s="171"/>
      <c r="BA726" s="171"/>
      <c r="BB726" s="171"/>
      <c r="BC726" s="171"/>
      <c r="BD726" s="171"/>
      <c r="BE726" s="171"/>
      <c r="BF726" s="171"/>
      <c r="BG726" s="171"/>
      <c r="BH726" s="184"/>
      <c r="BI726" s="178"/>
      <c r="BJ726" s="178"/>
      <c r="BK726" s="172"/>
      <c r="BM726" s="9"/>
    </row>
    <row r="727" spans="1:123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71"/>
      <c r="AI727" s="171"/>
      <c r="AJ727" s="171"/>
      <c r="AK727" s="171"/>
      <c r="AL727" s="171"/>
      <c r="AM727" s="171"/>
      <c r="AN727" s="171"/>
      <c r="AO727" s="171"/>
      <c r="AP727" s="171"/>
      <c r="AQ727" s="171"/>
      <c r="AR727" s="171"/>
      <c r="AS727" s="171"/>
      <c r="AT727" s="171"/>
      <c r="AU727" s="171"/>
      <c r="AV727" s="171"/>
      <c r="AW727" s="171"/>
      <c r="AX727" s="171"/>
      <c r="AY727" s="171"/>
      <c r="AZ727" s="171"/>
      <c r="BA727" s="171"/>
      <c r="BB727" s="171"/>
      <c r="BC727" s="171"/>
      <c r="BD727" s="171"/>
      <c r="BE727" s="171"/>
      <c r="BF727" s="171"/>
      <c r="BG727" s="171"/>
      <c r="BH727" s="184"/>
      <c r="BI727" s="178"/>
      <c r="BJ727" s="178"/>
      <c r="BK727" s="172"/>
      <c r="BM727" s="9"/>
    </row>
    <row r="728" spans="1:123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71"/>
      <c r="AI728" s="171"/>
      <c r="AJ728" s="171"/>
      <c r="AK728" s="171"/>
      <c r="AL728" s="171"/>
      <c r="AM728" s="171"/>
      <c r="AN728" s="171"/>
      <c r="AO728" s="171"/>
      <c r="AP728" s="171"/>
      <c r="AQ728" s="171"/>
      <c r="AR728" s="171"/>
      <c r="AS728" s="171"/>
      <c r="AT728" s="171"/>
      <c r="AU728" s="171"/>
      <c r="AV728" s="171"/>
      <c r="AW728" s="171"/>
      <c r="AX728" s="171"/>
      <c r="AY728" s="171"/>
      <c r="AZ728" s="171"/>
      <c r="BA728" s="171"/>
      <c r="BB728" s="171"/>
      <c r="BC728" s="171"/>
      <c r="BD728" s="171"/>
      <c r="BE728" s="171"/>
      <c r="BF728" s="171"/>
      <c r="BG728" s="171"/>
      <c r="BH728" s="184"/>
      <c r="BI728" s="178"/>
      <c r="BJ728" s="178"/>
      <c r="BK728" s="172"/>
      <c r="BM728" s="9"/>
    </row>
    <row r="729" spans="1:123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71"/>
      <c r="AI729" s="171"/>
      <c r="AJ729" s="171"/>
      <c r="AK729" s="171"/>
      <c r="AL729" s="171"/>
      <c r="AM729" s="171"/>
      <c r="AN729" s="171"/>
      <c r="AO729" s="171"/>
      <c r="AP729" s="171"/>
      <c r="AQ729" s="171"/>
      <c r="AR729" s="171"/>
      <c r="AS729" s="171"/>
      <c r="AT729" s="171"/>
      <c r="AU729" s="171"/>
      <c r="AV729" s="171"/>
      <c r="AW729" s="171"/>
      <c r="AX729" s="171"/>
      <c r="AY729" s="171"/>
      <c r="AZ729" s="171"/>
      <c r="BA729" s="171"/>
      <c r="BB729" s="171"/>
      <c r="BC729" s="171"/>
      <c r="BD729" s="171"/>
      <c r="BE729" s="171"/>
      <c r="BF729" s="171"/>
      <c r="BG729" s="171"/>
      <c r="BH729" s="184"/>
      <c r="BI729" s="178"/>
      <c r="BJ729" s="178"/>
      <c r="BK729" s="172"/>
      <c r="BM729" s="9"/>
    </row>
    <row r="730" spans="1:123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71"/>
      <c r="AI730" s="171"/>
      <c r="AJ730" s="171"/>
      <c r="AK730" s="171"/>
      <c r="AL730" s="171"/>
      <c r="AM730" s="171"/>
      <c r="AN730" s="171"/>
      <c r="AO730" s="171"/>
      <c r="AP730" s="171"/>
      <c r="AQ730" s="171"/>
      <c r="AR730" s="171"/>
      <c r="AS730" s="171"/>
      <c r="AT730" s="171"/>
      <c r="AU730" s="171"/>
      <c r="AV730" s="171"/>
      <c r="AW730" s="171"/>
      <c r="AX730" s="171"/>
      <c r="AY730" s="171"/>
      <c r="AZ730" s="171"/>
      <c r="BA730" s="171"/>
      <c r="BB730" s="171"/>
      <c r="BC730" s="171"/>
      <c r="BD730" s="171"/>
      <c r="BE730" s="171"/>
      <c r="BF730" s="171"/>
      <c r="BG730" s="171"/>
      <c r="BH730" s="184"/>
      <c r="BI730" s="178"/>
      <c r="BJ730" s="178"/>
      <c r="BK730" s="172"/>
      <c r="BM730" s="9"/>
    </row>
    <row r="731" spans="1:123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71"/>
      <c r="AI731" s="171"/>
      <c r="AJ731" s="171"/>
      <c r="AK731" s="171"/>
      <c r="AL731" s="171"/>
      <c r="AM731" s="171"/>
      <c r="AN731" s="171"/>
      <c r="AO731" s="171"/>
      <c r="AP731" s="171"/>
      <c r="AQ731" s="171"/>
      <c r="AR731" s="171"/>
      <c r="AS731" s="171"/>
      <c r="AT731" s="171"/>
      <c r="AU731" s="171"/>
      <c r="AV731" s="171"/>
      <c r="AW731" s="171"/>
      <c r="AX731" s="171"/>
      <c r="AY731" s="171"/>
      <c r="AZ731" s="171"/>
      <c r="BA731" s="171"/>
      <c r="BB731" s="171"/>
      <c r="BC731" s="171"/>
      <c r="BD731" s="171"/>
      <c r="BE731" s="171"/>
      <c r="BF731" s="171"/>
      <c r="BG731" s="171"/>
      <c r="BH731" s="184"/>
      <c r="BI731" s="178"/>
      <c r="BJ731" s="178"/>
      <c r="BK731" s="172"/>
      <c r="BM731" s="9"/>
    </row>
    <row r="732" spans="1:123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71"/>
      <c r="AI732" s="171"/>
      <c r="AJ732" s="171"/>
      <c r="AK732" s="171"/>
      <c r="AL732" s="171"/>
      <c r="AM732" s="171"/>
      <c r="AN732" s="171"/>
      <c r="AO732" s="171"/>
      <c r="AP732" s="171"/>
      <c r="AQ732" s="171"/>
      <c r="AR732" s="171"/>
      <c r="AS732" s="171"/>
      <c r="AT732" s="171"/>
      <c r="AU732" s="171"/>
      <c r="AV732" s="171"/>
      <c r="AW732" s="171"/>
      <c r="AX732" s="171"/>
      <c r="AY732" s="171"/>
      <c r="AZ732" s="171"/>
      <c r="BA732" s="171"/>
      <c r="BB732" s="171"/>
      <c r="BC732" s="171"/>
      <c r="BD732" s="171"/>
      <c r="BE732" s="171"/>
      <c r="BF732" s="171"/>
      <c r="BG732" s="171"/>
      <c r="BH732" s="184"/>
      <c r="BI732" s="178"/>
      <c r="BJ732" s="178"/>
      <c r="BK732" s="172"/>
      <c r="BM732" s="9"/>
    </row>
    <row r="733" spans="1:123" ht="21" x14ac:dyDescent="0.45">
      <c r="B733" s="185"/>
      <c r="C733" s="172"/>
      <c r="D733" s="172"/>
      <c r="E733" s="172"/>
      <c r="F733" s="172"/>
      <c r="G733" s="172"/>
      <c r="H733" s="172"/>
      <c r="I733" s="172"/>
      <c r="J733" s="172"/>
      <c r="K733" s="172"/>
      <c r="L733" s="172"/>
      <c r="M733" s="172"/>
      <c r="N733" s="172"/>
      <c r="O733" s="172"/>
      <c r="P733" s="172"/>
      <c r="Q733" s="172"/>
      <c r="R733" s="172"/>
      <c r="S733" s="172"/>
      <c r="T733" s="172"/>
      <c r="U733" s="172"/>
      <c r="V733" s="172"/>
      <c r="W733" s="172"/>
      <c r="X733" s="172"/>
      <c r="Y733" s="172"/>
      <c r="Z733" s="172"/>
      <c r="AA733" s="172"/>
      <c r="AB733" s="172"/>
      <c r="AC733" s="172"/>
      <c r="AD733" s="172"/>
      <c r="AE733" s="172"/>
      <c r="AF733" s="172"/>
      <c r="AG733" s="172"/>
      <c r="AH733" s="172"/>
      <c r="AI733" s="172"/>
      <c r="AJ733" s="172"/>
      <c r="AK733" s="172"/>
      <c r="AL733" s="172"/>
      <c r="AM733" s="172"/>
      <c r="AN733" s="172"/>
      <c r="AO733" s="172"/>
      <c r="AP733" s="172"/>
      <c r="AQ733" s="172"/>
      <c r="AR733" s="172"/>
      <c r="AS733" s="172"/>
      <c r="AT733" s="172"/>
      <c r="AU733" s="172"/>
      <c r="AV733" s="172"/>
      <c r="AW733" s="172"/>
      <c r="AX733" s="172"/>
      <c r="AY733" s="172"/>
      <c r="AZ733" s="172"/>
      <c r="BA733" s="172"/>
      <c r="BB733" s="172"/>
      <c r="BC733" s="172"/>
      <c r="BD733" s="172"/>
      <c r="BE733" s="172"/>
      <c r="BF733" s="172"/>
      <c r="BG733" s="172"/>
      <c r="BH733" s="185"/>
      <c r="BI733" s="178"/>
      <c r="BJ733" s="172"/>
      <c r="BK733" s="172"/>
      <c r="BO733" s="5" t="s">
        <v>103</v>
      </c>
      <c r="BP733" s="5" t="s">
        <v>508</v>
      </c>
      <c r="BQ733" s="5" t="s">
        <v>104</v>
      </c>
      <c r="BR733" s="5" t="s">
        <v>509</v>
      </c>
      <c r="BS733" s="5" t="s">
        <v>549</v>
      </c>
      <c r="BT733" s="5" t="s">
        <v>510</v>
      </c>
      <c r="BU733" s="5" t="s">
        <v>511</v>
      </c>
      <c r="BV733" s="5" t="s">
        <v>122</v>
      </c>
      <c r="BW733" s="5" t="s">
        <v>558</v>
      </c>
      <c r="BX733" s="5" t="s">
        <v>559</v>
      </c>
      <c r="BY733" s="5" t="s">
        <v>111</v>
      </c>
      <c r="BZ733" s="5" t="s">
        <v>512</v>
      </c>
      <c r="CA733" s="5" t="s">
        <v>514</v>
      </c>
      <c r="CB733" s="5" t="s">
        <v>560</v>
      </c>
      <c r="CC733" s="5" t="s">
        <v>561</v>
      </c>
      <c r="CD733" s="5" t="s">
        <v>515</v>
      </c>
      <c r="CE733" s="5" t="s">
        <v>513</v>
      </c>
      <c r="CF733" s="5" t="s">
        <v>562</v>
      </c>
      <c r="CG733" s="5" t="s">
        <v>550</v>
      </c>
      <c r="CH733" s="5" t="s">
        <v>551</v>
      </c>
      <c r="CI733" s="5" t="s">
        <v>563</v>
      </c>
      <c r="CJ733" s="5" t="s">
        <v>115</v>
      </c>
      <c r="CK733" s="5" t="s">
        <v>112</v>
      </c>
      <c r="CL733" s="5" t="s">
        <v>109</v>
      </c>
      <c r="CM733" s="5" t="s">
        <v>552</v>
      </c>
      <c r="CN733" s="5" t="s">
        <v>176</v>
      </c>
      <c r="CO733" s="5" t="s">
        <v>177</v>
      </c>
      <c r="CP733" s="5" t="s">
        <v>119</v>
      </c>
      <c r="CQ733" s="5" t="s">
        <v>516</v>
      </c>
      <c r="CR733" s="5" t="s">
        <v>178</v>
      </c>
      <c r="CS733" s="5" t="s">
        <v>118</v>
      </c>
      <c r="CT733" s="5" t="s">
        <v>108</v>
      </c>
      <c r="CU733" s="5" t="s">
        <v>564</v>
      </c>
      <c r="CV733" s="5" t="s">
        <v>105</v>
      </c>
      <c r="CW733" s="5" t="s">
        <v>107</v>
      </c>
      <c r="CX733" s="5" t="s">
        <v>123</v>
      </c>
      <c r="CY733" s="5" t="s">
        <v>175</v>
      </c>
      <c r="CZ733" s="5" t="s">
        <v>116</v>
      </c>
      <c r="DA733" s="5" t="s">
        <v>114</v>
      </c>
      <c r="DB733" s="5" t="s">
        <v>117</v>
      </c>
      <c r="DC733" s="5" t="s">
        <v>517</v>
      </c>
      <c r="DD733" s="5" t="s">
        <v>120</v>
      </c>
      <c r="DE733" s="5" t="s">
        <v>124</v>
      </c>
      <c r="DF733" s="5" t="s">
        <v>121</v>
      </c>
      <c r="DG733" s="5" t="s">
        <v>565</v>
      </c>
      <c r="DH733" s="5" t="s">
        <v>566</v>
      </c>
      <c r="DI733" s="5" t="s">
        <v>567</v>
      </c>
      <c r="DJ733" s="5" t="s">
        <v>553</v>
      </c>
      <c r="DK733" s="5" t="s">
        <v>110</v>
      </c>
      <c r="DL733" s="5" t="s">
        <v>113</v>
      </c>
      <c r="DM733" s="5" t="s">
        <v>568</v>
      </c>
      <c r="DN733" s="5" t="s">
        <v>569</v>
      </c>
      <c r="DO733" s="5" t="s">
        <v>518</v>
      </c>
      <c r="DP733" s="5" t="s">
        <v>519</v>
      </c>
      <c r="DQ733" s="5" t="s">
        <v>520</v>
      </c>
      <c r="DR733" s="5" t="s">
        <v>106</v>
      </c>
      <c r="DS733" s="5" t="s">
        <v>570</v>
      </c>
    </row>
    <row r="734" spans="1:123" x14ac:dyDescent="0.45">
      <c r="A734" s="28" t="s">
        <v>226</v>
      </c>
      <c r="B734" s="189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71"/>
      <c r="AI734" s="171"/>
      <c r="AJ734" s="171"/>
      <c r="AK734" s="171"/>
      <c r="AL734" s="171"/>
      <c r="AM734" s="171"/>
      <c r="AN734" s="171"/>
      <c r="AO734" s="171"/>
      <c r="AP734" s="171"/>
      <c r="AQ734" s="171"/>
      <c r="AR734" s="171"/>
      <c r="AS734" s="171"/>
      <c r="AT734" s="171"/>
      <c r="AU734" s="171"/>
      <c r="AV734" s="171"/>
      <c r="AW734" s="171"/>
      <c r="AX734" s="171"/>
      <c r="AY734" s="171"/>
      <c r="AZ734" s="171"/>
      <c r="BA734" s="171"/>
      <c r="BB734" s="171"/>
      <c r="BC734" s="171"/>
      <c r="BD734" s="171"/>
      <c r="BE734" s="171"/>
      <c r="BF734" s="171"/>
      <c r="BG734" s="171"/>
      <c r="BH734" s="184"/>
      <c r="BI734" s="178"/>
      <c r="BJ734" s="178"/>
      <c r="BK734" s="172"/>
      <c r="BM734" s="9"/>
      <c r="BO734" s="102"/>
      <c r="BP734" s="102"/>
      <c r="BQ734" s="102"/>
      <c r="BR734" s="102"/>
      <c r="BS734" s="102"/>
      <c r="BT734" s="102"/>
      <c r="BU734" s="102"/>
      <c r="BV734" s="102"/>
      <c r="BW734" s="102"/>
      <c r="BX734" s="102"/>
      <c r="BY734" s="102"/>
      <c r="BZ734" s="102"/>
      <c r="CA734" s="102"/>
      <c r="CB734" s="102"/>
      <c r="CC734" s="102"/>
      <c r="CD734" s="102"/>
      <c r="CE734" s="102"/>
      <c r="CF734" s="102"/>
      <c r="CG734" s="102"/>
      <c r="CH734" s="102"/>
      <c r="CI734" s="102"/>
      <c r="CJ734" s="102"/>
      <c r="CK734" s="102"/>
      <c r="CL734" s="102"/>
      <c r="CM734" s="102"/>
      <c r="CN734" s="102"/>
      <c r="CO734" s="102"/>
      <c r="CP734" s="102"/>
      <c r="CQ734" s="102"/>
      <c r="CR734" s="102"/>
      <c r="CS734" s="102"/>
      <c r="CT734" s="102"/>
      <c r="CU734" s="102"/>
      <c r="CV734" s="102"/>
      <c r="CW734" s="102"/>
      <c r="CX734" s="102"/>
      <c r="CY734" s="102"/>
      <c r="CZ734" s="102"/>
      <c r="DA734" s="102"/>
      <c r="DB734" s="102"/>
      <c r="DC734" s="102"/>
      <c r="DD734" s="102"/>
      <c r="DE734" s="102"/>
      <c r="DF734" s="102"/>
      <c r="DG734" s="102"/>
      <c r="DH734" s="102"/>
      <c r="DI734" s="102"/>
      <c r="DJ734" s="102"/>
      <c r="DK734" s="102"/>
      <c r="DL734" s="102"/>
      <c r="DM734" s="102"/>
      <c r="DN734" s="102"/>
      <c r="DO734" s="102"/>
      <c r="DP734" s="102"/>
      <c r="DQ734" s="102"/>
      <c r="DR734" s="102"/>
      <c r="DS734" s="102"/>
    </row>
    <row r="735" spans="1:123" x14ac:dyDescent="0.45">
      <c r="A735" s="8">
        <f>INPUT!$L$4</f>
        <v>0</v>
      </c>
      <c r="B735" s="189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71"/>
      <c r="AI735" s="171"/>
      <c r="AJ735" s="171"/>
      <c r="AK735" s="171"/>
      <c r="AL735" s="171"/>
      <c r="AM735" s="171"/>
      <c r="AN735" s="171"/>
      <c r="AO735" s="171"/>
      <c r="AP735" s="171"/>
      <c r="AQ735" s="171"/>
      <c r="AR735" s="171"/>
      <c r="AS735" s="171"/>
      <c r="AT735" s="171"/>
      <c r="AU735" s="171"/>
      <c r="AV735" s="171"/>
      <c r="AW735" s="171"/>
      <c r="AX735" s="171"/>
      <c r="AY735" s="171"/>
      <c r="AZ735" s="171"/>
      <c r="BA735" s="171"/>
      <c r="BB735" s="171"/>
      <c r="BC735" s="171"/>
      <c r="BD735" s="171"/>
      <c r="BE735" s="171"/>
      <c r="BF735" s="171"/>
      <c r="BG735" s="171"/>
      <c r="BH735" s="184"/>
      <c r="BI735" s="178"/>
      <c r="BJ735" s="178"/>
      <c r="BK735" s="172"/>
      <c r="BM735" s="9"/>
      <c r="BO735" s="39">
        <v>0</v>
      </c>
      <c r="BP735" s="39">
        <v>0</v>
      </c>
      <c r="BQ735" s="39">
        <v>0</v>
      </c>
      <c r="BR735" s="39">
        <v>0</v>
      </c>
      <c r="BS735" s="39">
        <v>0</v>
      </c>
      <c r="BT735" s="39">
        <v>0</v>
      </c>
      <c r="BU735" s="39">
        <v>0</v>
      </c>
      <c r="BV735" s="39">
        <v>0</v>
      </c>
      <c r="BW735" s="39">
        <v>0</v>
      </c>
      <c r="BX735" s="39">
        <v>0</v>
      </c>
      <c r="BY735" s="39">
        <v>0</v>
      </c>
      <c r="BZ735" s="39">
        <v>0</v>
      </c>
      <c r="CA735" s="39">
        <v>0</v>
      </c>
      <c r="CB735" s="39">
        <v>0</v>
      </c>
      <c r="CC735" s="39">
        <v>0</v>
      </c>
      <c r="CD735" s="39">
        <v>0</v>
      </c>
      <c r="CE735" s="39">
        <v>0</v>
      </c>
      <c r="CF735" s="39">
        <v>0</v>
      </c>
      <c r="CG735" s="39">
        <v>0</v>
      </c>
      <c r="CH735" s="39">
        <v>0</v>
      </c>
      <c r="CI735" s="39">
        <v>0</v>
      </c>
      <c r="CJ735" s="39">
        <v>0</v>
      </c>
      <c r="CK735" s="39">
        <v>0</v>
      </c>
      <c r="CL735" s="39">
        <v>0</v>
      </c>
      <c r="CM735" s="39">
        <v>0</v>
      </c>
      <c r="CN735" s="39">
        <v>0</v>
      </c>
      <c r="CO735" s="39">
        <v>0</v>
      </c>
      <c r="CP735" s="39">
        <v>0</v>
      </c>
      <c r="CQ735" s="39">
        <v>0</v>
      </c>
      <c r="CR735" s="39">
        <v>0</v>
      </c>
      <c r="CS735" s="39">
        <v>0</v>
      </c>
      <c r="CT735" s="39">
        <v>0</v>
      </c>
      <c r="CU735" s="39">
        <v>0</v>
      </c>
      <c r="CV735" s="39">
        <v>0</v>
      </c>
      <c r="CW735" s="39">
        <v>0</v>
      </c>
      <c r="CX735" s="39">
        <v>0</v>
      </c>
      <c r="CY735" s="39">
        <v>0</v>
      </c>
      <c r="CZ735" s="39">
        <v>0</v>
      </c>
      <c r="DA735" s="39">
        <v>0</v>
      </c>
      <c r="DB735" s="39">
        <v>0</v>
      </c>
      <c r="DC735" s="39">
        <v>0</v>
      </c>
      <c r="DD735" s="39">
        <v>0</v>
      </c>
      <c r="DE735" s="39">
        <v>0</v>
      </c>
      <c r="DF735" s="39">
        <v>0</v>
      </c>
      <c r="DG735" s="39">
        <v>0</v>
      </c>
      <c r="DH735" s="39">
        <v>0</v>
      </c>
      <c r="DI735" s="39">
        <v>0</v>
      </c>
      <c r="DJ735" s="39">
        <v>0</v>
      </c>
      <c r="DK735" s="39">
        <v>0</v>
      </c>
      <c r="DL735" s="39">
        <v>0</v>
      </c>
      <c r="DM735" s="39">
        <v>0</v>
      </c>
      <c r="DN735" s="39">
        <v>0</v>
      </c>
      <c r="DO735" s="39">
        <v>0</v>
      </c>
      <c r="DP735" s="39">
        <v>0</v>
      </c>
      <c r="DQ735" s="39">
        <v>0</v>
      </c>
      <c r="DR735" s="39">
        <v>0</v>
      </c>
      <c r="DS735" s="39">
        <v>0</v>
      </c>
    </row>
    <row r="736" spans="1:123" x14ac:dyDescent="0.45">
      <c r="B736" s="189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71"/>
      <c r="AI736" s="171"/>
      <c r="AJ736" s="171"/>
      <c r="AK736" s="171"/>
      <c r="AL736" s="171"/>
      <c r="AM736" s="171"/>
      <c r="AN736" s="171"/>
      <c r="AO736" s="171"/>
      <c r="AP736" s="171"/>
      <c r="AQ736" s="171"/>
      <c r="AR736" s="171"/>
      <c r="AS736" s="171"/>
      <c r="AT736" s="171"/>
      <c r="AU736" s="171"/>
      <c r="AV736" s="171"/>
      <c r="AW736" s="171"/>
      <c r="AX736" s="171"/>
      <c r="AY736" s="171"/>
      <c r="AZ736" s="171"/>
      <c r="BA736" s="171"/>
      <c r="BB736" s="171"/>
      <c r="BC736" s="171"/>
      <c r="BD736" s="171"/>
      <c r="BE736" s="171"/>
      <c r="BF736" s="171"/>
      <c r="BG736" s="171"/>
      <c r="BH736" s="184"/>
      <c r="BI736" s="178"/>
      <c r="BJ736" s="178"/>
      <c r="BK736" s="172"/>
      <c r="BM736" s="9"/>
      <c r="BO736" s="40">
        <f t="shared" ref="BO736:CT736" si="36">ROWS(C734:C793)-COUNTBLANK(C734:C793)</f>
        <v>0</v>
      </c>
      <c r="BP736" s="40">
        <f t="shared" si="36"/>
        <v>0</v>
      </c>
      <c r="BQ736" s="40">
        <f t="shared" si="36"/>
        <v>0</v>
      </c>
      <c r="BR736" s="40">
        <f t="shared" si="36"/>
        <v>0</v>
      </c>
      <c r="BS736" s="40">
        <f t="shared" si="36"/>
        <v>0</v>
      </c>
      <c r="BT736" s="40">
        <f t="shared" si="36"/>
        <v>0</v>
      </c>
      <c r="BU736" s="40">
        <f t="shared" si="36"/>
        <v>0</v>
      </c>
      <c r="BV736" s="40">
        <f t="shared" si="36"/>
        <v>0</v>
      </c>
      <c r="BW736" s="40">
        <f t="shared" si="36"/>
        <v>0</v>
      </c>
      <c r="BX736" s="40">
        <f t="shared" si="36"/>
        <v>0</v>
      </c>
      <c r="BY736" s="40">
        <f t="shared" si="36"/>
        <v>0</v>
      </c>
      <c r="BZ736" s="40">
        <f t="shared" si="36"/>
        <v>0</v>
      </c>
      <c r="CA736" s="40">
        <f t="shared" si="36"/>
        <v>0</v>
      </c>
      <c r="CB736" s="40">
        <f t="shared" si="36"/>
        <v>0</v>
      </c>
      <c r="CC736" s="40">
        <f t="shared" si="36"/>
        <v>0</v>
      </c>
      <c r="CD736" s="40">
        <f t="shared" si="36"/>
        <v>0</v>
      </c>
      <c r="CE736" s="40">
        <f t="shared" si="36"/>
        <v>0</v>
      </c>
      <c r="CF736" s="40">
        <f t="shared" si="36"/>
        <v>0</v>
      </c>
      <c r="CG736" s="40">
        <f t="shared" si="36"/>
        <v>0</v>
      </c>
      <c r="CH736" s="40">
        <f t="shared" si="36"/>
        <v>0</v>
      </c>
      <c r="CI736" s="40">
        <f t="shared" si="36"/>
        <v>0</v>
      </c>
      <c r="CJ736" s="40">
        <f t="shared" si="36"/>
        <v>0</v>
      </c>
      <c r="CK736" s="40">
        <f t="shared" si="36"/>
        <v>0</v>
      </c>
      <c r="CL736" s="40">
        <f t="shared" si="36"/>
        <v>0</v>
      </c>
      <c r="CM736" s="40">
        <f t="shared" si="36"/>
        <v>0</v>
      </c>
      <c r="CN736" s="40">
        <f t="shared" si="36"/>
        <v>0</v>
      </c>
      <c r="CO736" s="40">
        <f t="shared" si="36"/>
        <v>0</v>
      </c>
      <c r="CP736" s="40">
        <f t="shared" si="36"/>
        <v>0</v>
      </c>
      <c r="CQ736" s="40">
        <f t="shared" si="36"/>
        <v>0</v>
      </c>
      <c r="CR736" s="40">
        <f t="shared" si="36"/>
        <v>0</v>
      </c>
      <c r="CS736" s="40">
        <f t="shared" si="36"/>
        <v>0</v>
      </c>
      <c r="CT736" s="40">
        <f t="shared" si="36"/>
        <v>0</v>
      </c>
      <c r="CU736" s="40">
        <f t="shared" ref="CU736:DS736" si="37">ROWS(AI734:AI793)-COUNTBLANK(AI734:AI793)</f>
        <v>0</v>
      </c>
      <c r="CV736" s="40">
        <f t="shared" si="37"/>
        <v>0</v>
      </c>
      <c r="CW736" s="40">
        <f t="shared" si="37"/>
        <v>0</v>
      </c>
      <c r="CX736" s="40">
        <f t="shared" si="37"/>
        <v>0</v>
      </c>
      <c r="CY736" s="40">
        <f t="shared" si="37"/>
        <v>0</v>
      </c>
      <c r="CZ736" s="40">
        <f t="shared" si="37"/>
        <v>0</v>
      </c>
      <c r="DA736" s="40">
        <f t="shared" si="37"/>
        <v>0</v>
      </c>
      <c r="DB736" s="40">
        <f t="shared" si="37"/>
        <v>0</v>
      </c>
      <c r="DC736" s="40">
        <f t="shared" si="37"/>
        <v>0</v>
      </c>
      <c r="DD736" s="40">
        <f t="shared" si="37"/>
        <v>0</v>
      </c>
      <c r="DE736" s="40">
        <f t="shared" si="37"/>
        <v>0</v>
      </c>
      <c r="DF736" s="40">
        <f t="shared" si="37"/>
        <v>0</v>
      </c>
      <c r="DG736" s="40">
        <f t="shared" si="37"/>
        <v>0</v>
      </c>
      <c r="DH736" s="40">
        <f t="shared" si="37"/>
        <v>0</v>
      </c>
      <c r="DI736" s="40">
        <f t="shared" si="37"/>
        <v>0</v>
      </c>
      <c r="DJ736" s="40">
        <f t="shared" si="37"/>
        <v>0</v>
      </c>
      <c r="DK736" s="40">
        <f t="shared" si="37"/>
        <v>0</v>
      </c>
      <c r="DL736" s="40">
        <f t="shared" si="37"/>
        <v>0</v>
      </c>
      <c r="DM736" s="40">
        <f t="shared" si="37"/>
        <v>0</v>
      </c>
      <c r="DN736" s="40">
        <f t="shared" si="37"/>
        <v>0</v>
      </c>
      <c r="DO736" s="40">
        <f t="shared" si="37"/>
        <v>0</v>
      </c>
      <c r="DP736" s="40">
        <f t="shared" si="37"/>
        <v>0</v>
      </c>
      <c r="DQ736" s="40">
        <f t="shared" si="37"/>
        <v>0</v>
      </c>
      <c r="DR736" s="40">
        <f t="shared" si="37"/>
        <v>0</v>
      </c>
      <c r="DS736" s="40">
        <f t="shared" si="37"/>
        <v>0</v>
      </c>
    </row>
    <row r="737" spans="2:73" x14ac:dyDescent="0.45">
      <c r="B737" s="189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71"/>
      <c r="AI737" s="171"/>
      <c r="AJ737" s="171"/>
      <c r="AK737" s="171"/>
      <c r="AL737" s="171"/>
      <c r="AM737" s="171"/>
      <c r="AN737" s="171"/>
      <c r="AO737" s="171"/>
      <c r="AP737" s="171"/>
      <c r="AQ737" s="171"/>
      <c r="AR737" s="171"/>
      <c r="AS737" s="171"/>
      <c r="AT737" s="171"/>
      <c r="AU737" s="171"/>
      <c r="AV737" s="171"/>
      <c r="AW737" s="171"/>
      <c r="AX737" s="171"/>
      <c r="AY737" s="171"/>
      <c r="AZ737" s="171"/>
      <c r="BA737" s="171"/>
      <c r="BB737" s="171"/>
      <c r="BC737" s="171"/>
      <c r="BD737" s="171"/>
      <c r="BE737" s="171"/>
      <c r="BF737" s="171"/>
      <c r="BG737" s="171"/>
      <c r="BH737" s="184"/>
      <c r="BI737" s="178"/>
      <c r="BJ737" s="178"/>
      <c r="BK737" s="172"/>
      <c r="BM737" s="9"/>
    </row>
    <row r="738" spans="2:73" x14ac:dyDescent="0.45">
      <c r="B738" s="189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71"/>
      <c r="AI738" s="171"/>
      <c r="AJ738" s="171"/>
      <c r="AK738" s="171"/>
      <c r="AL738" s="171"/>
      <c r="AM738" s="171"/>
      <c r="AN738" s="171"/>
      <c r="AO738" s="171"/>
      <c r="AP738" s="171"/>
      <c r="AQ738" s="171"/>
      <c r="AR738" s="171"/>
      <c r="AS738" s="171"/>
      <c r="AT738" s="171"/>
      <c r="AU738" s="171"/>
      <c r="AV738" s="171"/>
      <c r="AW738" s="171"/>
      <c r="AX738" s="171"/>
      <c r="AY738" s="171"/>
      <c r="AZ738" s="171"/>
      <c r="BA738" s="171"/>
      <c r="BB738" s="171"/>
      <c r="BC738" s="171"/>
      <c r="BD738" s="171"/>
      <c r="BE738" s="171"/>
      <c r="BF738" s="171"/>
      <c r="BG738" s="171"/>
      <c r="BH738" s="184"/>
      <c r="BI738" s="178"/>
      <c r="BJ738" s="178"/>
      <c r="BK738" s="172"/>
      <c r="BM738" s="9"/>
      <c r="BO738" s="22" t="s">
        <v>257</v>
      </c>
      <c r="BP738" s="22" t="s">
        <v>587</v>
      </c>
      <c r="BQ738" s="22" t="s">
        <v>590</v>
      </c>
      <c r="BR738" s="22" t="s">
        <v>588</v>
      </c>
      <c r="BS738" s="22" t="s">
        <v>589</v>
      </c>
    </row>
    <row r="739" spans="2:73" x14ac:dyDescent="0.45">
      <c r="B739" s="189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71"/>
      <c r="AI739" s="171"/>
      <c r="AJ739" s="171"/>
      <c r="AK739" s="171"/>
      <c r="AL739" s="171"/>
      <c r="AM739" s="171"/>
      <c r="AN739" s="171"/>
      <c r="AO739" s="171"/>
      <c r="AP739" s="171"/>
      <c r="AQ739" s="171"/>
      <c r="AR739" s="171"/>
      <c r="AS739" s="171"/>
      <c r="AT739" s="171"/>
      <c r="AU739" s="171"/>
      <c r="AV739" s="171"/>
      <c r="AW739" s="171"/>
      <c r="AX739" s="171"/>
      <c r="AY739" s="171"/>
      <c r="AZ739" s="171"/>
      <c r="BA739" s="171"/>
      <c r="BB739" s="171"/>
      <c r="BC739" s="171"/>
      <c r="BD739" s="171"/>
      <c r="BE739" s="171"/>
      <c r="BF739" s="171"/>
      <c r="BG739" s="171"/>
      <c r="BH739" s="184"/>
      <c r="BI739" s="178"/>
      <c r="BJ739" s="178"/>
      <c r="BK739" s="172"/>
      <c r="BM739" s="9"/>
      <c r="BO739" s="23">
        <f>ROWS(BH734:BH793)-COUNTBLANK(BH734:BH793)</f>
        <v>0</v>
      </c>
      <c r="BP739" s="23">
        <f>COUNTIF(BK734:BK793,"FALSE")</f>
        <v>0</v>
      </c>
      <c r="BQ739" s="23">
        <f>BO739-BP739</f>
        <v>0</v>
      </c>
      <c r="BR739" s="23">
        <f>COUNTIF(BJ734:BJ793,"O")</f>
        <v>0</v>
      </c>
      <c r="BS739" s="23">
        <f>COUNTIF(BJ734:BJ793,"*~?")</f>
        <v>0</v>
      </c>
    </row>
    <row r="740" spans="2:73" x14ac:dyDescent="0.45">
      <c r="B740" s="189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71"/>
      <c r="AI740" s="171"/>
      <c r="AJ740" s="171"/>
      <c r="AK740" s="171"/>
      <c r="AL740" s="171"/>
      <c r="AM740" s="171"/>
      <c r="AN740" s="171"/>
      <c r="AO740" s="171"/>
      <c r="AP740" s="171"/>
      <c r="AQ740" s="171"/>
      <c r="AR740" s="171"/>
      <c r="AS740" s="171"/>
      <c r="AT740" s="171"/>
      <c r="AU740" s="171"/>
      <c r="AV740" s="171"/>
      <c r="AW740" s="171"/>
      <c r="AX740" s="171"/>
      <c r="AY740" s="171"/>
      <c r="AZ740" s="171"/>
      <c r="BA740" s="171"/>
      <c r="BB740" s="171"/>
      <c r="BC740" s="171"/>
      <c r="BD740" s="171"/>
      <c r="BE740" s="171"/>
      <c r="BF740" s="171"/>
      <c r="BG740" s="171"/>
      <c r="BH740" s="184"/>
      <c r="BI740" s="178"/>
      <c r="BJ740" s="178"/>
      <c r="BK740" s="172"/>
      <c r="BM740" s="9"/>
    </row>
    <row r="741" spans="2:73" x14ac:dyDescent="0.45">
      <c r="B741" s="189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71"/>
      <c r="AI741" s="171"/>
      <c r="AJ741" s="171"/>
      <c r="AK741" s="171"/>
      <c r="AL741" s="171"/>
      <c r="AM741" s="171"/>
      <c r="AN741" s="171"/>
      <c r="AO741" s="171"/>
      <c r="AP741" s="171"/>
      <c r="AQ741" s="171"/>
      <c r="AR741" s="171"/>
      <c r="AS741" s="171"/>
      <c r="AT741" s="171"/>
      <c r="AU741" s="171"/>
      <c r="AV741" s="171"/>
      <c r="AW741" s="171"/>
      <c r="AX741" s="171"/>
      <c r="AY741" s="171"/>
      <c r="AZ741" s="171"/>
      <c r="BA741" s="171"/>
      <c r="BB741" s="171"/>
      <c r="BC741" s="171"/>
      <c r="BD741" s="171"/>
      <c r="BE741" s="171"/>
      <c r="BF741" s="171"/>
      <c r="BG741" s="171"/>
      <c r="BH741" s="184"/>
      <c r="BI741" s="178"/>
      <c r="BJ741" s="178"/>
      <c r="BK741" s="172"/>
      <c r="BM741" s="9"/>
      <c r="BO741" s="23"/>
      <c r="BP741" s="22" t="s">
        <v>455</v>
      </c>
      <c r="BQ741" s="22" t="s">
        <v>337</v>
      </c>
      <c r="BR741" s="22" t="s">
        <v>456</v>
      </c>
      <c r="BS741" s="88" t="s">
        <v>338</v>
      </c>
      <c r="BT741" s="88" t="s">
        <v>340</v>
      </c>
      <c r="BU741" s="88" t="s">
        <v>339</v>
      </c>
    </row>
    <row r="742" spans="2:73" x14ac:dyDescent="0.45">
      <c r="B742" s="189"/>
      <c r="C742" s="171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71"/>
      <c r="AI742" s="171"/>
      <c r="AJ742" s="171"/>
      <c r="AK742" s="171"/>
      <c r="AL742" s="171"/>
      <c r="AM742" s="171"/>
      <c r="AN742" s="171"/>
      <c r="AO742" s="171"/>
      <c r="AP742" s="171"/>
      <c r="AQ742" s="171"/>
      <c r="AR742" s="171"/>
      <c r="AS742" s="171"/>
      <c r="AT742" s="171"/>
      <c r="AU742" s="171"/>
      <c r="AV742" s="171"/>
      <c r="AW742" s="171"/>
      <c r="AX742" s="171"/>
      <c r="AY742" s="171"/>
      <c r="AZ742" s="171"/>
      <c r="BA742" s="171"/>
      <c r="BB742" s="171"/>
      <c r="BC742" s="171"/>
      <c r="BD742" s="171"/>
      <c r="BE742" s="171"/>
      <c r="BF742" s="171"/>
      <c r="BG742" s="171"/>
      <c r="BH742" s="184"/>
      <c r="BI742" s="178"/>
      <c r="BJ742" s="178"/>
      <c r="BK742" s="172"/>
      <c r="BM742" s="9"/>
      <c r="BO742" s="22" t="s">
        <v>260</v>
      </c>
      <c r="BP742" s="25">
        <f>IF(ISNUMBER(SEARCH("S",A735)),COUNTIF(BK734:BK743,"False"),0)</f>
        <v>0</v>
      </c>
      <c r="BQ742" s="25">
        <f>IF(ISNUMBER(SEARCH("S",A735)),COUNTIF(BK762:BK771,"False"),0)</f>
        <v>0</v>
      </c>
      <c r="BR742" s="25">
        <f>IF(ISNUMBER(SEARCH("S",A735)),COUNTIF(BK744:BK761,"False"),0)</f>
        <v>0</v>
      </c>
      <c r="BS742" s="25">
        <f>IF(ISNUMBER(SEARCH("S",A735)),COUNTIF(BK734:BK743,"False")+COUNTIF(BK764:BK767,"False"),0)</f>
        <v>0</v>
      </c>
      <c r="BT742" s="25">
        <f>IF(ISNUMBER(SEARCH("S",A735)),COUNTIF(BK744:BK753,"False"),0)</f>
        <v>0</v>
      </c>
      <c r="BU742" s="25">
        <f>IF(ISNUMBER(SEARCH("S",A735)),COUNTIF(BK754:BK763,"False")+COUNTIF(BK768:BK771,"False"),0)</f>
        <v>0</v>
      </c>
    </row>
    <row r="743" spans="2:73" x14ac:dyDescent="0.45"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71"/>
      <c r="AI743" s="171"/>
      <c r="AJ743" s="171"/>
      <c r="AK743" s="171"/>
      <c r="AL743" s="171"/>
      <c r="AM743" s="171"/>
      <c r="AN743" s="171"/>
      <c r="AO743" s="171"/>
      <c r="AP743" s="171"/>
      <c r="AQ743" s="171"/>
      <c r="AR743" s="171"/>
      <c r="AS743" s="171"/>
      <c r="AT743" s="171"/>
      <c r="AU743" s="171"/>
      <c r="AV743" s="171"/>
      <c r="AW743" s="171"/>
      <c r="AX743" s="171"/>
      <c r="AY743" s="171"/>
      <c r="AZ743" s="171"/>
      <c r="BA743" s="171"/>
      <c r="BB743" s="171"/>
      <c r="BC743" s="171"/>
      <c r="BD743" s="171"/>
      <c r="BE743" s="171"/>
      <c r="BF743" s="171"/>
      <c r="BG743" s="171"/>
      <c r="BH743" s="184"/>
      <c r="BI743" s="178"/>
      <c r="BJ743" s="178"/>
      <c r="BK743" s="172"/>
      <c r="BM743" s="9"/>
      <c r="BO743" s="22" t="s">
        <v>352</v>
      </c>
      <c r="BP743" s="25">
        <f>IF(ISNUMBER(SEARCH("P",A735)),COUNTIF(BK734:BK743,"False"),0)</f>
        <v>0</v>
      </c>
      <c r="BQ743" s="25">
        <f>IF(ISNUMBER(SEARCH("P",A735)),COUNTIF(BK755:BK764,"False"),0)</f>
        <v>0</v>
      </c>
      <c r="BR743" s="25">
        <f>IF(ISNUMBER(SEARCH("P",A735)),COUNTIF(BK744:BK754,"False"),0)</f>
        <v>0</v>
      </c>
      <c r="BS743" s="25">
        <f>IF(ISNUMBER(SEARCH("P",A735)),COUNTIF(BK734:BK742,"False")+COUNTIF(BK761:BK762,"False"),0)</f>
        <v>0</v>
      </c>
      <c r="BT743" s="25">
        <f>IF(ISNUMBER(SEARCH("P",A735)),COUNTIF(BK743:BK751,"False"),0)</f>
        <v>0</v>
      </c>
      <c r="BU743" s="25">
        <f>IF(ISNUMBER(SEARCH("P",A735)),COUNTIF(BK752:BK760,"False")+COUNTIF(BK763:BK764,"False"),0)</f>
        <v>0</v>
      </c>
    </row>
    <row r="744" spans="2:73" x14ac:dyDescent="0.45"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71"/>
      <c r="AI744" s="171"/>
      <c r="AJ744" s="171"/>
      <c r="AK744" s="171"/>
      <c r="AL744" s="171"/>
      <c r="AM744" s="171"/>
      <c r="AN744" s="171"/>
      <c r="AO744" s="171"/>
      <c r="AP744" s="171"/>
      <c r="AQ744" s="171"/>
      <c r="AR744" s="171"/>
      <c r="AS744" s="171"/>
      <c r="AT744" s="171"/>
      <c r="AU744" s="171"/>
      <c r="AV744" s="171"/>
      <c r="AW744" s="171"/>
      <c r="AX744" s="171"/>
      <c r="AY744" s="171"/>
      <c r="AZ744" s="171"/>
      <c r="BA744" s="171"/>
      <c r="BB744" s="171"/>
      <c r="BC744" s="171"/>
      <c r="BD744" s="171"/>
      <c r="BE744" s="171"/>
      <c r="BF744" s="171"/>
      <c r="BG744" s="171"/>
      <c r="BH744" s="184"/>
      <c r="BI744" s="178"/>
      <c r="BJ744" s="178"/>
      <c r="BK744" s="172"/>
      <c r="BM744" s="9"/>
      <c r="BO744" s="22" t="s">
        <v>353</v>
      </c>
      <c r="BP744" s="25">
        <f>IF(ISNUMBER(SEARCH("A",A735)),COUNTIF(BK734:BK743,"False"),0)</f>
        <v>0</v>
      </c>
      <c r="BQ744" s="25">
        <f>IF(ISNUMBER(SEARCH("A",A735)),COUNTIF(BK784:BK793,"False"),0)</f>
        <v>0</v>
      </c>
      <c r="BR744" s="25">
        <f>IF(ISNUMBER(SEARCH("A",A735)),COUNTIF(BK744:BK783,"False"),0)</f>
        <v>0</v>
      </c>
      <c r="BS744" s="25">
        <f>IF(ISNUMBER(SEARCH("A",A735)),COUNTIF(BK734:BK753,"False"),0)</f>
        <v>0</v>
      </c>
      <c r="BT744" s="25">
        <f>IF(ISNUMBER(SEARCH("A",A735)),COUNTIF(BK754:BK773,"False"),0)</f>
        <v>0</v>
      </c>
      <c r="BU744" s="25">
        <f>IF(ISNUMBER(SEARCH("A",A735)),COUNTIF(BK774:BK793,"False"),0)</f>
        <v>0</v>
      </c>
    </row>
    <row r="745" spans="2:73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71"/>
      <c r="AI745" s="171"/>
      <c r="AJ745" s="171"/>
      <c r="AK745" s="171"/>
      <c r="AL745" s="171"/>
      <c r="AM745" s="171"/>
      <c r="AN745" s="171"/>
      <c r="AO745" s="171"/>
      <c r="AP745" s="171"/>
      <c r="AQ745" s="171"/>
      <c r="AR745" s="171"/>
      <c r="AS745" s="171"/>
      <c r="AT745" s="171"/>
      <c r="AU745" s="171"/>
      <c r="AV745" s="171"/>
      <c r="AW745" s="171"/>
      <c r="AX745" s="171"/>
      <c r="AY745" s="171"/>
      <c r="AZ745" s="171"/>
      <c r="BA745" s="171"/>
      <c r="BB745" s="171"/>
      <c r="BC745" s="171"/>
      <c r="BD745" s="171"/>
      <c r="BE745" s="171"/>
      <c r="BF745" s="171"/>
      <c r="BG745" s="171"/>
      <c r="BH745" s="184"/>
      <c r="BI745" s="178"/>
      <c r="BJ745" s="178"/>
      <c r="BK745" s="172"/>
      <c r="BM745" s="9"/>
    </row>
    <row r="746" spans="2:73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71"/>
      <c r="AI746" s="171"/>
      <c r="AJ746" s="171"/>
      <c r="AK746" s="171"/>
      <c r="AL746" s="171"/>
      <c r="AM746" s="171"/>
      <c r="AN746" s="171"/>
      <c r="AO746" s="171"/>
      <c r="AP746" s="171"/>
      <c r="AQ746" s="171"/>
      <c r="AR746" s="171"/>
      <c r="AS746" s="171"/>
      <c r="AT746" s="171"/>
      <c r="AU746" s="171"/>
      <c r="AV746" s="171"/>
      <c r="AW746" s="171"/>
      <c r="AX746" s="171"/>
      <c r="AY746" s="171"/>
      <c r="AZ746" s="171"/>
      <c r="BA746" s="171"/>
      <c r="BB746" s="171"/>
      <c r="BC746" s="171"/>
      <c r="BD746" s="171"/>
      <c r="BE746" s="171"/>
      <c r="BF746" s="171"/>
      <c r="BG746" s="171"/>
      <c r="BH746" s="184"/>
      <c r="BI746" s="178"/>
      <c r="BJ746" s="178"/>
      <c r="BK746" s="172"/>
      <c r="BM746" s="9"/>
    </row>
    <row r="747" spans="2:73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71"/>
      <c r="AI747" s="171"/>
      <c r="AJ747" s="171"/>
      <c r="AK747" s="171"/>
      <c r="AL747" s="171"/>
      <c r="AM747" s="171"/>
      <c r="AN747" s="171"/>
      <c r="AO747" s="171"/>
      <c r="AP747" s="171"/>
      <c r="AQ747" s="171"/>
      <c r="AR747" s="171"/>
      <c r="AS747" s="171"/>
      <c r="AT747" s="171"/>
      <c r="AU747" s="171"/>
      <c r="AV747" s="171"/>
      <c r="AW747" s="171"/>
      <c r="AX747" s="171"/>
      <c r="AY747" s="171"/>
      <c r="AZ747" s="171"/>
      <c r="BA747" s="171"/>
      <c r="BB747" s="171"/>
      <c r="BC747" s="171"/>
      <c r="BD747" s="171"/>
      <c r="BE747" s="171"/>
      <c r="BF747" s="171"/>
      <c r="BG747" s="171"/>
      <c r="BH747" s="184"/>
      <c r="BI747" s="178"/>
      <c r="BJ747" s="178"/>
      <c r="BK747" s="172"/>
      <c r="BM747" s="9"/>
    </row>
    <row r="748" spans="2:73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71"/>
      <c r="AI748" s="171"/>
      <c r="AJ748" s="171"/>
      <c r="AK748" s="171"/>
      <c r="AL748" s="171"/>
      <c r="AM748" s="171"/>
      <c r="AN748" s="171"/>
      <c r="AO748" s="171"/>
      <c r="AP748" s="171"/>
      <c r="AQ748" s="171"/>
      <c r="AR748" s="171"/>
      <c r="AS748" s="171"/>
      <c r="AT748" s="171"/>
      <c r="AU748" s="171"/>
      <c r="AV748" s="171"/>
      <c r="AW748" s="171"/>
      <c r="AX748" s="171"/>
      <c r="AY748" s="171"/>
      <c r="AZ748" s="171"/>
      <c r="BA748" s="171"/>
      <c r="BB748" s="171"/>
      <c r="BC748" s="171"/>
      <c r="BD748" s="171"/>
      <c r="BE748" s="171"/>
      <c r="BF748" s="171"/>
      <c r="BG748" s="171"/>
      <c r="BH748" s="184"/>
      <c r="BI748" s="178"/>
      <c r="BJ748" s="178"/>
      <c r="BK748" s="172"/>
      <c r="BM748" s="9"/>
    </row>
    <row r="749" spans="2:73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71"/>
      <c r="AI749" s="171"/>
      <c r="AJ749" s="171"/>
      <c r="AK749" s="171"/>
      <c r="AL749" s="171"/>
      <c r="AM749" s="171"/>
      <c r="AN749" s="171"/>
      <c r="AO749" s="171"/>
      <c r="AP749" s="171"/>
      <c r="AQ749" s="171"/>
      <c r="AR749" s="171"/>
      <c r="AS749" s="171"/>
      <c r="AT749" s="171"/>
      <c r="AU749" s="171"/>
      <c r="AV749" s="171"/>
      <c r="AW749" s="171"/>
      <c r="AX749" s="171"/>
      <c r="AY749" s="171"/>
      <c r="AZ749" s="171"/>
      <c r="BA749" s="171"/>
      <c r="BB749" s="171"/>
      <c r="BC749" s="171"/>
      <c r="BD749" s="171"/>
      <c r="BE749" s="171"/>
      <c r="BF749" s="171"/>
      <c r="BG749" s="171"/>
      <c r="BH749" s="184"/>
      <c r="BI749" s="178"/>
      <c r="BJ749" s="178"/>
      <c r="BK749" s="172"/>
      <c r="BM749" s="9"/>
    </row>
    <row r="750" spans="2:73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71"/>
      <c r="AI750" s="171"/>
      <c r="AJ750" s="171"/>
      <c r="AK750" s="171"/>
      <c r="AL750" s="171"/>
      <c r="AM750" s="171"/>
      <c r="AN750" s="171"/>
      <c r="AO750" s="171"/>
      <c r="AP750" s="171"/>
      <c r="AQ750" s="171"/>
      <c r="AR750" s="171"/>
      <c r="AS750" s="171"/>
      <c r="AT750" s="171"/>
      <c r="AU750" s="171"/>
      <c r="AV750" s="171"/>
      <c r="AW750" s="171"/>
      <c r="AX750" s="171"/>
      <c r="AY750" s="171"/>
      <c r="AZ750" s="171"/>
      <c r="BA750" s="171"/>
      <c r="BB750" s="171"/>
      <c r="BC750" s="171"/>
      <c r="BD750" s="171"/>
      <c r="BE750" s="171"/>
      <c r="BF750" s="171"/>
      <c r="BG750" s="171"/>
      <c r="BH750" s="184"/>
      <c r="BI750" s="178"/>
      <c r="BJ750" s="178"/>
      <c r="BK750" s="172"/>
      <c r="BM750" s="9"/>
    </row>
    <row r="751" spans="2:73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71"/>
      <c r="AI751" s="171"/>
      <c r="AJ751" s="171"/>
      <c r="AK751" s="171"/>
      <c r="AL751" s="171"/>
      <c r="AM751" s="171"/>
      <c r="AN751" s="171"/>
      <c r="AO751" s="171"/>
      <c r="AP751" s="171"/>
      <c r="AQ751" s="171"/>
      <c r="AR751" s="171"/>
      <c r="AS751" s="171"/>
      <c r="AT751" s="171"/>
      <c r="AU751" s="171"/>
      <c r="AV751" s="171"/>
      <c r="AW751" s="171"/>
      <c r="AX751" s="171"/>
      <c r="AY751" s="171"/>
      <c r="AZ751" s="171"/>
      <c r="BA751" s="171"/>
      <c r="BB751" s="171"/>
      <c r="BC751" s="171"/>
      <c r="BD751" s="171"/>
      <c r="BE751" s="171"/>
      <c r="BF751" s="171"/>
      <c r="BG751" s="171"/>
      <c r="BH751" s="184"/>
      <c r="BI751" s="178"/>
      <c r="BJ751" s="178"/>
      <c r="BK751" s="172"/>
      <c r="BM751" s="9"/>
    </row>
    <row r="752" spans="2:73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71"/>
      <c r="AI752" s="171"/>
      <c r="AJ752" s="171"/>
      <c r="AK752" s="171"/>
      <c r="AL752" s="171"/>
      <c r="AM752" s="171"/>
      <c r="AN752" s="171"/>
      <c r="AO752" s="171"/>
      <c r="AP752" s="171"/>
      <c r="AQ752" s="171"/>
      <c r="AR752" s="171"/>
      <c r="AS752" s="171"/>
      <c r="AT752" s="171"/>
      <c r="AU752" s="171"/>
      <c r="AV752" s="171"/>
      <c r="AW752" s="171"/>
      <c r="AX752" s="171"/>
      <c r="AY752" s="171"/>
      <c r="AZ752" s="171"/>
      <c r="BA752" s="171"/>
      <c r="BB752" s="171"/>
      <c r="BC752" s="171"/>
      <c r="BD752" s="171"/>
      <c r="BE752" s="171"/>
      <c r="BF752" s="171"/>
      <c r="BG752" s="171"/>
      <c r="BH752" s="184"/>
      <c r="BI752" s="178"/>
      <c r="BJ752" s="178"/>
      <c r="BK752" s="172"/>
      <c r="BM752" s="9"/>
    </row>
    <row r="753" spans="2:76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71"/>
      <c r="AI753" s="171"/>
      <c r="AJ753" s="171"/>
      <c r="AK753" s="171"/>
      <c r="AL753" s="171"/>
      <c r="AM753" s="171"/>
      <c r="AN753" s="171"/>
      <c r="AO753" s="171"/>
      <c r="AP753" s="171"/>
      <c r="AQ753" s="171"/>
      <c r="AR753" s="171"/>
      <c r="AS753" s="171"/>
      <c r="AT753" s="171"/>
      <c r="AU753" s="171"/>
      <c r="AV753" s="171"/>
      <c r="AW753" s="171"/>
      <c r="AX753" s="171"/>
      <c r="AY753" s="171"/>
      <c r="AZ753" s="171"/>
      <c r="BA753" s="171"/>
      <c r="BB753" s="171"/>
      <c r="BC753" s="171"/>
      <c r="BD753" s="171"/>
      <c r="BE753" s="171"/>
      <c r="BF753" s="171"/>
      <c r="BG753" s="171"/>
      <c r="BH753" s="184"/>
      <c r="BI753" s="178"/>
      <c r="BJ753" s="178"/>
      <c r="BK753" s="172"/>
      <c r="BM753" s="9"/>
      <c r="BX753" t="s">
        <v>341</v>
      </c>
    </row>
    <row r="754" spans="2:76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71"/>
      <c r="AI754" s="171"/>
      <c r="AJ754" s="171"/>
      <c r="AK754" s="171"/>
      <c r="AL754" s="171"/>
      <c r="AM754" s="171"/>
      <c r="AN754" s="171"/>
      <c r="AO754" s="171"/>
      <c r="AP754" s="171"/>
      <c r="AQ754" s="171"/>
      <c r="AR754" s="171"/>
      <c r="AS754" s="171"/>
      <c r="AT754" s="171"/>
      <c r="AU754" s="171"/>
      <c r="AV754" s="171"/>
      <c r="AW754" s="171"/>
      <c r="AX754" s="171"/>
      <c r="AY754" s="171"/>
      <c r="AZ754" s="171"/>
      <c r="BA754" s="171"/>
      <c r="BB754" s="171"/>
      <c r="BC754" s="171"/>
      <c r="BD754" s="171"/>
      <c r="BE754" s="171"/>
      <c r="BF754" s="171"/>
      <c r="BG754" s="171"/>
      <c r="BH754" s="184"/>
      <c r="BI754" s="178"/>
      <c r="BJ754" s="178"/>
      <c r="BK754" s="172"/>
      <c r="BM754" s="9"/>
    </row>
    <row r="755" spans="2:76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71"/>
      <c r="AI755" s="171"/>
      <c r="AJ755" s="171"/>
      <c r="AK755" s="171"/>
      <c r="AL755" s="171"/>
      <c r="AM755" s="171"/>
      <c r="AN755" s="171"/>
      <c r="AO755" s="171"/>
      <c r="AP755" s="171"/>
      <c r="AQ755" s="171"/>
      <c r="AR755" s="171"/>
      <c r="AS755" s="171"/>
      <c r="AT755" s="171"/>
      <c r="AU755" s="171"/>
      <c r="AV755" s="171"/>
      <c r="AW755" s="171"/>
      <c r="AX755" s="171"/>
      <c r="AY755" s="171"/>
      <c r="AZ755" s="171"/>
      <c r="BA755" s="171"/>
      <c r="BB755" s="171"/>
      <c r="BC755" s="171"/>
      <c r="BD755" s="171"/>
      <c r="BE755" s="171"/>
      <c r="BF755" s="171"/>
      <c r="BG755" s="171"/>
      <c r="BH755" s="184"/>
      <c r="BI755" s="178"/>
      <c r="BJ755" s="178"/>
      <c r="BK755" s="172"/>
      <c r="BM755" s="9"/>
    </row>
    <row r="756" spans="2:76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71"/>
      <c r="AI756" s="171"/>
      <c r="AJ756" s="171"/>
      <c r="AK756" s="171"/>
      <c r="AL756" s="171"/>
      <c r="AM756" s="171"/>
      <c r="AN756" s="171"/>
      <c r="AO756" s="171"/>
      <c r="AP756" s="171"/>
      <c r="AQ756" s="171"/>
      <c r="AR756" s="171"/>
      <c r="AS756" s="171"/>
      <c r="AT756" s="171"/>
      <c r="AU756" s="171"/>
      <c r="AV756" s="171"/>
      <c r="AW756" s="171"/>
      <c r="AX756" s="171"/>
      <c r="AY756" s="171"/>
      <c r="AZ756" s="171"/>
      <c r="BA756" s="171"/>
      <c r="BB756" s="171"/>
      <c r="BC756" s="171"/>
      <c r="BD756" s="171"/>
      <c r="BE756" s="171"/>
      <c r="BF756" s="171"/>
      <c r="BG756" s="171"/>
      <c r="BH756" s="184"/>
      <c r="BI756" s="178"/>
      <c r="BJ756" s="178"/>
      <c r="BK756" s="172"/>
      <c r="BM756" s="9"/>
    </row>
    <row r="757" spans="2:76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71"/>
      <c r="AI757" s="171"/>
      <c r="AJ757" s="171"/>
      <c r="AK757" s="171"/>
      <c r="AL757" s="171"/>
      <c r="AM757" s="171"/>
      <c r="AN757" s="171"/>
      <c r="AO757" s="171"/>
      <c r="AP757" s="171"/>
      <c r="AQ757" s="171"/>
      <c r="AR757" s="171"/>
      <c r="AS757" s="171"/>
      <c r="AT757" s="171"/>
      <c r="AU757" s="171"/>
      <c r="AV757" s="171"/>
      <c r="AW757" s="171"/>
      <c r="AX757" s="171"/>
      <c r="AY757" s="171"/>
      <c r="AZ757" s="171"/>
      <c r="BA757" s="171"/>
      <c r="BB757" s="171"/>
      <c r="BC757" s="171"/>
      <c r="BD757" s="171"/>
      <c r="BE757" s="171"/>
      <c r="BF757" s="171"/>
      <c r="BG757" s="171"/>
      <c r="BH757" s="184"/>
      <c r="BI757" s="178"/>
      <c r="BJ757" s="178"/>
      <c r="BK757" s="172"/>
      <c r="BM757" s="9"/>
    </row>
    <row r="758" spans="2:76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71"/>
      <c r="AI758" s="171"/>
      <c r="AJ758" s="171"/>
      <c r="AK758" s="171"/>
      <c r="AL758" s="171"/>
      <c r="AM758" s="171"/>
      <c r="AN758" s="171"/>
      <c r="AO758" s="171"/>
      <c r="AP758" s="171"/>
      <c r="AQ758" s="171"/>
      <c r="AR758" s="171"/>
      <c r="AS758" s="171"/>
      <c r="AT758" s="171"/>
      <c r="AU758" s="171"/>
      <c r="AV758" s="171"/>
      <c r="AW758" s="171"/>
      <c r="AX758" s="171"/>
      <c r="AY758" s="171"/>
      <c r="AZ758" s="171"/>
      <c r="BA758" s="171"/>
      <c r="BB758" s="171"/>
      <c r="BC758" s="171"/>
      <c r="BD758" s="171"/>
      <c r="BE758" s="171"/>
      <c r="BF758" s="171"/>
      <c r="BG758" s="171"/>
      <c r="BH758" s="184"/>
      <c r="BI758" s="178"/>
      <c r="BJ758" s="178"/>
      <c r="BK758" s="172"/>
      <c r="BM758" s="9"/>
    </row>
    <row r="759" spans="2:76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71"/>
      <c r="AI759" s="171"/>
      <c r="AJ759" s="171"/>
      <c r="AK759" s="171"/>
      <c r="AL759" s="171"/>
      <c r="AM759" s="171"/>
      <c r="AN759" s="171"/>
      <c r="AO759" s="171"/>
      <c r="AP759" s="171"/>
      <c r="AQ759" s="171"/>
      <c r="AR759" s="171"/>
      <c r="AS759" s="171"/>
      <c r="AT759" s="171"/>
      <c r="AU759" s="171"/>
      <c r="AV759" s="171"/>
      <c r="AW759" s="171"/>
      <c r="AX759" s="171"/>
      <c r="AY759" s="171"/>
      <c r="AZ759" s="171"/>
      <c r="BA759" s="171"/>
      <c r="BB759" s="171"/>
      <c r="BC759" s="171"/>
      <c r="BD759" s="171"/>
      <c r="BE759" s="171"/>
      <c r="BF759" s="171"/>
      <c r="BG759" s="171"/>
      <c r="BH759" s="184"/>
      <c r="BI759" s="178"/>
      <c r="BJ759" s="178"/>
      <c r="BK759" s="172"/>
      <c r="BM759" s="9"/>
    </row>
    <row r="760" spans="2:76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71"/>
      <c r="AI760" s="171"/>
      <c r="AJ760" s="171"/>
      <c r="AK760" s="171"/>
      <c r="AL760" s="171"/>
      <c r="AM760" s="171"/>
      <c r="AN760" s="171"/>
      <c r="AO760" s="171"/>
      <c r="AP760" s="171"/>
      <c r="AQ760" s="171"/>
      <c r="AR760" s="171"/>
      <c r="AS760" s="171"/>
      <c r="AT760" s="171"/>
      <c r="AU760" s="171"/>
      <c r="AV760" s="171"/>
      <c r="AW760" s="171"/>
      <c r="AX760" s="171"/>
      <c r="AY760" s="171"/>
      <c r="AZ760" s="171"/>
      <c r="BA760" s="171"/>
      <c r="BB760" s="171"/>
      <c r="BC760" s="171"/>
      <c r="BD760" s="171"/>
      <c r="BE760" s="171"/>
      <c r="BF760" s="171"/>
      <c r="BG760" s="171"/>
      <c r="BH760" s="184"/>
      <c r="BI760" s="178"/>
      <c r="BJ760" s="178"/>
      <c r="BK760" s="172"/>
      <c r="BM760" s="9"/>
    </row>
    <row r="761" spans="2:76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71"/>
      <c r="AI761" s="171"/>
      <c r="AJ761" s="171"/>
      <c r="AK761" s="171"/>
      <c r="AL761" s="171"/>
      <c r="AM761" s="171"/>
      <c r="AN761" s="171"/>
      <c r="AO761" s="171"/>
      <c r="AP761" s="171"/>
      <c r="AQ761" s="171"/>
      <c r="AR761" s="171"/>
      <c r="AS761" s="171"/>
      <c r="AT761" s="171"/>
      <c r="AU761" s="171"/>
      <c r="AV761" s="171"/>
      <c r="AW761" s="171"/>
      <c r="AX761" s="171"/>
      <c r="AY761" s="171"/>
      <c r="AZ761" s="171"/>
      <c r="BA761" s="171"/>
      <c r="BB761" s="171"/>
      <c r="BC761" s="171"/>
      <c r="BD761" s="171"/>
      <c r="BE761" s="171"/>
      <c r="BF761" s="171"/>
      <c r="BG761" s="171"/>
      <c r="BH761" s="184"/>
      <c r="BI761" s="178"/>
      <c r="BJ761" s="178"/>
      <c r="BK761" s="172"/>
      <c r="BM761" s="9"/>
    </row>
    <row r="762" spans="2:76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71"/>
      <c r="AI762" s="171"/>
      <c r="AJ762" s="171"/>
      <c r="AK762" s="171"/>
      <c r="AL762" s="171"/>
      <c r="AM762" s="171"/>
      <c r="AN762" s="171"/>
      <c r="AO762" s="171"/>
      <c r="AP762" s="171"/>
      <c r="AQ762" s="171"/>
      <c r="AR762" s="171"/>
      <c r="AS762" s="171"/>
      <c r="AT762" s="171"/>
      <c r="AU762" s="171"/>
      <c r="AV762" s="171"/>
      <c r="AW762" s="171"/>
      <c r="AX762" s="171"/>
      <c r="AY762" s="171"/>
      <c r="AZ762" s="171"/>
      <c r="BA762" s="171"/>
      <c r="BB762" s="171"/>
      <c r="BC762" s="171"/>
      <c r="BD762" s="171"/>
      <c r="BE762" s="171"/>
      <c r="BF762" s="171"/>
      <c r="BG762" s="171"/>
      <c r="BH762" s="184"/>
      <c r="BI762" s="178"/>
      <c r="BJ762" s="178"/>
      <c r="BK762" s="172"/>
      <c r="BM762" s="9"/>
    </row>
    <row r="763" spans="2:76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71"/>
      <c r="AI763" s="171"/>
      <c r="AJ763" s="171"/>
      <c r="AK763" s="171"/>
      <c r="AL763" s="171"/>
      <c r="AM763" s="171"/>
      <c r="AN763" s="171"/>
      <c r="AO763" s="171"/>
      <c r="AP763" s="171"/>
      <c r="AQ763" s="171"/>
      <c r="AR763" s="171"/>
      <c r="AS763" s="171"/>
      <c r="AT763" s="171"/>
      <c r="AU763" s="171"/>
      <c r="AV763" s="171"/>
      <c r="AW763" s="171"/>
      <c r="AX763" s="171"/>
      <c r="AY763" s="171"/>
      <c r="AZ763" s="171"/>
      <c r="BA763" s="171"/>
      <c r="BB763" s="171"/>
      <c r="BC763" s="171"/>
      <c r="BD763" s="171"/>
      <c r="BE763" s="171"/>
      <c r="BF763" s="171"/>
      <c r="BG763" s="171"/>
      <c r="BH763" s="184"/>
      <c r="BI763" s="178"/>
      <c r="BJ763" s="178"/>
      <c r="BK763" s="172"/>
      <c r="BM763" s="9"/>
    </row>
    <row r="764" spans="2:76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71"/>
      <c r="AE764" s="171"/>
      <c r="AF764" s="171"/>
      <c r="AG764" s="171"/>
      <c r="AH764" s="171"/>
      <c r="AI764" s="171"/>
      <c r="AJ764" s="171"/>
      <c r="AK764" s="171"/>
      <c r="AL764" s="171"/>
      <c r="AM764" s="171"/>
      <c r="AN764" s="171"/>
      <c r="AO764" s="171"/>
      <c r="AP764" s="171"/>
      <c r="AQ764" s="171"/>
      <c r="AR764" s="171"/>
      <c r="AS764" s="171"/>
      <c r="AT764" s="171"/>
      <c r="AU764" s="171"/>
      <c r="AV764" s="171"/>
      <c r="AW764" s="171"/>
      <c r="AX764" s="171"/>
      <c r="AY764" s="171"/>
      <c r="AZ764" s="171"/>
      <c r="BA764" s="171"/>
      <c r="BB764" s="171"/>
      <c r="BC764" s="171"/>
      <c r="BD764" s="171"/>
      <c r="BE764" s="171"/>
      <c r="BF764" s="171"/>
      <c r="BG764" s="171"/>
      <c r="BH764" s="184"/>
      <c r="BI764" s="178"/>
      <c r="BJ764" s="178"/>
      <c r="BK764" s="172"/>
      <c r="BM764" s="9"/>
    </row>
    <row r="765" spans="2:76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71"/>
      <c r="AE765" s="171"/>
      <c r="AF765" s="171"/>
      <c r="AG765" s="171"/>
      <c r="AH765" s="171"/>
      <c r="AI765" s="171"/>
      <c r="AJ765" s="171"/>
      <c r="AK765" s="171"/>
      <c r="AL765" s="171"/>
      <c r="AM765" s="171"/>
      <c r="AN765" s="171"/>
      <c r="AO765" s="171"/>
      <c r="AP765" s="171"/>
      <c r="AQ765" s="171"/>
      <c r="AR765" s="171"/>
      <c r="AS765" s="171"/>
      <c r="AT765" s="171"/>
      <c r="AU765" s="171"/>
      <c r="AV765" s="171"/>
      <c r="AW765" s="171"/>
      <c r="AX765" s="171"/>
      <c r="AY765" s="171"/>
      <c r="AZ765" s="171"/>
      <c r="BA765" s="171"/>
      <c r="BB765" s="171"/>
      <c r="BC765" s="171"/>
      <c r="BD765" s="171"/>
      <c r="BE765" s="171"/>
      <c r="BF765" s="171"/>
      <c r="BG765" s="171"/>
      <c r="BH765" s="184"/>
      <c r="BI765" s="178"/>
      <c r="BJ765" s="178"/>
      <c r="BK765" s="172"/>
      <c r="BM765" s="9"/>
    </row>
    <row r="766" spans="2:76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71"/>
      <c r="AI766" s="171"/>
      <c r="AJ766" s="171"/>
      <c r="AK766" s="171"/>
      <c r="AL766" s="171"/>
      <c r="AM766" s="171"/>
      <c r="AN766" s="171"/>
      <c r="AO766" s="171"/>
      <c r="AP766" s="171"/>
      <c r="AQ766" s="171"/>
      <c r="AR766" s="171"/>
      <c r="AS766" s="171"/>
      <c r="AT766" s="171"/>
      <c r="AU766" s="171"/>
      <c r="AV766" s="171"/>
      <c r="AW766" s="171"/>
      <c r="AX766" s="171"/>
      <c r="AY766" s="171"/>
      <c r="AZ766" s="171"/>
      <c r="BA766" s="171"/>
      <c r="BB766" s="171"/>
      <c r="BC766" s="171"/>
      <c r="BD766" s="171"/>
      <c r="BE766" s="171"/>
      <c r="BF766" s="171"/>
      <c r="BG766" s="171"/>
      <c r="BH766" s="184"/>
      <c r="BI766" s="178"/>
      <c r="BJ766" s="178"/>
      <c r="BK766" s="172"/>
      <c r="BM766" s="9"/>
    </row>
    <row r="767" spans="2:76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71"/>
      <c r="AI767" s="171"/>
      <c r="AJ767" s="171"/>
      <c r="AK767" s="171"/>
      <c r="AL767" s="171"/>
      <c r="AM767" s="171"/>
      <c r="AN767" s="171"/>
      <c r="AO767" s="171"/>
      <c r="AP767" s="171"/>
      <c r="AQ767" s="171"/>
      <c r="AR767" s="171"/>
      <c r="AS767" s="171"/>
      <c r="AT767" s="171"/>
      <c r="AU767" s="171"/>
      <c r="AV767" s="171"/>
      <c r="AW767" s="171"/>
      <c r="AX767" s="171"/>
      <c r="AY767" s="171"/>
      <c r="AZ767" s="171"/>
      <c r="BA767" s="171"/>
      <c r="BB767" s="171"/>
      <c r="BC767" s="171"/>
      <c r="BD767" s="171"/>
      <c r="BE767" s="171"/>
      <c r="BF767" s="171"/>
      <c r="BG767" s="171"/>
      <c r="BH767" s="184"/>
      <c r="BI767" s="178"/>
      <c r="BJ767" s="178"/>
      <c r="BK767" s="172"/>
      <c r="BM767" s="9"/>
    </row>
    <row r="768" spans="2:76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71"/>
      <c r="AI768" s="171"/>
      <c r="AJ768" s="171"/>
      <c r="AK768" s="171"/>
      <c r="AL768" s="171"/>
      <c r="AM768" s="171"/>
      <c r="AN768" s="171"/>
      <c r="AO768" s="171"/>
      <c r="AP768" s="171"/>
      <c r="AQ768" s="171"/>
      <c r="AR768" s="171"/>
      <c r="AS768" s="171"/>
      <c r="AT768" s="171"/>
      <c r="AU768" s="171"/>
      <c r="AV768" s="171"/>
      <c r="AW768" s="171"/>
      <c r="AX768" s="171"/>
      <c r="AY768" s="171"/>
      <c r="AZ768" s="171"/>
      <c r="BA768" s="171"/>
      <c r="BB768" s="171"/>
      <c r="BC768" s="171"/>
      <c r="BD768" s="171"/>
      <c r="BE768" s="171"/>
      <c r="BF768" s="171"/>
      <c r="BG768" s="171"/>
      <c r="BH768" s="184"/>
      <c r="BI768" s="178"/>
      <c r="BJ768" s="178"/>
      <c r="BK768" s="172"/>
      <c r="BM768" s="9"/>
    </row>
    <row r="769" spans="2:65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71"/>
      <c r="AI769" s="171"/>
      <c r="AJ769" s="171"/>
      <c r="AK769" s="171"/>
      <c r="AL769" s="171"/>
      <c r="AM769" s="171"/>
      <c r="AN769" s="171"/>
      <c r="AO769" s="171"/>
      <c r="AP769" s="171"/>
      <c r="AQ769" s="171"/>
      <c r="AR769" s="171"/>
      <c r="AS769" s="171"/>
      <c r="AT769" s="171"/>
      <c r="AU769" s="171"/>
      <c r="AV769" s="171"/>
      <c r="AW769" s="171"/>
      <c r="AX769" s="171"/>
      <c r="AY769" s="171"/>
      <c r="AZ769" s="171"/>
      <c r="BA769" s="171"/>
      <c r="BB769" s="171"/>
      <c r="BC769" s="171"/>
      <c r="BD769" s="171"/>
      <c r="BE769" s="171"/>
      <c r="BF769" s="171"/>
      <c r="BG769" s="171"/>
      <c r="BH769" s="184"/>
      <c r="BI769" s="178"/>
      <c r="BJ769" s="178"/>
      <c r="BK769" s="172"/>
      <c r="BM769" s="9"/>
    </row>
    <row r="770" spans="2:65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71"/>
      <c r="AI770" s="171"/>
      <c r="AJ770" s="171"/>
      <c r="AK770" s="171"/>
      <c r="AL770" s="171"/>
      <c r="AM770" s="171"/>
      <c r="AN770" s="171"/>
      <c r="AO770" s="171"/>
      <c r="AP770" s="171"/>
      <c r="AQ770" s="171"/>
      <c r="AR770" s="171"/>
      <c r="AS770" s="171"/>
      <c r="AT770" s="171"/>
      <c r="AU770" s="171"/>
      <c r="AV770" s="171"/>
      <c r="AW770" s="171"/>
      <c r="AX770" s="171"/>
      <c r="AY770" s="171"/>
      <c r="AZ770" s="171"/>
      <c r="BA770" s="171"/>
      <c r="BB770" s="171"/>
      <c r="BC770" s="171"/>
      <c r="BD770" s="171"/>
      <c r="BE770" s="171"/>
      <c r="BF770" s="171"/>
      <c r="BG770" s="171"/>
      <c r="BH770" s="184"/>
      <c r="BI770" s="178"/>
      <c r="BJ770" s="178"/>
      <c r="BK770" s="172"/>
      <c r="BM770" s="9"/>
    </row>
    <row r="771" spans="2:65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71"/>
      <c r="AI771" s="171"/>
      <c r="AJ771" s="171"/>
      <c r="AK771" s="171"/>
      <c r="AL771" s="171"/>
      <c r="AM771" s="171"/>
      <c r="AN771" s="171"/>
      <c r="AO771" s="171"/>
      <c r="AP771" s="171"/>
      <c r="AQ771" s="171"/>
      <c r="AR771" s="171"/>
      <c r="AS771" s="171"/>
      <c r="AT771" s="171"/>
      <c r="AU771" s="171"/>
      <c r="AV771" s="171"/>
      <c r="AW771" s="171"/>
      <c r="AX771" s="171"/>
      <c r="AY771" s="171"/>
      <c r="AZ771" s="171"/>
      <c r="BA771" s="171"/>
      <c r="BB771" s="171"/>
      <c r="BC771" s="171"/>
      <c r="BD771" s="171"/>
      <c r="BE771" s="171"/>
      <c r="BF771" s="171"/>
      <c r="BG771" s="171"/>
      <c r="BH771" s="184"/>
      <c r="BI771" s="178"/>
      <c r="BJ771" s="178"/>
      <c r="BK771" s="172"/>
      <c r="BM771" s="9"/>
    </row>
    <row r="772" spans="2:65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71"/>
      <c r="AI772" s="171"/>
      <c r="AJ772" s="171"/>
      <c r="AK772" s="171"/>
      <c r="AL772" s="171"/>
      <c r="AM772" s="171"/>
      <c r="AN772" s="171"/>
      <c r="AO772" s="171"/>
      <c r="AP772" s="171"/>
      <c r="AQ772" s="171"/>
      <c r="AR772" s="171"/>
      <c r="AS772" s="171"/>
      <c r="AT772" s="171"/>
      <c r="AU772" s="171"/>
      <c r="AV772" s="171"/>
      <c r="AW772" s="171"/>
      <c r="AX772" s="171"/>
      <c r="AY772" s="171"/>
      <c r="AZ772" s="171"/>
      <c r="BA772" s="171"/>
      <c r="BB772" s="171"/>
      <c r="BC772" s="171"/>
      <c r="BD772" s="171"/>
      <c r="BE772" s="171"/>
      <c r="BF772" s="171"/>
      <c r="BG772" s="171"/>
      <c r="BH772" s="184"/>
      <c r="BI772" s="178"/>
      <c r="BJ772" s="178"/>
      <c r="BK772" s="172"/>
      <c r="BM772" s="9"/>
    </row>
    <row r="773" spans="2:65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71"/>
      <c r="AI773" s="171"/>
      <c r="AJ773" s="171"/>
      <c r="AK773" s="171"/>
      <c r="AL773" s="171"/>
      <c r="AM773" s="171"/>
      <c r="AN773" s="171"/>
      <c r="AO773" s="171"/>
      <c r="AP773" s="171"/>
      <c r="AQ773" s="171"/>
      <c r="AR773" s="171"/>
      <c r="AS773" s="171"/>
      <c r="AT773" s="171"/>
      <c r="AU773" s="171"/>
      <c r="AV773" s="171"/>
      <c r="AW773" s="171"/>
      <c r="AX773" s="171"/>
      <c r="AY773" s="171"/>
      <c r="AZ773" s="171"/>
      <c r="BA773" s="171"/>
      <c r="BB773" s="171"/>
      <c r="BC773" s="171"/>
      <c r="BD773" s="171"/>
      <c r="BE773" s="171"/>
      <c r="BF773" s="171"/>
      <c r="BG773" s="171"/>
      <c r="BH773" s="184"/>
      <c r="BI773" s="178"/>
      <c r="BJ773" s="178"/>
      <c r="BK773" s="172"/>
      <c r="BM773" s="9"/>
    </row>
    <row r="774" spans="2:65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71"/>
      <c r="AI774" s="171"/>
      <c r="AJ774" s="171"/>
      <c r="AK774" s="171"/>
      <c r="AL774" s="171"/>
      <c r="AM774" s="171"/>
      <c r="AN774" s="171"/>
      <c r="AO774" s="171"/>
      <c r="AP774" s="171"/>
      <c r="AQ774" s="171"/>
      <c r="AR774" s="171"/>
      <c r="AS774" s="171"/>
      <c r="AT774" s="171"/>
      <c r="AU774" s="171"/>
      <c r="AV774" s="171"/>
      <c r="AW774" s="171"/>
      <c r="AX774" s="171"/>
      <c r="AY774" s="171"/>
      <c r="AZ774" s="171"/>
      <c r="BA774" s="171"/>
      <c r="BB774" s="171"/>
      <c r="BC774" s="171"/>
      <c r="BD774" s="171"/>
      <c r="BE774" s="171"/>
      <c r="BF774" s="171"/>
      <c r="BG774" s="171"/>
      <c r="BH774" s="184"/>
      <c r="BI774" s="178"/>
      <c r="BJ774" s="178"/>
      <c r="BK774" s="172"/>
      <c r="BM774" s="9"/>
    </row>
    <row r="775" spans="2:65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71"/>
      <c r="AI775" s="171"/>
      <c r="AJ775" s="171"/>
      <c r="AK775" s="171"/>
      <c r="AL775" s="171"/>
      <c r="AM775" s="171"/>
      <c r="AN775" s="171"/>
      <c r="AO775" s="171"/>
      <c r="AP775" s="171"/>
      <c r="AQ775" s="171"/>
      <c r="AR775" s="171"/>
      <c r="AS775" s="171"/>
      <c r="AT775" s="171"/>
      <c r="AU775" s="171"/>
      <c r="AV775" s="171"/>
      <c r="AW775" s="171"/>
      <c r="AX775" s="171"/>
      <c r="AY775" s="171"/>
      <c r="AZ775" s="171"/>
      <c r="BA775" s="171"/>
      <c r="BB775" s="171"/>
      <c r="BC775" s="171"/>
      <c r="BD775" s="171"/>
      <c r="BE775" s="171"/>
      <c r="BF775" s="171"/>
      <c r="BG775" s="171"/>
      <c r="BH775" s="184"/>
      <c r="BI775" s="178"/>
      <c r="BJ775" s="178"/>
      <c r="BK775" s="172"/>
      <c r="BM775" s="9"/>
    </row>
    <row r="776" spans="2:65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71"/>
      <c r="AI776" s="171"/>
      <c r="AJ776" s="171"/>
      <c r="AK776" s="171"/>
      <c r="AL776" s="171"/>
      <c r="AM776" s="171"/>
      <c r="AN776" s="171"/>
      <c r="AO776" s="171"/>
      <c r="AP776" s="171"/>
      <c r="AQ776" s="171"/>
      <c r="AR776" s="171"/>
      <c r="AS776" s="171"/>
      <c r="AT776" s="171"/>
      <c r="AU776" s="171"/>
      <c r="AV776" s="171"/>
      <c r="AW776" s="171"/>
      <c r="AX776" s="171"/>
      <c r="AY776" s="171"/>
      <c r="AZ776" s="171"/>
      <c r="BA776" s="171"/>
      <c r="BB776" s="171"/>
      <c r="BC776" s="171"/>
      <c r="BD776" s="171"/>
      <c r="BE776" s="171"/>
      <c r="BF776" s="171"/>
      <c r="BG776" s="171"/>
      <c r="BH776" s="184"/>
      <c r="BI776" s="178"/>
      <c r="BJ776" s="178"/>
      <c r="BK776" s="172"/>
      <c r="BM776" s="9"/>
    </row>
    <row r="777" spans="2:65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71"/>
      <c r="AI777" s="171"/>
      <c r="AJ777" s="171"/>
      <c r="AK777" s="171"/>
      <c r="AL777" s="171"/>
      <c r="AM777" s="171"/>
      <c r="AN777" s="171"/>
      <c r="AO777" s="171"/>
      <c r="AP777" s="171"/>
      <c r="AQ777" s="171"/>
      <c r="AR777" s="171"/>
      <c r="AS777" s="171"/>
      <c r="AT777" s="171"/>
      <c r="AU777" s="171"/>
      <c r="AV777" s="171"/>
      <c r="AW777" s="171"/>
      <c r="AX777" s="171"/>
      <c r="AY777" s="171"/>
      <c r="AZ777" s="171"/>
      <c r="BA777" s="171"/>
      <c r="BB777" s="171"/>
      <c r="BC777" s="171"/>
      <c r="BD777" s="171"/>
      <c r="BE777" s="171"/>
      <c r="BF777" s="171"/>
      <c r="BG777" s="171"/>
      <c r="BH777" s="184"/>
      <c r="BI777" s="178"/>
      <c r="BJ777" s="178"/>
      <c r="BK777" s="172"/>
      <c r="BM777" s="9"/>
    </row>
    <row r="778" spans="2:65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71"/>
      <c r="AI778" s="171"/>
      <c r="AJ778" s="171"/>
      <c r="AK778" s="171"/>
      <c r="AL778" s="171"/>
      <c r="AM778" s="171"/>
      <c r="AN778" s="171"/>
      <c r="AO778" s="171"/>
      <c r="AP778" s="171"/>
      <c r="AQ778" s="171"/>
      <c r="AR778" s="171"/>
      <c r="AS778" s="171"/>
      <c r="AT778" s="171"/>
      <c r="AU778" s="171"/>
      <c r="AV778" s="171"/>
      <c r="AW778" s="171"/>
      <c r="AX778" s="171"/>
      <c r="AY778" s="171"/>
      <c r="AZ778" s="171"/>
      <c r="BA778" s="171"/>
      <c r="BB778" s="171"/>
      <c r="BC778" s="171"/>
      <c r="BD778" s="171"/>
      <c r="BE778" s="171"/>
      <c r="BF778" s="171"/>
      <c r="BG778" s="171"/>
      <c r="BH778" s="184"/>
      <c r="BI778" s="178"/>
      <c r="BJ778" s="178"/>
      <c r="BK778" s="172"/>
      <c r="BM778" s="9"/>
    </row>
    <row r="779" spans="2:65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71"/>
      <c r="AI779" s="171"/>
      <c r="AJ779" s="171"/>
      <c r="AK779" s="171"/>
      <c r="AL779" s="171"/>
      <c r="AM779" s="171"/>
      <c r="AN779" s="171"/>
      <c r="AO779" s="171"/>
      <c r="AP779" s="171"/>
      <c r="AQ779" s="171"/>
      <c r="AR779" s="171"/>
      <c r="AS779" s="171"/>
      <c r="AT779" s="171"/>
      <c r="AU779" s="171"/>
      <c r="AV779" s="171"/>
      <c r="AW779" s="171"/>
      <c r="AX779" s="171"/>
      <c r="AY779" s="171"/>
      <c r="AZ779" s="171"/>
      <c r="BA779" s="171"/>
      <c r="BB779" s="171"/>
      <c r="BC779" s="171"/>
      <c r="BD779" s="171"/>
      <c r="BE779" s="171"/>
      <c r="BF779" s="171"/>
      <c r="BG779" s="171"/>
      <c r="BH779" s="184"/>
      <c r="BI779" s="178"/>
      <c r="BJ779" s="178"/>
      <c r="BK779" s="172"/>
      <c r="BM779" s="9"/>
    </row>
    <row r="780" spans="2:65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71"/>
      <c r="AI780" s="171"/>
      <c r="AJ780" s="171"/>
      <c r="AK780" s="171"/>
      <c r="AL780" s="171"/>
      <c r="AM780" s="171"/>
      <c r="AN780" s="171"/>
      <c r="AO780" s="171"/>
      <c r="AP780" s="171"/>
      <c r="AQ780" s="171"/>
      <c r="AR780" s="171"/>
      <c r="AS780" s="171"/>
      <c r="AT780" s="171"/>
      <c r="AU780" s="171"/>
      <c r="AV780" s="171"/>
      <c r="AW780" s="171"/>
      <c r="AX780" s="171"/>
      <c r="AY780" s="171"/>
      <c r="AZ780" s="171"/>
      <c r="BA780" s="171"/>
      <c r="BB780" s="171"/>
      <c r="BC780" s="171"/>
      <c r="BD780" s="171"/>
      <c r="BE780" s="171"/>
      <c r="BF780" s="171"/>
      <c r="BG780" s="171"/>
      <c r="BH780" s="184"/>
      <c r="BI780" s="178"/>
      <c r="BJ780" s="178"/>
      <c r="BK780" s="172"/>
      <c r="BM780" s="9"/>
    </row>
    <row r="781" spans="2:65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71"/>
      <c r="AI781" s="171"/>
      <c r="AJ781" s="171"/>
      <c r="AK781" s="171"/>
      <c r="AL781" s="171"/>
      <c r="AM781" s="171"/>
      <c r="AN781" s="171"/>
      <c r="AO781" s="171"/>
      <c r="AP781" s="171"/>
      <c r="AQ781" s="171"/>
      <c r="AR781" s="171"/>
      <c r="AS781" s="171"/>
      <c r="AT781" s="171"/>
      <c r="AU781" s="171"/>
      <c r="AV781" s="171"/>
      <c r="AW781" s="171"/>
      <c r="AX781" s="171"/>
      <c r="AY781" s="171"/>
      <c r="AZ781" s="171"/>
      <c r="BA781" s="171"/>
      <c r="BB781" s="171"/>
      <c r="BC781" s="171"/>
      <c r="BD781" s="171"/>
      <c r="BE781" s="171"/>
      <c r="BF781" s="171"/>
      <c r="BG781" s="171"/>
      <c r="BH781" s="184"/>
      <c r="BI781" s="178"/>
      <c r="BJ781" s="178"/>
      <c r="BK781" s="172"/>
      <c r="BM781" s="9"/>
    </row>
    <row r="782" spans="2:65" x14ac:dyDescent="0.4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71"/>
      <c r="AI782" s="171"/>
      <c r="AJ782" s="171"/>
      <c r="AK782" s="171"/>
      <c r="AL782" s="171"/>
      <c r="AM782" s="171"/>
      <c r="AN782" s="171"/>
      <c r="AO782" s="171"/>
      <c r="AP782" s="171"/>
      <c r="AQ782" s="171"/>
      <c r="AR782" s="171"/>
      <c r="AS782" s="171"/>
      <c r="AT782" s="171"/>
      <c r="AU782" s="171"/>
      <c r="AV782" s="171"/>
      <c r="AW782" s="171"/>
      <c r="AX782" s="171"/>
      <c r="AY782" s="171"/>
      <c r="AZ782" s="171"/>
      <c r="BA782" s="171"/>
      <c r="BB782" s="171"/>
      <c r="BC782" s="171"/>
      <c r="BD782" s="171"/>
      <c r="BE782" s="171"/>
      <c r="BF782" s="171"/>
      <c r="BG782" s="171"/>
      <c r="BH782" s="184"/>
      <c r="BI782" s="178"/>
      <c r="BJ782" s="178"/>
      <c r="BK782" s="172"/>
      <c r="BM782" s="9"/>
    </row>
    <row r="783" spans="2:65" x14ac:dyDescent="0.45">
      <c r="B783" s="189"/>
      <c r="C783" s="171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71"/>
      <c r="AI783" s="171"/>
      <c r="AJ783" s="171"/>
      <c r="AK783" s="171"/>
      <c r="AL783" s="171"/>
      <c r="AM783" s="171"/>
      <c r="AN783" s="171"/>
      <c r="AO783" s="171"/>
      <c r="AP783" s="171"/>
      <c r="AQ783" s="171"/>
      <c r="AR783" s="171"/>
      <c r="AS783" s="171"/>
      <c r="AT783" s="171"/>
      <c r="AU783" s="171"/>
      <c r="AV783" s="171"/>
      <c r="AW783" s="171"/>
      <c r="AX783" s="171"/>
      <c r="AY783" s="171"/>
      <c r="AZ783" s="171"/>
      <c r="BA783" s="171"/>
      <c r="BB783" s="171"/>
      <c r="BC783" s="171"/>
      <c r="BD783" s="171"/>
      <c r="BE783" s="171"/>
      <c r="BF783" s="171"/>
      <c r="BG783" s="171"/>
      <c r="BH783" s="184"/>
      <c r="BI783" s="178"/>
      <c r="BJ783" s="178"/>
      <c r="BK783" s="172"/>
      <c r="BM783" s="9"/>
    </row>
    <row r="784" spans="2:65" x14ac:dyDescent="0.45"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71"/>
      <c r="AI784" s="171"/>
      <c r="AJ784" s="171"/>
      <c r="AK784" s="171"/>
      <c r="AL784" s="171"/>
      <c r="AM784" s="171"/>
      <c r="AN784" s="171"/>
      <c r="AO784" s="171"/>
      <c r="AP784" s="171"/>
      <c r="AQ784" s="171"/>
      <c r="AR784" s="171"/>
      <c r="AS784" s="171"/>
      <c r="AT784" s="171"/>
      <c r="AU784" s="171"/>
      <c r="AV784" s="171"/>
      <c r="AW784" s="171"/>
      <c r="AX784" s="171"/>
      <c r="AY784" s="171"/>
      <c r="AZ784" s="171"/>
      <c r="BA784" s="171"/>
      <c r="BB784" s="171"/>
      <c r="BC784" s="171"/>
      <c r="BD784" s="171"/>
      <c r="BE784" s="171"/>
      <c r="BF784" s="171"/>
      <c r="BG784" s="171"/>
      <c r="BH784" s="184"/>
      <c r="BI784" s="178"/>
      <c r="BJ784" s="178"/>
      <c r="BK784" s="172"/>
      <c r="BM784" s="9"/>
    </row>
    <row r="785" spans="1:123" x14ac:dyDescent="0.45"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71"/>
      <c r="AI785" s="171"/>
      <c r="AJ785" s="171"/>
      <c r="AK785" s="171"/>
      <c r="AL785" s="171"/>
      <c r="AM785" s="171"/>
      <c r="AN785" s="171"/>
      <c r="AO785" s="171"/>
      <c r="AP785" s="171"/>
      <c r="AQ785" s="171"/>
      <c r="AR785" s="171"/>
      <c r="AS785" s="171"/>
      <c r="AT785" s="171"/>
      <c r="AU785" s="171"/>
      <c r="AV785" s="171"/>
      <c r="AW785" s="171"/>
      <c r="AX785" s="171"/>
      <c r="AY785" s="171"/>
      <c r="AZ785" s="171"/>
      <c r="BA785" s="171"/>
      <c r="BB785" s="171"/>
      <c r="BC785" s="171"/>
      <c r="BD785" s="171"/>
      <c r="BE785" s="171"/>
      <c r="BF785" s="171"/>
      <c r="BG785" s="171"/>
      <c r="BH785" s="184"/>
      <c r="BI785" s="178"/>
      <c r="BJ785" s="178"/>
      <c r="BK785" s="172"/>
      <c r="BM785" s="9"/>
    </row>
    <row r="786" spans="1:123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71"/>
      <c r="AI786" s="171"/>
      <c r="AJ786" s="171"/>
      <c r="AK786" s="171"/>
      <c r="AL786" s="171"/>
      <c r="AM786" s="171"/>
      <c r="AN786" s="171"/>
      <c r="AO786" s="171"/>
      <c r="AP786" s="171"/>
      <c r="AQ786" s="171"/>
      <c r="AR786" s="171"/>
      <c r="AS786" s="171"/>
      <c r="AT786" s="171"/>
      <c r="AU786" s="171"/>
      <c r="AV786" s="171"/>
      <c r="AW786" s="171"/>
      <c r="AX786" s="171"/>
      <c r="AY786" s="171"/>
      <c r="AZ786" s="171"/>
      <c r="BA786" s="171"/>
      <c r="BB786" s="171"/>
      <c r="BC786" s="171"/>
      <c r="BD786" s="171"/>
      <c r="BE786" s="171"/>
      <c r="BF786" s="171"/>
      <c r="BG786" s="171"/>
      <c r="BH786" s="184"/>
      <c r="BI786" s="178"/>
      <c r="BJ786" s="178"/>
      <c r="BK786" s="172"/>
      <c r="BM786" s="9"/>
    </row>
    <row r="787" spans="1:123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71"/>
      <c r="AI787" s="171"/>
      <c r="AJ787" s="171"/>
      <c r="AK787" s="171"/>
      <c r="AL787" s="171"/>
      <c r="AM787" s="171"/>
      <c r="AN787" s="171"/>
      <c r="AO787" s="171"/>
      <c r="AP787" s="171"/>
      <c r="AQ787" s="171"/>
      <c r="AR787" s="171"/>
      <c r="AS787" s="171"/>
      <c r="AT787" s="171"/>
      <c r="AU787" s="171"/>
      <c r="AV787" s="171"/>
      <c r="AW787" s="171"/>
      <c r="AX787" s="171"/>
      <c r="AY787" s="171"/>
      <c r="AZ787" s="171"/>
      <c r="BA787" s="171"/>
      <c r="BB787" s="171"/>
      <c r="BC787" s="171"/>
      <c r="BD787" s="171"/>
      <c r="BE787" s="171"/>
      <c r="BF787" s="171"/>
      <c r="BG787" s="171"/>
      <c r="BH787" s="184"/>
      <c r="BI787" s="178"/>
      <c r="BJ787" s="178"/>
      <c r="BK787" s="172"/>
      <c r="BM787" s="9"/>
    </row>
    <row r="788" spans="1:123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71"/>
      <c r="AI788" s="171"/>
      <c r="AJ788" s="171"/>
      <c r="AK788" s="171"/>
      <c r="AL788" s="171"/>
      <c r="AM788" s="171"/>
      <c r="AN788" s="171"/>
      <c r="AO788" s="171"/>
      <c r="AP788" s="171"/>
      <c r="AQ788" s="171"/>
      <c r="AR788" s="171"/>
      <c r="AS788" s="171"/>
      <c r="AT788" s="171"/>
      <c r="AU788" s="171"/>
      <c r="AV788" s="171"/>
      <c r="AW788" s="171"/>
      <c r="AX788" s="171"/>
      <c r="AY788" s="171"/>
      <c r="AZ788" s="171"/>
      <c r="BA788" s="171"/>
      <c r="BB788" s="171"/>
      <c r="BC788" s="171"/>
      <c r="BD788" s="171"/>
      <c r="BE788" s="171"/>
      <c r="BF788" s="171"/>
      <c r="BG788" s="171"/>
      <c r="BH788" s="184"/>
      <c r="BI788" s="178"/>
      <c r="BJ788" s="178"/>
      <c r="BK788" s="172"/>
      <c r="BM788" s="9"/>
    </row>
    <row r="789" spans="1:123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71"/>
      <c r="AI789" s="171"/>
      <c r="AJ789" s="171"/>
      <c r="AK789" s="171"/>
      <c r="AL789" s="171"/>
      <c r="AM789" s="171"/>
      <c r="AN789" s="171"/>
      <c r="AO789" s="171"/>
      <c r="AP789" s="171"/>
      <c r="AQ789" s="171"/>
      <c r="AR789" s="171"/>
      <c r="AS789" s="171"/>
      <c r="AT789" s="171"/>
      <c r="AU789" s="171"/>
      <c r="AV789" s="171"/>
      <c r="AW789" s="171"/>
      <c r="AX789" s="171"/>
      <c r="AY789" s="171"/>
      <c r="AZ789" s="171"/>
      <c r="BA789" s="171"/>
      <c r="BB789" s="171"/>
      <c r="BC789" s="171"/>
      <c r="BD789" s="171"/>
      <c r="BE789" s="171"/>
      <c r="BF789" s="171"/>
      <c r="BG789" s="171"/>
      <c r="BH789" s="184"/>
      <c r="BI789" s="178"/>
      <c r="BJ789" s="178"/>
      <c r="BK789" s="172"/>
      <c r="BM789" s="9"/>
    </row>
    <row r="790" spans="1:123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71"/>
      <c r="AI790" s="171"/>
      <c r="AJ790" s="171"/>
      <c r="AK790" s="171"/>
      <c r="AL790" s="171"/>
      <c r="AM790" s="171"/>
      <c r="AN790" s="171"/>
      <c r="AO790" s="171"/>
      <c r="AP790" s="171"/>
      <c r="AQ790" s="171"/>
      <c r="AR790" s="171"/>
      <c r="AS790" s="171"/>
      <c r="AT790" s="171"/>
      <c r="AU790" s="171"/>
      <c r="AV790" s="171"/>
      <c r="AW790" s="171"/>
      <c r="AX790" s="171"/>
      <c r="AY790" s="171"/>
      <c r="AZ790" s="171"/>
      <c r="BA790" s="171"/>
      <c r="BB790" s="171"/>
      <c r="BC790" s="171"/>
      <c r="BD790" s="171"/>
      <c r="BE790" s="171"/>
      <c r="BF790" s="171"/>
      <c r="BG790" s="171"/>
      <c r="BH790" s="184"/>
      <c r="BI790" s="178"/>
      <c r="BJ790" s="178"/>
      <c r="BK790" s="172"/>
      <c r="BM790" s="9"/>
    </row>
    <row r="791" spans="1:123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71"/>
      <c r="AI791" s="171"/>
      <c r="AJ791" s="171"/>
      <c r="AK791" s="171"/>
      <c r="AL791" s="171"/>
      <c r="AM791" s="171"/>
      <c r="AN791" s="171"/>
      <c r="AO791" s="171"/>
      <c r="AP791" s="171"/>
      <c r="AQ791" s="171"/>
      <c r="AR791" s="171"/>
      <c r="AS791" s="171"/>
      <c r="AT791" s="171"/>
      <c r="AU791" s="171"/>
      <c r="AV791" s="171"/>
      <c r="AW791" s="171"/>
      <c r="AX791" s="171"/>
      <c r="AY791" s="171"/>
      <c r="AZ791" s="171"/>
      <c r="BA791" s="171"/>
      <c r="BB791" s="171"/>
      <c r="BC791" s="171"/>
      <c r="BD791" s="171"/>
      <c r="BE791" s="171"/>
      <c r="BF791" s="171"/>
      <c r="BG791" s="171"/>
      <c r="BH791" s="184"/>
      <c r="BI791" s="178"/>
      <c r="BJ791" s="178"/>
      <c r="BK791" s="172"/>
      <c r="BM791" s="9"/>
    </row>
    <row r="792" spans="1:123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71"/>
      <c r="AI792" s="171"/>
      <c r="AJ792" s="171"/>
      <c r="AK792" s="171"/>
      <c r="AL792" s="171"/>
      <c r="AM792" s="171"/>
      <c r="AN792" s="171"/>
      <c r="AO792" s="171"/>
      <c r="AP792" s="171"/>
      <c r="AQ792" s="171"/>
      <c r="AR792" s="171"/>
      <c r="AS792" s="171"/>
      <c r="AT792" s="171"/>
      <c r="AU792" s="171"/>
      <c r="AV792" s="171"/>
      <c r="AW792" s="171"/>
      <c r="AX792" s="171"/>
      <c r="AY792" s="171"/>
      <c r="AZ792" s="171"/>
      <c r="BA792" s="171"/>
      <c r="BB792" s="171"/>
      <c r="BC792" s="171"/>
      <c r="BD792" s="171"/>
      <c r="BE792" s="171"/>
      <c r="BF792" s="171"/>
      <c r="BG792" s="171"/>
      <c r="BH792" s="184"/>
      <c r="BI792" s="178"/>
      <c r="BJ792" s="178"/>
      <c r="BK792" s="172"/>
      <c r="BM792" s="9"/>
    </row>
    <row r="793" spans="1:123" s="14" customFormat="1" ht="14.65" thickBot="1" x14ac:dyDescent="0.5">
      <c r="A793" s="8"/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71"/>
      <c r="AI793" s="171"/>
      <c r="AJ793" s="171"/>
      <c r="AK793" s="171"/>
      <c r="AL793" s="171"/>
      <c r="AM793" s="171"/>
      <c r="AN793" s="171"/>
      <c r="AO793" s="171"/>
      <c r="AP793" s="171"/>
      <c r="AQ793" s="171"/>
      <c r="AR793" s="171"/>
      <c r="AS793" s="171"/>
      <c r="AT793" s="171"/>
      <c r="AU793" s="171"/>
      <c r="AV793" s="171"/>
      <c r="AW793" s="171"/>
      <c r="AX793" s="171"/>
      <c r="AY793" s="171"/>
      <c r="AZ793" s="171"/>
      <c r="BA793" s="171"/>
      <c r="BB793" s="171"/>
      <c r="BC793" s="171"/>
      <c r="BD793" s="171"/>
      <c r="BE793" s="171"/>
      <c r="BF793" s="171"/>
      <c r="BG793" s="171"/>
      <c r="BH793" s="184"/>
      <c r="BI793" s="178"/>
      <c r="BJ793" s="178"/>
      <c r="BK793" s="172"/>
      <c r="BL793"/>
      <c r="BM793" s="9"/>
      <c r="BN793"/>
    </row>
    <row r="794" spans="1:123" ht="14.65" thickTop="1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71"/>
      <c r="AI794" s="171"/>
      <c r="AJ794" s="171"/>
      <c r="AK794" s="171"/>
      <c r="AL794" s="171"/>
      <c r="AM794" s="171"/>
      <c r="AN794" s="171"/>
      <c r="AO794" s="171"/>
      <c r="AP794" s="171"/>
      <c r="AQ794" s="171"/>
      <c r="AR794" s="171"/>
      <c r="AS794" s="171"/>
      <c r="AT794" s="171"/>
      <c r="AU794" s="171"/>
      <c r="AV794" s="171"/>
      <c r="AW794" s="171"/>
      <c r="AX794" s="171"/>
      <c r="AY794" s="171"/>
      <c r="AZ794" s="171"/>
      <c r="BA794" s="171"/>
      <c r="BB794" s="171"/>
      <c r="BC794" s="171"/>
      <c r="BD794" s="171"/>
      <c r="BE794" s="171"/>
      <c r="BF794" s="171"/>
      <c r="BG794" s="171"/>
      <c r="BH794" s="184"/>
      <c r="BI794" s="178"/>
      <c r="BJ794" s="178"/>
      <c r="BK794" s="172"/>
      <c r="BM794" s="9"/>
      <c r="BO794" s="102"/>
      <c r="BP794" s="102"/>
      <c r="BQ794" s="102"/>
      <c r="BR794" s="102"/>
      <c r="BS794" s="102"/>
      <c r="BT794" s="102"/>
      <c r="BU794" s="102"/>
      <c r="BV794" s="102"/>
      <c r="BW794" s="102"/>
      <c r="BX794" s="102"/>
      <c r="BY794" s="102"/>
      <c r="BZ794" s="102"/>
      <c r="CA794" s="102"/>
      <c r="CB794" s="102"/>
      <c r="CC794" s="102"/>
      <c r="CD794" s="102"/>
      <c r="CE794" s="102"/>
      <c r="CF794" s="102"/>
      <c r="CG794" s="102"/>
      <c r="CH794" s="102"/>
      <c r="CI794" s="102"/>
      <c r="CJ794" s="102"/>
      <c r="CK794" s="102"/>
      <c r="CL794" s="102"/>
      <c r="CM794" s="102"/>
      <c r="CN794" s="102"/>
      <c r="CO794" s="102"/>
      <c r="CP794" s="102"/>
      <c r="CQ794" s="102"/>
      <c r="CR794" s="102"/>
      <c r="CS794" s="102"/>
      <c r="CT794" s="102"/>
      <c r="CU794" s="102"/>
      <c r="CV794" s="102"/>
      <c r="CW794" s="102"/>
      <c r="CX794" s="102"/>
      <c r="CY794" s="102"/>
      <c r="CZ794" s="102"/>
      <c r="DA794" s="102"/>
      <c r="DB794" s="102"/>
      <c r="DC794" s="102"/>
      <c r="DD794" s="102"/>
      <c r="DE794" s="102"/>
      <c r="DF794" s="102"/>
      <c r="DG794" s="102"/>
      <c r="DH794" s="102"/>
      <c r="DI794" s="102"/>
      <c r="DJ794" s="102"/>
      <c r="DK794" s="102"/>
      <c r="DL794" s="102"/>
      <c r="DM794" s="102"/>
      <c r="DN794" s="102"/>
      <c r="DO794" s="102"/>
      <c r="DP794" s="102"/>
      <c r="DQ794" s="102"/>
      <c r="DR794" s="102"/>
      <c r="DS794" s="102"/>
    </row>
    <row r="795" spans="1:123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71"/>
      <c r="AI795" s="171"/>
      <c r="AJ795" s="171"/>
      <c r="AK795" s="171"/>
      <c r="AL795" s="171"/>
      <c r="AM795" s="171"/>
      <c r="AN795" s="171"/>
      <c r="AO795" s="171"/>
      <c r="AP795" s="171"/>
      <c r="AQ795" s="171"/>
      <c r="AR795" s="171"/>
      <c r="AS795" s="171"/>
      <c r="AT795" s="171"/>
      <c r="AU795" s="171"/>
      <c r="AV795" s="171"/>
      <c r="AW795" s="171"/>
      <c r="AX795" s="171"/>
      <c r="AY795" s="171"/>
      <c r="AZ795" s="171"/>
      <c r="BA795" s="171"/>
      <c r="BB795" s="171"/>
      <c r="BC795" s="171"/>
      <c r="BD795" s="171"/>
      <c r="BE795" s="171"/>
      <c r="BF795" s="171"/>
      <c r="BG795" s="171"/>
      <c r="BH795" s="184"/>
      <c r="BI795" s="178"/>
      <c r="BJ795" s="178"/>
      <c r="BK795" s="172"/>
      <c r="BM795" s="9"/>
      <c r="BO795" s="8">
        <v>0</v>
      </c>
      <c r="BP795" s="39">
        <v>0</v>
      </c>
      <c r="BQ795" s="39">
        <v>0</v>
      </c>
      <c r="BR795" s="39">
        <v>0</v>
      </c>
      <c r="BS795" s="39">
        <v>0</v>
      </c>
      <c r="BT795" s="39">
        <v>0</v>
      </c>
      <c r="BU795" s="39">
        <v>0</v>
      </c>
      <c r="BV795" s="39">
        <v>0</v>
      </c>
      <c r="BW795" s="39">
        <v>0</v>
      </c>
      <c r="BX795" s="39">
        <v>0</v>
      </c>
      <c r="BY795" s="39">
        <v>0</v>
      </c>
      <c r="BZ795" s="39">
        <v>0</v>
      </c>
      <c r="CA795" s="39">
        <v>0</v>
      </c>
      <c r="CB795" s="39">
        <v>0</v>
      </c>
      <c r="CC795" s="39">
        <v>0</v>
      </c>
      <c r="CD795" s="39">
        <v>0</v>
      </c>
      <c r="CE795" s="39">
        <v>0</v>
      </c>
      <c r="CF795" s="39">
        <v>0</v>
      </c>
      <c r="CG795" s="39">
        <v>0</v>
      </c>
      <c r="CH795" s="39">
        <v>0</v>
      </c>
      <c r="CI795" s="39">
        <v>0</v>
      </c>
      <c r="CJ795" s="39">
        <v>0</v>
      </c>
      <c r="CK795" s="39">
        <v>0</v>
      </c>
      <c r="CL795" s="39">
        <v>0</v>
      </c>
      <c r="CM795" s="39">
        <v>0</v>
      </c>
      <c r="CN795" s="39">
        <v>0</v>
      </c>
      <c r="CO795" s="39">
        <v>0</v>
      </c>
      <c r="CP795" s="39">
        <v>0</v>
      </c>
      <c r="CQ795" s="39">
        <v>0</v>
      </c>
      <c r="CR795" s="39">
        <v>0</v>
      </c>
      <c r="CS795" s="39">
        <v>0</v>
      </c>
      <c r="CT795" s="39">
        <v>0</v>
      </c>
      <c r="CU795" s="39">
        <v>0</v>
      </c>
      <c r="CV795" s="39">
        <v>0</v>
      </c>
      <c r="CW795" s="39">
        <v>0</v>
      </c>
      <c r="CX795" s="39">
        <v>0</v>
      </c>
      <c r="CY795" s="39">
        <v>0</v>
      </c>
      <c r="CZ795" s="39">
        <v>0</v>
      </c>
      <c r="DA795" s="39">
        <v>0</v>
      </c>
      <c r="DB795" s="39">
        <v>0</v>
      </c>
      <c r="DC795" s="39">
        <v>0</v>
      </c>
      <c r="DD795" s="39">
        <v>0</v>
      </c>
      <c r="DE795" s="39">
        <v>0</v>
      </c>
      <c r="DF795" s="39">
        <v>0</v>
      </c>
      <c r="DG795" s="39">
        <v>0</v>
      </c>
      <c r="DH795" s="39">
        <v>0</v>
      </c>
      <c r="DI795" s="39">
        <v>0</v>
      </c>
      <c r="DJ795" s="39">
        <v>0</v>
      </c>
      <c r="DK795" s="39">
        <v>0</v>
      </c>
      <c r="DL795" s="39">
        <v>0</v>
      </c>
      <c r="DM795" s="39">
        <v>0</v>
      </c>
      <c r="DN795" s="39">
        <v>0</v>
      </c>
      <c r="DO795" s="39">
        <v>0</v>
      </c>
      <c r="DP795" s="39">
        <v>0</v>
      </c>
      <c r="DQ795" s="39">
        <v>0</v>
      </c>
      <c r="DR795" s="39">
        <v>0</v>
      </c>
      <c r="DS795" s="39">
        <v>0</v>
      </c>
    </row>
    <row r="796" spans="1:123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71"/>
      <c r="AI796" s="171"/>
      <c r="AJ796" s="171"/>
      <c r="AK796" s="171"/>
      <c r="AL796" s="171"/>
      <c r="AM796" s="171"/>
      <c r="AN796" s="171"/>
      <c r="AO796" s="171"/>
      <c r="AP796" s="171"/>
      <c r="AQ796" s="171"/>
      <c r="AR796" s="171"/>
      <c r="AS796" s="171"/>
      <c r="AT796" s="171"/>
      <c r="AU796" s="171"/>
      <c r="AV796" s="171"/>
      <c r="AW796" s="171"/>
      <c r="AX796" s="171"/>
      <c r="AY796" s="171"/>
      <c r="AZ796" s="171"/>
      <c r="BA796" s="171"/>
      <c r="BB796" s="171"/>
      <c r="BC796" s="171"/>
      <c r="BD796" s="171"/>
      <c r="BE796" s="171"/>
      <c r="BF796" s="171"/>
      <c r="BG796" s="171"/>
      <c r="BH796" s="184"/>
      <c r="BI796" s="178"/>
      <c r="BJ796" s="178"/>
      <c r="BK796" s="172"/>
      <c r="BM796" s="9"/>
      <c r="BO796" s="40">
        <f t="shared" ref="BO796:CT796" si="38">ROWS(C794:C813)-COUNTBLANK(C794:C813)</f>
        <v>0</v>
      </c>
      <c r="BP796" s="40">
        <f t="shared" si="38"/>
        <v>0</v>
      </c>
      <c r="BQ796" s="40">
        <f t="shared" si="38"/>
        <v>0</v>
      </c>
      <c r="BR796" s="40">
        <f t="shared" si="38"/>
        <v>0</v>
      </c>
      <c r="BS796" s="40">
        <f t="shared" si="38"/>
        <v>0</v>
      </c>
      <c r="BT796" s="40">
        <f t="shared" si="38"/>
        <v>0</v>
      </c>
      <c r="BU796" s="40">
        <f t="shared" si="38"/>
        <v>0</v>
      </c>
      <c r="BV796" s="40">
        <f t="shared" si="38"/>
        <v>0</v>
      </c>
      <c r="BW796" s="40">
        <f t="shared" si="38"/>
        <v>0</v>
      </c>
      <c r="BX796" s="40">
        <f t="shared" si="38"/>
        <v>0</v>
      </c>
      <c r="BY796" s="40">
        <f t="shared" si="38"/>
        <v>0</v>
      </c>
      <c r="BZ796" s="40">
        <f t="shared" si="38"/>
        <v>0</v>
      </c>
      <c r="CA796" s="40">
        <f t="shared" si="38"/>
        <v>0</v>
      </c>
      <c r="CB796" s="40">
        <f t="shared" si="38"/>
        <v>0</v>
      </c>
      <c r="CC796" s="40">
        <f t="shared" si="38"/>
        <v>0</v>
      </c>
      <c r="CD796" s="40">
        <f t="shared" si="38"/>
        <v>0</v>
      </c>
      <c r="CE796" s="40">
        <f t="shared" si="38"/>
        <v>0</v>
      </c>
      <c r="CF796" s="40">
        <f t="shared" si="38"/>
        <v>0</v>
      </c>
      <c r="CG796" s="40">
        <f t="shared" si="38"/>
        <v>0</v>
      </c>
      <c r="CH796" s="40">
        <f t="shared" si="38"/>
        <v>0</v>
      </c>
      <c r="CI796" s="40">
        <f t="shared" si="38"/>
        <v>0</v>
      </c>
      <c r="CJ796" s="40">
        <f t="shared" si="38"/>
        <v>0</v>
      </c>
      <c r="CK796" s="40">
        <f t="shared" si="38"/>
        <v>0</v>
      </c>
      <c r="CL796" s="40">
        <f t="shared" si="38"/>
        <v>0</v>
      </c>
      <c r="CM796" s="40">
        <f t="shared" si="38"/>
        <v>0</v>
      </c>
      <c r="CN796" s="40">
        <f t="shared" si="38"/>
        <v>0</v>
      </c>
      <c r="CO796" s="40">
        <f t="shared" si="38"/>
        <v>0</v>
      </c>
      <c r="CP796" s="40">
        <f t="shared" si="38"/>
        <v>0</v>
      </c>
      <c r="CQ796" s="40">
        <f t="shared" si="38"/>
        <v>0</v>
      </c>
      <c r="CR796" s="40">
        <f t="shared" si="38"/>
        <v>0</v>
      </c>
      <c r="CS796" s="40">
        <f t="shared" si="38"/>
        <v>0</v>
      </c>
      <c r="CT796" s="40">
        <f t="shared" si="38"/>
        <v>0</v>
      </c>
      <c r="CU796" s="40">
        <f t="shared" ref="CU796:DS796" si="39">ROWS(AI794:AI813)-COUNTBLANK(AI794:AI813)</f>
        <v>0</v>
      </c>
      <c r="CV796" s="40">
        <f t="shared" si="39"/>
        <v>0</v>
      </c>
      <c r="CW796" s="40">
        <f t="shared" si="39"/>
        <v>0</v>
      </c>
      <c r="CX796" s="40">
        <f t="shared" si="39"/>
        <v>0</v>
      </c>
      <c r="CY796" s="40">
        <f t="shared" si="39"/>
        <v>0</v>
      </c>
      <c r="CZ796" s="40">
        <f t="shared" si="39"/>
        <v>0</v>
      </c>
      <c r="DA796" s="40">
        <f t="shared" si="39"/>
        <v>0</v>
      </c>
      <c r="DB796" s="40">
        <f t="shared" si="39"/>
        <v>0</v>
      </c>
      <c r="DC796" s="40">
        <f t="shared" si="39"/>
        <v>0</v>
      </c>
      <c r="DD796" s="40">
        <f t="shared" si="39"/>
        <v>0</v>
      </c>
      <c r="DE796" s="40">
        <f t="shared" si="39"/>
        <v>0</v>
      </c>
      <c r="DF796" s="40">
        <f t="shared" si="39"/>
        <v>0</v>
      </c>
      <c r="DG796" s="40">
        <f t="shared" si="39"/>
        <v>0</v>
      </c>
      <c r="DH796" s="40">
        <f t="shared" si="39"/>
        <v>0</v>
      </c>
      <c r="DI796" s="40">
        <f t="shared" si="39"/>
        <v>0</v>
      </c>
      <c r="DJ796" s="40">
        <f t="shared" si="39"/>
        <v>0</v>
      </c>
      <c r="DK796" s="40">
        <f t="shared" si="39"/>
        <v>0</v>
      </c>
      <c r="DL796" s="40">
        <f t="shared" si="39"/>
        <v>0</v>
      </c>
      <c r="DM796" s="40">
        <f t="shared" si="39"/>
        <v>0</v>
      </c>
      <c r="DN796" s="40">
        <f t="shared" si="39"/>
        <v>0</v>
      </c>
      <c r="DO796" s="40">
        <f t="shared" si="39"/>
        <v>0</v>
      </c>
      <c r="DP796" s="40">
        <f t="shared" si="39"/>
        <v>0</v>
      </c>
      <c r="DQ796" s="40">
        <f t="shared" si="39"/>
        <v>0</v>
      </c>
      <c r="DR796" s="40">
        <f t="shared" si="39"/>
        <v>0</v>
      </c>
      <c r="DS796" s="40">
        <f t="shared" si="39"/>
        <v>0</v>
      </c>
    </row>
    <row r="797" spans="1:123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71"/>
      <c r="AI797" s="171"/>
      <c r="AJ797" s="171"/>
      <c r="AK797" s="171"/>
      <c r="AL797" s="171"/>
      <c r="AM797" s="171"/>
      <c r="AN797" s="171"/>
      <c r="AO797" s="171"/>
      <c r="AP797" s="171"/>
      <c r="AQ797" s="171"/>
      <c r="AR797" s="171"/>
      <c r="AS797" s="171"/>
      <c r="AT797" s="171"/>
      <c r="AU797" s="171"/>
      <c r="AV797" s="171"/>
      <c r="AW797" s="171"/>
      <c r="AX797" s="171"/>
      <c r="AY797" s="171"/>
      <c r="AZ797" s="171"/>
      <c r="BA797" s="171"/>
      <c r="BB797" s="171"/>
      <c r="BC797" s="171"/>
      <c r="BD797" s="171"/>
      <c r="BE797" s="171"/>
      <c r="BF797" s="171"/>
      <c r="BG797" s="171"/>
      <c r="BH797" s="184"/>
      <c r="BI797" s="178"/>
      <c r="BJ797" s="178"/>
      <c r="BK797" s="172"/>
      <c r="BM797" s="9"/>
    </row>
    <row r="798" spans="1:123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71"/>
      <c r="AI798" s="171"/>
      <c r="AJ798" s="171"/>
      <c r="AK798" s="171"/>
      <c r="AL798" s="171"/>
      <c r="AM798" s="171"/>
      <c r="AN798" s="171"/>
      <c r="AO798" s="171"/>
      <c r="AP798" s="171"/>
      <c r="AQ798" s="171"/>
      <c r="AR798" s="171"/>
      <c r="AS798" s="171"/>
      <c r="AT798" s="171"/>
      <c r="AU798" s="171"/>
      <c r="AV798" s="171"/>
      <c r="AW798" s="171"/>
      <c r="AX798" s="171"/>
      <c r="AY798" s="171"/>
      <c r="AZ798" s="171"/>
      <c r="BA798" s="171"/>
      <c r="BB798" s="171"/>
      <c r="BC798" s="171"/>
      <c r="BD798" s="171"/>
      <c r="BE798" s="171"/>
      <c r="BF798" s="171"/>
      <c r="BG798" s="171"/>
      <c r="BH798" s="184"/>
      <c r="BI798" s="178"/>
      <c r="BJ798" s="178"/>
      <c r="BK798" s="172"/>
      <c r="BM798" s="9"/>
      <c r="BO798" s="22" t="s">
        <v>257</v>
      </c>
      <c r="BP798" s="22" t="s">
        <v>587</v>
      </c>
      <c r="BQ798" s="22" t="s">
        <v>590</v>
      </c>
      <c r="BR798" s="22" t="s">
        <v>588</v>
      </c>
      <c r="BS798" s="22" t="s">
        <v>589</v>
      </c>
    </row>
    <row r="799" spans="1:123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71"/>
      <c r="AI799" s="171"/>
      <c r="AJ799" s="171"/>
      <c r="AK799" s="171"/>
      <c r="AL799" s="171"/>
      <c r="AM799" s="171"/>
      <c r="AN799" s="171"/>
      <c r="AO799" s="171"/>
      <c r="AP799" s="171"/>
      <c r="AQ799" s="171"/>
      <c r="AR799" s="171"/>
      <c r="AS799" s="171"/>
      <c r="AT799" s="171"/>
      <c r="AU799" s="171"/>
      <c r="AV799" s="171"/>
      <c r="AW799" s="171"/>
      <c r="AX799" s="171"/>
      <c r="AY799" s="171"/>
      <c r="AZ799" s="171"/>
      <c r="BA799" s="171"/>
      <c r="BB799" s="171"/>
      <c r="BC799" s="171"/>
      <c r="BD799" s="171"/>
      <c r="BE799" s="171"/>
      <c r="BF799" s="171"/>
      <c r="BG799" s="171"/>
      <c r="BH799" s="184"/>
      <c r="BI799" s="178"/>
      <c r="BJ799" s="178"/>
      <c r="BK799" s="172"/>
      <c r="BM799" s="9"/>
      <c r="BO799" s="23">
        <f>ROWS(BH794:BH813)-COUNTBLANK(BH794:BH813)</f>
        <v>0</v>
      </c>
      <c r="BP799" s="23">
        <f>COUNTIF(BK794:BK813,"FALSE")</f>
        <v>0</v>
      </c>
      <c r="BQ799" s="23">
        <f>BO799-BP799</f>
        <v>0</v>
      </c>
      <c r="BR799" s="23">
        <f>COUNTIF(BJ794:BJ813,"O")</f>
        <v>0</v>
      </c>
      <c r="BS799" s="23">
        <f>COUNTIF(BJ794:BJ813,"*~?")</f>
        <v>0</v>
      </c>
    </row>
    <row r="800" spans="1:123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71"/>
      <c r="AI800" s="171"/>
      <c r="AJ800" s="171"/>
      <c r="AK800" s="171"/>
      <c r="AL800" s="171"/>
      <c r="AM800" s="171"/>
      <c r="AN800" s="171"/>
      <c r="AO800" s="171"/>
      <c r="AP800" s="171"/>
      <c r="AQ800" s="171"/>
      <c r="AR800" s="171"/>
      <c r="AS800" s="171"/>
      <c r="AT800" s="171"/>
      <c r="AU800" s="171"/>
      <c r="AV800" s="171"/>
      <c r="AW800" s="171"/>
      <c r="AX800" s="171"/>
      <c r="AY800" s="171"/>
      <c r="AZ800" s="171"/>
      <c r="BA800" s="171"/>
      <c r="BB800" s="171"/>
      <c r="BC800" s="171"/>
      <c r="BD800" s="171"/>
      <c r="BE800" s="171"/>
      <c r="BF800" s="171"/>
      <c r="BG800" s="171"/>
      <c r="BH800" s="184"/>
      <c r="BI800" s="178"/>
      <c r="BJ800" s="178"/>
      <c r="BK800" s="172"/>
      <c r="BM800" s="9"/>
    </row>
    <row r="801" spans="1:123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71"/>
      <c r="AI801" s="171"/>
      <c r="AJ801" s="171"/>
      <c r="AK801" s="171"/>
      <c r="AL801" s="171"/>
      <c r="AM801" s="171"/>
      <c r="AN801" s="171"/>
      <c r="AO801" s="171"/>
      <c r="AP801" s="171"/>
      <c r="AQ801" s="171"/>
      <c r="AR801" s="171"/>
      <c r="AS801" s="171"/>
      <c r="AT801" s="171"/>
      <c r="AU801" s="171"/>
      <c r="AV801" s="171"/>
      <c r="AW801" s="171"/>
      <c r="AX801" s="171"/>
      <c r="AY801" s="171"/>
      <c r="AZ801" s="171"/>
      <c r="BA801" s="171"/>
      <c r="BB801" s="171"/>
      <c r="BC801" s="171"/>
      <c r="BD801" s="171"/>
      <c r="BE801" s="171"/>
      <c r="BF801" s="171"/>
      <c r="BG801" s="171"/>
      <c r="BH801" s="184"/>
      <c r="BI801" s="178"/>
      <c r="BJ801" s="178"/>
      <c r="BK801" s="172"/>
      <c r="BM801" s="9"/>
      <c r="BO801" s="23"/>
      <c r="BP801" s="22" t="s">
        <v>455</v>
      </c>
      <c r="BQ801" s="22" t="s">
        <v>337</v>
      </c>
      <c r="BR801" s="22" t="s">
        <v>456</v>
      </c>
      <c r="BS801" s="88" t="s">
        <v>338</v>
      </c>
      <c r="BT801" s="88" t="s">
        <v>340</v>
      </c>
      <c r="BU801" s="88" t="s">
        <v>339</v>
      </c>
    </row>
    <row r="802" spans="1:123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71"/>
      <c r="AI802" s="171"/>
      <c r="AJ802" s="171"/>
      <c r="AK802" s="171"/>
      <c r="AL802" s="171"/>
      <c r="AM802" s="171"/>
      <c r="AN802" s="171"/>
      <c r="AO802" s="171"/>
      <c r="AP802" s="171"/>
      <c r="AQ802" s="171"/>
      <c r="AR802" s="171"/>
      <c r="AS802" s="171"/>
      <c r="AT802" s="171"/>
      <c r="AU802" s="171"/>
      <c r="AV802" s="171"/>
      <c r="AW802" s="171"/>
      <c r="AX802" s="171"/>
      <c r="AY802" s="171"/>
      <c r="AZ802" s="171"/>
      <c r="BA802" s="171"/>
      <c r="BB802" s="171"/>
      <c r="BC802" s="171"/>
      <c r="BD802" s="171"/>
      <c r="BE802" s="171"/>
      <c r="BF802" s="171"/>
      <c r="BG802" s="171"/>
      <c r="BH802" s="184"/>
      <c r="BI802" s="178"/>
      <c r="BJ802" s="178"/>
      <c r="BK802" s="172"/>
      <c r="BM802" s="9"/>
      <c r="BO802" s="22" t="s">
        <v>260</v>
      </c>
      <c r="BP802" s="25">
        <f>IF(ISNUMBER(SEARCH("S",A735)),COUNTIF(BK794:BK803,"False"),0)</f>
        <v>0</v>
      </c>
      <c r="BQ802" s="25">
        <f>IF(ISNUMBER(SEARCH("S",A735)),COUNTIF(BK804:BK813,"False"),0)</f>
        <v>0</v>
      </c>
      <c r="BR802" s="25">
        <v>0</v>
      </c>
      <c r="BS802" s="25">
        <f>IF(ISNUMBER(SEARCH("S",A735)),COUNTIF(BK794:BK798,"False")+COUNTIF(BK809:BK811,"False"),0)</f>
        <v>0</v>
      </c>
      <c r="BT802" s="25">
        <f>IF(ISNUMBER(SEARCH("S",A735)),COUNTIF(BK799:BK803,"False"),0)</f>
        <v>0</v>
      </c>
      <c r="BU802" s="25">
        <f>IF(ISNUMBER(SEARCH("S",A735)),COUNTIF(BK804:BK808,"False")+COUNTIF(BK812:BK813,"False"),0)</f>
        <v>0</v>
      </c>
    </row>
    <row r="803" spans="1:123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71"/>
      <c r="AI803" s="171"/>
      <c r="AJ803" s="171"/>
      <c r="AK803" s="171"/>
      <c r="AL803" s="171"/>
      <c r="AM803" s="171"/>
      <c r="AN803" s="171"/>
      <c r="AO803" s="171"/>
      <c r="AP803" s="171"/>
      <c r="AQ803" s="171"/>
      <c r="AR803" s="171"/>
      <c r="AS803" s="171"/>
      <c r="AT803" s="171"/>
      <c r="AU803" s="171"/>
      <c r="AV803" s="171"/>
      <c r="AW803" s="171"/>
      <c r="AX803" s="171"/>
      <c r="AY803" s="171"/>
      <c r="AZ803" s="171"/>
      <c r="BA803" s="171"/>
      <c r="BB803" s="171"/>
      <c r="BC803" s="171"/>
      <c r="BD803" s="171"/>
      <c r="BE803" s="171"/>
      <c r="BF803" s="171"/>
      <c r="BG803" s="171"/>
      <c r="BH803" s="184"/>
      <c r="BI803" s="178"/>
      <c r="BJ803" s="178"/>
      <c r="BK803" s="172"/>
      <c r="BM803" s="9"/>
      <c r="BO803" s="22" t="s">
        <v>352</v>
      </c>
      <c r="BP803" s="25">
        <f>IF(ISNUMBER(SEARCH("P",A735)),COUNTIF(BK794:BK803,"False"),0)</f>
        <v>0</v>
      </c>
      <c r="BQ803" s="25">
        <f>IF(ISNUMBER(SEARCH("P",A735)),COUNTIF(BK801:BK810,"False"),0)</f>
        <v>0</v>
      </c>
      <c r="BR803" s="25">
        <v>0</v>
      </c>
      <c r="BS803" s="25">
        <f>IF(ISNUMBER(SEARCH("P",A735)),COUNTIF(BK794:BK798,"False")+COUNTIF(BK807:BK808,"False"),0)</f>
        <v>0</v>
      </c>
      <c r="BT803" s="25">
        <f>IF(ISNUMBER(SEARCH("P",A735)),COUNTIF(BK799:BK802,"False"),0)</f>
        <v>0</v>
      </c>
      <c r="BU803" s="25">
        <f>IF(ISNUMBER(SEARCH("P",A735)),COUNTIF(BK803:BK806,"False")+COUNTIF(BK809:BK810,"False"),0)</f>
        <v>0</v>
      </c>
    </row>
    <row r="804" spans="1:123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71"/>
      <c r="AI804" s="171"/>
      <c r="AJ804" s="171"/>
      <c r="AK804" s="171"/>
      <c r="AL804" s="171"/>
      <c r="AM804" s="171"/>
      <c r="AN804" s="171"/>
      <c r="AO804" s="171"/>
      <c r="AP804" s="171"/>
      <c r="AQ804" s="171"/>
      <c r="AR804" s="171"/>
      <c r="AS804" s="171"/>
      <c r="AT804" s="171"/>
      <c r="AU804" s="171"/>
      <c r="AV804" s="171"/>
      <c r="AW804" s="171"/>
      <c r="AX804" s="171"/>
      <c r="AY804" s="171"/>
      <c r="AZ804" s="171"/>
      <c r="BA804" s="171"/>
      <c r="BB804" s="171"/>
      <c r="BC804" s="171"/>
      <c r="BD804" s="171"/>
      <c r="BE804" s="171"/>
      <c r="BF804" s="171"/>
      <c r="BG804" s="171"/>
      <c r="BH804" s="184"/>
      <c r="BI804" s="178"/>
      <c r="BJ804" s="178"/>
      <c r="BK804" s="172"/>
      <c r="BM804" s="9"/>
      <c r="BO804" s="22" t="s">
        <v>353</v>
      </c>
      <c r="BP804" s="25">
        <v>0</v>
      </c>
      <c r="BQ804" s="25">
        <v>0</v>
      </c>
      <c r="BR804" s="25">
        <v>0</v>
      </c>
      <c r="BS804" s="25">
        <v>0</v>
      </c>
      <c r="BT804" s="25">
        <v>0</v>
      </c>
      <c r="BU804" s="25">
        <v>0</v>
      </c>
    </row>
    <row r="805" spans="1:123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71"/>
      <c r="AI805" s="171"/>
      <c r="AJ805" s="171"/>
      <c r="AK805" s="171"/>
      <c r="AL805" s="171"/>
      <c r="AM805" s="171"/>
      <c r="AN805" s="171"/>
      <c r="AO805" s="171"/>
      <c r="AP805" s="171"/>
      <c r="AQ805" s="171"/>
      <c r="AR805" s="171"/>
      <c r="AS805" s="171"/>
      <c r="AT805" s="171"/>
      <c r="AU805" s="171"/>
      <c r="AV805" s="171"/>
      <c r="AW805" s="171"/>
      <c r="AX805" s="171"/>
      <c r="AY805" s="171"/>
      <c r="AZ805" s="171"/>
      <c r="BA805" s="171"/>
      <c r="BB805" s="171"/>
      <c r="BC805" s="171"/>
      <c r="BD805" s="171"/>
      <c r="BE805" s="171"/>
      <c r="BF805" s="171"/>
      <c r="BG805" s="171"/>
      <c r="BH805" s="184"/>
      <c r="BI805" s="178"/>
      <c r="BJ805" s="178"/>
      <c r="BK805" s="172"/>
      <c r="BM805" s="9"/>
    </row>
    <row r="806" spans="1:123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71"/>
      <c r="AI806" s="171"/>
      <c r="AJ806" s="171"/>
      <c r="AK806" s="171"/>
      <c r="AL806" s="171"/>
      <c r="AM806" s="171"/>
      <c r="AN806" s="171"/>
      <c r="AO806" s="171"/>
      <c r="AP806" s="171"/>
      <c r="AQ806" s="171"/>
      <c r="AR806" s="171"/>
      <c r="AS806" s="171"/>
      <c r="AT806" s="171"/>
      <c r="AU806" s="171"/>
      <c r="AV806" s="171"/>
      <c r="AW806" s="171"/>
      <c r="AX806" s="171"/>
      <c r="AY806" s="171"/>
      <c r="AZ806" s="171"/>
      <c r="BA806" s="171"/>
      <c r="BB806" s="171"/>
      <c r="BC806" s="171"/>
      <c r="BD806" s="171"/>
      <c r="BE806" s="171"/>
      <c r="BF806" s="171"/>
      <c r="BG806" s="171"/>
      <c r="BH806" s="184"/>
      <c r="BI806" s="178"/>
      <c r="BJ806" s="178"/>
      <c r="BK806" s="172"/>
      <c r="BM806" s="9"/>
    </row>
    <row r="807" spans="1:123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71"/>
      <c r="AI807" s="171"/>
      <c r="AJ807" s="171"/>
      <c r="AK807" s="171"/>
      <c r="AL807" s="171"/>
      <c r="AM807" s="171"/>
      <c r="AN807" s="171"/>
      <c r="AO807" s="171"/>
      <c r="AP807" s="171"/>
      <c r="AQ807" s="171"/>
      <c r="AR807" s="171"/>
      <c r="AS807" s="171"/>
      <c r="AT807" s="171"/>
      <c r="AU807" s="171"/>
      <c r="AV807" s="171"/>
      <c r="AW807" s="171"/>
      <c r="AX807" s="171"/>
      <c r="AY807" s="171"/>
      <c r="AZ807" s="171"/>
      <c r="BA807" s="171"/>
      <c r="BB807" s="171"/>
      <c r="BC807" s="171"/>
      <c r="BD807" s="171"/>
      <c r="BE807" s="171"/>
      <c r="BF807" s="171"/>
      <c r="BG807" s="171"/>
      <c r="BH807" s="184"/>
      <c r="BI807" s="178"/>
      <c r="BJ807" s="178"/>
      <c r="BK807" s="172"/>
      <c r="BM807" s="9"/>
    </row>
    <row r="808" spans="1:123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71"/>
      <c r="AI808" s="171"/>
      <c r="AJ808" s="171"/>
      <c r="AK808" s="171"/>
      <c r="AL808" s="171"/>
      <c r="AM808" s="171"/>
      <c r="AN808" s="171"/>
      <c r="AO808" s="171"/>
      <c r="AP808" s="171"/>
      <c r="AQ808" s="171"/>
      <c r="AR808" s="171"/>
      <c r="AS808" s="171"/>
      <c r="AT808" s="171"/>
      <c r="AU808" s="171"/>
      <c r="AV808" s="171"/>
      <c r="AW808" s="171"/>
      <c r="AX808" s="171"/>
      <c r="AY808" s="171"/>
      <c r="AZ808" s="171"/>
      <c r="BA808" s="171"/>
      <c r="BB808" s="171"/>
      <c r="BC808" s="171"/>
      <c r="BD808" s="171"/>
      <c r="BE808" s="171"/>
      <c r="BF808" s="171"/>
      <c r="BG808" s="171"/>
      <c r="BH808" s="184"/>
      <c r="BI808" s="178"/>
      <c r="BJ808" s="178"/>
      <c r="BK808" s="172"/>
      <c r="BM808" s="9"/>
    </row>
    <row r="809" spans="1:123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71"/>
      <c r="AI809" s="171"/>
      <c r="AJ809" s="171"/>
      <c r="AK809" s="171"/>
      <c r="AL809" s="171"/>
      <c r="AM809" s="171"/>
      <c r="AN809" s="171"/>
      <c r="AO809" s="171"/>
      <c r="AP809" s="171"/>
      <c r="AQ809" s="171"/>
      <c r="AR809" s="171"/>
      <c r="AS809" s="171"/>
      <c r="AT809" s="171"/>
      <c r="AU809" s="171"/>
      <c r="AV809" s="171"/>
      <c r="AW809" s="171"/>
      <c r="AX809" s="171"/>
      <c r="AY809" s="171"/>
      <c r="AZ809" s="171"/>
      <c r="BA809" s="171"/>
      <c r="BB809" s="171"/>
      <c r="BC809" s="171"/>
      <c r="BD809" s="171"/>
      <c r="BE809" s="171"/>
      <c r="BF809" s="171"/>
      <c r="BG809" s="171"/>
      <c r="BH809" s="184"/>
      <c r="BI809" s="178"/>
      <c r="BJ809" s="178"/>
      <c r="BK809" s="172"/>
      <c r="BM809" s="9"/>
    </row>
    <row r="810" spans="1:123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71"/>
      <c r="AI810" s="171"/>
      <c r="AJ810" s="171"/>
      <c r="AK810" s="171"/>
      <c r="AL810" s="171"/>
      <c r="AM810" s="171"/>
      <c r="AN810" s="171"/>
      <c r="AO810" s="171"/>
      <c r="AP810" s="171"/>
      <c r="AQ810" s="171"/>
      <c r="AR810" s="171"/>
      <c r="AS810" s="171"/>
      <c r="AT810" s="171"/>
      <c r="AU810" s="171"/>
      <c r="AV810" s="171"/>
      <c r="AW810" s="171"/>
      <c r="AX810" s="171"/>
      <c r="AY810" s="171"/>
      <c r="AZ810" s="171"/>
      <c r="BA810" s="171"/>
      <c r="BB810" s="171"/>
      <c r="BC810" s="171"/>
      <c r="BD810" s="171"/>
      <c r="BE810" s="171"/>
      <c r="BF810" s="171"/>
      <c r="BG810" s="171"/>
      <c r="BH810" s="184"/>
      <c r="BI810" s="178"/>
      <c r="BJ810" s="178"/>
      <c r="BK810" s="172"/>
      <c r="BM810" s="9"/>
    </row>
    <row r="811" spans="1:123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71"/>
      <c r="AI811" s="171"/>
      <c r="AJ811" s="171"/>
      <c r="AK811" s="171"/>
      <c r="AL811" s="171"/>
      <c r="AM811" s="171"/>
      <c r="AN811" s="171"/>
      <c r="AO811" s="171"/>
      <c r="AP811" s="171"/>
      <c r="AQ811" s="171"/>
      <c r="AR811" s="171"/>
      <c r="AS811" s="171"/>
      <c r="AT811" s="171"/>
      <c r="AU811" s="171"/>
      <c r="AV811" s="171"/>
      <c r="AW811" s="171"/>
      <c r="AX811" s="171"/>
      <c r="AY811" s="171"/>
      <c r="AZ811" s="171"/>
      <c r="BA811" s="171"/>
      <c r="BB811" s="171"/>
      <c r="BC811" s="171"/>
      <c r="BD811" s="171"/>
      <c r="BE811" s="171"/>
      <c r="BF811" s="171"/>
      <c r="BG811" s="171"/>
      <c r="BH811" s="184"/>
      <c r="BI811" s="178"/>
      <c r="BJ811" s="178"/>
      <c r="BK811" s="172"/>
      <c r="BM811" s="9"/>
    </row>
    <row r="812" spans="1:123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71"/>
      <c r="AI812" s="171"/>
      <c r="AJ812" s="171"/>
      <c r="AK812" s="171"/>
      <c r="AL812" s="171"/>
      <c r="AM812" s="171"/>
      <c r="AN812" s="171"/>
      <c r="AO812" s="171"/>
      <c r="AP812" s="171"/>
      <c r="AQ812" s="171"/>
      <c r="AR812" s="171"/>
      <c r="AS812" s="171"/>
      <c r="AT812" s="171"/>
      <c r="AU812" s="171"/>
      <c r="AV812" s="171"/>
      <c r="AW812" s="171"/>
      <c r="AX812" s="171"/>
      <c r="AY812" s="171"/>
      <c r="AZ812" s="171"/>
      <c r="BA812" s="171"/>
      <c r="BB812" s="171"/>
      <c r="BC812" s="171"/>
      <c r="BD812" s="171"/>
      <c r="BE812" s="171"/>
      <c r="BF812" s="171"/>
      <c r="BG812" s="171"/>
      <c r="BH812" s="184"/>
      <c r="BI812" s="178"/>
      <c r="BJ812" s="178"/>
      <c r="BK812" s="172"/>
      <c r="BM812" s="9"/>
    </row>
    <row r="813" spans="1:123" ht="14.65" thickBot="1" x14ac:dyDescent="0.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71"/>
      <c r="AI813" s="171"/>
      <c r="AJ813" s="171"/>
      <c r="AK813" s="171"/>
      <c r="AL813" s="171"/>
      <c r="AM813" s="171"/>
      <c r="AN813" s="171"/>
      <c r="AO813" s="171"/>
      <c r="AP813" s="171"/>
      <c r="AQ813" s="171"/>
      <c r="AR813" s="171"/>
      <c r="AS813" s="171"/>
      <c r="AT813" s="171"/>
      <c r="AU813" s="171"/>
      <c r="AV813" s="171"/>
      <c r="AW813" s="171"/>
      <c r="AX813" s="171"/>
      <c r="AY813" s="171"/>
      <c r="AZ813" s="171"/>
      <c r="BA813" s="171"/>
      <c r="BB813" s="171"/>
      <c r="BC813" s="171"/>
      <c r="BD813" s="171"/>
      <c r="BE813" s="171"/>
      <c r="BF813" s="171"/>
      <c r="BG813" s="171"/>
      <c r="BH813" s="184"/>
      <c r="BI813" s="178"/>
      <c r="BJ813" s="178"/>
      <c r="BK813" s="172"/>
      <c r="BM813" s="9"/>
    </row>
    <row r="814" spans="1:123" s="12" customFormat="1" ht="21.75" thickTop="1" thickBot="1" x14ac:dyDescent="0.5">
      <c r="A814" s="8"/>
      <c r="B814" s="185"/>
      <c r="C814" s="172"/>
      <c r="D814" s="172"/>
      <c r="E814" s="172"/>
      <c r="F814" s="172"/>
      <c r="G814" s="172"/>
      <c r="H814" s="172"/>
      <c r="I814" s="172"/>
      <c r="J814" s="172"/>
      <c r="K814" s="172"/>
      <c r="L814" s="172"/>
      <c r="M814" s="172"/>
      <c r="N814" s="172"/>
      <c r="O814" s="172"/>
      <c r="P814" s="172"/>
      <c r="Q814" s="172"/>
      <c r="R814" s="172"/>
      <c r="S814" s="172"/>
      <c r="T814" s="172"/>
      <c r="U814" s="172"/>
      <c r="V814" s="172"/>
      <c r="W814" s="172"/>
      <c r="X814" s="172"/>
      <c r="Y814" s="172"/>
      <c r="Z814" s="172"/>
      <c r="AA814" s="172"/>
      <c r="AB814" s="172"/>
      <c r="AC814" s="172"/>
      <c r="AD814" s="172"/>
      <c r="AE814" s="172"/>
      <c r="AF814" s="172"/>
      <c r="AG814" s="172"/>
      <c r="AH814" s="172"/>
      <c r="AI814" s="172"/>
      <c r="AJ814" s="172"/>
      <c r="AK814" s="172"/>
      <c r="AL814" s="172"/>
      <c r="AM814" s="172"/>
      <c r="AN814" s="172"/>
      <c r="AO814" s="172"/>
      <c r="AP814" s="172"/>
      <c r="AQ814" s="172"/>
      <c r="AR814" s="172"/>
      <c r="AS814" s="172"/>
      <c r="AT814" s="172"/>
      <c r="AU814" s="172"/>
      <c r="AV814" s="172"/>
      <c r="AW814" s="172"/>
      <c r="AX814" s="172"/>
      <c r="AY814" s="172"/>
      <c r="AZ814" s="172"/>
      <c r="BA814" s="172"/>
      <c r="BB814" s="172"/>
      <c r="BC814" s="172"/>
      <c r="BD814" s="172"/>
      <c r="BE814" s="172"/>
      <c r="BF814" s="172"/>
      <c r="BG814" s="172"/>
      <c r="BH814" s="185"/>
      <c r="BI814" s="178"/>
      <c r="BJ814" s="178"/>
      <c r="BK814" s="172"/>
      <c r="BL814"/>
      <c r="BM814"/>
      <c r="BN814"/>
      <c r="BO814" s="5" t="s">
        <v>103</v>
      </c>
      <c r="BP814" s="5" t="s">
        <v>508</v>
      </c>
      <c r="BQ814" s="5" t="s">
        <v>104</v>
      </c>
      <c r="BR814" s="5" t="s">
        <v>509</v>
      </c>
      <c r="BS814" s="5" t="s">
        <v>549</v>
      </c>
      <c r="BT814" s="5" t="s">
        <v>510</v>
      </c>
      <c r="BU814" s="5" t="s">
        <v>511</v>
      </c>
      <c r="BV814" s="5" t="s">
        <v>122</v>
      </c>
      <c r="BW814" s="5" t="s">
        <v>558</v>
      </c>
      <c r="BX814" s="5" t="s">
        <v>559</v>
      </c>
      <c r="BY814" s="5" t="s">
        <v>111</v>
      </c>
      <c r="BZ814" s="5" t="s">
        <v>512</v>
      </c>
      <c r="CA814" s="5" t="s">
        <v>514</v>
      </c>
      <c r="CB814" s="5" t="s">
        <v>560</v>
      </c>
      <c r="CC814" s="5" t="s">
        <v>561</v>
      </c>
      <c r="CD814" s="5" t="s">
        <v>515</v>
      </c>
      <c r="CE814" s="5" t="s">
        <v>513</v>
      </c>
      <c r="CF814" s="5" t="s">
        <v>562</v>
      </c>
      <c r="CG814" s="5" t="s">
        <v>550</v>
      </c>
      <c r="CH814" s="5" t="s">
        <v>551</v>
      </c>
      <c r="CI814" s="5" t="s">
        <v>563</v>
      </c>
      <c r="CJ814" s="5" t="s">
        <v>115</v>
      </c>
      <c r="CK814" s="5" t="s">
        <v>112</v>
      </c>
      <c r="CL814" s="5" t="s">
        <v>109</v>
      </c>
      <c r="CM814" s="5" t="s">
        <v>552</v>
      </c>
      <c r="CN814" s="5" t="s">
        <v>176</v>
      </c>
      <c r="CO814" s="5" t="s">
        <v>177</v>
      </c>
      <c r="CP814" s="5" t="s">
        <v>119</v>
      </c>
      <c r="CQ814" s="5" t="s">
        <v>516</v>
      </c>
      <c r="CR814" s="5" t="s">
        <v>178</v>
      </c>
      <c r="CS814" s="5" t="s">
        <v>118</v>
      </c>
      <c r="CT814" s="5" t="s">
        <v>108</v>
      </c>
      <c r="CU814" s="5" t="s">
        <v>564</v>
      </c>
      <c r="CV814" s="5" t="s">
        <v>105</v>
      </c>
      <c r="CW814" s="5" t="s">
        <v>107</v>
      </c>
      <c r="CX814" s="5" t="s">
        <v>123</v>
      </c>
      <c r="CY814" s="5" t="s">
        <v>175</v>
      </c>
      <c r="CZ814" s="5" t="s">
        <v>116</v>
      </c>
      <c r="DA814" s="5" t="s">
        <v>114</v>
      </c>
      <c r="DB814" s="5" t="s">
        <v>117</v>
      </c>
      <c r="DC814" s="5" t="s">
        <v>517</v>
      </c>
      <c r="DD814" s="5" t="s">
        <v>120</v>
      </c>
      <c r="DE814" s="5" t="s">
        <v>124</v>
      </c>
      <c r="DF814" s="5" t="s">
        <v>121</v>
      </c>
      <c r="DG814" s="5" t="s">
        <v>565</v>
      </c>
      <c r="DH814" s="5" t="s">
        <v>566</v>
      </c>
      <c r="DI814" s="5" t="s">
        <v>567</v>
      </c>
      <c r="DJ814" s="5" t="s">
        <v>553</v>
      </c>
      <c r="DK814" s="5" t="s">
        <v>110</v>
      </c>
      <c r="DL814" s="5" t="s">
        <v>113</v>
      </c>
      <c r="DM814" s="5" t="s">
        <v>568</v>
      </c>
      <c r="DN814" s="5" t="s">
        <v>569</v>
      </c>
      <c r="DO814" s="5" t="s">
        <v>518</v>
      </c>
      <c r="DP814" s="5" t="s">
        <v>519</v>
      </c>
      <c r="DQ814" s="5" t="s">
        <v>520</v>
      </c>
      <c r="DR814" s="5" t="s">
        <v>106</v>
      </c>
      <c r="DS814" s="5" t="s">
        <v>570</v>
      </c>
    </row>
    <row r="815" spans="1:123" ht="14.65" thickTop="1" x14ac:dyDescent="0.45">
      <c r="A815" s="28" t="s">
        <v>227</v>
      </c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71"/>
      <c r="AI815" s="171"/>
      <c r="AJ815" s="171"/>
      <c r="AK815" s="171"/>
      <c r="AL815" s="171"/>
      <c r="AM815" s="171"/>
      <c r="AN815" s="171"/>
      <c r="AO815" s="171"/>
      <c r="AP815" s="171"/>
      <c r="AQ815" s="171"/>
      <c r="AR815" s="171"/>
      <c r="AS815" s="171"/>
      <c r="AT815" s="171"/>
      <c r="AU815" s="171"/>
      <c r="AV815" s="171"/>
      <c r="AW815" s="171"/>
      <c r="AX815" s="171"/>
      <c r="AY815" s="171"/>
      <c r="AZ815" s="171"/>
      <c r="BA815" s="171"/>
      <c r="BB815" s="171"/>
      <c r="BC815" s="171"/>
      <c r="BD815" s="171"/>
      <c r="BE815" s="171"/>
      <c r="BF815" s="171"/>
      <c r="BG815" s="171"/>
      <c r="BH815" s="184"/>
      <c r="BI815" s="178"/>
      <c r="BJ815" s="178"/>
      <c r="BK815" s="172"/>
      <c r="BM815" s="9"/>
      <c r="BO815" s="102"/>
      <c r="BP815" s="102"/>
      <c r="BQ815" s="102"/>
      <c r="BR815" s="102"/>
      <c r="BS815" s="102"/>
      <c r="BT815" s="102"/>
      <c r="BU815" s="102"/>
      <c r="BV815" s="102"/>
      <c r="BW815" s="102"/>
      <c r="BX815" s="102"/>
      <c r="BY815" s="102"/>
      <c r="BZ815" s="102"/>
      <c r="CA815" s="102"/>
      <c r="CB815" s="102"/>
      <c r="CC815" s="102"/>
      <c r="CD815" s="102"/>
      <c r="CE815" s="102"/>
      <c r="CF815" s="102"/>
      <c r="CG815" s="102"/>
      <c r="CH815" s="102"/>
      <c r="CI815" s="102"/>
      <c r="CJ815" s="102"/>
      <c r="CK815" s="102"/>
      <c r="CL815" s="102"/>
      <c r="CM815" s="102"/>
      <c r="CN815" s="102"/>
      <c r="CO815" s="102"/>
      <c r="CP815" s="102"/>
      <c r="CQ815" s="102"/>
      <c r="CR815" s="102"/>
      <c r="CS815" s="102"/>
      <c r="CT815" s="102"/>
      <c r="CU815" s="102"/>
      <c r="CV815" s="102"/>
      <c r="CW815" s="102"/>
      <c r="CX815" s="102"/>
      <c r="CY815" s="102"/>
      <c r="CZ815" s="102"/>
      <c r="DA815" s="102"/>
      <c r="DB815" s="102"/>
      <c r="DC815" s="102"/>
      <c r="DD815" s="102"/>
      <c r="DE815" s="102"/>
      <c r="DF815" s="102"/>
      <c r="DG815" s="102"/>
      <c r="DH815" s="102"/>
      <c r="DI815" s="102"/>
      <c r="DJ815" s="102"/>
      <c r="DK815" s="102"/>
      <c r="DL815" s="102"/>
      <c r="DM815" s="102"/>
      <c r="DN815" s="102"/>
      <c r="DO815" s="102"/>
      <c r="DP815" s="102"/>
      <c r="DQ815" s="102"/>
      <c r="DR815" s="102"/>
      <c r="DS815" s="102"/>
    </row>
    <row r="816" spans="1:123" x14ac:dyDescent="0.45">
      <c r="A816" s="8">
        <f>INPUT!$M$4</f>
        <v>0</v>
      </c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71"/>
      <c r="AI816" s="171"/>
      <c r="AJ816" s="171"/>
      <c r="AK816" s="171"/>
      <c r="AL816" s="171"/>
      <c r="AM816" s="171"/>
      <c r="AN816" s="171"/>
      <c r="AO816" s="171"/>
      <c r="AP816" s="171"/>
      <c r="AQ816" s="171"/>
      <c r="AR816" s="171"/>
      <c r="AS816" s="171"/>
      <c r="AT816" s="171"/>
      <c r="AU816" s="171"/>
      <c r="AV816" s="171"/>
      <c r="AW816" s="171"/>
      <c r="AX816" s="171"/>
      <c r="AY816" s="171"/>
      <c r="AZ816" s="171"/>
      <c r="BA816" s="171"/>
      <c r="BB816" s="171"/>
      <c r="BC816" s="171"/>
      <c r="BD816" s="171"/>
      <c r="BE816" s="171"/>
      <c r="BF816" s="171"/>
      <c r="BG816" s="171"/>
      <c r="BH816" s="184"/>
      <c r="BI816" s="178"/>
      <c r="BJ816" s="178"/>
      <c r="BK816" s="172"/>
      <c r="BM816" s="9"/>
      <c r="BO816" s="39">
        <v>0</v>
      </c>
      <c r="BP816" s="39">
        <v>0</v>
      </c>
      <c r="BQ816" s="39">
        <v>0</v>
      </c>
      <c r="BR816" s="39">
        <v>0</v>
      </c>
      <c r="BS816" s="39">
        <v>0</v>
      </c>
      <c r="BT816" s="39">
        <v>0</v>
      </c>
      <c r="BU816" s="39">
        <v>0</v>
      </c>
      <c r="BV816" s="39">
        <v>0</v>
      </c>
      <c r="BW816" s="39">
        <v>0</v>
      </c>
      <c r="BX816" s="39">
        <v>0</v>
      </c>
      <c r="BY816" s="39">
        <v>0</v>
      </c>
      <c r="BZ816" s="39">
        <v>0</v>
      </c>
      <c r="CA816" s="39">
        <v>0</v>
      </c>
      <c r="CB816" s="39">
        <v>0</v>
      </c>
      <c r="CC816" s="39">
        <v>0</v>
      </c>
      <c r="CD816" s="39">
        <v>0</v>
      </c>
      <c r="CE816" s="39">
        <v>0</v>
      </c>
      <c r="CF816" s="39">
        <v>0</v>
      </c>
      <c r="CG816" s="39">
        <v>0</v>
      </c>
      <c r="CH816" s="39">
        <v>0</v>
      </c>
      <c r="CI816" s="39">
        <v>0</v>
      </c>
      <c r="CJ816" s="39">
        <v>0</v>
      </c>
      <c r="CK816" s="39">
        <v>0</v>
      </c>
      <c r="CL816" s="39">
        <v>0</v>
      </c>
      <c r="CM816" s="39">
        <v>0</v>
      </c>
      <c r="CN816" s="39">
        <v>0</v>
      </c>
      <c r="CO816" s="39">
        <v>0</v>
      </c>
      <c r="CP816" s="39">
        <v>0</v>
      </c>
      <c r="CQ816" s="39">
        <v>0</v>
      </c>
      <c r="CR816" s="39">
        <v>0</v>
      </c>
      <c r="CS816" s="39">
        <v>0</v>
      </c>
      <c r="CT816" s="39">
        <v>0</v>
      </c>
      <c r="CU816" s="39">
        <v>0</v>
      </c>
      <c r="CV816" s="39">
        <v>0</v>
      </c>
      <c r="CW816" s="39">
        <v>0</v>
      </c>
      <c r="CX816" s="39">
        <v>0</v>
      </c>
      <c r="CY816" s="39">
        <v>0</v>
      </c>
      <c r="CZ816" s="39">
        <v>0</v>
      </c>
      <c r="DA816" s="39">
        <v>0</v>
      </c>
      <c r="DB816" s="39">
        <v>0</v>
      </c>
      <c r="DC816" s="39">
        <v>0</v>
      </c>
      <c r="DD816" s="39">
        <v>0</v>
      </c>
      <c r="DE816" s="39">
        <v>0</v>
      </c>
      <c r="DF816" s="39">
        <v>0</v>
      </c>
      <c r="DG816" s="39">
        <v>0</v>
      </c>
      <c r="DH816" s="39">
        <v>0</v>
      </c>
      <c r="DI816" s="39">
        <v>0</v>
      </c>
      <c r="DJ816" s="39">
        <v>0</v>
      </c>
      <c r="DK816" s="39">
        <v>0</v>
      </c>
      <c r="DL816" s="39">
        <v>0</v>
      </c>
      <c r="DM816" s="39">
        <v>0</v>
      </c>
      <c r="DN816" s="39">
        <v>0</v>
      </c>
      <c r="DO816" s="39">
        <v>0</v>
      </c>
      <c r="DP816" s="39">
        <v>0</v>
      </c>
      <c r="DQ816" s="39">
        <v>0</v>
      </c>
      <c r="DR816" s="39">
        <v>0</v>
      </c>
      <c r="DS816" s="39">
        <v>0</v>
      </c>
    </row>
    <row r="817" spans="2:123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71"/>
      <c r="AI817" s="171"/>
      <c r="AJ817" s="171"/>
      <c r="AK817" s="171"/>
      <c r="AL817" s="171"/>
      <c r="AM817" s="171"/>
      <c r="AN817" s="171"/>
      <c r="AO817" s="171"/>
      <c r="AP817" s="171"/>
      <c r="AQ817" s="171"/>
      <c r="AR817" s="171"/>
      <c r="AS817" s="171"/>
      <c r="AT817" s="171"/>
      <c r="AU817" s="171"/>
      <c r="AV817" s="171"/>
      <c r="AW817" s="171"/>
      <c r="AX817" s="171"/>
      <c r="AY817" s="171"/>
      <c r="AZ817" s="171"/>
      <c r="BA817" s="171"/>
      <c r="BB817" s="171"/>
      <c r="BC817" s="171"/>
      <c r="BD817" s="171"/>
      <c r="BE817" s="171"/>
      <c r="BF817" s="171"/>
      <c r="BG817" s="171"/>
      <c r="BH817" s="184"/>
      <c r="BI817" s="178"/>
      <c r="BJ817" s="178"/>
      <c r="BK817" s="172"/>
      <c r="BM817" s="9"/>
      <c r="BO817" s="40">
        <f t="shared" ref="BO817:CT817" si="40">ROWS(C815:C874)-COUNTBLANK(C815:C874)</f>
        <v>0</v>
      </c>
      <c r="BP817" s="40">
        <f t="shared" si="40"/>
        <v>0</v>
      </c>
      <c r="BQ817" s="40">
        <f t="shared" si="40"/>
        <v>0</v>
      </c>
      <c r="BR817" s="40">
        <f t="shared" si="40"/>
        <v>0</v>
      </c>
      <c r="BS817" s="40">
        <f t="shared" si="40"/>
        <v>0</v>
      </c>
      <c r="BT817" s="40">
        <f t="shared" si="40"/>
        <v>0</v>
      </c>
      <c r="BU817" s="40">
        <f t="shared" si="40"/>
        <v>0</v>
      </c>
      <c r="BV817" s="40">
        <f t="shared" si="40"/>
        <v>0</v>
      </c>
      <c r="BW817" s="40">
        <f t="shared" si="40"/>
        <v>0</v>
      </c>
      <c r="BX817" s="40">
        <f t="shared" si="40"/>
        <v>0</v>
      </c>
      <c r="BY817" s="40">
        <f t="shared" si="40"/>
        <v>0</v>
      </c>
      <c r="BZ817" s="40">
        <f t="shared" si="40"/>
        <v>0</v>
      </c>
      <c r="CA817" s="40">
        <f t="shared" si="40"/>
        <v>0</v>
      </c>
      <c r="CB817" s="40">
        <f t="shared" si="40"/>
        <v>0</v>
      </c>
      <c r="CC817" s="40">
        <f t="shared" si="40"/>
        <v>0</v>
      </c>
      <c r="CD817" s="40">
        <f t="shared" si="40"/>
        <v>0</v>
      </c>
      <c r="CE817" s="40">
        <f t="shared" si="40"/>
        <v>0</v>
      </c>
      <c r="CF817" s="40">
        <f t="shared" si="40"/>
        <v>0</v>
      </c>
      <c r="CG817" s="40">
        <f t="shared" si="40"/>
        <v>0</v>
      </c>
      <c r="CH817" s="40">
        <f t="shared" si="40"/>
        <v>0</v>
      </c>
      <c r="CI817" s="40">
        <f t="shared" si="40"/>
        <v>0</v>
      </c>
      <c r="CJ817" s="40">
        <f t="shared" si="40"/>
        <v>0</v>
      </c>
      <c r="CK817" s="40">
        <f t="shared" si="40"/>
        <v>0</v>
      </c>
      <c r="CL817" s="40">
        <f t="shared" si="40"/>
        <v>0</v>
      </c>
      <c r="CM817" s="40">
        <f t="shared" si="40"/>
        <v>0</v>
      </c>
      <c r="CN817" s="40">
        <f t="shared" si="40"/>
        <v>0</v>
      </c>
      <c r="CO817" s="40">
        <f t="shared" si="40"/>
        <v>0</v>
      </c>
      <c r="CP817" s="40">
        <f t="shared" si="40"/>
        <v>0</v>
      </c>
      <c r="CQ817" s="40">
        <f t="shared" si="40"/>
        <v>0</v>
      </c>
      <c r="CR817" s="40">
        <f t="shared" si="40"/>
        <v>0</v>
      </c>
      <c r="CS817" s="40">
        <f t="shared" si="40"/>
        <v>0</v>
      </c>
      <c r="CT817" s="40">
        <f t="shared" si="40"/>
        <v>0</v>
      </c>
      <c r="CU817" s="40">
        <f t="shared" ref="CU817:DS817" si="41">ROWS(AI815:AI874)-COUNTBLANK(AI815:AI874)</f>
        <v>0</v>
      </c>
      <c r="CV817" s="40">
        <f t="shared" si="41"/>
        <v>0</v>
      </c>
      <c r="CW817" s="40">
        <f t="shared" si="41"/>
        <v>0</v>
      </c>
      <c r="CX817" s="40">
        <f t="shared" si="41"/>
        <v>0</v>
      </c>
      <c r="CY817" s="40">
        <f t="shared" si="41"/>
        <v>0</v>
      </c>
      <c r="CZ817" s="40">
        <f t="shared" si="41"/>
        <v>0</v>
      </c>
      <c r="DA817" s="40">
        <f t="shared" si="41"/>
        <v>0</v>
      </c>
      <c r="DB817" s="40">
        <f t="shared" si="41"/>
        <v>0</v>
      </c>
      <c r="DC817" s="40">
        <f t="shared" si="41"/>
        <v>0</v>
      </c>
      <c r="DD817" s="40">
        <f t="shared" si="41"/>
        <v>0</v>
      </c>
      <c r="DE817" s="40">
        <f t="shared" si="41"/>
        <v>0</v>
      </c>
      <c r="DF817" s="40">
        <f t="shared" si="41"/>
        <v>0</v>
      </c>
      <c r="DG817" s="40">
        <f t="shared" si="41"/>
        <v>0</v>
      </c>
      <c r="DH817" s="40">
        <f t="shared" si="41"/>
        <v>0</v>
      </c>
      <c r="DI817" s="40">
        <f t="shared" si="41"/>
        <v>0</v>
      </c>
      <c r="DJ817" s="40">
        <f t="shared" si="41"/>
        <v>0</v>
      </c>
      <c r="DK817" s="40">
        <f t="shared" si="41"/>
        <v>0</v>
      </c>
      <c r="DL817" s="40">
        <f t="shared" si="41"/>
        <v>0</v>
      </c>
      <c r="DM817" s="40">
        <f t="shared" si="41"/>
        <v>0</v>
      </c>
      <c r="DN817" s="40">
        <f t="shared" si="41"/>
        <v>0</v>
      </c>
      <c r="DO817" s="40">
        <f t="shared" si="41"/>
        <v>0</v>
      </c>
      <c r="DP817" s="40">
        <f t="shared" si="41"/>
        <v>0</v>
      </c>
      <c r="DQ817" s="40">
        <f t="shared" si="41"/>
        <v>0</v>
      </c>
      <c r="DR817" s="40">
        <f t="shared" si="41"/>
        <v>0</v>
      </c>
      <c r="DS817" s="40">
        <f t="shared" si="41"/>
        <v>0</v>
      </c>
    </row>
    <row r="818" spans="2:123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71"/>
      <c r="AI818" s="171"/>
      <c r="AJ818" s="171"/>
      <c r="AK818" s="171"/>
      <c r="AL818" s="171"/>
      <c r="AM818" s="171"/>
      <c r="AN818" s="171"/>
      <c r="AO818" s="171"/>
      <c r="AP818" s="171"/>
      <c r="AQ818" s="171"/>
      <c r="AR818" s="171"/>
      <c r="AS818" s="171"/>
      <c r="AT818" s="171"/>
      <c r="AU818" s="171"/>
      <c r="AV818" s="171"/>
      <c r="AW818" s="171"/>
      <c r="AX818" s="171"/>
      <c r="AY818" s="171"/>
      <c r="AZ818" s="171"/>
      <c r="BA818" s="171"/>
      <c r="BB818" s="171"/>
      <c r="BC818" s="171"/>
      <c r="BD818" s="171"/>
      <c r="BE818" s="171"/>
      <c r="BF818" s="171"/>
      <c r="BG818" s="171"/>
      <c r="BH818" s="184"/>
      <c r="BI818" s="178"/>
      <c r="BJ818" s="178"/>
      <c r="BK818" s="172"/>
      <c r="BM818" s="9"/>
    </row>
    <row r="819" spans="2:123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71"/>
      <c r="AI819" s="171"/>
      <c r="AJ819" s="171"/>
      <c r="AK819" s="171"/>
      <c r="AL819" s="171"/>
      <c r="AM819" s="171"/>
      <c r="AN819" s="171"/>
      <c r="AO819" s="171"/>
      <c r="AP819" s="171"/>
      <c r="AQ819" s="171"/>
      <c r="AR819" s="171"/>
      <c r="AS819" s="171"/>
      <c r="AT819" s="171"/>
      <c r="AU819" s="171"/>
      <c r="AV819" s="171"/>
      <c r="AW819" s="171"/>
      <c r="AX819" s="171"/>
      <c r="AY819" s="171"/>
      <c r="AZ819" s="171"/>
      <c r="BA819" s="171"/>
      <c r="BB819" s="171"/>
      <c r="BC819" s="171"/>
      <c r="BD819" s="171"/>
      <c r="BE819" s="171"/>
      <c r="BF819" s="171"/>
      <c r="BG819" s="171"/>
      <c r="BH819" s="184"/>
      <c r="BI819" s="178"/>
      <c r="BJ819" s="178"/>
      <c r="BK819" s="172"/>
      <c r="BM819" s="9"/>
      <c r="BO819" s="22" t="s">
        <v>257</v>
      </c>
      <c r="BP819" s="22" t="s">
        <v>587</v>
      </c>
      <c r="BQ819" s="22" t="s">
        <v>590</v>
      </c>
      <c r="BR819" s="22" t="s">
        <v>588</v>
      </c>
      <c r="BS819" s="22" t="s">
        <v>589</v>
      </c>
    </row>
    <row r="820" spans="2:123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71"/>
      <c r="AI820" s="171"/>
      <c r="AJ820" s="171"/>
      <c r="AK820" s="171"/>
      <c r="AL820" s="171"/>
      <c r="AM820" s="171"/>
      <c r="AN820" s="171"/>
      <c r="AO820" s="171"/>
      <c r="AP820" s="171"/>
      <c r="AQ820" s="171"/>
      <c r="AR820" s="171"/>
      <c r="AS820" s="171"/>
      <c r="AT820" s="171"/>
      <c r="AU820" s="171"/>
      <c r="AV820" s="171"/>
      <c r="AW820" s="171"/>
      <c r="AX820" s="171"/>
      <c r="AY820" s="171"/>
      <c r="AZ820" s="171"/>
      <c r="BA820" s="171"/>
      <c r="BB820" s="171"/>
      <c r="BC820" s="171"/>
      <c r="BD820" s="171"/>
      <c r="BE820" s="171"/>
      <c r="BF820" s="171"/>
      <c r="BG820" s="171"/>
      <c r="BH820" s="184"/>
      <c r="BI820" s="178"/>
      <c r="BJ820" s="178"/>
      <c r="BK820" s="172"/>
      <c r="BM820" s="9"/>
      <c r="BO820" s="23">
        <f>ROWS(BH815:BH874)-COUNTBLANK(BH815:BH874)</f>
        <v>0</v>
      </c>
      <c r="BP820" s="23">
        <f>COUNTIF(BK815:BK874,"FALSE")</f>
        <v>0</v>
      </c>
      <c r="BQ820" s="23">
        <f>BO820-BP820</f>
        <v>0</v>
      </c>
      <c r="BR820" s="23">
        <f>COUNTIF(BJ815:BJ874,"O")</f>
        <v>0</v>
      </c>
      <c r="BS820" s="23">
        <f>COUNTIF(BJ815:BJ874,"*~?")</f>
        <v>0</v>
      </c>
    </row>
    <row r="821" spans="2:123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71"/>
      <c r="AI821" s="171"/>
      <c r="AJ821" s="171"/>
      <c r="AK821" s="171"/>
      <c r="AL821" s="171"/>
      <c r="AM821" s="171"/>
      <c r="AN821" s="171"/>
      <c r="AO821" s="171"/>
      <c r="AP821" s="171"/>
      <c r="AQ821" s="171"/>
      <c r="AR821" s="171"/>
      <c r="AS821" s="171"/>
      <c r="AT821" s="171"/>
      <c r="AU821" s="171"/>
      <c r="AV821" s="171"/>
      <c r="AW821" s="171"/>
      <c r="AX821" s="171"/>
      <c r="AY821" s="171"/>
      <c r="AZ821" s="171"/>
      <c r="BA821" s="171"/>
      <c r="BB821" s="171"/>
      <c r="BC821" s="171"/>
      <c r="BD821" s="171"/>
      <c r="BE821" s="171"/>
      <c r="BF821" s="171"/>
      <c r="BG821" s="171"/>
      <c r="BH821" s="184"/>
      <c r="BI821" s="178"/>
      <c r="BJ821" s="178"/>
      <c r="BK821" s="172"/>
      <c r="BM821" s="9"/>
    </row>
    <row r="822" spans="2:123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71"/>
      <c r="AI822" s="171"/>
      <c r="AJ822" s="171"/>
      <c r="AK822" s="171"/>
      <c r="AL822" s="171"/>
      <c r="AM822" s="171"/>
      <c r="AN822" s="171"/>
      <c r="AO822" s="171"/>
      <c r="AP822" s="171"/>
      <c r="AQ822" s="171"/>
      <c r="AR822" s="171"/>
      <c r="AS822" s="171"/>
      <c r="AT822" s="171"/>
      <c r="AU822" s="171"/>
      <c r="AV822" s="171"/>
      <c r="AW822" s="171"/>
      <c r="AX822" s="171"/>
      <c r="AY822" s="171"/>
      <c r="AZ822" s="171"/>
      <c r="BA822" s="171"/>
      <c r="BB822" s="171"/>
      <c r="BC822" s="171"/>
      <c r="BD822" s="171"/>
      <c r="BE822" s="171"/>
      <c r="BF822" s="171"/>
      <c r="BG822" s="171"/>
      <c r="BH822" s="184"/>
      <c r="BI822" s="178"/>
      <c r="BJ822" s="178"/>
      <c r="BK822" s="172"/>
      <c r="BM822" s="9"/>
      <c r="BO822" s="23"/>
      <c r="BP822" s="22" t="s">
        <v>455</v>
      </c>
      <c r="BQ822" s="22" t="s">
        <v>337</v>
      </c>
      <c r="BR822" s="22" t="s">
        <v>456</v>
      </c>
      <c r="BS822" s="88" t="s">
        <v>338</v>
      </c>
      <c r="BT822" s="88" t="s">
        <v>340</v>
      </c>
      <c r="BU822" s="88" t="s">
        <v>339</v>
      </c>
    </row>
    <row r="823" spans="2:123" x14ac:dyDescent="0.4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71"/>
      <c r="AI823" s="171"/>
      <c r="AJ823" s="171"/>
      <c r="AK823" s="171"/>
      <c r="AL823" s="171"/>
      <c r="AM823" s="171"/>
      <c r="AN823" s="171"/>
      <c r="AO823" s="171"/>
      <c r="AP823" s="171"/>
      <c r="AQ823" s="171"/>
      <c r="AR823" s="171"/>
      <c r="AS823" s="171"/>
      <c r="AT823" s="171"/>
      <c r="AU823" s="171"/>
      <c r="AV823" s="171"/>
      <c r="AW823" s="171"/>
      <c r="AX823" s="171"/>
      <c r="AY823" s="171"/>
      <c r="AZ823" s="171"/>
      <c r="BA823" s="171"/>
      <c r="BB823" s="171"/>
      <c r="BC823" s="171"/>
      <c r="BD823" s="171"/>
      <c r="BE823" s="171"/>
      <c r="BF823" s="171"/>
      <c r="BG823" s="171"/>
      <c r="BH823" s="184"/>
      <c r="BI823" s="178"/>
      <c r="BJ823" s="178"/>
      <c r="BK823" s="172"/>
      <c r="BM823" s="9"/>
      <c r="BO823" s="22" t="s">
        <v>260</v>
      </c>
      <c r="BP823" s="25">
        <f>IF(ISNUMBER(SEARCH("S",A816)),COUNTIF(BK815:BK824,"False"),0)</f>
        <v>0</v>
      </c>
      <c r="BQ823" s="25">
        <f>IF(ISNUMBER(SEARCH("S",A816)),COUNTIF(BK843:BK852,"False"),0)</f>
        <v>0</v>
      </c>
      <c r="BR823" s="25">
        <f>IF(ISNUMBER(SEARCH("S",A816)),COUNTIF(BK825:BK842,"False"),0)</f>
        <v>0</v>
      </c>
      <c r="BS823" s="25">
        <f>IF(ISNUMBER(SEARCH("S",A816)),COUNTIF(BK815:BK824,"False")+COUNTIF(BK845:BK848,"False"),0)</f>
        <v>0</v>
      </c>
      <c r="BT823" s="25">
        <f>IF(ISNUMBER(SEARCH("S",A816)),COUNTIF(BK825:BK834,"False"),0)</f>
        <v>0</v>
      </c>
      <c r="BU823" s="25">
        <f>IF(ISNUMBER(SEARCH("S",A816)),COUNTIF(BK835:BK844,"False")+COUNTIF(BK849:BK852,"False"),0)</f>
        <v>0</v>
      </c>
    </row>
    <row r="824" spans="2:123" x14ac:dyDescent="0.45">
      <c r="B824" s="189"/>
      <c r="C824" s="171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71"/>
      <c r="AI824" s="171"/>
      <c r="AJ824" s="171"/>
      <c r="AK824" s="171"/>
      <c r="AL824" s="171"/>
      <c r="AM824" s="171"/>
      <c r="AN824" s="171"/>
      <c r="AO824" s="171"/>
      <c r="AP824" s="171"/>
      <c r="AQ824" s="171"/>
      <c r="AR824" s="171"/>
      <c r="AS824" s="171"/>
      <c r="AT824" s="171"/>
      <c r="AU824" s="171"/>
      <c r="AV824" s="171"/>
      <c r="AW824" s="171"/>
      <c r="AX824" s="171"/>
      <c r="AY824" s="171"/>
      <c r="AZ824" s="171"/>
      <c r="BA824" s="171"/>
      <c r="BB824" s="171"/>
      <c r="BC824" s="171"/>
      <c r="BD824" s="171"/>
      <c r="BE824" s="171"/>
      <c r="BF824" s="171"/>
      <c r="BG824" s="171"/>
      <c r="BH824" s="184"/>
      <c r="BI824" s="178"/>
      <c r="BJ824" s="178"/>
      <c r="BK824" s="172"/>
      <c r="BM824" s="9"/>
      <c r="BO824" s="22" t="s">
        <v>352</v>
      </c>
      <c r="BP824" s="25">
        <f>IF(ISNUMBER(SEARCH("P",A816)),COUNTIF(BK815:BK824,"False"),0)</f>
        <v>0</v>
      </c>
      <c r="BQ824" s="25">
        <f>IF(ISNUMBER(SEARCH("P",A816)),COUNTIF(BK836:BK845,"False"),0)</f>
        <v>0</v>
      </c>
      <c r="BR824" s="25">
        <f>IF(ISNUMBER(SEARCH("P",A816)),COUNTIF(BK825:BK835,"False"),0)</f>
        <v>0</v>
      </c>
      <c r="BS824" s="25">
        <f>IF(ISNUMBER(SEARCH("P",A816)),COUNTIF(BK815:BK823,"False")+COUNTIF(BK842:BK843,"False"),0)</f>
        <v>0</v>
      </c>
      <c r="BT824" s="25">
        <f>IF(ISNUMBER(SEARCH("P",A816)),COUNTIF(BK824:BK832,"False"),0)</f>
        <v>0</v>
      </c>
      <c r="BU824" s="25">
        <f>IF(ISNUMBER(SEARCH("P",A816)),COUNTIF(BK833:BK841,"False")+COUNTIF(BK844:BK845,"False"),0)</f>
        <v>0</v>
      </c>
    </row>
    <row r="825" spans="2:123" x14ac:dyDescent="0.45">
      <c r="B825" s="189"/>
      <c r="C825" s="171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71"/>
      <c r="AI825" s="171"/>
      <c r="AJ825" s="171"/>
      <c r="AK825" s="171"/>
      <c r="AL825" s="171"/>
      <c r="AM825" s="171"/>
      <c r="AN825" s="171"/>
      <c r="AO825" s="171"/>
      <c r="AP825" s="171"/>
      <c r="AQ825" s="171"/>
      <c r="AR825" s="171"/>
      <c r="AS825" s="171"/>
      <c r="AT825" s="171"/>
      <c r="AU825" s="171"/>
      <c r="AV825" s="171"/>
      <c r="AW825" s="171"/>
      <c r="AX825" s="171"/>
      <c r="AY825" s="171"/>
      <c r="AZ825" s="171"/>
      <c r="BA825" s="171"/>
      <c r="BB825" s="171"/>
      <c r="BC825" s="171"/>
      <c r="BD825" s="171"/>
      <c r="BE825" s="171"/>
      <c r="BF825" s="171"/>
      <c r="BG825" s="171"/>
      <c r="BH825" s="184"/>
      <c r="BI825" s="178"/>
      <c r="BJ825" s="178"/>
      <c r="BK825" s="172"/>
      <c r="BM825" s="9"/>
      <c r="BO825" s="22" t="s">
        <v>353</v>
      </c>
      <c r="BP825" s="25">
        <f>IF(ISNUMBER(SEARCH("A",A816)),COUNTIF(BK815:BK824,"False"),0)</f>
        <v>0</v>
      </c>
      <c r="BQ825" s="25">
        <f>IF(ISNUMBER(SEARCH("A",A816)),COUNTIF(BK865:BK874,"False"),0)</f>
        <v>0</v>
      </c>
      <c r="BR825" s="25">
        <f>IF(ISNUMBER(SEARCH("A",A816)),COUNTIF(BK825:BK864,"False"),0)</f>
        <v>0</v>
      </c>
      <c r="BS825" s="25">
        <f>IF(ISNUMBER(SEARCH("A",A816)),COUNTIF(BK815:BK834,"False"),0)</f>
        <v>0</v>
      </c>
      <c r="BT825" s="25">
        <f>IF(ISNUMBER(SEARCH("A",A816)),COUNTIF(BK835:BK854,"False"),0)</f>
        <v>0</v>
      </c>
      <c r="BU825" s="25">
        <f>IF(ISNUMBER(SEARCH("A",A816)),COUNTIF(BK855:BK874,"False"),0)</f>
        <v>0</v>
      </c>
    </row>
    <row r="826" spans="2:123" x14ac:dyDescent="0.45">
      <c r="B826" s="189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71"/>
      <c r="AI826" s="171"/>
      <c r="AJ826" s="171"/>
      <c r="AK826" s="171"/>
      <c r="AL826" s="171"/>
      <c r="AM826" s="171"/>
      <c r="AN826" s="171"/>
      <c r="AO826" s="171"/>
      <c r="AP826" s="171"/>
      <c r="AQ826" s="171"/>
      <c r="AR826" s="171"/>
      <c r="AS826" s="171"/>
      <c r="AT826" s="171"/>
      <c r="AU826" s="171"/>
      <c r="AV826" s="171"/>
      <c r="AW826" s="171"/>
      <c r="AX826" s="171"/>
      <c r="AY826" s="171"/>
      <c r="AZ826" s="171"/>
      <c r="BA826" s="171"/>
      <c r="BB826" s="171"/>
      <c r="BC826" s="171"/>
      <c r="BD826" s="171"/>
      <c r="BE826" s="171"/>
      <c r="BF826" s="171"/>
      <c r="BG826" s="171"/>
      <c r="BH826" s="184"/>
      <c r="BI826" s="178"/>
      <c r="BJ826" s="178"/>
      <c r="BK826" s="172"/>
      <c r="BM826" s="9"/>
    </row>
    <row r="827" spans="2:123" x14ac:dyDescent="0.45">
      <c r="B827" s="189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71"/>
      <c r="AI827" s="171"/>
      <c r="AJ827" s="171"/>
      <c r="AK827" s="171"/>
      <c r="AL827" s="171"/>
      <c r="AM827" s="171"/>
      <c r="AN827" s="171"/>
      <c r="AO827" s="171"/>
      <c r="AP827" s="171"/>
      <c r="AQ827" s="171"/>
      <c r="AR827" s="171"/>
      <c r="AS827" s="171"/>
      <c r="AT827" s="171"/>
      <c r="AU827" s="171"/>
      <c r="AV827" s="171"/>
      <c r="AW827" s="171"/>
      <c r="AX827" s="171"/>
      <c r="AY827" s="171"/>
      <c r="AZ827" s="171"/>
      <c r="BA827" s="171"/>
      <c r="BB827" s="171"/>
      <c r="BC827" s="171"/>
      <c r="BD827" s="171"/>
      <c r="BE827" s="171"/>
      <c r="BF827" s="171"/>
      <c r="BG827" s="171"/>
      <c r="BH827" s="184"/>
      <c r="BI827" s="178"/>
      <c r="BJ827" s="178"/>
      <c r="BK827" s="172"/>
      <c r="BM827" s="9"/>
    </row>
    <row r="828" spans="2:123" x14ac:dyDescent="0.45">
      <c r="B828" s="189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71"/>
      <c r="AI828" s="171"/>
      <c r="AJ828" s="171"/>
      <c r="AK828" s="171"/>
      <c r="AL828" s="171"/>
      <c r="AM828" s="171"/>
      <c r="AN828" s="171"/>
      <c r="AO828" s="171"/>
      <c r="AP828" s="171"/>
      <c r="AQ828" s="171"/>
      <c r="AR828" s="171"/>
      <c r="AS828" s="171"/>
      <c r="AT828" s="171"/>
      <c r="AU828" s="171"/>
      <c r="AV828" s="171"/>
      <c r="AW828" s="171"/>
      <c r="AX828" s="171"/>
      <c r="AY828" s="171"/>
      <c r="AZ828" s="171"/>
      <c r="BA828" s="171"/>
      <c r="BB828" s="171"/>
      <c r="BC828" s="171"/>
      <c r="BD828" s="171"/>
      <c r="BE828" s="171"/>
      <c r="BF828" s="171"/>
      <c r="BG828" s="171"/>
      <c r="BH828" s="184"/>
      <c r="BI828" s="178"/>
      <c r="BJ828" s="178"/>
      <c r="BK828" s="172"/>
      <c r="BM828" s="9"/>
    </row>
    <row r="829" spans="2:123" x14ac:dyDescent="0.45">
      <c r="B829" s="189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71"/>
      <c r="AI829" s="171"/>
      <c r="AJ829" s="171"/>
      <c r="AK829" s="171"/>
      <c r="AL829" s="171"/>
      <c r="AM829" s="171"/>
      <c r="AN829" s="171"/>
      <c r="AO829" s="171"/>
      <c r="AP829" s="171"/>
      <c r="AQ829" s="171"/>
      <c r="AR829" s="171"/>
      <c r="AS829" s="171"/>
      <c r="AT829" s="171"/>
      <c r="AU829" s="171"/>
      <c r="AV829" s="171"/>
      <c r="AW829" s="171"/>
      <c r="AX829" s="171"/>
      <c r="AY829" s="171"/>
      <c r="AZ829" s="171"/>
      <c r="BA829" s="171"/>
      <c r="BB829" s="171"/>
      <c r="BC829" s="171"/>
      <c r="BD829" s="171"/>
      <c r="BE829" s="171"/>
      <c r="BF829" s="171"/>
      <c r="BG829" s="171"/>
      <c r="BH829" s="184"/>
      <c r="BI829" s="178"/>
      <c r="BJ829" s="178"/>
      <c r="BK829" s="172"/>
      <c r="BM829" s="9"/>
    </row>
    <row r="830" spans="2:123" x14ac:dyDescent="0.45">
      <c r="B830" s="189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71"/>
      <c r="AI830" s="171"/>
      <c r="AJ830" s="171"/>
      <c r="AK830" s="171"/>
      <c r="AL830" s="171"/>
      <c r="AM830" s="171"/>
      <c r="AN830" s="171"/>
      <c r="AO830" s="171"/>
      <c r="AP830" s="171"/>
      <c r="AQ830" s="171"/>
      <c r="AR830" s="171"/>
      <c r="AS830" s="171"/>
      <c r="AT830" s="171"/>
      <c r="AU830" s="171"/>
      <c r="AV830" s="171"/>
      <c r="AW830" s="171"/>
      <c r="AX830" s="171"/>
      <c r="AY830" s="171"/>
      <c r="AZ830" s="171"/>
      <c r="BA830" s="171"/>
      <c r="BB830" s="171"/>
      <c r="BC830" s="171"/>
      <c r="BD830" s="171"/>
      <c r="BE830" s="171"/>
      <c r="BF830" s="171"/>
      <c r="BG830" s="171"/>
      <c r="BH830" s="184"/>
      <c r="BI830" s="178"/>
      <c r="BJ830" s="178"/>
      <c r="BK830" s="172"/>
      <c r="BM830" s="9"/>
    </row>
    <row r="831" spans="2:123" x14ac:dyDescent="0.45">
      <c r="B831" s="189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71"/>
      <c r="AI831" s="171"/>
      <c r="AJ831" s="171"/>
      <c r="AK831" s="171"/>
      <c r="AL831" s="171"/>
      <c r="AM831" s="171"/>
      <c r="AN831" s="171"/>
      <c r="AO831" s="171"/>
      <c r="AP831" s="171"/>
      <c r="AQ831" s="171"/>
      <c r="AR831" s="171"/>
      <c r="AS831" s="171"/>
      <c r="AT831" s="171"/>
      <c r="AU831" s="171"/>
      <c r="AV831" s="171"/>
      <c r="AW831" s="171"/>
      <c r="AX831" s="171"/>
      <c r="AY831" s="171"/>
      <c r="AZ831" s="171"/>
      <c r="BA831" s="171"/>
      <c r="BB831" s="171"/>
      <c r="BC831" s="171"/>
      <c r="BD831" s="171"/>
      <c r="BE831" s="171"/>
      <c r="BF831" s="171"/>
      <c r="BG831" s="171"/>
      <c r="BH831" s="184"/>
      <c r="BI831" s="178"/>
      <c r="BJ831" s="178"/>
      <c r="BK831" s="172"/>
      <c r="BM831" s="9"/>
    </row>
    <row r="832" spans="2:123" x14ac:dyDescent="0.45">
      <c r="B832" s="189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71"/>
      <c r="AI832" s="171"/>
      <c r="AJ832" s="171"/>
      <c r="AK832" s="171"/>
      <c r="AL832" s="171"/>
      <c r="AM832" s="171"/>
      <c r="AN832" s="171"/>
      <c r="AO832" s="171"/>
      <c r="AP832" s="171"/>
      <c r="AQ832" s="171"/>
      <c r="AR832" s="171"/>
      <c r="AS832" s="171"/>
      <c r="AT832" s="171"/>
      <c r="AU832" s="171"/>
      <c r="AV832" s="171"/>
      <c r="AW832" s="171"/>
      <c r="AX832" s="171"/>
      <c r="AY832" s="171"/>
      <c r="AZ832" s="171"/>
      <c r="BA832" s="171"/>
      <c r="BB832" s="171"/>
      <c r="BC832" s="171"/>
      <c r="BD832" s="171"/>
      <c r="BE832" s="171"/>
      <c r="BF832" s="171"/>
      <c r="BG832" s="171"/>
      <c r="BH832" s="184"/>
      <c r="BI832" s="178"/>
      <c r="BJ832" s="178"/>
      <c r="BK832" s="172"/>
      <c r="BM832" s="9"/>
    </row>
    <row r="833" spans="2:76" x14ac:dyDescent="0.45">
      <c r="B833" s="189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71"/>
      <c r="AI833" s="171"/>
      <c r="AJ833" s="171"/>
      <c r="AK833" s="171"/>
      <c r="AL833" s="171"/>
      <c r="AM833" s="171"/>
      <c r="AN833" s="171"/>
      <c r="AO833" s="171"/>
      <c r="AP833" s="171"/>
      <c r="AQ833" s="171"/>
      <c r="AR833" s="171"/>
      <c r="AS833" s="171"/>
      <c r="AT833" s="171"/>
      <c r="AU833" s="171"/>
      <c r="AV833" s="171"/>
      <c r="AW833" s="171"/>
      <c r="AX833" s="171"/>
      <c r="AY833" s="171"/>
      <c r="AZ833" s="171"/>
      <c r="BA833" s="171"/>
      <c r="BB833" s="171"/>
      <c r="BC833" s="171"/>
      <c r="BD833" s="171"/>
      <c r="BE833" s="171"/>
      <c r="BF833" s="171"/>
      <c r="BG833" s="171"/>
      <c r="BH833" s="184"/>
      <c r="BI833" s="178"/>
      <c r="BJ833" s="178"/>
      <c r="BK833" s="172"/>
      <c r="BM833" s="9"/>
    </row>
    <row r="834" spans="2:76" x14ac:dyDescent="0.45">
      <c r="B834" s="189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71"/>
      <c r="AI834" s="171"/>
      <c r="AJ834" s="171"/>
      <c r="AK834" s="171"/>
      <c r="AL834" s="171"/>
      <c r="AM834" s="171"/>
      <c r="AN834" s="171"/>
      <c r="AO834" s="171"/>
      <c r="AP834" s="171"/>
      <c r="AQ834" s="171"/>
      <c r="AR834" s="171"/>
      <c r="AS834" s="171"/>
      <c r="AT834" s="171"/>
      <c r="AU834" s="171"/>
      <c r="AV834" s="171"/>
      <c r="AW834" s="171"/>
      <c r="AX834" s="171"/>
      <c r="AY834" s="171"/>
      <c r="AZ834" s="171"/>
      <c r="BA834" s="171"/>
      <c r="BB834" s="171"/>
      <c r="BC834" s="171"/>
      <c r="BD834" s="171"/>
      <c r="BE834" s="171"/>
      <c r="BF834" s="171"/>
      <c r="BG834" s="171"/>
      <c r="BH834" s="184"/>
      <c r="BI834" s="178"/>
      <c r="BJ834" s="178"/>
      <c r="BK834" s="172"/>
      <c r="BM834" s="9"/>
      <c r="BX834" t="s">
        <v>341</v>
      </c>
    </row>
    <row r="835" spans="2:76" x14ac:dyDescent="0.45">
      <c r="B835" s="189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71"/>
      <c r="AI835" s="171"/>
      <c r="AJ835" s="171"/>
      <c r="AK835" s="171"/>
      <c r="AL835" s="171"/>
      <c r="AM835" s="171"/>
      <c r="AN835" s="171"/>
      <c r="AO835" s="171"/>
      <c r="AP835" s="171"/>
      <c r="AQ835" s="171"/>
      <c r="AR835" s="171"/>
      <c r="AS835" s="171"/>
      <c r="AT835" s="171"/>
      <c r="AU835" s="171"/>
      <c r="AV835" s="171"/>
      <c r="AW835" s="171"/>
      <c r="AX835" s="171"/>
      <c r="AY835" s="171"/>
      <c r="AZ835" s="171"/>
      <c r="BA835" s="171"/>
      <c r="BB835" s="171"/>
      <c r="BC835" s="171"/>
      <c r="BD835" s="171"/>
      <c r="BE835" s="171"/>
      <c r="BF835" s="171"/>
      <c r="BG835" s="171"/>
      <c r="BH835" s="184"/>
      <c r="BI835" s="178"/>
      <c r="BJ835" s="178"/>
      <c r="BK835" s="172"/>
      <c r="BM835" s="9"/>
    </row>
    <row r="836" spans="2:76" x14ac:dyDescent="0.45">
      <c r="B836" s="189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71"/>
      <c r="AI836" s="171"/>
      <c r="AJ836" s="171"/>
      <c r="AK836" s="171"/>
      <c r="AL836" s="171"/>
      <c r="AM836" s="171"/>
      <c r="AN836" s="171"/>
      <c r="AO836" s="171"/>
      <c r="AP836" s="171"/>
      <c r="AQ836" s="171"/>
      <c r="AR836" s="171"/>
      <c r="AS836" s="171"/>
      <c r="AT836" s="171"/>
      <c r="AU836" s="171"/>
      <c r="AV836" s="171"/>
      <c r="AW836" s="171"/>
      <c r="AX836" s="171"/>
      <c r="AY836" s="171"/>
      <c r="AZ836" s="171"/>
      <c r="BA836" s="171"/>
      <c r="BB836" s="171"/>
      <c r="BC836" s="171"/>
      <c r="BD836" s="171"/>
      <c r="BE836" s="171"/>
      <c r="BF836" s="171"/>
      <c r="BG836" s="171"/>
      <c r="BH836" s="184"/>
      <c r="BI836" s="178"/>
      <c r="BJ836" s="178"/>
      <c r="BK836" s="172"/>
      <c r="BM836" s="9"/>
    </row>
    <row r="837" spans="2:76" x14ac:dyDescent="0.45">
      <c r="B837" s="189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71"/>
      <c r="AI837" s="171"/>
      <c r="AJ837" s="171"/>
      <c r="AK837" s="171"/>
      <c r="AL837" s="171"/>
      <c r="AM837" s="171"/>
      <c r="AN837" s="171"/>
      <c r="AO837" s="171"/>
      <c r="AP837" s="171"/>
      <c r="AQ837" s="171"/>
      <c r="AR837" s="171"/>
      <c r="AS837" s="171"/>
      <c r="AT837" s="171"/>
      <c r="AU837" s="171"/>
      <c r="AV837" s="171"/>
      <c r="AW837" s="171"/>
      <c r="AX837" s="171"/>
      <c r="AY837" s="171"/>
      <c r="AZ837" s="171"/>
      <c r="BA837" s="171"/>
      <c r="BB837" s="171"/>
      <c r="BC837" s="171"/>
      <c r="BD837" s="171"/>
      <c r="BE837" s="171"/>
      <c r="BF837" s="171"/>
      <c r="BG837" s="171"/>
      <c r="BH837" s="184"/>
      <c r="BI837" s="178"/>
      <c r="BJ837" s="178"/>
      <c r="BK837" s="172"/>
      <c r="BM837" s="9"/>
    </row>
    <row r="838" spans="2:76" x14ac:dyDescent="0.45">
      <c r="B838" s="189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71"/>
      <c r="AI838" s="171"/>
      <c r="AJ838" s="171"/>
      <c r="AK838" s="171"/>
      <c r="AL838" s="171"/>
      <c r="AM838" s="171"/>
      <c r="AN838" s="171"/>
      <c r="AO838" s="171"/>
      <c r="AP838" s="171"/>
      <c r="AQ838" s="171"/>
      <c r="AR838" s="171"/>
      <c r="AS838" s="171"/>
      <c r="AT838" s="171"/>
      <c r="AU838" s="171"/>
      <c r="AV838" s="171"/>
      <c r="AW838" s="171"/>
      <c r="AX838" s="171"/>
      <c r="AY838" s="171"/>
      <c r="AZ838" s="171"/>
      <c r="BA838" s="171"/>
      <c r="BB838" s="171"/>
      <c r="BC838" s="171"/>
      <c r="BD838" s="171"/>
      <c r="BE838" s="171"/>
      <c r="BF838" s="171"/>
      <c r="BG838" s="171"/>
      <c r="BH838" s="184"/>
      <c r="BI838" s="178"/>
      <c r="BJ838" s="178"/>
      <c r="BK838" s="172"/>
      <c r="BM838" s="9"/>
    </row>
    <row r="839" spans="2:76" x14ac:dyDescent="0.45">
      <c r="B839" s="189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71"/>
      <c r="AI839" s="171"/>
      <c r="AJ839" s="171"/>
      <c r="AK839" s="171"/>
      <c r="AL839" s="171"/>
      <c r="AM839" s="171"/>
      <c r="AN839" s="171"/>
      <c r="AO839" s="171"/>
      <c r="AP839" s="171"/>
      <c r="AQ839" s="171"/>
      <c r="AR839" s="171"/>
      <c r="AS839" s="171"/>
      <c r="AT839" s="171"/>
      <c r="AU839" s="171"/>
      <c r="AV839" s="171"/>
      <c r="AW839" s="171"/>
      <c r="AX839" s="171"/>
      <c r="AY839" s="171"/>
      <c r="AZ839" s="171"/>
      <c r="BA839" s="171"/>
      <c r="BB839" s="171"/>
      <c r="BC839" s="171"/>
      <c r="BD839" s="171"/>
      <c r="BE839" s="171"/>
      <c r="BF839" s="171"/>
      <c r="BG839" s="171"/>
      <c r="BH839" s="184"/>
      <c r="BI839" s="178"/>
      <c r="BJ839" s="178"/>
      <c r="BK839" s="172"/>
      <c r="BM839" s="9"/>
    </row>
    <row r="840" spans="2:76" x14ac:dyDescent="0.45">
      <c r="B840" s="189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71"/>
      <c r="AE840" s="171"/>
      <c r="AF840" s="171"/>
      <c r="AG840" s="171"/>
      <c r="AH840" s="171"/>
      <c r="AI840" s="171"/>
      <c r="AJ840" s="171"/>
      <c r="AK840" s="171"/>
      <c r="AL840" s="171"/>
      <c r="AM840" s="171"/>
      <c r="AN840" s="171"/>
      <c r="AO840" s="171"/>
      <c r="AP840" s="171"/>
      <c r="AQ840" s="171"/>
      <c r="AR840" s="171"/>
      <c r="AS840" s="171"/>
      <c r="AT840" s="171"/>
      <c r="AU840" s="171"/>
      <c r="AV840" s="171"/>
      <c r="AW840" s="171"/>
      <c r="AX840" s="171"/>
      <c r="AY840" s="171"/>
      <c r="AZ840" s="171"/>
      <c r="BA840" s="171"/>
      <c r="BB840" s="171"/>
      <c r="BC840" s="171"/>
      <c r="BD840" s="171"/>
      <c r="BE840" s="171"/>
      <c r="BF840" s="171"/>
      <c r="BG840" s="171"/>
      <c r="BH840" s="184"/>
      <c r="BI840" s="178"/>
      <c r="BJ840" s="178"/>
      <c r="BK840" s="172"/>
      <c r="BM840" s="9"/>
    </row>
    <row r="841" spans="2:76" x14ac:dyDescent="0.45">
      <c r="B841" s="189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71"/>
      <c r="AE841" s="171"/>
      <c r="AF841" s="171"/>
      <c r="AG841" s="171"/>
      <c r="AH841" s="171"/>
      <c r="AI841" s="171"/>
      <c r="AJ841" s="171"/>
      <c r="AK841" s="171"/>
      <c r="AL841" s="171"/>
      <c r="AM841" s="171"/>
      <c r="AN841" s="171"/>
      <c r="AO841" s="171"/>
      <c r="AP841" s="171"/>
      <c r="AQ841" s="171"/>
      <c r="AR841" s="171"/>
      <c r="AS841" s="171"/>
      <c r="AT841" s="171"/>
      <c r="AU841" s="171"/>
      <c r="AV841" s="171"/>
      <c r="AW841" s="171"/>
      <c r="AX841" s="171"/>
      <c r="AY841" s="171"/>
      <c r="AZ841" s="171"/>
      <c r="BA841" s="171"/>
      <c r="BB841" s="171"/>
      <c r="BC841" s="171"/>
      <c r="BD841" s="171"/>
      <c r="BE841" s="171"/>
      <c r="BF841" s="171"/>
      <c r="BG841" s="171"/>
      <c r="BH841" s="184"/>
      <c r="BI841" s="178"/>
      <c r="BJ841" s="178"/>
      <c r="BK841" s="172"/>
      <c r="BM841" s="9"/>
    </row>
    <row r="842" spans="2:76" x14ac:dyDescent="0.45">
      <c r="B842" s="189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71"/>
      <c r="AI842" s="171"/>
      <c r="AJ842" s="171"/>
      <c r="AK842" s="171"/>
      <c r="AL842" s="171"/>
      <c r="AM842" s="171"/>
      <c r="AN842" s="171"/>
      <c r="AO842" s="171"/>
      <c r="AP842" s="171"/>
      <c r="AQ842" s="171"/>
      <c r="AR842" s="171"/>
      <c r="AS842" s="171"/>
      <c r="AT842" s="171"/>
      <c r="AU842" s="171"/>
      <c r="AV842" s="171"/>
      <c r="AW842" s="171"/>
      <c r="AX842" s="171"/>
      <c r="AY842" s="171"/>
      <c r="AZ842" s="171"/>
      <c r="BA842" s="171"/>
      <c r="BB842" s="171"/>
      <c r="BC842" s="171"/>
      <c r="BD842" s="171"/>
      <c r="BE842" s="171"/>
      <c r="BF842" s="171"/>
      <c r="BG842" s="171"/>
      <c r="BH842" s="184"/>
      <c r="BI842" s="178"/>
      <c r="BJ842" s="178"/>
      <c r="BK842" s="172"/>
      <c r="BM842" s="9"/>
    </row>
    <row r="843" spans="2:76" x14ac:dyDescent="0.45">
      <c r="B843" s="189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71"/>
      <c r="AI843" s="171"/>
      <c r="AJ843" s="171"/>
      <c r="AK843" s="171"/>
      <c r="AL843" s="171"/>
      <c r="AM843" s="171"/>
      <c r="AN843" s="171"/>
      <c r="AO843" s="171"/>
      <c r="AP843" s="171"/>
      <c r="AQ843" s="171"/>
      <c r="AR843" s="171"/>
      <c r="AS843" s="171"/>
      <c r="AT843" s="171"/>
      <c r="AU843" s="171"/>
      <c r="AV843" s="171"/>
      <c r="AW843" s="171"/>
      <c r="AX843" s="171"/>
      <c r="AY843" s="171"/>
      <c r="AZ843" s="171"/>
      <c r="BA843" s="171"/>
      <c r="BB843" s="171"/>
      <c r="BC843" s="171"/>
      <c r="BD843" s="171"/>
      <c r="BE843" s="171"/>
      <c r="BF843" s="171"/>
      <c r="BG843" s="171"/>
      <c r="BH843" s="184"/>
      <c r="BI843" s="178"/>
      <c r="BJ843" s="178"/>
      <c r="BK843" s="172"/>
      <c r="BM843" s="9"/>
    </row>
    <row r="844" spans="2:76" x14ac:dyDescent="0.45">
      <c r="B844" s="189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71"/>
      <c r="AI844" s="171"/>
      <c r="AJ844" s="171"/>
      <c r="AK844" s="171"/>
      <c r="AL844" s="171"/>
      <c r="AM844" s="171"/>
      <c r="AN844" s="171"/>
      <c r="AO844" s="171"/>
      <c r="AP844" s="171"/>
      <c r="AQ844" s="171"/>
      <c r="AR844" s="171"/>
      <c r="AS844" s="171"/>
      <c r="AT844" s="171"/>
      <c r="AU844" s="171"/>
      <c r="AV844" s="171"/>
      <c r="AW844" s="171"/>
      <c r="AX844" s="171"/>
      <c r="AY844" s="171"/>
      <c r="AZ844" s="171"/>
      <c r="BA844" s="171"/>
      <c r="BB844" s="171"/>
      <c r="BC844" s="171"/>
      <c r="BD844" s="171"/>
      <c r="BE844" s="171"/>
      <c r="BF844" s="171"/>
      <c r="BG844" s="171"/>
      <c r="BH844" s="184"/>
      <c r="BI844" s="178"/>
      <c r="BJ844" s="178"/>
      <c r="BK844" s="172"/>
      <c r="BM844" s="9"/>
    </row>
    <row r="845" spans="2:76" x14ac:dyDescent="0.45">
      <c r="B845" s="189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71"/>
      <c r="AI845" s="171"/>
      <c r="AJ845" s="171"/>
      <c r="AK845" s="171"/>
      <c r="AL845" s="171"/>
      <c r="AM845" s="171"/>
      <c r="AN845" s="171"/>
      <c r="AO845" s="171"/>
      <c r="AP845" s="171"/>
      <c r="AQ845" s="171"/>
      <c r="AR845" s="171"/>
      <c r="AS845" s="171"/>
      <c r="AT845" s="171"/>
      <c r="AU845" s="171"/>
      <c r="AV845" s="171"/>
      <c r="AW845" s="171"/>
      <c r="AX845" s="171"/>
      <c r="AY845" s="171"/>
      <c r="AZ845" s="171"/>
      <c r="BA845" s="171"/>
      <c r="BB845" s="171"/>
      <c r="BC845" s="171"/>
      <c r="BD845" s="171"/>
      <c r="BE845" s="171"/>
      <c r="BF845" s="171"/>
      <c r="BG845" s="171"/>
      <c r="BH845" s="184"/>
      <c r="BI845" s="178"/>
      <c r="BJ845" s="178"/>
      <c r="BK845" s="172"/>
      <c r="BM845" s="9"/>
    </row>
    <row r="846" spans="2:76" x14ac:dyDescent="0.45">
      <c r="B846" s="189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71"/>
      <c r="AI846" s="171"/>
      <c r="AJ846" s="171"/>
      <c r="AK846" s="171"/>
      <c r="AL846" s="171"/>
      <c r="AM846" s="171"/>
      <c r="AN846" s="171"/>
      <c r="AO846" s="171"/>
      <c r="AP846" s="171"/>
      <c r="AQ846" s="171"/>
      <c r="AR846" s="171"/>
      <c r="AS846" s="171"/>
      <c r="AT846" s="171"/>
      <c r="AU846" s="171"/>
      <c r="AV846" s="171"/>
      <c r="AW846" s="171"/>
      <c r="AX846" s="171"/>
      <c r="AY846" s="171"/>
      <c r="AZ846" s="171"/>
      <c r="BA846" s="171"/>
      <c r="BB846" s="171"/>
      <c r="BC846" s="171"/>
      <c r="BD846" s="171"/>
      <c r="BE846" s="171"/>
      <c r="BF846" s="171"/>
      <c r="BG846" s="171"/>
      <c r="BH846" s="184"/>
      <c r="BI846" s="178"/>
      <c r="BJ846" s="178"/>
      <c r="BK846" s="172"/>
      <c r="BM846" s="9"/>
    </row>
    <row r="847" spans="2:76" x14ac:dyDescent="0.45">
      <c r="B847" s="189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71"/>
      <c r="AI847" s="171"/>
      <c r="AJ847" s="171"/>
      <c r="AK847" s="171"/>
      <c r="AL847" s="171"/>
      <c r="AM847" s="171"/>
      <c r="AN847" s="171"/>
      <c r="AO847" s="171"/>
      <c r="AP847" s="171"/>
      <c r="AQ847" s="171"/>
      <c r="AR847" s="171"/>
      <c r="AS847" s="171"/>
      <c r="AT847" s="171"/>
      <c r="AU847" s="171"/>
      <c r="AV847" s="171"/>
      <c r="AW847" s="171"/>
      <c r="AX847" s="171"/>
      <c r="AY847" s="171"/>
      <c r="AZ847" s="171"/>
      <c r="BA847" s="171"/>
      <c r="BB847" s="171"/>
      <c r="BC847" s="171"/>
      <c r="BD847" s="171"/>
      <c r="BE847" s="171"/>
      <c r="BF847" s="171"/>
      <c r="BG847" s="171"/>
      <c r="BH847" s="184"/>
      <c r="BI847" s="178"/>
      <c r="BJ847" s="178"/>
      <c r="BK847" s="172"/>
      <c r="BM847" s="9"/>
    </row>
    <row r="848" spans="2:76" x14ac:dyDescent="0.45">
      <c r="B848" s="189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71"/>
      <c r="AI848" s="171"/>
      <c r="AJ848" s="171"/>
      <c r="AK848" s="171"/>
      <c r="AL848" s="171"/>
      <c r="AM848" s="171"/>
      <c r="AN848" s="171"/>
      <c r="AO848" s="171"/>
      <c r="AP848" s="171"/>
      <c r="AQ848" s="171"/>
      <c r="AR848" s="171"/>
      <c r="AS848" s="171"/>
      <c r="AT848" s="171"/>
      <c r="AU848" s="171"/>
      <c r="AV848" s="171"/>
      <c r="AW848" s="171"/>
      <c r="AX848" s="171"/>
      <c r="AY848" s="171"/>
      <c r="AZ848" s="171"/>
      <c r="BA848" s="171"/>
      <c r="BB848" s="171"/>
      <c r="BC848" s="171"/>
      <c r="BD848" s="171"/>
      <c r="BE848" s="171"/>
      <c r="BF848" s="171"/>
      <c r="BG848" s="171"/>
      <c r="BH848" s="184"/>
      <c r="BI848" s="178"/>
      <c r="BJ848" s="178"/>
      <c r="BK848" s="172"/>
      <c r="BM848" s="9"/>
    </row>
    <row r="849" spans="2:65" x14ac:dyDescent="0.45">
      <c r="B849" s="189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71"/>
      <c r="AI849" s="171"/>
      <c r="AJ849" s="171"/>
      <c r="AK849" s="171"/>
      <c r="AL849" s="171"/>
      <c r="AM849" s="171"/>
      <c r="AN849" s="171"/>
      <c r="AO849" s="171"/>
      <c r="AP849" s="171"/>
      <c r="AQ849" s="171"/>
      <c r="AR849" s="171"/>
      <c r="AS849" s="171"/>
      <c r="AT849" s="171"/>
      <c r="AU849" s="171"/>
      <c r="AV849" s="171"/>
      <c r="AW849" s="171"/>
      <c r="AX849" s="171"/>
      <c r="AY849" s="171"/>
      <c r="AZ849" s="171"/>
      <c r="BA849" s="171"/>
      <c r="BB849" s="171"/>
      <c r="BC849" s="171"/>
      <c r="BD849" s="171"/>
      <c r="BE849" s="171"/>
      <c r="BF849" s="171"/>
      <c r="BG849" s="171"/>
      <c r="BH849" s="184"/>
      <c r="BI849" s="178"/>
      <c r="BJ849" s="178"/>
      <c r="BK849" s="172"/>
      <c r="BM849" s="9"/>
    </row>
    <row r="850" spans="2:65" x14ac:dyDescent="0.45">
      <c r="B850" s="189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71"/>
      <c r="AI850" s="171"/>
      <c r="AJ850" s="171"/>
      <c r="AK850" s="171"/>
      <c r="AL850" s="171"/>
      <c r="AM850" s="171"/>
      <c r="AN850" s="171"/>
      <c r="AO850" s="171"/>
      <c r="AP850" s="171"/>
      <c r="AQ850" s="171"/>
      <c r="AR850" s="171"/>
      <c r="AS850" s="171"/>
      <c r="AT850" s="171"/>
      <c r="AU850" s="171"/>
      <c r="AV850" s="171"/>
      <c r="AW850" s="171"/>
      <c r="AX850" s="171"/>
      <c r="AY850" s="171"/>
      <c r="AZ850" s="171"/>
      <c r="BA850" s="171"/>
      <c r="BB850" s="171"/>
      <c r="BC850" s="171"/>
      <c r="BD850" s="171"/>
      <c r="BE850" s="171"/>
      <c r="BF850" s="171"/>
      <c r="BG850" s="171"/>
      <c r="BH850" s="184"/>
      <c r="BI850" s="178"/>
      <c r="BJ850" s="178"/>
      <c r="BK850" s="172"/>
      <c r="BM850" s="9"/>
    </row>
    <row r="851" spans="2:65" x14ac:dyDescent="0.45">
      <c r="B851" s="189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71"/>
      <c r="AI851" s="171"/>
      <c r="AJ851" s="171"/>
      <c r="AK851" s="171"/>
      <c r="AL851" s="171"/>
      <c r="AM851" s="171"/>
      <c r="AN851" s="171"/>
      <c r="AO851" s="171"/>
      <c r="AP851" s="171"/>
      <c r="AQ851" s="171"/>
      <c r="AR851" s="171"/>
      <c r="AS851" s="171"/>
      <c r="AT851" s="171"/>
      <c r="AU851" s="171"/>
      <c r="AV851" s="171"/>
      <c r="AW851" s="171"/>
      <c r="AX851" s="171"/>
      <c r="AY851" s="171"/>
      <c r="AZ851" s="171"/>
      <c r="BA851" s="171"/>
      <c r="BB851" s="171"/>
      <c r="BC851" s="171"/>
      <c r="BD851" s="171"/>
      <c r="BE851" s="171"/>
      <c r="BF851" s="171"/>
      <c r="BG851" s="171"/>
      <c r="BH851" s="184"/>
      <c r="BI851" s="178"/>
      <c r="BJ851" s="178"/>
      <c r="BK851" s="172"/>
      <c r="BM851" s="9"/>
    </row>
    <row r="852" spans="2:65" x14ac:dyDescent="0.45">
      <c r="B852" s="189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71"/>
      <c r="AI852" s="171"/>
      <c r="AJ852" s="171"/>
      <c r="AK852" s="171"/>
      <c r="AL852" s="171"/>
      <c r="AM852" s="171"/>
      <c r="AN852" s="171"/>
      <c r="AO852" s="171"/>
      <c r="AP852" s="171"/>
      <c r="AQ852" s="171"/>
      <c r="AR852" s="171"/>
      <c r="AS852" s="171"/>
      <c r="AT852" s="171"/>
      <c r="AU852" s="171"/>
      <c r="AV852" s="171"/>
      <c r="AW852" s="171"/>
      <c r="AX852" s="171"/>
      <c r="AY852" s="171"/>
      <c r="AZ852" s="171"/>
      <c r="BA852" s="171"/>
      <c r="BB852" s="171"/>
      <c r="BC852" s="171"/>
      <c r="BD852" s="171"/>
      <c r="BE852" s="171"/>
      <c r="BF852" s="171"/>
      <c r="BG852" s="171"/>
      <c r="BH852" s="184"/>
      <c r="BI852" s="178"/>
      <c r="BJ852" s="178"/>
      <c r="BK852" s="172"/>
      <c r="BM852" s="9"/>
    </row>
    <row r="853" spans="2:65" x14ac:dyDescent="0.45">
      <c r="B853" s="189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71"/>
      <c r="AI853" s="171"/>
      <c r="AJ853" s="171"/>
      <c r="AK853" s="171"/>
      <c r="AL853" s="171"/>
      <c r="AM853" s="171"/>
      <c r="AN853" s="171"/>
      <c r="AO853" s="171"/>
      <c r="AP853" s="171"/>
      <c r="AQ853" s="171"/>
      <c r="AR853" s="171"/>
      <c r="AS853" s="171"/>
      <c r="AT853" s="171"/>
      <c r="AU853" s="171"/>
      <c r="AV853" s="171"/>
      <c r="AW853" s="171"/>
      <c r="AX853" s="171"/>
      <c r="AY853" s="171"/>
      <c r="AZ853" s="171"/>
      <c r="BA853" s="171"/>
      <c r="BB853" s="171"/>
      <c r="BC853" s="171"/>
      <c r="BD853" s="171"/>
      <c r="BE853" s="171"/>
      <c r="BF853" s="171"/>
      <c r="BG853" s="171"/>
      <c r="BH853" s="184"/>
      <c r="BI853" s="178"/>
      <c r="BJ853" s="178"/>
      <c r="BK853" s="172"/>
      <c r="BM853" s="9"/>
    </row>
    <row r="854" spans="2:65" x14ac:dyDescent="0.45">
      <c r="B854" s="189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71"/>
      <c r="AI854" s="171"/>
      <c r="AJ854" s="171"/>
      <c r="AK854" s="171"/>
      <c r="AL854" s="171"/>
      <c r="AM854" s="171"/>
      <c r="AN854" s="171"/>
      <c r="AO854" s="171"/>
      <c r="AP854" s="171"/>
      <c r="AQ854" s="171"/>
      <c r="AR854" s="171"/>
      <c r="AS854" s="171"/>
      <c r="AT854" s="171"/>
      <c r="AU854" s="171"/>
      <c r="AV854" s="171"/>
      <c r="AW854" s="171"/>
      <c r="AX854" s="171"/>
      <c r="AY854" s="171"/>
      <c r="AZ854" s="171"/>
      <c r="BA854" s="171"/>
      <c r="BB854" s="171"/>
      <c r="BC854" s="171"/>
      <c r="BD854" s="171"/>
      <c r="BE854" s="171"/>
      <c r="BF854" s="171"/>
      <c r="BG854" s="171"/>
      <c r="BH854" s="184"/>
      <c r="BI854" s="178"/>
      <c r="BJ854" s="178"/>
      <c r="BK854" s="172"/>
      <c r="BM854" s="9"/>
    </row>
    <row r="855" spans="2:65" x14ac:dyDescent="0.45">
      <c r="B855" s="189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71"/>
      <c r="AI855" s="171"/>
      <c r="AJ855" s="171"/>
      <c r="AK855" s="171"/>
      <c r="AL855" s="171"/>
      <c r="AM855" s="171"/>
      <c r="AN855" s="171"/>
      <c r="AO855" s="171"/>
      <c r="AP855" s="171"/>
      <c r="AQ855" s="171"/>
      <c r="AR855" s="171"/>
      <c r="AS855" s="171"/>
      <c r="AT855" s="171"/>
      <c r="AU855" s="171"/>
      <c r="AV855" s="171"/>
      <c r="AW855" s="171"/>
      <c r="AX855" s="171"/>
      <c r="AY855" s="171"/>
      <c r="AZ855" s="171"/>
      <c r="BA855" s="171"/>
      <c r="BB855" s="171"/>
      <c r="BC855" s="171"/>
      <c r="BD855" s="171"/>
      <c r="BE855" s="171"/>
      <c r="BF855" s="171"/>
      <c r="BG855" s="171"/>
      <c r="BH855" s="184"/>
      <c r="BI855" s="178"/>
      <c r="BJ855" s="178"/>
      <c r="BK855" s="172"/>
      <c r="BM855" s="9"/>
    </row>
    <row r="856" spans="2:65" x14ac:dyDescent="0.45">
      <c r="B856" s="189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71"/>
      <c r="AI856" s="171"/>
      <c r="AJ856" s="171"/>
      <c r="AK856" s="171"/>
      <c r="AL856" s="171"/>
      <c r="AM856" s="171"/>
      <c r="AN856" s="171"/>
      <c r="AO856" s="171"/>
      <c r="AP856" s="171"/>
      <c r="AQ856" s="171"/>
      <c r="AR856" s="171"/>
      <c r="AS856" s="171"/>
      <c r="AT856" s="171"/>
      <c r="AU856" s="171"/>
      <c r="AV856" s="171"/>
      <c r="AW856" s="171"/>
      <c r="AX856" s="171"/>
      <c r="AY856" s="171"/>
      <c r="AZ856" s="171"/>
      <c r="BA856" s="171"/>
      <c r="BB856" s="171"/>
      <c r="BC856" s="171"/>
      <c r="BD856" s="171"/>
      <c r="BE856" s="171"/>
      <c r="BF856" s="171"/>
      <c r="BG856" s="171"/>
      <c r="BH856" s="184"/>
      <c r="BI856" s="178"/>
      <c r="BJ856" s="178"/>
      <c r="BK856" s="172"/>
      <c r="BM856" s="9"/>
    </row>
    <row r="857" spans="2:65" x14ac:dyDescent="0.45">
      <c r="B857" s="189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71"/>
      <c r="AI857" s="171"/>
      <c r="AJ857" s="171"/>
      <c r="AK857" s="171"/>
      <c r="AL857" s="171"/>
      <c r="AM857" s="171"/>
      <c r="AN857" s="171"/>
      <c r="AO857" s="171"/>
      <c r="AP857" s="171"/>
      <c r="AQ857" s="171"/>
      <c r="AR857" s="171"/>
      <c r="AS857" s="171"/>
      <c r="AT857" s="171"/>
      <c r="AU857" s="171"/>
      <c r="AV857" s="171"/>
      <c r="AW857" s="171"/>
      <c r="AX857" s="171"/>
      <c r="AY857" s="171"/>
      <c r="AZ857" s="171"/>
      <c r="BA857" s="171"/>
      <c r="BB857" s="171"/>
      <c r="BC857" s="171"/>
      <c r="BD857" s="171"/>
      <c r="BE857" s="171"/>
      <c r="BF857" s="171"/>
      <c r="BG857" s="171"/>
      <c r="BH857" s="184"/>
      <c r="BI857" s="178"/>
      <c r="BJ857" s="178"/>
      <c r="BK857" s="172"/>
      <c r="BM857" s="9"/>
    </row>
    <row r="858" spans="2:65" x14ac:dyDescent="0.45">
      <c r="B858" s="189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71"/>
      <c r="AI858" s="171"/>
      <c r="AJ858" s="171"/>
      <c r="AK858" s="171"/>
      <c r="AL858" s="171"/>
      <c r="AM858" s="171"/>
      <c r="AN858" s="171"/>
      <c r="AO858" s="171"/>
      <c r="AP858" s="171"/>
      <c r="AQ858" s="171"/>
      <c r="AR858" s="171"/>
      <c r="AS858" s="171"/>
      <c r="AT858" s="171"/>
      <c r="AU858" s="171"/>
      <c r="AV858" s="171"/>
      <c r="AW858" s="171"/>
      <c r="AX858" s="171"/>
      <c r="AY858" s="171"/>
      <c r="AZ858" s="171"/>
      <c r="BA858" s="171"/>
      <c r="BB858" s="171"/>
      <c r="BC858" s="171"/>
      <c r="BD858" s="171"/>
      <c r="BE858" s="171"/>
      <c r="BF858" s="171"/>
      <c r="BG858" s="171"/>
      <c r="BH858" s="184"/>
      <c r="BI858" s="178"/>
      <c r="BJ858" s="178"/>
      <c r="BK858" s="172"/>
      <c r="BM858" s="9"/>
    </row>
    <row r="859" spans="2:65" x14ac:dyDescent="0.45">
      <c r="B859" s="189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71"/>
      <c r="AI859" s="171"/>
      <c r="AJ859" s="171"/>
      <c r="AK859" s="171"/>
      <c r="AL859" s="171"/>
      <c r="AM859" s="171"/>
      <c r="AN859" s="171"/>
      <c r="AO859" s="171"/>
      <c r="AP859" s="171"/>
      <c r="AQ859" s="171"/>
      <c r="AR859" s="171"/>
      <c r="AS859" s="171"/>
      <c r="AT859" s="171"/>
      <c r="AU859" s="171"/>
      <c r="AV859" s="171"/>
      <c r="AW859" s="171"/>
      <c r="AX859" s="171"/>
      <c r="AY859" s="171"/>
      <c r="AZ859" s="171"/>
      <c r="BA859" s="171"/>
      <c r="BB859" s="171"/>
      <c r="BC859" s="171"/>
      <c r="BD859" s="171"/>
      <c r="BE859" s="171"/>
      <c r="BF859" s="171"/>
      <c r="BG859" s="171"/>
      <c r="BH859" s="184"/>
      <c r="BI859" s="178"/>
      <c r="BJ859" s="178"/>
      <c r="BK859" s="172"/>
      <c r="BM859" s="9"/>
    </row>
    <row r="860" spans="2:65" x14ac:dyDescent="0.45">
      <c r="B860" s="189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71"/>
      <c r="AI860" s="171"/>
      <c r="AJ860" s="171"/>
      <c r="AK860" s="171"/>
      <c r="AL860" s="171"/>
      <c r="AM860" s="171"/>
      <c r="AN860" s="171"/>
      <c r="AO860" s="171"/>
      <c r="AP860" s="171"/>
      <c r="AQ860" s="171"/>
      <c r="AR860" s="171"/>
      <c r="AS860" s="171"/>
      <c r="AT860" s="171"/>
      <c r="AU860" s="171"/>
      <c r="AV860" s="171"/>
      <c r="AW860" s="171"/>
      <c r="AX860" s="171"/>
      <c r="AY860" s="171"/>
      <c r="AZ860" s="171"/>
      <c r="BA860" s="171"/>
      <c r="BB860" s="171"/>
      <c r="BC860" s="171"/>
      <c r="BD860" s="171"/>
      <c r="BE860" s="171"/>
      <c r="BF860" s="171"/>
      <c r="BG860" s="171"/>
      <c r="BH860" s="184"/>
      <c r="BI860" s="178"/>
      <c r="BJ860" s="178"/>
      <c r="BK860" s="172"/>
      <c r="BM860" s="9"/>
    </row>
    <row r="861" spans="2:65" x14ac:dyDescent="0.45">
      <c r="B861" s="189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71"/>
      <c r="AI861" s="171"/>
      <c r="AJ861" s="171"/>
      <c r="AK861" s="171"/>
      <c r="AL861" s="171"/>
      <c r="AM861" s="171"/>
      <c r="AN861" s="171"/>
      <c r="AO861" s="171"/>
      <c r="AP861" s="171"/>
      <c r="AQ861" s="171"/>
      <c r="AR861" s="171"/>
      <c r="AS861" s="171"/>
      <c r="AT861" s="171"/>
      <c r="AU861" s="171"/>
      <c r="AV861" s="171"/>
      <c r="AW861" s="171"/>
      <c r="AX861" s="171"/>
      <c r="AY861" s="171"/>
      <c r="AZ861" s="171"/>
      <c r="BA861" s="171"/>
      <c r="BB861" s="171"/>
      <c r="BC861" s="171"/>
      <c r="BD861" s="171"/>
      <c r="BE861" s="171"/>
      <c r="BF861" s="171"/>
      <c r="BG861" s="171"/>
      <c r="BH861" s="184"/>
      <c r="BI861" s="178"/>
      <c r="BJ861" s="178"/>
      <c r="BK861" s="172"/>
      <c r="BM861" s="9"/>
    </row>
    <row r="862" spans="2:65" x14ac:dyDescent="0.45">
      <c r="B862" s="189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71"/>
      <c r="AI862" s="171"/>
      <c r="AJ862" s="171"/>
      <c r="AK862" s="171"/>
      <c r="AL862" s="171"/>
      <c r="AM862" s="171"/>
      <c r="AN862" s="171"/>
      <c r="AO862" s="171"/>
      <c r="AP862" s="171"/>
      <c r="AQ862" s="171"/>
      <c r="AR862" s="171"/>
      <c r="AS862" s="171"/>
      <c r="AT862" s="171"/>
      <c r="AU862" s="171"/>
      <c r="AV862" s="171"/>
      <c r="AW862" s="171"/>
      <c r="AX862" s="171"/>
      <c r="AY862" s="171"/>
      <c r="AZ862" s="171"/>
      <c r="BA862" s="171"/>
      <c r="BB862" s="171"/>
      <c r="BC862" s="171"/>
      <c r="BD862" s="171"/>
      <c r="BE862" s="171"/>
      <c r="BF862" s="171"/>
      <c r="BG862" s="171"/>
      <c r="BH862" s="184"/>
      <c r="BI862" s="178"/>
      <c r="BJ862" s="178"/>
      <c r="BK862" s="172"/>
      <c r="BM862" s="9"/>
    </row>
    <row r="863" spans="2:65" x14ac:dyDescent="0.45">
      <c r="B863" s="189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71"/>
      <c r="AI863" s="171"/>
      <c r="AJ863" s="171"/>
      <c r="AK863" s="171"/>
      <c r="AL863" s="171"/>
      <c r="AM863" s="171"/>
      <c r="AN863" s="171"/>
      <c r="AO863" s="171"/>
      <c r="AP863" s="171"/>
      <c r="AQ863" s="171"/>
      <c r="AR863" s="171"/>
      <c r="AS863" s="171"/>
      <c r="AT863" s="171"/>
      <c r="AU863" s="171"/>
      <c r="AV863" s="171"/>
      <c r="AW863" s="171"/>
      <c r="AX863" s="171"/>
      <c r="AY863" s="171"/>
      <c r="AZ863" s="171"/>
      <c r="BA863" s="171"/>
      <c r="BB863" s="171"/>
      <c r="BC863" s="171"/>
      <c r="BD863" s="171"/>
      <c r="BE863" s="171"/>
      <c r="BF863" s="171"/>
      <c r="BG863" s="171"/>
      <c r="BH863" s="184"/>
      <c r="BI863" s="178"/>
      <c r="BJ863" s="178"/>
      <c r="BK863" s="172"/>
      <c r="BM863" s="9"/>
    </row>
    <row r="864" spans="2:65" x14ac:dyDescent="0.45">
      <c r="B864" s="189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71"/>
      <c r="AI864" s="171"/>
      <c r="AJ864" s="171"/>
      <c r="AK864" s="171"/>
      <c r="AL864" s="171"/>
      <c r="AM864" s="171"/>
      <c r="AN864" s="171"/>
      <c r="AO864" s="171"/>
      <c r="AP864" s="171"/>
      <c r="AQ864" s="171"/>
      <c r="AR864" s="171"/>
      <c r="AS864" s="171"/>
      <c r="AT864" s="171"/>
      <c r="AU864" s="171"/>
      <c r="AV864" s="171"/>
      <c r="AW864" s="171"/>
      <c r="AX864" s="171"/>
      <c r="AY864" s="171"/>
      <c r="AZ864" s="171"/>
      <c r="BA864" s="171"/>
      <c r="BB864" s="171"/>
      <c r="BC864" s="171"/>
      <c r="BD864" s="171"/>
      <c r="BE864" s="171"/>
      <c r="BF864" s="171"/>
      <c r="BG864" s="171"/>
      <c r="BH864" s="184"/>
      <c r="BI864" s="178"/>
      <c r="BJ864" s="178"/>
      <c r="BK864" s="172"/>
      <c r="BM864" s="9"/>
    </row>
    <row r="865" spans="1:123" x14ac:dyDescent="0.45">
      <c r="B865" s="189"/>
      <c r="C865" s="171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71"/>
      <c r="AI865" s="171"/>
      <c r="AJ865" s="171"/>
      <c r="AK865" s="171"/>
      <c r="AL865" s="171"/>
      <c r="AM865" s="171"/>
      <c r="AN865" s="171"/>
      <c r="AO865" s="171"/>
      <c r="AP865" s="171"/>
      <c r="AQ865" s="171"/>
      <c r="AR865" s="171"/>
      <c r="AS865" s="171"/>
      <c r="AT865" s="171"/>
      <c r="AU865" s="171"/>
      <c r="AV865" s="171"/>
      <c r="AW865" s="171"/>
      <c r="AX865" s="171"/>
      <c r="AY865" s="171"/>
      <c r="AZ865" s="171"/>
      <c r="BA865" s="171"/>
      <c r="BB865" s="171"/>
      <c r="BC865" s="171"/>
      <c r="BD865" s="171"/>
      <c r="BE865" s="171"/>
      <c r="BF865" s="171"/>
      <c r="BG865" s="171"/>
      <c r="BH865" s="184"/>
      <c r="BI865" s="178"/>
      <c r="BJ865" s="178"/>
      <c r="BK865" s="172"/>
      <c r="BM865" s="9"/>
    </row>
    <row r="866" spans="1:123" x14ac:dyDescent="0.45"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71"/>
      <c r="AI866" s="171"/>
      <c r="AJ866" s="171"/>
      <c r="AK866" s="171"/>
      <c r="AL866" s="171"/>
      <c r="AM866" s="171"/>
      <c r="AN866" s="171"/>
      <c r="AO866" s="171"/>
      <c r="AP866" s="171"/>
      <c r="AQ866" s="171"/>
      <c r="AR866" s="171"/>
      <c r="AS866" s="171"/>
      <c r="AT866" s="171"/>
      <c r="AU866" s="171"/>
      <c r="AV866" s="171"/>
      <c r="AW866" s="171"/>
      <c r="AX866" s="171"/>
      <c r="AY866" s="171"/>
      <c r="AZ866" s="171"/>
      <c r="BA866" s="171"/>
      <c r="BB866" s="171"/>
      <c r="BC866" s="171"/>
      <c r="BD866" s="171"/>
      <c r="BE866" s="171"/>
      <c r="BF866" s="171"/>
      <c r="BG866" s="171"/>
      <c r="BH866" s="184"/>
      <c r="BI866" s="178"/>
      <c r="BJ866" s="178"/>
      <c r="BK866" s="172"/>
      <c r="BM866" s="9"/>
    </row>
    <row r="867" spans="1:123" x14ac:dyDescent="0.45"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71"/>
      <c r="AI867" s="171"/>
      <c r="AJ867" s="171"/>
      <c r="AK867" s="171"/>
      <c r="AL867" s="171"/>
      <c r="AM867" s="171"/>
      <c r="AN867" s="171"/>
      <c r="AO867" s="171"/>
      <c r="AP867" s="171"/>
      <c r="AQ867" s="171"/>
      <c r="AR867" s="171"/>
      <c r="AS867" s="171"/>
      <c r="AT867" s="171"/>
      <c r="AU867" s="171"/>
      <c r="AV867" s="171"/>
      <c r="AW867" s="171"/>
      <c r="AX867" s="171"/>
      <c r="AY867" s="171"/>
      <c r="AZ867" s="171"/>
      <c r="BA867" s="171"/>
      <c r="BB867" s="171"/>
      <c r="BC867" s="171"/>
      <c r="BD867" s="171"/>
      <c r="BE867" s="171"/>
      <c r="BF867" s="171"/>
      <c r="BG867" s="171"/>
      <c r="BH867" s="184"/>
      <c r="BI867" s="178"/>
      <c r="BJ867" s="178"/>
      <c r="BK867" s="172"/>
      <c r="BM867" s="9"/>
    </row>
    <row r="868" spans="1:123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71"/>
      <c r="AI868" s="171"/>
      <c r="AJ868" s="171"/>
      <c r="AK868" s="171"/>
      <c r="AL868" s="171"/>
      <c r="AM868" s="171"/>
      <c r="AN868" s="171"/>
      <c r="AO868" s="171"/>
      <c r="AP868" s="171"/>
      <c r="AQ868" s="171"/>
      <c r="AR868" s="171"/>
      <c r="AS868" s="171"/>
      <c r="AT868" s="171"/>
      <c r="AU868" s="171"/>
      <c r="AV868" s="171"/>
      <c r="AW868" s="171"/>
      <c r="AX868" s="171"/>
      <c r="AY868" s="171"/>
      <c r="AZ868" s="171"/>
      <c r="BA868" s="171"/>
      <c r="BB868" s="171"/>
      <c r="BC868" s="171"/>
      <c r="BD868" s="171"/>
      <c r="BE868" s="171"/>
      <c r="BF868" s="171"/>
      <c r="BG868" s="171"/>
      <c r="BH868" s="184"/>
      <c r="BI868" s="178"/>
      <c r="BJ868" s="178"/>
      <c r="BK868" s="172"/>
      <c r="BM868" s="9"/>
    </row>
    <row r="869" spans="1:123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71"/>
      <c r="AI869" s="171"/>
      <c r="AJ869" s="171"/>
      <c r="AK869" s="171"/>
      <c r="AL869" s="171"/>
      <c r="AM869" s="171"/>
      <c r="AN869" s="171"/>
      <c r="AO869" s="171"/>
      <c r="AP869" s="171"/>
      <c r="AQ869" s="171"/>
      <c r="AR869" s="171"/>
      <c r="AS869" s="171"/>
      <c r="AT869" s="171"/>
      <c r="AU869" s="171"/>
      <c r="AV869" s="171"/>
      <c r="AW869" s="171"/>
      <c r="AX869" s="171"/>
      <c r="AY869" s="171"/>
      <c r="AZ869" s="171"/>
      <c r="BA869" s="171"/>
      <c r="BB869" s="171"/>
      <c r="BC869" s="171"/>
      <c r="BD869" s="171"/>
      <c r="BE869" s="171"/>
      <c r="BF869" s="171"/>
      <c r="BG869" s="171"/>
      <c r="BH869" s="184"/>
      <c r="BI869" s="178"/>
      <c r="BJ869" s="178"/>
      <c r="BK869" s="172"/>
      <c r="BM869" s="9"/>
    </row>
    <row r="870" spans="1:123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71"/>
      <c r="AI870" s="171"/>
      <c r="AJ870" s="171"/>
      <c r="AK870" s="171"/>
      <c r="AL870" s="171"/>
      <c r="AM870" s="171"/>
      <c r="AN870" s="171"/>
      <c r="AO870" s="171"/>
      <c r="AP870" s="171"/>
      <c r="AQ870" s="171"/>
      <c r="AR870" s="171"/>
      <c r="AS870" s="171"/>
      <c r="AT870" s="171"/>
      <c r="AU870" s="171"/>
      <c r="AV870" s="171"/>
      <c r="AW870" s="171"/>
      <c r="AX870" s="171"/>
      <c r="AY870" s="171"/>
      <c r="AZ870" s="171"/>
      <c r="BA870" s="171"/>
      <c r="BB870" s="171"/>
      <c r="BC870" s="171"/>
      <c r="BD870" s="171"/>
      <c r="BE870" s="171"/>
      <c r="BF870" s="171"/>
      <c r="BG870" s="171"/>
      <c r="BH870" s="184"/>
      <c r="BI870" s="178"/>
      <c r="BJ870" s="178"/>
      <c r="BK870" s="172"/>
      <c r="BM870" s="9"/>
    </row>
    <row r="871" spans="1:123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71"/>
      <c r="AI871" s="171"/>
      <c r="AJ871" s="171"/>
      <c r="AK871" s="171"/>
      <c r="AL871" s="171"/>
      <c r="AM871" s="171"/>
      <c r="AN871" s="171"/>
      <c r="AO871" s="171"/>
      <c r="AP871" s="171"/>
      <c r="AQ871" s="171"/>
      <c r="AR871" s="171"/>
      <c r="AS871" s="171"/>
      <c r="AT871" s="171"/>
      <c r="AU871" s="171"/>
      <c r="AV871" s="171"/>
      <c r="AW871" s="171"/>
      <c r="AX871" s="171"/>
      <c r="AY871" s="171"/>
      <c r="AZ871" s="171"/>
      <c r="BA871" s="171"/>
      <c r="BB871" s="171"/>
      <c r="BC871" s="171"/>
      <c r="BD871" s="171"/>
      <c r="BE871" s="171"/>
      <c r="BF871" s="171"/>
      <c r="BG871" s="171"/>
      <c r="BH871" s="184"/>
      <c r="BI871" s="178"/>
      <c r="BJ871" s="178"/>
      <c r="BK871" s="172"/>
      <c r="BM871" s="9"/>
    </row>
    <row r="872" spans="1:123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71"/>
      <c r="AI872" s="171"/>
      <c r="AJ872" s="171"/>
      <c r="AK872" s="171"/>
      <c r="AL872" s="171"/>
      <c r="AM872" s="171"/>
      <c r="AN872" s="171"/>
      <c r="AO872" s="171"/>
      <c r="AP872" s="171"/>
      <c r="AQ872" s="171"/>
      <c r="AR872" s="171"/>
      <c r="AS872" s="171"/>
      <c r="AT872" s="171"/>
      <c r="AU872" s="171"/>
      <c r="AV872" s="171"/>
      <c r="AW872" s="171"/>
      <c r="AX872" s="171"/>
      <c r="AY872" s="171"/>
      <c r="AZ872" s="171"/>
      <c r="BA872" s="171"/>
      <c r="BB872" s="171"/>
      <c r="BC872" s="171"/>
      <c r="BD872" s="171"/>
      <c r="BE872" s="171"/>
      <c r="BF872" s="171"/>
      <c r="BG872" s="171"/>
      <c r="BH872" s="184"/>
      <c r="BI872" s="178"/>
      <c r="BJ872" s="178"/>
      <c r="BK872" s="172"/>
      <c r="BM872" s="9"/>
    </row>
    <row r="873" spans="1:123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71"/>
      <c r="AI873" s="171"/>
      <c r="AJ873" s="171"/>
      <c r="AK873" s="171"/>
      <c r="AL873" s="171"/>
      <c r="AM873" s="171"/>
      <c r="AN873" s="171"/>
      <c r="AO873" s="171"/>
      <c r="AP873" s="171"/>
      <c r="AQ873" s="171"/>
      <c r="AR873" s="171"/>
      <c r="AS873" s="171"/>
      <c r="AT873" s="171"/>
      <c r="AU873" s="171"/>
      <c r="AV873" s="171"/>
      <c r="AW873" s="171"/>
      <c r="AX873" s="171"/>
      <c r="AY873" s="171"/>
      <c r="AZ873" s="171"/>
      <c r="BA873" s="171"/>
      <c r="BB873" s="171"/>
      <c r="BC873" s="171"/>
      <c r="BD873" s="171"/>
      <c r="BE873" s="171"/>
      <c r="BF873" s="171"/>
      <c r="BG873" s="171"/>
      <c r="BH873" s="184"/>
      <c r="BI873" s="178"/>
      <c r="BJ873" s="178"/>
      <c r="BK873" s="172"/>
      <c r="BM873" s="9"/>
    </row>
    <row r="874" spans="1:123" s="14" customFormat="1" ht="14.65" thickBot="1" x14ac:dyDescent="0.5">
      <c r="A874" s="8"/>
      <c r="B874" s="189"/>
      <c r="C874" s="180"/>
      <c r="D874" s="180"/>
      <c r="E874" s="180"/>
      <c r="F874" s="180"/>
      <c r="G874" s="180"/>
      <c r="H874" s="180"/>
      <c r="I874" s="180"/>
      <c r="J874" s="180"/>
      <c r="K874" s="180"/>
      <c r="L874" s="180"/>
      <c r="M874" s="180"/>
      <c r="N874" s="180"/>
      <c r="O874" s="180"/>
      <c r="P874" s="180"/>
      <c r="Q874" s="180"/>
      <c r="R874" s="180"/>
      <c r="S874" s="180"/>
      <c r="T874" s="180"/>
      <c r="U874" s="180"/>
      <c r="V874" s="180"/>
      <c r="W874" s="180"/>
      <c r="X874" s="180"/>
      <c r="Y874" s="180"/>
      <c r="Z874" s="180"/>
      <c r="AA874" s="180"/>
      <c r="AB874" s="180"/>
      <c r="AC874" s="180"/>
      <c r="AD874" s="180"/>
      <c r="AE874" s="180"/>
      <c r="AF874" s="180"/>
      <c r="AG874" s="180"/>
      <c r="AH874" s="180"/>
      <c r="AI874" s="180"/>
      <c r="AJ874" s="180"/>
      <c r="AK874" s="180"/>
      <c r="AL874" s="180"/>
      <c r="AM874" s="180"/>
      <c r="AN874" s="180"/>
      <c r="AO874" s="180"/>
      <c r="AP874" s="180"/>
      <c r="AQ874" s="180"/>
      <c r="AR874" s="180"/>
      <c r="AS874" s="180"/>
      <c r="AT874" s="180"/>
      <c r="AU874" s="180"/>
      <c r="AV874" s="180"/>
      <c r="AW874" s="180"/>
      <c r="AX874" s="180"/>
      <c r="AY874" s="180"/>
      <c r="AZ874" s="180"/>
      <c r="BA874" s="180"/>
      <c r="BB874" s="180"/>
      <c r="BC874" s="180"/>
      <c r="BD874" s="180"/>
      <c r="BE874" s="180"/>
      <c r="BF874" s="180"/>
      <c r="BG874" s="180"/>
      <c r="BH874" s="191"/>
      <c r="BI874" s="178"/>
      <c r="BJ874" s="178"/>
      <c r="BK874" s="172"/>
      <c r="BL874"/>
      <c r="BM874" s="9"/>
      <c r="BN874"/>
    </row>
    <row r="875" spans="1:123" ht="14.65" thickTop="1" x14ac:dyDescent="0.45">
      <c r="B875" s="189"/>
      <c r="C875" s="177"/>
      <c r="D875" s="177"/>
      <c r="E875" s="177"/>
      <c r="F875" s="177"/>
      <c r="G875" s="177"/>
      <c r="H875" s="177"/>
      <c r="I875" s="177"/>
      <c r="J875" s="177"/>
      <c r="K875" s="177"/>
      <c r="L875" s="177"/>
      <c r="M875" s="177"/>
      <c r="N875" s="177"/>
      <c r="O875" s="177"/>
      <c r="P875" s="177"/>
      <c r="Q875" s="177"/>
      <c r="R875" s="177"/>
      <c r="S875" s="177"/>
      <c r="T875" s="177"/>
      <c r="U875" s="177"/>
      <c r="V875" s="177"/>
      <c r="W875" s="177"/>
      <c r="X875" s="177"/>
      <c r="Y875" s="177"/>
      <c r="Z875" s="177"/>
      <c r="AA875" s="177"/>
      <c r="AB875" s="177"/>
      <c r="AC875" s="177"/>
      <c r="AD875" s="177"/>
      <c r="AE875" s="177"/>
      <c r="AF875" s="177"/>
      <c r="AG875" s="177"/>
      <c r="AH875" s="177"/>
      <c r="AI875" s="177"/>
      <c r="AJ875" s="177"/>
      <c r="AK875" s="177"/>
      <c r="AL875" s="177"/>
      <c r="AM875" s="177"/>
      <c r="AN875" s="177"/>
      <c r="AO875" s="177"/>
      <c r="AP875" s="177"/>
      <c r="AQ875" s="177"/>
      <c r="AR875" s="177"/>
      <c r="AS875" s="177"/>
      <c r="AT875" s="177"/>
      <c r="AU875" s="177"/>
      <c r="AV875" s="177"/>
      <c r="AW875" s="177"/>
      <c r="AX875" s="177"/>
      <c r="AY875" s="177"/>
      <c r="AZ875" s="177"/>
      <c r="BA875" s="177"/>
      <c r="BB875" s="177"/>
      <c r="BC875" s="177"/>
      <c r="BD875" s="177"/>
      <c r="BE875" s="177"/>
      <c r="BF875" s="177"/>
      <c r="BG875" s="177"/>
      <c r="BH875" s="187"/>
      <c r="BI875" s="178"/>
      <c r="BJ875" s="178"/>
      <c r="BK875" s="172"/>
      <c r="BM875" s="9"/>
      <c r="BO875" s="102"/>
      <c r="BP875" s="102"/>
      <c r="BQ875" s="102"/>
      <c r="BR875" s="102"/>
      <c r="BS875" s="102"/>
      <c r="BT875" s="102"/>
      <c r="BU875" s="102"/>
      <c r="BV875" s="102"/>
      <c r="BW875" s="102"/>
      <c r="BX875" s="102"/>
      <c r="BY875" s="102"/>
      <c r="BZ875" s="102"/>
      <c r="CA875" s="102"/>
      <c r="CB875" s="102"/>
      <c r="CC875" s="102"/>
      <c r="CD875" s="102"/>
      <c r="CE875" s="102"/>
      <c r="CF875" s="102"/>
      <c r="CG875" s="102"/>
      <c r="CH875" s="102"/>
      <c r="CI875" s="102"/>
      <c r="CJ875" s="102"/>
      <c r="CK875" s="102"/>
      <c r="CL875" s="102"/>
      <c r="CM875" s="102"/>
      <c r="CN875" s="102"/>
      <c r="CO875" s="102"/>
      <c r="CP875" s="102"/>
      <c r="CQ875" s="102"/>
      <c r="CR875" s="102"/>
      <c r="CS875" s="102"/>
      <c r="CT875" s="102"/>
      <c r="CU875" s="102"/>
      <c r="CV875" s="102"/>
      <c r="CW875" s="102"/>
      <c r="CX875" s="102"/>
      <c r="CY875" s="102"/>
      <c r="CZ875" s="102"/>
      <c r="DA875" s="102"/>
      <c r="DB875" s="102"/>
      <c r="DC875" s="102"/>
      <c r="DD875" s="102"/>
      <c r="DE875" s="102"/>
      <c r="DF875" s="102"/>
      <c r="DG875" s="102"/>
      <c r="DH875" s="102"/>
      <c r="DI875" s="102"/>
      <c r="DJ875" s="102"/>
      <c r="DK875" s="102"/>
      <c r="DL875" s="102"/>
      <c r="DM875" s="102"/>
      <c r="DN875" s="102"/>
      <c r="DO875" s="102"/>
      <c r="DP875" s="102"/>
      <c r="DQ875" s="102"/>
      <c r="DR875" s="102"/>
      <c r="DS875" s="102"/>
    </row>
    <row r="876" spans="1:123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71"/>
      <c r="AI876" s="171"/>
      <c r="AJ876" s="171"/>
      <c r="AK876" s="171"/>
      <c r="AL876" s="171"/>
      <c r="AM876" s="171"/>
      <c r="AN876" s="171"/>
      <c r="AO876" s="171"/>
      <c r="AP876" s="171"/>
      <c r="AQ876" s="171"/>
      <c r="AR876" s="171"/>
      <c r="AS876" s="171"/>
      <c r="AT876" s="171"/>
      <c r="AU876" s="171"/>
      <c r="AV876" s="171"/>
      <c r="AW876" s="171"/>
      <c r="AX876" s="171"/>
      <c r="AY876" s="171"/>
      <c r="AZ876" s="171"/>
      <c r="BA876" s="171"/>
      <c r="BB876" s="171"/>
      <c r="BC876" s="171"/>
      <c r="BD876" s="171"/>
      <c r="BE876" s="171"/>
      <c r="BF876" s="171"/>
      <c r="BG876" s="171"/>
      <c r="BH876" s="184"/>
      <c r="BI876" s="178"/>
      <c r="BJ876" s="178"/>
      <c r="BK876" s="172"/>
      <c r="BM876" s="9"/>
      <c r="BO876" s="8">
        <v>0</v>
      </c>
      <c r="BP876" s="39">
        <v>0</v>
      </c>
      <c r="BQ876" s="39">
        <v>0</v>
      </c>
      <c r="BR876" s="39">
        <v>0</v>
      </c>
      <c r="BS876" s="39">
        <v>0</v>
      </c>
      <c r="BT876" s="39">
        <v>0</v>
      </c>
      <c r="BU876" s="39">
        <v>0</v>
      </c>
      <c r="BV876" s="39">
        <v>0</v>
      </c>
      <c r="BW876" s="39">
        <v>0</v>
      </c>
      <c r="BX876" s="39">
        <v>0</v>
      </c>
      <c r="BY876" s="39">
        <v>0</v>
      </c>
      <c r="BZ876" s="39">
        <v>0</v>
      </c>
      <c r="CA876" s="39">
        <v>0</v>
      </c>
      <c r="CB876" s="39">
        <v>0</v>
      </c>
      <c r="CC876" s="39">
        <v>0</v>
      </c>
      <c r="CD876" s="39">
        <v>0</v>
      </c>
      <c r="CE876" s="39">
        <v>0</v>
      </c>
      <c r="CF876" s="39">
        <v>0</v>
      </c>
      <c r="CG876" s="39">
        <v>0</v>
      </c>
      <c r="CH876" s="39">
        <v>0</v>
      </c>
      <c r="CI876" s="39">
        <v>0</v>
      </c>
      <c r="CJ876" s="39">
        <v>0</v>
      </c>
      <c r="CK876" s="39">
        <v>0</v>
      </c>
      <c r="CL876" s="39">
        <v>0</v>
      </c>
      <c r="CM876" s="39">
        <v>0</v>
      </c>
      <c r="CN876" s="39">
        <v>0</v>
      </c>
      <c r="CO876" s="39">
        <v>0</v>
      </c>
      <c r="CP876" s="39">
        <v>0</v>
      </c>
      <c r="CQ876" s="39">
        <v>0</v>
      </c>
      <c r="CR876" s="39">
        <v>0</v>
      </c>
      <c r="CS876" s="39">
        <v>0</v>
      </c>
      <c r="CT876" s="39">
        <v>0</v>
      </c>
      <c r="CU876" s="39">
        <v>0</v>
      </c>
      <c r="CV876" s="39">
        <v>0</v>
      </c>
      <c r="CW876" s="39">
        <v>0</v>
      </c>
      <c r="CX876" s="39">
        <v>0</v>
      </c>
      <c r="CY876" s="39">
        <v>0</v>
      </c>
      <c r="CZ876" s="39">
        <v>0</v>
      </c>
      <c r="DA876" s="39">
        <v>0</v>
      </c>
      <c r="DB876" s="39">
        <v>0</v>
      </c>
      <c r="DC876" s="39">
        <v>0</v>
      </c>
      <c r="DD876" s="39">
        <v>0</v>
      </c>
      <c r="DE876" s="39">
        <v>0</v>
      </c>
      <c r="DF876" s="39">
        <v>0</v>
      </c>
      <c r="DG876" s="39">
        <v>0</v>
      </c>
      <c r="DH876" s="39">
        <v>0</v>
      </c>
      <c r="DI876" s="39">
        <v>0</v>
      </c>
      <c r="DJ876" s="39">
        <v>0</v>
      </c>
      <c r="DK876" s="39">
        <v>0</v>
      </c>
      <c r="DL876" s="39">
        <v>0</v>
      </c>
      <c r="DM876" s="39">
        <v>0</v>
      </c>
      <c r="DN876" s="39">
        <v>0</v>
      </c>
      <c r="DO876" s="39">
        <v>0</v>
      </c>
      <c r="DP876" s="39">
        <v>0</v>
      </c>
      <c r="DQ876" s="39">
        <v>0</v>
      </c>
      <c r="DR876" s="39">
        <v>0</v>
      </c>
      <c r="DS876" s="39">
        <v>0</v>
      </c>
    </row>
    <row r="877" spans="1:123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71"/>
      <c r="AI877" s="171"/>
      <c r="AJ877" s="171"/>
      <c r="AK877" s="171"/>
      <c r="AL877" s="171"/>
      <c r="AM877" s="171"/>
      <c r="AN877" s="171"/>
      <c r="AO877" s="171"/>
      <c r="AP877" s="171"/>
      <c r="AQ877" s="171"/>
      <c r="AR877" s="171"/>
      <c r="AS877" s="171"/>
      <c r="AT877" s="171"/>
      <c r="AU877" s="171"/>
      <c r="AV877" s="171"/>
      <c r="AW877" s="171"/>
      <c r="AX877" s="171"/>
      <c r="AY877" s="171"/>
      <c r="AZ877" s="171"/>
      <c r="BA877" s="171"/>
      <c r="BB877" s="171"/>
      <c r="BC877" s="171"/>
      <c r="BD877" s="171"/>
      <c r="BE877" s="171"/>
      <c r="BF877" s="171"/>
      <c r="BG877" s="171"/>
      <c r="BH877" s="184"/>
      <c r="BI877" s="178"/>
      <c r="BJ877" s="178"/>
      <c r="BK877" s="172"/>
      <c r="BM877" s="9"/>
      <c r="BO877" s="40">
        <f t="shared" ref="BO877:CT877" si="42">ROWS(C875:C894)-COUNTBLANK(C875:C894)</f>
        <v>0</v>
      </c>
      <c r="BP877" s="40">
        <f t="shared" si="42"/>
        <v>0</v>
      </c>
      <c r="BQ877" s="40">
        <f t="shared" si="42"/>
        <v>0</v>
      </c>
      <c r="BR877" s="40">
        <f t="shared" si="42"/>
        <v>0</v>
      </c>
      <c r="BS877" s="40">
        <f t="shared" si="42"/>
        <v>0</v>
      </c>
      <c r="BT877" s="40">
        <f t="shared" si="42"/>
        <v>0</v>
      </c>
      <c r="BU877" s="40">
        <f t="shared" si="42"/>
        <v>0</v>
      </c>
      <c r="BV877" s="40">
        <f t="shared" si="42"/>
        <v>0</v>
      </c>
      <c r="BW877" s="40">
        <f t="shared" si="42"/>
        <v>0</v>
      </c>
      <c r="BX877" s="40">
        <f t="shared" si="42"/>
        <v>0</v>
      </c>
      <c r="BY877" s="40">
        <f t="shared" si="42"/>
        <v>0</v>
      </c>
      <c r="BZ877" s="40">
        <f t="shared" si="42"/>
        <v>0</v>
      </c>
      <c r="CA877" s="40">
        <f t="shared" si="42"/>
        <v>0</v>
      </c>
      <c r="CB877" s="40">
        <f t="shared" si="42"/>
        <v>0</v>
      </c>
      <c r="CC877" s="40">
        <f t="shared" si="42"/>
        <v>0</v>
      </c>
      <c r="CD877" s="40">
        <f t="shared" si="42"/>
        <v>0</v>
      </c>
      <c r="CE877" s="40">
        <f t="shared" si="42"/>
        <v>0</v>
      </c>
      <c r="CF877" s="40">
        <f t="shared" si="42"/>
        <v>0</v>
      </c>
      <c r="CG877" s="40">
        <f t="shared" si="42"/>
        <v>0</v>
      </c>
      <c r="CH877" s="40">
        <f t="shared" si="42"/>
        <v>0</v>
      </c>
      <c r="CI877" s="40">
        <f t="shared" si="42"/>
        <v>0</v>
      </c>
      <c r="CJ877" s="40">
        <f t="shared" si="42"/>
        <v>0</v>
      </c>
      <c r="CK877" s="40">
        <f t="shared" si="42"/>
        <v>0</v>
      </c>
      <c r="CL877" s="40">
        <f t="shared" si="42"/>
        <v>0</v>
      </c>
      <c r="CM877" s="40">
        <f t="shared" si="42"/>
        <v>0</v>
      </c>
      <c r="CN877" s="40">
        <f t="shared" si="42"/>
        <v>0</v>
      </c>
      <c r="CO877" s="40">
        <f t="shared" si="42"/>
        <v>0</v>
      </c>
      <c r="CP877" s="40">
        <f t="shared" si="42"/>
        <v>0</v>
      </c>
      <c r="CQ877" s="40">
        <f t="shared" si="42"/>
        <v>0</v>
      </c>
      <c r="CR877" s="40">
        <f t="shared" si="42"/>
        <v>0</v>
      </c>
      <c r="CS877" s="40">
        <f t="shared" si="42"/>
        <v>0</v>
      </c>
      <c r="CT877" s="40">
        <f t="shared" si="42"/>
        <v>0</v>
      </c>
      <c r="CU877" s="40">
        <f t="shared" ref="CU877:DS877" si="43">ROWS(AI875:AI894)-COUNTBLANK(AI875:AI894)</f>
        <v>0</v>
      </c>
      <c r="CV877" s="40">
        <f t="shared" si="43"/>
        <v>0</v>
      </c>
      <c r="CW877" s="40">
        <f t="shared" si="43"/>
        <v>0</v>
      </c>
      <c r="CX877" s="40">
        <f t="shared" si="43"/>
        <v>0</v>
      </c>
      <c r="CY877" s="40">
        <f t="shared" si="43"/>
        <v>0</v>
      </c>
      <c r="CZ877" s="40">
        <f t="shared" si="43"/>
        <v>0</v>
      </c>
      <c r="DA877" s="40">
        <f t="shared" si="43"/>
        <v>0</v>
      </c>
      <c r="DB877" s="40">
        <f t="shared" si="43"/>
        <v>0</v>
      </c>
      <c r="DC877" s="40">
        <f t="shared" si="43"/>
        <v>0</v>
      </c>
      <c r="DD877" s="40">
        <f t="shared" si="43"/>
        <v>0</v>
      </c>
      <c r="DE877" s="40">
        <f t="shared" si="43"/>
        <v>0</v>
      </c>
      <c r="DF877" s="40">
        <f t="shared" si="43"/>
        <v>0</v>
      </c>
      <c r="DG877" s="40">
        <f t="shared" si="43"/>
        <v>0</v>
      </c>
      <c r="DH877" s="40">
        <f t="shared" si="43"/>
        <v>0</v>
      </c>
      <c r="DI877" s="40">
        <f t="shared" si="43"/>
        <v>0</v>
      </c>
      <c r="DJ877" s="40">
        <f t="shared" si="43"/>
        <v>0</v>
      </c>
      <c r="DK877" s="40">
        <f t="shared" si="43"/>
        <v>0</v>
      </c>
      <c r="DL877" s="40">
        <f t="shared" si="43"/>
        <v>0</v>
      </c>
      <c r="DM877" s="40">
        <f t="shared" si="43"/>
        <v>0</v>
      </c>
      <c r="DN877" s="40">
        <f t="shared" si="43"/>
        <v>0</v>
      </c>
      <c r="DO877" s="40">
        <f t="shared" si="43"/>
        <v>0</v>
      </c>
      <c r="DP877" s="40">
        <f t="shared" si="43"/>
        <v>0</v>
      </c>
      <c r="DQ877" s="40">
        <f t="shared" si="43"/>
        <v>0</v>
      </c>
      <c r="DR877" s="40">
        <f t="shared" si="43"/>
        <v>0</v>
      </c>
      <c r="DS877" s="40">
        <f t="shared" si="43"/>
        <v>0</v>
      </c>
    </row>
    <row r="878" spans="1:123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71"/>
      <c r="AI878" s="171"/>
      <c r="AJ878" s="171"/>
      <c r="AK878" s="171"/>
      <c r="AL878" s="171"/>
      <c r="AM878" s="171"/>
      <c r="AN878" s="171"/>
      <c r="AO878" s="171"/>
      <c r="AP878" s="171"/>
      <c r="AQ878" s="171"/>
      <c r="AR878" s="171"/>
      <c r="AS878" s="171"/>
      <c r="AT878" s="171"/>
      <c r="AU878" s="171"/>
      <c r="AV878" s="171"/>
      <c r="AW878" s="171"/>
      <c r="AX878" s="171"/>
      <c r="AY878" s="171"/>
      <c r="AZ878" s="171"/>
      <c r="BA878" s="171"/>
      <c r="BB878" s="171"/>
      <c r="BC878" s="171"/>
      <c r="BD878" s="171"/>
      <c r="BE878" s="171"/>
      <c r="BF878" s="171"/>
      <c r="BG878" s="171"/>
      <c r="BH878" s="184"/>
      <c r="BI878" s="178"/>
      <c r="BJ878" s="178"/>
      <c r="BK878" s="172"/>
      <c r="BM878" s="9"/>
    </row>
    <row r="879" spans="1:123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71"/>
      <c r="AI879" s="171"/>
      <c r="AJ879" s="171"/>
      <c r="AK879" s="171"/>
      <c r="AL879" s="171"/>
      <c r="AM879" s="171"/>
      <c r="AN879" s="171"/>
      <c r="AO879" s="171"/>
      <c r="AP879" s="171"/>
      <c r="AQ879" s="171"/>
      <c r="AR879" s="171"/>
      <c r="AS879" s="171"/>
      <c r="AT879" s="171"/>
      <c r="AU879" s="171"/>
      <c r="AV879" s="171"/>
      <c r="AW879" s="171"/>
      <c r="AX879" s="171"/>
      <c r="AY879" s="171"/>
      <c r="AZ879" s="171"/>
      <c r="BA879" s="171"/>
      <c r="BB879" s="171"/>
      <c r="BC879" s="171"/>
      <c r="BD879" s="171"/>
      <c r="BE879" s="171"/>
      <c r="BF879" s="171"/>
      <c r="BG879" s="171"/>
      <c r="BH879" s="184"/>
      <c r="BI879" s="178"/>
      <c r="BJ879" s="178"/>
      <c r="BK879" s="172"/>
      <c r="BM879" s="9"/>
      <c r="BO879" s="22" t="s">
        <v>257</v>
      </c>
      <c r="BP879" s="22" t="s">
        <v>587</v>
      </c>
      <c r="BQ879" s="22" t="s">
        <v>590</v>
      </c>
      <c r="BR879" s="22" t="s">
        <v>588</v>
      </c>
      <c r="BS879" s="22" t="s">
        <v>589</v>
      </c>
    </row>
    <row r="880" spans="1:123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71"/>
      <c r="AI880" s="171"/>
      <c r="AJ880" s="171"/>
      <c r="AK880" s="171"/>
      <c r="AL880" s="171"/>
      <c r="AM880" s="171"/>
      <c r="AN880" s="171"/>
      <c r="AO880" s="171"/>
      <c r="AP880" s="171"/>
      <c r="AQ880" s="171"/>
      <c r="AR880" s="171"/>
      <c r="AS880" s="171"/>
      <c r="AT880" s="171"/>
      <c r="AU880" s="171"/>
      <c r="AV880" s="171"/>
      <c r="AW880" s="171"/>
      <c r="AX880" s="171"/>
      <c r="AY880" s="171"/>
      <c r="AZ880" s="171"/>
      <c r="BA880" s="171"/>
      <c r="BB880" s="171"/>
      <c r="BC880" s="171"/>
      <c r="BD880" s="171"/>
      <c r="BE880" s="171"/>
      <c r="BF880" s="171"/>
      <c r="BG880" s="171"/>
      <c r="BH880" s="184"/>
      <c r="BI880" s="178"/>
      <c r="BJ880" s="178"/>
      <c r="BK880" s="172"/>
      <c r="BM880" s="9"/>
      <c r="BO880" s="23">
        <f>ROWS(BH875:BH894)-COUNTBLANK(BH875:BH894)</f>
        <v>0</v>
      </c>
      <c r="BP880" s="23">
        <f>COUNTIF(BK875:BK894,"FALSE")</f>
        <v>0</v>
      </c>
      <c r="BQ880" s="23">
        <f>BO880-BP880</f>
        <v>0</v>
      </c>
      <c r="BR880" s="23">
        <f>COUNTIF(BJ875:BJ894,"O")</f>
        <v>0</v>
      </c>
      <c r="BS880" s="23">
        <f>COUNTIF(BJ875:BJ894,"*~?")</f>
        <v>0</v>
      </c>
    </row>
    <row r="881" spans="1:123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71"/>
      <c r="AI881" s="171"/>
      <c r="AJ881" s="171"/>
      <c r="AK881" s="171"/>
      <c r="AL881" s="171"/>
      <c r="AM881" s="171"/>
      <c r="AN881" s="171"/>
      <c r="AO881" s="171"/>
      <c r="AP881" s="171"/>
      <c r="AQ881" s="171"/>
      <c r="AR881" s="171"/>
      <c r="AS881" s="171"/>
      <c r="AT881" s="171"/>
      <c r="AU881" s="171"/>
      <c r="AV881" s="171"/>
      <c r="AW881" s="171"/>
      <c r="AX881" s="171"/>
      <c r="AY881" s="171"/>
      <c r="AZ881" s="171"/>
      <c r="BA881" s="171"/>
      <c r="BB881" s="171"/>
      <c r="BC881" s="171"/>
      <c r="BD881" s="171"/>
      <c r="BE881" s="171"/>
      <c r="BF881" s="171"/>
      <c r="BG881" s="171"/>
      <c r="BH881" s="184"/>
      <c r="BI881" s="178"/>
      <c r="BJ881" s="178"/>
      <c r="BK881" s="172"/>
      <c r="BM881" s="9"/>
    </row>
    <row r="882" spans="1:123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71"/>
      <c r="AI882" s="171"/>
      <c r="AJ882" s="171"/>
      <c r="AK882" s="171"/>
      <c r="AL882" s="171"/>
      <c r="AM882" s="171"/>
      <c r="AN882" s="171"/>
      <c r="AO882" s="171"/>
      <c r="AP882" s="171"/>
      <c r="AQ882" s="171"/>
      <c r="AR882" s="171"/>
      <c r="AS882" s="171"/>
      <c r="AT882" s="171"/>
      <c r="AU882" s="171"/>
      <c r="AV882" s="171"/>
      <c r="AW882" s="171"/>
      <c r="AX882" s="171"/>
      <c r="AY882" s="171"/>
      <c r="AZ882" s="171"/>
      <c r="BA882" s="171"/>
      <c r="BB882" s="171"/>
      <c r="BC882" s="171"/>
      <c r="BD882" s="171"/>
      <c r="BE882" s="171"/>
      <c r="BF882" s="171"/>
      <c r="BG882" s="171"/>
      <c r="BH882" s="184"/>
      <c r="BI882" s="178"/>
      <c r="BJ882" s="178"/>
      <c r="BK882" s="172"/>
      <c r="BM882" s="9"/>
      <c r="BO882" s="23"/>
      <c r="BP882" s="22" t="s">
        <v>455</v>
      </c>
      <c r="BQ882" s="22" t="s">
        <v>337</v>
      </c>
      <c r="BR882" s="22" t="s">
        <v>456</v>
      </c>
      <c r="BS882" s="88" t="s">
        <v>338</v>
      </c>
      <c r="BT882" s="88" t="s">
        <v>340</v>
      </c>
      <c r="BU882" s="88" t="s">
        <v>339</v>
      </c>
    </row>
    <row r="883" spans="1:123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71"/>
      <c r="AI883" s="171"/>
      <c r="AJ883" s="171"/>
      <c r="AK883" s="171"/>
      <c r="AL883" s="171"/>
      <c r="AM883" s="171"/>
      <c r="AN883" s="171"/>
      <c r="AO883" s="171"/>
      <c r="AP883" s="171"/>
      <c r="AQ883" s="171"/>
      <c r="AR883" s="171"/>
      <c r="AS883" s="171"/>
      <c r="AT883" s="171"/>
      <c r="AU883" s="171"/>
      <c r="AV883" s="171"/>
      <c r="AW883" s="171"/>
      <c r="AX883" s="171"/>
      <c r="AY883" s="171"/>
      <c r="AZ883" s="171"/>
      <c r="BA883" s="171"/>
      <c r="BB883" s="171"/>
      <c r="BC883" s="171"/>
      <c r="BD883" s="171"/>
      <c r="BE883" s="171"/>
      <c r="BF883" s="171"/>
      <c r="BG883" s="171"/>
      <c r="BH883" s="184"/>
      <c r="BI883" s="178"/>
      <c r="BJ883" s="178"/>
      <c r="BK883" s="172"/>
      <c r="BM883" s="9"/>
      <c r="BO883" s="22" t="s">
        <v>260</v>
      </c>
      <c r="BP883" s="25">
        <f>IF(ISNUMBER(SEARCH("S",A816)),COUNTIF(BK875:BK884,"False"),0)</f>
        <v>0</v>
      </c>
      <c r="BQ883" s="25">
        <f>IF(ISNUMBER(SEARCH("S",A816)),COUNTIF(BK885:BK894,"False"),0)</f>
        <v>0</v>
      </c>
      <c r="BR883" s="25">
        <v>0</v>
      </c>
      <c r="BS883" s="25">
        <f>IF(ISNUMBER(SEARCH("S",A816)),COUNTIF(BK875:BK879,"False")+COUNTIF(BK890:BK892,"False"),0)</f>
        <v>0</v>
      </c>
      <c r="BT883" s="25">
        <f>IF(ISNUMBER(SEARCH("S",A816)),COUNTIF(BK880:BK884,"False"),0)</f>
        <v>0</v>
      </c>
      <c r="BU883" s="25">
        <f>IF(ISNUMBER(SEARCH("S",A816)),COUNTIF(BK885:BK889,"False")+COUNTIF(BK893:BK894,"False"),0)</f>
        <v>0</v>
      </c>
    </row>
    <row r="884" spans="1:123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71"/>
      <c r="AI884" s="171"/>
      <c r="AJ884" s="171"/>
      <c r="AK884" s="171"/>
      <c r="AL884" s="171"/>
      <c r="AM884" s="171"/>
      <c r="AN884" s="171"/>
      <c r="AO884" s="171"/>
      <c r="AP884" s="171"/>
      <c r="AQ884" s="171"/>
      <c r="AR884" s="171"/>
      <c r="AS884" s="171"/>
      <c r="AT884" s="171"/>
      <c r="AU884" s="171"/>
      <c r="AV884" s="171"/>
      <c r="AW884" s="171"/>
      <c r="AX884" s="171"/>
      <c r="AY884" s="171"/>
      <c r="AZ884" s="171"/>
      <c r="BA884" s="171"/>
      <c r="BB884" s="171"/>
      <c r="BC884" s="171"/>
      <c r="BD884" s="171"/>
      <c r="BE884" s="171"/>
      <c r="BF884" s="171"/>
      <c r="BG884" s="171"/>
      <c r="BH884" s="184"/>
      <c r="BI884" s="178"/>
      <c r="BJ884" s="178"/>
      <c r="BK884" s="172"/>
      <c r="BM884" s="9"/>
      <c r="BO884" s="22" t="s">
        <v>352</v>
      </c>
      <c r="BP884" s="25">
        <f>IF(ISNUMBER(SEARCH("P",A816)),COUNTIF(BK875:BK884,"False"),0)</f>
        <v>0</v>
      </c>
      <c r="BQ884" s="25">
        <f>IF(ISNUMBER(SEARCH("P",A816)),COUNTIF(BK882:BK891,"False"),0)</f>
        <v>0</v>
      </c>
      <c r="BR884" s="25">
        <v>0</v>
      </c>
      <c r="BS884" s="25">
        <f>IF(ISNUMBER(SEARCH("P",A816)),COUNTIF(BK875:BK879,"False")+COUNTIF(BK888:BK889,"False"),0)</f>
        <v>0</v>
      </c>
      <c r="BT884" s="25">
        <f>IF(ISNUMBER(SEARCH("P",A816)),COUNTIF(BK880:BK883,"False"),0)</f>
        <v>0</v>
      </c>
      <c r="BU884" s="25">
        <f>IF(ISNUMBER(SEARCH("P",A816)),COUNTIF(BK884:BK887,"False")+COUNTIF(BK890:BK891,"False"),0)</f>
        <v>0</v>
      </c>
    </row>
    <row r="885" spans="1:123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71"/>
      <c r="AI885" s="171"/>
      <c r="AJ885" s="171"/>
      <c r="AK885" s="171"/>
      <c r="AL885" s="171"/>
      <c r="AM885" s="171"/>
      <c r="AN885" s="171"/>
      <c r="AO885" s="171"/>
      <c r="AP885" s="171"/>
      <c r="AQ885" s="171"/>
      <c r="AR885" s="171"/>
      <c r="AS885" s="171"/>
      <c r="AT885" s="171"/>
      <c r="AU885" s="171"/>
      <c r="AV885" s="171"/>
      <c r="AW885" s="171"/>
      <c r="AX885" s="171"/>
      <c r="AY885" s="171"/>
      <c r="AZ885" s="171"/>
      <c r="BA885" s="171"/>
      <c r="BB885" s="171"/>
      <c r="BC885" s="171"/>
      <c r="BD885" s="171"/>
      <c r="BE885" s="171"/>
      <c r="BF885" s="171"/>
      <c r="BG885" s="171"/>
      <c r="BH885" s="184"/>
      <c r="BI885" s="178"/>
      <c r="BJ885" s="178"/>
      <c r="BK885" s="172"/>
      <c r="BM885" s="9"/>
      <c r="BO885" s="22" t="s">
        <v>353</v>
      </c>
      <c r="BP885" s="25">
        <v>0</v>
      </c>
      <c r="BQ885" s="25">
        <v>0</v>
      </c>
      <c r="BR885" s="25">
        <v>0</v>
      </c>
      <c r="BS885" s="25">
        <v>0</v>
      </c>
      <c r="BT885" s="25">
        <v>0</v>
      </c>
      <c r="BU885" s="25">
        <v>0</v>
      </c>
    </row>
    <row r="886" spans="1:123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71"/>
      <c r="AI886" s="171"/>
      <c r="AJ886" s="171"/>
      <c r="AK886" s="171"/>
      <c r="AL886" s="171"/>
      <c r="AM886" s="171"/>
      <c r="AN886" s="171"/>
      <c r="AO886" s="171"/>
      <c r="AP886" s="171"/>
      <c r="AQ886" s="171"/>
      <c r="AR886" s="171"/>
      <c r="AS886" s="171"/>
      <c r="AT886" s="171"/>
      <c r="AU886" s="171"/>
      <c r="AV886" s="171"/>
      <c r="AW886" s="171"/>
      <c r="AX886" s="171"/>
      <c r="AY886" s="171"/>
      <c r="AZ886" s="171"/>
      <c r="BA886" s="171"/>
      <c r="BB886" s="171"/>
      <c r="BC886" s="171"/>
      <c r="BD886" s="171"/>
      <c r="BE886" s="171"/>
      <c r="BF886" s="171"/>
      <c r="BG886" s="171"/>
      <c r="BH886" s="184"/>
      <c r="BI886" s="178"/>
      <c r="BJ886" s="178"/>
      <c r="BK886" s="172"/>
      <c r="BM886" s="9"/>
    </row>
    <row r="887" spans="1:123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71"/>
      <c r="AI887" s="171"/>
      <c r="AJ887" s="171"/>
      <c r="AK887" s="171"/>
      <c r="AL887" s="171"/>
      <c r="AM887" s="171"/>
      <c r="AN887" s="171"/>
      <c r="AO887" s="171"/>
      <c r="AP887" s="171"/>
      <c r="AQ887" s="171"/>
      <c r="AR887" s="171"/>
      <c r="AS887" s="171"/>
      <c r="AT887" s="171"/>
      <c r="AU887" s="171"/>
      <c r="AV887" s="171"/>
      <c r="AW887" s="171"/>
      <c r="AX887" s="171"/>
      <c r="AY887" s="171"/>
      <c r="AZ887" s="171"/>
      <c r="BA887" s="171"/>
      <c r="BB887" s="171"/>
      <c r="BC887" s="171"/>
      <c r="BD887" s="171"/>
      <c r="BE887" s="171"/>
      <c r="BF887" s="171"/>
      <c r="BG887" s="171"/>
      <c r="BH887" s="184"/>
      <c r="BI887" s="178"/>
      <c r="BJ887" s="178"/>
      <c r="BK887" s="172"/>
      <c r="BM887" s="9"/>
    </row>
    <row r="888" spans="1:123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71"/>
      <c r="AI888" s="171"/>
      <c r="AJ888" s="171"/>
      <c r="AK888" s="171"/>
      <c r="AL888" s="171"/>
      <c r="AM888" s="171"/>
      <c r="AN888" s="171"/>
      <c r="AO888" s="171"/>
      <c r="AP888" s="171"/>
      <c r="AQ888" s="171"/>
      <c r="AR888" s="171"/>
      <c r="AS888" s="171"/>
      <c r="AT888" s="171"/>
      <c r="AU888" s="171"/>
      <c r="AV888" s="171"/>
      <c r="AW888" s="171"/>
      <c r="AX888" s="171"/>
      <c r="AY888" s="171"/>
      <c r="AZ888" s="171"/>
      <c r="BA888" s="171"/>
      <c r="BB888" s="171"/>
      <c r="BC888" s="171"/>
      <c r="BD888" s="171"/>
      <c r="BE888" s="171"/>
      <c r="BF888" s="171"/>
      <c r="BG888" s="171"/>
      <c r="BH888" s="184"/>
      <c r="BI888" s="178"/>
      <c r="BJ888" s="178"/>
      <c r="BK888" s="172"/>
      <c r="BM888" s="9"/>
    </row>
    <row r="889" spans="1:123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71"/>
      <c r="AI889" s="171"/>
      <c r="AJ889" s="171"/>
      <c r="AK889" s="171"/>
      <c r="AL889" s="171"/>
      <c r="AM889" s="171"/>
      <c r="AN889" s="171"/>
      <c r="AO889" s="171"/>
      <c r="AP889" s="171"/>
      <c r="AQ889" s="171"/>
      <c r="AR889" s="171"/>
      <c r="AS889" s="171"/>
      <c r="AT889" s="171"/>
      <c r="AU889" s="171"/>
      <c r="AV889" s="171"/>
      <c r="AW889" s="171"/>
      <c r="AX889" s="171"/>
      <c r="AY889" s="171"/>
      <c r="AZ889" s="171"/>
      <c r="BA889" s="171"/>
      <c r="BB889" s="171"/>
      <c r="BC889" s="171"/>
      <c r="BD889" s="171"/>
      <c r="BE889" s="171"/>
      <c r="BF889" s="171"/>
      <c r="BG889" s="171"/>
      <c r="BH889" s="184"/>
      <c r="BI889" s="178"/>
      <c r="BJ889" s="178"/>
      <c r="BK889" s="172"/>
      <c r="BM889" s="9"/>
    </row>
    <row r="890" spans="1:123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71"/>
      <c r="AI890" s="171"/>
      <c r="AJ890" s="171"/>
      <c r="AK890" s="171"/>
      <c r="AL890" s="171"/>
      <c r="AM890" s="171"/>
      <c r="AN890" s="171"/>
      <c r="AO890" s="171"/>
      <c r="AP890" s="171"/>
      <c r="AQ890" s="171"/>
      <c r="AR890" s="171"/>
      <c r="AS890" s="171"/>
      <c r="AT890" s="171"/>
      <c r="AU890" s="171"/>
      <c r="AV890" s="171"/>
      <c r="AW890" s="171"/>
      <c r="AX890" s="171"/>
      <c r="AY890" s="171"/>
      <c r="AZ890" s="171"/>
      <c r="BA890" s="171"/>
      <c r="BB890" s="171"/>
      <c r="BC890" s="171"/>
      <c r="BD890" s="171"/>
      <c r="BE890" s="171"/>
      <c r="BF890" s="171"/>
      <c r="BG890" s="171"/>
      <c r="BH890" s="184"/>
      <c r="BI890" s="178"/>
      <c r="BJ890" s="178"/>
      <c r="BK890" s="172"/>
      <c r="BM890" s="9"/>
    </row>
    <row r="891" spans="1:123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71"/>
      <c r="AI891" s="171"/>
      <c r="AJ891" s="171"/>
      <c r="AK891" s="171"/>
      <c r="AL891" s="171"/>
      <c r="AM891" s="171"/>
      <c r="AN891" s="171"/>
      <c r="AO891" s="171"/>
      <c r="AP891" s="171"/>
      <c r="AQ891" s="171"/>
      <c r="AR891" s="171"/>
      <c r="AS891" s="171"/>
      <c r="AT891" s="171"/>
      <c r="AU891" s="171"/>
      <c r="AV891" s="171"/>
      <c r="AW891" s="171"/>
      <c r="AX891" s="171"/>
      <c r="AY891" s="171"/>
      <c r="AZ891" s="171"/>
      <c r="BA891" s="171"/>
      <c r="BB891" s="171"/>
      <c r="BC891" s="171"/>
      <c r="BD891" s="171"/>
      <c r="BE891" s="171"/>
      <c r="BF891" s="171"/>
      <c r="BG891" s="171"/>
      <c r="BH891" s="184"/>
      <c r="BI891" s="178"/>
      <c r="BJ891" s="178"/>
      <c r="BK891" s="172"/>
      <c r="BM891" s="9"/>
    </row>
    <row r="892" spans="1:123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71"/>
      <c r="AI892" s="171"/>
      <c r="AJ892" s="171"/>
      <c r="AK892" s="171"/>
      <c r="AL892" s="171"/>
      <c r="AM892" s="171"/>
      <c r="AN892" s="171"/>
      <c r="AO892" s="171"/>
      <c r="AP892" s="171"/>
      <c r="AQ892" s="171"/>
      <c r="AR892" s="171"/>
      <c r="AS892" s="171"/>
      <c r="AT892" s="171"/>
      <c r="AU892" s="171"/>
      <c r="AV892" s="171"/>
      <c r="AW892" s="171"/>
      <c r="AX892" s="171"/>
      <c r="AY892" s="171"/>
      <c r="AZ892" s="171"/>
      <c r="BA892" s="171"/>
      <c r="BB892" s="171"/>
      <c r="BC892" s="171"/>
      <c r="BD892" s="171"/>
      <c r="BE892" s="171"/>
      <c r="BF892" s="171"/>
      <c r="BG892" s="171"/>
      <c r="BH892" s="184"/>
      <c r="BI892" s="178"/>
      <c r="BJ892" s="178"/>
      <c r="BK892" s="172"/>
      <c r="BM892" s="9"/>
    </row>
    <row r="893" spans="1:123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71"/>
      <c r="AI893" s="171"/>
      <c r="AJ893" s="171"/>
      <c r="AK893" s="171"/>
      <c r="AL893" s="171"/>
      <c r="AM893" s="171"/>
      <c r="AN893" s="171"/>
      <c r="AO893" s="171"/>
      <c r="AP893" s="171"/>
      <c r="AQ893" s="171"/>
      <c r="AR893" s="171"/>
      <c r="AS893" s="171"/>
      <c r="AT893" s="171"/>
      <c r="AU893" s="171"/>
      <c r="AV893" s="171"/>
      <c r="AW893" s="171"/>
      <c r="AX893" s="171"/>
      <c r="AY893" s="171"/>
      <c r="AZ893" s="171"/>
      <c r="BA893" s="171"/>
      <c r="BB893" s="171"/>
      <c r="BC893" s="171"/>
      <c r="BD893" s="171"/>
      <c r="BE893" s="171"/>
      <c r="BF893" s="171"/>
      <c r="BG893" s="171"/>
      <c r="BH893" s="184"/>
      <c r="BI893" s="178"/>
      <c r="BJ893" s="178"/>
      <c r="BK893" s="172"/>
      <c r="BM893" s="9"/>
    </row>
    <row r="894" spans="1:123" ht="14.65" thickBot="1" x14ac:dyDescent="0.5">
      <c r="B894" s="189"/>
      <c r="C894" s="174"/>
      <c r="D894" s="174"/>
      <c r="E894" s="174"/>
      <c r="F894" s="174"/>
      <c r="G894" s="174"/>
      <c r="H894" s="174"/>
      <c r="I894" s="174"/>
      <c r="J894" s="174"/>
      <c r="K894" s="174"/>
      <c r="L894" s="174"/>
      <c r="M894" s="174"/>
      <c r="N894" s="174"/>
      <c r="O894" s="174"/>
      <c r="P894" s="174"/>
      <c r="Q894" s="174"/>
      <c r="R894" s="174"/>
      <c r="S894" s="174"/>
      <c r="T894" s="174"/>
      <c r="U894" s="174"/>
      <c r="V894" s="174"/>
      <c r="W894" s="174"/>
      <c r="X894" s="174"/>
      <c r="Y894" s="174"/>
      <c r="Z894" s="174"/>
      <c r="AA894" s="174"/>
      <c r="AB894" s="174"/>
      <c r="AC894" s="174"/>
      <c r="AD894" s="174"/>
      <c r="AE894" s="174"/>
      <c r="AF894" s="174"/>
      <c r="AG894" s="174"/>
      <c r="AH894" s="174"/>
      <c r="AI894" s="174"/>
      <c r="AJ894" s="174"/>
      <c r="AK894" s="174"/>
      <c r="AL894" s="174"/>
      <c r="AM894" s="174"/>
      <c r="AN894" s="174"/>
      <c r="AO894" s="174"/>
      <c r="AP894" s="174"/>
      <c r="AQ894" s="174"/>
      <c r="AR894" s="174"/>
      <c r="AS894" s="174"/>
      <c r="AT894" s="174"/>
      <c r="AU894" s="174"/>
      <c r="AV894" s="174"/>
      <c r="AW894" s="174"/>
      <c r="AX894" s="174"/>
      <c r="AY894" s="174"/>
      <c r="AZ894" s="174"/>
      <c r="BA894" s="174"/>
      <c r="BB894" s="174"/>
      <c r="BC894" s="174"/>
      <c r="BD894" s="174"/>
      <c r="BE894" s="174"/>
      <c r="BF894" s="174"/>
      <c r="BG894" s="174"/>
      <c r="BH894" s="188"/>
      <c r="BI894" s="178"/>
      <c r="BJ894" s="178"/>
      <c r="BK894" s="172"/>
      <c r="BM894" s="9"/>
    </row>
    <row r="895" spans="1:123" s="12" customFormat="1" ht="21.75" thickTop="1" thickBot="1" x14ac:dyDescent="0.5">
      <c r="A895" s="8"/>
      <c r="B895" s="186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75"/>
      <c r="AI895" s="175"/>
      <c r="AJ895" s="175"/>
      <c r="AK895" s="175"/>
      <c r="AL895" s="175"/>
      <c r="AM895" s="175"/>
      <c r="AN895" s="175"/>
      <c r="AO895" s="175"/>
      <c r="AP895" s="175"/>
      <c r="AQ895" s="175"/>
      <c r="AR895" s="175"/>
      <c r="AS895" s="175"/>
      <c r="AT895" s="175"/>
      <c r="AU895" s="175"/>
      <c r="AV895" s="175"/>
      <c r="AW895" s="175"/>
      <c r="AX895" s="175"/>
      <c r="AY895" s="175"/>
      <c r="AZ895" s="175"/>
      <c r="BA895" s="175"/>
      <c r="BB895" s="175"/>
      <c r="BC895" s="175"/>
      <c r="BD895" s="175"/>
      <c r="BE895" s="175"/>
      <c r="BF895" s="175"/>
      <c r="BG895" s="175"/>
      <c r="BH895" s="186"/>
      <c r="BI895" s="178"/>
      <c r="BJ895" s="172"/>
      <c r="BK895" s="172"/>
      <c r="BL895"/>
      <c r="BM895"/>
      <c r="BN895"/>
      <c r="BO895" s="5" t="s">
        <v>103</v>
      </c>
      <c r="BP895" s="5" t="s">
        <v>508</v>
      </c>
      <c r="BQ895" s="5" t="s">
        <v>104</v>
      </c>
      <c r="BR895" s="5" t="s">
        <v>509</v>
      </c>
      <c r="BS895" s="5" t="s">
        <v>549</v>
      </c>
      <c r="BT895" s="5" t="s">
        <v>510</v>
      </c>
      <c r="BU895" s="5" t="s">
        <v>511</v>
      </c>
      <c r="BV895" s="5" t="s">
        <v>122</v>
      </c>
      <c r="BW895" s="5" t="s">
        <v>558</v>
      </c>
      <c r="BX895" s="5" t="s">
        <v>559</v>
      </c>
      <c r="BY895" s="5" t="s">
        <v>111</v>
      </c>
      <c r="BZ895" s="5" t="s">
        <v>512</v>
      </c>
      <c r="CA895" s="5" t="s">
        <v>514</v>
      </c>
      <c r="CB895" s="5" t="s">
        <v>560</v>
      </c>
      <c r="CC895" s="5" t="s">
        <v>561</v>
      </c>
      <c r="CD895" s="5" t="s">
        <v>515</v>
      </c>
      <c r="CE895" s="5" t="s">
        <v>513</v>
      </c>
      <c r="CF895" s="5" t="s">
        <v>562</v>
      </c>
      <c r="CG895" s="5" t="s">
        <v>550</v>
      </c>
      <c r="CH895" s="5" t="s">
        <v>551</v>
      </c>
      <c r="CI895" s="5" t="s">
        <v>563</v>
      </c>
      <c r="CJ895" s="5" t="s">
        <v>115</v>
      </c>
      <c r="CK895" s="5" t="s">
        <v>112</v>
      </c>
      <c r="CL895" s="5" t="s">
        <v>109</v>
      </c>
      <c r="CM895" s="5" t="s">
        <v>552</v>
      </c>
      <c r="CN895" s="5" t="s">
        <v>176</v>
      </c>
      <c r="CO895" s="5" t="s">
        <v>177</v>
      </c>
      <c r="CP895" s="5" t="s">
        <v>119</v>
      </c>
      <c r="CQ895" s="5" t="s">
        <v>516</v>
      </c>
      <c r="CR895" s="5" t="s">
        <v>178</v>
      </c>
      <c r="CS895" s="5" t="s">
        <v>118</v>
      </c>
      <c r="CT895" s="5" t="s">
        <v>108</v>
      </c>
      <c r="CU895" s="5" t="s">
        <v>564</v>
      </c>
      <c r="CV895" s="5" t="s">
        <v>105</v>
      </c>
      <c r="CW895" s="5" t="s">
        <v>107</v>
      </c>
      <c r="CX895" s="5" t="s">
        <v>123</v>
      </c>
      <c r="CY895" s="5" t="s">
        <v>175</v>
      </c>
      <c r="CZ895" s="5" t="s">
        <v>116</v>
      </c>
      <c r="DA895" s="5" t="s">
        <v>114</v>
      </c>
      <c r="DB895" s="5" t="s">
        <v>117</v>
      </c>
      <c r="DC895" s="5" t="s">
        <v>517</v>
      </c>
      <c r="DD895" s="5" t="s">
        <v>120</v>
      </c>
      <c r="DE895" s="5" t="s">
        <v>124</v>
      </c>
      <c r="DF895" s="5" t="s">
        <v>121</v>
      </c>
      <c r="DG895" s="5" t="s">
        <v>565</v>
      </c>
      <c r="DH895" s="5" t="s">
        <v>566</v>
      </c>
      <c r="DI895" s="5" t="s">
        <v>567</v>
      </c>
      <c r="DJ895" s="5" t="s">
        <v>553</v>
      </c>
      <c r="DK895" s="5" t="s">
        <v>110</v>
      </c>
      <c r="DL895" s="5" t="s">
        <v>113</v>
      </c>
      <c r="DM895" s="5" t="s">
        <v>568</v>
      </c>
      <c r="DN895" s="5" t="s">
        <v>569</v>
      </c>
      <c r="DO895" s="5" t="s">
        <v>518</v>
      </c>
      <c r="DP895" s="5" t="s">
        <v>519</v>
      </c>
      <c r="DQ895" s="5" t="s">
        <v>520</v>
      </c>
      <c r="DR895" s="5" t="s">
        <v>106</v>
      </c>
      <c r="DS895" s="5" t="s">
        <v>570</v>
      </c>
    </row>
    <row r="896" spans="1:123" ht="14.65" thickTop="1" x14ac:dyDescent="0.45">
      <c r="A896" s="28" t="s">
        <v>228</v>
      </c>
      <c r="B896" s="190"/>
      <c r="C896" s="177"/>
      <c r="D896" s="177"/>
      <c r="E896" s="177"/>
      <c r="F896" s="177"/>
      <c r="G896" s="177"/>
      <c r="H896" s="177"/>
      <c r="I896" s="177"/>
      <c r="J896" s="177"/>
      <c r="K896" s="177"/>
      <c r="L896" s="177"/>
      <c r="M896" s="177"/>
      <c r="N896" s="177"/>
      <c r="O896" s="177"/>
      <c r="P896" s="177"/>
      <c r="Q896" s="177"/>
      <c r="R896" s="177"/>
      <c r="S896" s="177"/>
      <c r="T896" s="177"/>
      <c r="U896" s="177"/>
      <c r="V896" s="177"/>
      <c r="W896" s="177"/>
      <c r="X896" s="177"/>
      <c r="Y896" s="177"/>
      <c r="Z896" s="177"/>
      <c r="AA896" s="177"/>
      <c r="AB896" s="177"/>
      <c r="AC896" s="177"/>
      <c r="AD896" s="177"/>
      <c r="AE896" s="177"/>
      <c r="AF896" s="177"/>
      <c r="AG896" s="177"/>
      <c r="AH896" s="177"/>
      <c r="AI896" s="177"/>
      <c r="AJ896" s="177"/>
      <c r="AK896" s="177"/>
      <c r="AL896" s="177"/>
      <c r="AM896" s="177"/>
      <c r="AN896" s="177"/>
      <c r="AO896" s="177"/>
      <c r="AP896" s="177"/>
      <c r="AQ896" s="177"/>
      <c r="AR896" s="177"/>
      <c r="AS896" s="177"/>
      <c r="AT896" s="177"/>
      <c r="AU896" s="177"/>
      <c r="AV896" s="177"/>
      <c r="AW896" s="177"/>
      <c r="AX896" s="177"/>
      <c r="AY896" s="177"/>
      <c r="AZ896" s="177"/>
      <c r="BA896" s="177"/>
      <c r="BB896" s="177"/>
      <c r="BC896" s="177"/>
      <c r="BD896" s="177"/>
      <c r="BE896" s="177"/>
      <c r="BF896" s="177"/>
      <c r="BG896" s="177"/>
      <c r="BH896" s="187"/>
      <c r="BI896" s="178"/>
      <c r="BJ896" s="178"/>
      <c r="BK896" s="172"/>
      <c r="BM896" s="9"/>
      <c r="BO896" s="102"/>
      <c r="BP896" s="102"/>
      <c r="BQ896" s="102"/>
      <c r="BR896" s="102"/>
      <c r="BS896" s="102"/>
      <c r="BT896" s="102"/>
      <c r="BU896" s="102"/>
      <c r="BV896" s="102"/>
      <c r="BW896" s="102"/>
      <c r="BX896" s="102"/>
      <c r="BY896" s="102"/>
      <c r="BZ896" s="102"/>
      <c r="CA896" s="102"/>
      <c r="CB896" s="102"/>
      <c r="CC896" s="102"/>
      <c r="CD896" s="102"/>
      <c r="CE896" s="102"/>
      <c r="CF896" s="102"/>
      <c r="CG896" s="102"/>
      <c r="CH896" s="102"/>
      <c r="CI896" s="102"/>
      <c r="CJ896" s="102"/>
      <c r="CK896" s="102"/>
      <c r="CL896" s="102"/>
      <c r="CM896" s="102"/>
      <c r="CN896" s="102"/>
      <c r="CO896" s="102"/>
      <c r="CP896" s="102"/>
      <c r="CQ896" s="102"/>
      <c r="CR896" s="102"/>
      <c r="CS896" s="102"/>
      <c r="CT896" s="102"/>
      <c r="CU896" s="102"/>
      <c r="CV896" s="102"/>
      <c r="CW896" s="102"/>
      <c r="CX896" s="102"/>
      <c r="CY896" s="102"/>
      <c r="CZ896" s="102"/>
      <c r="DA896" s="102"/>
      <c r="DB896" s="102"/>
      <c r="DC896" s="102"/>
      <c r="DD896" s="102"/>
      <c r="DE896" s="102"/>
      <c r="DF896" s="102"/>
      <c r="DG896" s="102"/>
      <c r="DH896" s="102"/>
      <c r="DI896" s="102"/>
      <c r="DJ896" s="102"/>
      <c r="DK896" s="102"/>
      <c r="DL896" s="102"/>
      <c r="DM896" s="102"/>
      <c r="DN896" s="102"/>
      <c r="DO896" s="102"/>
      <c r="DP896" s="102"/>
      <c r="DQ896" s="102"/>
      <c r="DR896" s="102"/>
      <c r="DS896" s="102"/>
    </row>
    <row r="897" spans="1:123" x14ac:dyDescent="0.45">
      <c r="A897" s="8">
        <f>INPUT!$N$4</f>
        <v>0</v>
      </c>
      <c r="B897" s="190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71"/>
      <c r="AI897" s="171"/>
      <c r="AJ897" s="171"/>
      <c r="AK897" s="171"/>
      <c r="AL897" s="171"/>
      <c r="AM897" s="171"/>
      <c r="AN897" s="171"/>
      <c r="AO897" s="171"/>
      <c r="AP897" s="171"/>
      <c r="AQ897" s="171"/>
      <c r="AR897" s="171"/>
      <c r="AS897" s="171"/>
      <c r="AT897" s="171"/>
      <c r="AU897" s="171"/>
      <c r="AV897" s="171"/>
      <c r="AW897" s="171"/>
      <c r="AX897" s="171"/>
      <c r="AY897" s="171"/>
      <c r="AZ897" s="171"/>
      <c r="BA897" s="171"/>
      <c r="BB897" s="171"/>
      <c r="BC897" s="171"/>
      <c r="BD897" s="171"/>
      <c r="BE897" s="171"/>
      <c r="BF897" s="171"/>
      <c r="BG897" s="171"/>
      <c r="BH897" s="184"/>
      <c r="BI897" s="178"/>
      <c r="BJ897" s="178"/>
      <c r="BK897" s="172"/>
      <c r="BM897" s="9"/>
      <c r="BO897" s="39">
        <v>0</v>
      </c>
      <c r="BP897" s="39">
        <v>0</v>
      </c>
      <c r="BQ897" s="39">
        <v>0</v>
      </c>
      <c r="BR897" s="39">
        <v>0</v>
      </c>
      <c r="BS897" s="39">
        <v>0</v>
      </c>
      <c r="BT897" s="39">
        <v>0</v>
      </c>
      <c r="BU897" s="39">
        <v>0</v>
      </c>
      <c r="BV897" s="39">
        <v>0</v>
      </c>
      <c r="BW897" s="39">
        <v>0</v>
      </c>
      <c r="BX897" s="39">
        <v>0</v>
      </c>
      <c r="BY897" s="39">
        <v>0</v>
      </c>
      <c r="BZ897" s="39">
        <v>0</v>
      </c>
      <c r="CA897" s="39">
        <v>0</v>
      </c>
      <c r="CB897" s="39">
        <v>0</v>
      </c>
      <c r="CC897" s="39">
        <v>0</v>
      </c>
      <c r="CD897" s="39">
        <v>0</v>
      </c>
      <c r="CE897" s="39">
        <v>0</v>
      </c>
      <c r="CF897" s="39">
        <v>0</v>
      </c>
      <c r="CG897" s="39">
        <v>0</v>
      </c>
      <c r="CH897" s="39">
        <v>0</v>
      </c>
      <c r="CI897" s="39">
        <v>0</v>
      </c>
      <c r="CJ897" s="39">
        <v>0</v>
      </c>
      <c r="CK897" s="39">
        <v>0</v>
      </c>
      <c r="CL897" s="39">
        <v>0</v>
      </c>
      <c r="CM897" s="39">
        <v>0</v>
      </c>
      <c r="CN897" s="39">
        <v>0</v>
      </c>
      <c r="CO897" s="39">
        <v>0</v>
      </c>
      <c r="CP897" s="39">
        <v>0</v>
      </c>
      <c r="CQ897" s="39">
        <v>0</v>
      </c>
      <c r="CR897" s="39">
        <v>0</v>
      </c>
      <c r="CS897" s="39">
        <v>0</v>
      </c>
      <c r="CT897" s="39">
        <v>0</v>
      </c>
      <c r="CU897" s="39">
        <v>0</v>
      </c>
      <c r="CV897" s="39">
        <v>0</v>
      </c>
      <c r="CW897" s="39">
        <v>0</v>
      </c>
      <c r="CX897" s="39">
        <v>0</v>
      </c>
      <c r="CY897" s="39">
        <v>0</v>
      </c>
      <c r="CZ897" s="39">
        <v>0</v>
      </c>
      <c r="DA897" s="39">
        <v>0</v>
      </c>
      <c r="DB897" s="39">
        <v>0</v>
      </c>
      <c r="DC897" s="39">
        <v>0</v>
      </c>
      <c r="DD897" s="39">
        <v>0</v>
      </c>
      <c r="DE897" s="39">
        <v>0</v>
      </c>
      <c r="DF897" s="39">
        <v>0</v>
      </c>
      <c r="DG897" s="39">
        <v>0</v>
      </c>
      <c r="DH897" s="39">
        <v>0</v>
      </c>
      <c r="DI897" s="39">
        <v>0</v>
      </c>
      <c r="DJ897" s="39">
        <v>0</v>
      </c>
      <c r="DK897" s="39">
        <v>0</v>
      </c>
      <c r="DL897" s="39">
        <v>0</v>
      </c>
      <c r="DM897" s="39">
        <v>0</v>
      </c>
      <c r="DN897" s="39">
        <v>0</v>
      </c>
      <c r="DO897" s="39">
        <v>0</v>
      </c>
      <c r="DP897" s="39">
        <v>0</v>
      </c>
      <c r="DQ897" s="39">
        <v>0</v>
      </c>
      <c r="DR897" s="39">
        <v>0</v>
      </c>
      <c r="DS897" s="39">
        <v>0</v>
      </c>
    </row>
    <row r="898" spans="1:123" x14ac:dyDescent="0.45">
      <c r="B898" s="190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71"/>
      <c r="AI898" s="171"/>
      <c r="AJ898" s="171"/>
      <c r="AK898" s="171"/>
      <c r="AL898" s="171"/>
      <c r="AM898" s="171"/>
      <c r="AN898" s="171"/>
      <c r="AO898" s="171"/>
      <c r="AP898" s="171"/>
      <c r="AQ898" s="171"/>
      <c r="AR898" s="171"/>
      <c r="AS898" s="171"/>
      <c r="AT898" s="171"/>
      <c r="AU898" s="171"/>
      <c r="AV898" s="171"/>
      <c r="AW898" s="171"/>
      <c r="AX898" s="171"/>
      <c r="AY898" s="171"/>
      <c r="AZ898" s="171"/>
      <c r="BA898" s="171"/>
      <c r="BB898" s="171"/>
      <c r="BC898" s="171"/>
      <c r="BD898" s="171"/>
      <c r="BE898" s="171"/>
      <c r="BF898" s="171"/>
      <c r="BG898" s="171"/>
      <c r="BH898" s="184"/>
      <c r="BI898" s="178"/>
      <c r="BJ898" s="178"/>
      <c r="BK898" s="172"/>
      <c r="BM898" s="9"/>
      <c r="BO898" s="40">
        <f t="shared" ref="BO898:CT898" si="44">ROWS(C896:C955)-COUNTBLANK(C896:C955)</f>
        <v>0</v>
      </c>
      <c r="BP898" s="40">
        <f t="shared" si="44"/>
        <v>0</v>
      </c>
      <c r="BQ898" s="40">
        <f t="shared" si="44"/>
        <v>0</v>
      </c>
      <c r="BR898" s="40">
        <f t="shared" si="44"/>
        <v>0</v>
      </c>
      <c r="BS898" s="40">
        <f t="shared" si="44"/>
        <v>0</v>
      </c>
      <c r="BT898" s="40">
        <f t="shared" si="44"/>
        <v>0</v>
      </c>
      <c r="BU898" s="40">
        <f t="shared" si="44"/>
        <v>0</v>
      </c>
      <c r="BV898" s="40">
        <f t="shared" si="44"/>
        <v>0</v>
      </c>
      <c r="BW898" s="40">
        <f t="shared" si="44"/>
        <v>0</v>
      </c>
      <c r="BX898" s="40">
        <f t="shared" si="44"/>
        <v>0</v>
      </c>
      <c r="BY898" s="40">
        <f t="shared" si="44"/>
        <v>0</v>
      </c>
      <c r="BZ898" s="40">
        <f t="shared" si="44"/>
        <v>0</v>
      </c>
      <c r="CA898" s="40">
        <f t="shared" si="44"/>
        <v>0</v>
      </c>
      <c r="CB898" s="40">
        <f t="shared" si="44"/>
        <v>0</v>
      </c>
      <c r="CC898" s="40">
        <f t="shared" si="44"/>
        <v>0</v>
      </c>
      <c r="CD898" s="40">
        <f t="shared" si="44"/>
        <v>0</v>
      </c>
      <c r="CE898" s="40">
        <f t="shared" si="44"/>
        <v>0</v>
      </c>
      <c r="CF898" s="40">
        <f t="shared" si="44"/>
        <v>0</v>
      </c>
      <c r="CG898" s="40">
        <f t="shared" si="44"/>
        <v>0</v>
      </c>
      <c r="CH898" s="40">
        <f t="shared" si="44"/>
        <v>0</v>
      </c>
      <c r="CI898" s="40">
        <f t="shared" si="44"/>
        <v>0</v>
      </c>
      <c r="CJ898" s="40">
        <f t="shared" si="44"/>
        <v>0</v>
      </c>
      <c r="CK898" s="40">
        <f t="shared" si="44"/>
        <v>0</v>
      </c>
      <c r="CL898" s="40">
        <f t="shared" si="44"/>
        <v>0</v>
      </c>
      <c r="CM898" s="40">
        <f t="shared" si="44"/>
        <v>0</v>
      </c>
      <c r="CN898" s="40">
        <f t="shared" si="44"/>
        <v>0</v>
      </c>
      <c r="CO898" s="40">
        <f t="shared" si="44"/>
        <v>0</v>
      </c>
      <c r="CP898" s="40">
        <f t="shared" si="44"/>
        <v>0</v>
      </c>
      <c r="CQ898" s="40">
        <f t="shared" si="44"/>
        <v>0</v>
      </c>
      <c r="CR898" s="40">
        <f t="shared" si="44"/>
        <v>0</v>
      </c>
      <c r="CS898" s="40">
        <f t="shared" si="44"/>
        <v>0</v>
      </c>
      <c r="CT898" s="40">
        <f t="shared" si="44"/>
        <v>0</v>
      </c>
      <c r="CU898" s="40">
        <f t="shared" ref="CU898:DS898" si="45">ROWS(AI896:AI955)-COUNTBLANK(AI896:AI955)</f>
        <v>0</v>
      </c>
      <c r="CV898" s="40">
        <f t="shared" si="45"/>
        <v>0</v>
      </c>
      <c r="CW898" s="40">
        <f t="shared" si="45"/>
        <v>0</v>
      </c>
      <c r="CX898" s="40">
        <f t="shared" si="45"/>
        <v>0</v>
      </c>
      <c r="CY898" s="40">
        <f t="shared" si="45"/>
        <v>0</v>
      </c>
      <c r="CZ898" s="40">
        <f t="shared" si="45"/>
        <v>0</v>
      </c>
      <c r="DA898" s="40">
        <f t="shared" si="45"/>
        <v>0</v>
      </c>
      <c r="DB898" s="40">
        <f t="shared" si="45"/>
        <v>0</v>
      </c>
      <c r="DC898" s="40">
        <f t="shared" si="45"/>
        <v>0</v>
      </c>
      <c r="DD898" s="40">
        <f t="shared" si="45"/>
        <v>0</v>
      </c>
      <c r="DE898" s="40">
        <f t="shared" si="45"/>
        <v>0</v>
      </c>
      <c r="DF898" s="40">
        <f t="shared" si="45"/>
        <v>0</v>
      </c>
      <c r="DG898" s="40">
        <f t="shared" si="45"/>
        <v>0</v>
      </c>
      <c r="DH898" s="40">
        <f t="shared" si="45"/>
        <v>0</v>
      </c>
      <c r="DI898" s="40">
        <f t="shared" si="45"/>
        <v>0</v>
      </c>
      <c r="DJ898" s="40">
        <f t="shared" si="45"/>
        <v>0</v>
      </c>
      <c r="DK898" s="40">
        <f t="shared" si="45"/>
        <v>0</v>
      </c>
      <c r="DL898" s="40">
        <f t="shared" si="45"/>
        <v>0</v>
      </c>
      <c r="DM898" s="40">
        <f t="shared" si="45"/>
        <v>0</v>
      </c>
      <c r="DN898" s="40">
        <f t="shared" si="45"/>
        <v>0</v>
      </c>
      <c r="DO898" s="40">
        <f t="shared" si="45"/>
        <v>0</v>
      </c>
      <c r="DP898" s="40">
        <f t="shared" si="45"/>
        <v>0</v>
      </c>
      <c r="DQ898" s="40">
        <f t="shared" si="45"/>
        <v>0</v>
      </c>
      <c r="DR898" s="40">
        <f t="shared" si="45"/>
        <v>0</v>
      </c>
      <c r="DS898" s="40">
        <f t="shared" si="45"/>
        <v>0</v>
      </c>
    </row>
    <row r="899" spans="1:123" x14ac:dyDescent="0.45">
      <c r="B899" s="190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71"/>
      <c r="AI899" s="171"/>
      <c r="AJ899" s="171"/>
      <c r="AK899" s="171"/>
      <c r="AL899" s="171"/>
      <c r="AM899" s="171"/>
      <c r="AN899" s="171"/>
      <c r="AO899" s="171"/>
      <c r="AP899" s="171"/>
      <c r="AQ899" s="171"/>
      <c r="AR899" s="171"/>
      <c r="AS899" s="171"/>
      <c r="AT899" s="171"/>
      <c r="AU899" s="171"/>
      <c r="AV899" s="171"/>
      <c r="AW899" s="171"/>
      <c r="AX899" s="171"/>
      <c r="AY899" s="171"/>
      <c r="AZ899" s="171"/>
      <c r="BA899" s="171"/>
      <c r="BB899" s="171"/>
      <c r="BC899" s="171"/>
      <c r="BD899" s="171"/>
      <c r="BE899" s="171"/>
      <c r="BF899" s="171"/>
      <c r="BG899" s="171"/>
      <c r="BH899" s="184"/>
      <c r="BI899" s="178"/>
      <c r="BJ899" s="178"/>
      <c r="BK899" s="172"/>
      <c r="BM899" s="9"/>
    </row>
    <row r="900" spans="1:123" x14ac:dyDescent="0.45">
      <c r="B900" s="190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71"/>
      <c r="AI900" s="171"/>
      <c r="AJ900" s="171"/>
      <c r="AK900" s="171"/>
      <c r="AL900" s="171"/>
      <c r="AM900" s="171"/>
      <c r="AN900" s="171"/>
      <c r="AO900" s="171"/>
      <c r="AP900" s="171"/>
      <c r="AQ900" s="171"/>
      <c r="AR900" s="171"/>
      <c r="AS900" s="171"/>
      <c r="AT900" s="171"/>
      <c r="AU900" s="171"/>
      <c r="AV900" s="171"/>
      <c r="AW900" s="171"/>
      <c r="AX900" s="171"/>
      <c r="AY900" s="171"/>
      <c r="AZ900" s="171"/>
      <c r="BA900" s="171"/>
      <c r="BB900" s="171"/>
      <c r="BC900" s="171"/>
      <c r="BD900" s="171"/>
      <c r="BE900" s="171"/>
      <c r="BF900" s="171"/>
      <c r="BG900" s="171"/>
      <c r="BH900" s="184"/>
      <c r="BI900" s="178"/>
      <c r="BJ900" s="178"/>
      <c r="BK900" s="172"/>
      <c r="BM900" s="9"/>
      <c r="BO900" s="22" t="s">
        <v>257</v>
      </c>
      <c r="BP900" s="22" t="s">
        <v>587</v>
      </c>
      <c r="BQ900" s="22" t="s">
        <v>590</v>
      </c>
      <c r="BR900" s="22" t="s">
        <v>588</v>
      </c>
      <c r="BS900" s="22" t="s">
        <v>589</v>
      </c>
    </row>
    <row r="901" spans="1:123" x14ac:dyDescent="0.45">
      <c r="B901" s="190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71"/>
      <c r="AI901" s="171"/>
      <c r="AJ901" s="171"/>
      <c r="AK901" s="171"/>
      <c r="AL901" s="171"/>
      <c r="AM901" s="171"/>
      <c r="AN901" s="171"/>
      <c r="AO901" s="171"/>
      <c r="AP901" s="171"/>
      <c r="AQ901" s="171"/>
      <c r="AR901" s="171"/>
      <c r="AS901" s="171"/>
      <c r="AT901" s="171"/>
      <c r="AU901" s="171"/>
      <c r="AV901" s="171"/>
      <c r="AW901" s="171"/>
      <c r="AX901" s="171"/>
      <c r="AY901" s="171"/>
      <c r="AZ901" s="171"/>
      <c r="BA901" s="171"/>
      <c r="BB901" s="171"/>
      <c r="BC901" s="171"/>
      <c r="BD901" s="171"/>
      <c r="BE901" s="171"/>
      <c r="BF901" s="171"/>
      <c r="BG901" s="171"/>
      <c r="BH901" s="184"/>
      <c r="BI901" s="178"/>
      <c r="BJ901" s="178"/>
      <c r="BK901" s="172"/>
      <c r="BM901" s="9"/>
      <c r="BO901" s="23">
        <f>ROWS(BH896:BH955)-COUNTBLANK(BH896:BH955)</f>
        <v>0</v>
      </c>
      <c r="BP901" s="23">
        <f>COUNTIF(BK896:BK955,"FALSE")</f>
        <v>0</v>
      </c>
      <c r="BQ901" s="23">
        <f>BO901-BP901</f>
        <v>0</v>
      </c>
      <c r="BR901" s="23">
        <f>COUNTIF(BJ896:BJ955,"O")</f>
        <v>0</v>
      </c>
      <c r="BS901" s="23">
        <f>COUNTIF(BJ896:BJ955,"*~?")</f>
        <v>0</v>
      </c>
    </row>
    <row r="902" spans="1:123" x14ac:dyDescent="0.45">
      <c r="B902" s="190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71"/>
      <c r="AI902" s="171"/>
      <c r="AJ902" s="171"/>
      <c r="AK902" s="171"/>
      <c r="AL902" s="171"/>
      <c r="AM902" s="171"/>
      <c r="AN902" s="171"/>
      <c r="AO902" s="171"/>
      <c r="AP902" s="171"/>
      <c r="AQ902" s="171"/>
      <c r="AR902" s="171"/>
      <c r="AS902" s="171"/>
      <c r="AT902" s="171"/>
      <c r="AU902" s="171"/>
      <c r="AV902" s="171"/>
      <c r="AW902" s="171"/>
      <c r="AX902" s="171"/>
      <c r="AY902" s="171"/>
      <c r="AZ902" s="171"/>
      <c r="BA902" s="171"/>
      <c r="BB902" s="171"/>
      <c r="BC902" s="171"/>
      <c r="BD902" s="171"/>
      <c r="BE902" s="171"/>
      <c r="BF902" s="171"/>
      <c r="BG902" s="171"/>
      <c r="BH902" s="184"/>
      <c r="BI902" s="178"/>
      <c r="BJ902" s="178"/>
      <c r="BK902" s="172"/>
      <c r="BM902" s="9"/>
    </row>
    <row r="903" spans="1:123" x14ac:dyDescent="0.45">
      <c r="B903" s="190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71"/>
      <c r="AI903" s="171"/>
      <c r="AJ903" s="171"/>
      <c r="AK903" s="171"/>
      <c r="AL903" s="171"/>
      <c r="AM903" s="171"/>
      <c r="AN903" s="171"/>
      <c r="AO903" s="171"/>
      <c r="AP903" s="171"/>
      <c r="AQ903" s="171"/>
      <c r="AR903" s="171"/>
      <c r="AS903" s="171"/>
      <c r="AT903" s="171"/>
      <c r="AU903" s="171"/>
      <c r="AV903" s="171"/>
      <c r="AW903" s="171"/>
      <c r="AX903" s="171"/>
      <c r="AY903" s="171"/>
      <c r="AZ903" s="171"/>
      <c r="BA903" s="171"/>
      <c r="BB903" s="171"/>
      <c r="BC903" s="171"/>
      <c r="BD903" s="171"/>
      <c r="BE903" s="171"/>
      <c r="BF903" s="171"/>
      <c r="BG903" s="171"/>
      <c r="BH903" s="184"/>
      <c r="BI903" s="178"/>
      <c r="BJ903" s="178"/>
      <c r="BK903" s="172"/>
      <c r="BM903" s="9"/>
      <c r="BO903" s="23"/>
      <c r="BP903" s="22" t="s">
        <v>455</v>
      </c>
      <c r="BQ903" s="22" t="s">
        <v>337</v>
      </c>
      <c r="BR903" s="22" t="s">
        <v>456</v>
      </c>
      <c r="BS903" s="88" t="s">
        <v>338</v>
      </c>
      <c r="BT903" s="88" t="s">
        <v>340</v>
      </c>
      <c r="BU903" s="88" t="s">
        <v>339</v>
      </c>
    </row>
    <row r="904" spans="1:123" x14ac:dyDescent="0.45">
      <c r="B904" s="190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71"/>
      <c r="AI904" s="171"/>
      <c r="AJ904" s="171"/>
      <c r="AK904" s="171"/>
      <c r="AL904" s="171"/>
      <c r="AM904" s="171"/>
      <c r="AN904" s="171"/>
      <c r="AO904" s="171"/>
      <c r="AP904" s="171"/>
      <c r="AQ904" s="171"/>
      <c r="AR904" s="171"/>
      <c r="AS904" s="171"/>
      <c r="AT904" s="171"/>
      <c r="AU904" s="171"/>
      <c r="AV904" s="171"/>
      <c r="AW904" s="171"/>
      <c r="AX904" s="171"/>
      <c r="AY904" s="171"/>
      <c r="AZ904" s="171"/>
      <c r="BA904" s="171"/>
      <c r="BB904" s="171"/>
      <c r="BC904" s="171"/>
      <c r="BD904" s="171"/>
      <c r="BE904" s="171"/>
      <c r="BF904" s="171"/>
      <c r="BG904" s="171"/>
      <c r="BH904" s="184"/>
      <c r="BI904" s="178"/>
      <c r="BJ904" s="178"/>
      <c r="BK904" s="172"/>
      <c r="BM904" s="9"/>
      <c r="BO904" s="22" t="s">
        <v>260</v>
      </c>
      <c r="BP904" s="25">
        <f>IF(ISNUMBER(SEARCH("S",A897)),COUNTIF(BK896:BK905,"False"),0)</f>
        <v>0</v>
      </c>
      <c r="BQ904" s="25">
        <f>IF(ISNUMBER(SEARCH("S",A897)),COUNTIF(BK924:BK933,"False"),0)</f>
        <v>0</v>
      </c>
      <c r="BR904" s="25">
        <f>IF(ISNUMBER(SEARCH("S",A897)),COUNTIF(BK906:BK923,"False"),0)</f>
        <v>0</v>
      </c>
      <c r="BS904" s="25">
        <f>IF(ISNUMBER(SEARCH("S",A897)),COUNTIF(BK896:BK905,"False")+COUNTIF(BK926:BK929,"False"),0)</f>
        <v>0</v>
      </c>
      <c r="BT904" s="25">
        <f>IF(ISNUMBER(SEARCH("S",A897)),COUNTIF(BK906:BK915,"False"),0)</f>
        <v>0</v>
      </c>
      <c r="BU904" s="25">
        <f>IF(ISNUMBER(SEARCH("S",A897)),COUNTIF(BK916:BK925,"False")+COUNTIF(BK930:BK933,"False"),0)</f>
        <v>0</v>
      </c>
    </row>
    <row r="905" spans="1:123" x14ac:dyDescent="0.45">
      <c r="B905" s="190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71"/>
      <c r="AI905" s="171"/>
      <c r="AJ905" s="171"/>
      <c r="AK905" s="171"/>
      <c r="AL905" s="171"/>
      <c r="AM905" s="171"/>
      <c r="AN905" s="171"/>
      <c r="AO905" s="171"/>
      <c r="AP905" s="171"/>
      <c r="AQ905" s="171"/>
      <c r="AR905" s="171"/>
      <c r="AS905" s="171"/>
      <c r="AT905" s="171"/>
      <c r="AU905" s="171"/>
      <c r="AV905" s="171"/>
      <c r="AW905" s="171"/>
      <c r="AX905" s="171"/>
      <c r="AY905" s="171"/>
      <c r="AZ905" s="171"/>
      <c r="BA905" s="171"/>
      <c r="BB905" s="171"/>
      <c r="BC905" s="171"/>
      <c r="BD905" s="171"/>
      <c r="BE905" s="171"/>
      <c r="BF905" s="171"/>
      <c r="BG905" s="171"/>
      <c r="BH905" s="184"/>
      <c r="BI905" s="178"/>
      <c r="BJ905" s="178"/>
      <c r="BK905" s="172"/>
      <c r="BM905" s="9"/>
      <c r="BO905" s="22" t="s">
        <v>352</v>
      </c>
      <c r="BP905" s="25">
        <f>IF(ISNUMBER(SEARCH("P",A897)),COUNTIF(BK896:BK905,"False"),0)</f>
        <v>0</v>
      </c>
      <c r="BQ905" s="25">
        <f>IF(ISNUMBER(SEARCH("P",A897)),COUNTIF(BK917:BK926,"False"),0)</f>
        <v>0</v>
      </c>
      <c r="BR905" s="25">
        <f>IF(ISNUMBER(SEARCH("P",A897)),COUNTIF(BK906:BK916,"False"),0)</f>
        <v>0</v>
      </c>
      <c r="BS905" s="25">
        <f>IF(ISNUMBER(SEARCH("P",A897)),COUNTIF(BK896:BK904,"False")+COUNTIF(BK923:BK924,"False"),0)</f>
        <v>0</v>
      </c>
      <c r="BT905" s="25">
        <f>IF(ISNUMBER(SEARCH("P",A897)),COUNTIF(BK905:BK913,"False"),0)</f>
        <v>0</v>
      </c>
      <c r="BU905" s="25">
        <f>IF(ISNUMBER(SEARCH("P",A897)),COUNTIF(BK914:BK922,"False")+COUNTIF(BK925:BK926,"False"),0)</f>
        <v>0</v>
      </c>
    </row>
    <row r="906" spans="1:123" x14ac:dyDescent="0.45">
      <c r="B906" s="190"/>
      <c r="C906" s="171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71"/>
      <c r="AI906" s="171"/>
      <c r="AJ906" s="171"/>
      <c r="AK906" s="171"/>
      <c r="AL906" s="171"/>
      <c r="AM906" s="171"/>
      <c r="AN906" s="171"/>
      <c r="AO906" s="171"/>
      <c r="AP906" s="171"/>
      <c r="AQ906" s="171"/>
      <c r="AR906" s="171"/>
      <c r="AS906" s="171"/>
      <c r="AT906" s="171"/>
      <c r="AU906" s="171"/>
      <c r="AV906" s="171"/>
      <c r="AW906" s="171"/>
      <c r="AX906" s="171"/>
      <c r="AY906" s="171"/>
      <c r="AZ906" s="171"/>
      <c r="BA906" s="171"/>
      <c r="BB906" s="171"/>
      <c r="BC906" s="171"/>
      <c r="BD906" s="171"/>
      <c r="BE906" s="171"/>
      <c r="BF906" s="171"/>
      <c r="BG906" s="171"/>
      <c r="BH906" s="184"/>
      <c r="BI906" s="178"/>
      <c r="BJ906" s="178"/>
      <c r="BK906" s="172"/>
      <c r="BM906" s="9"/>
      <c r="BO906" s="22" t="s">
        <v>353</v>
      </c>
      <c r="BP906" s="25">
        <f>IF(ISNUMBER(SEARCH("A",A897)),COUNTIF(BK896:BK905,"False"),0)</f>
        <v>0</v>
      </c>
      <c r="BQ906" s="25">
        <f>IF(ISNUMBER(SEARCH("A",A897)),COUNTIF(BK946:BK955,"False"),0)</f>
        <v>0</v>
      </c>
      <c r="BR906" s="25">
        <f>IF(ISNUMBER(SEARCH("A",A897)),COUNTIF(BK906:BK945,"False"),0)</f>
        <v>0</v>
      </c>
      <c r="BS906" s="25">
        <f>IF(ISNUMBER(SEARCH("A",A897)),COUNTIF(BK896:BK915,"False"),0)</f>
        <v>0</v>
      </c>
      <c r="BT906" s="25">
        <f>IF(ISNUMBER(SEARCH("A",A897)),COUNTIF(BK916:BK935,"False"),0)</f>
        <v>0</v>
      </c>
      <c r="BU906" s="25">
        <f>IF(ISNUMBER(SEARCH("A",A897)),COUNTIF(BK936:BK955,"False"),0)</f>
        <v>0</v>
      </c>
    </row>
    <row r="907" spans="1:123" x14ac:dyDescent="0.45">
      <c r="B907" s="190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71"/>
      <c r="AI907" s="171"/>
      <c r="AJ907" s="171"/>
      <c r="AK907" s="171"/>
      <c r="AL907" s="171"/>
      <c r="AM907" s="171"/>
      <c r="AN907" s="171"/>
      <c r="AO907" s="171"/>
      <c r="AP907" s="171"/>
      <c r="AQ907" s="171"/>
      <c r="AR907" s="171"/>
      <c r="AS907" s="171"/>
      <c r="AT907" s="171"/>
      <c r="AU907" s="171"/>
      <c r="AV907" s="171"/>
      <c r="AW907" s="171"/>
      <c r="AX907" s="171"/>
      <c r="AY907" s="171"/>
      <c r="AZ907" s="171"/>
      <c r="BA907" s="171"/>
      <c r="BB907" s="171"/>
      <c r="BC907" s="171"/>
      <c r="BD907" s="171"/>
      <c r="BE907" s="171"/>
      <c r="BF907" s="171"/>
      <c r="BG907" s="171"/>
      <c r="BH907" s="184"/>
      <c r="BI907" s="178"/>
      <c r="BJ907" s="178"/>
      <c r="BK907" s="172"/>
      <c r="BM907" s="9"/>
    </row>
    <row r="908" spans="1:123" x14ac:dyDescent="0.45">
      <c r="B908" s="190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71"/>
      <c r="AI908" s="171"/>
      <c r="AJ908" s="171"/>
      <c r="AK908" s="171"/>
      <c r="AL908" s="171"/>
      <c r="AM908" s="171"/>
      <c r="AN908" s="171"/>
      <c r="AO908" s="171"/>
      <c r="AP908" s="171"/>
      <c r="AQ908" s="171"/>
      <c r="AR908" s="171"/>
      <c r="AS908" s="171"/>
      <c r="AT908" s="171"/>
      <c r="AU908" s="171"/>
      <c r="AV908" s="171"/>
      <c r="AW908" s="171"/>
      <c r="AX908" s="171"/>
      <c r="AY908" s="171"/>
      <c r="AZ908" s="171"/>
      <c r="BA908" s="171"/>
      <c r="BB908" s="171"/>
      <c r="BC908" s="171"/>
      <c r="BD908" s="171"/>
      <c r="BE908" s="171"/>
      <c r="BF908" s="171"/>
      <c r="BG908" s="171"/>
      <c r="BH908" s="184"/>
      <c r="BI908" s="178"/>
      <c r="BJ908" s="178"/>
      <c r="BK908" s="172"/>
      <c r="BM908" s="9"/>
    </row>
    <row r="909" spans="1:123" x14ac:dyDescent="0.45">
      <c r="B909" s="190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71"/>
      <c r="AI909" s="171"/>
      <c r="AJ909" s="171"/>
      <c r="AK909" s="171"/>
      <c r="AL909" s="171"/>
      <c r="AM909" s="171"/>
      <c r="AN909" s="171"/>
      <c r="AO909" s="171"/>
      <c r="AP909" s="171"/>
      <c r="AQ909" s="171"/>
      <c r="AR909" s="171"/>
      <c r="AS909" s="171"/>
      <c r="AT909" s="171"/>
      <c r="AU909" s="171"/>
      <c r="AV909" s="171"/>
      <c r="AW909" s="171"/>
      <c r="AX909" s="171"/>
      <c r="AY909" s="171"/>
      <c r="AZ909" s="171"/>
      <c r="BA909" s="171"/>
      <c r="BB909" s="171"/>
      <c r="BC909" s="171"/>
      <c r="BD909" s="171"/>
      <c r="BE909" s="171"/>
      <c r="BF909" s="171"/>
      <c r="BG909" s="171"/>
      <c r="BH909" s="184"/>
      <c r="BI909" s="178"/>
      <c r="BJ909" s="178"/>
      <c r="BK909" s="172"/>
      <c r="BM909" s="9"/>
    </row>
    <row r="910" spans="1:123" x14ac:dyDescent="0.45">
      <c r="B910" s="190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71"/>
      <c r="AI910" s="171"/>
      <c r="AJ910" s="171"/>
      <c r="AK910" s="171"/>
      <c r="AL910" s="171"/>
      <c r="AM910" s="171"/>
      <c r="AN910" s="171"/>
      <c r="AO910" s="171"/>
      <c r="AP910" s="171"/>
      <c r="AQ910" s="171"/>
      <c r="AR910" s="171"/>
      <c r="AS910" s="171"/>
      <c r="AT910" s="171"/>
      <c r="AU910" s="171"/>
      <c r="AV910" s="171"/>
      <c r="AW910" s="171"/>
      <c r="AX910" s="171"/>
      <c r="AY910" s="171"/>
      <c r="AZ910" s="171"/>
      <c r="BA910" s="171"/>
      <c r="BB910" s="171"/>
      <c r="BC910" s="171"/>
      <c r="BD910" s="171"/>
      <c r="BE910" s="171"/>
      <c r="BF910" s="171"/>
      <c r="BG910" s="171"/>
      <c r="BH910" s="184"/>
      <c r="BI910" s="178"/>
      <c r="BJ910" s="178"/>
      <c r="BK910" s="172"/>
      <c r="BM910" s="9"/>
    </row>
    <row r="911" spans="1:123" x14ac:dyDescent="0.45">
      <c r="B911" s="190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71"/>
      <c r="AI911" s="171"/>
      <c r="AJ911" s="171"/>
      <c r="AK911" s="171"/>
      <c r="AL911" s="171"/>
      <c r="AM911" s="171"/>
      <c r="AN911" s="171"/>
      <c r="AO911" s="171"/>
      <c r="AP911" s="171"/>
      <c r="AQ911" s="171"/>
      <c r="AR911" s="171"/>
      <c r="AS911" s="171"/>
      <c r="AT911" s="171"/>
      <c r="AU911" s="171"/>
      <c r="AV911" s="171"/>
      <c r="AW911" s="171"/>
      <c r="AX911" s="171"/>
      <c r="AY911" s="171"/>
      <c r="AZ911" s="171"/>
      <c r="BA911" s="171"/>
      <c r="BB911" s="171"/>
      <c r="BC911" s="171"/>
      <c r="BD911" s="171"/>
      <c r="BE911" s="171"/>
      <c r="BF911" s="171"/>
      <c r="BG911" s="171"/>
      <c r="BH911" s="184"/>
      <c r="BI911" s="178"/>
      <c r="BJ911" s="178"/>
      <c r="BK911" s="172"/>
      <c r="BM911" s="9"/>
    </row>
    <row r="912" spans="1:123" x14ac:dyDescent="0.45">
      <c r="B912" s="190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71"/>
      <c r="AI912" s="171"/>
      <c r="AJ912" s="171"/>
      <c r="AK912" s="171"/>
      <c r="AL912" s="171"/>
      <c r="AM912" s="171"/>
      <c r="AN912" s="171"/>
      <c r="AO912" s="171"/>
      <c r="AP912" s="171"/>
      <c r="AQ912" s="171"/>
      <c r="AR912" s="171"/>
      <c r="AS912" s="171"/>
      <c r="AT912" s="171"/>
      <c r="AU912" s="171"/>
      <c r="AV912" s="171"/>
      <c r="AW912" s="171"/>
      <c r="AX912" s="171"/>
      <c r="AY912" s="171"/>
      <c r="AZ912" s="171"/>
      <c r="BA912" s="171"/>
      <c r="BB912" s="171"/>
      <c r="BC912" s="171"/>
      <c r="BD912" s="171"/>
      <c r="BE912" s="171"/>
      <c r="BF912" s="171"/>
      <c r="BG912" s="171"/>
      <c r="BH912" s="184"/>
      <c r="BI912" s="178"/>
      <c r="BJ912" s="178"/>
      <c r="BK912" s="172"/>
      <c r="BM912" s="9"/>
    </row>
    <row r="913" spans="2:76" x14ac:dyDescent="0.45">
      <c r="B913" s="190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71"/>
      <c r="AI913" s="171"/>
      <c r="AJ913" s="171"/>
      <c r="AK913" s="171"/>
      <c r="AL913" s="171"/>
      <c r="AM913" s="171"/>
      <c r="AN913" s="171"/>
      <c r="AO913" s="171"/>
      <c r="AP913" s="171"/>
      <c r="AQ913" s="171"/>
      <c r="AR913" s="171"/>
      <c r="AS913" s="171"/>
      <c r="AT913" s="171"/>
      <c r="AU913" s="171"/>
      <c r="AV913" s="171"/>
      <c r="AW913" s="171"/>
      <c r="AX913" s="171"/>
      <c r="AY913" s="171"/>
      <c r="AZ913" s="171"/>
      <c r="BA913" s="171"/>
      <c r="BB913" s="171"/>
      <c r="BC913" s="171"/>
      <c r="BD913" s="171"/>
      <c r="BE913" s="171"/>
      <c r="BF913" s="171"/>
      <c r="BG913" s="171"/>
      <c r="BH913" s="184"/>
      <c r="BI913" s="178"/>
      <c r="BJ913" s="178"/>
      <c r="BK913" s="172"/>
      <c r="BM913" s="9"/>
    </row>
    <row r="914" spans="2:76" x14ac:dyDescent="0.45">
      <c r="B914" s="190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71"/>
      <c r="AI914" s="171"/>
      <c r="AJ914" s="171"/>
      <c r="AK914" s="171"/>
      <c r="AL914" s="171"/>
      <c r="AM914" s="171"/>
      <c r="AN914" s="171"/>
      <c r="AO914" s="171"/>
      <c r="AP914" s="171"/>
      <c r="AQ914" s="171"/>
      <c r="AR914" s="171"/>
      <c r="AS914" s="171"/>
      <c r="AT914" s="171"/>
      <c r="AU914" s="171"/>
      <c r="AV914" s="171"/>
      <c r="AW914" s="171"/>
      <c r="AX914" s="171"/>
      <c r="AY914" s="171"/>
      <c r="AZ914" s="171"/>
      <c r="BA914" s="171"/>
      <c r="BB914" s="171"/>
      <c r="BC914" s="171"/>
      <c r="BD914" s="171"/>
      <c r="BE914" s="171"/>
      <c r="BF914" s="171"/>
      <c r="BG914" s="171"/>
      <c r="BH914" s="184"/>
      <c r="BI914" s="178"/>
      <c r="BJ914" s="178"/>
      <c r="BK914" s="172"/>
      <c r="BM914" s="9"/>
    </row>
    <row r="915" spans="2:76" x14ac:dyDescent="0.45">
      <c r="B915" s="190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71"/>
      <c r="AI915" s="171"/>
      <c r="AJ915" s="171"/>
      <c r="AK915" s="171"/>
      <c r="AL915" s="171"/>
      <c r="AM915" s="171"/>
      <c r="AN915" s="171"/>
      <c r="AO915" s="171"/>
      <c r="AP915" s="171"/>
      <c r="AQ915" s="171"/>
      <c r="AR915" s="171"/>
      <c r="AS915" s="171"/>
      <c r="AT915" s="171"/>
      <c r="AU915" s="171"/>
      <c r="AV915" s="171"/>
      <c r="AW915" s="171"/>
      <c r="AX915" s="171"/>
      <c r="AY915" s="171"/>
      <c r="AZ915" s="171"/>
      <c r="BA915" s="171"/>
      <c r="BB915" s="171"/>
      <c r="BC915" s="171"/>
      <c r="BD915" s="171"/>
      <c r="BE915" s="171"/>
      <c r="BF915" s="171"/>
      <c r="BG915" s="171"/>
      <c r="BH915" s="184"/>
      <c r="BI915" s="178"/>
      <c r="BJ915" s="178"/>
      <c r="BK915" s="172"/>
      <c r="BM915" s="9"/>
      <c r="BX915" t="s">
        <v>341</v>
      </c>
    </row>
    <row r="916" spans="2:76" x14ac:dyDescent="0.45">
      <c r="B916" s="190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71"/>
      <c r="AE916" s="171"/>
      <c r="AF916" s="171"/>
      <c r="AG916" s="171"/>
      <c r="AH916" s="171"/>
      <c r="AI916" s="171"/>
      <c r="AJ916" s="171"/>
      <c r="AK916" s="171"/>
      <c r="AL916" s="171"/>
      <c r="AM916" s="171"/>
      <c r="AN916" s="171"/>
      <c r="AO916" s="171"/>
      <c r="AP916" s="171"/>
      <c r="AQ916" s="171"/>
      <c r="AR916" s="171"/>
      <c r="AS916" s="171"/>
      <c r="AT916" s="171"/>
      <c r="AU916" s="171"/>
      <c r="AV916" s="171"/>
      <c r="AW916" s="171"/>
      <c r="AX916" s="171"/>
      <c r="AY916" s="171"/>
      <c r="AZ916" s="171"/>
      <c r="BA916" s="171"/>
      <c r="BB916" s="171"/>
      <c r="BC916" s="171"/>
      <c r="BD916" s="171"/>
      <c r="BE916" s="171"/>
      <c r="BF916" s="171"/>
      <c r="BG916" s="171"/>
      <c r="BH916" s="184"/>
      <c r="BI916" s="178"/>
      <c r="BJ916" s="178"/>
      <c r="BK916" s="172"/>
      <c r="BM916" s="9"/>
    </row>
    <row r="917" spans="2:76" x14ac:dyDescent="0.45">
      <c r="B917" s="190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71"/>
      <c r="AE917" s="171"/>
      <c r="AF917" s="171"/>
      <c r="AG917" s="171"/>
      <c r="AH917" s="171"/>
      <c r="AI917" s="171"/>
      <c r="AJ917" s="171"/>
      <c r="AK917" s="171"/>
      <c r="AL917" s="171"/>
      <c r="AM917" s="171"/>
      <c r="AN917" s="171"/>
      <c r="AO917" s="171"/>
      <c r="AP917" s="171"/>
      <c r="AQ917" s="171"/>
      <c r="AR917" s="171"/>
      <c r="AS917" s="171"/>
      <c r="AT917" s="171"/>
      <c r="AU917" s="171"/>
      <c r="AV917" s="171"/>
      <c r="AW917" s="171"/>
      <c r="AX917" s="171"/>
      <c r="AY917" s="171"/>
      <c r="AZ917" s="171"/>
      <c r="BA917" s="171"/>
      <c r="BB917" s="171"/>
      <c r="BC917" s="171"/>
      <c r="BD917" s="171"/>
      <c r="BE917" s="171"/>
      <c r="BF917" s="171"/>
      <c r="BG917" s="171"/>
      <c r="BH917" s="184"/>
      <c r="BI917" s="178"/>
      <c r="BJ917" s="178"/>
      <c r="BK917" s="172"/>
      <c r="BM917" s="9"/>
    </row>
    <row r="918" spans="2:76" x14ac:dyDescent="0.45">
      <c r="B918" s="190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71"/>
      <c r="AI918" s="171"/>
      <c r="AJ918" s="171"/>
      <c r="AK918" s="171"/>
      <c r="AL918" s="171"/>
      <c r="AM918" s="171"/>
      <c r="AN918" s="171"/>
      <c r="AO918" s="171"/>
      <c r="AP918" s="171"/>
      <c r="AQ918" s="171"/>
      <c r="AR918" s="171"/>
      <c r="AS918" s="171"/>
      <c r="AT918" s="171"/>
      <c r="AU918" s="171"/>
      <c r="AV918" s="171"/>
      <c r="AW918" s="171"/>
      <c r="AX918" s="171"/>
      <c r="AY918" s="171"/>
      <c r="AZ918" s="171"/>
      <c r="BA918" s="171"/>
      <c r="BB918" s="171"/>
      <c r="BC918" s="171"/>
      <c r="BD918" s="171"/>
      <c r="BE918" s="171"/>
      <c r="BF918" s="171"/>
      <c r="BG918" s="171"/>
      <c r="BH918" s="184"/>
      <c r="BI918" s="178"/>
      <c r="BJ918" s="178"/>
      <c r="BK918" s="172"/>
      <c r="BM918" s="9"/>
    </row>
    <row r="919" spans="2:76" x14ac:dyDescent="0.45">
      <c r="B919" s="190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71"/>
      <c r="AI919" s="171"/>
      <c r="AJ919" s="171"/>
      <c r="AK919" s="171"/>
      <c r="AL919" s="171"/>
      <c r="AM919" s="171"/>
      <c r="AN919" s="171"/>
      <c r="AO919" s="171"/>
      <c r="AP919" s="171"/>
      <c r="AQ919" s="171"/>
      <c r="AR919" s="171"/>
      <c r="AS919" s="171"/>
      <c r="AT919" s="171"/>
      <c r="AU919" s="171"/>
      <c r="AV919" s="171"/>
      <c r="AW919" s="171"/>
      <c r="AX919" s="171"/>
      <c r="AY919" s="171"/>
      <c r="AZ919" s="171"/>
      <c r="BA919" s="171"/>
      <c r="BB919" s="171"/>
      <c r="BC919" s="171"/>
      <c r="BD919" s="171"/>
      <c r="BE919" s="171"/>
      <c r="BF919" s="171"/>
      <c r="BG919" s="171"/>
      <c r="BH919" s="184"/>
      <c r="BI919" s="178"/>
      <c r="BJ919" s="178"/>
      <c r="BK919" s="172"/>
      <c r="BM919" s="9"/>
    </row>
    <row r="920" spans="2:76" x14ac:dyDescent="0.45">
      <c r="B920" s="190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71"/>
      <c r="AI920" s="171"/>
      <c r="AJ920" s="171"/>
      <c r="AK920" s="171"/>
      <c r="AL920" s="171"/>
      <c r="AM920" s="171"/>
      <c r="AN920" s="171"/>
      <c r="AO920" s="171"/>
      <c r="AP920" s="171"/>
      <c r="AQ920" s="171"/>
      <c r="AR920" s="171"/>
      <c r="AS920" s="171"/>
      <c r="AT920" s="171"/>
      <c r="AU920" s="171"/>
      <c r="AV920" s="171"/>
      <c r="AW920" s="171"/>
      <c r="AX920" s="171"/>
      <c r="AY920" s="171"/>
      <c r="AZ920" s="171"/>
      <c r="BA920" s="171"/>
      <c r="BB920" s="171"/>
      <c r="BC920" s="171"/>
      <c r="BD920" s="171"/>
      <c r="BE920" s="171"/>
      <c r="BF920" s="171"/>
      <c r="BG920" s="171"/>
      <c r="BH920" s="184"/>
      <c r="BI920" s="178"/>
      <c r="BJ920" s="178"/>
      <c r="BK920" s="172"/>
      <c r="BM920" s="9"/>
    </row>
    <row r="921" spans="2:76" x14ac:dyDescent="0.45">
      <c r="B921" s="190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71"/>
      <c r="AI921" s="171"/>
      <c r="AJ921" s="171"/>
      <c r="AK921" s="171"/>
      <c r="AL921" s="171"/>
      <c r="AM921" s="171"/>
      <c r="AN921" s="171"/>
      <c r="AO921" s="171"/>
      <c r="AP921" s="171"/>
      <c r="AQ921" s="171"/>
      <c r="AR921" s="171"/>
      <c r="AS921" s="171"/>
      <c r="AT921" s="171"/>
      <c r="AU921" s="171"/>
      <c r="AV921" s="171"/>
      <c r="AW921" s="171"/>
      <c r="AX921" s="171"/>
      <c r="AY921" s="171"/>
      <c r="AZ921" s="171"/>
      <c r="BA921" s="171"/>
      <c r="BB921" s="171"/>
      <c r="BC921" s="171"/>
      <c r="BD921" s="171"/>
      <c r="BE921" s="171"/>
      <c r="BF921" s="171"/>
      <c r="BG921" s="171"/>
      <c r="BH921" s="184"/>
      <c r="BI921" s="178"/>
      <c r="BJ921" s="178"/>
      <c r="BK921" s="172"/>
      <c r="BM921" s="9"/>
    </row>
    <row r="922" spans="2:76" x14ac:dyDescent="0.45">
      <c r="B922" s="190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71"/>
      <c r="AI922" s="171"/>
      <c r="AJ922" s="171"/>
      <c r="AK922" s="171"/>
      <c r="AL922" s="171"/>
      <c r="AM922" s="171"/>
      <c r="AN922" s="171"/>
      <c r="AO922" s="171"/>
      <c r="AP922" s="171"/>
      <c r="AQ922" s="171"/>
      <c r="AR922" s="171"/>
      <c r="AS922" s="171"/>
      <c r="AT922" s="171"/>
      <c r="AU922" s="171"/>
      <c r="AV922" s="171"/>
      <c r="AW922" s="171"/>
      <c r="AX922" s="171"/>
      <c r="AY922" s="171"/>
      <c r="AZ922" s="171"/>
      <c r="BA922" s="171"/>
      <c r="BB922" s="171"/>
      <c r="BC922" s="171"/>
      <c r="BD922" s="171"/>
      <c r="BE922" s="171"/>
      <c r="BF922" s="171"/>
      <c r="BG922" s="171"/>
      <c r="BH922" s="184"/>
      <c r="BI922" s="178"/>
      <c r="BJ922" s="178"/>
      <c r="BK922" s="172"/>
      <c r="BM922" s="9"/>
    </row>
    <row r="923" spans="2:76" x14ac:dyDescent="0.45">
      <c r="B923" s="190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71"/>
      <c r="AI923" s="171"/>
      <c r="AJ923" s="171"/>
      <c r="AK923" s="171"/>
      <c r="AL923" s="171"/>
      <c r="AM923" s="171"/>
      <c r="AN923" s="171"/>
      <c r="AO923" s="171"/>
      <c r="AP923" s="171"/>
      <c r="AQ923" s="171"/>
      <c r="AR923" s="171"/>
      <c r="AS923" s="171"/>
      <c r="AT923" s="171"/>
      <c r="AU923" s="171"/>
      <c r="AV923" s="171"/>
      <c r="AW923" s="171"/>
      <c r="AX923" s="171"/>
      <c r="AY923" s="171"/>
      <c r="AZ923" s="171"/>
      <c r="BA923" s="171"/>
      <c r="BB923" s="171"/>
      <c r="BC923" s="171"/>
      <c r="BD923" s="171"/>
      <c r="BE923" s="171"/>
      <c r="BF923" s="171"/>
      <c r="BG923" s="171"/>
      <c r="BH923" s="184"/>
      <c r="BI923" s="178"/>
      <c r="BJ923" s="178"/>
      <c r="BK923" s="172"/>
      <c r="BM923" s="9"/>
    </row>
    <row r="924" spans="2:76" x14ac:dyDescent="0.45">
      <c r="B924" s="190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71"/>
      <c r="AI924" s="171"/>
      <c r="AJ924" s="171"/>
      <c r="AK924" s="171"/>
      <c r="AL924" s="171"/>
      <c r="AM924" s="171"/>
      <c r="AN924" s="171"/>
      <c r="AO924" s="171"/>
      <c r="AP924" s="171"/>
      <c r="AQ924" s="171"/>
      <c r="AR924" s="171"/>
      <c r="AS924" s="171"/>
      <c r="AT924" s="171"/>
      <c r="AU924" s="171"/>
      <c r="AV924" s="171"/>
      <c r="AW924" s="171"/>
      <c r="AX924" s="171"/>
      <c r="AY924" s="171"/>
      <c r="AZ924" s="171"/>
      <c r="BA924" s="171"/>
      <c r="BB924" s="171"/>
      <c r="BC924" s="171"/>
      <c r="BD924" s="171"/>
      <c r="BE924" s="171"/>
      <c r="BF924" s="171"/>
      <c r="BG924" s="171"/>
      <c r="BH924" s="184"/>
      <c r="BI924" s="178"/>
      <c r="BJ924" s="178"/>
      <c r="BK924" s="172"/>
      <c r="BM924" s="9"/>
    </row>
    <row r="925" spans="2:76" x14ac:dyDescent="0.45">
      <c r="B925" s="190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71"/>
      <c r="AI925" s="171"/>
      <c r="AJ925" s="171"/>
      <c r="AK925" s="171"/>
      <c r="AL925" s="171"/>
      <c r="AM925" s="171"/>
      <c r="AN925" s="171"/>
      <c r="AO925" s="171"/>
      <c r="AP925" s="171"/>
      <c r="AQ925" s="171"/>
      <c r="AR925" s="171"/>
      <c r="AS925" s="171"/>
      <c r="AT925" s="171"/>
      <c r="AU925" s="171"/>
      <c r="AV925" s="171"/>
      <c r="AW925" s="171"/>
      <c r="AX925" s="171"/>
      <c r="AY925" s="171"/>
      <c r="AZ925" s="171"/>
      <c r="BA925" s="171"/>
      <c r="BB925" s="171"/>
      <c r="BC925" s="171"/>
      <c r="BD925" s="171"/>
      <c r="BE925" s="171"/>
      <c r="BF925" s="171"/>
      <c r="BG925" s="171"/>
      <c r="BH925" s="184"/>
      <c r="BI925" s="178"/>
      <c r="BJ925" s="178"/>
      <c r="BK925" s="172"/>
      <c r="BM925" s="9"/>
    </row>
    <row r="926" spans="2:76" x14ac:dyDescent="0.45">
      <c r="B926" s="190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71"/>
      <c r="AI926" s="171"/>
      <c r="AJ926" s="171"/>
      <c r="AK926" s="171"/>
      <c r="AL926" s="171"/>
      <c r="AM926" s="171"/>
      <c r="AN926" s="171"/>
      <c r="AO926" s="171"/>
      <c r="AP926" s="171"/>
      <c r="AQ926" s="171"/>
      <c r="AR926" s="171"/>
      <c r="AS926" s="171"/>
      <c r="AT926" s="171"/>
      <c r="AU926" s="171"/>
      <c r="AV926" s="171"/>
      <c r="AW926" s="171"/>
      <c r="AX926" s="171"/>
      <c r="AY926" s="171"/>
      <c r="AZ926" s="171"/>
      <c r="BA926" s="171"/>
      <c r="BB926" s="171"/>
      <c r="BC926" s="171"/>
      <c r="BD926" s="171"/>
      <c r="BE926" s="171"/>
      <c r="BF926" s="171"/>
      <c r="BG926" s="171"/>
      <c r="BH926" s="184"/>
      <c r="BI926" s="178"/>
      <c r="BJ926" s="178"/>
      <c r="BK926" s="172"/>
      <c r="BM926" s="9"/>
    </row>
    <row r="927" spans="2:76" x14ac:dyDescent="0.45">
      <c r="B927" s="190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71"/>
      <c r="AI927" s="171"/>
      <c r="AJ927" s="171"/>
      <c r="AK927" s="171"/>
      <c r="AL927" s="171"/>
      <c r="AM927" s="171"/>
      <c r="AN927" s="171"/>
      <c r="AO927" s="171"/>
      <c r="AP927" s="171"/>
      <c r="AQ927" s="171"/>
      <c r="AR927" s="171"/>
      <c r="AS927" s="171"/>
      <c r="AT927" s="171"/>
      <c r="AU927" s="171"/>
      <c r="AV927" s="171"/>
      <c r="AW927" s="171"/>
      <c r="AX927" s="171"/>
      <c r="AY927" s="171"/>
      <c r="AZ927" s="171"/>
      <c r="BA927" s="171"/>
      <c r="BB927" s="171"/>
      <c r="BC927" s="171"/>
      <c r="BD927" s="171"/>
      <c r="BE927" s="171"/>
      <c r="BF927" s="171"/>
      <c r="BG927" s="171"/>
      <c r="BH927" s="184"/>
      <c r="BI927" s="178"/>
      <c r="BJ927" s="178"/>
      <c r="BK927" s="172"/>
      <c r="BM927" s="9"/>
    </row>
    <row r="928" spans="2:76" x14ac:dyDescent="0.45">
      <c r="B928" s="190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71"/>
      <c r="AI928" s="171"/>
      <c r="AJ928" s="171"/>
      <c r="AK928" s="171"/>
      <c r="AL928" s="171"/>
      <c r="AM928" s="171"/>
      <c r="AN928" s="171"/>
      <c r="AO928" s="171"/>
      <c r="AP928" s="171"/>
      <c r="AQ928" s="171"/>
      <c r="AR928" s="171"/>
      <c r="AS928" s="171"/>
      <c r="AT928" s="171"/>
      <c r="AU928" s="171"/>
      <c r="AV928" s="171"/>
      <c r="AW928" s="171"/>
      <c r="AX928" s="171"/>
      <c r="AY928" s="171"/>
      <c r="AZ928" s="171"/>
      <c r="BA928" s="171"/>
      <c r="BB928" s="171"/>
      <c r="BC928" s="171"/>
      <c r="BD928" s="171"/>
      <c r="BE928" s="171"/>
      <c r="BF928" s="171"/>
      <c r="BG928" s="171"/>
      <c r="BH928" s="184"/>
      <c r="BI928" s="178"/>
      <c r="BJ928" s="178"/>
      <c r="BK928" s="172"/>
      <c r="BM928" s="9"/>
    </row>
    <row r="929" spans="2:65" x14ac:dyDescent="0.45">
      <c r="B929" s="190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71"/>
      <c r="AI929" s="171"/>
      <c r="AJ929" s="171"/>
      <c r="AK929" s="171"/>
      <c r="AL929" s="171"/>
      <c r="AM929" s="171"/>
      <c r="AN929" s="171"/>
      <c r="AO929" s="171"/>
      <c r="AP929" s="171"/>
      <c r="AQ929" s="171"/>
      <c r="AR929" s="171"/>
      <c r="AS929" s="171"/>
      <c r="AT929" s="171"/>
      <c r="AU929" s="171"/>
      <c r="AV929" s="171"/>
      <c r="AW929" s="171"/>
      <c r="AX929" s="171"/>
      <c r="AY929" s="171"/>
      <c r="AZ929" s="171"/>
      <c r="BA929" s="171"/>
      <c r="BB929" s="171"/>
      <c r="BC929" s="171"/>
      <c r="BD929" s="171"/>
      <c r="BE929" s="171"/>
      <c r="BF929" s="171"/>
      <c r="BG929" s="171"/>
      <c r="BH929" s="184"/>
      <c r="BI929" s="178"/>
      <c r="BJ929" s="178"/>
      <c r="BK929" s="172"/>
      <c r="BM929" s="9"/>
    </row>
    <row r="930" spans="2:65" x14ac:dyDescent="0.45">
      <c r="B930" s="190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71"/>
      <c r="AI930" s="171"/>
      <c r="AJ930" s="171"/>
      <c r="AK930" s="171"/>
      <c r="AL930" s="171"/>
      <c r="AM930" s="171"/>
      <c r="AN930" s="171"/>
      <c r="AO930" s="171"/>
      <c r="AP930" s="171"/>
      <c r="AQ930" s="171"/>
      <c r="AR930" s="171"/>
      <c r="AS930" s="171"/>
      <c r="AT930" s="171"/>
      <c r="AU930" s="171"/>
      <c r="AV930" s="171"/>
      <c r="AW930" s="171"/>
      <c r="AX930" s="171"/>
      <c r="AY930" s="171"/>
      <c r="AZ930" s="171"/>
      <c r="BA930" s="171"/>
      <c r="BB930" s="171"/>
      <c r="BC930" s="171"/>
      <c r="BD930" s="171"/>
      <c r="BE930" s="171"/>
      <c r="BF930" s="171"/>
      <c r="BG930" s="171"/>
      <c r="BH930" s="184"/>
      <c r="BI930" s="178"/>
      <c r="BJ930" s="178"/>
      <c r="BK930" s="172"/>
      <c r="BM930" s="9"/>
    </row>
    <row r="931" spans="2:65" x14ac:dyDescent="0.45">
      <c r="B931" s="190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71"/>
      <c r="AI931" s="171"/>
      <c r="AJ931" s="171"/>
      <c r="AK931" s="171"/>
      <c r="AL931" s="171"/>
      <c r="AM931" s="171"/>
      <c r="AN931" s="171"/>
      <c r="AO931" s="171"/>
      <c r="AP931" s="171"/>
      <c r="AQ931" s="171"/>
      <c r="AR931" s="171"/>
      <c r="AS931" s="171"/>
      <c r="AT931" s="171"/>
      <c r="AU931" s="171"/>
      <c r="AV931" s="171"/>
      <c r="AW931" s="171"/>
      <c r="AX931" s="171"/>
      <c r="AY931" s="171"/>
      <c r="AZ931" s="171"/>
      <c r="BA931" s="171"/>
      <c r="BB931" s="171"/>
      <c r="BC931" s="171"/>
      <c r="BD931" s="171"/>
      <c r="BE931" s="171"/>
      <c r="BF931" s="171"/>
      <c r="BG931" s="171"/>
      <c r="BH931" s="184"/>
      <c r="BI931" s="178"/>
      <c r="BJ931" s="178"/>
      <c r="BK931" s="172"/>
      <c r="BM931" s="9"/>
    </row>
    <row r="932" spans="2:65" x14ac:dyDescent="0.45">
      <c r="B932" s="190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71"/>
      <c r="AI932" s="171"/>
      <c r="AJ932" s="171"/>
      <c r="AK932" s="171"/>
      <c r="AL932" s="171"/>
      <c r="AM932" s="171"/>
      <c r="AN932" s="171"/>
      <c r="AO932" s="171"/>
      <c r="AP932" s="171"/>
      <c r="AQ932" s="171"/>
      <c r="AR932" s="171"/>
      <c r="AS932" s="171"/>
      <c r="AT932" s="171"/>
      <c r="AU932" s="171"/>
      <c r="AV932" s="171"/>
      <c r="AW932" s="171"/>
      <c r="AX932" s="171"/>
      <c r="AY932" s="171"/>
      <c r="AZ932" s="171"/>
      <c r="BA932" s="171"/>
      <c r="BB932" s="171"/>
      <c r="BC932" s="171"/>
      <c r="BD932" s="171"/>
      <c r="BE932" s="171"/>
      <c r="BF932" s="171"/>
      <c r="BG932" s="171"/>
      <c r="BH932" s="184"/>
      <c r="BI932" s="178"/>
      <c r="BJ932" s="178"/>
      <c r="BK932" s="172"/>
      <c r="BM932" s="9"/>
    </row>
    <row r="933" spans="2:65" x14ac:dyDescent="0.45">
      <c r="B933" s="190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71"/>
      <c r="AI933" s="171"/>
      <c r="AJ933" s="171"/>
      <c r="AK933" s="171"/>
      <c r="AL933" s="171"/>
      <c r="AM933" s="171"/>
      <c r="AN933" s="171"/>
      <c r="AO933" s="171"/>
      <c r="AP933" s="171"/>
      <c r="AQ933" s="171"/>
      <c r="AR933" s="171"/>
      <c r="AS933" s="171"/>
      <c r="AT933" s="171"/>
      <c r="AU933" s="171"/>
      <c r="AV933" s="171"/>
      <c r="AW933" s="171"/>
      <c r="AX933" s="171"/>
      <c r="AY933" s="171"/>
      <c r="AZ933" s="171"/>
      <c r="BA933" s="171"/>
      <c r="BB933" s="171"/>
      <c r="BC933" s="171"/>
      <c r="BD933" s="171"/>
      <c r="BE933" s="171"/>
      <c r="BF933" s="171"/>
      <c r="BG933" s="171"/>
      <c r="BH933" s="184"/>
      <c r="BI933" s="178"/>
      <c r="BJ933" s="178"/>
      <c r="BK933" s="172"/>
      <c r="BM933" s="9"/>
    </row>
    <row r="934" spans="2:65" x14ac:dyDescent="0.45">
      <c r="B934" s="190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71"/>
      <c r="AI934" s="171"/>
      <c r="AJ934" s="171"/>
      <c r="AK934" s="171"/>
      <c r="AL934" s="171"/>
      <c r="AM934" s="171"/>
      <c r="AN934" s="171"/>
      <c r="AO934" s="171"/>
      <c r="AP934" s="171"/>
      <c r="AQ934" s="171"/>
      <c r="AR934" s="171"/>
      <c r="AS934" s="171"/>
      <c r="AT934" s="171"/>
      <c r="AU934" s="171"/>
      <c r="AV934" s="171"/>
      <c r="AW934" s="171"/>
      <c r="AX934" s="171"/>
      <c r="AY934" s="171"/>
      <c r="AZ934" s="171"/>
      <c r="BA934" s="171"/>
      <c r="BB934" s="171"/>
      <c r="BC934" s="171"/>
      <c r="BD934" s="171"/>
      <c r="BE934" s="171"/>
      <c r="BF934" s="171"/>
      <c r="BG934" s="171"/>
      <c r="BH934" s="184"/>
      <c r="BI934" s="178"/>
      <c r="BJ934" s="178"/>
      <c r="BK934" s="172"/>
      <c r="BM934" s="9"/>
    </row>
    <row r="935" spans="2:65" x14ac:dyDescent="0.45">
      <c r="B935" s="190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71"/>
      <c r="AI935" s="171"/>
      <c r="AJ935" s="171"/>
      <c r="AK935" s="171"/>
      <c r="AL935" s="171"/>
      <c r="AM935" s="171"/>
      <c r="AN935" s="171"/>
      <c r="AO935" s="171"/>
      <c r="AP935" s="171"/>
      <c r="AQ935" s="171"/>
      <c r="AR935" s="171"/>
      <c r="AS935" s="171"/>
      <c r="AT935" s="171"/>
      <c r="AU935" s="171"/>
      <c r="AV935" s="171"/>
      <c r="AW935" s="171"/>
      <c r="AX935" s="171"/>
      <c r="AY935" s="171"/>
      <c r="AZ935" s="171"/>
      <c r="BA935" s="171"/>
      <c r="BB935" s="171"/>
      <c r="BC935" s="171"/>
      <c r="BD935" s="171"/>
      <c r="BE935" s="171"/>
      <c r="BF935" s="171"/>
      <c r="BG935" s="171"/>
      <c r="BH935" s="184"/>
      <c r="BI935" s="178"/>
      <c r="BJ935" s="178"/>
      <c r="BK935" s="172"/>
      <c r="BM935" s="9"/>
    </row>
    <row r="936" spans="2:65" x14ac:dyDescent="0.45">
      <c r="B936" s="190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71"/>
      <c r="AI936" s="171"/>
      <c r="AJ936" s="171"/>
      <c r="AK936" s="171"/>
      <c r="AL936" s="171"/>
      <c r="AM936" s="171"/>
      <c r="AN936" s="171"/>
      <c r="AO936" s="171"/>
      <c r="AP936" s="171"/>
      <c r="AQ936" s="171"/>
      <c r="AR936" s="171"/>
      <c r="AS936" s="171"/>
      <c r="AT936" s="171"/>
      <c r="AU936" s="171"/>
      <c r="AV936" s="171"/>
      <c r="AW936" s="171"/>
      <c r="AX936" s="171"/>
      <c r="AY936" s="171"/>
      <c r="AZ936" s="171"/>
      <c r="BA936" s="171"/>
      <c r="BB936" s="171"/>
      <c r="BC936" s="171"/>
      <c r="BD936" s="171"/>
      <c r="BE936" s="171"/>
      <c r="BF936" s="171"/>
      <c r="BG936" s="171"/>
      <c r="BH936" s="184"/>
      <c r="BI936" s="178"/>
      <c r="BJ936" s="178"/>
      <c r="BK936" s="172"/>
      <c r="BM936" s="9"/>
    </row>
    <row r="937" spans="2:65" x14ac:dyDescent="0.45">
      <c r="B937" s="190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71"/>
      <c r="AI937" s="171"/>
      <c r="AJ937" s="171"/>
      <c r="AK937" s="171"/>
      <c r="AL937" s="171"/>
      <c r="AM937" s="171"/>
      <c r="AN937" s="171"/>
      <c r="AO937" s="171"/>
      <c r="AP937" s="171"/>
      <c r="AQ937" s="171"/>
      <c r="AR937" s="171"/>
      <c r="AS937" s="171"/>
      <c r="AT937" s="171"/>
      <c r="AU937" s="171"/>
      <c r="AV937" s="171"/>
      <c r="AW937" s="171"/>
      <c r="AX937" s="171"/>
      <c r="AY937" s="171"/>
      <c r="AZ937" s="171"/>
      <c r="BA937" s="171"/>
      <c r="BB937" s="171"/>
      <c r="BC937" s="171"/>
      <c r="BD937" s="171"/>
      <c r="BE937" s="171"/>
      <c r="BF937" s="171"/>
      <c r="BG937" s="171"/>
      <c r="BH937" s="184"/>
      <c r="BI937" s="178"/>
      <c r="BJ937" s="178"/>
      <c r="BK937" s="172"/>
      <c r="BM937" s="9"/>
    </row>
    <row r="938" spans="2:65" x14ac:dyDescent="0.45">
      <c r="B938" s="190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71"/>
      <c r="AI938" s="171"/>
      <c r="AJ938" s="171"/>
      <c r="AK938" s="171"/>
      <c r="AL938" s="171"/>
      <c r="AM938" s="171"/>
      <c r="AN938" s="171"/>
      <c r="AO938" s="171"/>
      <c r="AP938" s="171"/>
      <c r="AQ938" s="171"/>
      <c r="AR938" s="171"/>
      <c r="AS938" s="171"/>
      <c r="AT938" s="171"/>
      <c r="AU938" s="171"/>
      <c r="AV938" s="171"/>
      <c r="AW938" s="171"/>
      <c r="AX938" s="171"/>
      <c r="AY938" s="171"/>
      <c r="AZ938" s="171"/>
      <c r="BA938" s="171"/>
      <c r="BB938" s="171"/>
      <c r="BC938" s="171"/>
      <c r="BD938" s="171"/>
      <c r="BE938" s="171"/>
      <c r="BF938" s="171"/>
      <c r="BG938" s="171"/>
      <c r="BH938" s="184"/>
      <c r="BI938" s="178"/>
      <c r="BJ938" s="178"/>
      <c r="BK938" s="172"/>
      <c r="BM938" s="9"/>
    </row>
    <row r="939" spans="2:65" x14ac:dyDescent="0.45">
      <c r="B939" s="190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71"/>
      <c r="AI939" s="171"/>
      <c r="AJ939" s="171"/>
      <c r="AK939" s="171"/>
      <c r="AL939" s="171"/>
      <c r="AM939" s="171"/>
      <c r="AN939" s="171"/>
      <c r="AO939" s="171"/>
      <c r="AP939" s="171"/>
      <c r="AQ939" s="171"/>
      <c r="AR939" s="171"/>
      <c r="AS939" s="171"/>
      <c r="AT939" s="171"/>
      <c r="AU939" s="171"/>
      <c r="AV939" s="171"/>
      <c r="AW939" s="171"/>
      <c r="AX939" s="171"/>
      <c r="AY939" s="171"/>
      <c r="AZ939" s="171"/>
      <c r="BA939" s="171"/>
      <c r="BB939" s="171"/>
      <c r="BC939" s="171"/>
      <c r="BD939" s="171"/>
      <c r="BE939" s="171"/>
      <c r="BF939" s="171"/>
      <c r="BG939" s="171"/>
      <c r="BH939" s="184"/>
      <c r="BI939" s="178"/>
      <c r="BJ939" s="178"/>
      <c r="BK939" s="172"/>
      <c r="BM939" s="9"/>
    </row>
    <row r="940" spans="2:65" x14ac:dyDescent="0.45">
      <c r="B940" s="190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71"/>
      <c r="AI940" s="171"/>
      <c r="AJ940" s="171"/>
      <c r="AK940" s="171"/>
      <c r="AL940" s="171"/>
      <c r="AM940" s="171"/>
      <c r="AN940" s="171"/>
      <c r="AO940" s="171"/>
      <c r="AP940" s="171"/>
      <c r="AQ940" s="171"/>
      <c r="AR940" s="171"/>
      <c r="AS940" s="171"/>
      <c r="AT940" s="171"/>
      <c r="AU940" s="171"/>
      <c r="AV940" s="171"/>
      <c r="AW940" s="171"/>
      <c r="AX940" s="171"/>
      <c r="AY940" s="171"/>
      <c r="AZ940" s="171"/>
      <c r="BA940" s="171"/>
      <c r="BB940" s="171"/>
      <c r="BC940" s="171"/>
      <c r="BD940" s="171"/>
      <c r="BE940" s="171"/>
      <c r="BF940" s="171"/>
      <c r="BG940" s="171"/>
      <c r="BH940" s="184"/>
      <c r="BI940" s="178"/>
      <c r="BJ940" s="178"/>
      <c r="BK940" s="172"/>
      <c r="BM940" s="9"/>
    </row>
    <row r="941" spans="2:65" x14ac:dyDescent="0.45">
      <c r="B941" s="190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71"/>
      <c r="AI941" s="171"/>
      <c r="AJ941" s="171"/>
      <c r="AK941" s="171"/>
      <c r="AL941" s="171"/>
      <c r="AM941" s="171"/>
      <c r="AN941" s="171"/>
      <c r="AO941" s="171"/>
      <c r="AP941" s="171"/>
      <c r="AQ941" s="171"/>
      <c r="AR941" s="171"/>
      <c r="AS941" s="171"/>
      <c r="AT941" s="171"/>
      <c r="AU941" s="171"/>
      <c r="AV941" s="171"/>
      <c r="AW941" s="171"/>
      <c r="AX941" s="171"/>
      <c r="AY941" s="171"/>
      <c r="AZ941" s="171"/>
      <c r="BA941" s="171"/>
      <c r="BB941" s="171"/>
      <c r="BC941" s="171"/>
      <c r="BD941" s="171"/>
      <c r="BE941" s="171"/>
      <c r="BF941" s="171"/>
      <c r="BG941" s="171"/>
      <c r="BH941" s="184"/>
      <c r="BI941" s="178"/>
      <c r="BJ941" s="178"/>
      <c r="BK941" s="172"/>
      <c r="BM941" s="9"/>
    </row>
    <row r="942" spans="2:65" x14ac:dyDescent="0.45">
      <c r="B942" s="190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71"/>
      <c r="AI942" s="171"/>
      <c r="AJ942" s="171"/>
      <c r="AK942" s="171"/>
      <c r="AL942" s="171"/>
      <c r="AM942" s="171"/>
      <c r="AN942" s="171"/>
      <c r="AO942" s="171"/>
      <c r="AP942" s="171"/>
      <c r="AQ942" s="171"/>
      <c r="AR942" s="171"/>
      <c r="AS942" s="171"/>
      <c r="AT942" s="171"/>
      <c r="AU942" s="171"/>
      <c r="AV942" s="171"/>
      <c r="AW942" s="171"/>
      <c r="AX942" s="171"/>
      <c r="AY942" s="171"/>
      <c r="AZ942" s="171"/>
      <c r="BA942" s="171"/>
      <c r="BB942" s="171"/>
      <c r="BC942" s="171"/>
      <c r="BD942" s="171"/>
      <c r="BE942" s="171"/>
      <c r="BF942" s="171"/>
      <c r="BG942" s="171"/>
      <c r="BH942" s="184"/>
      <c r="BI942" s="178"/>
      <c r="BJ942" s="178"/>
      <c r="BK942" s="172"/>
      <c r="BM942" s="9"/>
    </row>
    <row r="943" spans="2:65" x14ac:dyDescent="0.45">
      <c r="B943" s="190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71"/>
      <c r="AI943" s="171"/>
      <c r="AJ943" s="171"/>
      <c r="AK943" s="171"/>
      <c r="AL943" s="171"/>
      <c r="AM943" s="171"/>
      <c r="AN943" s="171"/>
      <c r="AO943" s="171"/>
      <c r="AP943" s="171"/>
      <c r="AQ943" s="171"/>
      <c r="AR943" s="171"/>
      <c r="AS943" s="171"/>
      <c r="AT943" s="171"/>
      <c r="AU943" s="171"/>
      <c r="AV943" s="171"/>
      <c r="AW943" s="171"/>
      <c r="AX943" s="171"/>
      <c r="AY943" s="171"/>
      <c r="AZ943" s="171"/>
      <c r="BA943" s="171"/>
      <c r="BB943" s="171"/>
      <c r="BC943" s="171"/>
      <c r="BD943" s="171"/>
      <c r="BE943" s="171"/>
      <c r="BF943" s="171"/>
      <c r="BG943" s="171"/>
      <c r="BH943" s="184"/>
      <c r="BI943" s="178"/>
      <c r="BJ943" s="178"/>
      <c r="BK943" s="172"/>
      <c r="BM943" s="9"/>
    </row>
    <row r="944" spans="2:65" x14ac:dyDescent="0.45">
      <c r="B944" s="190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71"/>
      <c r="AI944" s="171"/>
      <c r="AJ944" s="171"/>
      <c r="AK944" s="171"/>
      <c r="AL944" s="171"/>
      <c r="AM944" s="171"/>
      <c r="AN944" s="171"/>
      <c r="AO944" s="171"/>
      <c r="AP944" s="171"/>
      <c r="AQ944" s="171"/>
      <c r="AR944" s="171"/>
      <c r="AS944" s="171"/>
      <c r="AT944" s="171"/>
      <c r="AU944" s="171"/>
      <c r="AV944" s="171"/>
      <c r="AW944" s="171"/>
      <c r="AX944" s="171"/>
      <c r="AY944" s="171"/>
      <c r="AZ944" s="171"/>
      <c r="BA944" s="171"/>
      <c r="BB944" s="171"/>
      <c r="BC944" s="171"/>
      <c r="BD944" s="171"/>
      <c r="BE944" s="171"/>
      <c r="BF944" s="171"/>
      <c r="BG944" s="171"/>
      <c r="BH944" s="184"/>
      <c r="BI944" s="178"/>
      <c r="BJ944" s="178"/>
      <c r="BK944" s="172"/>
      <c r="BM944" s="9"/>
    </row>
    <row r="945" spans="1:123" x14ac:dyDescent="0.45">
      <c r="B945" s="190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71"/>
      <c r="AI945" s="171"/>
      <c r="AJ945" s="171"/>
      <c r="AK945" s="171"/>
      <c r="AL945" s="171"/>
      <c r="AM945" s="171"/>
      <c r="AN945" s="171"/>
      <c r="AO945" s="171"/>
      <c r="AP945" s="171"/>
      <c r="AQ945" s="171"/>
      <c r="AR945" s="171"/>
      <c r="AS945" s="171"/>
      <c r="AT945" s="171"/>
      <c r="AU945" s="171"/>
      <c r="AV945" s="171"/>
      <c r="AW945" s="171"/>
      <c r="AX945" s="171"/>
      <c r="AY945" s="171"/>
      <c r="AZ945" s="171"/>
      <c r="BA945" s="171"/>
      <c r="BB945" s="171"/>
      <c r="BC945" s="171"/>
      <c r="BD945" s="171"/>
      <c r="BE945" s="171"/>
      <c r="BF945" s="171"/>
      <c r="BG945" s="171"/>
      <c r="BH945" s="184"/>
      <c r="BI945" s="178"/>
      <c r="BJ945" s="178"/>
      <c r="BK945" s="172"/>
      <c r="BM945" s="9"/>
    </row>
    <row r="946" spans="1:123" x14ac:dyDescent="0.45">
      <c r="B946" s="190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71"/>
      <c r="AI946" s="171"/>
      <c r="AJ946" s="171"/>
      <c r="AK946" s="171"/>
      <c r="AL946" s="171"/>
      <c r="AM946" s="171"/>
      <c r="AN946" s="171"/>
      <c r="AO946" s="171"/>
      <c r="AP946" s="171"/>
      <c r="AQ946" s="171"/>
      <c r="AR946" s="171"/>
      <c r="AS946" s="171"/>
      <c r="AT946" s="171"/>
      <c r="AU946" s="171"/>
      <c r="AV946" s="171"/>
      <c r="AW946" s="171"/>
      <c r="AX946" s="171"/>
      <c r="AY946" s="171"/>
      <c r="AZ946" s="171"/>
      <c r="BA946" s="171"/>
      <c r="BB946" s="171"/>
      <c r="BC946" s="171"/>
      <c r="BD946" s="171"/>
      <c r="BE946" s="171"/>
      <c r="BF946" s="171"/>
      <c r="BG946" s="171"/>
      <c r="BH946" s="184"/>
      <c r="BI946" s="178"/>
      <c r="BJ946" s="178"/>
      <c r="BK946" s="172"/>
      <c r="BM946" s="9"/>
    </row>
    <row r="947" spans="1:123" x14ac:dyDescent="0.45">
      <c r="B947" s="190"/>
      <c r="C947" s="171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71"/>
      <c r="AI947" s="171"/>
      <c r="AJ947" s="171"/>
      <c r="AK947" s="171"/>
      <c r="AL947" s="171"/>
      <c r="AM947" s="171"/>
      <c r="AN947" s="171"/>
      <c r="AO947" s="171"/>
      <c r="AP947" s="171"/>
      <c r="AQ947" s="171"/>
      <c r="AR947" s="171"/>
      <c r="AS947" s="171"/>
      <c r="AT947" s="171"/>
      <c r="AU947" s="171"/>
      <c r="AV947" s="171"/>
      <c r="AW947" s="171"/>
      <c r="AX947" s="171"/>
      <c r="AY947" s="171"/>
      <c r="AZ947" s="171"/>
      <c r="BA947" s="171"/>
      <c r="BB947" s="171"/>
      <c r="BC947" s="171"/>
      <c r="BD947" s="171"/>
      <c r="BE947" s="171"/>
      <c r="BF947" s="171"/>
      <c r="BG947" s="171"/>
      <c r="BH947" s="184"/>
      <c r="BI947" s="178"/>
      <c r="BJ947" s="178"/>
      <c r="BK947" s="172"/>
      <c r="BM947" s="9"/>
    </row>
    <row r="948" spans="1:123" x14ac:dyDescent="0.45">
      <c r="B948" s="190"/>
      <c r="C948" s="171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71"/>
      <c r="AI948" s="171"/>
      <c r="AJ948" s="171"/>
      <c r="AK948" s="171"/>
      <c r="AL948" s="171"/>
      <c r="AM948" s="171"/>
      <c r="AN948" s="171"/>
      <c r="AO948" s="171"/>
      <c r="AP948" s="171"/>
      <c r="AQ948" s="171"/>
      <c r="AR948" s="171"/>
      <c r="AS948" s="171"/>
      <c r="AT948" s="171"/>
      <c r="AU948" s="171"/>
      <c r="AV948" s="171"/>
      <c r="AW948" s="171"/>
      <c r="AX948" s="171"/>
      <c r="AY948" s="171"/>
      <c r="AZ948" s="171"/>
      <c r="BA948" s="171"/>
      <c r="BB948" s="171"/>
      <c r="BC948" s="171"/>
      <c r="BD948" s="171"/>
      <c r="BE948" s="171"/>
      <c r="BF948" s="171"/>
      <c r="BG948" s="171"/>
      <c r="BH948" s="184"/>
      <c r="BI948" s="178"/>
      <c r="BJ948" s="178"/>
      <c r="BK948" s="172"/>
      <c r="BM948" s="9"/>
    </row>
    <row r="949" spans="1:123" x14ac:dyDescent="0.45">
      <c r="B949" s="190"/>
      <c r="C949" s="171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71"/>
      <c r="AI949" s="171"/>
      <c r="AJ949" s="171"/>
      <c r="AK949" s="171"/>
      <c r="AL949" s="171"/>
      <c r="AM949" s="171"/>
      <c r="AN949" s="171"/>
      <c r="AO949" s="171"/>
      <c r="AP949" s="171"/>
      <c r="AQ949" s="171"/>
      <c r="AR949" s="171"/>
      <c r="AS949" s="171"/>
      <c r="AT949" s="171"/>
      <c r="AU949" s="171"/>
      <c r="AV949" s="171"/>
      <c r="AW949" s="171"/>
      <c r="AX949" s="171"/>
      <c r="AY949" s="171"/>
      <c r="AZ949" s="171"/>
      <c r="BA949" s="171"/>
      <c r="BB949" s="171"/>
      <c r="BC949" s="171"/>
      <c r="BD949" s="171"/>
      <c r="BE949" s="171"/>
      <c r="BF949" s="171"/>
      <c r="BG949" s="171"/>
      <c r="BH949" s="184"/>
      <c r="BI949" s="178"/>
      <c r="BJ949" s="178"/>
      <c r="BK949" s="172"/>
      <c r="BM949" s="9"/>
    </row>
    <row r="950" spans="1:123" x14ac:dyDescent="0.45">
      <c r="B950" s="190"/>
      <c r="C950" s="171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71"/>
      <c r="AI950" s="171"/>
      <c r="AJ950" s="171"/>
      <c r="AK950" s="171"/>
      <c r="AL950" s="171"/>
      <c r="AM950" s="171"/>
      <c r="AN950" s="171"/>
      <c r="AO950" s="171"/>
      <c r="AP950" s="171"/>
      <c r="AQ950" s="171"/>
      <c r="AR950" s="171"/>
      <c r="AS950" s="171"/>
      <c r="AT950" s="171"/>
      <c r="AU950" s="171"/>
      <c r="AV950" s="171"/>
      <c r="AW950" s="171"/>
      <c r="AX950" s="171"/>
      <c r="AY950" s="171"/>
      <c r="AZ950" s="171"/>
      <c r="BA950" s="171"/>
      <c r="BB950" s="171"/>
      <c r="BC950" s="171"/>
      <c r="BD950" s="171"/>
      <c r="BE950" s="171"/>
      <c r="BF950" s="171"/>
      <c r="BG950" s="171"/>
      <c r="BH950" s="184"/>
      <c r="BI950" s="178"/>
      <c r="BJ950" s="178"/>
      <c r="BK950" s="172"/>
      <c r="BM950" s="9"/>
    </row>
    <row r="951" spans="1:123" x14ac:dyDescent="0.45">
      <c r="B951" s="190"/>
      <c r="C951" s="171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71"/>
      <c r="AI951" s="171"/>
      <c r="AJ951" s="171"/>
      <c r="AK951" s="171"/>
      <c r="AL951" s="171"/>
      <c r="AM951" s="171"/>
      <c r="AN951" s="171"/>
      <c r="AO951" s="171"/>
      <c r="AP951" s="171"/>
      <c r="AQ951" s="171"/>
      <c r="AR951" s="171"/>
      <c r="AS951" s="171"/>
      <c r="AT951" s="171"/>
      <c r="AU951" s="171"/>
      <c r="AV951" s="171"/>
      <c r="AW951" s="171"/>
      <c r="AX951" s="171"/>
      <c r="AY951" s="171"/>
      <c r="AZ951" s="171"/>
      <c r="BA951" s="171"/>
      <c r="BB951" s="171"/>
      <c r="BC951" s="171"/>
      <c r="BD951" s="171"/>
      <c r="BE951" s="171"/>
      <c r="BF951" s="171"/>
      <c r="BG951" s="171"/>
      <c r="BH951" s="184"/>
      <c r="BI951" s="178"/>
      <c r="BJ951" s="178"/>
      <c r="BK951" s="172"/>
      <c r="BM951" s="9"/>
    </row>
    <row r="952" spans="1:123" x14ac:dyDescent="0.45">
      <c r="B952" s="190"/>
      <c r="C952" s="171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71"/>
      <c r="AI952" s="171"/>
      <c r="AJ952" s="171"/>
      <c r="AK952" s="171"/>
      <c r="AL952" s="171"/>
      <c r="AM952" s="171"/>
      <c r="AN952" s="171"/>
      <c r="AO952" s="171"/>
      <c r="AP952" s="171"/>
      <c r="AQ952" s="171"/>
      <c r="AR952" s="171"/>
      <c r="AS952" s="171"/>
      <c r="AT952" s="171"/>
      <c r="AU952" s="171"/>
      <c r="AV952" s="171"/>
      <c r="AW952" s="171"/>
      <c r="AX952" s="171"/>
      <c r="AY952" s="171"/>
      <c r="AZ952" s="171"/>
      <c r="BA952" s="171"/>
      <c r="BB952" s="171"/>
      <c r="BC952" s="171"/>
      <c r="BD952" s="171"/>
      <c r="BE952" s="171"/>
      <c r="BF952" s="171"/>
      <c r="BG952" s="171"/>
      <c r="BH952" s="184"/>
      <c r="BI952" s="178"/>
      <c r="BJ952" s="178"/>
      <c r="BK952" s="172"/>
      <c r="BM952" s="9"/>
    </row>
    <row r="953" spans="1:123" x14ac:dyDescent="0.45">
      <c r="B953" s="190"/>
      <c r="C953" s="171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71"/>
      <c r="AI953" s="171"/>
      <c r="AJ953" s="171"/>
      <c r="AK953" s="171"/>
      <c r="AL953" s="171"/>
      <c r="AM953" s="171"/>
      <c r="AN953" s="171"/>
      <c r="AO953" s="171"/>
      <c r="AP953" s="171"/>
      <c r="AQ953" s="171"/>
      <c r="AR953" s="171"/>
      <c r="AS953" s="171"/>
      <c r="AT953" s="171"/>
      <c r="AU953" s="171"/>
      <c r="AV953" s="171"/>
      <c r="AW953" s="171"/>
      <c r="AX953" s="171"/>
      <c r="AY953" s="171"/>
      <c r="AZ953" s="171"/>
      <c r="BA953" s="171"/>
      <c r="BB953" s="171"/>
      <c r="BC953" s="171"/>
      <c r="BD953" s="171"/>
      <c r="BE953" s="171"/>
      <c r="BF953" s="171"/>
      <c r="BG953" s="171"/>
      <c r="BH953" s="184"/>
      <c r="BI953" s="178"/>
      <c r="BJ953" s="178"/>
      <c r="BK953" s="172"/>
      <c r="BM953" s="9"/>
    </row>
    <row r="954" spans="1:123" x14ac:dyDescent="0.45">
      <c r="B954" s="190"/>
      <c r="C954" s="171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71"/>
      <c r="AI954" s="171"/>
      <c r="AJ954" s="171"/>
      <c r="AK954" s="171"/>
      <c r="AL954" s="171"/>
      <c r="AM954" s="171"/>
      <c r="AN954" s="171"/>
      <c r="AO954" s="171"/>
      <c r="AP954" s="171"/>
      <c r="AQ954" s="171"/>
      <c r="AR954" s="171"/>
      <c r="AS954" s="171"/>
      <c r="AT954" s="171"/>
      <c r="AU954" s="171"/>
      <c r="AV954" s="171"/>
      <c r="AW954" s="171"/>
      <c r="AX954" s="171"/>
      <c r="AY954" s="171"/>
      <c r="AZ954" s="171"/>
      <c r="BA954" s="171"/>
      <c r="BB954" s="171"/>
      <c r="BC954" s="171"/>
      <c r="BD954" s="171"/>
      <c r="BE954" s="171"/>
      <c r="BF954" s="171"/>
      <c r="BG954" s="171"/>
      <c r="BH954" s="184"/>
      <c r="BI954" s="178"/>
      <c r="BJ954" s="178"/>
      <c r="BK954" s="172"/>
      <c r="BM954" s="9"/>
    </row>
    <row r="955" spans="1:123" s="14" customFormat="1" ht="14.65" thickBot="1" x14ac:dyDescent="0.5">
      <c r="A955" s="8"/>
      <c r="B955" s="190"/>
      <c r="C955" s="180"/>
      <c r="D955" s="180"/>
      <c r="E955" s="180"/>
      <c r="F955" s="180"/>
      <c r="G955" s="180"/>
      <c r="H955" s="180"/>
      <c r="I955" s="180"/>
      <c r="J955" s="180"/>
      <c r="K955" s="180"/>
      <c r="L955" s="180"/>
      <c r="M955" s="180"/>
      <c r="N955" s="180"/>
      <c r="O955" s="180"/>
      <c r="P955" s="180"/>
      <c r="Q955" s="180"/>
      <c r="R955" s="180"/>
      <c r="S955" s="180"/>
      <c r="T955" s="180"/>
      <c r="U955" s="180"/>
      <c r="V955" s="180"/>
      <c r="W955" s="180"/>
      <c r="X955" s="180"/>
      <c r="Y955" s="180"/>
      <c r="Z955" s="180"/>
      <c r="AA955" s="180"/>
      <c r="AB955" s="180"/>
      <c r="AC955" s="180"/>
      <c r="AD955" s="180"/>
      <c r="AE955" s="180"/>
      <c r="AF955" s="180"/>
      <c r="AG955" s="180"/>
      <c r="AH955" s="180"/>
      <c r="AI955" s="180"/>
      <c r="AJ955" s="180"/>
      <c r="AK955" s="180"/>
      <c r="AL955" s="180"/>
      <c r="AM955" s="180"/>
      <c r="AN955" s="180"/>
      <c r="AO955" s="180"/>
      <c r="AP955" s="180"/>
      <c r="AQ955" s="180"/>
      <c r="AR955" s="180"/>
      <c r="AS955" s="180"/>
      <c r="AT955" s="180"/>
      <c r="AU955" s="180"/>
      <c r="AV955" s="180"/>
      <c r="AW955" s="180"/>
      <c r="AX955" s="180"/>
      <c r="AY955" s="180"/>
      <c r="AZ955" s="180"/>
      <c r="BA955" s="180"/>
      <c r="BB955" s="180"/>
      <c r="BC955" s="180"/>
      <c r="BD955" s="180"/>
      <c r="BE955" s="180"/>
      <c r="BF955" s="180"/>
      <c r="BG955" s="180"/>
      <c r="BH955" s="191"/>
      <c r="BI955" s="178"/>
      <c r="BJ955" s="178"/>
      <c r="BK955" s="172"/>
      <c r="BL955"/>
      <c r="BM955" s="9"/>
      <c r="BN955"/>
    </row>
    <row r="956" spans="1:123" ht="14.65" thickTop="1" x14ac:dyDescent="0.45">
      <c r="B956" s="190"/>
      <c r="C956" s="177"/>
      <c r="D956" s="177"/>
      <c r="E956" s="177"/>
      <c r="F956" s="177"/>
      <c r="G956" s="177"/>
      <c r="H956" s="177"/>
      <c r="I956" s="177"/>
      <c r="J956" s="177"/>
      <c r="K956" s="177"/>
      <c r="L956" s="177"/>
      <c r="M956" s="177"/>
      <c r="N956" s="177"/>
      <c r="O956" s="177"/>
      <c r="P956" s="177"/>
      <c r="Q956" s="177"/>
      <c r="R956" s="177"/>
      <c r="S956" s="177"/>
      <c r="T956" s="177"/>
      <c r="U956" s="177"/>
      <c r="V956" s="177"/>
      <c r="W956" s="177"/>
      <c r="X956" s="177"/>
      <c r="Y956" s="177"/>
      <c r="Z956" s="177"/>
      <c r="AA956" s="177"/>
      <c r="AB956" s="177"/>
      <c r="AC956" s="177"/>
      <c r="AD956" s="177"/>
      <c r="AE956" s="177"/>
      <c r="AF956" s="177"/>
      <c r="AG956" s="177"/>
      <c r="AH956" s="177"/>
      <c r="AI956" s="177"/>
      <c r="AJ956" s="177"/>
      <c r="AK956" s="177"/>
      <c r="AL956" s="177"/>
      <c r="AM956" s="177"/>
      <c r="AN956" s="177"/>
      <c r="AO956" s="177"/>
      <c r="AP956" s="177"/>
      <c r="AQ956" s="177"/>
      <c r="AR956" s="177"/>
      <c r="AS956" s="177"/>
      <c r="AT956" s="177"/>
      <c r="AU956" s="177"/>
      <c r="AV956" s="177"/>
      <c r="AW956" s="177"/>
      <c r="AX956" s="177"/>
      <c r="AY956" s="177"/>
      <c r="AZ956" s="177"/>
      <c r="BA956" s="177"/>
      <c r="BB956" s="177"/>
      <c r="BC956" s="177"/>
      <c r="BD956" s="177"/>
      <c r="BE956" s="177"/>
      <c r="BF956" s="177"/>
      <c r="BG956" s="177"/>
      <c r="BH956" s="187"/>
      <c r="BI956" s="178"/>
      <c r="BJ956" s="178"/>
      <c r="BK956" s="172"/>
      <c r="BM956" s="9"/>
      <c r="BO956" s="102"/>
      <c r="BP956" s="102"/>
      <c r="BQ956" s="102"/>
      <c r="BR956" s="102"/>
      <c r="BS956" s="102"/>
      <c r="BT956" s="102"/>
      <c r="BU956" s="102"/>
      <c r="BV956" s="102"/>
      <c r="BW956" s="102"/>
      <c r="BX956" s="102"/>
      <c r="BY956" s="102"/>
      <c r="BZ956" s="102"/>
      <c r="CA956" s="102"/>
      <c r="CB956" s="102"/>
      <c r="CC956" s="102"/>
      <c r="CD956" s="102"/>
      <c r="CE956" s="102"/>
      <c r="CF956" s="102"/>
      <c r="CG956" s="102"/>
      <c r="CH956" s="102"/>
      <c r="CI956" s="102"/>
      <c r="CJ956" s="102"/>
      <c r="CK956" s="102"/>
      <c r="CL956" s="102"/>
      <c r="CM956" s="102"/>
      <c r="CN956" s="102"/>
      <c r="CO956" s="102"/>
      <c r="CP956" s="102"/>
      <c r="CQ956" s="102"/>
      <c r="CR956" s="102"/>
      <c r="CS956" s="102"/>
      <c r="CT956" s="102"/>
      <c r="CU956" s="102"/>
      <c r="CV956" s="102"/>
      <c r="CW956" s="102"/>
      <c r="CX956" s="102"/>
      <c r="CY956" s="102"/>
      <c r="CZ956" s="102"/>
      <c r="DA956" s="102"/>
      <c r="DB956" s="102"/>
      <c r="DC956" s="102"/>
      <c r="DD956" s="102"/>
      <c r="DE956" s="102"/>
      <c r="DF956" s="102"/>
      <c r="DG956" s="102"/>
      <c r="DH956" s="102"/>
      <c r="DI956" s="102"/>
      <c r="DJ956" s="102"/>
      <c r="DK956" s="102"/>
      <c r="DL956" s="102"/>
      <c r="DM956" s="102"/>
      <c r="DN956" s="102"/>
      <c r="DO956" s="102"/>
      <c r="DP956" s="102"/>
      <c r="DQ956" s="102"/>
      <c r="DR956" s="102"/>
      <c r="DS956" s="102"/>
    </row>
    <row r="957" spans="1:123" x14ac:dyDescent="0.45">
      <c r="B957" s="190"/>
      <c r="C957" s="171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71"/>
      <c r="AI957" s="171"/>
      <c r="AJ957" s="171"/>
      <c r="AK957" s="171"/>
      <c r="AL957" s="171"/>
      <c r="AM957" s="171"/>
      <c r="AN957" s="171"/>
      <c r="AO957" s="171"/>
      <c r="AP957" s="171"/>
      <c r="AQ957" s="171"/>
      <c r="AR957" s="171"/>
      <c r="AS957" s="171"/>
      <c r="AT957" s="171"/>
      <c r="AU957" s="171"/>
      <c r="AV957" s="171"/>
      <c r="AW957" s="171"/>
      <c r="AX957" s="171"/>
      <c r="AY957" s="171"/>
      <c r="AZ957" s="171"/>
      <c r="BA957" s="171"/>
      <c r="BB957" s="171"/>
      <c r="BC957" s="171"/>
      <c r="BD957" s="171"/>
      <c r="BE957" s="171"/>
      <c r="BF957" s="171"/>
      <c r="BG957" s="171"/>
      <c r="BH957" s="184"/>
      <c r="BI957" s="178"/>
      <c r="BJ957" s="178"/>
      <c r="BK957" s="172"/>
      <c r="BM957" s="9"/>
      <c r="BO957" s="8">
        <v>0</v>
      </c>
      <c r="BP957" s="39">
        <v>0</v>
      </c>
      <c r="BQ957" s="39">
        <v>0</v>
      </c>
      <c r="BR957" s="39">
        <v>0</v>
      </c>
      <c r="BS957" s="39">
        <v>0</v>
      </c>
      <c r="BT957" s="39">
        <v>0</v>
      </c>
      <c r="BU957" s="39">
        <v>0</v>
      </c>
      <c r="BV957" s="39">
        <v>0</v>
      </c>
      <c r="BW957" s="39">
        <v>0</v>
      </c>
      <c r="BX957" s="39">
        <v>0</v>
      </c>
      <c r="BY957" s="39">
        <v>0</v>
      </c>
      <c r="BZ957" s="39">
        <v>0</v>
      </c>
      <c r="CA957" s="39">
        <v>0</v>
      </c>
      <c r="CB957" s="39">
        <v>0</v>
      </c>
      <c r="CC957" s="39">
        <v>0</v>
      </c>
      <c r="CD957" s="39">
        <v>0</v>
      </c>
      <c r="CE957" s="39">
        <v>0</v>
      </c>
      <c r="CF957" s="39">
        <v>0</v>
      </c>
      <c r="CG957" s="39">
        <v>0</v>
      </c>
      <c r="CH957" s="39">
        <v>0</v>
      </c>
      <c r="CI957" s="39">
        <v>0</v>
      </c>
      <c r="CJ957" s="39">
        <v>0</v>
      </c>
      <c r="CK957" s="39">
        <v>0</v>
      </c>
      <c r="CL957" s="39">
        <v>0</v>
      </c>
      <c r="CM957" s="39">
        <v>0</v>
      </c>
      <c r="CN957" s="39">
        <v>0</v>
      </c>
      <c r="CO957" s="39">
        <v>0</v>
      </c>
      <c r="CP957" s="39">
        <v>0</v>
      </c>
      <c r="CQ957" s="39">
        <v>0</v>
      </c>
      <c r="CR957" s="39">
        <v>0</v>
      </c>
      <c r="CS957" s="39">
        <v>0</v>
      </c>
      <c r="CT957" s="39">
        <v>0</v>
      </c>
      <c r="CU957" s="39">
        <v>0</v>
      </c>
      <c r="CV957" s="39">
        <v>0</v>
      </c>
      <c r="CW957" s="39">
        <v>0</v>
      </c>
      <c r="CX957" s="39">
        <v>0</v>
      </c>
      <c r="CY957" s="39">
        <v>0</v>
      </c>
      <c r="CZ957" s="39">
        <v>0</v>
      </c>
      <c r="DA957" s="39">
        <v>0</v>
      </c>
      <c r="DB957" s="39">
        <v>0</v>
      </c>
      <c r="DC957" s="39">
        <v>0</v>
      </c>
      <c r="DD957" s="39">
        <v>0</v>
      </c>
      <c r="DE957" s="39">
        <v>0</v>
      </c>
      <c r="DF957" s="39">
        <v>0</v>
      </c>
      <c r="DG957" s="39">
        <v>0</v>
      </c>
      <c r="DH957" s="39">
        <v>0</v>
      </c>
      <c r="DI957" s="39">
        <v>0</v>
      </c>
      <c r="DJ957" s="39">
        <v>0</v>
      </c>
      <c r="DK957" s="39">
        <v>0</v>
      </c>
      <c r="DL957" s="39">
        <v>0</v>
      </c>
      <c r="DM957" s="39">
        <v>0</v>
      </c>
      <c r="DN957" s="39">
        <v>0</v>
      </c>
      <c r="DO957" s="39">
        <v>0</v>
      </c>
      <c r="DP957" s="39">
        <v>0</v>
      </c>
      <c r="DQ957" s="39">
        <v>0</v>
      </c>
      <c r="DR957" s="39">
        <v>0</v>
      </c>
      <c r="DS957" s="39">
        <v>0</v>
      </c>
    </row>
    <row r="958" spans="1:123" x14ac:dyDescent="0.45">
      <c r="B958" s="190"/>
      <c r="C958" s="171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71"/>
      <c r="AI958" s="171"/>
      <c r="AJ958" s="171"/>
      <c r="AK958" s="171"/>
      <c r="AL958" s="171"/>
      <c r="AM958" s="171"/>
      <c r="AN958" s="171"/>
      <c r="AO958" s="171"/>
      <c r="AP958" s="171"/>
      <c r="AQ958" s="171"/>
      <c r="AR958" s="171"/>
      <c r="AS958" s="171"/>
      <c r="AT958" s="171"/>
      <c r="AU958" s="171"/>
      <c r="AV958" s="171"/>
      <c r="AW958" s="171"/>
      <c r="AX958" s="171"/>
      <c r="AY958" s="171"/>
      <c r="AZ958" s="171"/>
      <c r="BA958" s="171"/>
      <c r="BB958" s="171"/>
      <c r="BC958" s="171"/>
      <c r="BD958" s="171"/>
      <c r="BE958" s="171"/>
      <c r="BF958" s="171"/>
      <c r="BG958" s="171"/>
      <c r="BH958" s="184"/>
      <c r="BI958" s="178"/>
      <c r="BJ958" s="178"/>
      <c r="BK958" s="172"/>
      <c r="BM958" s="9"/>
      <c r="BO958" s="40">
        <f t="shared" ref="BO958:CT958" si="46">ROWS(C956:C975)-COUNTBLANK(C956:C975)</f>
        <v>0</v>
      </c>
      <c r="BP958" s="40">
        <f t="shared" si="46"/>
        <v>0</v>
      </c>
      <c r="BQ958" s="40">
        <f t="shared" si="46"/>
        <v>0</v>
      </c>
      <c r="BR958" s="40">
        <f t="shared" si="46"/>
        <v>0</v>
      </c>
      <c r="BS958" s="40">
        <f t="shared" si="46"/>
        <v>0</v>
      </c>
      <c r="BT958" s="40">
        <f t="shared" si="46"/>
        <v>0</v>
      </c>
      <c r="BU958" s="40">
        <f t="shared" si="46"/>
        <v>0</v>
      </c>
      <c r="BV958" s="40">
        <f t="shared" si="46"/>
        <v>0</v>
      </c>
      <c r="BW958" s="40">
        <f t="shared" si="46"/>
        <v>0</v>
      </c>
      <c r="BX958" s="40">
        <f t="shared" si="46"/>
        <v>0</v>
      </c>
      <c r="BY958" s="40">
        <f t="shared" si="46"/>
        <v>0</v>
      </c>
      <c r="BZ958" s="40">
        <f t="shared" si="46"/>
        <v>0</v>
      </c>
      <c r="CA958" s="40">
        <f t="shared" si="46"/>
        <v>0</v>
      </c>
      <c r="CB958" s="40">
        <f t="shared" si="46"/>
        <v>0</v>
      </c>
      <c r="CC958" s="40">
        <f t="shared" si="46"/>
        <v>0</v>
      </c>
      <c r="CD958" s="40">
        <f t="shared" si="46"/>
        <v>0</v>
      </c>
      <c r="CE958" s="40">
        <f t="shared" si="46"/>
        <v>0</v>
      </c>
      <c r="CF958" s="40">
        <f t="shared" si="46"/>
        <v>0</v>
      </c>
      <c r="CG958" s="40">
        <f t="shared" si="46"/>
        <v>0</v>
      </c>
      <c r="CH958" s="40">
        <f t="shared" si="46"/>
        <v>0</v>
      </c>
      <c r="CI958" s="40">
        <f t="shared" si="46"/>
        <v>0</v>
      </c>
      <c r="CJ958" s="40">
        <f t="shared" si="46"/>
        <v>0</v>
      </c>
      <c r="CK958" s="40">
        <f t="shared" si="46"/>
        <v>0</v>
      </c>
      <c r="CL958" s="40">
        <f t="shared" si="46"/>
        <v>0</v>
      </c>
      <c r="CM958" s="40">
        <f t="shared" si="46"/>
        <v>0</v>
      </c>
      <c r="CN958" s="40">
        <f t="shared" si="46"/>
        <v>0</v>
      </c>
      <c r="CO958" s="40">
        <f t="shared" si="46"/>
        <v>0</v>
      </c>
      <c r="CP958" s="40">
        <f t="shared" si="46"/>
        <v>0</v>
      </c>
      <c r="CQ958" s="40">
        <f t="shared" si="46"/>
        <v>0</v>
      </c>
      <c r="CR958" s="40">
        <f t="shared" si="46"/>
        <v>0</v>
      </c>
      <c r="CS958" s="40">
        <f t="shared" si="46"/>
        <v>0</v>
      </c>
      <c r="CT958" s="40">
        <f t="shared" si="46"/>
        <v>0</v>
      </c>
      <c r="CU958" s="40">
        <f t="shared" ref="CU958:DS958" si="47">ROWS(AI956:AI975)-COUNTBLANK(AI956:AI975)</f>
        <v>0</v>
      </c>
      <c r="CV958" s="40">
        <f t="shared" si="47"/>
        <v>0</v>
      </c>
      <c r="CW958" s="40">
        <f t="shared" si="47"/>
        <v>0</v>
      </c>
      <c r="CX958" s="40">
        <f t="shared" si="47"/>
        <v>0</v>
      </c>
      <c r="CY958" s="40">
        <f t="shared" si="47"/>
        <v>0</v>
      </c>
      <c r="CZ958" s="40">
        <f t="shared" si="47"/>
        <v>0</v>
      </c>
      <c r="DA958" s="40">
        <f t="shared" si="47"/>
        <v>0</v>
      </c>
      <c r="DB958" s="40">
        <f t="shared" si="47"/>
        <v>0</v>
      </c>
      <c r="DC958" s="40">
        <f t="shared" si="47"/>
        <v>0</v>
      </c>
      <c r="DD958" s="40">
        <f t="shared" si="47"/>
        <v>0</v>
      </c>
      <c r="DE958" s="40">
        <f t="shared" si="47"/>
        <v>0</v>
      </c>
      <c r="DF958" s="40">
        <f t="shared" si="47"/>
        <v>0</v>
      </c>
      <c r="DG958" s="40">
        <f t="shared" si="47"/>
        <v>0</v>
      </c>
      <c r="DH958" s="40">
        <f t="shared" si="47"/>
        <v>0</v>
      </c>
      <c r="DI958" s="40">
        <f t="shared" si="47"/>
        <v>0</v>
      </c>
      <c r="DJ958" s="40">
        <f t="shared" si="47"/>
        <v>0</v>
      </c>
      <c r="DK958" s="40">
        <f t="shared" si="47"/>
        <v>0</v>
      </c>
      <c r="DL958" s="40">
        <f t="shared" si="47"/>
        <v>0</v>
      </c>
      <c r="DM958" s="40">
        <f t="shared" si="47"/>
        <v>0</v>
      </c>
      <c r="DN958" s="40">
        <f t="shared" si="47"/>
        <v>0</v>
      </c>
      <c r="DO958" s="40">
        <f t="shared" si="47"/>
        <v>0</v>
      </c>
      <c r="DP958" s="40">
        <f t="shared" si="47"/>
        <v>0</v>
      </c>
      <c r="DQ958" s="40">
        <f t="shared" si="47"/>
        <v>0</v>
      </c>
      <c r="DR958" s="40">
        <f t="shared" si="47"/>
        <v>0</v>
      </c>
      <c r="DS958" s="40">
        <f t="shared" si="47"/>
        <v>0</v>
      </c>
    </row>
    <row r="959" spans="1:123" x14ac:dyDescent="0.45">
      <c r="B959" s="190"/>
      <c r="C959" s="171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71"/>
      <c r="AI959" s="171"/>
      <c r="AJ959" s="171"/>
      <c r="AK959" s="171"/>
      <c r="AL959" s="171"/>
      <c r="AM959" s="171"/>
      <c r="AN959" s="171"/>
      <c r="AO959" s="171"/>
      <c r="AP959" s="171"/>
      <c r="AQ959" s="171"/>
      <c r="AR959" s="171"/>
      <c r="AS959" s="171"/>
      <c r="AT959" s="171"/>
      <c r="AU959" s="171"/>
      <c r="AV959" s="171"/>
      <c r="AW959" s="171"/>
      <c r="AX959" s="171"/>
      <c r="AY959" s="171"/>
      <c r="AZ959" s="171"/>
      <c r="BA959" s="171"/>
      <c r="BB959" s="171"/>
      <c r="BC959" s="171"/>
      <c r="BD959" s="171"/>
      <c r="BE959" s="171"/>
      <c r="BF959" s="171"/>
      <c r="BG959" s="171"/>
      <c r="BH959" s="184"/>
      <c r="BI959" s="178"/>
      <c r="BJ959" s="178"/>
      <c r="BK959" s="172"/>
      <c r="BM959" s="9"/>
    </row>
    <row r="960" spans="1:123" x14ac:dyDescent="0.45">
      <c r="B960" s="190"/>
      <c r="C960" s="171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71"/>
      <c r="AI960" s="171"/>
      <c r="AJ960" s="171"/>
      <c r="AK960" s="171"/>
      <c r="AL960" s="171"/>
      <c r="AM960" s="171"/>
      <c r="AN960" s="171"/>
      <c r="AO960" s="171"/>
      <c r="AP960" s="171"/>
      <c r="AQ960" s="171"/>
      <c r="AR960" s="171"/>
      <c r="AS960" s="171"/>
      <c r="AT960" s="171"/>
      <c r="AU960" s="171"/>
      <c r="AV960" s="171"/>
      <c r="AW960" s="171"/>
      <c r="AX960" s="171"/>
      <c r="AY960" s="171"/>
      <c r="AZ960" s="171"/>
      <c r="BA960" s="171"/>
      <c r="BB960" s="171"/>
      <c r="BC960" s="171"/>
      <c r="BD960" s="171"/>
      <c r="BE960" s="171"/>
      <c r="BF960" s="171"/>
      <c r="BG960" s="171"/>
      <c r="BH960" s="184"/>
      <c r="BI960" s="178"/>
      <c r="BJ960" s="178"/>
      <c r="BK960" s="172"/>
      <c r="BM960" s="9"/>
      <c r="BO960" s="22" t="s">
        <v>257</v>
      </c>
      <c r="BP960" s="22" t="s">
        <v>587</v>
      </c>
      <c r="BQ960" s="22" t="s">
        <v>590</v>
      </c>
      <c r="BR960" s="22" t="s">
        <v>588</v>
      </c>
      <c r="BS960" s="22" t="s">
        <v>589</v>
      </c>
    </row>
    <row r="961" spans="2:123" x14ac:dyDescent="0.45">
      <c r="B961" s="190"/>
      <c r="C961" s="171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71"/>
      <c r="AI961" s="171"/>
      <c r="AJ961" s="171"/>
      <c r="AK961" s="171"/>
      <c r="AL961" s="171"/>
      <c r="AM961" s="171"/>
      <c r="AN961" s="171"/>
      <c r="AO961" s="171"/>
      <c r="AP961" s="171"/>
      <c r="AQ961" s="171"/>
      <c r="AR961" s="171"/>
      <c r="AS961" s="171"/>
      <c r="AT961" s="171"/>
      <c r="AU961" s="171"/>
      <c r="AV961" s="171"/>
      <c r="AW961" s="171"/>
      <c r="AX961" s="171"/>
      <c r="AY961" s="171"/>
      <c r="AZ961" s="171"/>
      <c r="BA961" s="171"/>
      <c r="BB961" s="171"/>
      <c r="BC961" s="171"/>
      <c r="BD961" s="171"/>
      <c r="BE961" s="171"/>
      <c r="BF961" s="171"/>
      <c r="BG961" s="171"/>
      <c r="BH961" s="184"/>
      <c r="BI961" s="178"/>
      <c r="BJ961" s="178"/>
      <c r="BK961" s="172"/>
      <c r="BM961" s="9"/>
      <c r="BO961" s="23">
        <f>ROWS(BH956:BH975)-COUNTBLANK(BH956:BH975)</f>
        <v>0</v>
      </c>
      <c r="BP961" s="23">
        <f>COUNTIF(BK956:BK975,"FALSE")</f>
        <v>0</v>
      </c>
      <c r="BQ961" s="23">
        <f>BO961-BP961</f>
        <v>0</v>
      </c>
      <c r="BR961" s="23">
        <f>COUNTIF(BJ956:BJ975,"O")</f>
        <v>0</v>
      </c>
      <c r="BS961" s="23">
        <f>COUNTIF(BJ956:BJ975,"*~?")</f>
        <v>0</v>
      </c>
    </row>
    <row r="962" spans="2:123" x14ac:dyDescent="0.45">
      <c r="B962" s="190"/>
      <c r="C962" s="171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71"/>
      <c r="AI962" s="171"/>
      <c r="AJ962" s="171"/>
      <c r="AK962" s="171"/>
      <c r="AL962" s="171"/>
      <c r="AM962" s="171"/>
      <c r="AN962" s="171"/>
      <c r="AO962" s="171"/>
      <c r="AP962" s="171"/>
      <c r="AQ962" s="171"/>
      <c r="AR962" s="171"/>
      <c r="AS962" s="171"/>
      <c r="AT962" s="171"/>
      <c r="AU962" s="171"/>
      <c r="AV962" s="171"/>
      <c r="AW962" s="171"/>
      <c r="AX962" s="171"/>
      <c r="AY962" s="171"/>
      <c r="AZ962" s="171"/>
      <c r="BA962" s="171"/>
      <c r="BB962" s="171"/>
      <c r="BC962" s="171"/>
      <c r="BD962" s="171"/>
      <c r="BE962" s="171"/>
      <c r="BF962" s="171"/>
      <c r="BG962" s="171"/>
      <c r="BH962" s="184"/>
      <c r="BI962" s="178"/>
      <c r="BJ962" s="178"/>
      <c r="BK962" s="172"/>
      <c r="BM962" s="9"/>
    </row>
    <row r="963" spans="2:123" x14ac:dyDescent="0.45">
      <c r="B963" s="190"/>
      <c r="C963" s="171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71"/>
      <c r="AI963" s="171"/>
      <c r="AJ963" s="171"/>
      <c r="AK963" s="171"/>
      <c r="AL963" s="171"/>
      <c r="AM963" s="171"/>
      <c r="AN963" s="171"/>
      <c r="AO963" s="171"/>
      <c r="AP963" s="171"/>
      <c r="AQ963" s="171"/>
      <c r="AR963" s="171"/>
      <c r="AS963" s="171"/>
      <c r="AT963" s="171"/>
      <c r="AU963" s="171"/>
      <c r="AV963" s="171"/>
      <c r="AW963" s="171"/>
      <c r="AX963" s="171"/>
      <c r="AY963" s="171"/>
      <c r="AZ963" s="171"/>
      <c r="BA963" s="171"/>
      <c r="BB963" s="171"/>
      <c r="BC963" s="171"/>
      <c r="BD963" s="171"/>
      <c r="BE963" s="171"/>
      <c r="BF963" s="171"/>
      <c r="BG963" s="171"/>
      <c r="BH963" s="184"/>
      <c r="BI963" s="178"/>
      <c r="BJ963" s="178"/>
      <c r="BK963" s="172"/>
      <c r="BM963" s="9"/>
      <c r="BO963" s="23"/>
      <c r="BP963" s="22" t="s">
        <v>455</v>
      </c>
      <c r="BQ963" s="22" t="s">
        <v>337</v>
      </c>
      <c r="BR963" s="22" t="s">
        <v>456</v>
      </c>
      <c r="BS963" s="88" t="s">
        <v>338</v>
      </c>
      <c r="BT963" s="88" t="s">
        <v>340</v>
      </c>
      <c r="BU963" s="88" t="s">
        <v>339</v>
      </c>
    </row>
    <row r="964" spans="2:123" x14ac:dyDescent="0.45">
      <c r="B964" s="190"/>
      <c r="C964" s="171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71"/>
      <c r="AI964" s="171"/>
      <c r="AJ964" s="171"/>
      <c r="AK964" s="171"/>
      <c r="AL964" s="171"/>
      <c r="AM964" s="171"/>
      <c r="AN964" s="171"/>
      <c r="AO964" s="171"/>
      <c r="AP964" s="171"/>
      <c r="AQ964" s="171"/>
      <c r="AR964" s="171"/>
      <c r="AS964" s="171"/>
      <c r="AT964" s="171"/>
      <c r="AU964" s="171"/>
      <c r="AV964" s="171"/>
      <c r="AW964" s="171"/>
      <c r="AX964" s="171"/>
      <c r="AY964" s="171"/>
      <c r="AZ964" s="171"/>
      <c r="BA964" s="171"/>
      <c r="BB964" s="171"/>
      <c r="BC964" s="171"/>
      <c r="BD964" s="171"/>
      <c r="BE964" s="171"/>
      <c r="BF964" s="171"/>
      <c r="BG964" s="171"/>
      <c r="BH964" s="184"/>
      <c r="BI964" s="178"/>
      <c r="BJ964" s="178"/>
      <c r="BK964" s="172"/>
      <c r="BM964" s="9"/>
      <c r="BO964" s="22" t="s">
        <v>260</v>
      </c>
      <c r="BP964" s="25">
        <f>IF(ISNUMBER(SEARCH("S",A897)),COUNTIF(BK956:BK965,"False"),0)</f>
        <v>0</v>
      </c>
      <c r="BQ964" s="25">
        <f>IF(ISNUMBER(SEARCH("S",A897)),COUNTIF(BK966:BK975,"False"),0)</f>
        <v>0</v>
      </c>
      <c r="BR964" s="25">
        <v>0</v>
      </c>
      <c r="BS964" s="25">
        <f>IF(ISNUMBER(SEARCH("S",A897)),COUNTIF(BK956:BK960,"False")+COUNTIF(BK971:BK973,"False"),0)</f>
        <v>0</v>
      </c>
      <c r="BT964" s="25">
        <f>IF(ISNUMBER(SEARCH("S",A897)),COUNTIF(BK961:BK965,"False"),0)</f>
        <v>0</v>
      </c>
      <c r="BU964" s="25">
        <f>IF(ISNUMBER(SEARCH("S",A897)),COUNTIF(BK966:BK970,"False")+COUNTIF(BK974:BK975,"False"),0)</f>
        <v>0</v>
      </c>
    </row>
    <row r="965" spans="2:123" x14ac:dyDescent="0.45">
      <c r="B965" s="190"/>
      <c r="C965" s="171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71"/>
      <c r="AI965" s="171"/>
      <c r="AJ965" s="171"/>
      <c r="AK965" s="171"/>
      <c r="AL965" s="171"/>
      <c r="AM965" s="171"/>
      <c r="AN965" s="171"/>
      <c r="AO965" s="171"/>
      <c r="AP965" s="171"/>
      <c r="AQ965" s="171"/>
      <c r="AR965" s="171"/>
      <c r="AS965" s="171"/>
      <c r="AT965" s="171"/>
      <c r="AU965" s="171"/>
      <c r="AV965" s="171"/>
      <c r="AW965" s="171"/>
      <c r="AX965" s="171"/>
      <c r="AY965" s="171"/>
      <c r="AZ965" s="171"/>
      <c r="BA965" s="171"/>
      <c r="BB965" s="171"/>
      <c r="BC965" s="171"/>
      <c r="BD965" s="171"/>
      <c r="BE965" s="171"/>
      <c r="BF965" s="171"/>
      <c r="BG965" s="171"/>
      <c r="BH965" s="184"/>
      <c r="BI965" s="178"/>
      <c r="BJ965" s="178"/>
      <c r="BK965" s="172"/>
      <c r="BM965" s="9"/>
      <c r="BO965" s="22" t="s">
        <v>352</v>
      </c>
      <c r="BP965" s="25">
        <f>IF(ISNUMBER(SEARCH("P",A897)),COUNTIF(BK956:BK965,"False"),0)</f>
        <v>0</v>
      </c>
      <c r="BQ965" s="25">
        <f>IF(ISNUMBER(SEARCH("P",A897)),COUNTIF(BK963:BK972,"False"),0)</f>
        <v>0</v>
      </c>
      <c r="BR965" s="25">
        <v>0</v>
      </c>
      <c r="BS965" s="25">
        <f>IF(ISNUMBER(SEARCH("P",A897)),COUNTIF(BK956:BK960,"False")+COUNTIF(BK969:BK970,"False"),0)</f>
        <v>0</v>
      </c>
      <c r="BT965" s="25">
        <f>IF(ISNUMBER(SEARCH("P",A897)),COUNTIF(BK961:BK964,"False"),0)</f>
        <v>0</v>
      </c>
      <c r="BU965" s="25">
        <f>IF(ISNUMBER(SEARCH("P",A897)),COUNTIF(BK965:BK968,"False")+COUNTIF(BK971:BK972,"False"),0)</f>
        <v>0</v>
      </c>
    </row>
    <row r="966" spans="2:123" x14ac:dyDescent="0.45">
      <c r="B966" s="190"/>
      <c r="C966" s="171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71"/>
      <c r="AI966" s="171"/>
      <c r="AJ966" s="171"/>
      <c r="AK966" s="171"/>
      <c r="AL966" s="171"/>
      <c r="AM966" s="171"/>
      <c r="AN966" s="171"/>
      <c r="AO966" s="171"/>
      <c r="AP966" s="171"/>
      <c r="AQ966" s="171"/>
      <c r="AR966" s="171"/>
      <c r="AS966" s="171"/>
      <c r="AT966" s="171"/>
      <c r="AU966" s="171"/>
      <c r="AV966" s="171"/>
      <c r="AW966" s="171"/>
      <c r="AX966" s="171"/>
      <c r="AY966" s="171"/>
      <c r="AZ966" s="171"/>
      <c r="BA966" s="171"/>
      <c r="BB966" s="171"/>
      <c r="BC966" s="171"/>
      <c r="BD966" s="171"/>
      <c r="BE966" s="171"/>
      <c r="BF966" s="171"/>
      <c r="BG966" s="171"/>
      <c r="BH966" s="184"/>
      <c r="BI966" s="178"/>
      <c r="BJ966" s="178"/>
      <c r="BK966" s="172"/>
      <c r="BM966" s="9"/>
      <c r="BO966" s="22" t="s">
        <v>353</v>
      </c>
      <c r="BP966" s="25">
        <v>0</v>
      </c>
      <c r="BQ966" s="25">
        <v>0</v>
      </c>
      <c r="BR966" s="25">
        <v>0</v>
      </c>
      <c r="BS966" s="25">
        <v>0</v>
      </c>
      <c r="BT966" s="25">
        <v>0</v>
      </c>
      <c r="BU966" s="25">
        <v>0</v>
      </c>
    </row>
    <row r="967" spans="2:123" x14ac:dyDescent="0.45">
      <c r="B967" s="190"/>
      <c r="C967" s="171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71"/>
      <c r="AI967" s="171"/>
      <c r="AJ967" s="171"/>
      <c r="AK967" s="171"/>
      <c r="AL967" s="171"/>
      <c r="AM967" s="171"/>
      <c r="AN967" s="171"/>
      <c r="AO967" s="171"/>
      <c r="AP967" s="171"/>
      <c r="AQ967" s="171"/>
      <c r="AR967" s="171"/>
      <c r="AS967" s="171"/>
      <c r="AT967" s="171"/>
      <c r="AU967" s="171"/>
      <c r="AV967" s="171"/>
      <c r="AW967" s="171"/>
      <c r="AX967" s="171"/>
      <c r="AY967" s="171"/>
      <c r="AZ967" s="171"/>
      <c r="BA967" s="171"/>
      <c r="BB967" s="171"/>
      <c r="BC967" s="171"/>
      <c r="BD967" s="171"/>
      <c r="BE967" s="171"/>
      <c r="BF967" s="171"/>
      <c r="BG967" s="171"/>
      <c r="BH967" s="184"/>
      <c r="BI967" s="178"/>
      <c r="BJ967" s="178"/>
      <c r="BK967" s="172"/>
      <c r="BM967" s="9"/>
    </row>
    <row r="968" spans="2:123" x14ac:dyDescent="0.45">
      <c r="B968" s="190"/>
      <c r="C968" s="171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71"/>
      <c r="AI968" s="171"/>
      <c r="AJ968" s="171"/>
      <c r="AK968" s="171"/>
      <c r="AL968" s="171"/>
      <c r="AM968" s="171"/>
      <c r="AN968" s="171"/>
      <c r="AO968" s="171"/>
      <c r="AP968" s="171"/>
      <c r="AQ968" s="171"/>
      <c r="AR968" s="171"/>
      <c r="AS968" s="171"/>
      <c r="AT968" s="171"/>
      <c r="AU968" s="171"/>
      <c r="AV968" s="171"/>
      <c r="AW968" s="171"/>
      <c r="AX968" s="171"/>
      <c r="AY968" s="171"/>
      <c r="AZ968" s="171"/>
      <c r="BA968" s="171"/>
      <c r="BB968" s="171"/>
      <c r="BC968" s="171"/>
      <c r="BD968" s="171"/>
      <c r="BE968" s="171"/>
      <c r="BF968" s="171"/>
      <c r="BG968" s="171"/>
      <c r="BH968" s="184"/>
      <c r="BI968" s="178"/>
      <c r="BJ968" s="178"/>
      <c r="BK968" s="172"/>
      <c r="BM968" s="9"/>
    </row>
    <row r="969" spans="2:123" x14ac:dyDescent="0.45">
      <c r="B969" s="190"/>
      <c r="C969" s="171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71"/>
      <c r="AI969" s="171"/>
      <c r="AJ969" s="171"/>
      <c r="AK969" s="171"/>
      <c r="AL969" s="171"/>
      <c r="AM969" s="171"/>
      <c r="AN969" s="171"/>
      <c r="AO969" s="171"/>
      <c r="AP969" s="171"/>
      <c r="AQ969" s="171"/>
      <c r="AR969" s="171"/>
      <c r="AS969" s="171"/>
      <c r="AT969" s="171"/>
      <c r="AU969" s="171"/>
      <c r="AV969" s="171"/>
      <c r="AW969" s="171"/>
      <c r="AX969" s="171"/>
      <c r="AY969" s="171"/>
      <c r="AZ969" s="171"/>
      <c r="BA969" s="171"/>
      <c r="BB969" s="171"/>
      <c r="BC969" s="171"/>
      <c r="BD969" s="171"/>
      <c r="BE969" s="171"/>
      <c r="BF969" s="171"/>
      <c r="BG969" s="171"/>
      <c r="BH969" s="184"/>
      <c r="BI969" s="178"/>
      <c r="BJ969" s="178"/>
      <c r="BK969" s="172"/>
      <c r="BM969" s="9"/>
    </row>
    <row r="970" spans="2:123" x14ac:dyDescent="0.45">
      <c r="B970" s="190"/>
      <c r="C970" s="171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71"/>
      <c r="AI970" s="171"/>
      <c r="AJ970" s="171"/>
      <c r="AK970" s="171"/>
      <c r="AL970" s="171"/>
      <c r="AM970" s="171"/>
      <c r="AN970" s="171"/>
      <c r="AO970" s="171"/>
      <c r="AP970" s="171"/>
      <c r="AQ970" s="171"/>
      <c r="AR970" s="171"/>
      <c r="AS970" s="171"/>
      <c r="AT970" s="171"/>
      <c r="AU970" s="171"/>
      <c r="AV970" s="171"/>
      <c r="AW970" s="171"/>
      <c r="AX970" s="171"/>
      <c r="AY970" s="171"/>
      <c r="AZ970" s="171"/>
      <c r="BA970" s="171"/>
      <c r="BB970" s="171"/>
      <c r="BC970" s="171"/>
      <c r="BD970" s="171"/>
      <c r="BE970" s="171"/>
      <c r="BF970" s="171"/>
      <c r="BG970" s="171"/>
      <c r="BH970" s="184"/>
      <c r="BI970" s="178"/>
      <c r="BJ970" s="178"/>
      <c r="BK970" s="172"/>
      <c r="BM970" s="9"/>
    </row>
    <row r="971" spans="2:123" x14ac:dyDescent="0.45">
      <c r="B971" s="190"/>
      <c r="C971" s="171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71"/>
      <c r="AI971" s="171"/>
      <c r="AJ971" s="171"/>
      <c r="AK971" s="171"/>
      <c r="AL971" s="171"/>
      <c r="AM971" s="171"/>
      <c r="AN971" s="171"/>
      <c r="AO971" s="171"/>
      <c r="AP971" s="171"/>
      <c r="AQ971" s="171"/>
      <c r="AR971" s="171"/>
      <c r="AS971" s="171"/>
      <c r="AT971" s="171"/>
      <c r="AU971" s="171"/>
      <c r="AV971" s="171"/>
      <c r="AW971" s="171"/>
      <c r="AX971" s="171"/>
      <c r="AY971" s="171"/>
      <c r="AZ971" s="171"/>
      <c r="BA971" s="171"/>
      <c r="BB971" s="171"/>
      <c r="BC971" s="171"/>
      <c r="BD971" s="171"/>
      <c r="BE971" s="171"/>
      <c r="BF971" s="171"/>
      <c r="BG971" s="171"/>
      <c r="BH971" s="184"/>
      <c r="BI971" s="178"/>
      <c r="BJ971" s="178"/>
      <c r="BK971" s="172"/>
      <c r="BM971" s="9"/>
    </row>
    <row r="972" spans="2:123" x14ac:dyDescent="0.45">
      <c r="B972" s="190"/>
      <c r="C972" s="171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71"/>
      <c r="AI972" s="171"/>
      <c r="AJ972" s="171"/>
      <c r="AK972" s="171"/>
      <c r="AL972" s="171"/>
      <c r="AM972" s="171"/>
      <c r="AN972" s="171"/>
      <c r="AO972" s="171"/>
      <c r="AP972" s="171"/>
      <c r="AQ972" s="171"/>
      <c r="AR972" s="171"/>
      <c r="AS972" s="171"/>
      <c r="AT972" s="171"/>
      <c r="AU972" s="171"/>
      <c r="AV972" s="171"/>
      <c r="AW972" s="171"/>
      <c r="AX972" s="171"/>
      <c r="AY972" s="171"/>
      <c r="AZ972" s="171"/>
      <c r="BA972" s="171"/>
      <c r="BB972" s="171"/>
      <c r="BC972" s="171"/>
      <c r="BD972" s="171"/>
      <c r="BE972" s="171"/>
      <c r="BF972" s="171"/>
      <c r="BG972" s="171"/>
      <c r="BH972" s="184"/>
      <c r="BI972" s="178"/>
      <c r="BJ972" s="178"/>
      <c r="BK972" s="172"/>
      <c r="BM972" s="9"/>
    </row>
    <row r="973" spans="2:123" x14ac:dyDescent="0.45">
      <c r="B973" s="190"/>
      <c r="C973" s="171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71"/>
      <c r="AI973" s="171"/>
      <c r="AJ973" s="171"/>
      <c r="AK973" s="171"/>
      <c r="AL973" s="171"/>
      <c r="AM973" s="171"/>
      <c r="AN973" s="171"/>
      <c r="AO973" s="171"/>
      <c r="AP973" s="171"/>
      <c r="AQ973" s="171"/>
      <c r="AR973" s="171"/>
      <c r="AS973" s="171"/>
      <c r="AT973" s="171"/>
      <c r="AU973" s="171"/>
      <c r="AV973" s="171"/>
      <c r="AW973" s="171"/>
      <c r="AX973" s="171"/>
      <c r="AY973" s="171"/>
      <c r="AZ973" s="171"/>
      <c r="BA973" s="171"/>
      <c r="BB973" s="171"/>
      <c r="BC973" s="171"/>
      <c r="BD973" s="171"/>
      <c r="BE973" s="171"/>
      <c r="BF973" s="171"/>
      <c r="BG973" s="171"/>
      <c r="BH973" s="184"/>
      <c r="BI973" s="178"/>
      <c r="BJ973" s="178"/>
      <c r="BK973" s="172"/>
      <c r="BM973" s="9"/>
    </row>
    <row r="974" spans="2:123" x14ac:dyDescent="0.45">
      <c r="B974" s="190"/>
      <c r="C974" s="171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71"/>
      <c r="AI974" s="171"/>
      <c r="AJ974" s="171"/>
      <c r="AK974" s="171"/>
      <c r="AL974" s="171"/>
      <c r="AM974" s="171"/>
      <c r="AN974" s="171"/>
      <c r="AO974" s="171"/>
      <c r="AP974" s="171"/>
      <c r="AQ974" s="171"/>
      <c r="AR974" s="171"/>
      <c r="AS974" s="171"/>
      <c r="AT974" s="171"/>
      <c r="AU974" s="171"/>
      <c r="AV974" s="171"/>
      <c r="AW974" s="171"/>
      <c r="AX974" s="171"/>
      <c r="AY974" s="171"/>
      <c r="AZ974" s="171"/>
      <c r="BA974" s="171"/>
      <c r="BB974" s="171"/>
      <c r="BC974" s="171"/>
      <c r="BD974" s="171"/>
      <c r="BE974" s="171"/>
      <c r="BF974" s="171"/>
      <c r="BG974" s="171"/>
      <c r="BH974" s="184"/>
      <c r="BI974" s="178"/>
      <c r="BJ974" s="178"/>
      <c r="BK974" s="172"/>
      <c r="BM974" s="9"/>
    </row>
    <row r="975" spans="2:123" x14ac:dyDescent="0.45">
      <c r="B975" s="190"/>
      <c r="C975" s="171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71"/>
      <c r="AI975" s="171"/>
      <c r="AJ975" s="171"/>
      <c r="AK975" s="171"/>
      <c r="AL975" s="171"/>
      <c r="AM975" s="171"/>
      <c r="AN975" s="171"/>
      <c r="AO975" s="171"/>
      <c r="AP975" s="171"/>
      <c r="AQ975" s="171"/>
      <c r="AR975" s="171"/>
      <c r="AS975" s="171"/>
      <c r="AT975" s="171"/>
      <c r="AU975" s="171"/>
      <c r="AV975" s="171"/>
      <c r="AW975" s="171"/>
      <c r="AX975" s="171"/>
      <c r="AY975" s="171"/>
      <c r="AZ975" s="171"/>
      <c r="BA975" s="171"/>
      <c r="BB975" s="171"/>
      <c r="BC975" s="171"/>
      <c r="BD975" s="171"/>
      <c r="BE975" s="171"/>
      <c r="BF975" s="171"/>
      <c r="BG975" s="171"/>
      <c r="BH975" s="184"/>
      <c r="BI975" s="178"/>
      <c r="BJ975" s="178"/>
      <c r="BK975" s="172"/>
      <c r="BM975" s="9"/>
    </row>
    <row r="976" spans="2:123" ht="21" x14ac:dyDescent="0.45">
      <c r="B976" s="185"/>
      <c r="C976" s="172"/>
      <c r="D976" s="172"/>
      <c r="E976" s="172"/>
      <c r="F976" s="172"/>
      <c r="G976" s="172"/>
      <c r="H976" s="172"/>
      <c r="I976" s="172"/>
      <c r="J976" s="172"/>
      <c r="K976" s="172"/>
      <c r="L976" s="172"/>
      <c r="M976" s="172"/>
      <c r="N976" s="172"/>
      <c r="O976" s="172"/>
      <c r="P976" s="172"/>
      <c r="Q976" s="172"/>
      <c r="R976" s="172"/>
      <c r="S976" s="172"/>
      <c r="T976" s="172"/>
      <c r="U976" s="172"/>
      <c r="V976" s="172"/>
      <c r="W976" s="172"/>
      <c r="X976" s="172"/>
      <c r="Y976" s="172"/>
      <c r="Z976" s="172"/>
      <c r="AA976" s="172"/>
      <c r="AB976" s="172"/>
      <c r="AC976" s="172"/>
      <c r="AD976" s="172"/>
      <c r="AE976" s="172"/>
      <c r="AF976" s="172"/>
      <c r="AG976" s="172"/>
      <c r="AH976" s="172"/>
      <c r="AI976" s="172"/>
      <c r="AJ976" s="172"/>
      <c r="AK976" s="172"/>
      <c r="AL976" s="172"/>
      <c r="AM976" s="172"/>
      <c r="AN976" s="172"/>
      <c r="AO976" s="172"/>
      <c r="AP976" s="172"/>
      <c r="AQ976" s="172"/>
      <c r="AR976" s="172"/>
      <c r="AS976" s="172"/>
      <c r="AT976" s="172"/>
      <c r="AU976" s="172"/>
      <c r="AV976" s="172"/>
      <c r="AW976" s="172"/>
      <c r="AX976" s="172"/>
      <c r="AY976" s="172"/>
      <c r="AZ976" s="172"/>
      <c r="BA976" s="172"/>
      <c r="BB976" s="172"/>
      <c r="BC976" s="172"/>
      <c r="BD976" s="172"/>
      <c r="BE976" s="172"/>
      <c r="BF976" s="172"/>
      <c r="BG976" s="172"/>
      <c r="BH976" s="185"/>
      <c r="BI976" s="178"/>
      <c r="BJ976" s="172"/>
      <c r="BK976" s="172"/>
      <c r="BO976" s="5" t="s">
        <v>103</v>
      </c>
      <c r="BP976" s="5" t="s">
        <v>508</v>
      </c>
      <c r="BQ976" s="5" t="s">
        <v>104</v>
      </c>
      <c r="BR976" s="5" t="s">
        <v>509</v>
      </c>
      <c r="BS976" s="5" t="s">
        <v>549</v>
      </c>
      <c r="BT976" s="5" t="s">
        <v>510</v>
      </c>
      <c r="BU976" s="5" t="s">
        <v>511</v>
      </c>
      <c r="BV976" s="5" t="s">
        <v>122</v>
      </c>
      <c r="BW976" s="5" t="s">
        <v>558</v>
      </c>
      <c r="BX976" s="5" t="s">
        <v>559</v>
      </c>
      <c r="BY976" s="5" t="s">
        <v>111</v>
      </c>
      <c r="BZ976" s="5" t="s">
        <v>512</v>
      </c>
      <c r="CA976" s="5" t="s">
        <v>514</v>
      </c>
      <c r="CB976" s="5" t="s">
        <v>560</v>
      </c>
      <c r="CC976" s="5" t="s">
        <v>561</v>
      </c>
      <c r="CD976" s="5" t="s">
        <v>515</v>
      </c>
      <c r="CE976" s="5" t="s">
        <v>513</v>
      </c>
      <c r="CF976" s="5" t="s">
        <v>562</v>
      </c>
      <c r="CG976" s="5" t="s">
        <v>550</v>
      </c>
      <c r="CH976" s="5" t="s">
        <v>551</v>
      </c>
      <c r="CI976" s="5" t="s">
        <v>563</v>
      </c>
      <c r="CJ976" s="5" t="s">
        <v>115</v>
      </c>
      <c r="CK976" s="5" t="s">
        <v>112</v>
      </c>
      <c r="CL976" s="5" t="s">
        <v>109</v>
      </c>
      <c r="CM976" s="5" t="s">
        <v>552</v>
      </c>
      <c r="CN976" s="5" t="s">
        <v>176</v>
      </c>
      <c r="CO976" s="5" t="s">
        <v>177</v>
      </c>
      <c r="CP976" s="5" t="s">
        <v>119</v>
      </c>
      <c r="CQ976" s="5" t="s">
        <v>516</v>
      </c>
      <c r="CR976" s="5" t="s">
        <v>178</v>
      </c>
      <c r="CS976" s="5" t="s">
        <v>118</v>
      </c>
      <c r="CT976" s="5" t="s">
        <v>108</v>
      </c>
      <c r="CU976" s="5" t="s">
        <v>564</v>
      </c>
      <c r="CV976" s="5" t="s">
        <v>105</v>
      </c>
      <c r="CW976" s="5" t="s">
        <v>107</v>
      </c>
      <c r="CX976" s="5" t="s">
        <v>123</v>
      </c>
      <c r="CY976" s="5" t="s">
        <v>175</v>
      </c>
      <c r="CZ976" s="5" t="s">
        <v>116</v>
      </c>
      <c r="DA976" s="5" t="s">
        <v>114</v>
      </c>
      <c r="DB976" s="5" t="s">
        <v>117</v>
      </c>
      <c r="DC976" s="5" t="s">
        <v>517</v>
      </c>
      <c r="DD976" s="5" t="s">
        <v>120</v>
      </c>
      <c r="DE976" s="5" t="s">
        <v>124</v>
      </c>
      <c r="DF976" s="5" t="s">
        <v>121</v>
      </c>
      <c r="DG976" s="5" t="s">
        <v>565</v>
      </c>
      <c r="DH976" s="5" t="s">
        <v>566</v>
      </c>
      <c r="DI976" s="5" t="s">
        <v>567</v>
      </c>
      <c r="DJ976" s="5" t="s">
        <v>553</v>
      </c>
      <c r="DK976" s="5" t="s">
        <v>110</v>
      </c>
      <c r="DL976" s="5" t="s">
        <v>113</v>
      </c>
      <c r="DM976" s="5" t="s">
        <v>568</v>
      </c>
      <c r="DN976" s="5" t="s">
        <v>569</v>
      </c>
      <c r="DO976" s="5" t="s">
        <v>518</v>
      </c>
      <c r="DP976" s="5" t="s">
        <v>519</v>
      </c>
      <c r="DQ976" s="5" t="s">
        <v>520</v>
      </c>
      <c r="DR976" s="5" t="s">
        <v>106</v>
      </c>
      <c r="DS976" s="5" t="s">
        <v>570</v>
      </c>
    </row>
    <row r="977" spans="1:123" x14ac:dyDescent="0.45">
      <c r="A977" s="28" t="s">
        <v>229</v>
      </c>
      <c r="B977" s="189"/>
      <c r="C977" s="171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71"/>
      <c r="AI977" s="171"/>
      <c r="AJ977" s="171"/>
      <c r="AK977" s="171"/>
      <c r="AL977" s="171"/>
      <c r="AM977" s="171"/>
      <c r="AN977" s="171"/>
      <c r="AO977" s="171"/>
      <c r="AP977" s="171"/>
      <c r="AQ977" s="171"/>
      <c r="AR977" s="171"/>
      <c r="AS977" s="171"/>
      <c r="AT977" s="171"/>
      <c r="AU977" s="171"/>
      <c r="AV977" s="171"/>
      <c r="AW977" s="171"/>
      <c r="AX977" s="171"/>
      <c r="AY977" s="171"/>
      <c r="AZ977" s="171"/>
      <c r="BA977" s="171"/>
      <c r="BB977" s="171"/>
      <c r="BC977" s="171"/>
      <c r="BD977" s="171"/>
      <c r="BE977" s="171"/>
      <c r="BF977" s="171"/>
      <c r="BG977" s="171"/>
      <c r="BH977" s="184"/>
      <c r="BI977" s="178"/>
      <c r="BJ977" s="178"/>
      <c r="BK977" s="172"/>
      <c r="BM977" s="9"/>
      <c r="BO977" s="102"/>
      <c r="BP977" s="102"/>
      <c r="BQ977" s="102"/>
      <c r="BR977" s="102"/>
      <c r="BS977" s="102"/>
      <c r="BT977" s="102"/>
      <c r="BU977" s="102"/>
      <c r="BV977" s="102"/>
      <c r="BW977" s="102"/>
      <c r="BX977" s="102"/>
      <c r="BY977" s="102"/>
      <c r="BZ977" s="102"/>
      <c r="CA977" s="102"/>
      <c r="CB977" s="102"/>
      <c r="CC977" s="102"/>
      <c r="CD977" s="102"/>
      <c r="CE977" s="102"/>
      <c r="CF977" s="102"/>
      <c r="CG977" s="102"/>
      <c r="CH977" s="102"/>
      <c r="CI977" s="102"/>
      <c r="CJ977" s="102"/>
      <c r="CK977" s="102"/>
      <c r="CL977" s="102"/>
      <c r="CM977" s="102"/>
      <c r="CN977" s="102"/>
      <c r="CO977" s="102"/>
      <c r="CP977" s="102"/>
      <c r="CQ977" s="102"/>
      <c r="CR977" s="102"/>
      <c r="CS977" s="102"/>
      <c r="CT977" s="102"/>
      <c r="CU977" s="102"/>
      <c r="CV977" s="102"/>
      <c r="CW977" s="102"/>
      <c r="CX977" s="102"/>
      <c r="CY977" s="102"/>
      <c r="CZ977" s="102"/>
      <c r="DA977" s="102"/>
      <c r="DB977" s="102"/>
      <c r="DC977" s="102"/>
      <c r="DD977" s="102"/>
      <c r="DE977" s="102"/>
      <c r="DF977" s="102"/>
      <c r="DG977" s="102"/>
      <c r="DH977" s="102"/>
      <c r="DI977" s="102"/>
      <c r="DJ977" s="102"/>
      <c r="DK977" s="102"/>
      <c r="DL977" s="102"/>
      <c r="DM977" s="102"/>
      <c r="DN977" s="102"/>
      <c r="DO977" s="102"/>
      <c r="DP977" s="102"/>
      <c r="DQ977" s="102"/>
      <c r="DR977" s="102"/>
      <c r="DS977" s="102"/>
    </row>
    <row r="978" spans="1:123" x14ac:dyDescent="0.45">
      <c r="A978" s="8">
        <f>INPUT!$O$4</f>
        <v>0</v>
      </c>
      <c r="B978" s="189"/>
      <c r="C978" s="171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71"/>
      <c r="AI978" s="171"/>
      <c r="AJ978" s="171"/>
      <c r="AK978" s="171"/>
      <c r="AL978" s="171"/>
      <c r="AM978" s="171"/>
      <c r="AN978" s="171"/>
      <c r="AO978" s="171"/>
      <c r="AP978" s="171"/>
      <c r="AQ978" s="171"/>
      <c r="AR978" s="171"/>
      <c r="AS978" s="171"/>
      <c r="AT978" s="171"/>
      <c r="AU978" s="171"/>
      <c r="AV978" s="171"/>
      <c r="AW978" s="171"/>
      <c r="AX978" s="171"/>
      <c r="AY978" s="171"/>
      <c r="AZ978" s="171"/>
      <c r="BA978" s="171"/>
      <c r="BB978" s="171"/>
      <c r="BC978" s="171"/>
      <c r="BD978" s="171"/>
      <c r="BE978" s="171"/>
      <c r="BF978" s="171"/>
      <c r="BG978" s="171"/>
      <c r="BH978" s="184"/>
      <c r="BI978" s="178"/>
      <c r="BJ978" s="178"/>
      <c r="BK978" s="172"/>
      <c r="BM978" s="9"/>
      <c r="BO978" s="39">
        <v>0</v>
      </c>
      <c r="BP978" s="39">
        <v>0</v>
      </c>
      <c r="BQ978" s="39">
        <v>0</v>
      </c>
      <c r="BR978" s="39">
        <v>0</v>
      </c>
      <c r="BS978" s="39">
        <v>0</v>
      </c>
      <c r="BT978" s="39">
        <v>0</v>
      </c>
      <c r="BU978" s="39">
        <v>0</v>
      </c>
      <c r="BV978" s="39">
        <v>0</v>
      </c>
      <c r="BW978" s="39">
        <v>0</v>
      </c>
      <c r="BX978" s="39">
        <v>0</v>
      </c>
      <c r="BY978" s="39">
        <v>0</v>
      </c>
      <c r="BZ978" s="39">
        <v>0</v>
      </c>
      <c r="CA978" s="39">
        <v>0</v>
      </c>
      <c r="CB978" s="39">
        <v>0</v>
      </c>
      <c r="CC978" s="39">
        <v>0</v>
      </c>
      <c r="CD978" s="39">
        <v>0</v>
      </c>
      <c r="CE978" s="39">
        <v>0</v>
      </c>
      <c r="CF978" s="39">
        <v>0</v>
      </c>
      <c r="CG978" s="39">
        <v>0</v>
      </c>
      <c r="CH978" s="39">
        <v>0</v>
      </c>
      <c r="CI978" s="39">
        <v>0</v>
      </c>
      <c r="CJ978" s="39">
        <v>0</v>
      </c>
      <c r="CK978" s="39">
        <v>0</v>
      </c>
      <c r="CL978" s="39">
        <v>0</v>
      </c>
      <c r="CM978" s="39">
        <v>0</v>
      </c>
      <c r="CN978" s="39">
        <v>0</v>
      </c>
      <c r="CO978" s="39">
        <v>0</v>
      </c>
      <c r="CP978" s="39">
        <v>0</v>
      </c>
      <c r="CQ978" s="39">
        <v>0</v>
      </c>
      <c r="CR978" s="39">
        <v>0</v>
      </c>
      <c r="CS978" s="39">
        <v>0</v>
      </c>
      <c r="CT978" s="39">
        <v>0</v>
      </c>
      <c r="CU978" s="39">
        <v>0</v>
      </c>
      <c r="CV978" s="39">
        <v>0</v>
      </c>
      <c r="CW978" s="39">
        <v>0</v>
      </c>
      <c r="CX978" s="39">
        <v>0</v>
      </c>
      <c r="CY978" s="39">
        <v>0</v>
      </c>
      <c r="CZ978" s="39">
        <v>0</v>
      </c>
      <c r="DA978" s="39">
        <v>0</v>
      </c>
      <c r="DB978" s="39">
        <v>0</v>
      </c>
      <c r="DC978" s="39">
        <v>0</v>
      </c>
      <c r="DD978" s="39">
        <v>0</v>
      </c>
      <c r="DE978" s="39">
        <v>0</v>
      </c>
      <c r="DF978" s="39">
        <v>0</v>
      </c>
      <c r="DG978" s="39">
        <v>0</v>
      </c>
      <c r="DH978" s="39">
        <v>0</v>
      </c>
      <c r="DI978" s="39">
        <v>0</v>
      </c>
      <c r="DJ978" s="39">
        <v>0</v>
      </c>
      <c r="DK978" s="39">
        <v>0</v>
      </c>
      <c r="DL978" s="39">
        <v>0</v>
      </c>
      <c r="DM978" s="39">
        <v>0</v>
      </c>
      <c r="DN978" s="39">
        <v>0</v>
      </c>
      <c r="DO978" s="39">
        <v>0</v>
      </c>
      <c r="DP978" s="39">
        <v>0</v>
      </c>
      <c r="DQ978" s="39">
        <v>0</v>
      </c>
      <c r="DR978" s="39">
        <v>0</v>
      </c>
      <c r="DS978" s="39">
        <v>0</v>
      </c>
    </row>
    <row r="979" spans="1:123" x14ac:dyDescent="0.45">
      <c r="B979" s="189"/>
      <c r="C979" s="171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71"/>
      <c r="AI979" s="171"/>
      <c r="AJ979" s="171"/>
      <c r="AK979" s="171"/>
      <c r="AL979" s="171"/>
      <c r="AM979" s="171"/>
      <c r="AN979" s="171"/>
      <c r="AO979" s="171"/>
      <c r="AP979" s="171"/>
      <c r="AQ979" s="171"/>
      <c r="AR979" s="171"/>
      <c r="AS979" s="171"/>
      <c r="AT979" s="171"/>
      <c r="AU979" s="171"/>
      <c r="AV979" s="171"/>
      <c r="AW979" s="171"/>
      <c r="AX979" s="171"/>
      <c r="AY979" s="171"/>
      <c r="AZ979" s="171"/>
      <c r="BA979" s="171"/>
      <c r="BB979" s="171"/>
      <c r="BC979" s="171"/>
      <c r="BD979" s="171"/>
      <c r="BE979" s="171"/>
      <c r="BF979" s="171"/>
      <c r="BG979" s="171"/>
      <c r="BH979" s="184"/>
      <c r="BI979" s="178"/>
      <c r="BJ979" s="178"/>
      <c r="BK979" s="172"/>
      <c r="BM979" s="9"/>
      <c r="BO979" s="40">
        <f t="shared" ref="BO979:CT979" si="48">ROWS(C977:C1036)-COUNTBLANK(C977:C1036)</f>
        <v>0</v>
      </c>
      <c r="BP979" s="40">
        <f t="shared" si="48"/>
        <v>0</v>
      </c>
      <c r="BQ979" s="40">
        <f t="shared" si="48"/>
        <v>0</v>
      </c>
      <c r="BR979" s="40">
        <f t="shared" si="48"/>
        <v>0</v>
      </c>
      <c r="BS979" s="40">
        <f t="shared" si="48"/>
        <v>0</v>
      </c>
      <c r="BT979" s="40">
        <f t="shared" si="48"/>
        <v>0</v>
      </c>
      <c r="BU979" s="40">
        <f t="shared" si="48"/>
        <v>0</v>
      </c>
      <c r="BV979" s="40">
        <f t="shared" si="48"/>
        <v>0</v>
      </c>
      <c r="BW979" s="40">
        <f t="shared" si="48"/>
        <v>0</v>
      </c>
      <c r="BX979" s="40">
        <f t="shared" si="48"/>
        <v>0</v>
      </c>
      <c r="BY979" s="40">
        <f t="shared" si="48"/>
        <v>0</v>
      </c>
      <c r="BZ979" s="40">
        <f t="shared" si="48"/>
        <v>0</v>
      </c>
      <c r="CA979" s="40">
        <f t="shared" si="48"/>
        <v>0</v>
      </c>
      <c r="CB979" s="40">
        <f t="shared" si="48"/>
        <v>0</v>
      </c>
      <c r="CC979" s="40">
        <f t="shared" si="48"/>
        <v>0</v>
      </c>
      <c r="CD979" s="40">
        <f t="shared" si="48"/>
        <v>0</v>
      </c>
      <c r="CE979" s="40">
        <f t="shared" si="48"/>
        <v>0</v>
      </c>
      <c r="CF979" s="40">
        <f t="shared" si="48"/>
        <v>0</v>
      </c>
      <c r="CG979" s="40">
        <f t="shared" si="48"/>
        <v>0</v>
      </c>
      <c r="CH979" s="40">
        <f t="shared" si="48"/>
        <v>0</v>
      </c>
      <c r="CI979" s="40">
        <f t="shared" si="48"/>
        <v>0</v>
      </c>
      <c r="CJ979" s="40">
        <f t="shared" si="48"/>
        <v>0</v>
      </c>
      <c r="CK979" s="40">
        <f t="shared" si="48"/>
        <v>0</v>
      </c>
      <c r="CL979" s="40">
        <f t="shared" si="48"/>
        <v>0</v>
      </c>
      <c r="CM979" s="40">
        <f t="shared" si="48"/>
        <v>0</v>
      </c>
      <c r="CN979" s="40">
        <f t="shared" si="48"/>
        <v>0</v>
      </c>
      <c r="CO979" s="40">
        <f t="shared" si="48"/>
        <v>0</v>
      </c>
      <c r="CP979" s="40">
        <f t="shared" si="48"/>
        <v>0</v>
      </c>
      <c r="CQ979" s="40">
        <f t="shared" si="48"/>
        <v>0</v>
      </c>
      <c r="CR979" s="40">
        <f t="shared" si="48"/>
        <v>0</v>
      </c>
      <c r="CS979" s="40">
        <f t="shared" si="48"/>
        <v>0</v>
      </c>
      <c r="CT979" s="40">
        <f t="shared" si="48"/>
        <v>0</v>
      </c>
      <c r="CU979" s="40">
        <f t="shared" ref="CU979:DS979" si="49">ROWS(AI977:AI1036)-COUNTBLANK(AI977:AI1036)</f>
        <v>0</v>
      </c>
      <c r="CV979" s="40">
        <f t="shared" si="49"/>
        <v>0</v>
      </c>
      <c r="CW979" s="40">
        <f t="shared" si="49"/>
        <v>0</v>
      </c>
      <c r="CX979" s="40">
        <f t="shared" si="49"/>
        <v>0</v>
      </c>
      <c r="CY979" s="40">
        <f t="shared" si="49"/>
        <v>0</v>
      </c>
      <c r="CZ979" s="40">
        <f t="shared" si="49"/>
        <v>0</v>
      </c>
      <c r="DA979" s="40">
        <f t="shared" si="49"/>
        <v>0</v>
      </c>
      <c r="DB979" s="40">
        <f t="shared" si="49"/>
        <v>0</v>
      </c>
      <c r="DC979" s="40">
        <f t="shared" si="49"/>
        <v>0</v>
      </c>
      <c r="DD979" s="40">
        <f t="shared" si="49"/>
        <v>0</v>
      </c>
      <c r="DE979" s="40">
        <f t="shared" si="49"/>
        <v>0</v>
      </c>
      <c r="DF979" s="40">
        <f t="shared" si="49"/>
        <v>0</v>
      </c>
      <c r="DG979" s="40">
        <f t="shared" si="49"/>
        <v>0</v>
      </c>
      <c r="DH979" s="40">
        <f t="shared" si="49"/>
        <v>0</v>
      </c>
      <c r="DI979" s="40">
        <f t="shared" si="49"/>
        <v>0</v>
      </c>
      <c r="DJ979" s="40">
        <f t="shared" si="49"/>
        <v>0</v>
      </c>
      <c r="DK979" s="40">
        <f t="shared" si="49"/>
        <v>0</v>
      </c>
      <c r="DL979" s="40">
        <f t="shared" si="49"/>
        <v>0</v>
      </c>
      <c r="DM979" s="40">
        <f t="shared" si="49"/>
        <v>0</v>
      </c>
      <c r="DN979" s="40">
        <f t="shared" si="49"/>
        <v>0</v>
      </c>
      <c r="DO979" s="40">
        <f t="shared" si="49"/>
        <v>0</v>
      </c>
      <c r="DP979" s="40">
        <f t="shared" si="49"/>
        <v>0</v>
      </c>
      <c r="DQ979" s="40">
        <f t="shared" si="49"/>
        <v>0</v>
      </c>
      <c r="DR979" s="40">
        <f t="shared" si="49"/>
        <v>0</v>
      </c>
      <c r="DS979" s="40">
        <f t="shared" si="49"/>
        <v>0</v>
      </c>
    </row>
    <row r="980" spans="1:123" x14ac:dyDescent="0.45">
      <c r="B980" s="189"/>
      <c r="C980" s="171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71"/>
      <c r="AI980" s="171"/>
      <c r="AJ980" s="171"/>
      <c r="AK980" s="171"/>
      <c r="AL980" s="171"/>
      <c r="AM980" s="171"/>
      <c r="AN980" s="171"/>
      <c r="AO980" s="171"/>
      <c r="AP980" s="171"/>
      <c r="AQ980" s="171"/>
      <c r="AR980" s="171"/>
      <c r="AS980" s="171"/>
      <c r="AT980" s="171"/>
      <c r="AU980" s="171"/>
      <c r="AV980" s="171"/>
      <c r="AW980" s="171"/>
      <c r="AX980" s="171"/>
      <c r="AY980" s="171"/>
      <c r="AZ980" s="171"/>
      <c r="BA980" s="171"/>
      <c r="BB980" s="171"/>
      <c r="BC980" s="171"/>
      <c r="BD980" s="171"/>
      <c r="BE980" s="171"/>
      <c r="BF980" s="171"/>
      <c r="BG980" s="171"/>
      <c r="BH980" s="184"/>
      <c r="BI980" s="178"/>
      <c r="BJ980" s="178"/>
      <c r="BK980" s="172"/>
      <c r="BM980" s="9"/>
    </row>
    <row r="981" spans="1:123" x14ac:dyDescent="0.45">
      <c r="B981" s="189"/>
      <c r="C981" s="171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71"/>
      <c r="AI981" s="171"/>
      <c r="AJ981" s="171"/>
      <c r="AK981" s="171"/>
      <c r="AL981" s="171"/>
      <c r="AM981" s="171"/>
      <c r="AN981" s="171"/>
      <c r="AO981" s="171"/>
      <c r="AP981" s="171"/>
      <c r="AQ981" s="171"/>
      <c r="AR981" s="171"/>
      <c r="AS981" s="171"/>
      <c r="AT981" s="171"/>
      <c r="AU981" s="171"/>
      <c r="AV981" s="171"/>
      <c r="AW981" s="171"/>
      <c r="AX981" s="171"/>
      <c r="AY981" s="171"/>
      <c r="AZ981" s="171"/>
      <c r="BA981" s="171"/>
      <c r="BB981" s="171"/>
      <c r="BC981" s="171"/>
      <c r="BD981" s="171"/>
      <c r="BE981" s="171"/>
      <c r="BF981" s="171"/>
      <c r="BG981" s="171"/>
      <c r="BH981" s="184"/>
      <c r="BI981" s="178"/>
      <c r="BJ981" s="178"/>
      <c r="BK981" s="172"/>
      <c r="BM981" s="9"/>
      <c r="BO981" s="22" t="s">
        <v>257</v>
      </c>
      <c r="BP981" s="22" t="s">
        <v>587</v>
      </c>
      <c r="BQ981" s="22" t="s">
        <v>590</v>
      </c>
      <c r="BR981" s="22" t="s">
        <v>588</v>
      </c>
      <c r="BS981" s="22" t="s">
        <v>589</v>
      </c>
    </row>
    <row r="982" spans="1:123" x14ac:dyDescent="0.45">
      <c r="B982" s="189"/>
      <c r="C982" s="171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71"/>
      <c r="AI982" s="171"/>
      <c r="AJ982" s="171"/>
      <c r="AK982" s="171"/>
      <c r="AL982" s="171"/>
      <c r="AM982" s="171"/>
      <c r="AN982" s="171"/>
      <c r="AO982" s="171"/>
      <c r="AP982" s="171"/>
      <c r="AQ982" s="171"/>
      <c r="AR982" s="171"/>
      <c r="AS982" s="171"/>
      <c r="AT982" s="171"/>
      <c r="AU982" s="171"/>
      <c r="AV982" s="171"/>
      <c r="AW982" s="171"/>
      <c r="AX982" s="171"/>
      <c r="AY982" s="171"/>
      <c r="AZ982" s="171"/>
      <c r="BA982" s="171"/>
      <c r="BB982" s="171"/>
      <c r="BC982" s="171"/>
      <c r="BD982" s="171"/>
      <c r="BE982" s="171"/>
      <c r="BF982" s="171"/>
      <c r="BG982" s="171"/>
      <c r="BH982" s="184"/>
      <c r="BI982" s="178"/>
      <c r="BJ982" s="178"/>
      <c r="BK982" s="172"/>
      <c r="BM982" s="9"/>
      <c r="BO982" s="23">
        <f>ROWS(BH977:BH1036)-COUNTBLANK(BH977:BH1036)</f>
        <v>0</v>
      </c>
      <c r="BP982" s="23">
        <f>COUNTIF(BK977:BK1036,"FALSE")</f>
        <v>0</v>
      </c>
      <c r="BQ982" s="23">
        <f>BO982-BP982</f>
        <v>0</v>
      </c>
      <c r="BR982" s="23">
        <f>COUNTIF(BJ977:BJ1036,"O")</f>
        <v>0</v>
      </c>
      <c r="BS982" s="23">
        <f>COUNTIF(BJ977:BJ1036,"*~?")</f>
        <v>0</v>
      </c>
    </row>
    <row r="983" spans="1:123" x14ac:dyDescent="0.45">
      <c r="B983" s="189"/>
      <c r="C983" s="171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71"/>
      <c r="AI983" s="171"/>
      <c r="AJ983" s="171"/>
      <c r="AK983" s="171"/>
      <c r="AL983" s="171"/>
      <c r="AM983" s="171"/>
      <c r="AN983" s="171"/>
      <c r="AO983" s="171"/>
      <c r="AP983" s="171"/>
      <c r="AQ983" s="171"/>
      <c r="AR983" s="171"/>
      <c r="AS983" s="171"/>
      <c r="AT983" s="171"/>
      <c r="AU983" s="171"/>
      <c r="AV983" s="171"/>
      <c r="AW983" s="171"/>
      <c r="AX983" s="171"/>
      <c r="AY983" s="171"/>
      <c r="AZ983" s="171"/>
      <c r="BA983" s="171"/>
      <c r="BB983" s="171"/>
      <c r="BC983" s="171"/>
      <c r="BD983" s="171"/>
      <c r="BE983" s="171"/>
      <c r="BF983" s="171"/>
      <c r="BG983" s="171"/>
      <c r="BH983" s="184"/>
      <c r="BI983" s="178"/>
      <c r="BJ983" s="178"/>
      <c r="BK983" s="172"/>
      <c r="BM983" s="9"/>
    </row>
    <row r="984" spans="1:123" x14ac:dyDescent="0.45">
      <c r="B984" s="189"/>
      <c r="C984" s="171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71"/>
      <c r="AI984" s="171"/>
      <c r="AJ984" s="171"/>
      <c r="AK984" s="171"/>
      <c r="AL984" s="171"/>
      <c r="AM984" s="171"/>
      <c r="AN984" s="171"/>
      <c r="AO984" s="171"/>
      <c r="AP984" s="171"/>
      <c r="AQ984" s="171"/>
      <c r="AR984" s="171"/>
      <c r="AS984" s="171"/>
      <c r="AT984" s="171"/>
      <c r="AU984" s="171"/>
      <c r="AV984" s="171"/>
      <c r="AW984" s="171"/>
      <c r="AX984" s="171"/>
      <c r="AY984" s="171"/>
      <c r="AZ984" s="171"/>
      <c r="BA984" s="171"/>
      <c r="BB984" s="171"/>
      <c r="BC984" s="171"/>
      <c r="BD984" s="171"/>
      <c r="BE984" s="171"/>
      <c r="BF984" s="171"/>
      <c r="BG984" s="171"/>
      <c r="BH984" s="184"/>
      <c r="BI984" s="178"/>
      <c r="BJ984" s="178"/>
      <c r="BK984" s="172"/>
      <c r="BM984" s="9"/>
      <c r="BO984" s="23"/>
      <c r="BP984" s="22" t="s">
        <v>455</v>
      </c>
      <c r="BQ984" s="22" t="s">
        <v>337</v>
      </c>
      <c r="BR984" s="22" t="s">
        <v>456</v>
      </c>
      <c r="BS984" s="88" t="s">
        <v>338</v>
      </c>
      <c r="BT984" s="88" t="s">
        <v>340</v>
      </c>
      <c r="BU984" s="88" t="s">
        <v>339</v>
      </c>
    </row>
    <row r="985" spans="1:123" x14ac:dyDescent="0.45">
      <c r="B985" s="189"/>
      <c r="C985" s="171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71"/>
      <c r="AI985" s="171"/>
      <c r="AJ985" s="171"/>
      <c r="AK985" s="171"/>
      <c r="AL985" s="171"/>
      <c r="AM985" s="171"/>
      <c r="AN985" s="171"/>
      <c r="AO985" s="171"/>
      <c r="AP985" s="171"/>
      <c r="AQ985" s="171"/>
      <c r="AR985" s="171"/>
      <c r="AS985" s="171"/>
      <c r="AT985" s="171"/>
      <c r="AU985" s="171"/>
      <c r="AV985" s="171"/>
      <c r="AW985" s="171"/>
      <c r="AX985" s="171"/>
      <c r="AY985" s="171"/>
      <c r="AZ985" s="171"/>
      <c r="BA985" s="171"/>
      <c r="BB985" s="171"/>
      <c r="BC985" s="171"/>
      <c r="BD985" s="171"/>
      <c r="BE985" s="171"/>
      <c r="BF985" s="171"/>
      <c r="BG985" s="171"/>
      <c r="BH985" s="184"/>
      <c r="BI985" s="178"/>
      <c r="BJ985" s="178"/>
      <c r="BK985" s="172"/>
      <c r="BM985" s="9"/>
      <c r="BO985" s="22" t="s">
        <v>260</v>
      </c>
      <c r="BP985" s="25">
        <f>IF(ISNUMBER(SEARCH("S",A978)),COUNTIF(BK977:BK986,"False"),0)</f>
        <v>0</v>
      </c>
      <c r="BQ985" s="25">
        <f>IF(ISNUMBER(SEARCH("S",A978)),COUNTIF(BK1005:BK1014,"False"),0)</f>
        <v>0</v>
      </c>
      <c r="BR985" s="25">
        <f>IF(ISNUMBER(SEARCH("S",A978)),COUNTIF(BK987:BK1004,"False"),0)</f>
        <v>0</v>
      </c>
      <c r="BS985" s="25">
        <f>IF(ISNUMBER(SEARCH("S",A978)),COUNTIF(BK977:BK986,"False")+COUNTIF(BK1007:BK1010,"False"),0)</f>
        <v>0</v>
      </c>
      <c r="BT985" s="25">
        <f>IF(ISNUMBER(SEARCH("S",A978)),COUNTIF(BK987:BK996,"False"),0)</f>
        <v>0</v>
      </c>
      <c r="BU985" s="25">
        <f>IF(ISNUMBER(SEARCH("S",A978)),COUNTIF(BK997:BK1006,"False")+COUNTIF(BK1011:BK1014,"False"),0)</f>
        <v>0</v>
      </c>
    </row>
    <row r="986" spans="1:123" x14ac:dyDescent="0.45">
      <c r="B986" s="189"/>
      <c r="C986" s="171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71"/>
      <c r="AI986" s="171"/>
      <c r="AJ986" s="171"/>
      <c r="AK986" s="171"/>
      <c r="AL986" s="171"/>
      <c r="AM986" s="171"/>
      <c r="AN986" s="171"/>
      <c r="AO986" s="171"/>
      <c r="AP986" s="171"/>
      <c r="AQ986" s="171"/>
      <c r="AR986" s="171"/>
      <c r="AS986" s="171"/>
      <c r="AT986" s="171"/>
      <c r="AU986" s="171"/>
      <c r="AV986" s="171"/>
      <c r="AW986" s="171"/>
      <c r="AX986" s="171"/>
      <c r="AY986" s="171"/>
      <c r="AZ986" s="171"/>
      <c r="BA986" s="171"/>
      <c r="BB986" s="171"/>
      <c r="BC986" s="171"/>
      <c r="BD986" s="171"/>
      <c r="BE986" s="171"/>
      <c r="BF986" s="171"/>
      <c r="BG986" s="171"/>
      <c r="BH986" s="184"/>
      <c r="BI986" s="178"/>
      <c r="BJ986" s="178"/>
      <c r="BK986" s="172"/>
      <c r="BM986" s="9"/>
      <c r="BO986" s="22" t="s">
        <v>352</v>
      </c>
      <c r="BP986" s="25">
        <f>IF(ISNUMBER(SEARCH("P",A978)),COUNTIF(BK977:BK986,"False"),0)</f>
        <v>0</v>
      </c>
      <c r="BQ986" s="25">
        <f>IF(ISNUMBER(SEARCH("P",A978)),COUNTIF(BK998:BK1007,"False"),0)</f>
        <v>0</v>
      </c>
      <c r="BR986" s="25">
        <f>IF(ISNUMBER(SEARCH("P",A978)),COUNTIF(BK987:BK997,"False"),0)</f>
        <v>0</v>
      </c>
      <c r="BS986" s="25">
        <f>IF(ISNUMBER(SEARCH("P",A978)),COUNTIF(BK977:BK985,"False")+COUNTIF(BK1004:BK1005,"False"),0)</f>
        <v>0</v>
      </c>
      <c r="BT986" s="25">
        <f>IF(ISNUMBER(SEARCH("P",A978)),COUNTIF(BK986:BK994,"False"),0)</f>
        <v>0</v>
      </c>
      <c r="BU986" s="25">
        <f>IF(ISNUMBER(SEARCH("P",A978)),COUNTIF(BK995:BK1003,"False")+COUNTIF(BK1006:BK1007,"False"),0)</f>
        <v>0</v>
      </c>
    </row>
    <row r="987" spans="1:123" x14ac:dyDescent="0.45">
      <c r="B987" s="189"/>
      <c r="C987" s="171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71"/>
      <c r="AI987" s="171"/>
      <c r="AJ987" s="171"/>
      <c r="AK987" s="171"/>
      <c r="AL987" s="171"/>
      <c r="AM987" s="171"/>
      <c r="AN987" s="171"/>
      <c r="AO987" s="171"/>
      <c r="AP987" s="171"/>
      <c r="AQ987" s="171"/>
      <c r="AR987" s="171"/>
      <c r="AS987" s="171"/>
      <c r="AT987" s="171"/>
      <c r="AU987" s="171"/>
      <c r="AV987" s="171"/>
      <c r="AW987" s="171"/>
      <c r="AX987" s="171"/>
      <c r="AY987" s="171"/>
      <c r="AZ987" s="171"/>
      <c r="BA987" s="171"/>
      <c r="BB987" s="171"/>
      <c r="BC987" s="171"/>
      <c r="BD987" s="171"/>
      <c r="BE987" s="171"/>
      <c r="BF987" s="171"/>
      <c r="BG987" s="171"/>
      <c r="BH987" s="184"/>
      <c r="BI987" s="178"/>
      <c r="BJ987" s="178"/>
      <c r="BK987" s="172"/>
      <c r="BM987" s="9"/>
      <c r="BO987" s="22" t="s">
        <v>353</v>
      </c>
      <c r="BP987" s="25">
        <f>IF(ISNUMBER(SEARCH("A",A978)),COUNTIF(BK977:BK986,"False"),0)</f>
        <v>0</v>
      </c>
      <c r="BQ987" s="25">
        <f>IF(ISNUMBER(SEARCH("A",A978)),COUNTIF(BK1027:BK1036,"False"),0)</f>
        <v>0</v>
      </c>
      <c r="BR987" s="25">
        <f>IF(ISNUMBER(SEARCH("A",A978)),COUNTIF(BK987:BK1026,"False"),0)</f>
        <v>0</v>
      </c>
      <c r="BS987" s="25">
        <f>IF(ISNUMBER(SEARCH("A",A978)),COUNTIF(BK977:BK996,"False"),0)</f>
        <v>0</v>
      </c>
      <c r="BT987" s="25">
        <f>IF(ISNUMBER(SEARCH("A",A978)),COUNTIF(BK997:BK1016,"False"),0)</f>
        <v>0</v>
      </c>
      <c r="BU987" s="25">
        <f>IF(ISNUMBER(SEARCH("A",A978)),COUNTIF(BK1017:BK1036,"False"),0)</f>
        <v>0</v>
      </c>
    </row>
    <row r="988" spans="1:123" x14ac:dyDescent="0.45">
      <c r="B988" s="189"/>
      <c r="C988" s="171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71"/>
      <c r="AI988" s="171"/>
      <c r="AJ988" s="171"/>
      <c r="AK988" s="171"/>
      <c r="AL988" s="171"/>
      <c r="AM988" s="171"/>
      <c r="AN988" s="171"/>
      <c r="AO988" s="171"/>
      <c r="AP988" s="171"/>
      <c r="AQ988" s="171"/>
      <c r="AR988" s="171"/>
      <c r="AS988" s="171"/>
      <c r="AT988" s="171"/>
      <c r="AU988" s="171"/>
      <c r="AV988" s="171"/>
      <c r="AW988" s="171"/>
      <c r="AX988" s="171"/>
      <c r="AY988" s="171"/>
      <c r="AZ988" s="171"/>
      <c r="BA988" s="171"/>
      <c r="BB988" s="171"/>
      <c r="BC988" s="171"/>
      <c r="BD988" s="171"/>
      <c r="BE988" s="171"/>
      <c r="BF988" s="171"/>
      <c r="BG988" s="171"/>
      <c r="BH988" s="184"/>
      <c r="BI988" s="178"/>
      <c r="BJ988" s="178"/>
      <c r="BK988" s="172"/>
      <c r="BM988" s="9"/>
    </row>
    <row r="989" spans="1:123" x14ac:dyDescent="0.45">
      <c r="B989" s="189"/>
      <c r="C989" s="171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71"/>
      <c r="AI989" s="171"/>
      <c r="AJ989" s="171"/>
      <c r="AK989" s="171"/>
      <c r="AL989" s="171"/>
      <c r="AM989" s="171"/>
      <c r="AN989" s="171"/>
      <c r="AO989" s="171"/>
      <c r="AP989" s="171"/>
      <c r="AQ989" s="171"/>
      <c r="AR989" s="171"/>
      <c r="AS989" s="171"/>
      <c r="AT989" s="171"/>
      <c r="AU989" s="171"/>
      <c r="AV989" s="171"/>
      <c r="AW989" s="171"/>
      <c r="AX989" s="171"/>
      <c r="AY989" s="171"/>
      <c r="AZ989" s="171"/>
      <c r="BA989" s="171"/>
      <c r="BB989" s="171"/>
      <c r="BC989" s="171"/>
      <c r="BD989" s="171"/>
      <c r="BE989" s="171"/>
      <c r="BF989" s="171"/>
      <c r="BG989" s="171"/>
      <c r="BH989" s="184"/>
      <c r="BI989" s="178"/>
      <c r="BJ989" s="178"/>
      <c r="BK989" s="172"/>
      <c r="BM989" s="9"/>
    </row>
    <row r="990" spans="1:123" x14ac:dyDescent="0.45">
      <c r="B990" s="189"/>
      <c r="C990" s="171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71"/>
      <c r="AI990" s="171"/>
      <c r="AJ990" s="171"/>
      <c r="AK990" s="171"/>
      <c r="AL990" s="171"/>
      <c r="AM990" s="171"/>
      <c r="AN990" s="171"/>
      <c r="AO990" s="171"/>
      <c r="AP990" s="171"/>
      <c r="AQ990" s="171"/>
      <c r="AR990" s="171"/>
      <c r="AS990" s="171"/>
      <c r="AT990" s="171"/>
      <c r="AU990" s="171"/>
      <c r="AV990" s="171"/>
      <c r="AW990" s="171"/>
      <c r="AX990" s="171"/>
      <c r="AY990" s="171"/>
      <c r="AZ990" s="171"/>
      <c r="BA990" s="171"/>
      <c r="BB990" s="171"/>
      <c r="BC990" s="171"/>
      <c r="BD990" s="171"/>
      <c r="BE990" s="171"/>
      <c r="BF990" s="171"/>
      <c r="BG990" s="171"/>
      <c r="BH990" s="184"/>
      <c r="BI990" s="178"/>
      <c r="BJ990" s="178"/>
      <c r="BK990" s="172"/>
      <c r="BM990" s="9"/>
    </row>
    <row r="991" spans="1:123" x14ac:dyDescent="0.45">
      <c r="B991" s="189"/>
      <c r="C991" s="171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71"/>
      <c r="AI991" s="171"/>
      <c r="AJ991" s="171"/>
      <c r="AK991" s="171"/>
      <c r="AL991" s="171"/>
      <c r="AM991" s="171"/>
      <c r="AN991" s="171"/>
      <c r="AO991" s="171"/>
      <c r="AP991" s="171"/>
      <c r="AQ991" s="171"/>
      <c r="AR991" s="171"/>
      <c r="AS991" s="171"/>
      <c r="AT991" s="171"/>
      <c r="AU991" s="171"/>
      <c r="AV991" s="171"/>
      <c r="AW991" s="171"/>
      <c r="AX991" s="171"/>
      <c r="AY991" s="171"/>
      <c r="AZ991" s="171"/>
      <c r="BA991" s="171"/>
      <c r="BB991" s="171"/>
      <c r="BC991" s="171"/>
      <c r="BD991" s="171"/>
      <c r="BE991" s="171"/>
      <c r="BF991" s="171"/>
      <c r="BG991" s="171"/>
      <c r="BH991" s="184"/>
      <c r="BI991" s="178"/>
      <c r="BJ991" s="178"/>
      <c r="BK991" s="172"/>
      <c r="BM991" s="9"/>
    </row>
    <row r="992" spans="1:123" x14ac:dyDescent="0.45">
      <c r="B992" s="189"/>
      <c r="C992" s="171"/>
      <c r="D992" s="171"/>
      <c r="E992" s="171"/>
      <c r="F992" s="171"/>
      <c r="G992" s="171"/>
      <c r="H992" s="171"/>
      <c r="I992" s="171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71"/>
      <c r="AE992" s="171"/>
      <c r="AF992" s="171"/>
      <c r="AG992" s="171"/>
      <c r="AH992" s="171"/>
      <c r="AI992" s="171"/>
      <c r="AJ992" s="171"/>
      <c r="AK992" s="171"/>
      <c r="AL992" s="171"/>
      <c r="AM992" s="171"/>
      <c r="AN992" s="171"/>
      <c r="AO992" s="171"/>
      <c r="AP992" s="171"/>
      <c r="AQ992" s="171"/>
      <c r="AR992" s="171"/>
      <c r="AS992" s="171"/>
      <c r="AT992" s="171"/>
      <c r="AU992" s="171"/>
      <c r="AV992" s="171"/>
      <c r="AW992" s="171"/>
      <c r="AX992" s="171"/>
      <c r="AY992" s="171"/>
      <c r="AZ992" s="171"/>
      <c r="BA992" s="171"/>
      <c r="BB992" s="171"/>
      <c r="BC992" s="171"/>
      <c r="BD992" s="171"/>
      <c r="BE992" s="171"/>
      <c r="BF992" s="171"/>
      <c r="BG992" s="171"/>
      <c r="BH992" s="184"/>
      <c r="BI992" s="178"/>
      <c r="BJ992" s="178"/>
      <c r="BK992" s="172"/>
      <c r="BM992" s="9"/>
    </row>
    <row r="993" spans="2:76" x14ac:dyDescent="0.45">
      <c r="B993" s="189"/>
      <c r="C993" s="171"/>
      <c r="D993" s="171"/>
      <c r="E993" s="171"/>
      <c r="F993" s="171"/>
      <c r="G993" s="171"/>
      <c r="H993" s="171"/>
      <c r="I993" s="171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71"/>
      <c r="AE993" s="171"/>
      <c r="AF993" s="171"/>
      <c r="AG993" s="171"/>
      <c r="AH993" s="171"/>
      <c r="AI993" s="171"/>
      <c r="AJ993" s="171"/>
      <c r="AK993" s="171"/>
      <c r="AL993" s="171"/>
      <c r="AM993" s="171"/>
      <c r="AN993" s="171"/>
      <c r="AO993" s="171"/>
      <c r="AP993" s="171"/>
      <c r="AQ993" s="171"/>
      <c r="AR993" s="171"/>
      <c r="AS993" s="171"/>
      <c r="AT993" s="171"/>
      <c r="AU993" s="171"/>
      <c r="AV993" s="171"/>
      <c r="AW993" s="171"/>
      <c r="AX993" s="171"/>
      <c r="AY993" s="171"/>
      <c r="AZ993" s="171"/>
      <c r="BA993" s="171"/>
      <c r="BB993" s="171"/>
      <c r="BC993" s="171"/>
      <c r="BD993" s="171"/>
      <c r="BE993" s="171"/>
      <c r="BF993" s="171"/>
      <c r="BG993" s="171"/>
      <c r="BH993" s="184"/>
      <c r="BI993" s="178"/>
      <c r="BJ993" s="178"/>
      <c r="BK993" s="172"/>
      <c r="BM993" s="9"/>
    </row>
    <row r="994" spans="2:76" x14ac:dyDescent="0.45">
      <c r="B994" s="189"/>
      <c r="C994" s="171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71"/>
      <c r="AI994" s="171"/>
      <c r="AJ994" s="171"/>
      <c r="AK994" s="171"/>
      <c r="AL994" s="171"/>
      <c r="AM994" s="171"/>
      <c r="AN994" s="171"/>
      <c r="AO994" s="171"/>
      <c r="AP994" s="171"/>
      <c r="AQ994" s="171"/>
      <c r="AR994" s="171"/>
      <c r="AS994" s="171"/>
      <c r="AT994" s="171"/>
      <c r="AU994" s="171"/>
      <c r="AV994" s="171"/>
      <c r="AW994" s="171"/>
      <c r="AX994" s="171"/>
      <c r="AY994" s="171"/>
      <c r="AZ994" s="171"/>
      <c r="BA994" s="171"/>
      <c r="BB994" s="171"/>
      <c r="BC994" s="171"/>
      <c r="BD994" s="171"/>
      <c r="BE994" s="171"/>
      <c r="BF994" s="171"/>
      <c r="BG994" s="171"/>
      <c r="BH994" s="184"/>
      <c r="BI994" s="178"/>
      <c r="BJ994" s="178"/>
      <c r="BK994" s="172"/>
      <c r="BM994" s="9"/>
    </row>
    <row r="995" spans="2:76" x14ac:dyDescent="0.45">
      <c r="B995" s="189"/>
      <c r="C995" s="171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71"/>
      <c r="AI995" s="171"/>
      <c r="AJ995" s="171"/>
      <c r="AK995" s="171"/>
      <c r="AL995" s="171"/>
      <c r="AM995" s="171"/>
      <c r="AN995" s="171"/>
      <c r="AO995" s="171"/>
      <c r="AP995" s="171"/>
      <c r="AQ995" s="171"/>
      <c r="AR995" s="171"/>
      <c r="AS995" s="171"/>
      <c r="AT995" s="171"/>
      <c r="AU995" s="171"/>
      <c r="AV995" s="171"/>
      <c r="AW995" s="171"/>
      <c r="AX995" s="171"/>
      <c r="AY995" s="171"/>
      <c r="AZ995" s="171"/>
      <c r="BA995" s="171"/>
      <c r="BB995" s="171"/>
      <c r="BC995" s="171"/>
      <c r="BD995" s="171"/>
      <c r="BE995" s="171"/>
      <c r="BF995" s="171"/>
      <c r="BG995" s="171"/>
      <c r="BH995" s="184"/>
      <c r="BI995" s="178"/>
      <c r="BJ995" s="178"/>
      <c r="BK995" s="172"/>
      <c r="BM995" s="9"/>
    </row>
    <row r="996" spans="2:76" x14ac:dyDescent="0.45">
      <c r="B996" s="189"/>
      <c r="C996" s="171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71"/>
      <c r="AI996" s="171"/>
      <c r="AJ996" s="171"/>
      <c r="AK996" s="171"/>
      <c r="AL996" s="171"/>
      <c r="AM996" s="171"/>
      <c r="AN996" s="171"/>
      <c r="AO996" s="171"/>
      <c r="AP996" s="171"/>
      <c r="AQ996" s="171"/>
      <c r="AR996" s="171"/>
      <c r="AS996" s="171"/>
      <c r="AT996" s="171"/>
      <c r="AU996" s="171"/>
      <c r="AV996" s="171"/>
      <c r="AW996" s="171"/>
      <c r="AX996" s="171"/>
      <c r="AY996" s="171"/>
      <c r="AZ996" s="171"/>
      <c r="BA996" s="171"/>
      <c r="BB996" s="171"/>
      <c r="BC996" s="171"/>
      <c r="BD996" s="171"/>
      <c r="BE996" s="171"/>
      <c r="BF996" s="171"/>
      <c r="BG996" s="171"/>
      <c r="BH996" s="184"/>
      <c r="BI996" s="178"/>
      <c r="BJ996" s="178"/>
      <c r="BK996" s="172"/>
      <c r="BM996" s="9"/>
      <c r="BX996" t="s">
        <v>341</v>
      </c>
    </row>
    <row r="997" spans="2:76" x14ac:dyDescent="0.45">
      <c r="B997" s="189"/>
      <c r="C997" s="171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71"/>
      <c r="AI997" s="171"/>
      <c r="AJ997" s="171"/>
      <c r="AK997" s="171"/>
      <c r="AL997" s="171"/>
      <c r="AM997" s="171"/>
      <c r="AN997" s="171"/>
      <c r="AO997" s="171"/>
      <c r="AP997" s="171"/>
      <c r="AQ997" s="171"/>
      <c r="AR997" s="171"/>
      <c r="AS997" s="171"/>
      <c r="AT997" s="171"/>
      <c r="AU997" s="171"/>
      <c r="AV997" s="171"/>
      <c r="AW997" s="171"/>
      <c r="AX997" s="171"/>
      <c r="AY997" s="171"/>
      <c r="AZ997" s="171"/>
      <c r="BA997" s="171"/>
      <c r="BB997" s="171"/>
      <c r="BC997" s="171"/>
      <c r="BD997" s="171"/>
      <c r="BE997" s="171"/>
      <c r="BF997" s="171"/>
      <c r="BG997" s="171"/>
      <c r="BH997" s="184"/>
      <c r="BI997" s="178"/>
      <c r="BJ997" s="178"/>
      <c r="BK997" s="172"/>
      <c r="BM997" s="9"/>
    </row>
    <row r="998" spans="2:76" x14ac:dyDescent="0.45">
      <c r="B998" s="189"/>
      <c r="C998" s="171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71"/>
      <c r="AI998" s="171"/>
      <c r="AJ998" s="171"/>
      <c r="AK998" s="171"/>
      <c r="AL998" s="171"/>
      <c r="AM998" s="171"/>
      <c r="AN998" s="171"/>
      <c r="AO998" s="171"/>
      <c r="AP998" s="171"/>
      <c r="AQ998" s="171"/>
      <c r="AR998" s="171"/>
      <c r="AS998" s="171"/>
      <c r="AT998" s="171"/>
      <c r="AU998" s="171"/>
      <c r="AV998" s="171"/>
      <c r="AW998" s="171"/>
      <c r="AX998" s="171"/>
      <c r="AY998" s="171"/>
      <c r="AZ998" s="171"/>
      <c r="BA998" s="171"/>
      <c r="BB998" s="171"/>
      <c r="BC998" s="171"/>
      <c r="BD998" s="171"/>
      <c r="BE998" s="171"/>
      <c r="BF998" s="171"/>
      <c r="BG998" s="171"/>
      <c r="BH998" s="184"/>
      <c r="BI998" s="178"/>
      <c r="BJ998" s="178"/>
      <c r="BK998" s="172"/>
      <c r="BM998" s="9"/>
    </row>
    <row r="999" spans="2:76" x14ac:dyDescent="0.45">
      <c r="B999" s="189"/>
      <c r="C999" s="171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71"/>
      <c r="AI999" s="171"/>
      <c r="AJ999" s="171"/>
      <c r="AK999" s="171"/>
      <c r="AL999" s="171"/>
      <c r="AM999" s="171"/>
      <c r="AN999" s="171"/>
      <c r="AO999" s="171"/>
      <c r="AP999" s="171"/>
      <c r="AQ999" s="171"/>
      <c r="AR999" s="171"/>
      <c r="AS999" s="171"/>
      <c r="AT999" s="171"/>
      <c r="AU999" s="171"/>
      <c r="AV999" s="171"/>
      <c r="AW999" s="171"/>
      <c r="AX999" s="171"/>
      <c r="AY999" s="171"/>
      <c r="AZ999" s="171"/>
      <c r="BA999" s="171"/>
      <c r="BB999" s="171"/>
      <c r="BC999" s="171"/>
      <c r="BD999" s="171"/>
      <c r="BE999" s="171"/>
      <c r="BF999" s="171"/>
      <c r="BG999" s="171"/>
      <c r="BH999" s="184"/>
      <c r="BI999" s="178"/>
      <c r="BJ999" s="178"/>
      <c r="BK999" s="172"/>
      <c r="BM999" s="9"/>
    </row>
    <row r="1000" spans="2:76" x14ac:dyDescent="0.45">
      <c r="B1000" s="189"/>
      <c r="C1000" s="171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71"/>
      <c r="AI1000" s="171"/>
      <c r="AJ1000" s="171"/>
      <c r="AK1000" s="171"/>
      <c r="AL1000" s="171"/>
      <c r="AM1000" s="171"/>
      <c r="AN1000" s="171"/>
      <c r="AO1000" s="171"/>
      <c r="AP1000" s="171"/>
      <c r="AQ1000" s="171"/>
      <c r="AR1000" s="171"/>
      <c r="AS1000" s="171"/>
      <c r="AT1000" s="171"/>
      <c r="AU1000" s="171"/>
      <c r="AV1000" s="171"/>
      <c r="AW1000" s="171"/>
      <c r="AX1000" s="171"/>
      <c r="AY1000" s="171"/>
      <c r="AZ1000" s="171"/>
      <c r="BA1000" s="171"/>
      <c r="BB1000" s="171"/>
      <c r="BC1000" s="171"/>
      <c r="BD1000" s="171"/>
      <c r="BE1000" s="171"/>
      <c r="BF1000" s="171"/>
      <c r="BG1000" s="171"/>
      <c r="BH1000" s="184"/>
      <c r="BI1000" s="178"/>
      <c r="BJ1000" s="178"/>
      <c r="BK1000" s="172"/>
      <c r="BM1000" s="9"/>
    </row>
    <row r="1001" spans="2:76" x14ac:dyDescent="0.45">
      <c r="B1001" s="189"/>
      <c r="C1001" s="171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71"/>
      <c r="AI1001" s="171"/>
      <c r="AJ1001" s="171"/>
      <c r="AK1001" s="171"/>
      <c r="AL1001" s="171"/>
      <c r="AM1001" s="171"/>
      <c r="AN1001" s="171"/>
      <c r="AO1001" s="171"/>
      <c r="AP1001" s="171"/>
      <c r="AQ1001" s="171"/>
      <c r="AR1001" s="171"/>
      <c r="AS1001" s="171"/>
      <c r="AT1001" s="171"/>
      <c r="AU1001" s="171"/>
      <c r="AV1001" s="171"/>
      <c r="AW1001" s="171"/>
      <c r="AX1001" s="171"/>
      <c r="AY1001" s="171"/>
      <c r="AZ1001" s="171"/>
      <c r="BA1001" s="171"/>
      <c r="BB1001" s="171"/>
      <c r="BC1001" s="171"/>
      <c r="BD1001" s="171"/>
      <c r="BE1001" s="171"/>
      <c r="BF1001" s="171"/>
      <c r="BG1001" s="171"/>
      <c r="BH1001" s="184"/>
      <c r="BI1001" s="178"/>
      <c r="BJ1001" s="178"/>
      <c r="BK1001" s="172"/>
      <c r="BM1001" s="9"/>
    </row>
    <row r="1002" spans="2:76" x14ac:dyDescent="0.45">
      <c r="B1002" s="189"/>
      <c r="C1002" s="171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71"/>
      <c r="AI1002" s="171"/>
      <c r="AJ1002" s="171"/>
      <c r="AK1002" s="171"/>
      <c r="AL1002" s="171"/>
      <c r="AM1002" s="171"/>
      <c r="AN1002" s="171"/>
      <c r="AO1002" s="171"/>
      <c r="AP1002" s="171"/>
      <c r="AQ1002" s="171"/>
      <c r="AR1002" s="171"/>
      <c r="AS1002" s="171"/>
      <c r="AT1002" s="171"/>
      <c r="AU1002" s="171"/>
      <c r="AV1002" s="171"/>
      <c r="AW1002" s="171"/>
      <c r="AX1002" s="171"/>
      <c r="AY1002" s="171"/>
      <c r="AZ1002" s="171"/>
      <c r="BA1002" s="171"/>
      <c r="BB1002" s="171"/>
      <c r="BC1002" s="171"/>
      <c r="BD1002" s="171"/>
      <c r="BE1002" s="171"/>
      <c r="BF1002" s="171"/>
      <c r="BG1002" s="171"/>
      <c r="BH1002" s="184"/>
      <c r="BI1002" s="178"/>
      <c r="BJ1002" s="178"/>
      <c r="BK1002" s="172"/>
      <c r="BM1002" s="9"/>
    </row>
    <row r="1003" spans="2:76" x14ac:dyDescent="0.45">
      <c r="B1003" s="189"/>
      <c r="C1003" s="171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71"/>
      <c r="AI1003" s="171"/>
      <c r="AJ1003" s="171"/>
      <c r="AK1003" s="171"/>
      <c r="AL1003" s="171"/>
      <c r="AM1003" s="171"/>
      <c r="AN1003" s="171"/>
      <c r="AO1003" s="171"/>
      <c r="AP1003" s="171"/>
      <c r="AQ1003" s="171"/>
      <c r="AR1003" s="171"/>
      <c r="AS1003" s="171"/>
      <c r="AT1003" s="171"/>
      <c r="AU1003" s="171"/>
      <c r="AV1003" s="171"/>
      <c r="AW1003" s="171"/>
      <c r="AX1003" s="171"/>
      <c r="AY1003" s="171"/>
      <c r="AZ1003" s="171"/>
      <c r="BA1003" s="171"/>
      <c r="BB1003" s="171"/>
      <c r="BC1003" s="171"/>
      <c r="BD1003" s="171"/>
      <c r="BE1003" s="171"/>
      <c r="BF1003" s="171"/>
      <c r="BG1003" s="171"/>
      <c r="BH1003" s="184"/>
      <c r="BI1003" s="178"/>
      <c r="BJ1003" s="178"/>
      <c r="BK1003" s="172"/>
      <c r="BM1003" s="9"/>
    </row>
    <row r="1004" spans="2:76" x14ac:dyDescent="0.45">
      <c r="B1004" s="189"/>
      <c r="C1004" s="171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71"/>
      <c r="AI1004" s="171"/>
      <c r="AJ1004" s="171"/>
      <c r="AK1004" s="171"/>
      <c r="AL1004" s="171"/>
      <c r="AM1004" s="171"/>
      <c r="AN1004" s="171"/>
      <c r="AO1004" s="171"/>
      <c r="AP1004" s="171"/>
      <c r="AQ1004" s="171"/>
      <c r="AR1004" s="171"/>
      <c r="AS1004" s="171"/>
      <c r="AT1004" s="171"/>
      <c r="AU1004" s="171"/>
      <c r="AV1004" s="171"/>
      <c r="AW1004" s="171"/>
      <c r="AX1004" s="171"/>
      <c r="AY1004" s="171"/>
      <c r="AZ1004" s="171"/>
      <c r="BA1004" s="171"/>
      <c r="BB1004" s="171"/>
      <c r="BC1004" s="171"/>
      <c r="BD1004" s="171"/>
      <c r="BE1004" s="171"/>
      <c r="BF1004" s="171"/>
      <c r="BG1004" s="171"/>
      <c r="BH1004" s="184"/>
      <c r="BI1004" s="178"/>
      <c r="BJ1004" s="178"/>
      <c r="BK1004" s="172"/>
      <c r="BM1004" s="9"/>
    </row>
    <row r="1005" spans="2:76" x14ac:dyDescent="0.45">
      <c r="B1005" s="189"/>
      <c r="C1005" s="171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71"/>
      <c r="AI1005" s="171"/>
      <c r="AJ1005" s="171"/>
      <c r="AK1005" s="171"/>
      <c r="AL1005" s="171"/>
      <c r="AM1005" s="171"/>
      <c r="AN1005" s="171"/>
      <c r="AO1005" s="171"/>
      <c r="AP1005" s="171"/>
      <c r="AQ1005" s="171"/>
      <c r="AR1005" s="171"/>
      <c r="AS1005" s="171"/>
      <c r="AT1005" s="171"/>
      <c r="AU1005" s="171"/>
      <c r="AV1005" s="171"/>
      <c r="AW1005" s="171"/>
      <c r="AX1005" s="171"/>
      <c r="AY1005" s="171"/>
      <c r="AZ1005" s="171"/>
      <c r="BA1005" s="171"/>
      <c r="BB1005" s="171"/>
      <c r="BC1005" s="171"/>
      <c r="BD1005" s="171"/>
      <c r="BE1005" s="171"/>
      <c r="BF1005" s="171"/>
      <c r="BG1005" s="171"/>
      <c r="BH1005" s="184"/>
      <c r="BI1005" s="178"/>
      <c r="BJ1005" s="178"/>
      <c r="BK1005" s="172"/>
      <c r="BM1005" s="9"/>
    </row>
    <row r="1006" spans="2:76" x14ac:dyDescent="0.45">
      <c r="B1006" s="189"/>
      <c r="C1006" s="171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71"/>
      <c r="AI1006" s="171"/>
      <c r="AJ1006" s="171"/>
      <c r="AK1006" s="171"/>
      <c r="AL1006" s="171"/>
      <c r="AM1006" s="171"/>
      <c r="AN1006" s="171"/>
      <c r="AO1006" s="171"/>
      <c r="AP1006" s="171"/>
      <c r="AQ1006" s="171"/>
      <c r="AR1006" s="171"/>
      <c r="AS1006" s="171"/>
      <c r="AT1006" s="171"/>
      <c r="AU1006" s="171"/>
      <c r="AV1006" s="171"/>
      <c r="AW1006" s="171"/>
      <c r="AX1006" s="171"/>
      <c r="AY1006" s="171"/>
      <c r="AZ1006" s="171"/>
      <c r="BA1006" s="171"/>
      <c r="BB1006" s="171"/>
      <c r="BC1006" s="171"/>
      <c r="BD1006" s="171"/>
      <c r="BE1006" s="171"/>
      <c r="BF1006" s="171"/>
      <c r="BG1006" s="171"/>
      <c r="BH1006" s="184"/>
      <c r="BI1006" s="178"/>
      <c r="BJ1006" s="178"/>
      <c r="BK1006" s="172"/>
      <c r="BM1006" s="9"/>
    </row>
    <row r="1007" spans="2:76" x14ac:dyDescent="0.45">
      <c r="B1007" s="189"/>
      <c r="C1007" s="171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71"/>
      <c r="AI1007" s="171"/>
      <c r="AJ1007" s="171"/>
      <c r="AK1007" s="171"/>
      <c r="AL1007" s="171"/>
      <c r="AM1007" s="171"/>
      <c r="AN1007" s="171"/>
      <c r="AO1007" s="171"/>
      <c r="AP1007" s="171"/>
      <c r="AQ1007" s="171"/>
      <c r="AR1007" s="171"/>
      <c r="AS1007" s="171"/>
      <c r="AT1007" s="171"/>
      <c r="AU1007" s="171"/>
      <c r="AV1007" s="171"/>
      <c r="AW1007" s="171"/>
      <c r="AX1007" s="171"/>
      <c r="AY1007" s="171"/>
      <c r="AZ1007" s="171"/>
      <c r="BA1007" s="171"/>
      <c r="BB1007" s="171"/>
      <c r="BC1007" s="171"/>
      <c r="BD1007" s="171"/>
      <c r="BE1007" s="171"/>
      <c r="BF1007" s="171"/>
      <c r="BG1007" s="171"/>
      <c r="BH1007" s="184"/>
      <c r="BI1007" s="178"/>
      <c r="BJ1007" s="178"/>
      <c r="BK1007" s="172"/>
      <c r="BM1007" s="9"/>
    </row>
    <row r="1008" spans="2:76" x14ac:dyDescent="0.45">
      <c r="B1008" s="189"/>
      <c r="C1008" s="171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71"/>
      <c r="AI1008" s="171"/>
      <c r="AJ1008" s="171"/>
      <c r="AK1008" s="171"/>
      <c r="AL1008" s="171"/>
      <c r="AM1008" s="171"/>
      <c r="AN1008" s="171"/>
      <c r="AO1008" s="171"/>
      <c r="AP1008" s="171"/>
      <c r="AQ1008" s="171"/>
      <c r="AR1008" s="171"/>
      <c r="AS1008" s="171"/>
      <c r="AT1008" s="171"/>
      <c r="AU1008" s="171"/>
      <c r="AV1008" s="171"/>
      <c r="AW1008" s="171"/>
      <c r="AX1008" s="171"/>
      <c r="AY1008" s="171"/>
      <c r="AZ1008" s="171"/>
      <c r="BA1008" s="171"/>
      <c r="BB1008" s="171"/>
      <c r="BC1008" s="171"/>
      <c r="BD1008" s="171"/>
      <c r="BE1008" s="171"/>
      <c r="BF1008" s="171"/>
      <c r="BG1008" s="171"/>
      <c r="BH1008" s="184"/>
      <c r="BI1008" s="178"/>
      <c r="BJ1008" s="178"/>
      <c r="BK1008" s="172"/>
      <c r="BM1008" s="9"/>
    </row>
    <row r="1009" spans="2:65" x14ac:dyDescent="0.45">
      <c r="B1009" s="189"/>
      <c r="C1009" s="171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71"/>
      <c r="AI1009" s="171"/>
      <c r="AJ1009" s="171"/>
      <c r="AK1009" s="171"/>
      <c r="AL1009" s="171"/>
      <c r="AM1009" s="171"/>
      <c r="AN1009" s="171"/>
      <c r="AO1009" s="171"/>
      <c r="AP1009" s="171"/>
      <c r="AQ1009" s="171"/>
      <c r="AR1009" s="171"/>
      <c r="AS1009" s="171"/>
      <c r="AT1009" s="171"/>
      <c r="AU1009" s="171"/>
      <c r="AV1009" s="171"/>
      <c r="AW1009" s="171"/>
      <c r="AX1009" s="171"/>
      <c r="AY1009" s="171"/>
      <c r="AZ1009" s="171"/>
      <c r="BA1009" s="171"/>
      <c r="BB1009" s="171"/>
      <c r="BC1009" s="171"/>
      <c r="BD1009" s="171"/>
      <c r="BE1009" s="171"/>
      <c r="BF1009" s="171"/>
      <c r="BG1009" s="171"/>
      <c r="BH1009" s="184"/>
      <c r="BI1009" s="178"/>
      <c r="BJ1009" s="178"/>
      <c r="BK1009" s="172"/>
      <c r="BM1009" s="9"/>
    </row>
    <row r="1010" spans="2:65" x14ac:dyDescent="0.45">
      <c r="B1010" s="189"/>
      <c r="C1010" s="171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71"/>
      <c r="AI1010" s="171"/>
      <c r="AJ1010" s="171"/>
      <c r="AK1010" s="171"/>
      <c r="AL1010" s="171"/>
      <c r="AM1010" s="171"/>
      <c r="AN1010" s="171"/>
      <c r="AO1010" s="171"/>
      <c r="AP1010" s="171"/>
      <c r="AQ1010" s="171"/>
      <c r="AR1010" s="171"/>
      <c r="AS1010" s="171"/>
      <c r="AT1010" s="171"/>
      <c r="AU1010" s="171"/>
      <c r="AV1010" s="171"/>
      <c r="AW1010" s="171"/>
      <c r="AX1010" s="171"/>
      <c r="AY1010" s="171"/>
      <c r="AZ1010" s="171"/>
      <c r="BA1010" s="171"/>
      <c r="BB1010" s="171"/>
      <c r="BC1010" s="171"/>
      <c r="BD1010" s="171"/>
      <c r="BE1010" s="171"/>
      <c r="BF1010" s="171"/>
      <c r="BG1010" s="171"/>
      <c r="BH1010" s="184"/>
      <c r="BI1010" s="178"/>
      <c r="BJ1010" s="178"/>
      <c r="BK1010" s="172"/>
      <c r="BM1010" s="9"/>
    </row>
    <row r="1011" spans="2:65" x14ac:dyDescent="0.45">
      <c r="B1011" s="189"/>
      <c r="C1011" s="171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71"/>
      <c r="AI1011" s="171"/>
      <c r="AJ1011" s="171"/>
      <c r="AK1011" s="171"/>
      <c r="AL1011" s="171"/>
      <c r="AM1011" s="171"/>
      <c r="AN1011" s="171"/>
      <c r="AO1011" s="171"/>
      <c r="AP1011" s="171"/>
      <c r="AQ1011" s="171"/>
      <c r="AR1011" s="171"/>
      <c r="AS1011" s="171"/>
      <c r="AT1011" s="171"/>
      <c r="AU1011" s="171"/>
      <c r="AV1011" s="171"/>
      <c r="AW1011" s="171"/>
      <c r="AX1011" s="171"/>
      <c r="AY1011" s="171"/>
      <c r="AZ1011" s="171"/>
      <c r="BA1011" s="171"/>
      <c r="BB1011" s="171"/>
      <c r="BC1011" s="171"/>
      <c r="BD1011" s="171"/>
      <c r="BE1011" s="171"/>
      <c r="BF1011" s="171"/>
      <c r="BG1011" s="171"/>
      <c r="BH1011" s="184"/>
      <c r="BI1011" s="178"/>
      <c r="BJ1011" s="178"/>
      <c r="BK1011" s="172"/>
      <c r="BM1011" s="9"/>
    </row>
    <row r="1012" spans="2:65" x14ac:dyDescent="0.45">
      <c r="B1012" s="189"/>
      <c r="C1012" s="171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71"/>
      <c r="AI1012" s="171"/>
      <c r="AJ1012" s="171"/>
      <c r="AK1012" s="171"/>
      <c r="AL1012" s="171"/>
      <c r="AM1012" s="171"/>
      <c r="AN1012" s="171"/>
      <c r="AO1012" s="171"/>
      <c r="AP1012" s="171"/>
      <c r="AQ1012" s="171"/>
      <c r="AR1012" s="171"/>
      <c r="AS1012" s="171"/>
      <c r="AT1012" s="171"/>
      <c r="AU1012" s="171"/>
      <c r="AV1012" s="171"/>
      <c r="AW1012" s="171"/>
      <c r="AX1012" s="171"/>
      <c r="AY1012" s="171"/>
      <c r="AZ1012" s="171"/>
      <c r="BA1012" s="171"/>
      <c r="BB1012" s="171"/>
      <c r="BC1012" s="171"/>
      <c r="BD1012" s="171"/>
      <c r="BE1012" s="171"/>
      <c r="BF1012" s="171"/>
      <c r="BG1012" s="171"/>
      <c r="BH1012" s="184"/>
      <c r="BI1012" s="178"/>
      <c r="BJ1012" s="178"/>
      <c r="BK1012" s="172"/>
      <c r="BM1012" s="9"/>
    </row>
    <row r="1013" spans="2:65" x14ac:dyDescent="0.45">
      <c r="B1013" s="189"/>
      <c r="C1013" s="171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71"/>
      <c r="AI1013" s="171"/>
      <c r="AJ1013" s="171"/>
      <c r="AK1013" s="171"/>
      <c r="AL1013" s="171"/>
      <c r="AM1013" s="171"/>
      <c r="AN1013" s="171"/>
      <c r="AO1013" s="171"/>
      <c r="AP1013" s="171"/>
      <c r="AQ1013" s="171"/>
      <c r="AR1013" s="171"/>
      <c r="AS1013" s="171"/>
      <c r="AT1013" s="171"/>
      <c r="AU1013" s="171"/>
      <c r="AV1013" s="171"/>
      <c r="AW1013" s="171"/>
      <c r="AX1013" s="171"/>
      <c r="AY1013" s="171"/>
      <c r="AZ1013" s="171"/>
      <c r="BA1013" s="171"/>
      <c r="BB1013" s="171"/>
      <c r="BC1013" s="171"/>
      <c r="BD1013" s="171"/>
      <c r="BE1013" s="171"/>
      <c r="BF1013" s="171"/>
      <c r="BG1013" s="171"/>
      <c r="BH1013" s="184"/>
      <c r="BI1013" s="178"/>
      <c r="BJ1013" s="178"/>
      <c r="BK1013" s="172"/>
      <c r="BM1013" s="9"/>
    </row>
    <row r="1014" spans="2:65" x14ac:dyDescent="0.45">
      <c r="B1014" s="189"/>
      <c r="C1014" s="171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71"/>
      <c r="AI1014" s="171"/>
      <c r="AJ1014" s="171"/>
      <c r="AK1014" s="171"/>
      <c r="AL1014" s="171"/>
      <c r="AM1014" s="171"/>
      <c r="AN1014" s="171"/>
      <c r="AO1014" s="171"/>
      <c r="AP1014" s="171"/>
      <c r="AQ1014" s="171"/>
      <c r="AR1014" s="171"/>
      <c r="AS1014" s="171"/>
      <c r="AT1014" s="171"/>
      <c r="AU1014" s="171"/>
      <c r="AV1014" s="171"/>
      <c r="AW1014" s="171"/>
      <c r="AX1014" s="171"/>
      <c r="AY1014" s="171"/>
      <c r="AZ1014" s="171"/>
      <c r="BA1014" s="171"/>
      <c r="BB1014" s="171"/>
      <c r="BC1014" s="171"/>
      <c r="BD1014" s="171"/>
      <c r="BE1014" s="171"/>
      <c r="BF1014" s="171"/>
      <c r="BG1014" s="171"/>
      <c r="BH1014" s="184"/>
      <c r="BI1014" s="178"/>
      <c r="BJ1014" s="178"/>
      <c r="BK1014" s="172"/>
      <c r="BM1014" s="9"/>
    </row>
    <row r="1015" spans="2:65" x14ac:dyDescent="0.45">
      <c r="B1015" s="189"/>
      <c r="C1015" s="171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71"/>
      <c r="AI1015" s="171"/>
      <c r="AJ1015" s="171"/>
      <c r="AK1015" s="171"/>
      <c r="AL1015" s="171"/>
      <c r="AM1015" s="171"/>
      <c r="AN1015" s="171"/>
      <c r="AO1015" s="171"/>
      <c r="AP1015" s="171"/>
      <c r="AQ1015" s="171"/>
      <c r="AR1015" s="171"/>
      <c r="AS1015" s="171"/>
      <c r="AT1015" s="171"/>
      <c r="AU1015" s="171"/>
      <c r="AV1015" s="171"/>
      <c r="AW1015" s="171"/>
      <c r="AX1015" s="171"/>
      <c r="AY1015" s="171"/>
      <c r="AZ1015" s="171"/>
      <c r="BA1015" s="171"/>
      <c r="BB1015" s="171"/>
      <c r="BC1015" s="171"/>
      <c r="BD1015" s="171"/>
      <c r="BE1015" s="171"/>
      <c r="BF1015" s="171"/>
      <c r="BG1015" s="171"/>
      <c r="BH1015" s="184"/>
      <c r="BI1015" s="178"/>
      <c r="BJ1015" s="178"/>
      <c r="BK1015" s="172"/>
      <c r="BM1015" s="9"/>
    </row>
    <row r="1016" spans="2:65" x14ac:dyDescent="0.45">
      <c r="B1016" s="189"/>
      <c r="C1016" s="171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71"/>
      <c r="AI1016" s="171"/>
      <c r="AJ1016" s="171"/>
      <c r="AK1016" s="171"/>
      <c r="AL1016" s="171"/>
      <c r="AM1016" s="171"/>
      <c r="AN1016" s="171"/>
      <c r="AO1016" s="171"/>
      <c r="AP1016" s="171"/>
      <c r="AQ1016" s="171"/>
      <c r="AR1016" s="171"/>
      <c r="AS1016" s="171"/>
      <c r="AT1016" s="171"/>
      <c r="AU1016" s="171"/>
      <c r="AV1016" s="171"/>
      <c r="AW1016" s="171"/>
      <c r="AX1016" s="171"/>
      <c r="AY1016" s="171"/>
      <c r="AZ1016" s="171"/>
      <c r="BA1016" s="171"/>
      <c r="BB1016" s="171"/>
      <c r="BC1016" s="171"/>
      <c r="BD1016" s="171"/>
      <c r="BE1016" s="171"/>
      <c r="BF1016" s="171"/>
      <c r="BG1016" s="171"/>
      <c r="BH1016" s="184"/>
      <c r="BI1016" s="178"/>
      <c r="BJ1016" s="178"/>
      <c r="BK1016" s="172"/>
      <c r="BM1016" s="9"/>
    </row>
    <row r="1017" spans="2:65" x14ac:dyDescent="0.45">
      <c r="B1017" s="189"/>
      <c r="C1017" s="171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71"/>
      <c r="AI1017" s="171"/>
      <c r="AJ1017" s="171"/>
      <c r="AK1017" s="171"/>
      <c r="AL1017" s="171"/>
      <c r="AM1017" s="171"/>
      <c r="AN1017" s="171"/>
      <c r="AO1017" s="171"/>
      <c r="AP1017" s="171"/>
      <c r="AQ1017" s="171"/>
      <c r="AR1017" s="171"/>
      <c r="AS1017" s="171"/>
      <c r="AT1017" s="171"/>
      <c r="AU1017" s="171"/>
      <c r="AV1017" s="171"/>
      <c r="AW1017" s="171"/>
      <c r="AX1017" s="171"/>
      <c r="AY1017" s="171"/>
      <c r="AZ1017" s="171"/>
      <c r="BA1017" s="171"/>
      <c r="BB1017" s="171"/>
      <c r="BC1017" s="171"/>
      <c r="BD1017" s="171"/>
      <c r="BE1017" s="171"/>
      <c r="BF1017" s="171"/>
      <c r="BG1017" s="171"/>
      <c r="BH1017" s="184"/>
      <c r="BI1017" s="178"/>
      <c r="BJ1017" s="178"/>
      <c r="BK1017" s="172"/>
      <c r="BM1017" s="9"/>
    </row>
    <row r="1018" spans="2:65" x14ac:dyDescent="0.45">
      <c r="B1018" s="189"/>
      <c r="C1018" s="171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71"/>
      <c r="AI1018" s="171"/>
      <c r="AJ1018" s="171"/>
      <c r="AK1018" s="171"/>
      <c r="AL1018" s="171"/>
      <c r="AM1018" s="171"/>
      <c r="AN1018" s="171"/>
      <c r="AO1018" s="171"/>
      <c r="AP1018" s="171"/>
      <c r="AQ1018" s="171"/>
      <c r="AR1018" s="171"/>
      <c r="AS1018" s="171"/>
      <c r="AT1018" s="171"/>
      <c r="AU1018" s="171"/>
      <c r="AV1018" s="171"/>
      <c r="AW1018" s="171"/>
      <c r="AX1018" s="171"/>
      <c r="AY1018" s="171"/>
      <c r="AZ1018" s="171"/>
      <c r="BA1018" s="171"/>
      <c r="BB1018" s="171"/>
      <c r="BC1018" s="171"/>
      <c r="BD1018" s="171"/>
      <c r="BE1018" s="171"/>
      <c r="BF1018" s="171"/>
      <c r="BG1018" s="171"/>
      <c r="BH1018" s="184"/>
      <c r="BI1018" s="178"/>
      <c r="BJ1018" s="178"/>
      <c r="BK1018" s="172"/>
      <c r="BM1018" s="9"/>
    </row>
    <row r="1019" spans="2:65" x14ac:dyDescent="0.45">
      <c r="B1019" s="189"/>
      <c r="C1019" s="171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71"/>
      <c r="AI1019" s="171"/>
      <c r="AJ1019" s="171"/>
      <c r="AK1019" s="171"/>
      <c r="AL1019" s="171"/>
      <c r="AM1019" s="171"/>
      <c r="AN1019" s="171"/>
      <c r="AO1019" s="171"/>
      <c r="AP1019" s="171"/>
      <c r="AQ1019" s="171"/>
      <c r="AR1019" s="171"/>
      <c r="AS1019" s="171"/>
      <c r="AT1019" s="171"/>
      <c r="AU1019" s="171"/>
      <c r="AV1019" s="171"/>
      <c r="AW1019" s="171"/>
      <c r="AX1019" s="171"/>
      <c r="AY1019" s="171"/>
      <c r="AZ1019" s="171"/>
      <c r="BA1019" s="171"/>
      <c r="BB1019" s="171"/>
      <c r="BC1019" s="171"/>
      <c r="BD1019" s="171"/>
      <c r="BE1019" s="171"/>
      <c r="BF1019" s="171"/>
      <c r="BG1019" s="171"/>
      <c r="BH1019" s="184"/>
      <c r="BI1019" s="178"/>
      <c r="BJ1019" s="178"/>
      <c r="BK1019" s="172"/>
      <c r="BM1019" s="9"/>
    </row>
    <row r="1020" spans="2:65" x14ac:dyDescent="0.45">
      <c r="B1020" s="189"/>
      <c r="C1020" s="171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71"/>
      <c r="AI1020" s="171"/>
      <c r="AJ1020" s="171"/>
      <c r="AK1020" s="171"/>
      <c r="AL1020" s="171"/>
      <c r="AM1020" s="171"/>
      <c r="AN1020" s="171"/>
      <c r="AO1020" s="171"/>
      <c r="AP1020" s="171"/>
      <c r="AQ1020" s="171"/>
      <c r="AR1020" s="171"/>
      <c r="AS1020" s="171"/>
      <c r="AT1020" s="171"/>
      <c r="AU1020" s="171"/>
      <c r="AV1020" s="171"/>
      <c r="AW1020" s="171"/>
      <c r="AX1020" s="171"/>
      <c r="AY1020" s="171"/>
      <c r="AZ1020" s="171"/>
      <c r="BA1020" s="171"/>
      <c r="BB1020" s="171"/>
      <c r="BC1020" s="171"/>
      <c r="BD1020" s="171"/>
      <c r="BE1020" s="171"/>
      <c r="BF1020" s="171"/>
      <c r="BG1020" s="171"/>
      <c r="BH1020" s="184"/>
      <c r="BI1020" s="178"/>
      <c r="BJ1020" s="178"/>
      <c r="BK1020" s="172"/>
      <c r="BM1020" s="9"/>
    </row>
    <row r="1021" spans="2:65" x14ac:dyDescent="0.45">
      <c r="B1021" s="189"/>
      <c r="C1021" s="171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71"/>
      <c r="AI1021" s="171"/>
      <c r="AJ1021" s="171"/>
      <c r="AK1021" s="171"/>
      <c r="AL1021" s="171"/>
      <c r="AM1021" s="171"/>
      <c r="AN1021" s="171"/>
      <c r="AO1021" s="171"/>
      <c r="AP1021" s="171"/>
      <c r="AQ1021" s="171"/>
      <c r="AR1021" s="171"/>
      <c r="AS1021" s="171"/>
      <c r="AT1021" s="171"/>
      <c r="AU1021" s="171"/>
      <c r="AV1021" s="171"/>
      <c r="AW1021" s="171"/>
      <c r="AX1021" s="171"/>
      <c r="AY1021" s="171"/>
      <c r="AZ1021" s="171"/>
      <c r="BA1021" s="171"/>
      <c r="BB1021" s="171"/>
      <c r="BC1021" s="171"/>
      <c r="BD1021" s="171"/>
      <c r="BE1021" s="171"/>
      <c r="BF1021" s="171"/>
      <c r="BG1021" s="171"/>
      <c r="BH1021" s="184"/>
      <c r="BI1021" s="178"/>
      <c r="BJ1021" s="178"/>
      <c r="BK1021" s="172"/>
      <c r="BM1021" s="9"/>
    </row>
    <row r="1022" spans="2:65" x14ac:dyDescent="0.45">
      <c r="B1022" s="189"/>
      <c r="C1022" s="171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71"/>
      <c r="AI1022" s="171"/>
      <c r="AJ1022" s="171"/>
      <c r="AK1022" s="171"/>
      <c r="AL1022" s="171"/>
      <c r="AM1022" s="171"/>
      <c r="AN1022" s="171"/>
      <c r="AO1022" s="171"/>
      <c r="AP1022" s="171"/>
      <c r="AQ1022" s="171"/>
      <c r="AR1022" s="171"/>
      <c r="AS1022" s="171"/>
      <c r="AT1022" s="171"/>
      <c r="AU1022" s="171"/>
      <c r="AV1022" s="171"/>
      <c r="AW1022" s="171"/>
      <c r="AX1022" s="171"/>
      <c r="AY1022" s="171"/>
      <c r="AZ1022" s="171"/>
      <c r="BA1022" s="171"/>
      <c r="BB1022" s="171"/>
      <c r="BC1022" s="171"/>
      <c r="BD1022" s="171"/>
      <c r="BE1022" s="171"/>
      <c r="BF1022" s="171"/>
      <c r="BG1022" s="171"/>
      <c r="BH1022" s="184"/>
      <c r="BI1022" s="178"/>
      <c r="BJ1022" s="178"/>
      <c r="BK1022" s="172"/>
      <c r="BM1022" s="9"/>
    </row>
    <row r="1023" spans="2:65" x14ac:dyDescent="0.45">
      <c r="B1023" s="189"/>
      <c r="C1023" s="171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71"/>
      <c r="AI1023" s="171"/>
      <c r="AJ1023" s="171"/>
      <c r="AK1023" s="171"/>
      <c r="AL1023" s="171"/>
      <c r="AM1023" s="171"/>
      <c r="AN1023" s="171"/>
      <c r="AO1023" s="171"/>
      <c r="AP1023" s="171"/>
      <c r="AQ1023" s="171"/>
      <c r="AR1023" s="171"/>
      <c r="AS1023" s="171"/>
      <c r="AT1023" s="171"/>
      <c r="AU1023" s="171"/>
      <c r="AV1023" s="171"/>
      <c r="AW1023" s="171"/>
      <c r="AX1023" s="171"/>
      <c r="AY1023" s="171"/>
      <c r="AZ1023" s="171"/>
      <c r="BA1023" s="171"/>
      <c r="BB1023" s="171"/>
      <c r="BC1023" s="171"/>
      <c r="BD1023" s="171"/>
      <c r="BE1023" s="171"/>
      <c r="BF1023" s="171"/>
      <c r="BG1023" s="171"/>
      <c r="BH1023" s="184"/>
      <c r="BI1023" s="178"/>
      <c r="BJ1023" s="178"/>
      <c r="BK1023" s="172"/>
      <c r="BM1023" s="9"/>
    </row>
    <row r="1024" spans="2:65" x14ac:dyDescent="0.45">
      <c r="B1024" s="189"/>
      <c r="C1024" s="171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71"/>
      <c r="AI1024" s="171"/>
      <c r="AJ1024" s="171"/>
      <c r="AK1024" s="171"/>
      <c r="AL1024" s="171"/>
      <c r="AM1024" s="171"/>
      <c r="AN1024" s="171"/>
      <c r="AO1024" s="171"/>
      <c r="AP1024" s="171"/>
      <c r="AQ1024" s="171"/>
      <c r="AR1024" s="171"/>
      <c r="AS1024" s="171"/>
      <c r="AT1024" s="171"/>
      <c r="AU1024" s="171"/>
      <c r="AV1024" s="171"/>
      <c r="AW1024" s="171"/>
      <c r="AX1024" s="171"/>
      <c r="AY1024" s="171"/>
      <c r="AZ1024" s="171"/>
      <c r="BA1024" s="171"/>
      <c r="BB1024" s="171"/>
      <c r="BC1024" s="171"/>
      <c r="BD1024" s="171"/>
      <c r="BE1024" s="171"/>
      <c r="BF1024" s="171"/>
      <c r="BG1024" s="171"/>
      <c r="BH1024" s="184"/>
      <c r="BI1024" s="178"/>
      <c r="BJ1024" s="178"/>
      <c r="BK1024" s="172"/>
      <c r="BM1024" s="9"/>
    </row>
    <row r="1025" spans="1:123" x14ac:dyDescent="0.45">
      <c r="B1025" s="189"/>
      <c r="C1025" s="171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71"/>
      <c r="AI1025" s="171"/>
      <c r="AJ1025" s="171"/>
      <c r="AK1025" s="171"/>
      <c r="AL1025" s="171"/>
      <c r="AM1025" s="171"/>
      <c r="AN1025" s="171"/>
      <c r="AO1025" s="171"/>
      <c r="AP1025" s="171"/>
      <c r="AQ1025" s="171"/>
      <c r="AR1025" s="171"/>
      <c r="AS1025" s="171"/>
      <c r="AT1025" s="171"/>
      <c r="AU1025" s="171"/>
      <c r="AV1025" s="171"/>
      <c r="AW1025" s="171"/>
      <c r="AX1025" s="171"/>
      <c r="AY1025" s="171"/>
      <c r="AZ1025" s="171"/>
      <c r="BA1025" s="171"/>
      <c r="BB1025" s="171"/>
      <c r="BC1025" s="171"/>
      <c r="BD1025" s="171"/>
      <c r="BE1025" s="171"/>
      <c r="BF1025" s="171"/>
      <c r="BG1025" s="171"/>
      <c r="BH1025" s="184"/>
      <c r="BI1025" s="178"/>
      <c r="BJ1025" s="178"/>
      <c r="BK1025" s="172"/>
      <c r="BM1025" s="9"/>
    </row>
    <row r="1026" spans="1:123" x14ac:dyDescent="0.45">
      <c r="B1026" s="189"/>
      <c r="C1026" s="171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71"/>
      <c r="AI1026" s="171"/>
      <c r="AJ1026" s="171"/>
      <c r="AK1026" s="171"/>
      <c r="AL1026" s="171"/>
      <c r="AM1026" s="171"/>
      <c r="AN1026" s="171"/>
      <c r="AO1026" s="171"/>
      <c r="AP1026" s="171"/>
      <c r="AQ1026" s="171"/>
      <c r="AR1026" s="171"/>
      <c r="AS1026" s="171"/>
      <c r="AT1026" s="171"/>
      <c r="AU1026" s="171"/>
      <c r="AV1026" s="171"/>
      <c r="AW1026" s="171"/>
      <c r="AX1026" s="171"/>
      <c r="AY1026" s="171"/>
      <c r="AZ1026" s="171"/>
      <c r="BA1026" s="171"/>
      <c r="BB1026" s="171"/>
      <c r="BC1026" s="171"/>
      <c r="BD1026" s="171"/>
      <c r="BE1026" s="171"/>
      <c r="BF1026" s="171"/>
      <c r="BG1026" s="171"/>
      <c r="BH1026" s="184"/>
      <c r="BI1026" s="178"/>
      <c r="BJ1026" s="178"/>
      <c r="BK1026" s="172"/>
      <c r="BM1026" s="9"/>
    </row>
    <row r="1027" spans="1:123" x14ac:dyDescent="0.45">
      <c r="B1027" s="189"/>
      <c r="C1027" s="171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71"/>
      <c r="AI1027" s="171"/>
      <c r="AJ1027" s="171"/>
      <c r="AK1027" s="171"/>
      <c r="AL1027" s="171"/>
      <c r="AM1027" s="171"/>
      <c r="AN1027" s="171"/>
      <c r="AO1027" s="171"/>
      <c r="AP1027" s="171"/>
      <c r="AQ1027" s="171"/>
      <c r="AR1027" s="171"/>
      <c r="AS1027" s="171"/>
      <c r="AT1027" s="171"/>
      <c r="AU1027" s="171"/>
      <c r="AV1027" s="171"/>
      <c r="AW1027" s="171"/>
      <c r="AX1027" s="171"/>
      <c r="AY1027" s="171"/>
      <c r="AZ1027" s="171"/>
      <c r="BA1027" s="171"/>
      <c r="BB1027" s="171"/>
      <c r="BC1027" s="171"/>
      <c r="BD1027" s="171"/>
      <c r="BE1027" s="171"/>
      <c r="BF1027" s="171"/>
      <c r="BG1027" s="171"/>
      <c r="BH1027" s="184"/>
      <c r="BI1027" s="178"/>
      <c r="BJ1027" s="178"/>
      <c r="BK1027" s="172"/>
      <c r="BM1027" s="9"/>
    </row>
    <row r="1028" spans="1:123" x14ac:dyDescent="0.45">
      <c r="B1028" s="189"/>
      <c r="C1028" s="171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71"/>
      <c r="AI1028" s="171"/>
      <c r="AJ1028" s="171"/>
      <c r="AK1028" s="171"/>
      <c r="AL1028" s="171"/>
      <c r="AM1028" s="171"/>
      <c r="AN1028" s="171"/>
      <c r="AO1028" s="171"/>
      <c r="AP1028" s="171"/>
      <c r="AQ1028" s="171"/>
      <c r="AR1028" s="171"/>
      <c r="AS1028" s="171"/>
      <c r="AT1028" s="171"/>
      <c r="AU1028" s="171"/>
      <c r="AV1028" s="171"/>
      <c r="AW1028" s="171"/>
      <c r="AX1028" s="171"/>
      <c r="AY1028" s="171"/>
      <c r="AZ1028" s="171"/>
      <c r="BA1028" s="171"/>
      <c r="BB1028" s="171"/>
      <c r="BC1028" s="171"/>
      <c r="BD1028" s="171"/>
      <c r="BE1028" s="171"/>
      <c r="BF1028" s="171"/>
      <c r="BG1028" s="171"/>
      <c r="BH1028" s="184"/>
      <c r="BI1028" s="178"/>
      <c r="BJ1028" s="178"/>
      <c r="BK1028" s="172"/>
      <c r="BM1028" s="9"/>
    </row>
    <row r="1029" spans="1:123" x14ac:dyDescent="0.45">
      <c r="B1029" s="189"/>
      <c r="C1029" s="171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71"/>
      <c r="AI1029" s="171"/>
      <c r="AJ1029" s="171"/>
      <c r="AK1029" s="171"/>
      <c r="AL1029" s="171"/>
      <c r="AM1029" s="171"/>
      <c r="AN1029" s="171"/>
      <c r="AO1029" s="171"/>
      <c r="AP1029" s="171"/>
      <c r="AQ1029" s="171"/>
      <c r="AR1029" s="171"/>
      <c r="AS1029" s="171"/>
      <c r="AT1029" s="171"/>
      <c r="AU1029" s="171"/>
      <c r="AV1029" s="171"/>
      <c r="AW1029" s="171"/>
      <c r="AX1029" s="171"/>
      <c r="AY1029" s="171"/>
      <c r="AZ1029" s="171"/>
      <c r="BA1029" s="171"/>
      <c r="BB1029" s="171"/>
      <c r="BC1029" s="171"/>
      <c r="BD1029" s="171"/>
      <c r="BE1029" s="171"/>
      <c r="BF1029" s="171"/>
      <c r="BG1029" s="171"/>
      <c r="BH1029" s="184"/>
      <c r="BI1029" s="178"/>
      <c r="BJ1029" s="178"/>
      <c r="BK1029" s="172"/>
      <c r="BM1029" s="9"/>
    </row>
    <row r="1030" spans="1:123" x14ac:dyDescent="0.45">
      <c r="B1030" s="189"/>
      <c r="C1030" s="171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71"/>
      <c r="AI1030" s="171"/>
      <c r="AJ1030" s="171"/>
      <c r="AK1030" s="171"/>
      <c r="AL1030" s="171"/>
      <c r="AM1030" s="171"/>
      <c r="AN1030" s="171"/>
      <c r="AO1030" s="171"/>
      <c r="AP1030" s="171"/>
      <c r="AQ1030" s="171"/>
      <c r="AR1030" s="171"/>
      <c r="AS1030" s="171"/>
      <c r="AT1030" s="171"/>
      <c r="AU1030" s="171"/>
      <c r="AV1030" s="171"/>
      <c r="AW1030" s="171"/>
      <c r="AX1030" s="171"/>
      <c r="AY1030" s="171"/>
      <c r="AZ1030" s="171"/>
      <c r="BA1030" s="171"/>
      <c r="BB1030" s="171"/>
      <c r="BC1030" s="171"/>
      <c r="BD1030" s="171"/>
      <c r="BE1030" s="171"/>
      <c r="BF1030" s="171"/>
      <c r="BG1030" s="171"/>
      <c r="BH1030" s="184"/>
      <c r="BI1030" s="178"/>
      <c r="BJ1030" s="178"/>
      <c r="BK1030" s="172"/>
      <c r="BM1030" s="9"/>
    </row>
    <row r="1031" spans="1:123" x14ac:dyDescent="0.45">
      <c r="B1031" s="189"/>
      <c r="C1031" s="171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71"/>
      <c r="AI1031" s="171"/>
      <c r="AJ1031" s="171"/>
      <c r="AK1031" s="171"/>
      <c r="AL1031" s="171"/>
      <c r="AM1031" s="171"/>
      <c r="AN1031" s="171"/>
      <c r="AO1031" s="171"/>
      <c r="AP1031" s="171"/>
      <c r="AQ1031" s="171"/>
      <c r="AR1031" s="171"/>
      <c r="AS1031" s="171"/>
      <c r="AT1031" s="171"/>
      <c r="AU1031" s="171"/>
      <c r="AV1031" s="171"/>
      <c r="AW1031" s="171"/>
      <c r="AX1031" s="171"/>
      <c r="AY1031" s="171"/>
      <c r="AZ1031" s="171"/>
      <c r="BA1031" s="171"/>
      <c r="BB1031" s="171"/>
      <c r="BC1031" s="171"/>
      <c r="BD1031" s="171"/>
      <c r="BE1031" s="171"/>
      <c r="BF1031" s="171"/>
      <c r="BG1031" s="171"/>
      <c r="BH1031" s="184"/>
      <c r="BI1031" s="178"/>
      <c r="BJ1031" s="178"/>
      <c r="BK1031" s="172"/>
      <c r="BM1031" s="9"/>
    </row>
    <row r="1032" spans="1:123" x14ac:dyDescent="0.45">
      <c r="B1032" s="189"/>
      <c r="C1032" s="171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71"/>
      <c r="AI1032" s="171"/>
      <c r="AJ1032" s="171"/>
      <c r="AK1032" s="171"/>
      <c r="AL1032" s="171"/>
      <c r="AM1032" s="171"/>
      <c r="AN1032" s="171"/>
      <c r="AO1032" s="171"/>
      <c r="AP1032" s="171"/>
      <c r="AQ1032" s="171"/>
      <c r="AR1032" s="171"/>
      <c r="AS1032" s="171"/>
      <c r="AT1032" s="171"/>
      <c r="AU1032" s="171"/>
      <c r="AV1032" s="171"/>
      <c r="AW1032" s="171"/>
      <c r="AX1032" s="171"/>
      <c r="AY1032" s="171"/>
      <c r="AZ1032" s="171"/>
      <c r="BA1032" s="171"/>
      <c r="BB1032" s="171"/>
      <c r="BC1032" s="171"/>
      <c r="BD1032" s="171"/>
      <c r="BE1032" s="171"/>
      <c r="BF1032" s="171"/>
      <c r="BG1032" s="171"/>
      <c r="BH1032" s="184"/>
      <c r="BI1032" s="178"/>
      <c r="BJ1032" s="178"/>
      <c r="BK1032" s="172"/>
      <c r="BM1032" s="9"/>
    </row>
    <row r="1033" spans="1:123" x14ac:dyDescent="0.45">
      <c r="B1033" s="189"/>
      <c r="C1033" s="171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71"/>
      <c r="AI1033" s="171"/>
      <c r="AJ1033" s="171"/>
      <c r="AK1033" s="171"/>
      <c r="AL1033" s="171"/>
      <c r="AM1033" s="171"/>
      <c r="AN1033" s="171"/>
      <c r="AO1033" s="171"/>
      <c r="AP1033" s="171"/>
      <c r="AQ1033" s="171"/>
      <c r="AR1033" s="171"/>
      <c r="AS1033" s="171"/>
      <c r="AT1033" s="171"/>
      <c r="AU1033" s="171"/>
      <c r="AV1033" s="171"/>
      <c r="AW1033" s="171"/>
      <c r="AX1033" s="171"/>
      <c r="AY1033" s="171"/>
      <c r="AZ1033" s="171"/>
      <c r="BA1033" s="171"/>
      <c r="BB1033" s="171"/>
      <c r="BC1033" s="171"/>
      <c r="BD1033" s="171"/>
      <c r="BE1033" s="171"/>
      <c r="BF1033" s="171"/>
      <c r="BG1033" s="171"/>
      <c r="BH1033" s="184"/>
      <c r="BI1033" s="178"/>
      <c r="BJ1033" s="178"/>
      <c r="BK1033" s="172"/>
      <c r="BM1033" s="9"/>
    </row>
    <row r="1034" spans="1:123" x14ac:dyDescent="0.45">
      <c r="B1034" s="189"/>
      <c r="C1034" s="171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71"/>
      <c r="AI1034" s="171"/>
      <c r="AJ1034" s="171"/>
      <c r="AK1034" s="171"/>
      <c r="AL1034" s="171"/>
      <c r="AM1034" s="171"/>
      <c r="AN1034" s="171"/>
      <c r="AO1034" s="171"/>
      <c r="AP1034" s="171"/>
      <c r="AQ1034" s="171"/>
      <c r="AR1034" s="171"/>
      <c r="AS1034" s="171"/>
      <c r="AT1034" s="171"/>
      <c r="AU1034" s="171"/>
      <c r="AV1034" s="171"/>
      <c r="AW1034" s="171"/>
      <c r="AX1034" s="171"/>
      <c r="AY1034" s="171"/>
      <c r="AZ1034" s="171"/>
      <c r="BA1034" s="171"/>
      <c r="BB1034" s="171"/>
      <c r="BC1034" s="171"/>
      <c r="BD1034" s="171"/>
      <c r="BE1034" s="171"/>
      <c r="BF1034" s="171"/>
      <c r="BG1034" s="171"/>
      <c r="BH1034" s="184"/>
      <c r="BI1034" s="178"/>
      <c r="BJ1034" s="178"/>
      <c r="BK1034" s="172"/>
      <c r="BM1034" s="9"/>
    </row>
    <row r="1035" spans="1:123" x14ac:dyDescent="0.45">
      <c r="B1035" s="189"/>
      <c r="C1035" s="171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71"/>
      <c r="AI1035" s="171"/>
      <c r="AJ1035" s="171"/>
      <c r="AK1035" s="171"/>
      <c r="AL1035" s="171"/>
      <c r="AM1035" s="171"/>
      <c r="AN1035" s="171"/>
      <c r="AO1035" s="171"/>
      <c r="AP1035" s="171"/>
      <c r="AQ1035" s="171"/>
      <c r="AR1035" s="171"/>
      <c r="AS1035" s="171"/>
      <c r="AT1035" s="171"/>
      <c r="AU1035" s="171"/>
      <c r="AV1035" s="171"/>
      <c r="AW1035" s="171"/>
      <c r="AX1035" s="171"/>
      <c r="AY1035" s="171"/>
      <c r="AZ1035" s="171"/>
      <c r="BA1035" s="171"/>
      <c r="BB1035" s="171"/>
      <c r="BC1035" s="171"/>
      <c r="BD1035" s="171"/>
      <c r="BE1035" s="171"/>
      <c r="BF1035" s="171"/>
      <c r="BG1035" s="171"/>
      <c r="BH1035" s="184"/>
      <c r="BI1035" s="178"/>
      <c r="BJ1035" s="178"/>
      <c r="BK1035" s="172"/>
      <c r="BM1035" s="9"/>
    </row>
    <row r="1036" spans="1:123" s="14" customFormat="1" ht="14.65" thickBot="1" x14ac:dyDescent="0.5">
      <c r="A1036" s="8"/>
      <c r="B1036" s="189"/>
      <c r="C1036" s="171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71"/>
      <c r="AI1036" s="171"/>
      <c r="AJ1036" s="171"/>
      <c r="AK1036" s="171"/>
      <c r="AL1036" s="171"/>
      <c r="AM1036" s="171"/>
      <c r="AN1036" s="171"/>
      <c r="AO1036" s="171"/>
      <c r="AP1036" s="171"/>
      <c r="AQ1036" s="171"/>
      <c r="AR1036" s="171"/>
      <c r="AS1036" s="171"/>
      <c r="AT1036" s="171"/>
      <c r="AU1036" s="171"/>
      <c r="AV1036" s="171"/>
      <c r="AW1036" s="171"/>
      <c r="AX1036" s="171"/>
      <c r="AY1036" s="171"/>
      <c r="AZ1036" s="171"/>
      <c r="BA1036" s="171"/>
      <c r="BB1036" s="171"/>
      <c r="BC1036" s="171"/>
      <c r="BD1036" s="171"/>
      <c r="BE1036" s="171"/>
      <c r="BF1036" s="171"/>
      <c r="BG1036" s="171"/>
      <c r="BH1036" s="184"/>
      <c r="BI1036" s="178"/>
      <c r="BJ1036" s="178"/>
      <c r="BK1036" s="172"/>
      <c r="BL1036"/>
      <c r="BM1036" s="9"/>
      <c r="BN1036"/>
    </row>
    <row r="1037" spans="1:123" ht="14.65" thickTop="1" x14ac:dyDescent="0.45">
      <c r="B1037" s="189"/>
      <c r="C1037" s="171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71"/>
      <c r="AI1037" s="171"/>
      <c r="AJ1037" s="171"/>
      <c r="AK1037" s="171"/>
      <c r="AL1037" s="171"/>
      <c r="AM1037" s="171"/>
      <c r="AN1037" s="171"/>
      <c r="AO1037" s="171"/>
      <c r="AP1037" s="171"/>
      <c r="AQ1037" s="171"/>
      <c r="AR1037" s="171"/>
      <c r="AS1037" s="171"/>
      <c r="AT1037" s="171"/>
      <c r="AU1037" s="171"/>
      <c r="AV1037" s="171"/>
      <c r="AW1037" s="171"/>
      <c r="AX1037" s="171"/>
      <c r="AY1037" s="171"/>
      <c r="AZ1037" s="171"/>
      <c r="BA1037" s="171"/>
      <c r="BB1037" s="171"/>
      <c r="BC1037" s="171"/>
      <c r="BD1037" s="171"/>
      <c r="BE1037" s="171"/>
      <c r="BF1037" s="171"/>
      <c r="BG1037" s="171"/>
      <c r="BH1037" s="184"/>
      <c r="BI1037" s="178"/>
      <c r="BJ1037" s="178"/>
      <c r="BK1037" s="172"/>
      <c r="BM1037" s="9"/>
      <c r="BO1037" s="102"/>
      <c r="BP1037" s="102"/>
      <c r="BQ1037" s="102"/>
      <c r="BR1037" s="102"/>
      <c r="BS1037" s="102"/>
      <c r="BT1037" s="102"/>
      <c r="BU1037" s="102"/>
      <c r="BV1037" s="102"/>
      <c r="BW1037" s="102"/>
      <c r="BX1037" s="102"/>
      <c r="BY1037" s="102"/>
      <c r="BZ1037" s="102"/>
      <c r="CA1037" s="102"/>
      <c r="CB1037" s="102"/>
      <c r="CC1037" s="102"/>
      <c r="CD1037" s="102"/>
      <c r="CE1037" s="102"/>
      <c r="CF1037" s="102"/>
      <c r="CG1037" s="102"/>
      <c r="CH1037" s="102"/>
      <c r="CI1037" s="102"/>
      <c r="CJ1037" s="102"/>
      <c r="CK1037" s="102"/>
      <c r="CL1037" s="102"/>
      <c r="CM1037" s="102"/>
      <c r="CN1037" s="102"/>
      <c r="CO1037" s="102"/>
      <c r="CP1037" s="102"/>
      <c r="CQ1037" s="102"/>
      <c r="CR1037" s="102"/>
      <c r="CS1037" s="102"/>
      <c r="CT1037" s="102"/>
      <c r="CU1037" s="102"/>
      <c r="CV1037" s="102"/>
      <c r="CW1037" s="102"/>
      <c r="CX1037" s="102"/>
      <c r="CY1037" s="102"/>
      <c r="CZ1037" s="102"/>
      <c r="DA1037" s="102"/>
      <c r="DB1037" s="102"/>
      <c r="DC1037" s="102"/>
      <c r="DD1037" s="102"/>
      <c r="DE1037" s="102"/>
      <c r="DF1037" s="102"/>
      <c r="DG1037" s="102"/>
      <c r="DH1037" s="102"/>
      <c r="DI1037" s="102"/>
      <c r="DJ1037" s="102"/>
      <c r="DK1037" s="102"/>
      <c r="DL1037" s="102"/>
      <c r="DM1037" s="102"/>
      <c r="DN1037" s="102"/>
      <c r="DO1037" s="102"/>
      <c r="DP1037" s="102"/>
      <c r="DQ1037" s="102"/>
      <c r="DR1037" s="102"/>
      <c r="DS1037" s="102"/>
    </row>
    <row r="1038" spans="1:123" x14ac:dyDescent="0.45">
      <c r="B1038" s="189"/>
      <c r="C1038" s="171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71"/>
      <c r="AI1038" s="171"/>
      <c r="AJ1038" s="171"/>
      <c r="AK1038" s="171"/>
      <c r="AL1038" s="171"/>
      <c r="AM1038" s="171"/>
      <c r="AN1038" s="171"/>
      <c r="AO1038" s="171"/>
      <c r="AP1038" s="171"/>
      <c r="AQ1038" s="171"/>
      <c r="AR1038" s="171"/>
      <c r="AS1038" s="171"/>
      <c r="AT1038" s="171"/>
      <c r="AU1038" s="171"/>
      <c r="AV1038" s="171"/>
      <c r="AW1038" s="171"/>
      <c r="AX1038" s="171"/>
      <c r="AY1038" s="171"/>
      <c r="AZ1038" s="171"/>
      <c r="BA1038" s="171"/>
      <c r="BB1038" s="171"/>
      <c r="BC1038" s="171"/>
      <c r="BD1038" s="171"/>
      <c r="BE1038" s="171"/>
      <c r="BF1038" s="171"/>
      <c r="BG1038" s="171"/>
      <c r="BH1038" s="184"/>
      <c r="BI1038" s="178"/>
      <c r="BJ1038" s="178"/>
      <c r="BK1038" s="172"/>
      <c r="BM1038" s="9"/>
      <c r="BO1038" s="8">
        <v>0</v>
      </c>
      <c r="BP1038" s="39">
        <v>0</v>
      </c>
      <c r="BQ1038" s="39">
        <v>0</v>
      </c>
      <c r="BR1038" s="39">
        <v>0</v>
      </c>
      <c r="BS1038" s="39">
        <v>0</v>
      </c>
      <c r="BT1038" s="39">
        <v>0</v>
      </c>
      <c r="BU1038" s="39">
        <v>0</v>
      </c>
      <c r="BV1038" s="39">
        <v>0</v>
      </c>
      <c r="BW1038" s="39">
        <v>0</v>
      </c>
      <c r="BX1038" s="39">
        <v>0</v>
      </c>
      <c r="BY1038" s="39">
        <v>0</v>
      </c>
      <c r="BZ1038" s="39">
        <v>0</v>
      </c>
      <c r="CA1038" s="39">
        <v>0</v>
      </c>
      <c r="CB1038" s="39">
        <v>0</v>
      </c>
      <c r="CC1038" s="39">
        <v>0</v>
      </c>
      <c r="CD1038" s="39">
        <v>0</v>
      </c>
      <c r="CE1038" s="39">
        <v>0</v>
      </c>
      <c r="CF1038" s="39">
        <v>0</v>
      </c>
      <c r="CG1038" s="39">
        <v>0</v>
      </c>
      <c r="CH1038" s="39">
        <v>0</v>
      </c>
      <c r="CI1038" s="39">
        <v>0</v>
      </c>
      <c r="CJ1038" s="39">
        <v>0</v>
      </c>
      <c r="CK1038" s="39">
        <v>0</v>
      </c>
      <c r="CL1038" s="39">
        <v>0</v>
      </c>
      <c r="CM1038" s="39">
        <v>0</v>
      </c>
      <c r="CN1038" s="39">
        <v>0</v>
      </c>
      <c r="CO1038" s="39">
        <v>0</v>
      </c>
      <c r="CP1038" s="39">
        <v>0</v>
      </c>
      <c r="CQ1038" s="39">
        <v>0</v>
      </c>
      <c r="CR1038" s="39">
        <v>0</v>
      </c>
      <c r="CS1038" s="39">
        <v>0</v>
      </c>
      <c r="CT1038" s="39">
        <v>0</v>
      </c>
      <c r="CU1038" s="39">
        <v>0</v>
      </c>
      <c r="CV1038" s="39">
        <v>0</v>
      </c>
      <c r="CW1038" s="39">
        <v>0</v>
      </c>
      <c r="CX1038" s="39">
        <v>0</v>
      </c>
      <c r="CY1038" s="39">
        <v>0</v>
      </c>
      <c r="CZ1038" s="39">
        <v>0</v>
      </c>
      <c r="DA1038" s="39">
        <v>0</v>
      </c>
      <c r="DB1038" s="39">
        <v>0</v>
      </c>
      <c r="DC1038" s="39">
        <v>0</v>
      </c>
      <c r="DD1038" s="39">
        <v>0</v>
      </c>
      <c r="DE1038" s="39">
        <v>0</v>
      </c>
      <c r="DF1038" s="39">
        <v>0</v>
      </c>
      <c r="DG1038" s="39">
        <v>0</v>
      </c>
      <c r="DH1038" s="39">
        <v>0</v>
      </c>
      <c r="DI1038" s="39">
        <v>0</v>
      </c>
      <c r="DJ1038" s="39">
        <v>0</v>
      </c>
      <c r="DK1038" s="39">
        <v>0</v>
      </c>
      <c r="DL1038" s="39">
        <v>0</v>
      </c>
      <c r="DM1038" s="39">
        <v>0</v>
      </c>
      <c r="DN1038" s="39">
        <v>0</v>
      </c>
      <c r="DO1038" s="39">
        <v>0</v>
      </c>
      <c r="DP1038" s="39">
        <v>0</v>
      </c>
      <c r="DQ1038" s="39">
        <v>0</v>
      </c>
      <c r="DR1038" s="39">
        <v>0</v>
      </c>
      <c r="DS1038" s="39">
        <v>0</v>
      </c>
    </row>
    <row r="1039" spans="1:123" x14ac:dyDescent="0.45">
      <c r="B1039" s="189"/>
      <c r="C1039" s="171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71"/>
      <c r="AI1039" s="171"/>
      <c r="AJ1039" s="171"/>
      <c r="AK1039" s="171"/>
      <c r="AL1039" s="171"/>
      <c r="AM1039" s="171"/>
      <c r="AN1039" s="171"/>
      <c r="AO1039" s="171"/>
      <c r="AP1039" s="171"/>
      <c r="AQ1039" s="171"/>
      <c r="AR1039" s="171"/>
      <c r="AS1039" s="171"/>
      <c r="AT1039" s="171"/>
      <c r="AU1039" s="171"/>
      <c r="AV1039" s="171"/>
      <c r="AW1039" s="171"/>
      <c r="AX1039" s="171"/>
      <c r="AY1039" s="171"/>
      <c r="AZ1039" s="171"/>
      <c r="BA1039" s="171"/>
      <c r="BB1039" s="171"/>
      <c r="BC1039" s="171"/>
      <c r="BD1039" s="171"/>
      <c r="BE1039" s="171"/>
      <c r="BF1039" s="171"/>
      <c r="BG1039" s="171"/>
      <c r="BH1039" s="184"/>
      <c r="BI1039" s="178"/>
      <c r="BJ1039" s="178"/>
      <c r="BK1039" s="172"/>
      <c r="BM1039" s="9"/>
      <c r="BO1039" s="40">
        <f t="shared" ref="BO1039:CT1039" si="50">ROWS(C1037:C1056)-COUNTBLANK(C1037:C1056)</f>
        <v>0</v>
      </c>
      <c r="BP1039" s="40">
        <f t="shared" si="50"/>
        <v>0</v>
      </c>
      <c r="BQ1039" s="40">
        <f t="shared" si="50"/>
        <v>0</v>
      </c>
      <c r="BR1039" s="40">
        <f t="shared" si="50"/>
        <v>0</v>
      </c>
      <c r="BS1039" s="40">
        <f t="shared" si="50"/>
        <v>0</v>
      </c>
      <c r="BT1039" s="40">
        <f t="shared" si="50"/>
        <v>0</v>
      </c>
      <c r="BU1039" s="40">
        <f t="shared" si="50"/>
        <v>0</v>
      </c>
      <c r="BV1039" s="40">
        <f t="shared" si="50"/>
        <v>0</v>
      </c>
      <c r="BW1039" s="40">
        <f t="shared" si="50"/>
        <v>0</v>
      </c>
      <c r="BX1039" s="40">
        <f t="shared" si="50"/>
        <v>0</v>
      </c>
      <c r="BY1039" s="40">
        <f t="shared" si="50"/>
        <v>0</v>
      </c>
      <c r="BZ1039" s="40">
        <f t="shared" si="50"/>
        <v>0</v>
      </c>
      <c r="CA1039" s="40">
        <f t="shared" si="50"/>
        <v>0</v>
      </c>
      <c r="CB1039" s="40">
        <f t="shared" si="50"/>
        <v>0</v>
      </c>
      <c r="CC1039" s="40">
        <f t="shared" si="50"/>
        <v>0</v>
      </c>
      <c r="CD1039" s="40">
        <f t="shared" si="50"/>
        <v>0</v>
      </c>
      <c r="CE1039" s="40">
        <f t="shared" si="50"/>
        <v>0</v>
      </c>
      <c r="CF1039" s="40">
        <f t="shared" si="50"/>
        <v>0</v>
      </c>
      <c r="CG1039" s="40">
        <f t="shared" si="50"/>
        <v>0</v>
      </c>
      <c r="CH1039" s="40">
        <f t="shared" si="50"/>
        <v>0</v>
      </c>
      <c r="CI1039" s="40">
        <f t="shared" si="50"/>
        <v>0</v>
      </c>
      <c r="CJ1039" s="40">
        <f t="shared" si="50"/>
        <v>0</v>
      </c>
      <c r="CK1039" s="40">
        <f t="shared" si="50"/>
        <v>0</v>
      </c>
      <c r="CL1039" s="40">
        <f t="shared" si="50"/>
        <v>0</v>
      </c>
      <c r="CM1039" s="40">
        <f t="shared" si="50"/>
        <v>0</v>
      </c>
      <c r="CN1039" s="40">
        <f t="shared" si="50"/>
        <v>0</v>
      </c>
      <c r="CO1039" s="40">
        <f t="shared" si="50"/>
        <v>0</v>
      </c>
      <c r="CP1039" s="40">
        <f t="shared" si="50"/>
        <v>0</v>
      </c>
      <c r="CQ1039" s="40">
        <f t="shared" si="50"/>
        <v>0</v>
      </c>
      <c r="CR1039" s="40">
        <f t="shared" si="50"/>
        <v>0</v>
      </c>
      <c r="CS1039" s="40">
        <f t="shared" si="50"/>
        <v>0</v>
      </c>
      <c r="CT1039" s="40">
        <f t="shared" si="50"/>
        <v>0</v>
      </c>
      <c r="CU1039" s="40">
        <f t="shared" ref="CU1039:DS1039" si="51">ROWS(AI1037:AI1056)-COUNTBLANK(AI1037:AI1056)</f>
        <v>0</v>
      </c>
      <c r="CV1039" s="40">
        <f t="shared" si="51"/>
        <v>0</v>
      </c>
      <c r="CW1039" s="40">
        <f t="shared" si="51"/>
        <v>0</v>
      </c>
      <c r="CX1039" s="40">
        <f t="shared" si="51"/>
        <v>0</v>
      </c>
      <c r="CY1039" s="40">
        <f t="shared" si="51"/>
        <v>0</v>
      </c>
      <c r="CZ1039" s="40">
        <f t="shared" si="51"/>
        <v>0</v>
      </c>
      <c r="DA1039" s="40">
        <f t="shared" si="51"/>
        <v>0</v>
      </c>
      <c r="DB1039" s="40">
        <f t="shared" si="51"/>
        <v>0</v>
      </c>
      <c r="DC1039" s="40">
        <f t="shared" si="51"/>
        <v>0</v>
      </c>
      <c r="DD1039" s="40">
        <f t="shared" si="51"/>
        <v>0</v>
      </c>
      <c r="DE1039" s="40">
        <f t="shared" si="51"/>
        <v>0</v>
      </c>
      <c r="DF1039" s="40">
        <f t="shared" si="51"/>
        <v>0</v>
      </c>
      <c r="DG1039" s="40">
        <f t="shared" si="51"/>
        <v>0</v>
      </c>
      <c r="DH1039" s="40">
        <f t="shared" si="51"/>
        <v>0</v>
      </c>
      <c r="DI1039" s="40">
        <f t="shared" si="51"/>
        <v>0</v>
      </c>
      <c r="DJ1039" s="40">
        <f t="shared" si="51"/>
        <v>0</v>
      </c>
      <c r="DK1039" s="40">
        <f t="shared" si="51"/>
        <v>0</v>
      </c>
      <c r="DL1039" s="40">
        <f t="shared" si="51"/>
        <v>0</v>
      </c>
      <c r="DM1039" s="40">
        <f t="shared" si="51"/>
        <v>0</v>
      </c>
      <c r="DN1039" s="40">
        <f t="shared" si="51"/>
        <v>0</v>
      </c>
      <c r="DO1039" s="40">
        <f t="shared" si="51"/>
        <v>0</v>
      </c>
      <c r="DP1039" s="40">
        <f t="shared" si="51"/>
        <v>0</v>
      </c>
      <c r="DQ1039" s="40">
        <f t="shared" si="51"/>
        <v>0</v>
      </c>
      <c r="DR1039" s="40">
        <f t="shared" si="51"/>
        <v>0</v>
      </c>
      <c r="DS1039" s="40">
        <f t="shared" si="51"/>
        <v>0</v>
      </c>
    </row>
    <row r="1040" spans="1:123" x14ac:dyDescent="0.45">
      <c r="B1040" s="189"/>
      <c r="C1040" s="171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71"/>
      <c r="AI1040" s="171"/>
      <c r="AJ1040" s="171"/>
      <c r="AK1040" s="171"/>
      <c r="AL1040" s="171"/>
      <c r="AM1040" s="171"/>
      <c r="AN1040" s="171"/>
      <c r="AO1040" s="171"/>
      <c r="AP1040" s="171"/>
      <c r="AQ1040" s="171"/>
      <c r="AR1040" s="171"/>
      <c r="AS1040" s="171"/>
      <c r="AT1040" s="171"/>
      <c r="AU1040" s="171"/>
      <c r="AV1040" s="171"/>
      <c r="AW1040" s="171"/>
      <c r="AX1040" s="171"/>
      <c r="AY1040" s="171"/>
      <c r="AZ1040" s="171"/>
      <c r="BA1040" s="171"/>
      <c r="BB1040" s="171"/>
      <c r="BC1040" s="171"/>
      <c r="BD1040" s="171"/>
      <c r="BE1040" s="171"/>
      <c r="BF1040" s="171"/>
      <c r="BG1040" s="171"/>
      <c r="BH1040" s="184"/>
      <c r="BI1040" s="178"/>
      <c r="BJ1040" s="178"/>
      <c r="BK1040" s="172"/>
      <c r="BM1040" s="9"/>
    </row>
    <row r="1041" spans="2:73" x14ac:dyDescent="0.45">
      <c r="B1041" s="189"/>
      <c r="C1041" s="171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71"/>
      <c r="AI1041" s="171"/>
      <c r="AJ1041" s="171"/>
      <c r="AK1041" s="171"/>
      <c r="AL1041" s="171"/>
      <c r="AM1041" s="171"/>
      <c r="AN1041" s="171"/>
      <c r="AO1041" s="171"/>
      <c r="AP1041" s="171"/>
      <c r="AQ1041" s="171"/>
      <c r="AR1041" s="171"/>
      <c r="AS1041" s="171"/>
      <c r="AT1041" s="171"/>
      <c r="AU1041" s="171"/>
      <c r="AV1041" s="171"/>
      <c r="AW1041" s="171"/>
      <c r="AX1041" s="171"/>
      <c r="AY1041" s="171"/>
      <c r="AZ1041" s="171"/>
      <c r="BA1041" s="171"/>
      <c r="BB1041" s="171"/>
      <c r="BC1041" s="171"/>
      <c r="BD1041" s="171"/>
      <c r="BE1041" s="171"/>
      <c r="BF1041" s="171"/>
      <c r="BG1041" s="171"/>
      <c r="BH1041" s="184"/>
      <c r="BI1041" s="178"/>
      <c r="BJ1041" s="178"/>
      <c r="BK1041" s="172"/>
      <c r="BM1041" s="9"/>
      <c r="BO1041" s="22" t="s">
        <v>257</v>
      </c>
      <c r="BP1041" s="22" t="s">
        <v>587</v>
      </c>
      <c r="BQ1041" s="22" t="s">
        <v>590</v>
      </c>
      <c r="BR1041" s="22" t="s">
        <v>588</v>
      </c>
      <c r="BS1041" s="22" t="s">
        <v>589</v>
      </c>
    </row>
    <row r="1042" spans="2:73" x14ac:dyDescent="0.45">
      <c r="B1042" s="189"/>
      <c r="C1042" s="171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71"/>
      <c r="AI1042" s="171"/>
      <c r="AJ1042" s="171"/>
      <c r="AK1042" s="171"/>
      <c r="AL1042" s="171"/>
      <c r="AM1042" s="171"/>
      <c r="AN1042" s="171"/>
      <c r="AO1042" s="171"/>
      <c r="AP1042" s="171"/>
      <c r="AQ1042" s="171"/>
      <c r="AR1042" s="171"/>
      <c r="AS1042" s="171"/>
      <c r="AT1042" s="171"/>
      <c r="AU1042" s="171"/>
      <c r="AV1042" s="171"/>
      <c r="AW1042" s="171"/>
      <c r="AX1042" s="171"/>
      <c r="AY1042" s="171"/>
      <c r="AZ1042" s="171"/>
      <c r="BA1042" s="171"/>
      <c r="BB1042" s="171"/>
      <c r="BC1042" s="171"/>
      <c r="BD1042" s="171"/>
      <c r="BE1042" s="171"/>
      <c r="BF1042" s="171"/>
      <c r="BG1042" s="171"/>
      <c r="BH1042" s="184"/>
      <c r="BI1042" s="178"/>
      <c r="BJ1042" s="178"/>
      <c r="BK1042" s="172"/>
      <c r="BM1042" s="9"/>
      <c r="BO1042" s="23">
        <f>ROWS(BH1037:BH1056)-COUNTBLANK(BH1037:BH1056)</f>
        <v>0</v>
      </c>
      <c r="BP1042" s="23">
        <f>COUNTIF(BK1037:BK1056,"FALSE")</f>
        <v>0</v>
      </c>
      <c r="BQ1042" s="23">
        <f>BO1042-BP1042</f>
        <v>0</v>
      </c>
      <c r="BR1042" s="23">
        <f>COUNTIF(BJ1037:BJ1056,"O")</f>
        <v>0</v>
      </c>
      <c r="BS1042" s="23">
        <f>COUNTIF(BJ1037:BJ1056,"*~?")</f>
        <v>0</v>
      </c>
    </row>
    <row r="1043" spans="2:73" x14ac:dyDescent="0.45">
      <c r="B1043" s="189"/>
      <c r="C1043" s="171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71"/>
      <c r="AI1043" s="171"/>
      <c r="AJ1043" s="171"/>
      <c r="AK1043" s="171"/>
      <c r="AL1043" s="171"/>
      <c r="AM1043" s="171"/>
      <c r="AN1043" s="171"/>
      <c r="AO1043" s="171"/>
      <c r="AP1043" s="171"/>
      <c r="AQ1043" s="171"/>
      <c r="AR1043" s="171"/>
      <c r="AS1043" s="171"/>
      <c r="AT1043" s="171"/>
      <c r="AU1043" s="171"/>
      <c r="AV1043" s="171"/>
      <c r="AW1043" s="171"/>
      <c r="AX1043" s="171"/>
      <c r="AY1043" s="171"/>
      <c r="AZ1043" s="171"/>
      <c r="BA1043" s="171"/>
      <c r="BB1043" s="171"/>
      <c r="BC1043" s="171"/>
      <c r="BD1043" s="171"/>
      <c r="BE1043" s="171"/>
      <c r="BF1043" s="171"/>
      <c r="BG1043" s="171"/>
      <c r="BH1043" s="184"/>
      <c r="BI1043" s="178"/>
      <c r="BJ1043" s="178"/>
      <c r="BK1043" s="172"/>
      <c r="BM1043" s="9"/>
    </row>
    <row r="1044" spans="2:73" x14ac:dyDescent="0.45">
      <c r="B1044" s="189"/>
      <c r="C1044" s="171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71"/>
      <c r="AI1044" s="171"/>
      <c r="AJ1044" s="171"/>
      <c r="AK1044" s="171"/>
      <c r="AL1044" s="171"/>
      <c r="AM1044" s="171"/>
      <c r="AN1044" s="171"/>
      <c r="AO1044" s="171"/>
      <c r="AP1044" s="171"/>
      <c r="AQ1044" s="171"/>
      <c r="AR1044" s="171"/>
      <c r="AS1044" s="171"/>
      <c r="AT1044" s="171"/>
      <c r="AU1044" s="171"/>
      <c r="AV1044" s="171"/>
      <c r="AW1044" s="171"/>
      <c r="AX1044" s="171"/>
      <c r="AY1044" s="171"/>
      <c r="AZ1044" s="171"/>
      <c r="BA1044" s="171"/>
      <c r="BB1044" s="171"/>
      <c r="BC1044" s="171"/>
      <c r="BD1044" s="171"/>
      <c r="BE1044" s="171"/>
      <c r="BF1044" s="171"/>
      <c r="BG1044" s="171"/>
      <c r="BH1044" s="184"/>
      <c r="BI1044" s="178"/>
      <c r="BJ1044" s="178"/>
      <c r="BK1044" s="172"/>
      <c r="BM1044" s="9"/>
      <c r="BO1044" s="23"/>
      <c r="BP1044" s="22" t="s">
        <v>455</v>
      </c>
      <c r="BQ1044" s="22" t="s">
        <v>337</v>
      </c>
      <c r="BR1044" s="22" t="s">
        <v>456</v>
      </c>
      <c r="BS1044" s="88" t="s">
        <v>338</v>
      </c>
      <c r="BT1044" s="88" t="s">
        <v>340</v>
      </c>
      <c r="BU1044" s="88" t="s">
        <v>339</v>
      </c>
    </row>
    <row r="1045" spans="2:73" x14ac:dyDescent="0.45">
      <c r="B1045" s="189"/>
      <c r="C1045" s="171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71"/>
      <c r="AI1045" s="171"/>
      <c r="AJ1045" s="171"/>
      <c r="AK1045" s="171"/>
      <c r="AL1045" s="171"/>
      <c r="AM1045" s="171"/>
      <c r="AN1045" s="171"/>
      <c r="AO1045" s="171"/>
      <c r="AP1045" s="171"/>
      <c r="AQ1045" s="171"/>
      <c r="AR1045" s="171"/>
      <c r="AS1045" s="171"/>
      <c r="AT1045" s="171"/>
      <c r="AU1045" s="171"/>
      <c r="AV1045" s="171"/>
      <c r="AW1045" s="171"/>
      <c r="AX1045" s="171"/>
      <c r="AY1045" s="171"/>
      <c r="AZ1045" s="171"/>
      <c r="BA1045" s="171"/>
      <c r="BB1045" s="171"/>
      <c r="BC1045" s="171"/>
      <c r="BD1045" s="171"/>
      <c r="BE1045" s="171"/>
      <c r="BF1045" s="171"/>
      <c r="BG1045" s="171"/>
      <c r="BH1045" s="184"/>
      <c r="BI1045" s="178"/>
      <c r="BJ1045" s="178"/>
      <c r="BK1045" s="172"/>
      <c r="BM1045" s="9"/>
      <c r="BO1045" s="22" t="s">
        <v>260</v>
      </c>
      <c r="BP1045" s="25">
        <f>IF(ISNUMBER(SEARCH("S",A978)),COUNTIF(BK1037:BK1046,"False"),0)</f>
        <v>0</v>
      </c>
      <c r="BQ1045" s="25">
        <f>IF(ISNUMBER(SEARCH("S",A978)),COUNTIF(BK1047:BK1056,"False"),0)</f>
        <v>0</v>
      </c>
      <c r="BR1045" s="25">
        <v>0</v>
      </c>
      <c r="BS1045" s="25">
        <f>IF(ISNUMBER(SEARCH("S",A978)),COUNTIF(BK1037:BK1041,"False")+COUNTIF(BK1052:BK1054,"False"),0)</f>
        <v>0</v>
      </c>
      <c r="BT1045" s="25">
        <f>IF(ISNUMBER(SEARCH("S",A978)),COUNTIF(BK1042:BK1046,"False"),0)</f>
        <v>0</v>
      </c>
      <c r="BU1045" s="25">
        <f>IF(ISNUMBER(SEARCH("S",A978)),COUNTIF(BK1047:BK1051,"False")+COUNTIF(BK1055:BK1056,"False"),0)</f>
        <v>0</v>
      </c>
    </row>
    <row r="1046" spans="2:73" x14ac:dyDescent="0.45">
      <c r="B1046" s="189"/>
      <c r="C1046" s="171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71"/>
      <c r="AI1046" s="171"/>
      <c r="AJ1046" s="171"/>
      <c r="AK1046" s="171"/>
      <c r="AL1046" s="171"/>
      <c r="AM1046" s="171"/>
      <c r="AN1046" s="171"/>
      <c r="AO1046" s="171"/>
      <c r="AP1046" s="171"/>
      <c r="AQ1046" s="171"/>
      <c r="AR1046" s="171"/>
      <c r="AS1046" s="171"/>
      <c r="AT1046" s="171"/>
      <c r="AU1046" s="171"/>
      <c r="AV1046" s="171"/>
      <c r="AW1046" s="171"/>
      <c r="AX1046" s="171"/>
      <c r="AY1046" s="171"/>
      <c r="AZ1046" s="171"/>
      <c r="BA1046" s="171"/>
      <c r="BB1046" s="171"/>
      <c r="BC1046" s="171"/>
      <c r="BD1046" s="171"/>
      <c r="BE1046" s="171"/>
      <c r="BF1046" s="171"/>
      <c r="BG1046" s="171"/>
      <c r="BH1046" s="184"/>
      <c r="BI1046" s="178"/>
      <c r="BJ1046" s="178"/>
      <c r="BK1046" s="172"/>
      <c r="BM1046" s="9"/>
      <c r="BO1046" s="22" t="s">
        <v>352</v>
      </c>
      <c r="BP1046" s="25">
        <f>IF(ISNUMBER(SEARCH("P",A978)),COUNTIF(BK1037:BK1046,"False"),0)</f>
        <v>0</v>
      </c>
      <c r="BQ1046" s="25">
        <f>IF(ISNUMBER(SEARCH("P",A978)),COUNTIF(BK1044:BK1053,"False"),0)</f>
        <v>0</v>
      </c>
      <c r="BR1046" s="25">
        <v>0</v>
      </c>
      <c r="BS1046" s="25">
        <f>IF(ISNUMBER(SEARCH("P",A978)),COUNTIF(BK1037:BK1041,"False")+COUNTIF(BK1050:BK1051,"False"),0)</f>
        <v>0</v>
      </c>
      <c r="BT1046" s="25">
        <f>IF(ISNUMBER(SEARCH("P",A978)),COUNTIF(BK1042:BK1045,"False"),0)</f>
        <v>0</v>
      </c>
      <c r="BU1046" s="25">
        <f>IF(ISNUMBER(SEARCH("P",A978)),COUNTIF(BK1046:BK1049,"False")+COUNTIF(BK1052:BK1053,"False"),0)</f>
        <v>0</v>
      </c>
    </row>
    <row r="1047" spans="2:73" x14ac:dyDescent="0.45">
      <c r="B1047" s="189"/>
      <c r="C1047" s="171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71"/>
      <c r="AI1047" s="171"/>
      <c r="AJ1047" s="171"/>
      <c r="AK1047" s="171"/>
      <c r="AL1047" s="171"/>
      <c r="AM1047" s="171"/>
      <c r="AN1047" s="171"/>
      <c r="AO1047" s="171"/>
      <c r="AP1047" s="171"/>
      <c r="AQ1047" s="171"/>
      <c r="AR1047" s="171"/>
      <c r="AS1047" s="171"/>
      <c r="AT1047" s="171"/>
      <c r="AU1047" s="171"/>
      <c r="AV1047" s="171"/>
      <c r="AW1047" s="171"/>
      <c r="AX1047" s="171"/>
      <c r="AY1047" s="171"/>
      <c r="AZ1047" s="171"/>
      <c r="BA1047" s="171"/>
      <c r="BB1047" s="171"/>
      <c r="BC1047" s="171"/>
      <c r="BD1047" s="171"/>
      <c r="BE1047" s="171"/>
      <c r="BF1047" s="171"/>
      <c r="BG1047" s="171"/>
      <c r="BH1047" s="184"/>
      <c r="BI1047" s="178"/>
      <c r="BJ1047" s="178"/>
      <c r="BK1047" s="172"/>
      <c r="BM1047" s="9"/>
      <c r="BO1047" s="22" t="s">
        <v>353</v>
      </c>
      <c r="BP1047" s="25">
        <v>0</v>
      </c>
      <c r="BQ1047" s="25">
        <v>0</v>
      </c>
      <c r="BR1047" s="25">
        <v>0</v>
      </c>
      <c r="BS1047" s="25">
        <v>0</v>
      </c>
      <c r="BT1047" s="25">
        <v>0</v>
      </c>
      <c r="BU1047" s="25">
        <v>0</v>
      </c>
    </row>
    <row r="1048" spans="2:73" x14ac:dyDescent="0.45">
      <c r="B1048" s="189"/>
      <c r="C1048" s="171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71"/>
      <c r="AI1048" s="171"/>
      <c r="AJ1048" s="171"/>
      <c r="AK1048" s="171"/>
      <c r="AL1048" s="171"/>
      <c r="AM1048" s="171"/>
      <c r="AN1048" s="171"/>
      <c r="AO1048" s="171"/>
      <c r="AP1048" s="171"/>
      <c r="AQ1048" s="171"/>
      <c r="AR1048" s="171"/>
      <c r="AS1048" s="171"/>
      <c r="AT1048" s="171"/>
      <c r="AU1048" s="171"/>
      <c r="AV1048" s="171"/>
      <c r="AW1048" s="171"/>
      <c r="AX1048" s="171"/>
      <c r="AY1048" s="171"/>
      <c r="AZ1048" s="171"/>
      <c r="BA1048" s="171"/>
      <c r="BB1048" s="171"/>
      <c r="BC1048" s="171"/>
      <c r="BD1048" s="171"/>
      <c r="BE1048" s="171"/>
      <c r="BF1048" s="171"/>
      <c r="BG1048" s="171"/>
      <c r="BH1048" s="184"/>
      <c r="BI1048" s="178"/>
      <c r="BJ1048" s="178"/>
      <c r="BK1048" s="172"/>
      <c r="BM1048" s="9"/>
    </row>
    <row r="1049" spans="2:73" x14ac:dyDescent="0.45">
      <c r="B1049" s="189"/>
      <c r="C1049" s="171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71"/>
      <c r="AI1049" s="171"/>
      <c r="AJ1049" s="171"/>
      <c r="AK1049" s="171"/>
      <c r="AL1049" s="171"/>
      <c r="AM1049" s="171"/>
      <c r="AN1049" s="171"/>
      <c r="AO1049" s="171"/>
      <c r="AP1049" s="171"/>
      <c r="AQ1049" s="171"/>
      <c r="AR1049" s="171"/>
      <c r="AS1049" s="171"/>
      <c r="AT1049" s="171"/>
      <c r="AU1049" s="171"/>
      <c r="AV1049" s="171"/>
      <c r="AW1049" s="171"/>
      <c r="AX1049" s="171"/>
      <c r="AY1049" s="171"/>
      <c r="AZ1049" s="171"/>
      <c r="BA1049" s="171"/>
      <c r="BB1049" s="171"/>
      <c r="BC1049" s="171"/>
      <c r="BD1049" s="171"/>
      <c r="BE1049" s="171"/>
      <c r="BF1049" s="171"/>
      <c r="BG1049" s="171"/>
      <c r="BH1049" s="184"/>
      <c r="BI1049" s="178"/>
      <c r="BJ1049" s="178"/>
      <c r="BK1049" s="172"/>
      <c r="BM1049" s="9"/>
    </row>
    <row r="1050" spans="2:73" x14ac:dyDescent="0.45">
      <c r="B1050" s="189"/>
      <c r="C1050" s="171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71"/>
      <c r="AI1050" s="171"/>
      <c r="AJ1050" s="171"/>
      <c r="AK1050" s="171"/>
      <c r="AL1050" s="171"/>
      <c r="AM1050" s="171"/>
      <c r="AN1050" s="171"/>
      <c r="AO1050" s="171"/>
      <c r="AP1050" s="171"/>
      <c r="AQ1050" s="171"/>
      <c r="AR1050" s="171"/>
      <c r="AS1050" s="171"/>
      <c r="AT1050" s="171"/>
      <c r="AU1050" s="171"/>
      <c r="AV1050" s="171"/>
      <c r="AW1050" s="171"/>
      <c r="AX1050" s="171"/>
      <c r="AY1050" s="171"/>
      <c r="AZ1050" s="171"/>
      <c r="BA1050" s="171"/>
      <c r="BB1050" s="171"/>
      <c r="BC1050" s="171"/>
      <c r="BD1050" s="171"/>
      <c r="BE1050" s="171"/>
      <c r="BF1050" s="171"/>
      <c r="BG1050" s="171"/>
      <c r="BH1050" s="184"/>
      <c r="BI1050" s="178"/>
      <c r="BJ1050" s="178"/>
      <c r="BK1050" s="172"/>
      <c r="BM1050" s="9"/>
    </row>
    <row r="1051" spans="2:73" x14ac:dyDescent="0.45">
      <c r="B1051" s="189"/>
      <c r="C1051" s="171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71"/>
      <c r="AI1051" s="171"/>
      <c r="AJ1051" s="171"/>
      <c r="AK1051" s="171"/>
      <c r="AL1051" s="171"/>
      <c r="AM1051" s="171"/>
      <c r="AN1051" s="171"/>
      <c r="AO1051" s="171"/>
      <c r="AP1051" s="171"/>
      <c r="AQ1051" s="171"/>
      <c r="AR1051" s="171"/>
      <c r="AS1051" s="171"/>
      <c r="AT1051" s="171"/>
      <c r="AU1051" s="171"/>
      <c r="AV1051" s="171"/>
      <c r="AW1051" s="171"/>
      <c r="AX1051" s="171"/>
      <c r="AY1051" s="171"/>
      <c r="AZ1051" s="171"/>
      <c r="BA1051" s="171"/>
      <c r="BB1051" s="171"/>
      <c r="BC1051" s="171"/>
      <c r="BD1051" s="171"/>
      <c r="BE1051" s="171"/>
      <c r="BF1051" s="171"/>
      <c r="BG1051" s="171"/>
      <c r="BH1051" s="184"/>
      <c r="BI1051" s="178"/>
      <c r="BJ1051" s="178"/>
      <c r="BK1051" s="172"/>
      <c r="BM1051" s="9"/>
    </row>
    <row r="1052" spans="2:73" x14ac:dyDescent="0.45">
      <c r="B1052" s="189"/>
      <c r="C1052" s="171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71"/>
      <c r="AI1052" s="171"/>
      <c r="AJ1052" s="171"/>
      <c r="AK1052" s="171"/>
      <c r="AL1052" s="171"/>
      <c r="AM1052" s="171"/>
      <c r="AN1052" s="171"/>
      <c r="AO1052" s="171"/>
      <c r="AP1052" s="171"/>
      <c r="AQ1052" s="171"/>
      <c r="AR1052" s="171"/>
      <c r="AS1052" s="171"/>
      <c r="AT1052" s="171"/>
      <c r="AU1052" s="171"/>
      <c r="AV1052" s="171"/>
      <c r="AW1052" s="171"/>
      <c r="AX1052" s="171"/>
      <c r="AY1052" s="171"/>
      <c r="AZ1052" s="171"/>
      <c r="BA1052" s="171"/>
      <c r="BB1052" s="171"/>
      <c r="BC1052" s="171"/>
      <c r="BD1052" s="171"/>
      <c r="BE1052" s="171"/>
      <c r="BF1052" s="171"/>
      <c r="BG1052" s="171"/>
      <c r="BH1052" s="184"/>
      <c r="BI1052" s="178"/>
      <c r="BJ1052" s="178"/>
      <c r="BK1052" s="172"/>
      <c r="BM1052" s="9"/>
    </row>
    <row r="1053" spans="2:73" x14ac:dyDescent="0.45">
      <c r="B1053" s="189"/>
      <c r="C1053" s="171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71"/>
      <c r="AI1053" s="171"/>
      <c r="AJ1053" s="171"/>
      <c r="AK1053" s="171"/>
      <c r="AL1053" s="171"/>
      <c r="AM1053" s="171"/>
      <c r="AN1053" s="171"/>
      <c r="AO1053" s="171"/>
      <c r="AP1053" s="171"/>
      <c r="AQ1053" s="171"/>
      <c r="AR1053" s="171"/>
      <c r="AS1053" s="171"/>
      <c r="AT1053" s="171"/>
      <c r="AU1053" s="171"/>
      <c r="AV1053" s="171"/>
      <c r="AW1053" s="171"/>
      <c r="AX1053" s="171"/>
      <c r="AY1053" s="171"/>
      <c r="AZ1053" s="171"/>
      <c r="BA1053" s="171"/>
      <c r="BB1053" s="171"/>
      <c r="BC1053" s="171"/>
      <c r="BD1053" s="171"/>
      <c r="BE1053" s="171"/>
      <c r="BF1053" s="171"/>
      <c r="BG1053" s="171"/>
      <c r="BH1053" s="184"/>
      <c r="BI1053" s="178"/>
      <c r="BJ1053" s="178"/>
      <c r="BK1053" s="172"/>
      <c r="BM1053" s="9"/>
    </row>
    <row r="1054" spans="2:73" x14ac:dyDescent="0.45">
      <c r="B1054" s="189"/>
      <c r="C1054" s="171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71"/>
      <c r="AI1054" s="171"/>
      <c r="AJ1054" s="171"/>
      <c r="AK1054" s="171"/>
      <c r="AL1054" s="171"/>
      <c r="AM1054" s="171"/>
      <c r="AN1054" s="171"/>
      <c r="AO1054" s="171"/>
      <c r="AP1054" s="171"/>
      <c r="AQ1054" s="171"/>
      <c r="AR1054" s="171"/>
      <c r="AS1054" s="171"/>
      <c r="AT1054" s="171"/>
      <c r="AU1054" s="171"/>
      <c r="AV1054" s="171"/>
      <c r="AW1054" s="171"/>
      <c r="AX1054" s="171"/>
      <c r="AY1054" s="171"/>
      <c r="AZ1054" s="171"/>
      <c r="BA1054" s="171"/>
      <c r="BB1054" s="171"/>
      <c r="BC1054" s="171"/>
      <c r="BD1054" s="171"/>
      <c r="BE1054" s="171"/>
      <c r="BF1054" s="171"/>
      <c r="BG1054" s="171"/>
      <c r="BH1054" s="184"/>
      <c r="BI1054" s="178"/>
      <c r="BJ1054" s="178"/>
      <c r="BK1054" s="172"/>
      <c r="BM1054" s="9"/>
    </row>
    <row r="1055" spans="2:73" x14ac:dyDescent="0.45">
      <c r="B1055" s="189"/>
      <c r="C1055" s="171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71"/>
      <c r="AI1055" s="171"/>
      <c r="AJ1055" s="171"/>
      <c r="AK1055" s="171"/>
      <c r="AL1055" s="171"/>
      <c r="AM1055" s="171"/>
      <c r="AN1055" s="171"/>
      <c r="AO1055" s="171"/>
      <c r="AP1055" s="171"/>
      <c r="AQ1055" s="171"/>
      <c r="AR1055" s="171"/>
      <c r="AS1055" s="171"/>
      <c r="AT1055" s="171"/>
      <c r="AU1055" s="171"/>
      <c r="AV1055" s="171"/>
      <c r="AW1055" s="171"/>
      <c r="AX1055" s="171"/>
      <c r="AY1055" s="171"/>
      <c r="AZ1055" s="171"/>
      <c r="BA1055" s="171"/>
      <c r="BB1055" s="171"/>
      <c r="BC1055" s="171"/>
      <c r="BD1055" s="171"/>
      <c r="BE1055" s="171"/>
      <c r="BF1055" s="171"/>
      <c r="BG1055" s="171"/>
      <c r="BH1055" s="184"/>
      <c r="BI1055" s="178"/>
      <c r="BJ1055" s="178"/>
      <c r="BK1055" s="172"/>
      <c r="BM1055" s="9"/>
    </row>
    <row r="1056" spans="2:73" ht="14.65" thickBot="1" x14ac:dyDescent="0.5">
      <c r="B1056" s="189"/>
      <c r="C1056" s="171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71"/>
      <c r="AI1056" s="171"/>
      <c r="AJ1056" s="171"/>
      <c r="AK1056" s="171"/>
      <c r="AL1056" s="171"/>
      <c r="AM1056" s="171"/>
      <c r="AN1056" s="171"/>
      <c r="AO1056" s="171"/>
      <c r="AP1056" s="171"/>
      <c r="AQ1056" s="171"/>
      <c r="AR1056" s="171"/>
      <c r="AS1056" s="171"/>
      <c r="AT1056" s="171"/>
      <c r="AU1056" s="171"/>
      <c r="AV1056" s="171"/>
      <c r="AW1056" s="171"/>
      <c r="AX1056" s="171"/>
      <c r="AY1056" s="171"/>
      <c r="AZ1056" s="171"/>
      <c r="BA1056" s="171"/>
      <c r="BB1056" s="171"/>
      <c r="BC1056" s="171"/>
      <c r="BD1056" s="171"/>
      <c r="BE1056" s="171"/>
      <c r="BF1056" s="171"/>
      <c r="BG1056" s="171"/>
      <c r="BH1056" s="184"/>
      <c r="BI1056" s="178"/>
      <c r="BJ1056" s="178"/>
      <c r="BK1056" s="172"/>
      <c r="BM1056" s="9"/>
    </row>
    <row r="1057" spans="1:123" s="12" customFormat="1" ht="21.75" thickTop="1" thickBot="1" x14ac:dyDescent="0.5">
      <c r="A1057" s="8"/>
      <c r="B1057" s="185"/>
      <c r="C1057" s="172"/>
      <c r="D1057" s="172"/>
      <c r="E1057" s="172"/>
      <c r="F1057" s="172"/>
      <c r="G1057" s="172"/>
      <c r="H1057" s="172"/>
      <c r="I1057" s="172"/>
      <c r="J1057" s="172"/>
      <c r="K1057" s="172"/>
      <c r="L1057" s="172"/>
      <c r="M1057" s="172"/>
      <c r="N1057" s="172"/>
      <c r="O1057" s="172"/>
      <c r="P1057" s="172"/>
      <c r="Q1057" s="172"/>
      <c r="R1057" s="172"/>
      <c r="S1057" s="172"/>
      <c r="T1057" s="172"/>
      <c r="U1057" s="172"/>
      <c r="V1057" s="172"/>
      <c r="W1057" s="172"/>
      <c r="X1057" s="172"/>
      <c r="Y1057" s="172"/>
      <c r="Z1057" s="172"/>
      <c r="AA1057" s="172"/>
      <c r="AB1057" s="172"/>
      <c r="AC1057" s="172"/>
      <c r="AD1057" s="172"/>
      <c r="AE1057" s="172"/>
      <c r="AF1057" s="172"/>
      <c r="AG1057" s="172"/>
      <c r="AH1057" s="172"/>
      <c r="AI1057" s="172"/>
      <c r="AJ1057" s="172"/>
      <c r="AK1057" s="172"/>
      <c r="AL1057" s="172"/>
      <c r="AM1057" s="172"/>
      <c r="AN1057" s="172"/>
      <c r="AO1057" s="172"/>
      <c r="AP1057" s="172"/>
      <c r="AQ1057" s="172"/>
      <c r="AR1057" s="172"/>
      <c r="AS1057" s="172"/>
      <c r="AT1057" s="172"/>
      <c r="AU1057" s="172"/>
      <c r="AV1057" s="172"/>
      <c r="AW1057" s="172"/>
      <c r="AX1057" s="172"/>
      <c r="AY1057" s="172"/>
      <c r="AZ1057" s="172"/>
      <c r="BA1057" s="172"/>
      <c r="BB1057" s="172"/>
      <c r="BC1057" s="172"/>
      <c r="BD1057" s="172"/>
      <c r="BE1057" s="172"/>
      <c r="BF1057" s="172"/>
      <c r="BG1057" s="172"/>
      <c r="BH1057" s="185"/>
      <c r="BI1057" s="178"/>
      <c r="BJ1057" s="178"/>
      <c r="BK1057" s="172"/>
      <c r="BL1057"/>
      <c r="BM1057"/>
      <c r="BN1057"/>
      <c r="BO1057" s="5" t="s">
        <v>103</v>
      </c>
      <c r="BP1057" s="5" t="s">
        <v>508</v>
      </c>
      <c r="BQ1057" s="5" t="s">
        <v>104</v>
      </c>
      <c r="BR1057" s="5" t="s">
        <v>509</v>
      </c>
      <c r="BS1057" s="5" t="s">
        <v>549</v>
      </c>
      <c r="BT1057" s="5" t="s">
        <v>510</v>
      </c>
      <c r="BU1057" s="5" t="s">
        <v>511</v>
      </c>
      <c r="BV1057" s="5" t="s">
        <v>122</v>
      </c>
      <c r="BW1057" s="5" t="s">
        <v>558</v>
      </c>
      <c r="BX1057" s="5" t="s">
        <v>559</v>
      </c>
      <c r="BY1057" s="5" t="s">
        <v>111</v>
      </c>
      <c r="BZ1057" s="5" t="s">
        <v>512</v>
      </c>
      <c r="CA1057" s="5" t="s">
        <v>514</v>
      </c>
      <c r="CB1057" s="5" t="s">
        <v>560</v>
      </c>
      <c r="CC1057" s="5" t="s">
        <v>561</v>
      </c>
      <c r="CD1057" s="5" t="s">
        <v>515</v>
      </c>
      <c r="CE1057" s="5" t="s">
        <v>513</v>
      </c>
      <c r="CF1057" s="5" t="s">
        <v>562</v>
      </c>
      <c r="CG1057" s="5" t="s">
        <v>550</v>
      </c>
      <c r="CH1057" s="5" t="s">
        <v>551</v>
      </c>
      <c r="CI1057" s="5" t="s">
        <v>563</v>
      </c>
      <c r="CJ1057" s="5" t="s">
        <v>115</v>
      </c>
      <c r="CK1057" s="5" t="s">
        <v>112</v>
      </c>
      <c r="CL1057" s="5" t="s">
        <v>109</v>
      </c>
      <c r="CM1057" s="5" t="s">
        <v>552</v>
      </c>
      <c r="CN1057" s="5" t="s">
        <v>176</v>
      </c>
      <c r="CO1057" s="5" t="s">
        <v>177</v>
      </c>
      <c r="CP1057" s="5" t="s">
        <v>119</v>
      </c>
      <c r="CQ1057" s="5" t="s">
        <v>516</v>
      </c>
      <c r="CR1057" s="5" t="s">
        <v>178</v>
      </c>
      <c r="CS1057" s="5" t="s">
        <v>118</v>
      </c>
      <c r="CT1057" s="5" t="s">
        <v>108</v>
      </c>
      <c r="CU1057" s="5" t="s">
        <v>564</v>
      </c>
      <c r="CV1057" s="5" t="s">
        <v>105</v>
      </c>
      <c r="CW1057" s="5" t="s">
        <v>107</v>
      </c>
      <c r="CX1057" s="5" t="s">
        <v>123</v>
      </c>
      <c r="CY1057" s="5" t="s">
        <v>175</v>
      </c>
      <c r="CZ1057" s="5" t="s">
        <v>116</v>
      </c>
      <c r="DA1057" s="5" t="s">
        <v>114</v>
      </c>
      <c r="DB1057" s="5" t="s">
        <v>117</v>
      </c>
      <c r="DC1057" s="5" t="s">
        <v>517</v>
      </c>
      <c r="DD1057" s="5" t="s">
        <v>120</v>
      </c>
      <c r="DE1057" s="5" t="s">
        <v>124</v>
      </c>
      <c r="DF1057" s="5" t="s">
        <v>121</v>
      </c>
      <c r="DG1057" s="5" t="s">
        <v>565</v>
      </c>
      <c r="DH1057" s="5" t="s">
        <v>566</v>
      </c>
      <c r="DI1057" s="5" t="s">
        <v>567</v>
      </c>
      <c r="DJ1057" s="5" t="s">
        <v>553</v>
      </c>
      <c r="DK1057" s="5" t="s">
        <v>110</v>
      </c>
      <c r="DL1057" s="5" t="s">
        <v>113</v>
      </c>
      <c r="DM1057" s="5" t="s">
        <v>568</v>
      </c>
      <c r="DN1057" s="5" t="s">
        <v>569</v>
      </c>
      <c r="DO1057" s="5" t="s">
        <v>518</v>
      </c>
      <c r="DP1057" s="5" t="s">
        <v>519</v>
      </c>
      <c r="DQ1057" s="5" t="s">
        <v>520</v>
      </c>
      <c r="DR1057" s="5" t="s">
        <v>106</v>
      </c>
      <c r="DS1057" s="5" t="s">
        <v>570</v>
      </c>
    </row>
    <row r="1058" spans="1:123" ht="14.65" thickTop="1" x14ac:dyDescent="0.45">
      <c r="A1058" s="28" t="s">
        <v>230</v>
      </c>
      <c r="B1058" s="189"/>
      <c r="C1058" s="171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71"/>
      <c r="AI1058" s="171"/>
      <c r="AJ1058" s="171"/>
      <c r="AK1058" s="171"/>
      <c r="AL1058" s="171"/>
      <c r="AM1058" s="171"/>
      <c r="AN1058" s="171"/>
      <c r="AO1058" s="171"/>
      <c r="AP1058" s="171"/>
      <c r="AQ1058" s="171"/>
      <c r="AR1058" s="171"/>
      <c r="AS1058" s="171"/>
      <c r="AT1058" s="171"/>
      <c r="AU1058" s="171"/>
      <c r="AV1058" s="171"/>
      <c r="AW1058" s="171"/>
      <c r="AX1058" s="171"/>
      <c r="AY1058" s="171"/>
      <c r="AZ1058" s="171"/>
      <c r="BA1058" s="171"/>
      <c r="BB1058" s="171"/>
      <c r="BC1058" s="171"/>
      <c r="BD1058" s="171"/>
      <c r="BE1058" s="171"/>
      <c r="BF1058" s="171"/>
      <c r="BG1058" s="171"/>
      <c r="BH1058" s="184"/>
      <c r="BI1058" s="178"/>
      <c r="BJ1058" s="178"/>
      <c r="BK1058" s="172"/>
      <c r="BM1058" s="9"/>
      <c r="BO1058" s="102"/>
      <c r="BP1058" s="102"/>
      <c r="BQ1058" s="102"/>
      <c r="BR1058" s="102"/>
      <c r="BS1058" s="102"/>
      <c r="BT1058" s="102"/>
      <c r="BU1058" s="102"/>
      <c r="BV1058" s="102"/>
      <c r="BW1058" s="102"/>
      <c r="BX1058" s="102"/>
      <c r="BY1058" s="102"/>
      <c r="BZ1058" s="102"/>
      <c r="CA1058" s="102"/>
      <c r="CB1058" s="102"/>
      <c r="CC1058" s="102"/>
      <c r="CD1058" s="102"/>
      <c r="CE1058" s="102"/>
      <c r="CF1058" s="102"/>
      <c r="CG1058" s="102"/>
      <c r="CH1058" s="102"/>
      <c r="CI1058" s="102"/>
      <c r="CJ1058" s="102"/>
      <c r="CK1058" s="102"/>
      <c r="CL1058" s="102"/>
      <c r="CM1058" s="102"/>
      <c r="CN1058" s="102"/>
      <c r="CO1058" s="102"/>
      <c r="CP1058" s="102"/>
      <c r="CQ1058" s="102"/>
      <c r="CR1058" s="102"/>
      <c r="CS1058" s="102"/>
      <c r="CT1058" s="102"/>
      <c r="CU1058" s="102"/>
      <c r="CV1058" s="102"/>
      <c r="CW1058" s="102"/>
      <c r="CX1058" s="102"/>
      <c r="CY1058" s="102"/>
      <c r="CZ1058" s="102"/>
      <c r="DA1058" s="102"/>
      <c r="DB1058" s="102"/>
      <c r="DC1058" s="102"/>
      <c r="DD1058" s="102"/>
      <c r="DE1058" s="102"/>
      <c r="DF1058" s="102"/>
      <c r="DG1058" s="102"/>
      <c r="DH1058" s="102"/>
      <c r="DI1058" s="102"/>
      <c r="DJ1058" s="102"/>
      <c r="DK1058" s="102"/>
      <c r="DL1058" s="102"/>
      <c r="DM1058" s="102"/>
      <c r="DN1058" s="102"/>
      <c r="DO1058" s="102"/>
      <c r="DP1058" s="102"/>
      <c r="DQ1058" s="102"/>
      <c r="DR1058" s="102"/>
      <c r="DS1058" s="102"/>
    </row>
    <row r="1059" spans="1:123" x14ac:dyDescent="0.45">
      <c r="A1059" s="8">
        <f>INPUT!$P$4</f>
        <v>0</v>
      </c>
      <c r="B1059" s="189"/>
      <c r="C1059" s="171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71"/>
      <c r="AI1059" s="171"/>
      <c r="AJ1059" s="171"/>
      <c r="AK1059" s="171"/>
      <c r="AL1059" s="171"/>
      <c r="AM1059" s="171"/>
      <c r="AN1059" s="171"/>
      <c r="AO1059" s="171"/>
      <c r="AP1059" s="171"/>
      <c r="AQ1059" s="171"/>
      <c r="AR1059" s="171"/>
      <c r="AS1059" s="171"/>
      <c r="AT1059" s="171"/>
      <c r="AU1059" s="171"/>
      <c r="AV1059" s="171"/>
      <c r="AW1059" s="171"/>
      <c r="AX1059" s="171"/>
      <c r="AY1059" s="171"/>
      <c r="AZ1059" s="171"/>
      <c r="BA1059" s="171"/>
      <c r="BB1059" s="171"/>
      <c r="BC1059" s="171"/>
      <c r="BD1059" s="171"/>
      <c r="BE1059" s="171"/>
      <c r="BF1059" s="171"/>
      <c r="BG1059" s="171"/>
      <c r="BH1059" s="184"/>
      <c r="BI1059" s="178"/>
      <c r="BJ1059" s="178"/>
      <c r="BK1059" s="172"/>
      <c r="BM1059" s="9"/>
      <c r="BO1059" s="39">
        <v>0</v>
      </c>
      <c r="BP1059" s="39">
        <v>0</v>
      </c>
      <c r="BQ1059" s="39">
        <v>0</v>
      </c>
      <c r="BR1059" s="39">
        <v>0</v>
      </c>
      <c r="BS1059" s="39">
        <v>0</v>
      </c>
      <c r="BT1059" s="39">
        <v>0</v>
      </c>
      <c r="BU1059" s="39">
        <v>0</v>
      </c>
      <c r="BV1059" s="39">
        <v>0</v>
      </c>
      <c r="BW1059" s="39">
        <v>0</v>
      </c>
      <c r="BX1059" s="39">
        <v>0</v>
      </c>
      <c r="BY1059" s="39">
        <v>0</v>
      </c>
      <c r="BZ1059" s="39">
        <v>0</v>
      </c>
      <c r="CA1059" s="39">
        <v>0</v>
      </c>
      <c r="CB1059" s="39">
        <v>0</v>
      </c>
      <c r="CC1059" s="39">
        <v>0</v>
      </c>
      <c r="CD1059" s="39">
        <v>0</v>
      </c>
      <c r="CE1059" s="39">
        <v>0</v>
      </c>
      <c r="CF1059" s="39">
        <v>0</v>
      </c>
      <c r="CG1059" s="39">
        <v>0</v>
      </c>
      <c r="CH1059" s="39">
        <v>0</v>
      </c>
      <c r="CI1059" s="39">
        <v>0</v>
      </c>
      <c r="CJ1059" s="39">
        <v>0</v>
      </c>
      <c r="CK1059" s="39">
        <v>0</v>
      </c>
      <c r="CL1059" s="39">
        <v>0</v>
      </c>
      <c r="CM1059" s="39">
        <v>0</v>
      </c>
      <c r="CN1059" s="39">
        <v>0</v>
      </c>
      <c r="CO1059" s="39">
        <v>0</v>
      </c>
      <c r="CP1059" s="39">
        <v>0</v>
      </c>
      <c r="CQ1059" s="39">
        <v>0</v>
      </c>
      <c r="CR1059" s="39">
        <v>0</v>
      </c>
      <c r="CS1059" s="39">
        <v>0</v>
      </c>
      <c r="CT1059" s="39">
        <v>0</v>
      </c>
      <c r="CU1059" s="39">
        <v>0</v>
      </c>
      <c r="CV1059" s="39">
        <v>0</v>
      </c>
      <c r="CW1059" s="39">
        <v>0</v>
      </c>
      <c r="CX1059" s="39">
        <v>0</v>
      </c>
      <c r="CY1059" s="39">
        <v>0</v>
      </c>
      <c r="CZ1059" s="39">
        <v>0</v>
      </c>
      <c r="DA1059" s="39">
        <v>0</v>
      </c>
      <c r="DB1059" s="39">
        <v>0</v>
      </c>
      <c r="DC1059" s="39">
        <v>0</v>
      </c>
      <c r="DD1059" s="39">
        <v>0</v>
      </c>
      <c r="DE1059" s="39">
        <v>0</v>
      </c>
      <c r="DF1059" s="39">
        <v>0</v>
      </c>
      <c r="DG1059" s="39">
        <v>0</v>
      </c>
      <c r="DH1059" s="39">
        <v>0</v>
      </c>
      <c r="DI1059" s="39">
        <v>0</v>
      </c>
      <c r="DJ1059" s="39">
        <v>0</v>
      </c>
      <c r="DK1059" s="39">
        <v>0</v>
      </c>
      <c r="DL1059" s="39">
        <v>0</v>
      </c>
      <c r="DM1059" s="39">
        <v>0</v>
      </c>
      <c r="DN1059" s="39">
        <v>0</v>
      </c>
      <c r="DO1059" s="39">
        <v>0</v>
      </c>
      <c r="DP1059" s="39">
        <v>0</v>
      </c>
      <c r="DQ1059" s="39">
        <v>0</v>
      </c>
      <c r="DR1059" s="39">
        <v>0</v>
      </c>
      <c r="DS1059" s="39">
        <v>0</v>
      </c>
    </row>
    <row r="1060" spans="1:123" x14ac:dyDescent="0.45">
      <c r="B1060" s="189"/>
      <c r="C1060" s="171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71"/>
      <c r="AI1060" s="171"/>
      <c r="AJ1060" s="171"/>
      <c r="AK1060" s="171"/>
      <c r="AL1060" s="171"/>
      <c r="AM1060" s="171"/>
      <c r="AN1060" s="171"/>
      <c r="AO1060" s="171"/>
      <c r="AP1060" s="171"/>
      <c r="AQ1060" s="171"/>
      <c r="AR1060" s="171"/>
      <c r="AS1060" s="171"/>
      <c r="AT1060" s="171"/>
      <c r="AU1060" s="171"/>
      <c r="AV1060" s="171"/>
      <c r="AW1060" s="171"/>
      <c r="AX1060" s="171"/>
      <c r="AY1060" s="171"/>
      <c r="AZ1060" s="171"/>
      <c r="BA1060" s="171"/>
      <c r="BB1060" s="171"/>
      <c r="BC1060" s="171"/>
      <c r="BD1060" s="171"/>
      <c r="BE1060" s="171"/>
      <c r="BF1060" s="171"/>
      <c r="BG1060" s="171"/>
      <c r="BH1060" s="184"/>
      <c r="BI1060" s="178"/>
      <c r="BJ1060" s="178"/>
      <c r="BK1060" s="172"/>
      <c r="BM1060" s="9"/>
      <c r="BO1060" s="40">
        <f t="shared" ref="BO1060:CT1060" si="52">ROWS(C1058:C1117)-COUNTBLANK(C1058:C1117)</f>
        <v>0</v>
      </c>
      <c r="BP1060" s="40">
        <f t="shared" si="52"/>
        <v>0</v>
      </c>
      <c r="BQ1060" s="40">
        <f t="shared" si="52"/>
        <v>0</v>
      </c>
      <c r="BR1060" s="40">
        <f t="shared" si="52"/>
        <v>0</v>
      </c>
      <c r="BS1060" s="40">
        <f t="shared" si="52"/>
        <v>0</v>
      </c>
      <c r="BT1060" s="40">
        <f t="shared" si="52"/>
        <v>0</v>
      </c>
      <c r="BU1060" s="40">
        <f t="shared" si="52"/>
        <v>0</v>
      </c>
      <c r="BV1060" s="40">
        <f t="shared" si="52"/>
        <v>0</v>
      </c>
      <c r="BW1060" s="40">
        <f t="shared" si="52"/>
        <v>0</v>
      </c>
      <c r="BX1060" s="40">
        <f t="shared" si="52"/>
        <v>0</v>
      </c>
      <c r="BY1060" s="40">
        <f t="shared" si="52"/>
        <v>0</v>
      </c>
      <c r="BZ1060" s="40">
        <f t="shared" si="52"/>
        <v>0</v>
      </c>
      <c r="CA1060" s="40">
        <f t="shared" si="52"/>
        <v>0</v>
      </c>
      <c r="CB1060" s="40">
        <f t="shared" si="52"/>
        <v>0</v>
      </c>
      <c r="CC1060" s="40">
        <f t="shared" si="52"/>
        <v>0</v>
      </c>
      <c r="CD1060" s="40">
        <f t="shared" si="52"/>
        <v>0</v>
      </c>
      <c r="CE1060" s="40">
        <f t="shared" si="52"/>
        <v>0</v>
      </c>
      <c r="CF1060" s="40">
        <f t="shared" si="52"/>
        <v>0</v>
      </c>
      <c r="CG1060" s="40">
        <f t="shared" si="52"/>
        <v>0</v>
      </c>
      <c r="CH1060" s="40">
        <f t="shared" si="52"/>
        <v>0</v>
      </c>
      <c r="CI1060" s="40">
        <f t="shared" si="52"/>
        <v>0</v>
      </c>
      <c r="CJ1060" s="40">
        <f t="shared" si="52"/>
        <v>0</v>
      </c>
      <c r="CK1060" s="40">
        <f t="shared" si="52"/>
        <v>0</v>
      </c>
      <c r="CL1060" s="40">
        <f t="shared" si="52"/>
        <v>0</v>
      </c>
      <c r="CM1060" s="40">
        <f t="shared" si="52"/>
        <v>0</v>
      </c>
      <c r="CN1060" s="40">
        <f t="shared" si="52"/>
        <v>0</v>
      </c>
      <c r="CO1060" s="40">
        <f t="shared" si="52"/>
        <v>0</v>
      </c>
      <c r="CP1060" s="40">
        <f t="shared" si="52"/>
        <v>0</v>
      </c>
      <c r="CQ1060" s="40">
        <f t="shared" si="52"/>
        <v>0</v>
      </c>
      <c r="CR1060" s="40">
        <f t="shared" si="52"/>
        <v>0</v>
      </c>
      <c r="CS1060" s="40">
        <f t="shared" si="52"/>
        <v>0</v>
      </c>
      <c r="CT1060" s="40">
        <f t="shared" si="52"/>
        <v>0</v>
      </c>
      <c r="CU1060" s="40">
        <f t="shared" ref="CU1060:DS1060" si="53">ROWS(AI1058:AI1117)-COUNTBLANK(AI1058:AI1117)</f>
        <v>0</v>
      </c>
      <c r="CV1060" s="40">
        <f t="shared" si="53"/>
        <v>0</v>
      </c>
      <c r="CW1060" s="40">
        <f t="shared" si="53"/>
        <v>0</v>
      </c>
      <c r="CX1060" s="40">
        <f t="shared" si="53"/>
        <v>0</v>
      </c>
      <c r="CY1060" s="40">
        <f t="shared" si="53"/>
        <v>0</v>
      </c>
      <c r="CZ1060" s="40">
        <f t="shared" si="53"/>
        <v>0</v>
      </c>
      <c r="DA1060" s="40">
        <f t="shared" si="53"/>
        <v>0</v>
      </c>
      <c r="DB1060" s="40">
        <f t="shared" si="53"/>
        <v>0</v>
      </c>
      <c r="DC1060" s="40">
        <f t="shared" si="53"/>
        <v>0</v>
      </c>
      <c r="DD1060" s="40">
        <f t="shared" si="53"/>
        <v>0</v>
      </c>
      <c r="DE1060" s="40">
        <f t="shared" si="53"/>
        <v>0</v>
      </c>
      <c r="DF1060" s="40">
        <f t="shared" si="53"/>
        <v>0</v>
      </c>
      <c r="DG1060" s="40">
        <f t="shared" si="53"/>
        <v>0</v>
      </c>
      <c r="DH1060" s="40">
        <f t="shared" si="53"/>
        <v>0</v>
      </c>
      <c r="DI1060" s="40">
        <f t="shared" si="53"/>
        <v>0</v>
      </c>
      <c r="DJ1060" s="40">
        <f t="shared" si="53"/>
        <v>0</v>
      </c>
      <c r="DK1060" s="40">
        <f t="shared" si="53"/>
        <v>0</v>
      </c>
      <c r="DL1060" s="40">
        <f t="shared" si="53"/>
        <v>0</v>
      </c>
      <c r="DM1060" s="40">
        <f t="shared" si="53"/>
        <v>0</v>
      </c>
      <c r="DN1060" s="40">
        <f t="shared" si="53"/>
        <v>0</v>
      </c>
      <c r="DO1060" s="40">
        <f t="shared" si="53"/>
        <v>0</v>
      </c>
      <c r="DP1060" s="40">
        <f t="shared" si="53"/>
        <v>0</v>
      </c>
      <c r="DQ1060" s="40">
        <f t="shared" si="53"/>
        <v>0</v>
      </c>
      <c r="DR1060" s="40">
        <f t="shared" si="53"/>
        <v>0</v>
      </c>
      <c r="DS1060" s="40">
        <f t="shared" si="53"/>
        <v>0</v>
      </c>
    </row>
    <row r="1061" spans="1:123" x14ac:dyDescent="0.45">
      <c r="B1061" s="189"/>
      <c r="C1061" s="171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71"/>
      <c r="AI1061" s="171"/>
      <c r="AJ1061" s="171"/>
      <c r="AK1061" s="171"/>
      <c r="AL1061" s="171"/>
      <c r="AM1061" s="171"/>
      <c r="AN1061" s="171"/>
      <c r="AO1061" s="171"/>
      <c r="AP1061" s="171"/>
      <c r="AQ1061" s="171"/>
      <c r="AR1061" s="171"/>
      <c r="AS1061" s="171"/>
      <c r="AT1061" s="171"/>
      <c r="AU1061" s="171"/>
      <c r="AV1061" s="171"/>
      <c r="AW1061" s="171"/>
      <c r="AX1061" s="171"/>
      <c r="AY1061" s="171"/>
      <c r="AZ1061" s="171"/>
      <c r="BA1061" s="171"/>
      <c r="BB1061" s="171"/>
      <c r="BC1061" s="171"/>
      <c r="BD1061" s="171"/>
      <c r="BE1061" s="171"/>
      <c r="BF1061" s="171"/>
      <c r="BG1061" s="171"/>
      <c r="BH1061" s="184"/>
      <c r="BI1061" s="178"/>
      <c r="BJ1061" s="178"/>
      <c r="BK1061" s="172"/>
      <c r="BM1061" s="9"/>
    </row>
    <row r="1062" spans="1:123" x14ac:dyDescent="0.45">
      <c r="B1062" s="189"/>
      <c r="C1062" s="171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71"/>
      <c r="AI1062" s="171"/>
      <c r="AJ1062" s="171"/>
      <c r="AK1062" s="171"/>
      <c r="AL1062" s="171"/>
      <c r="AM1062" s="171"/>
      <c r="AN1062" s="171"/>
      <c r="AO1062" s="171"/>
      <c r="AP1062" s="171"/>
      <c r="AQ1062" s="171"/>
      <c r="AR1062" s="171"/>
      <c r="AS1062" s="171"/>
      <c r="AT1062" s="171"/>
      <c r="AU1062" s="171"/>
      <c r="AV1062" s="171"/>
      <c r="AW1062" s="171"/>
      <c r="AX1062" s="171"/>
      <c r="AY1062" s="171"/>
      <c r="AZ1062" s="171"/>
      <c r="BA1062" s="171"/>
      <c r="BB1062" s="171"/>
      <c r="BC1062" s="171"/>
      <c r="BD1062" s="171"/>
      <c r="BE1062" s="171"/>
      <c r="BF1062" s="171"/>
      <c r="BG1062" s="171"/>
      <c r="BH1062" s="184"/>
      <c r="BI1062" s="178"/>
      <c r="BJ1062" s="178"/>
      <c r="BK1062" s="172"/>
      <c r="BM1062" s="9"/>
      <c r="BO1062" s="22" t="s">
        <v>257</v>
      </c>
      <c r="BP1062" s="22" t="s">
        <v>587</v>
      </c>
      <c r="BQ1062" s="22" t="s">
        <v>590</v>
      </c>
      <c r="BR1062" s="22" t="s">
        <v>588</v>
      </c>
      <c r="BS1062" s="22" t="s">
        <v>589</v>
      </c>
    </row>
    <row r="1063" spans="1:123" x14ac:dyDescent="0.45">
      <c r="B1063" s="189"/>
      <c r="C1063" s="171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71"/>
      <c r="AI1063" s="171"/>
      <c r="AJ1063" s="171"/>
      <c r="AK1063" s="171"/>
      <c r="AL1063" s="171"/>
      <c r="AM1063" s="171"/>
      <c r="AN1063" s="171"/>
      <c r="AO1063" s="171"/>
      <c r="AP1063" s="171"/>
      <c r="AQ1063" s="171"/>
      <c r="AR1063" s="171"/>
      <c r="AS1063" s="171"/>
      <c r="AT1063" s="171"/>
      <c r="AU1063" s="171"/>
      <c r="AV1063" s="171"/>
      <c r="AW1063" s="171"/>
      <c r="AX1063" s="171"/>
      <c r="AY1063" s="171"/>
      <c r="AZ1063" s="171"/>
      <c r="BA1063" s="171"/>
      <c r="BB1063" s="171"/>
      <c r="BC1063" s="171"/>
      <c r="BD1063" s="171"/>
      <c r="BE1063" s="171"/>
      <c r="BF1063" s="171"/>
      <c r="BG1063" s="171"/>
      <c r="BH1063" s="184"/>
      <c r="BI1063" s="178"/>
      <c r="BJ1063" s="178"/>
      <c r="BK1063" s="172"/>
      <c r="BM1063" s="9"/>
      <c r="BO1063" s="23">
        <f>ROWS(BH1058:BH1117)-COUNTBLANK(BH1058:BH1117)</f>
        <v>0</v>
      </c>
      <c r="BP1063" s="23">
        <f>COUNTIF(BK1058:BK1117,"FALSE")</f>
        <v>0</v>
      </c>
      <c r="BQ1063" s="23">
        <f>BO1063-BP1063</f>
        <v>0</v>
      </c>
      <c r="BR1063" s="23">
        <f>COUNTIF(BJ1058:BJ1117,"O")</f>
        <v>0</v>
      </c>
      <c r="BS1063" s="23">
        <f>COUNTIF(BJ1058:BJ1117,"*~?")</f>
        <v>0</v>
      </c>
    </row>
    <row r="1064" spans="1:123" x14ac:dyDescent="0.45">
      <c r="B1064" s="189"/>
      <c r="C1064" s="171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71"/>
      <c r="AI1064" s="171"/>
      <c r="AJ1064" s="171"/>
      <c r="AK1064" s="171"/>
      <c r="AL1064" s="171"/>
      <c r="AM1064" s="171"/>
      <c r="AN1064" s="171"/>
      <c r="AO1064" s="171"/>
      <c r="AP1064" s="171"/>
      <c r="AQ1064" s="171"/>
      <c r="AR1064" s="171"/>
      <c r="AS1064" s="171"/>
      <c r="AT1064" s="171"/>
      <c r="AU1064" s="171"/>
      <c r="AV1064" s="171"/>
      <c r="AW1064" s="171"/>
      <c r="AX1064" s="171"/>
      <c r="AY1064" s="171"/>
      <c r="AZ1064" s="171"/>
      <c r="BA1064" s="171"/>
      <c r="BB1064" s="171"/>
      <c r="BC1064" s="171"/>
      <c r="BD1064" s="171"/>
      <c r="BE1064" s="171"/>
      <c r="BF1064" s="171"/>
      <c r="BG1064" s="171"/>
      <c r="BH1064" s="184"/>
      <c r="BI1064" s="178"/>
      <c r="BJ1064" s="178"/>
      <c r="BK1064" s="172"/>
      <c r="BM1064" s="9"/>
    </row>
    <row r="1065" spans="1:123" x14ac:dyDescent="0.45">
      <c r="B1065" s="189"/>
      <c r="C1065" s="171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71"/>
      <c r="AI1065" s="171"/>
      <c r="AJ1065" s="171"/>
      <c r="AK1065" s="171"/>
      <c r="AL1065" s="171"/>
      <c r="AM1065" s="171"/>
      <c r="AN1065" s="171"/>
      <c r="AO1065" s="171"/>
      <c r="AP1065" s="171"/>
      <c r="AQ1065" s="171"/>
      <c r="AR1065" s="171"/>
      <c r="AS1065" s="171"/>
      <c r="AT1065" s="171"/>
      <c r="AU1065" s="171"/>
      <c r="AV1065" s="171"/>
      <c r="AW1065" s="171"/>
      <c r="AX1065" s="171"/>
      <c r="AY1065" s="171"/>
      <c r="AZ1065" s="171"/>
      <c r="BA1065" s="171"/>
      <c r="BB1065" s="171"/>
      <c r="BC1065" s="171"/>
      <c r="BD1065" s="171"/>
      <c r="BE1065" s="171"/>
      <c r="BF1065" s="171"/>
      <c r="BG1065" s="171"/>
      <c r="BH1065" s="184"/>
      <c r="BI1065" s="178"/>
      <c r="BJ1065" s="178"/>
      <c r="BK1065" s="172"/>
      <c r="BM1065" s="9"/>
      <c r="BO1065" s="23"/>
      <c r="BP1065" s="22" t="s">
        <v>455</v>
      </c>
      <c r="BQ1065" s="22" t="s">
        <v>337</v>
      </c>
      <c r="BR1065" s="22" t="s">
        <v>456</v>
      </c>
      <c r="BS1065" s="88" t="s">
        <v>338</v>
      </c>
      <c r="BT1065" s="88" t="s">
        <v>340</v>
      </c>
      <c r="BU1065" s="88" t="s">
        <v>339</v>
      </c>
    </row>
    <row r="1066" spans="1:123" x14ac:dyDescent="0.45">
      <c r="B1066" s="189"/>
      <c r="C1066" s="171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71"/>
      <c r="AI1066" s="171"/>
      <c r="AJ1066" s="171"/>
      <c r="AK1066" s="171"/>
      <c r="AL1066" s="171"/>
      <c r="AM1066" s="171"/>
      <c r="AN1066" s="171"/>
      <c r="AO1066" s="171"/>
      <c r="AP1066" s="171"/>
      <c r="AQ1066" s="171"/>
      <c r="AR1066" s="171"/>
      <c r="AS1066" s="171"/>
      <c r="AT1066" s="171"/>
      <c r="AU1066" s="171"/>
      <c r="AV1066" s="171"/>
      <c r="AW1066" s="171"/>
      <c r="AX1066" s="171"/>
      <c r="AY1066" s="171"/>
      <c r="AZ1066" s="171"/>
      <c r="BA1066" s="171"/>
      <c r="BB1066" s="171"/>
      <c r="BC1066" s="171"/>
      <c r="BD1066" s="171"/>
      <c r="BE1066" s="171"/>
      <c r="BF1066" s="171"/>
      <c r="BG1066" s="171"/>
      <c r="BH1066" s="184"/>
      <c r="BI1066" s="178"/>
      <c r="BJ1066" s="178"/>
      <c r="BK1066" s="172"/>
      <c r="BM1066" s="9"/>
      <c r="BO1066" s="22" t="s">
        <v>260</v>
      </c>
      <c r="BP1066" s="25">
        <f>IF(ISNUMBER(SEARCH("S",A1059)),COUNTIF(BK1058:BK1067,"False"),0)</f>
        <v>0</v>
      </c>
      <c r="BQ1066" s="25">
        <f>IF(ISNUMBER(SEARCH("S",A1059)),COUNTIF(BK1086:BK1095,"False"),0)</f>
        <v>0</v>
      </c>
      <c r="BR1066" s="25">
        <f>IF(ISNUMBER(SEARCH("S",A1059)),COUNTIF(BK1068:BK1085,"False"),0)</f>
        <v>0</v>
      </c>
      <c r="BS1066" s="25">
        <f>IF(ISNUMBER(SEARCH("S",A1059)),COUNTIF(BK1058:BK1067,"False")+COUNTIF(BK1088:BK1091,"False"),0)</f>
        <v>0</v>
      </c>
      <c r="BT1066" s="25">
        <f>IF(ISNUMBER(SEARCH("S",A1059)),COUNTIF(BK1068:BK1077,"False"),0)</f>
        <v>0</v>
      </c>
      <c r="BU1066" s="25">
        <f>IF(ISNUMBER(SEARCH("S",A1059)),COUNTIF(BK1078:BK1087,"False")+COUNTIF(BK1092:BK1095,"False"),0)</f>
        <v>0</v>
      </c>
    </row>
    <row r="1067" spans="1:123" x14ac:dyDescent="0.45">
      <c r="B1067" s="189"/>
      <c r="C1067" s="171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71"/>
      <c r="AI1067" s="171"/>
      <c r="AJ1067" s="171"/>
      <c r="AK1067" s="171"/>
      <c r="AL1067" s="171"/>
      <c r="AM1067" s="171"/>
      <c r="AN1067" s="171"/>
      <c r="AO1067" s="171"/>
      <c r="AP1067" s="171"/>
      <c r="AQ1067" s="171"/>
      <c r="AR1067" s="171"/>
      <c r="AS1067" s="171"/>
      <c r="AT1067" s="171"/>
      <c r="AU1067" s="171"/>
      <c r="AV1067" s="171"/>
      <c r="AW1067" s="171"/>
      <c r="AX1067" s="171"/>
      <c r="AY1067" s="171"/>
      <c r="AZ1067" s="171"/>
      <c r="BA1067" s="171"/>
      <c r="BB1067" s="171"/>
      <c r="BC1067" s="171"/>
      <c r="BD1067" s="171"/>
      <c r="BE1067" s="171"/>
      <c r="BF1067" s="171"/>
      <c r="BG1067" s="171"/>
      <c r="BH1067" s="184"/>
      <c r="BI1067" s="178"/>
      <c r="BJ1067" s="178"/>
      <c r="BK1067" s="172"/>
      <c r="BM1067" s="9"/>
      <c r="BO1067" s="22" t="s">
        <v>352</v>
      </c>
      <c r="BP1067" s="25">
        <f>IF(ISNUMBER(SEARCH("P",A1059)),COUNTIF(BK1058:BK1067,"False"),0)</f>
        <v>0</v>
      </c>
      <c r="BQ1067" s="25">
        <f>IF(ISNUMBER(SEARCH("P",A1059)),COUNTIF(BK1079:BK1088,"False"),0)</f>
        <v>0</v>
      </c>
      <c r="BR1067" s="25">
        <f>IF(ISNUMBER(SEARCH("P",A1059)),COUNTIF(BK1068:BK1078,"False"),0)</f>
        <v>0</v>
      </c>
      <c r="BS1067" s="25">
        <f>IF(ISNUMBER(SEARCH("P",A1059)),COUNTIF(BK1058:BK1066,"False")+COUNTIF(BK1085:BK1086,"False"),0)</f>
        <v>0</v>
      </c>
      <c r="BT1067" s="25">
        <f>IF(ISNUMBER(SEARCH("P",A1059)),COUNTIF(BK1067:BK1075,"False"),0)</f>
        <v>0</v>
      </c>
      <c r="BU1067" s="25">
        <f>IF(ISNUMBER(SEARCH("P",A1059)),COUNTIF(BK1076:BK1084,"False")+COUNTIF(BK1087:BK1088,"False"),0)</f>
        <v>0</v>
      </c>
    </row>
    <row r="1068" spans="1:123" x14ac:dyDescent="0.45">
      <c r="B1068" s="189"/>
      <c r="C1068" s="171"/>
      <c r="D1068" s="171"/>
      <c r="E1068" s="171"/>
      <c r="F1068" s="171"/>
      <c r="G1068" s="171"/>
      <c r="H1068" s="171"/>
      <c r="I1068" s="171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71"/>
      <c r="AE1068" s="171"/>
      <c r="AF1068" s="171"/>
      <c r="AG1068" s="171"/>
      <c r="AH1068" s="171"/>
      <c r="AI1068" s="171"/>
      <c r="AJ1068" s="171"/>
      <c r="AK1068" s="171"/>
      <c r="AL1068" s="171"/>
      <c r="AM1068" s="171"/>
      <c r="AN1068" s="171"/>
      <c r="AO1068" s="171"/>
      <c r="AP1068" s="171"/>
      <c r="AQ1068" s="171"/>
      <c r="AR1068" s="171"/>
      <c r="AS1068" s="171"/>
      <c r="AT1068" s="171"/>
      <c r="AU1068" s="171"/>
      <c r="AV1068" s="171"/>
      <c r="AW1068" s="171"/>
      <c r="AX1068" s="171"/>
      <c r="AY1068" s="171"/>
      <c r="AZ1068" s="171"/>
      <c r="BA1068" s="171"/>
      <c r="BB1068" s="171"/>
      <c r="BC1068" s="171"/>
      <c r="BD1068" s="171"/>
      <c r="BE1068" s="171"/>
      <c r="BF1068" s="171"/>
      <c r="BG1068" s="171"/>
      <c r="BH1068" s="184"/>
      <c r="BI1068" s="178"/>
      <c r="BJ1068" s="178"/>
      <c r="BK1068" s="172"/>
      <c r="BM1068" s="9"/>
      <c r="BO1068" s="22" t="s">
        <v>353</v>
      </c>
      <c r="BP1068" s="25">
        <f>IF(ISNUMBER(SEARCH("A",A1059)),COUNTIF(BK1058:BK1067,"False"),0)</f>
        <v>0</v>
      </c>
      <c r="BQ1068" s="25">
        <f>IF(ISNUMBER(SEARCH("A",A1059)),COUNTIF(BK1108:BK1117,"False"),0)</f>
        <v>0</v>
      </c>
      <c r="BR1068" s="25">
        <f>IF(ISNUMBER(SEARCH("A",A1059)),COUNTIF(BK1068:BK1107,"False"),0)</f>
        <v>0</v>
      </c>
      <c r="BS1068" s="25">
        <f>IF(ISNUMBER(SEARCH("A",A1059)),COUNTIF(BK1058:BK1077,"False"),0)</f>
        <v>0</v>
      </c>
      <c r="BT1068" s="25">
        <f>IF(ISNUMBER(SEARCH("A",A1059)),COUNTIF(BK1078:BK1097,"False"),0)</f>
        <v>0</v>
      </c>
      <c r="BU1068" s="25">
        <f>IF(ISNUMBER(SEARCH("A",A1059)),COUNTIF(BK1098:BK1117,"False"),0)</f>
        <v>0</v>
      </c>
    </row>
    <row r="1069" spans="1:123" x14ac:dyDescent="0.45">
      <c r="B1069" s="189"/>
      <c r="C1069" s="171"/>
      <c r="D1069" s="171"/>
      <c r="E1069" s="171"/>
      <c r="F1069" s="171"/>
      <c r="G1069" s="171"/>
      <c r="H1069" s="171"/>
      <c r="I1069" s="171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71"/>
      <c r="AE1069" s="171"/>
      <c r="AF1069" s="171"/>
      <c r="AG1069" s="171"/>
      <c r="AH1069" s="171"/>
      <c r="AI1069" s="171"/>
      <c r="AJ1069" s="171"/>
      <c r="AK1069" s="171"/>
      <c r="AL1069" s="171"/>
      <c r="AM1069" s="171"/>
      <c r="AN1069" s="171"/>
      <c r="AO1069" s="171"/>
      <c r="AP1069" s="171"/>
      <c r="AQ1069" s="171"/>
      <c r="AR1069" s="171"/>
      <c r="AS1069" s="171"/>
      <c r="AT1069" s="171"/>
      <c r="AU1069" s="171"/>
      <c r="AV1069" s="171"/>
      <c r="AW1069" s="171"/>
      <c r="AX1069" s="171"/>
      <c r="AY1069" s="171"/>
      <c r="AZ1069" s="171"/>
      <c r="BA1069" s="171"/>
      <c r="BB1069" s="171"/>
      <c r="BC1069" s="171"/>
      <c r="BD1069" s="171"/>
      <c r="BE1069" s="171"/>
      <c r="BF1069" s="171"/>
      <c r="BG1069" s="171"/>
      <c r="BH1069" s="184"/>
      <c r="BI1069" s="178"/>
      <c r="BJ1069" s="178"/>
      <c r="BK1069" s="172"/>
      <c r="BM1069" s="9"/>
    </row>
    <row r="1070" spans="1:123" x14ac:dyDescent="0.45">
      <c r="B1070" s="189"/>
      <c r="C1070" s="171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71"/>
      <c r="AI1070" s="171"/>
      <c r="AJ1070" s="171"/>
      <c r="AK1070" s="171"/>
      <c r="AL1070" s="171"/>
      <c r="AM1070" s="171"/>
      <c r="AN1070" s="171"/>
      <c r="AO1070" s="171"/>
      <c r="AP1070" s="171"/>
      <c r="AQ1070" s="171"/>
      <c r="AR1070" s="171"/>
      <c r="AS1070" s="171"/>
      <c r="AT1070" s="171"/>
      <c r="AU1070" s="171"/>
      <c r="AV1070" s="171"/>
      <c r="AW1070" s="171"/>
      <c r="AX1070" s="171"/>
      <c r="AY1070" s="171"/>
      <c r="AZ1070" s="171"/>
      <c r="BA1070" s="171"/>
      <c r="BB1070" s="171"/>
      <c r="BC1070" s="171"/>
      <c r="BD1070" s="171"/>
      <c r="BE1070" s="171"/>
      <c r="BF1070" s="171"/>
      <c r="BG1070" s="171"/>
      <c r="BH1070" s="184"/>
      <c r="BI1070" s="178"/>
      <c r="BJ1070" s="178"/>
      <c r="BK1070" s="172"/>
      <c r="BM1070" s="9"/>
    </row>
    <row r="1071" spans="1:123" x14ac:dyDescent="0.45">
      <c r="B1071" s="189"/>
      <c r="C1071" s="171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71"/>
      <c r="AI1071" s="171"/>
      <c r="AJ1071" s="171"/>
      <c r="AK1071" s="171"/>
      <c r="AL1071" s="171"/>
      <c r="AM1071" s="171"/>
      <c r="AN1071" s="171"/>
      <c r="AO1071" s="171"/>
      <c r="AP1071" s="171"/>
      <c r="AQ1071" s="171"/>
      <c r="AR1071" s="171"/>
      <c r="AS1071" s="171"/>
      <c r="AT1071" s="171"/>
      <c r="AU1071" s="171"/>
      <c r="AV1071" s="171"/>
      <c r="AW1071" s="171"/>
      <c r="AX1071" s="171"/>
      <c r="AY1071" s="171"/>
      <c r="AZ1071" s="171"/>
      <c r="BA1071" s="171"/>
      <c r="BB1071" s="171"/>
      <c r="BC1071" s="171"/>
      <c r="BD1071" s="171"/>
      <c r="BE1071" s="171"/>
      <c r="BF1071" s="171"/>
      <c r="BG1071" s="171"/>
      <c r="BH1071" s="184"/>
      <c r="BI1071" s="178"/>
      <c r="BJ1071" s="178"/>
      <c r="BK1071" s="172"/>
      <c r="BM1071" s="9"/>
    </row>
    <row r="1072" spans="1:123" x14ac:dyDescent="0.45">
      <c r="B1072" s="189"/>
      <c r="C1072" s="171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71"/>
      <c r="AI1072" s="171"/>
      <c r="AJ1072" s="171"/>
      <c r="AK1072" s="171"/>
      <c r="AL1072" s="171"/>
      <c r="AM1072" s="171"/>
      <c r="AN1072" s="171"/>
      <c r="AO1072" s="171"/>
      <c r="AP1072" s="171"/>
      <c r="AQ1072" s="171"/>
      <c r="AR1072" s="171"/>
      <c r="AS1072" s="171"/>
      <c r="AT1072" s="171"/>
      <c r="AU1072" s="171"/>
      <c r="AV1072" s="171"/>
      <c r="AW1072" s="171"/>
      <c r="AX1072" s="171"/>
      <c r="AY1072" s="171"/>
      <c r="AZ1072" s="171"/>
      <c r="BA1072" s="171"/>
      <c r="BB1072" s="171"/>
      <c r="BC1072" s="171"/>
      <c r="BD1072" s="171"/>
      <c r="BE1072" s="171"/>
      <c r="BF1072" s="171"/>
      <c r="BG1072" s="171"/>
      <c r="BH1072" s="184"/>
      <c r="BI1072" s="178"/>
      <c r="BJ1072" s="178"/>
      <c r="BK1072" s="172"/>
      <c r="BM1072" s="9"/>
    </row>
    <row r="1073" spans="2:76" x14ac:dyDescent="0.45">
      <c r="B1073" s="189"/>
      <c r="C1073" s="171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71"/>
      <c r="AI1073" s="171"/>
      <c r="AJ1073" s="171"/>
      <c r="AK1073" s="171"/>
      <c r="AL1073" s="171"/>
      <c r="AM1073" s="171"/>
      <c r="AN1073" s="171"/>
      <c r="AO1073" s="171"/>
      <c r="AP1073" s="171"/>
      <c r="AQ1073" s="171"/>
      <c r="AR1073" s="171"/>
      <c r="AS1073" s="171"/>
      <c r="AT1073" s="171"/>
      <c r="AU1073" s="171"/>
      <c r="AV1073" s="171"/>
      <c r="AW1073" s="171"/>
      <c r="AX1073" s="171"/>
      <c r="AY1073" s="171"/>
      <c r="AZ1073" s="171"/>
      <c r="BA1073" s="171"/>
      <c r="BB1073" s="171"/>
      <c r="BC1073" s="171"/>
      <c r="BD1073" s="171"/>
      <c r="BE1073" s="171"/>
      <c r="BF1073" s="171"/>
      <c r="BG1073" s="171"/>
      <c r="BH1073" s="184"/>
      <c r="BI1073" s="178"/>
      <c r="BJ1073" s="178"/>
      <c r="BK1073" s="172"/>
      <c r="BM1073" s="9"/>
    </row>
    <row r="1074" spans="2:76" x14ac:dyDescent="0.45">
      <c r="B1074" s="189"/>
      <c r="C1074" s="171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71"/>
      <c r="AI1074" s="171"/>
      <c r="AJ1074" s="171"/>
      <c r="AK1074" s="171"/>
      <c r="AL1074" s="171"/>
      <c r="AM1074" s="171"/>
      <c r="AN1074" s="171"/>
      <c r="AO1074" s="171"/>
      <c r="AP1074" s="171"/>
      <c r="AQ1074" s="171"/>
      <c r="AR1074" s="171"/>
      <c r="AS1074" s="171"/>
      <c r="AT1074" s="171"/>
      <c r="AU1074" s="171"/>
      <c r="AV1074" s="171"/>
      <c r="AW1074" s="171"/>
      <c r="AX1074" s="171"/>
      <c r="AY1074" s="171"/>
      <c r="AZ1074" s="171"/>
      <c r="BA1074" s="171"/>
      <c r="BB1074" s="171"/>
      <c r="BC1074" s="171"/>
      <c r="BD1074" s="171"/>
      <c r="BE1074" s="171"/>
      <c r="BF1074" s="171"/>
      <c r="BG1074" s="171"/>
      <c r="BH1074" s="184"/>
      <c r="BI1074" s="178"/>
      <c r="BJ1074" s="178"/>
      <c r="BK1074" s="172"/>
      <c r="BM1074" s="9"/>
    </row>
    <row r="1075" spans="2:76" x14ac:dyDescent="0.45">
      <c r="B1075" s="189"/>
      <c r="C1075" s="171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71"/>
      <c r="AI1075" s="171"/>
      <c r="AJ1075" s="171"/>
      <c r="AK1075" s="171"/>
      <c r="AL1075" s="171"/>
      <c r="AM1075" s="171"/>
      <c r="AN1075" s="171"/>
      <c r="AO1075" s="171"/>
      <c r="AP1075" s="171"/>
      <c r="AQ1075" s="171"/>
      <c r="AR1075" s="171"/>
      <c r="AS1075" s="171"/>
      <c r="AT1075" s="171"/>
      <c r="AU1075" s="171"/>
      <c r="AV1075" s="171"/>
      <c r="AW1075" s="171"/>
      <c r="AX1075" s="171"/>
      <c r="AY1075" s="171"/>
      <c r="AZ1075" s="171"/>
      <c r="BA1075" s="171"/>
      <c r="BB1075" s="171"/>
      <c r="BC1075" s="171"/>
      <c r="BD1075" s="171"/>
      <c r="BE1075" s="171"/>
      <c r="BF1075" s="171"/>
      <c r="BG1075" s="171"/>
      <c r="BH1075" s="184"/>
      <c r="BI1075" s="178"/>
      <c r="BJ1075" s="178"/>
      <c r="BK1075" s="172"/>
      <c r="BM1075" s="9"/>
    </row>
    <row r="1076" spans="2:76" x14ac:dyDescent="0.45">
      <c r="B1076" s="189"/>
      <c r="C1076" s="171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71"/>
      <c r="AI1076" s="171"/>
      <c r="AJ1076" s="171"/>
      <c r="AK1076" s="171"/>
      <c r="AL1076" s="171"/>
      <c r="AM1076" s="171"/>
      <c r="AN1076" s="171"/>
      <c r="AO1076" s="171"/>
      <c r="AP1076" s="171"/>
      <c r="AQ1076" s="171"/>
      <c r="AR1076" s="171"/>
      <c r="AS1076" s="171"/>
      <c r="AT1076" s="171"/>
      <c r="AU1076" s="171"/>
      <c r="AV1076" s="171"/>
      <c r="AW1076" s="171"/>
      <c r="AX1076" s="171"/>
      <c r="AY1076" s="171"/>
      <c r="AZ1076" s="171"/>
      <c r="BA1076" s="171"/>
      <c r="BB1076" s="171"/>
      <c r="BC1076" s="171"/>
      <c r="BD1076" s="171"/>
      <c r="BE1076" s="171"/>
      <c r="BF1076" s="171"/>
      <c r="BG1076" s="171"/>
      <c r="BH1076" s="184"/>
      <c r="BI1076" s="178"/>
      <c r="BJ1076" s="178"/>
      <c r="BK1076" s="172"/>
      <c r="BM1076" s="9"/>
    </row>
    <row r="1077" spans="2:76" x14ac:dyDescent="0.45">
      <c r="B1077" s="189"/>
      <c r="C1077" s="171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71"/>
      <c r="AI1077" s="171"/>
      <c r="AJ1077" s="171"/>
      <c r="AK1077" s="171"/>
      <c r="AL1077" s="171"/>
      <c r="AM1077" s="171"/>
      <c r="AN1077" s="171"/>
      <c r="AO1077" s="171"/>
      <c r="AP1077" s="171"/>
      <c r="AQ1077" s="171"/>
      <c r="AR1077" s="171"/>
      <c r="AS1077" s="171"/>
      <c r="AT1077" s="171"/>
      <c r="AU1077" s="171"/>
      <c r="AV1077" s="171"/>
      <c r="AW1077" s="171"/>
      <c r="AX1077" s="171"/>
      <c r="AY1077" s="171"/>
      <c r="AZ1077" s="171"/>
      <c r="BA1077" s="171"/>
      <c r="BB1077" s="171"/>
      <c r="BC1077" s="171"/>
      <c r="BD1077" s="171"/>
      <c r="BE1077" s="171"/>
      <c r="BF1077" s="171"/>
      <c r="BG1077" s="171"/>
      <c r="BH1077" s="184"/>
      <c r="BI1077" s="178"/>
      <c r="BJ1077" s="178"/>
      <c r="BK1077" s="172"/>
      <c r="BM1077" s="9"/>
      <c r="BX1077" t="s">
        <v>341</v>
      </c>
    </row>
    <row r="1078" spans="2:76" x14ac:dyDescent="0.45">
      <c r="B1078" s="189"/>
      <c r="C1078" s="171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71"/>
      <c r="AI1078" s="171"/>
      <c r="AJ1078" s="171"/>
      <c r="AK1078" s="171"/>
      <c r="AL1078" s="171"/>
      <c r="AM1078" s="171"/>
      <c r="AN1078" s="171"/>
      <c r="AO1078" s="171"/>
      <c r="AP1078" s="171"/>
      <c r="AQ1078" s="171"/>
      <c r="AR1078" s="171"/>
      <c r="AS1078" s="171"/>
      <c r="AT1078" s="171"/>
      <c r="AU1078" s="171"/>
      <c r="AV1078" s="171"/>
      <c r="AW1078" s="171"/>
      <c r="AX1078" s="171"/>
      <c r="AY1078" s="171"/>
      <c r="AZ1078" s="171"/>
      <c r="BA1078" s="171"/>
      <c r="BB1078" s="171"/>
      <c r="BC1078" s="171"/>
      <c r="BD1078" s="171"/>
      <c r="BE1078" s="171"/>
      <c r="BF1078" s="171"/>
      <c r="BG1078" s="171"/>
      <c r="BH1078" s="184"/>
      <c r="BI1078" s="178"/>
      <c r="BJ1078" s="178"/>
      <c r="BK1078" s="172"/>
      <c r="BM1078" s="9"/>
    </row>
    <row r="1079" spans="2:76" x14ac:dyDescent="0.45">
      <c r="B1079" s="189"/>
      <c r="C1079" s="171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71"/>
      <c r="AI1079" s="171"/>
      <c r="AJ1079" s="171"/>
      <c r="AK1079" s="171"/>
      <c r="AL1079" s="171"/>
      <c r="AM1079" s="171"/>
      <c r="AN1079" s="171"/>
      <c r="AO1079" s="171"/>
      <c r="AP1079" s="171"/>
      <c r="AQ1079" s="171"/>
      <c r="AR1079" s="171"/>
      <c r="AS1079" s="171"/>
      <c r="AT1079" s="171"/>
      <c r="AU1079" s="171"/>
      <c r="AV1079" s="171"/>
      <c r="AW1079" s="171"/>
      <c r="AX1079" s="171"/>
      <c r="AY1079" s="171"/>
      <c r="AZ1079" s="171"/>
      <c r="BA1079" s="171"/>
      <c r="BB1079" s="171"/>
      <c r="BC1079" s="171"/>
      <c r="BD1079" s="171"/>
      <c r="BE1079" s="171"/>
      <c r="BF1079" s="171"/>
      <c r="BG1079" s="171"/>
      <c r="BH1079" s="184"/>
      <c r="BI1079" s="178"/>
      <c r="BJ1079" s="178"/>
      <c r="BK1079" s="172"/>
      <c r="BM1079" s="9"/>
    </row>
    <row r="1080" spans="2:76" x14ac:dyDescent="0.45">
      <c r="B1080" s="189"/>
      <c r="C1080" s="171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71"/>
      <c r="AI1080" s="171"/>
      <c r="AJ1080" s="171"/>
      <c r="AK1080" s="171"/>
      <c r="AL1080" s="171"/>
      <c r="AM1080" s="171"/>
      <c r="AN1080" s="171"/>
      <c r="AO1080" s="171"/>
      <c r="AP1080" s="171"/>
      <c r="AQ1080" s="171"/>
      <c r="AR1080" s="171"/>
      <c r="AS1080" s="171"/>
      <c r="AT1080" s="171"/>
      <c r="AU1080" s="171"/>
      <c r="AV1080" s="171"/>
      <c r="AW1080" s="171"/>
      <c r="AX1080" s="171"/>
      <c r="AY1080" s="171"/>
      <c r="AZ1080" s="171"/>
      <c r="BA1080" s="171"/>
      <c r="BB1080" s="171"/>
      <c r="BC1080" s="171"/>
      <c r="BD1080" s="171"/>
      <c r="BE1080" s="171"/>
      <c r="BF1080" s="171"/>
      <c r="BG1080" s="171"/>
      <c r="BH1080" s="184"/>
      <c r="BI1080" s="178"/>
      <c r="BJ1080" s="178"/>
      <c r="BK1080" s="172"/>
      <c r="BM1080" s="9"/>
    </row>
    <row r="1081" spans="2:76" x14ac:dyDescent="0.45">
      <c r="B1081" s="189"/>
      <c r="C1081" s="171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71"/>
      <c r="AI1081" s="171"/>
      <c r="AJ1081" s="171"/>
      <c r="AK1081" s="171"/>
      <c r="AL1081" s="171"/>
      <c r="AM1081" s="171"/>
      <c r="AN1081" s="171"/>
      <c r="AO1081" s="171"/>
      <c r="AP1081" s="171"/>
      <c r="AQ1081" s="171"/>
      <c r="AR1081" s="171"/>
      <c r="AS1081" s="171"/>
      <c r="AT1081" s="171"/>
      <c r="AU1081" s="171"/>
      <c r="AV1081" s="171"/>
      <c r="AW1081" s="171"/>
      <c r="AX1081" s="171"/>
      <c r="AY1081" s="171"/>
      <c r="AZ1081" s="171"/>
      <c r="BA1081" s="171"/>
      <c r="BB1081" s="171"/>
      <c r="BC1081" s="171"/>
      <c r="BD1081" s="171"/>
      <c r="BE1081" s="171"/>
      <c r="BF1081" s="171"/>
      <c r="BG1081" s="171"/>
      <c r="BH1081" s="184"/>
      <c r="BI1081" s="178"/>
      <c r="BJ1081" s="178"/>
      <c r="BK1081" s="172"/>
      <c r="BM1081" s="9"/>
    </row>
    <row r="1082" spans="2:76" x14ac:dyDescent="0.45">
      <c r="B1082" s="189"/>
      <c r="C1082" s="171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71"/>
      <c r="AI1082" s="171"/>
      <c r="AJ1082" s="171"/>
      <c r="AK1082" s="171"/>
      <c r="AL1082" s="171"/>
      <c r="AM1082" s="171"/>
      <c r="AN1082" s="171"/>
      <c r="AO1082" s="171"/>
      <c r="AP1082" s="171"/>
      <c r="AQ1082" s="171"/>
      <c r="AR1082" s="171"/>
      <c r="AS1082" s="171"/>
      <c r="AT1082" s="171"/>
      <c r="AU1082" s="171"/>
      <c r="AV1082" s="171"/>
      <c r="AW1082" s="171"/>
      <c r="AX1082" s="171"/>
      <c r="AY1082" s="171"/>
      <c r="AZ1082" s="171"/>
      <c r="BA1082" s="171"/>
      <c r="BB1082" s="171"/>
      <c r="BC1082" s="171"/>
      <c r="BD1082" s="171"/>
      <c r="BE1082" s="171"/>
      <c r="BF1082" s="171"/>
      <c r="BG1082" s="171"/>
      <c r="BH1082" s="184"/>
      <c r="BI1082" s="178"/>
      <c r="BJ1082" s="178"/>
      <c r="BK1082" s="172"/>
      <c r="BM1082" s="9"/>
    </row>
    <row r="1083" spans="2:76" x14ac:dyDescent="0.45">
      <c r="B1083" s="189"/>
      <c r="C1083" s="171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71"/>
      <c r="AI1083" s="171"/>
      <c r="AJ1083" s="171"/>
      <c r="AK1083" s="171"/>
      <c r="AL1083" s="171"/>
      <c r="AM1083" s="171"/>
      <c r="AN1083" s="171"/>
      <c r="AO1083" s="171"/>
      <c r="AP1083" s="171"/>
      <c r="AQ1083" s="171"/>
      <c r="AR1083" s="171"/>
      <c r="AS1083" s="171"/>
      <c r="AT1083" s="171"/>
      <c r="AU1083" s="171"/>
      <c r="AV1083" s="171"/>
      <c r="AW1083" s="171"/>
      <c r="AX1083" s="171"/>
      <c r="AY1083" s="171"/>
      <c r="AZ1083" s="171"/>
      <c r="BA1083" s="171"/>
      <c r="BB1083" s="171"/>
      <c r="BC1083" s="171"/>
      <c r="BD1083" s="171"/>
      <c r="BE1083" s="171"/>
      <c r="BF1083" s="171"/>
      <c r="BG1083" s="171"/>
      <c r="BH1083" s="184"/>
      <c r="BI1083" s="178"/>
      <c r="BJ1083" s="178"/>
      <c r="BK1083" s="172"/>
      <c r="BM1083" s="9"/>
    </row>
    <row r="1084" spans="2:76" x14ac:dyDescent="0.45">
      <c r="B1084" s="189"/>
      <c r="C1084" s="171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71"/>
      <c r="AI1084" s="171"/>
      <c r="AJ1084" s="171"/>
      <c r="AK1084" s="171"/>
      <c r="AL1084" s="171"/>
      <c r="AM1084" s="171"/>
      <c r="AN1084" s="171"/>
      <c r="AO1084" s="171"/>
      <c r="AP1084" s="171"/>
      <c r="AQ1084" s="171"/>
      <c r="AR1084" s="171"/>
      <c r="AS1084" s="171"/>
      <c r="AT1084" s="171"/>
      <c r="AU1084" s="171"/>
      <c r="AV1084" s="171"/>
      <c r="AW1084" s="171"/>
      <c r="AX1084" s="171"/>
      <c r="AY1084" s="171"/>
      <c r="AZ1084" s="171"/>
      <c r="BA1084" s="171"/>
      <c r="BB1084" s="171"/>
      <c r="BC1084" s="171"/>
      <c r="BD1084" s="171"/>
      <c r="BE1084" s="171"/>
      <c r="BF1084" s="171"/>
      <c r="BG1084" s="171"/>
      <c r="BH1084" s="184"/>
      <c r="BI1084" s="178"/>
      <c r="BJ1084" s="178"/>
      <c r="BK1084" s="172"/>
      <c r="BM1084" s="9"/>
    </row>
    <row r="1085" spans="2:76" x14ac:dyDescent="0.45">
      <c r="B1085" s="189"/>
      <c r="C1085" s="171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71"/>
      <c r="AI1085" s="171"/>
      <c r="AJ1085" s="171"/>
      <c r="AK1085" s="171"/>
      <c r="AL1085" s="171"/>
      <c r="AM1085" s="171"/>
      <c r="AN1085" s="171"/>
      <c r="AO1085" s="171"/>
      <c r="AP1085" s="171"/>
      <c r="AQ1085" s="171"/>
      <c r="AR1085" s="171"/>
      <c r="AS1085" s="171"/>
      <c r="AT1085" s="171"/>
      <c r="AU1085" s="171"/>
      <c r="AV1085" s="171"/>
      <c r="AW1085" s="171"/>
      <c r="AX1085" s="171"/>
      <c r="AY1085" s="171"/>
      <c r="AZ1085" s="171"/>
      <c r="BA1085" s="171"/>
      <c r="BB1085" s="171"/>
      <c r="BC1085" s="171"/>
      <c r="BD1085" s="171"/>
      <c r="BE1085" s="171"/>
      <c r="BF1085" s="171"/>
      <c r="BG1085" s="171"/>
      <c r="BH1085" s="184"/>
      <c r="BI1085" s="178"/>
      <c r="BJ1085" s="178"/>
      <c r="BK1085" s="172"/>
      <c r="BM1085" s="9"/>
    </row>
    <row r="1086" spans="2:76" x14ac:dyDescent="0.45">
      <c r="B1086" s="189"/>
      <c r="C1086" s="171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71"/>
      <c r="AI1086" s="171"/>
      <c r="AJ1086" s="171"/>
      <c r="AK1086" s="171"/>
      <c r="AL1086" s="171"/>
      <c r="AM1086" s="171"/>
      <c r="AN1086" s="171"/>
      <c r="AO1086" s="171"/>
      <c r="AP1086" s="171"/>
      <c r="AQ1086" s="171"/>
      <c r="AR1086" s="171"/>
      <c r="AS1086" s="171"/>
      <c r="AT1086" s="171"/>
      <c r="AU1086" s="171"/>
      <c r="AV1086" s="171"/>
      <c r="AW1086" s="171"/>
      <c r="AX1086" s="171"/>
      <c r="AY1086" s="171"/>
      <c r="AZ1086" s="171"/>
      <c r="BA1086" s="171"/>
      <c r="BB1086" s="171"/>
      <c r="BC1086" s="171"/>
      <c r="BD1086" s="171"/>
      <c r="BE1086" s="171"/>
      <c r="BF1086" s="171"/>
      <c r="BG1086" s="171"/>
      <c r="BH1086" s="184"/>
      <c r="BI1086" s="178"/>
      <c r="BJ1086" s="178"/>
      <c r="BK1086" s="172"/>
      <c r="BM1086" s="9"/>
    </row>
    <row r="1087" spans="2:76" x14ac:dyDescent="0.45">
      <c r="B1087" s="189"/>
      <c r="C1087" s="171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71"/>
      <c r="AI1087" s="171"/>
      <c r="AJ1087" s="171"/>
      <c r="AK1087" s="171"/>
      <c r="AL1087" s="171"/>
      <c r="AM1087" s="171"/>
      <c r="AN1087" s="171"/>
      <c r="AO1087" s="171"/>
      <c r="AP1087" s="171"/>
      <c r="AQ1087" s="171"/>
      <c r="AR1087" s="171"/>
      <c r="AS1087" s="171"/>
      <c r="AT1087" s="171"/>
      <c r="AU1087" s="171"/>
      <c r="AV1087" s="171"/>
      <c r="AW1087" s="171"/>
      <c r="AX1087" s="171"/>
      <c r="AY1087" s="171"/>
      <c r="AZ1087" s="171"/>
      <c r="BA1087" s="171"/>
      <c r="BB1087" s="171"/>
      <c r="BC1087" s="171"/>
      <c r="BD1087" s="171"/>
      <c r="BE1087" s="171"/>
      <c r="BF1087" s="171"/>
      <c r="BG1087" s="171"/>
      <c r="BH1087" s="184"/>
      <c r="BI1087" s="178"/>
      <c r="BJ1087" s="178"/>
      <c r="BK1087" s="172"/>
      <c r="BM1087" s="9"/>
    </row>
    <row r="1088" spans="2:76" x14ac:dyDescent="0.45">
      <c r="B1088" s="189"/>
      <c r="C1088" s="171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71"/>
      <c r="AI1088" s="171"/>
      <c r="AJ1088" s="171"/>
      <c r="AK1088" s="171"/>
      <c r="AL1088" s="171"/>
      <c r="AM1088" s="171"/>
      <c r="AN1088" s="171"/>
      <c r="AO1088" s="171"/>
      <c r="AP1088" s="171"/>
      <c r="AQ1088" s="171"/>
      <c r="AR1088" s="171"/>
      <c r="AS1088" s="171"/>
      <c r="AT1088" s="171"/>
      <c r="AU1088" s="171"/>
      <c r="AV1088" s="171"/>
      <c r="AW1088" s="171"/>
      <c r="AX1088" s="171"/>
      <c r="AY1088" s="171"/>
      <c r="AZ1088" s="171"/>
      <c r="BA1088" s="171"/>
      <c r="BB1088" s="171"/>
      <c r="BC1088" s="171"/>
      <c r="BD1088" s="171"/>
      <c r="BE1088" s="171"/>
      <c r="BF1088" s="171"/>
      <c r="BG1088" s="171"/>
      <c r="BH1088" s="184"/>
      <c r="BI1088" s="178"/>
      <c r="BJ1088" s="178"/>
      <c r="BK1088" s="172"/>
      <c r="BM1088" s="9"/>
    </row>
    <row r="1089" spans="2:65" x14ac:dyDescent="0.45">
      <c r="B1089" s="189"/>
      <c r="C1089" s="171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71"/>
      <c r="AI1089" s="171"/>
      <c r="AJ1089" s="171"/>
      <c r="AK1089" s="171"/>
      <c r="AL1089" s="171"/>
      <c r="AM1089" s="171"/>
      <c r="AN1089" s="171"/>
      <c r="AO1089" s="171"/>
      <c r="AP1089" s="171"/>
      <c r="AQ1089" s="171"/>
      <c r="AR1089" s="171"/>
      <c r="AS1089" s="171"/>
      <c r="AT1089" s="171"/>
      <c r="AU1089" s="171"/>
      <c r="AV1089" s="171"/>
      <c r="AW1089" s="171"/>
      <c r="AX1089" s="171"/>
      <c r="AY1089" s="171"/>
      <c r="AZ1089" s="171"/>
      <c r="BA1089" s="171"/>
      <c r="BB1089" s="171"/>
      <c r="BC1089" s="171"/>
      <c r="BD1089" s="171"/>
      <c r="BE1089" s="171"/>
      <c r="BF1089" s="171"/>
      <c r="BG1089" s="171"/>
      <c r="BH1089" s="184"/>
      <c r="BI1089" s="178"/>
      <c r="BJ1089" s="178"/>
      <c r="BK1089" s="172"/>
      <c r="BM1089" s="9"/>
    </row>
    <row r="1090" spans="2:65" x14ac:dyDescent="0.45">
      <c r="B1090" s="189"/>
      <c r="C1090" s="171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71"/>
      <c r="AI1090" s="171"/>
      <c r="AJ1090" s="171"/>
      <c r="AK1090" s="171"/>
      <c r="AL1090" s="171"/>
      <c r="AM1090" s="171"/>
      <c r="AN1090" s="171"/>
      <c r="AO1090" s="171"/>
      <c r="AP1090" s="171"/>
      <c r="AQ1090" s="171"/>
      <c r="AR1090" s="171"/>
      <c r="AS1090" s="171"/>
      <c r="AT1090" s="171"/>
      <c r="AU1090" s="171"/>
      <c r="AV1090" s="171"/>
      <c r="AW1090" s="171"/>
      <c r="AX1090" s="171"/>
      <c r="AY1090" s="171"/>
      <c r="AZ1090" s="171"/>
      <c r="BA1090" s="171"/>
      <c r="BB1090" s="171"/>
      <c r="BC1090" s="171"/>
      <c r="BD1090" s="171"/>
      <c r="BE1090" s="171"/>
      <c r="BF1090" s="171"/>
      <c r="BG1090" s="171"/>
      <c r="BH1090" s="184"/>
      <c r="BI1090" s="178"/>
      <c r="BJ1090" s="178"/>
      <c r="BK1090" s="172"/>
      <c r="BM1090" s="9"/>
    </row>
    <row r="1091" spans="2:65" x14ac:dyDescent="0.45">
      <c r="B1091" s="189"/>
      <c r="C1091" s="171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71"/>
      <c r="AI1091" s="171"/>
      <c r="AJ1091" s="171"/>
      <c r="AK1091" s="171"/>
      <c r="AL1091" s="171"/>
      <c r="AM1091" s="171"/>
      <c r="AN1091" s="171"/>
      <c r="AO1091" s="171"/>
      <c r="AP1091" s="171"/>
      <c r="AQ1091" s="171"/>
      <c r="AR1091" s="171"/>
      <c r="AS1091" s="171"/>
      <c r="AT1091" s="171"/>
      <c r="AU1091" s="171"/>
      <c r="AV1091" s="171"/>
      <c r="AW1091" s="171"/>
      <c r="AX1091" s="171"/>
      <c r="AY1091" s="171"/>
      <c r="AZ1091" s="171"/>
      <c r="BA1091" s="171"/>
      <c r="BB1091" s="171"/>
      <c r="BC1091" s="171"/>
      <c r="BD1091" s="171"/>
      <c r="BE1091" s="171"/>
      <c r="BF1091" s="171"/>
      <c r="BG1091" s="171"/>
      <c r="BH1091" s="184"/>
      <c r="BI1091" s="178"/>
      <c r="BJ1091" s="178"/>
      <c r="BK1091" s="172"/>
      <c r="BM1091" s="9"/>
    </row>
    <row r="1092" spans="2:65" x14ac:dyDescent="0.45">
      <c r="B1092" s="189"/>
      <c r="C1092" s="171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71"/>
      <c r="AI1092" s="171"/>
      <c r="AJ1092" s="171"/>
      <c r="AK1092" s="171"/>
      <c r="AL1092" s="171"/>
      <c r="AM1092" s="171"/>
      <c r="AN1092" s="171"/>
      <c r="AO1092" s="171"/>
      <c r="AP1092" s="171"/>
      <c r="AQ1092" s="171"/>
      <c r="AR1092" s="171"/>
      <c r="AS1092" s="171"/>
      <c r="AT1092" s="171"/>
      <c r="AU1092" s="171"/>
      <c r="AV1092" s="171"/>
      <c r="AW1092" s="171"/>
      <c r="AX1092" s="171"/>
      <c r="AY1092" s="171"/>
      <c r="AZ1092" s="171"/>
      <c r="BA1092" s="171"/>
      <c r="BB1092" s="171"/>
      <c r="BC1092" s="171"/>
      <c r="BD1092" s="171"/>
      <c r="BE1092" s="171"/>
      <c r="BF1092" s="171"/>
      <c r="BG1092" s="171"/>
      <c r="BH1092" s="184"/>
      <c r="BI1092" s="178"/>
      <c r="BJ1092" s="178"/>
      <c r="BK1092" s="172"/>
      <c r="BM1092" s="9"/>
    </row>
    <row r="1093" spans="2:65" x14ac:dyDescent="0.45">
      <c r="B1093" s="189"/>
      <c r="C1093" s="171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71"/>
      <c r="AI1093" s="171"/>
      <c r="AJ1093" s="171"/>
      <c r="AK1093" s="171"/>
      <c r="AL1093" s="171"/>
      <c r="AM1093" s="171"/>
      <c r="AN1093" s="171"/>
      <c r="AO1093" s="171"/>
      <c r="AP1093" s="171"/>
      <c r="AQ1093" s="171"/>
      <c r="AR1093" s="171"/>
      <c r="AS1093" s="171"/>
      <c r="AT1093" s="171"/>
      <c r="AU1093" s="171"/>
      <c r="AV1093" s="171"/>
      <c r="AW1093" s="171"/>
      <c r="AX1093" s="171"/>
      <c r="AY1093" s="171"/>
      <c r="AZ1093" s="171"/>
      <c r="BA1093" s="171"/>
      <c r="BB1093" s="171"/>
      <c r="BC1093" s="171"/>
      <c r="BD1093" s="171"/>
      <c r="BE1093" s="171"/>
      <c r="BF1093" s="171"/>
      <c r="BG1093" s="171"/>
      <c r="BH1093" s="184"/>
      <c r="BI1093" s="178"/>
      <c r="BJ1093" s="178"/>
      <c r="BK1093" s="172"/>
      <c r="BM1093" s="9"/>
    </row>
    <row r="1094" spans="2:65" x14ac:dyDescent="0.45">
      <c r="B1094" s="189"/>
      <c r="C1094" s="171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71"/>
      <c r="AI1094" s="171"/>
      <c r="AJ1094" s="171"/>
      <c r="AK1094" s="171"/>
      <c r="AL1094" s="171"/>
      <c r="AM1094" s="171"/>
      <c r="AN1094" s="171"/>
      <c r="AO1094" s="171"/>
      <c r="AP1094" s="171"/>
      <c r="AQ1094" s="171"/>
      <c r="AR1094" s="171"/>
      <c r="AS1094" s="171"/>
      <c r="AT1094" s="171"/>
      <c r="AU1094" s="171"/>
      <c r="AV1094" s="171"/>
      <c r="AW1094" s="171"/>
      <c r="AX1094" s="171"/>
      <c r="AY1094" s="171"/>
      <c r="AZ1094" s="171"/>
      <c r="BA1094" s="171"/>
      <c r="BB1094" s="171"/>
      <c r="BC1094" s="171"/>
      <c r="BD1094" s="171"/>
      <c r="BE1094" s="171"/>
      <c r="BF1094" s="171"/>
      <c r="BG1094" s="171"/>
      <c r="BH1094" s="184"/>
      <c r="BI1094" s="178"/>
      <c r="BJ1094" s="178"/>
      <c r="BK1094" s="172"/>
      <c r="BM1094" s="9"/>
    </row>
    <row r="1095" spans="2:65" x14ac:dyDescent="0.45">
      <c r="B1095" s="189"/>
      <c r="C1095" s="171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71"/>
      <c r="AI1095" s="171"/>
      <c r="AJ1095" s="171"/>
      <c r="AK1095" s="171"/>
      <c r="AL1095" s="171"/>
      <c r="AM1095" s="171"/>
      <c r="AN1095" s="171"/>
      <c r="AO1095" s="171"/>
      <c r="AP1095" s="171"/>
      <c r="AQ1095" s="171"/>
      <c r="AR1095" s="171"/>
      <c r="AS1095" s="171"/>
      <c r="AT1095" s="171"/>
      <c r="AU1095" s="171"/>
      <c r="AV1095" s="171"/>
      <c r="AW1095" s="171"/>
      <c r="AX1095" s="171"/>
      <c r="AY1095" s="171"/>
      <c r="AZ1095" s="171"/>
      <c r="BA1095" s="171"/>
      <c r="BB1095" s="171"/>
      <c r="BC1095" s="171"/>
      <c r="BD1095" s="171"/>
      <c r="BE1095" s="171"/>
      <c r="BF1095" s="171"/>
      <c r="BG1095" s="171"/>
      <c r="BH1095" s="184"/>
      <c r="BI1095" s="178"/>
      <c r="BJ1095" s="178"/>
      <c r="BK1095" s="172"/>
      <c r="BM1095" s="9"/>
    </row>
    <row r="1096" spans="2:65" x14ac:dyDescent="0.45">
      <c r="B1096" s="189"/>
      <c r="C1096" s="171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71"/>
      <c r="AI1096" s="171"/>
      <c r="AJ1096" s="171"/>
      <c r="AK1096" s="171"/>
      <c r="AL1096" s="171"/>
      <c r="AM1096" s="171"/>
      <c r="AN1096" s="171"/>
      <c r="AO1096" s="171"/>
      <c r="AP1096" s="171"/>
      <c r="AQ1096" s="171"/>
      <c r="AR1096" s="171"/>
      <c r="AS1096" s="171"/>
      <c r="AT1096" s="171"/>
      <c r="AU1096" s="171"/>
      <c r="AV1096" s="171"/>
      <c r="AW1096" s="171"/>
      <c r="AX1096" s="171"/>
      <c r="AY1096" s="171"/>
      <c r="AZ1096" s="171"/>
      <c r="BA1096" s="171"/>
      <c r="BB1096" s="171"/>
      <c r="BC1096" s="171"/>
      <c r="BD1096" s="171"/>
      <c r="BE1096" s="171"/>
      <c r="BF1096" s="171"/>
      <c r="BG1096" s="171"/>
      <c r="BH1096" s="184"/>
      <c r="BI1096" s="178"/>
      <c r="BJ1096" s="178"/>
      <c r="BK1096" s="172"/>
      <c r="BM1096" s="9"/>
    </row>
    <row r="1097" spans="2:65" x14ac:dyDescent="0.45">
      <c r="B1097" s="189"/>
      <c r="C1097" s="171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71"/>
      <c r="AI1097" s="171"/>
      <c r="AJ1097" s="171"/>
      <c r="AK1097" s="171"/>
      <c r="AL1097" s="171"/>
      <c r="AM1097" s="171"/>
      <c r="AN1097" s="171"/>
      <c r="AO1097" s="171"/>
      <c r="AP1097" s="171"/>
      <c r="AQ1097" s="171"/>
      <c r="AR1097" s="171"/>
      <c r="AS1097" s="171"/>
      <c r="AT1097" s="171"/>
      <c r="AU1097" s="171"/>
      <c r="AV1097" s="171"/>
      <c r="AW1097" s="171"/>
      <c r="AX1097" s="171"/>
      <c r="AY1097" s="171"/>
      <c r="AZ1097" s="171"/>
      <c r="BA1097" s="171"/>
      <c r="BB1097" s="171"/>
      <c r="BC1097" s="171"/>
      <c r="BD1097" s="171"/>
      <c r="BE1097" s="171"/>
      <c r="BF1097" s="171"/>
      <c r="BG1097" s="171"/>
      <c r="BH1097" s="184"/>
      <c r="BI1097" s="178"/>
      <c r="BJ1097" s="178"/>
      <c r="BK1097" s="172"/>
      <c r="BM1097" s="9"/>
    </row>
    <row r="1098" spans="2:65" x14ac:dyDescent="0.45">
      <c r="B1098" s="189"/>
      <c r="C1098" s="171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71"/>
      <c r="AI1098" s="171"/>
      <c r="AJ1098" s="171"/>
      <c r="AK1098" s="171"/>
      <c r="AL1098" s="171"/>
      <c r="AM1098" s="171"/>
      <c r="AN1098" s="171"/>
      <c r="AO1098" s="171"/>
      <c r="AP1098" s="171"/>
      <c r="AQ1098" s="171"/>
      <c r="AR1098" s="171"/>
      <c r="AS1098" s="171"/>
      <c r="AT1098" s="171"/>
      <c r="AU1098" s="171"/>
      <c r="AV1098" s="171"/>
      <c r="AW1098" s="171"/>
      <c r="AX1098" s="171"/>
      <c r="AY1098" s="171"/>
      <c r="AZ1098" s="171"/>
      <c r="BA1098" s="171"/>
      <c r="BB1098" s="171"/>
      <c r="BC1098" s="171"/>
      <c r="BD1098" s="171"/>
      <c r="BE1098" s="171"/>
      <c r="BF1098" s="171"/>
      <c r="BG1098" s="171"/>
      <c r="BH1098" s="184"/>
      <c r="BI1098" s="178"/>
      <c r="BJ1098" s="178"/>
      <c r="BK1098" s="172"/>
      <c r="BM1098" s="9"/>
    </row>
    <row r="1099" spans="2:65" x14ac:dyDescent="0.45">
      <c r="B1099" s="189"/>
      <c r="C1099" s="171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71"/>
      <c r="AI1099" s="171"/>
      <c r="AJ1099" s="171"/>
      <c r="AK1099" s="171"/>
      <c r="AL1099" s="171"/>
      <c r="AM1099" s="171"/>
      <c r="AN1099" s="171"/>
      <c r="AO1099" s="171"/>
      <c r="AP1099" s="171"/>
      <c r="AQ1099" s="171"/>
      <c r="AR1099" s="171"/>
      <c r="AS1099" s="171"/>
      <c r="AT1099" s="171"/>
      <c r="AU1099" s="171"/>
      <c r="AV1099" s="171"/>
      <c r="AW1099" s="171"/>
      <c r="AX1099" s="171"/>
      <c r="AY1099" s="171"/>
      <c r="AZ1099" s="171"/>
      <c r="BA1099" s="171"/>
      <c r="BB1099" s="171"/>
      <c r="BC1099" s="171"/>
      <c r="BD1099" s="171"/>
      <c r="BE1099" s="171"/>
      <c r="BF1099" s="171"/>
      <c r="BG1099" s="171"/>
      <c r="BH1099" s="184"/>
      <c r="BI1099" s="178"/>
      <c r="BJ1099" s="178"/>
      <c r="BK1099" s="172"/>
      <c r="BM1099" s="9"/>
    </row>
    <row r="1100" spans="2:65" x14ac:dyDescent="0.45">
      <c r="B1100" s="189"/>
      <c r="C1100" s="171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71"/>
      <c r="AI1100" s="171"/>
      <c r="AJ1100" s="171"/>
      <c r="AK1100" s="171"/>
      <c r="AL1100" s="171"/>
      <c r="AM1100" s="171"/>
      <c r="AN1100" s="171"/>
      <c r="AO1100" s="171"/>
      <c r="AP1100" s="171"/>
      <c r="AQ1100" s="171"/>
      <c r="AR1100" s="171"/>
      <c r="AS1100" s="171"/>
      <c r="AT1100" s="171"/>
      <c r="AU1100" s="171"/>
      <c r="AV1100" s="171"/>
      <c r="AW1100" s="171"/>
      <c r="AX1100" s="171"/>
      <c r="AY1100" s="171"/>
      <c r="AZ1100" s="171"/>
      <c r="BA1100" s="171"/>
      <c r="BB1100" s="171"/>
      <c r="BC1100" s="171"/>
      <c r="BD1100" s="171"/>
      <c r="BE1100" s="171"/>
      <c r="BF1100" s="171"/>
      <c r="BG1100" s="171"/>
      <c r="BH1100" s="184"/>
      <c r="BI1100" s="178"/>
      <c r="BJ1100" s="178"/>
      <c r="BK1100" s="172"/>
      <c r="BM1100" s="9"/>
    </row>
    <row r="1101" spans="2:65" x14ac:dyDescent="0.45">
      <c r="B1101" s="189"/>
      <c r="C1101" s="171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71"/>
      <c r="AI1101" s="171"/>
      <c r="AJ1101" s="171"/>
      <c r="AK1101" s="171"/>
      <c r="AL1101" s="171"/>
      <c r="AM1101" s="171"/>
      <c r="AN1101" s="171"/>
      <c r="AO1101" s="171"/>
      <c r="AP1101" s="171"/>
      <c r="AQ1101" s="171"/>
      <c r="AR1101" s="171"/>
      <c r="AS1101" s="171"/>
      <c r="AT1101" s="171"/>
      <c r="AU1101" s="171"/>
      <c r="AV1101" s="171"/>
      <c r="AW1101" s="171"/>
      <c r="AX1101" s="171"/>
      <c r="AY1101" s="171"/>
      <c r="AZ1101" s="171"/>
      <c r="BA1101" s="171"/>
      <c r="BB1101" s="171"/>
      <c r="BC1101" s="171"/>
      <c r="BD1101" s="171"/>
      <c r="BE1101" s="171"/>
      <c r="BF1101" s="171"/>
      <c r="BG1101" s="171"/>
      <c r="BH1101" s="184"/>
      <c r="BI1101" s="178"/>
      <c r="BJ1101" s="178"/>
      <c r="BK1101" s="172"/>
      <c r="BM1101" s="9"/>
    </row>
    <row r="1102" spans="2:65" x14ac:dyDescent="0.45">
      <c r="B1102" s="189"/>
      <c r="C1102" s="171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71"/>
      <c r="AI1102" s="171"/>
      <c r="AJ1102" s="171"/>
      <c r="AK1102" s="171"/>
      <c r="AL1102" s="171"/>
      <c r="AM1102" s="171"/>
      <c r="AN1102" s="171"/>
      <c r="AO1102" s="171"/>
      <c r="AP1102" s="171"/>
      <c r="AQ1102" s="171"/>
      <c r="AR1102" s="171"/>
      <c r="AS1102" s="171"/>
      <c r="AT1102" s="171"/>
      <c r="AU1102" s="171"/>
      <c r="AV1102" s="171"/>
      <c r="AW1102" s="171"/>
      <c r="AX1102" s="171"/>
      <c r="AY1102" s="171"/>
      <c r="AZ1102" s="171"/>
      <c r="BA1102" s="171"/>
      <c r="BB1102" s="171"/>
      <c r="BC1102" s="171"/>
      <c r="BD1102" s="171"/>
      <c r="BE1102" s="171"/>
      <c r="BF1102" s="171"/>
      <c r="BG1102" s="171"/>
      <c r="BH1102" s="184"/>
      <c r="BI1102" s="178"/>
      <c r="BJ1102" s="178"/>
      <c r="BK1102" s="172"/>
      <c r="BM1102" s="9"/>
    </row>
    <row r="1103" spans="2:65" x14ac:dyDescent="0.45">
      <c r="B1103" s="189"/>
      <c r="C1103" s="171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71"/>
      <c r="AI1103" s="171"/>
      <c r="AJ1103" s="171"/>
      <c r="AK1103" s="171"/>
      <c r="AL1103" s="171"/>
      <c r="AM1103" s="171"/>
      <c r="AN1103" s="171"/>
      <c r="AO1103" s="171"/>
      <c r="AP1103" s="171"/>
      <c r="AQ1103" s="171"/>
      <c r="AR1103" s="171"/>
      <c r="AS1103" s="171"/>
      <c r="AT1103" s="171"/>
      <c r="AU1103" s="171"/>
      <c r="AV1103" s="171"/>
      <c r="AW1103" s="171"/>
      <c r="AX1103" s="171"/>
      <c r="AY1103" s="171"/>
      <c r="AZ1103" s="171"/>
      <c r="BA1103" s="171"/>
      <c r="BB1103" s="171"/>
      <c r="BC1103" s="171"/>
      <c r="BD1103" s="171"/>
      <c r="BE1103" s="171"/>
      <c r="BF1103" s="171"/>
      <c r="BG1103" s="171"/>
      <c r="BH1103" s="184"/>
      <c r="BI1103" s="178"/>
      <c r="BJ1103" s="178"/>
      <c r="BK1103" s="172"/>
      <c r="BM1103" s="9"/>
    </row>
    <row r="1104" spans="2:65" x14ac:dyDescent="0.45">
      <c r="B1104" s="189"/>
      <c r="C1104" s="171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71"/>
      <c r="AI1104" s="171"/>
      <c r="AJ1104" s="171"/>
      <c r="AK1104" s="171"/>
      <c r="AL1104" s="171"/>
      <c r="AM1104" s="171"/>
      <c r="AN1104" s="171"/>
      <c r="AO1104" s="171"/>
      <c r="AP1104" s="171"/>
      <c r="AQ1104" s="171"/>
      <c r="AR1104" s="171"/>
      <c r="AS1104" s="171"/>
      <c r="AT1104" s="171"/>
      <c r="AU1104" s="171"/>
      <c r="AV1104" s="171"/>
      <c r="AW1104" s="171"/>
      <c r="AX1104" s="171"/>
      <c r="AY1104" s="171"/>
      <c r="AZ1104" s="171"/>
      <c r="BA1104" s="171"/>
      <c r="BB1104" s="171"/>
      <c r="BC1104" s="171"/>
      <c r="BD1104" s="171"/>
      <c r="BE1104" s="171"/>
      <c r="BF1104" s="171"/>
      <c r="BG1104" s="171"/>
      <c r="BH1104" s="184"/>
      <c r="BI1104" s="178"/>
      <c r="BJ1104" s="178"/>
      <c r="BK1104" s="172"/>
      <c r="BM1104" s="9"/>
    </row>
    <row r="1105" spans="1:123" x14ac:dyDescent="0.45">
      <c r="B1105" s="189"/>
      <c r="C1105" s="171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71"/>
      <c r="AI1105" s="171"/>
      <c r="AJ1105" s="171"/>
      <c r="AK1105" s="171"/>
      <c r="AL1105" s="171"/>
      <c r="AM1105" s="171"/>
      <c r="AN1105" s="171"/>
      <c r="AO1105" s="171"/>
      <c r="AP1105" s="171"/>
      <c r="AQ1105" s="171"/>
      <c r="AR1105" s="171"/>
      <c r="AS1105" s="171"/>
      <c r="AT1105" s="171"/>
      <c r="AU1105" s="171"/>
      <c r="AV1105" s="171"/>
      <c r="AW1105" s="171"/>
      <c r="AX1105" s="171"/>
      <c r="AY1105" s="171"/>
      <c r="AZ1105" s="171"/>
      <c r="BA1105" s="171"/>
      <c r="BB1105" s="171"/>
      <c r="BC1105" s="171"/>
      <c r="BD1105" s="171"/>
      <c r="BE1105" s="171"/>
      <c r="BF1105" s="171"/>
      <c r="BG1105" s="171"/>
      <c r="BH1105" s="184"/>
      <c r="BI1105" s="178"/>
      <c r="BJ1105" s="178"/>
      <c r="BK1105" s="172"/>
      <c r="BM1105" s="9"/>
    </row>
    <row r="1106" spans="1:123" x14ac:dyDescent="0.45">
      <c r="B1106" s="189"/>
      <c r="C1106" s="171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71"/>
      <c r="AI1106" s="171"/>
      <c r="AJ1106" s="171"/>
      <c r="AK1106" s="171"/>
      <c r="AL1106" s="171"/>
      <c r="AM1106" s="171"/>
      <c r="AN1106" s="171"/>
      <c r="AO1106" s="171"/>
      <c r="AP1106" s="171"/>
      <c r="AQ1106" s="171"/>
      <c r="AR1106" s="171"/>
      <c r="AS1106" s="171"/>
      <c r="AT1106" s="171"/>
      <c r="AU1106" s="171"/>
      <c r="AV1106" s="171"/>
      <c r="AW1106" s="171"/>
      <c r="AX1106" s="171"/>
      <c r="AY1106" s="171"/>
      <c r="AZ1106" s="171"/>
      <c r="BA1106" s="171"/>
      <c r="BB1106" s="171"/>
      <c r="BC1106" s="171"/>
      <c r="BD1106" s="171"/>
      <c r="BE1106" s="171"/>
      <c r="BF1106" s="171"/>
      <c r="BG1106" s="171"/>
      <c r="BH1106" s="184"/>
      <c r="BI1106" s="178"/>
      <c r="BJ1106" s="178"/>
      <c r="BK1106" s="172"/>
      <c r="BM1106" s="9"/>
    </row>
    <row r="1107" spans="1:123" x14ac:dyDescent="0.45">
      <c r="B1107" s="189"/>
      <c r="C1107" s="171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71"/>
      <c r="AI1107" s="171"/>
      <c r="AJ1107" s="171"/>
      <c r="AK1107" s="171"/>
      <c r="AL1107" s="171"/>
      <c r="AM1107" s="171"/>
      <c r="AN1107" s="171"/>
      <c r="AO1107" s="171"/>
      <c r="AP1107" s="171"/>
      <c r="AQ1107" s="171"/>
      <c r="AR1107" s="171"/>
      <c r="AS1107" s="171"/>
      <c r="AT1107" s="171"/>
      <c r="AU1107" s="171"/>
      <c r="AV1107" s="171"/>
      <c r="AW1107" s="171"/>
      <c r="AX1107" s="171"/>
      <c r="AY1107" s="171"/>
      <c r="AZ1107" s="171"/>
      <c r="BA1107" s="171"/>
      <c r="BB1107" s="171"/>
      <c r="BC1107" s="171"/>
      <c r="BD1107" s="171"/>
      <c r="BE1107" s="171"/>
      <c r="BF1107" s="171"/>
      <c r="BG1107" s="171"/>
      <c r="BH1107" s="184"/>
      <c r="BI1107" s="178"/>
      <c r="BJ1107" s="178"/>
      <c r="BK1107" s="172"/>
      <c r="BM1107" s="9"/>
    </row>
    <row r="1108" spans="1:123" x14ac:dyDescent="0.45">
      <c r="B1108" s="189"/>
      <c r="C1108" s="171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71"/>
      <c r="AI1108" s="171"/>
      <c r="AJ1108" s="171"/>
      <c r="AK1108" s="171"/>
      <c r="AL1108" s="171"/>
      <c r="AM1108" s="171"/>
      <c r="AN1108" s="171"/>
      <c r="AO1108" s="171"/>
      <c r="AP1108" s="171"/>
      <c r="AQ1108" s="171"/>
      <c r="AR1108" s="171"/>
      <c r="AS1108" s="171"/>
      <c r="AT1108" s="171"/>
      <c r="AU1108" s="171"/>
      <c r="AV1108" s="171"/>
      <c r="AW1108" s="171"/>
      <c r="AX1108" s="171"/>
      <c r="AY1108" s="171"/>
      <c r="AZ1108" s="171"/>
      <c r="BA1108" s="171"/>
      <c r="BB1108" s="171"/>
      <c r="BC1108" s="171"/>
      <c r="BD1108" s="171"/>
      <c r="BE1108" s="171"/>
      <c r="BF1108" s="171"/>
      <c r="BG1108" s="171"/>
      <c r="BH1108" s="184"/>
      <c r="BI1108" s="178"/>
      <c r="BJ1108" s="178"/>
      <c r="BK1108" s="172"/>
      <c r="BM1108" s="9"/>
    </row>
    <row r="1109" spans="1:123" x14ac:dyDescent="0.45">
      <c r="B1109" s="189"/>
      <c r="C1109" s="171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71"/>
      <c r="AI1109" s="171"/>
      <c r="AJ1109" s="171"/>
      <c r="AK1109" s="171"/>
      <c r="AL1109" s="171"/>
      <c r="AM1109" s="171"/>
      <c r="AN1109" s="171"/>
      <c r="AO1109" s="171"/>
      <c r="AP1109" s="171"/>
      <c r="AQ1109" s="171"/>
      <c r="AR1109" s="171"/>
      <c r="AS1109" s="171"/>
      <c r="AT1109" s="171"/>
      <c r="AU1109" s="171"/>
      <c r="AV1109" s="171"/>
      <c r="AW1109" s="171"/>
      <c r="AX1109" s="171"/>
      <c r="AY1109" s="171"/>
      <c r="AZ1109" s="171"/>
      <c r="BA1109" s="171"/>
      <c r="BB1109" s="171"/>
      <c r="BC1109" s="171"/>
      <c r="BD1109" s="171"/>
      <c r="BE1109" s="171"/>
      <c r="BF1109" s="171"/>
      <c r="BG1109" s="171"/>
      <c r="BH1109" s="184"/>
      <c r="BI1109" s="178"/>
      <c r="BJ1109" s="178"/>
      <c r="BK1109" s="172"/>
      <c r="BM1109" s="9"/>
    </row>
    <row r="1110" spans="1:123" x14ac:dyDescent="0.45">
      <c r="B1110" s="189"/>
      <c r="C1110" s="171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71"/>
      <c r="AI1110" s="171"/>
      <c r="AJ1110" s="171"/>
      <c r="AK1110" s="171"/>
      <c r="AL1110" s="171"/>
      <c r="AM1110" s="171"/>
      <c r="AN1110" s="171"/>
      <c r="AO1110" s="171"/>
      <c r="AP1110" s="171"/>
      <c r="AQ1110" s="171"/>
      <c r="AR1110" s="171"/>
      <c r="AS1110" s="171"/>
      <c r="AT1110" s="171"/>
      <c r="AU1110" s="171"/>
      <c r="AV1110" s="171"/>
      <c r="AW1110" s="171"/>
      <c r="AX1110" s="171"/>
      <c r="AY1110" s="171"/>
      <c r="AZ1110" s="171"/>
      <c r="BA1110" s="171"/>
      <c r="BB1110" s="171"/>
      <c r="BC1110" s="171"/>
      <c r="BD1110" s="171"/>
      <c r="BE1110" s="171"/>
      <c r="BF1110" s="171"/>
      <c r="BG1110" s="171"/>
      <c r="BH1110" s="184"/>
      <c r="BI1110" s="178"/>
      <c r="BJ1110" s="178"/>
      <c r="BK1110" s="172"/>
      <c r="BM1110" s="9"/>
    </row>
    <row r="1111" spans="1:123" x14ac:dyDescent="0.45">
      <c r="B1111" s="189"/>
      <c r="C1111" s="171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71"/>
      <c r="AI1111" s="171"/>
      <c r="AJ1111" s="171"/>
      <c r="AK1111" s="171"/>
      <c r="AL1111" s="171"/>
      <c r="AM1111" s="171"/>
      <c r="AN1111" s="171"/>
      <c r="AO1111" s="171"/>
      <c r="AP1111" s="171"/>
      <c r="AQ1111" s="171"/>
      <c r="AR1111" s="171"/>
      <c r="AS1111" s="171"/>
      <c r="AT1111" s="171"/>
      <c r="AU1111" s="171"/>
      <c r="AV1111" s="171"/>
      <c r="AW1111" s="171"/>
      <c r="AX1111" s="171"/>
      <c r="AY1111" s="171"/>
      <c r="AZ1111" s="171"/>
      <c r="BA1111" s="171"/>
      <c r="BB1111" s="171"/>
      <c r="BC1111" s="171"/>
      <c r="BD1111" s="171"/>
      <c r="BE1111" s="171"/>
      <c r="BF1111" s="171"/>
      <c r="BG1111" s="171"/>
      <c r="BH1111" s="184"/>
      <c r="BI1111" s="178"/>
      <c r="BJ1111" s="178"/>
      <c r="BK1111" s="172"/>
      <c r="BM1111" s="9"/>
    </row>
    <row r="1112" spans="1:123" x14ac:dyDescent="0.45">
      <c r="B1112" s="189"/>
      <c r="C1112" s="171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71"/>
      <c r="AI1112" s="171"/>
      <c r="AJ1112" s="171"/>
      <c r="AK1112" s="171"/>
      <c r="AL1112" s="171"/>
      <c r="AM1112" s="171"/>
      <c r="AN1112" s="171"/>
      <c r="AO1112" s="171"/>
      <c r="AP1112" s="171"/>
      <c r="AQ1112" s="171"/>
      <c r="AR1112" s="171"/>
      <c r="AS1112" s="171"/>
      <c r="AT1112" s="171"/>
      <c r="AU1112" s="171"/>
      <c r="AV1112" s="171"/>
      <c r="AW1112" s="171"/>
      <c r="AX1112" s="171"/>
      <c r="AY1112" s="171"/>
      <c r="AZ1112" s="171"/>
      <c r="BA1112" s="171"/>
      <c r="BB1112" s="171"/>
      <c r="BC1112" s="171"/>
      <c r="BD1112" s="171"/>
      <c r="BE1112" s="171"/>
      <c r="BF1112" s="171"/>
      <c r="BG1112" s="171"/>
      <c r="BH1112" s="184"/>
      <c r="BI1112" s="178"/>
      <c r="BJ1112" s="178"/>
      <c r="BK1112" s="172"/>
      <c r="BM1112" s="9"/>
    </row>
    <row r="1113" spans="1:123" x14ac:dyDescent="0.45">
      <c r="B1113" s="189"/>
      <c r="C1113" s="171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71"/>
      <c r="AI1113" s="171"/>
      <c r="AJ1113" s="171"/>
      <c r="AK1113" s="171"/>
      <c r="AL1113" s="171"/>
      <c r="AM1113" s="171"/>
      <c r="AN1113" s="171"/>
      <c r="AO1113" s="171"/>
      <c r="AP1113" s="171"/>
      <c r="AQ1113" s="171"/>
      <c r="AR1113" s="171"/>
      <c r="AS1113" s="171"/>
      <c r="AT1113" s="171"/>
      <c r="AU1113" s="171"/>
      <c r="AV1113" s="171"/>
      <c r="AW1113" s="171"/>
      <c r="AX1113" s="171"/>
      <c r="AY1113" s="171"/>
      <c r="AZ1113" s="171"/>
      <c r="BA1113" s="171"/>
      <c r="BB1113" s="171"/>
      <c r="BC1113" s="171"/>
      <c r="BD1113" s="171"/>
      <c r="BE1113" s="171"/>
      <c r="BF1113" s="171"/>
      <c r="BG1113" s="171"/>
      <c r="BH1113" s="184"/>
      <c r="BI1113" s="178"/>
      <c r="BJ1113" s="178"/>
      <c r="BK1113" s="172"/>
      <c r="BM1113" s="9"/>
    </row>
    <row r="1114" spans="1:123" x14ac:dyDescent="0.45">
      <c r="B1114" s="189"/>
      <c r="C1114" s="171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71"/>
      <c r="AI1114" s="171"/>
      <c r="AJ1114" s="171"/>
      <c r="AK1114" s="171"/>
      <c r="AL1114" s="171"/>
      <c r="AM1114" s="171"/>
      <c r="AN1114" s="171"/>
      <c r="AO1114" s="171"/>
      <c r="AP1114" s="171"/>
      <c r="AQ1114" s="171"/>
      <c r="AR1114" s="171"/>
      <c r="AS1114" s="171"/>
      <c r="AT1114" s="171"/>
      <c r="AU1114" s="171"/>
      <c r="AV1114" s="171"/>
      <c r="AW1114" s="171"/>
      <c r="AX1114" s="171"/>
      <c r="AY1114" s="171"/>
      <c r="AZ1114" s="171"/>
      <c r="BA1114" s="171"/>
      <c r="BB1114" s="171"/>
      <c r="BC1114" s="171"/>
      <c r="BD1114" s="171"/>
      <c r="BE1114" s="171"/>
      <c r="BF1114" s="171"/>
      <c r="BG1114" s="171"/>
      <c r="BH1114" s="184"/>
      <c r="BI1114" s="178"/>
      <c r="BJ1114" s="178"/>
      <c r="BK1114" s="172"/>
      <c r="BM1114" s="9"/>
    </row>
    <row r="1115" spans="1:123" x14ac:dyDescent="0.45">
      <c r="B1115" s="189"/>
      <c r="C1115" s="171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71"/>
      <c r="AI1115" s="171"/>
      <c r="AJ1115" s="171"/>
      <c r="AK1115" s="171"/>
      <c r="AL1115" s="171"/>
      <c r="AM1115" s="171"/>
      <c r="AN1115" s="171"/>
      <c r="AO1115" s="171"/>
      <c r="AP1115" s="171"/>
      <c r="AQ1115" s="171"/>
      <c r="AR1115" s="171"/>
      <c r="AS1115" s="171"/>
      <c r="AT1115" s="171"/>
      <c r="AU1115" s="171"/>
      <c r="AV1115" s="171"/>
      <c r="AW1115" s="171"/>
      <c r="AX1115" s="171"/>
      <c r="AY1115" s="171"/>
      <c r="AZ1115" s="171"/>
      <c r="BA1115" s="171"/>
      <c r="BB1115" s="171"/>
      <c r="BC1115" s="171"/>
      <c r="BD1115" s="171"/>
      <c r="BE1115" s="171"/>
      <c r="BF1115" s="171"/>
      <c r="BG1115" s="171"/>
      <c r="BH1115" s="184"/>
      <c r="BI1115" s="178"/>
      <c r="BJ1115" s="178"/>
      <c r="BK1115" s="172"/>
      <c r="BM1115" s="9"/>
    </row>
    <row r="1116" spans="1:123" x14ac:dyDescent="0.45">
      <c r="B1116" s="189"/>
      <c r="C1116" s="171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71"/>
      <c r="AI1116" s="171"/>
      <c r="AJ1116" s="171"/>
      <c r="AK1116" s="171"/>
      <c r="AL1116" s="171"/>
      <c r="AM1116" s="171"/>
      <c r="AN1116" s="171"/>
      <c r="AO1116" s="171"/>
      <c r="AP1116" s="171"/>
      <c r="AQ1116" s="171"/>
      <c r="AR1116" s="171"/>
      <c r="AS1116" s="171"/>
      <c r="AT1116" s="171"/>
      <c r="AU1116" s="171"/>
      <c r="AV1116" s="171"/>
      <c r="AW1116" s="171"/>
      <c r="AX1116" s="171"/>
      <c r="AY1116" s="171"/>
      <c r="AZ1116" s="171"/>
      <c r="BA1116" s="171"/>
      <c r="BB1116" s="171"/>
      <c r="BC1116" s="171"/>
      <c r="BD1116" s="171"/>
      <c r="BE1116" s="171"/>
      <c r="BF1116" s="171"/>
      <c r="BG1116" s="171"/>
      <c r="BH1116" s="184"/>
      <c r="BI1116" s="178"/>
      <c r="BJ1116" s="178"/>
      <c r="BK1116" s="172"/>
      <c r="BM1116" s="9"/>
    </row>
    <row r="1117" spans="1:123" s="14" customFormat="1" ht="14.65" thickBot="1" x14ac:dyDescent="0.5">
      <c r="A1117" s="8"/>
      <c r="B1117" s="189"/>
      <c r="C1117" s="180"/>
      <c r="D1117" s="180"/>
      <c r="E1117" s="180"/>
      <c r="F1117" s="180"/>
      <c r="G1117" s="180"/>
      <c r="H1117" s="180"/>
      <c r="I1117" s="180"/>
      <c r="J1117" s="180"/>
      <c r="K1117" s="180"/>
      <c r="L1117" s="180"/>
      <c r="M1117" s="180"/>
      <c r="N1117" s="180"/>
      <c r="O1117" s="180"/>
      <c r="P1117" s="180"/>
      <c r="Q1117" s="180"/>
      <c r="R1117" s="180"/>
      <c r="S1117" s="180"/>
      <c r="T1117" s="180"/>
      <c r="U1117" s="180"/>
      <c r="V1117" s="180"/>
      <c r="W1117" s="180"/>
      <c r="X1117" s="180"/>
      <c r="Y1117" s="180"/>
      <c r="Z1117" s="180"/>
      <c r="AA1117" s="180"/>
      <c r="AB1117" s="180"/>
      <c r="AC1117" s="180"/>
      <c r="AD1117" s="180"/>
      <c r="AE1117" s="180"/>
      <c r="AF1117" s="180"/>
      <c r="AG1117" s="180"/>
      <c r="AH1117" s="180"/>
      <c r="AI1117" s="180"/>
      <c r="AJ1117" s="180"/>
      <c r="AK1117" s="180"/>
      <c r="AL1117" s="180"/>
      <c r="AM1117" s="180"/>
      <c r="AN1117" s="180"/>
      <c r="AO1117" s="180"/>
      <c r="AP1117" s="180"/>
      <c r="AQ1117" s="180"/>
      <c r="AR1117" s="180"/>
      <c r="AS1117" s="180"/>
      <c r="AT1117" s="180"/>
      <c r="AU1117" s="180"/>
      <c r="AV1117" s="180"/>
      <c r="AW1117" s="180"/>
      <c r="AX1117" s="180"/>
      <c r="AY1117" s="180"/>
      <c r="AZ1117" s="180"/>
      <c r="BA1117" s="180"/>
      <c r="BB1117" s="180"/>
      <c r="BC1117" s="180"/>
      <c r="BD1117" s="180"/>
      <c r="BE1117" s="180"/>
      <c r="BF1117" s="180"/>
      <c r="BG1117" s="180"/>
      <c r="BH1117" s="191"/>
      <c r="BI1117" s="178"/>
      <c r="BJ1117" s="178"/>
      <c r="BK1117" s="172"/>
      <c r="BL1117"/>
      <c r="BM1117" s="9"/>
      <c r="BN1117"/>
    </row>
    <row r="1118" spans="1:123" ht="14.65" thickTop="1" x14ac:dyDescent="0.45">
      <c r="B1118" s="189"/>
      <c r="C1118" s="177"/>
      <c r="D1118" s="177"/>
      <c r="E1118" s="177"/>
      <c r="F1118" s="177"/>
      <c r="G1118" s="177"/>
      <c r="H1118" s="177"/>
      <c r="I1118" s="177"/>
      <c r="J1118" s="177"/>
      <c r="K1118" s="177"/>
      <c r="L1118" s="177"/>
      <c r="M1118" s="177"/>
      <c r="N1118" s="177"/>
      <c r="O1118" s="177"/>
      <c r="P1118" s="177"/>
      <c r="Q1118" s="177"/>
      <c r="R1118" s="177"/>
      <c r="S1118" s="177"/>
      <c r="T1118" s="177"/>
      <c r="U1118" s="177"/>
      <c r="V1118" s="177"/>
      <c r="W1118" s="177"/>
      <c r="X1118" s="177"/>
      <c r="Y1118" s="177"/>
      <c r="Z1118" s="177"/>
      <c r="AA1118" s="177"/>
      <c r="AB1118" s="177"/>
      <c r="AC1118" s="177"/>
      <c r="AD1118" s="177"/>
      <c r="AE1118" s="177"/>
      <c r="AF1118" s="177"/>
      <c r="AG1118" s="177"/>
      <c r="AH1118" s="177"/>
      <c r="AI1118" s="177"/>
      <c r="AJ1118" s="177"/>
      <c r="AK1118" s="177"/>
      <c r="AL1118" s="177"/>
      <c r="AM1118" s="177"/>
      <c r="AN1118" s="177"/>
      <c r="AO1118" s="177"/>
      <c r="AP1118" s="177"/>
      <c r="AQ1118" s="177"/>
      <c r="AR1118" s="177"/>
      <c r="AS1118" s="177"/>
      <c r="AT1118" s="177"/>
      <c r="AU1118" s="177"/>
      <c r="AV1118" s="177"/>
      <c r="AW1118" s="177"/>
      <c r="AX1118" s="177"/>
      <c r="AY1118" s="177"/>
      <c r="AZ1118" s="177"/>
      <c r="BA1118" s="177"/>
      <c r="BB1118" s="177"/>
      <c r="BC1118" s="177"/>
      <c r="BD1118" s="177"/>
      <c r="BE1118" s="177"/>
      <c r="BF1118" s="177"/>
      <c r="BG1118" s="177"/>
      <c r="BH1118" s="187"/>
      <c r="BI1118" s="178"/>
      <c r="BJ1118" s="178"/>
      <c r="BK1118" s="172"/>
      <c r="BM1118" s="9"/>
      <c r="BO1118" s="102"/>
      <c r="BP1118" s="102"/>
      <c r="BQ1118" s="102"/>
      <c r="BR1118" s="102"/>
      <c r="BS1118" s="102"/>
      <c r="BT1118" s="102"/>
      <c r="BU1118" s="102"/>
      <c r="BV1118" s="102"/>
      <c r="BW1118" s="102"/>
      <c r="BX1118" s="102"/>
      <c r="BY1118" s="102"/>
      <c r="BZ1118" s="102"/>
      <c r="CA1118" s="102"/>
      <c r="CB1118" s="102"/>
      <c r="CC1118" s="102"/>
      <c r="CD1118" s="102"/>
      <c r="CE1118" s="102"/>
      <c r="CF1118" s="102"/>
      <c r="CG1118" s="102"/>
      <c r="CH1118" s="102"/>
      <c r="CI1118" s="102"/>
      <c r="CJ1118" s="102"/>
      <c r="CK1118" s="102"/>
      <c r="CL1118" s="102"/>
      <c r="CM1118" s="102"/>
      <c r="CN1118" s="102"/>
      <c r="CO1118" s="102"/>
      <c r="CP1118" s="102"/>
      <c r="CQ1118" s="102"/>
      <c r="CR1118" s="102"/>
      <c r="CS1118" s="102"/>
      <c r="CT1118" s="102"/>
      <c r="CU1118" s="102"/>
      <c r="CV1118" s="102"/>
      <c r="CW1118" s="102"/>
      <c r="CX1118" s="102"/>
      <c r="CY1118" s="102"/>
      <c r="CZ1118" s="102"/>
      <c r="DA1118" s="102"/>
      <c r="DB1118" s="102"/>
      <c r="DC1118" s="102"/>
      <c r="DD1118" s="102"/>
      <c r="DE1118" s="102"/>
      <c r="DF1118" s="102"/>
      <c r="DG1118" s="102"/>
      <c r="DH1118" s="102"/>
      <c r="DI1118" s="102"/>
      <c r="DJ1118" s="102"/>
      <c r="DK1118" s="102"/>
      <c r="DL1118" s="102"/>
      <c r="DM1118" s="102"/>
      <c r="DN1118" s="102"/>
      <c r="DO1118" s="102"/>
      <c r="DP1118" s="102"/>
      <c r="DQ1118" s="102"/>
      <c r="DR1118" s="102"/>
      <c r="DS1118" s="102"/>
    </row>
    <row r="1119" spans="1:123" x14ac:dyDescent="0.45">
      <c r="B1119" s="189"/>
      <c r="C1119" s="171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71"/>
      <c r="AI1119" s="171"/>
      <c r="AJ1119" s="171"/>
      <c r="AK1119" s="171"/>
      <c r="AL1119" s="171"/>
      <c r="AM1119" s="171"/>
      <c r="AN1119" s="171"/>
      <c r="AO1119" s="171"/>
      <c r="AP1119" s="171"/>
      <c r="AQ1119" s="171"/>
      <c r="AR1119" s="171"/>
      <c r="AS1119" s="171"/>
      <c r="AT1119" s="171"/>
      <c r="AU1119" s="171"/>
      <c r="AV1119" s="171"/>
      <c r="AW1119" s="171"/>
      <c r="AX1119" s="171"/>
      <c r="AY1119" s="171"/>
      <c r="AZ1119" s="171"/>
      <c r="BA1119" s="171"/>
      <c r="BB1119" s="171"/>
      <c r="BC1119" s="171"/>
      <c r="BD1119" s="171"/>
      <c r="BE1119" s="171"/>
      <c r="BF1119" s="171"/>
      <c r="BG1119" s="171"/>
      <c r="BH1119" s="184"/>
      <c r="BI1119" s="178"/>
      <c r="BJ1119" s="178"/>
      <c r="BK1119" s="172"/>
      <c r="BM1119" s="9"/>
      <c r="BO1119" s="8">
        <v>0</v>
      </c>
      <c r="BP1119" s="39">
        <v>0</v>
      </c>
      <c r="BQ1119" s="39">
        <v>0</v>
      </c>
      <c r="BR1119" s="39">
        <v>0</v>
      </c>
      <c r="BS1119" s="39">
        <v>0</v>
      </c>
      <c r="BT1119" s="39">
        <v>0</v>
      </c>
      <c r="BU1119" s="39">
        <v>0</v>
      </c>
      <c r="BV1119" s="39">
        <v>0</v>
      </c>
      <c r="BW1119" s="39">
        <v>0</v>
      </c>
      <c r="BX1119" s="39">
        <v>0</v>
      </c>
      <c r="BY1119" s="39">
        <v>0</v>
      </c>
      <c r="BZ1119" s="39">
        <v>0</v>
      </c>
      <c r="CA1119" s="39">
        <v>0</v>
      </c>
      <c r="CB1119" s="39">
        <v>0</v>
      </c>
      <c r="CC1119" s="39">
        <v>0</v>
      </c>
      <c r="CD1119" s="39">
        <v>0</v>
      </c>
      <c r="CE1119" s="39">
        <v>0</v>
      </c>
      <c r="CF1119" s="39">
        <v>0</v>
      </c>
      <c r="CG1119" s="39">
        <v>0</v>
      </c>
      <c r="CH1119" s="39">
        <v>0</v>
      </c>
      <c r="CI1119" s="39">
        <v>0</v>
      </c>
      <c r="CJ1119" s="39">
        <v>0</v>
      </c>
      <c r="CK1119" s="39">
        <v>0</v>
      </c>
      <c r="CL1119" s="39">
        <v>0</v>
      </c>
      <c r="CM1119" s="39">
        <v>0</v>
      </c>
      <c r="CN1119" s="39">
        <v>0</v>
      </c>
      <c r="CO1119" s="39">
        <v>0</v>
      </c>
      <c r="CP1119" s="39">
        <v>0</v>
      </c>
      <c r="CQ1119" s="39">
        <v>0</v>
      </c>
      <c r="CR1119" s="39">
        <v>0</v>
      </c>
      <c r="CS1119" s="39">
        <v>0</v>
      </c>
      <c r="CT1119" s="39">
        <v>0</v>
      </c>
      <c r="CU1119" s="39">
        <v>0</v>
      </c>
      <c r="CV1119" s="39">
        <v>0</v>
      </c>
      <c r="CW1119" s="39">
        <v>0</v>
      </c>
      <c r="CX1119" s="39">
        <v>0</v>
      </c>
      <c r="CY1119" s="39">
        <v>0</v>
      </c>
      <c r="CZ1119" s="39">
        <v>0</v>
      </c>
      <c r="DA1119" s="39">
        <v>0</v>
      </c>
      <c r="DB1119" s="39">
        <v>0</v>
      </c>
      <c r="DC1119" s="39">
        <v>0</v>
      </c>
      <c r="DD1119" s="39">
        <v>0</v>
      </c>
      <c r="DE1119" s="39">
        <v>0</v>
      </c>
      <c r="DF1119" s="39">
        <v>0</v>
      </c>
      <c r="DG1119" s="39">
        <v>0</v>
      </c>
      <c r="DH1119" s="39">
        <v>0</v>
      </c>
      <c r="DI1119" s="39">
        <v>0</v>
      </c>
      <c r="DJ1119" s="39">
        <v>0</v>
      </c>
      <c r="DK1119" s="39">
        <v>0</v>
      </c>
      <c r="DL1119" s="39">
        <v>0</v>
      </c>
      <c r="DM1119" s="39">
        <v>0</v>
      </c>
      <c r="DN1119" s="39">
        <v>0</v>
      </c>
      <c r="DO1119" s="39">
        <v>0</v>
      </c>
      <c r="DP1119" s="39">
        <v>0</v>
      </c>
      <c r="DQ1119" s="39">
        <v>0</v>
      </c>
      <c r="DR1119" s="39">
        <v>0</v>
      </c>
      <c r="DS1119" s="39">
        <v>0</v>
      </c>
    </row>
    <row r="1120" spans="1:123" x14ac:dyDescent="0.45">
      <c r="B1120" s="189"/>
      <c r="C1120" s="171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71"/>
      <c r="AI1120" s="171"/>
      <c r="AJ1120" s="171"/>
      <c r="AK1120" s="171"/>
      <c r="AL1120" s="171"/>
      <c r="AM1120" s="171"/>
      <c r="AN1120" s="171"/>
      <c r="AO1120" s="171"/>
      <c r="AP1120" s="171"/>
      <c r="AQ1120" s="171"/>
      <c r="AR1120" s="171"/>
      <c r="AS1120" s="171"/>
      <c r="AT1120" s="171"/>
      <c r="AU1120" s="171"/>
      <c r="AV1120" s="171"/>
      <c r="AW1120" s="171"/>
      <c r="AX1120" s="171"/>
      <c r="AY1120" s="171"/>
      <c r="AZ1120" s="171"/>
      <c r="BA1120" s="171"/>
      <c r="BB1120" s="171"/>
      <c r="BC1120" s="171"/>
      <c r="BD1120" s="171"/>
      <c r="BE1120" s="171"/>
      <c r="BF1120" s="171"/>
      <c r="BG1120" s="171"/>
      <c r="BH1120" s="184"/>
      <c r="BI1120" s="178"/>
      <c r="BJ1120" s="178"/>
      <c r="BK1120" s="172"/>
      <c r="BM1120" s="9"/>
      <c r="BO1120" s="40">
        <f t="shared" ref="BO1120:CT1120" si="54">ROWS(C1118:C1137)-COUNTBLANK(C1118:C1137)</f>
        <v>0</v>
      </c>
      <c r="BP1120" s="40">
        <f t="shared" si="54"/>
        <v>0</v>
      </c>
      <c r="BQ1120" s="40">
        <f t="shared" si="54"/>
        <v>0</v>
      </c>
      <c r="BR1120" s="40">
        <f t="shared" si="54"/>
        <v>0</v>
      </c>
      <c r="BS1120" s="40">
        <f t="shared" si="54"/>
        <v>0</v>
      </c>
      <c r="BT1120" s="40">
        <f t="shared" si="54"/>
        <v>0</v>
      </c>
      <c r="BU1120" s="40">
        <f t="shared" si="54"/>
        <v>0</v>
      </c>
      <c r="BV1120" s="40">
        <f t="shared" si="54"/>
        <v>0</v>
      </c>
      <c r="BW1120" s="40">
        <f t="shared" si="54"/>
        <v>0</v>
      </c>
      <c r="BX1120" s="40">
        <f t="shared" si="54"/>
        <v>0</v>
      </c>
      <c r="BY1120" s="40">
        <f t="shared" si="54"/>
        <v>0</v>
      </c>
      <c r="BZ1120" s="40">
        <f t="shared" si="54"/>
        <v>0</v>
      </c>
      <c r="CA1120" s="40">
        <f t="shared" si="54"/>
        <v>0</v>
      </c>
      <c r="CB1120" s="40">
        <f t="shared" si="54"/>
        <v>0</v>
      </c>
      <c r="CC1120" s="40">
        <f t="shared" si="54"/>
        <v>0</v>
      </c>
      <c r="CD1120" s="40">
        <f t="shared" si="54"/>
        <v>0</v>
      </c>
      <c r="CE1120" s="40">
        <f t="shared" si="54"/>
        <v>0</v>
      </c>
      <c r="CF1120" s="40">
        <f t="shared" si="54"/>
        <v>0</v>
      </c>
      <c r="CG1120" s="40">
        <f t="shared" si="54"/>
        <v>0</v>
      </c>
      <c r="CH1120" s="40">
        <f t="shared" si="54"/>
        <v>0</v>
      </c>
      <c r="CI1120" s="40">
        <f t="shared" si="54"/>
        <v>0</v>
      </c>
      <c r="CJ1120" s="40">
        <f t="shared" si="54"/>
        <v>0</v>
      </c>
      <c r="CK1120" s="40">
        <f t="shared" si="54"/>
        <v>0</v>
      </c>
      <c r="CL1120" s="40">
        <f t="shared" si="54"/>
        <v>0</v>
      </c>
      <c r="CM1120" s="40">
        <f t="shared" si="54"/>
        <v>0</v>
      </c>
      <c r="CN1120" s="40">
        <f t="shared" si="54"/>
        <v>0</v>
      </c>
      <c r="CO1120" s="40">
        <f t="shared" si="54"/>
        <v>0</v>
      </c>
      <c r="CP1120" s="40">
        <f t="shared" si="54"/>
        <v>0</v>
      </c>
      <c r="CQ1120" s="40">
        <f t="shared" si="54"/>
        <v>0</v>
      </c>
      <c r="CR1120" s="40">
        <f t="shared" si="54"/>
        <v>0</v>
      </c>
      <c r="CS1120" s="40">
        <f t="shared" si="54"/>
        <v>0</v>
      </c>
      <c r="CT1120" s="40">
        <f t="shared" si="54"/>
        <v>0</v>
      </c>
      <c r="CU1120" s="40">
        <f t="shared" ref="CU1120:DS1120" si="55">ROWS(AI1118:AI1137)-COUNTBLANK(AI1118:AI1137)</f>
        <v>0</v>
      </c>
      <c r="CV1120" s="40">
        <f t="shared" si="55"/>
        <v>0</v>
      </c>
      <c r="CW1120" s="40">
        <f t="shared" si="55"/>
        <v>0</v>
      </c>
      <c r="CX1120" s="40">
        <f t="shared" si="55"/>
        <v>0</v>
      </c>
      <c r="CY1120" s="40">
        <f t="shared" si="55"/>
        <v>0</v>
      </c>
      <c r="CZ1120" s="40">
        <f t="shared" si="55"/>
        <v>0</v>
      </c>
      <c r="DA1120" s="40">
        <f t="shared" si="55"/>
        <v>0</v>
      </c>
      <c r="DB1120" s="40">
        <f t="shared" si="55"/>
        <v>0</v>
      </c>
      <c r="DC1120" s="40">
        <f t="shared" si="55"/>
        <v>0</v>
      </c>
      <c r="DD1120" s="40">
        <f t="shared" si="55"/>
        <v>0</v>
      </c>
      <c r="DE1120" s="40">
        <f t="shared" si="55"/>
        <v>0</v>
      </c>
      <c r="DF1120" s="40">
        <f t="shared" si="55"/>
        <v>0</v>
      </c>
      <c r="DG1120" s="40">
        <f t="shared" si="55"/>
        <v>0</v>
      </c>
      <c r="DH1120" s="40">
        <f t="shared" si="55"/>
        <v>0</v>
      </c>
      <c r="DI1120" s="40">
        <f t="shared" si="55"/>
        <v>0</v>
      </c>
      <c r="DJ1120" s="40">
        <f t="shared" si="55"/>
        <v>0</v>
      </c>
      <c r="DK1120" s="40">
        <f t="shared" si="55"/>
        <v>0</v>
      </c>
      <c r="DL1120" s="40">
        <f t="shared" si="55"/>
        <v>0</v>
      </c>
      <c r="DM1120" s="40">
        <f t="shared" si="55"/>
        <v>0</v>
      </c>
      <c r="DN1120" s="40">
        <f t="shared" si="55"/>
        <v>0</v>
      </c>
      <c r="DO1120" s="40">
        <f t="shared" si="55"/>
        <v>0</v>
      </c>
      <c r="DP1120" s="40">
        <f t="shared" si="55"/>
        <v>0</v>
      </c>
      <c r="DQ1120" s="40">
        <f t="shared" si="55"/>
        <v>0</v>
      </c>
      <c r="DR1120" s="40">
        <f t="shared" si="55"/>
        <v>0</v>
      </c>
      <c r="DS1120" s="40">
        <f t="shared" si="55"/>
        <v>0</v>
      </c>
    </row>
    <row r="1121" spans="2:73" x14ac:dyDescent="0.45">
      <c r="B1121" s="189"/>
      <c r="C1121" s="171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71"/>
      <c r="AI1121" s="171"/>
      <c r="AJ1121" s="171"/>
      <c r="AK1121" s="171"/>
      <c r="AL1121" s="171"/>
      <c r="AM1121" s="171"/>
      <c r="AN1121" s="171"/>
      <c r="AO1121" s="171"/>
      <c r="AP1121" s="171"/>
      <c r="AQ1121" s="171"/>
      <c r="AR1121" s="171"/>
      <c r="AS1121" s="171"/>
      <c r="AT1121" s="171"/>
      <c r="AU1121" s="171"/>
      <c r="AV1121" s="171"/>
      <c r="AW1121" s="171"/>
      <c r="AX1121" s="171"/>
      <c r="AY1121" s="171"/>
      <c r="AZ1121" s="171"/>
      <c r="BA1121" s="171"/>
      <c r="BB1121" s="171"/>
      <c r="BC1121" s="171"/>
      <c r="BD1121" s="171"/>
      <c r="BE1121" s="171"/>
      <c r="BF1121" s="171"/>
      <c r="BG1121" s="171"/>
      <c r="BH1121" s="184"/>
      <c r="BI1121" s="178"/>
      <c r="BJ1121" s="178"/>
      <c r="BK1121" s="172"/>
      <c r="BM1121" s="9"/>
    </row>
    <row r="1122" spans="2:73" x14ac:dyDescent="0.45">
      <c r="B1122" s="189"/>
      <c r="C1122" s="171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71"/>
      <c r="AI1122" s="171"/>
      <c r="AJ1122" s="171"/>
      <c r="AK1122" s="171"/>
      <c r="AL1122" s="171"/>
      <c r="AM1122" s="171"/>
      <c r="AN1122" s="171"/>
      <c r="AO1122" s="171"/>
      <c r="AP1122" s="171"/>
      <c r="AQ1122" s="171"/>
      <c r="AR1122" s="171"/>
      <c r="AS1122" s="171"/>
      <c r="AT1122" s="171"/>
      <c r="AU1122" s="171"/>
      <c r="AV1122" s="171"/>
      <c r="AW1122" s="171"/>
      <c r="AX1122" s="171"/>
      <c r="AY1122" s="171"/>
      <c r="AZ1122" s="171"/>
      <c r="BA1122" s="171"/>
      <c r="BB1122" s="171"/>
      <c r="BC1122" s="171"/>
      <c r="BD1122" s="171"/>
      <c r="BE1122" s="171"/>
      <c r="BF1122" s="171"/>
      <c r="BG1122" s="171"/>
      <c r="BH1122" s="184"/>
      <c r="BI1122" s="178"/>
      <c r="BJ1122" s="178"/>
      <c r="BK1122" s="172"/>
      <c r="BM1122" s="9"/>
      <c r="BO1122" s="22" t="s">
        <v>257</v>
      </c>
      <c r="BP1122" s="22" t="s">
        <v>587</v>
      </c>
      <c r="BQ1122" s="22" t="s">
        <v>590</v>
      </c>
      <c r="BR1122" s="22" t="s">
        <v>588</v>
      </c>
      <c r="BS1122" s="22" t="s">
        <v>589</v>
      </c>
    </row>
    <row r="1123" spans="2:73" x14ac:dyDescent="0.45">
      <c r="B1123" s="189"/>
      <c r="C1123" s="171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71"/>
      <c r="AI1123" s="171"/>
      <c r="AJ1123" s="171"/>
      <c r="AK1123" s="171"/>
      <c r="AL1123" s="171"/>
      <c r="AM1123" s="171"/>
      <c r="AN1123" s="171"/>
      <c r="AO1123" s="171"/>
      <c r="AP1123" s="171"/>
      <c r="AQ1123" s="171"/>
      <c r="AR1123" s="171"/>
      <c r="AS1123" s="171"/>
      <c r="AT1123" s="171"/>
      <c r="AU1123" s="171"/>
      <c r="AV1123" s="171"/>
      <c r="AW1123" s="171"/>
      <c r="AX1123" s="171"/>
      <c r="AY1123" s="171"/>
      <c r="AZ1123" s="171"/>
      <c r="BA1123" s="171"/>
      <c r="BB1123" s="171"/>
      <c r="BC1123" s="171"/>
      <c r="BD1123" s="171"/>
      <c r="BE1123" s="171"/>
      <c r="BF1123" s="171"/>
      <c r="BG1123" s="171"/>
      <c r="BH1123" s="184"/>
      <c r="BI1123" s="178"/>
      <c r="BJ1123" s="178"/>
      <c r="BK1123" s="172"/>
      <c r="BM1123" s="9"/>
      <c r="BO1123" s="23">
        <f>ROWS(BH1118:BH1137)-COUNTBLANK(BH1118:BH1137)</f>
        <v>0</v>
      </c>
      <c r="BP1123" s="23">
        <f>COUNTIF(BK1118:BK1137,"FALSE")</f>
        <v>0</v>
      </c>
      <c r="BQ1123" s="23">
        <f>BO1123-BP1123</f>
        <v>0</v>
      </c>
      <c r="BR1123" s="23">
        <f>COUNTIF(BJ1118:BJ1137,"O")</f>
        <v>0</v>
      </c>
      <c r="BS1123" s="23">
        <f>COUNTIF(BJ1118:BJ1137,"*~?")</f>
        <v>0</v>
      </c>
    </row>
    <row r="1124" spans="2:73" x14ac:dyDescent="0.45">
      <c r="B1124" s="189"/>
      <c r="C1124" s="171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71"/>
      <c r="AI1124" s="171"/>
      <c r="AJ1124" s="171"/>
      <c r="AK1124" s="171"/>
      <c r="AL1124" s="171"/>
      <c r="AM1124" s="171"/>
      <c r="AN1124" s="171"/>
      <c r="AO1124" s="171"/>
      <c r="AP1124" s="171"/>
      <c r="AQ1124" s="171"/>
      <c r="AR1124" s="171"/>
      <c r="AS1124" s="171"/>
      <c r="AT1124" s="171"/>
      <c r="AU1124" s="171"/>
      <c r="AV1124" s="171"/>
      <c r="AW1124" s="171"/>
      <c r="AX1124" s="171"/>
      <c r="AY1124" s="171"/>
      <c r="AZ1124" s="171"/>
      <c r="BA1124" s="171"/>
      <c r="BB1124" s="171"/>
      <c r="BC1124" s="171"/>
      <c r="BD1124" s="171"/>
      <c r="BE1124" s="171"/>
      <c r="BF1124" s="171"/>
      <c r="BG1124" s="171"/>
      <c r="BH1124" s="184"/>
      <c r="BI1124" s="178"/>
      <c r="BJ1124" s="178"/>
      <c r="BK1124" s="172"/>
      <c r="BM1124" s="9"/>
    </row>
    <row r="1125" spans="2:73" x14ac:dyDescent="0.45">
      <c r="B1125" s="189"/>
      <c r="C1125" s="171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71"/>
      <c r="AI1125" s="171"/>
      <c r="AJ1125" s="171"/>
      <c r="AK1125" s="171"/>
      <c r="AL1125" s="171"/>
      <c r="AM1125" s="171"/>
      <c r="AN1125" s="171"/>
      <c r="AO1125" s="171"/>
      <c r="AP1125" s="171"/>
      <c r="AQ1125" s="171"/>
      <c r="AR1125" s="171"/>
      <c r="AS1125" s="171"/>
      <c r="AT1125" s="171"/>
      <c r="AU1125" s="171"/>
      <c r="AV1125" s="171"/>
      <c r="AW1125" s="171"/>
      <c r="AX1125" s="171"/>
      <c r="AY1125" s="171"/>
      <c r="AZ1125" s="171"/>
      <c r="BA1125" s="171"/>
      <c r="BB1125" s="171"/>
      <c r="BC1125" s="171"/>
      <c r="BD1125" s="171"/>
      <c r="BE1125" s="171"/>
      <c r="BF1125" s="171"/>
      <c r="BG1125" s="171"/>
      <c r="BH1125" s="184"/>
      <c r="BI1125" s="178"/>
      <c r="BJ1125" s="178"/>
      <c r="BK1125" s="172"/>
      <c r="BM1125" s="9"/>
      <c r="BO1125" s="23"/>
      <c r="BP1125" s="22" t="s">
        <v>455</v>
      </c>
      <c r="BQ1125" s="22" t="s">
        <v>337</v>
      </c>
      <c r="BR1125" s="22" t="s">
        <v>456</v>
      </c>
      <c r="BS1125" s="88" t="s">
        <v>338</v>
      </c>
      <c r="BT1125" s="88" t="s">
        <v>340</v>
      </c>
      <c r="BU1125" s="88" t="s">
        <v>339</v>
      </c>
    </row>
    <row r="1126" spans="2:73" x14ac:dyDescent="0.45">
      <c r="B1126" s="189"/>
      <c r="C1126" s="171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71"/>
      <c r="AI1126" s="171"/>
      <c r="AJ1126" s="171"/>
      <c r="AK1126" s="171"/>
      <c r="AL1126" s="171"/>
      <c r="AM1126" s="171"/>
      <c r="AN1126" s="171"/>
      <c r="AO1126" s="171"/>
      <c r="AP1126" s="171"/>
      <c r="AQ1126" s="171"/>
      <c r="AR1126" s="171"/>
      <c r="AS1126" s="171"/>
      <c r="AT1126" s="171"/>
      <c r="AU1126" s="171"/>
      <c r="AV1126" s="171"/>
      <c r="AW1126" s="171"/>
      <c r="AX1126" s="171"/>
      <c r="AY1126" s="171"/>
      <c r="AZ1126" s="171"/>
      <c r="BA1126" s="171"/>
      <c r="BB1126" s="171"/>
      <c r="BC1126" s="171"/>
      <c r="BD1126" s="171"/>
      <c r="BE1126" s="171"/>
      <c r="BF1126" s="171"/>
      <c r="BG1126" s="171"/>
      <c r="BH1126" s="184"/>
      <c r="BI1126" s="178"/>
      <c r="BJ1126" s="178"/>
      <c r="BK1126" s="172"/>
      <c r="BM1126" s="9"/>
      <c r="BO1126" s="22" t="s">
        <v>260</v>
      </c>
      <c r="BP1126" s="25">
        <f>IF(ISNUMBER(SEARCH("S",A1059)),COUNTIF(BK1118:BK1127,"False"),0)</f>
        <v>0</v>
      </c>
      <c r="BQ1126" s="25">
        <f>IF(ISNUMBER(SEARCH("S",A1059)),COUNTIF(BK1128:BK1137,"False"),0)</f>
        <v>0</v>
      </c>
      <c r="BR1126" s="25">
        <v>0</v>
      </c>
      <c r="BS1126" s="25">
        <f>IF(ISNUMBER(SEARCH("S",A1059)),COUNTIF(BK1118:BK1122,"False")+COUNTIF(BK1133:BK1135,"False"),0)</f>
        <v>0</v>
      </c>
      <c r="BT1126" s="25">
        <f>IF(ISNUMBER(SEARCH("S",A1059)),COUNTIF(BK1123:BK1127,"False"),0)</f>
        <v>0</v>
      </c>
      <c r="BU1126" s="25">
        <f>IF(ISNUMBER(SEARCH("S",A1059)),COUNTIF(BK1128:BK1132,"False")+COUNTIF(BK1136:BK1137,"False"),0)</f>
        <v>0</v>
      </c>
    </row>
    <row r="1127" spans="2:73" x14ac:dyDescent="0.45">
      <c r="B1127" s="189"/>
      <c r="C1127" s="171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71"/>
      <c r="AI1127" s="171"/>
      <c r="AJ1127" s="171"/>
      <c r="AK1127" s="171"/>
      <c r="AL1127" s="171"/>
      <c r="AM1127" s="171"/>
      <c r="AN1127" s="171"/>
      <c r="AO1127" s="171"/>
      <c r="AP1127" s="171"/>
      <c r="AQ1127" s="171"/>
      <c r="AR1127" s="171"/>
      <c r="AS1127" s="171"/>
      <c r="AT1127" s="171"/>
      <c r="AU1127" s="171"/>
      <c r="AV1127" s="171"/>
      <c r="AW1127" s="171"/>
      <c r="AX1127" s="171"/>
      <c r="AY1127" s="171"/>
      <c r="AZ1127" s="171"/>
      <c r="BA1127" s="171"/>
      <c r="BB1127" s="171"/>
      <c r="BC1127" s="171"/>
      <c r="BD1127" s="171"/>
      <c r="BE1127" s="171"/>
      <c r="BF1127" s="171"/>
      <c r="BG1127" s="171"/>
      <c r="BH1127" s="184"/>
      <c r="BI1127" s="178"/>
      <c r="BJ1127" s="178"/>
      <c r="BK1127" s="172"/>
      <c r="BM1127" s="9"/>
      <c r="BO1127" s="22" t="s">
        <v>352</v>
      </c>
      <c r="BP1127" s="25">
        <f>IF(ISNUMBER(SEARCH("P",A1059)),COUNTIF(BK1118:BK1127,"False"),0)</f>
        <v>0</v>
      </c>
      <c r="BQ1127" s="25">
        <f>IF(ISNUMBER(SEARCH("P",A1059)),COUNTIF(BK1125:BK1134,"False"),0)</f>
        <v>0</v>
      </c>
      <c r="BR1127" s="25">
        <v>0</v>
      </c>
      <c r="BS1127" s="25">
        <f>IF(ISNUMBER(SEARCH("P",A1059)),COUNTIF(BK1118:BK1122,"False")+COUNTIF(BK1131:BK1132,"False"),0)</f>
        <v>0</v>
      </c>
      <c r="BT1127" s="25">
        <f>IF(ISNUMBER(SEARCH("P",A1059)),COUNTIF(BK1123:BK1126,"False"),0)</f>
        <v>0</v>
      </c>
      <c r="BU1127" s="25">
        <f>IF(ISNUMBER(SEARCH("P",A1059)),COUNTIF(BK1127:BK1130,"False")+COUNTIF(BK1133:BK1134,"False"),0)</f>
        <v>0</v>
      </c>
    </row>
    <row r="1128" spans="2:73" x14ac:dyDescent="0.45">
      <c r="B1128" s="189"/>
      <c r="C1128" s="171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71"/>
      <c r="AI1128" s="171"/>
      <c r="AJ1128" s="171"/>
      <c r="AK1128" s="171"/>
      <c r="AL1128" s="171"/>
      <c r="AM1128" s="171"/>
      <c r="AN1128" s="171"/>
      <c r="AO1128" s="171"/>
      <c r="AP1128" s="171"/>
      <c r="AQ1128" s="171"/>
      <c r="AR1128" s="171"/>
      <c r="AS1128" s="171"/>
      <c r="AT1128" s="171"/>
      <c r="AU1128" s="171"/>
      <c r="AV1128" s="171"/>
      <c r="AW1128" s="171"/>
      <c r="AX1128" s="171"/>
      <c r="AY1128" s="171"/>
      <c r="AZ1128" s="171"/>
      <c r="BA1128" s="171"/>
      <c r="BB1128" s="171"/>
      <c r="BC1128" s="171"/>
      <c r="BD1128" s="171"/>
      <c r="BE1128" s="171"/>
      <c r="BF1128" s="171"/>
      <c r="BG1128" s="171"/>
      <c r="BH1128" s="184"/>
      <c r="BI1128" s="178"/>
      <c r="BJ1128" s="178"/>
      <c r="BK1128" s="172"/>
      <c r="BM1128" s="9"/>
      <c r="BO1128" s="22" t="s">
        <v>353</v>
      </c>
      <c r="BP1128" s="25">
        <v>0</v>
      </c>
      <c r="BQ1128" s="25">
        <v>0</v>
      </c>
      <c r="BR1128" s="25">
        <v>0</v>
      </c>
      <c r="BS1128" s="25">
        <v>0</v>
      </c>
      <c r="BT1128" s="25">
        <v>0</v>
      </c>
      <c r="BU1128" s="25">
        <v>0</v>
      </c>
    </row>
    <row r="1129" spans="2:73" x14ac:dyDescent="0.45">
      <c r="B1129" s="189"/>
      <c r="C1129" s="171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71"/>
      <c r="AI1129" s="171"/>
      <c r="AJ1129" s="171"/>
      <c r="AK1129" s="171"/>
      <c r="AL1129" s="171"/>
      <c r="AM1129" s="171"/>
      <c r="AN1129" s="171"/>
      <c r="AO1129" s="171"/>
      <c r="AP1129" s="171"/>
      <c r="AQ1129" s="171"/>
      <c r="AR1129" s="171"/>
      <c r="AS1129" s="171"/>
      <c r="AT1129" s="171"/>
      <c r="AU1129" s="171"/>
      <c r="AV1129" s="171"/>
      <c r="AW1129" s="171"/>
      <c r="AX1129" s="171"/>
      <c r="AY1129" s="171"/>
      <c r="AZ1129" s="171"/>
      <c r="BA1129" s="171"/>
      <c r="BB1129" s="171"/>
      <c r="BC1129" s="171"/>
      <c r="BD1129" s="171"/>
      <c r="BE1129" s="171"/>
      <c r="BF1129" s="171"/>
      <c r="BG1129" s="171"/>
      <c r="BH1129" s="184"/>
      <c r="BI1129" s="178"/>
      <c r="BJ1129" s="178"/>
      <c r="BK1129" s="172"/>
      <c r="BM1129" s="9"/>
    </row>
    <row r="1130" spans="2:73" x14ac:dyDescent="0.45">
      <c r="B1130" s="189"/>
      <c r="C1130" s="171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71"/>
      <c r="AI1130" s="171"/>
      <c r="AJ1130" s="171"/>
      <c r="AK1130" s="171"/>
      <c r="AL1130" s="171"/>
      <c r="AM1130" s="171"/>
      <c r="AN1130" s="171"/>
      <c r="AO1130" s="171"/>
      <c r="AP1130" s="171"/>
      <c r="AQ1130" s="171"/>
      <c r="AR1130" s="171"/>
      <c r="AS1130" s="171"/>
      <c r="AT1130" s="171"/>
      <c r="AU1130" s="171"/>
      <c r="AV1130" s="171"/>
      <c r="AW1130" s="171"/>
      <c r="AX1130" s="171"/>
      <c r="AY1130" s="171"/>
      <c r="AZ1130" s="171"/>
      <c r="BA1130" s="171"/>
      <c r="BB1130" s="171"/>
      <c r="BC1130" s="171"/>
      <c r="BD1130" s="171"/>
      <c r="BE1130" s="171"/>
      <c r="BF1130" s="171"/>
      <c r="BG1130" s="171"/>
      <c r="BH1130" s="184"/>
      <c r="BI1130" s="178"/>
      <c r="BJ1130" s="178"/>
      <c r="BK1130" s="172"/>
      <c r="BM1130" s="9"/>
    </row>
    <row r="1131" spans="2:73" x14ac:dyDescent="0.45">
      <c r="B1131" s="189"/>
      <c r="C1131" s="171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71"/>
      <c r="AI1131" s="171"/>
      <c r="AJ1131" s="171"/>
      <c r="AK1131" s="171"/>
      <c r="AL1131" s="171"/>
      <c r="AM1131" s="171"/>
      <c r="AN1131" s="171"/>
      <c r="AO1131" s="171"/>
      <c r="AP1131" s="171"/>
      <c r="AQ1131" s="171"/>
      <c r="AR1131" s="171"/>
      <c r="AS1131" s="171"/>
      <c r="AT1131" s="171"/>
      <c r="AU1131" s="171"/>
      <c r="AV1131" s="171"/>
      <c r="AW1131" s="171"/>
      <c r="AX1131" s="171"/>
      <c r="AY1131" s="171"/>
      <c r="AZ1131" s="171"/>
      <c r="BA1131" s="171"/>
      <c r="BB1131" s="171"/>
      <c r="BC1131" s="171"/>
      <c r="BD1131" s="171"/>
      <c r="BE1131" s="171"/>
      <c r="BF1131" s="171"/>
      <c r="BG1131" s="171"/>
      <c r="BH1131" s="184"/>
      <c r="BI1131" s="178"/>
      <c r="BJ1131" s="178"/>
      <c r="BK1131" s="172"/>
      <c r="BM1131" s="9"/>
    </row>
    <row r="1132" spans="2:73" x14ac:dyDescent="0.45">
      <c r="B1132" s="189"/>
      <c r="C1132" s="171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71"/>
      <c r="AI1132" s="171"/>
      <c r="AJ1132" s="171"/>
      <c r="AK1132" s="171"/>
      <c r="AL1132" s="171"/>
      <c r="AM1132" s="171"/>
      <c r="AN1132" s="171"/>
      <c r="AO1132" s="171"/>
      <c r="AP1132" s="171"/>
      <c r="AQ1132" s="171"/>
      <c r="AR1132" s="171"/>
      <c r="AS1132" s="171"/>
      <c r="AT1132" s="171"/>
      <c r="AU1132" s="171"/>
      <c r="AV1132" s="171"/>
      <c r="AW1132" s="171"/>
      <c r="AX1132" s="171"/>
      <c r="AY1132" s="171"/>
      <c r="AZ1132" s="171"/>
      <c r="BA1132" s="171"/>
      <c r="BB1132" s="171"/>
      <c r="BC1132" s="171"/>
      <c r="BD1132" s="171"/>
      <c r="BE1132" s="171"/>
      <c r="BF1132" s="171"/>
      <c r="BG1132" s="171"/>
      <c r="BH1132" s="184"/>
      <c r="BI1132" s="178"/>
      <c r="BJ1132" s="178"/>
      <c r="BK1132" s="172"/>
      <c r="BM1132" s="9"/>
    </row>
    <row r="1133" spans="2:73" x14ac:dyDescent="0.45">
      <c r="B1133" s="189"/>
      <c r="C1133" s="171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71"/>
      <c r="AI1133" s="171"/>
      <c r="AJ1133" s="171"/>
      <c r="AK1133" s="171"/>
      <c r="AL1133" s="171"/>
      <c r="AM1133" s="171"/>
      <c r="AN1133" s="171"/>
      <c r="AO1133" s="171"/>
      <c r="AP1133" s="171"/>
      <c r="AQ1133" s="171"/>
      <c r="AR1133" s="171"/>
      <c r="AS1133" s="171"/>
      <c r="AT1133" s="171"/>
      <c r="AU1133" s="171"/>
      <c r="AV1133" s="171"/>
      <c r="AW1133" s="171"/>
      <c r="AX1133" s="171"/>
      <c r="AY1133" s="171"/>
      <c r="AZ1133" s="171"/>
      <c r="BA1133" s="171"/>
      <c r="BB1133" s="171"/>
      <c r="BC1133" s="171"/>
      <c r="BD1133" s="171"/>
      <c r="BE1133" s="171"/>
      <c r="BF1133" s="171"/>
      <c r="BG1133" s="171"/>
      <c r="BH1133" s="184"/>
      <c r="BI1133" s="178"/>
      <c r="BJ1133" s="178"/>
      <c r="BK1133" s="172"/>
      <c r="BM1133" s="9"/>
    </row>
    <row r="1134" spans="2:73" x14ac:dyDescent="0.45">
      <c r="B1134" s="189"/>
      <c r="C1134" s="171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71"/>
      <c r="AI1134" s="171"/>
      <c r="AJ1134" s="171"/>
      <c r="AK1134" s="171"/>
      <c r="AL1134" s="171"/>
      <c r="AM1134" s="171"/>
      <c r="AN1134" s="171"/>
      <c r="AO1134" s="171"/>
      <c r="AP1134" s="171"/>
      <c r="AQ1134" s="171"/>
      <c r="AR1134" s="171"/>
      <c r="AS1134" s="171"/>
      <c r="AT1134" s="171"/>
      <c r="AU1134" s="171"/>
      <c r="AV1134" s="171"/>
      <c r="AW1134" s="171"/>
      <c r="AX1134" s="171"/>
      <c r="AY1134" s="171"/>
      <c r="AZ1134" s="171"/>
      <c r="BA1134" s="171"/>
      <c r="BB1134" s="171"/>
      <c r="BC1134" s="171"/>
      <c r="BD1134" s="171"/>
      <c r="BE1134" s="171"/>
      <c r="BF1134" s="171"/>
      <c r="BG1134" s="171"/>
      <c r="BH1134" s="184"/>
      <c r="BI1134" s="178"/>
      <c r="BJ1134" s="178"/>
      <c r="BK1134" s="172"/>
      <c r="BM1134" s="9"/>
    </row>
    <row r="1135" spans="2:73" x14ac:dyDescent="0.45">
      <c r="B1135" s="189"/>
      <c r="C1135" s="171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71"/>
      <c r="AI1135" s="171"/>
      <c r="AJ1135" s="171"/>
      <c r="AK1135" s="171"/>
      <c r="AL1135" s="171"/>
      <c r="AM1135" s="171"/>
      <c r="AN1135" s="171"/>
      <c r="AO1135" s="171"/>
      <c r="AP1135" s="171"/>
      <c r="AQ1135" s="171"/>
      <c r="AR1135" s="171"/>
      <c r="AS1135" s="171"/>
      <c r="AT1135" s="171"/>
      <c r="AU1135" s="171"/>
      <c r="AV1135" s="171"/>
      <c r="AW1135" s="171"/>
      <c r="AX1135" s="171"/>
      <c r="AY1135" s="171"/>
      <c r="AZ1135" s="171"/>
      <c r="BA1135" s="171"/>
      <c r="BB1135" s="171"/>
      <c r="BC1135" s="171"/>
      <c r="BD1135" s="171"/>
      <c r="BE1135" s="171"/>
      <c r="BF1135" s="171"/>
      <c r="BG1135" s="171"/>
      <c r="BH1135" s="184"/>
      <c r="BI1135" s="178"/>
      <c r="BJ1135" s="178"/>
      <c r="BK1135" s="172"/>
      <c r="BM1135" s="9"/>
    </row>
    <row r="1136" spans="2:73" x14ac:dyDescent="0.45">
      <c r="B1136" s="189"/>
      <c r="C1136" s="171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71"/>
      <c r="AI1136" s="171"/>
      <c r="AJ1136" s="171"/>
      <c r="AK1136" s="171"/>
      <c r="AL1136" s="171"/>
      <c r="AM1136" s="171"/>
      <c r="AN1136" s="171"/>
      <c r="AO1136" s="171"/>
      <c r="AP1136" s="171"/>
      <c r="AQ1136" s="171"/>
      <c r="AR1136" s="171"/>
      <c r="AS1136" s="171"/>
      <c r="AT1136" s="171"/>
      <c r="AU1136" s="171"/>
      <c r="AV1136" s="171"/>
      <c r="AW1136" s="171"/>
      <c r="AX1136" s="171"/>
      <c r="AY1136" s="171"/>
      <c r="AZ1136" s="171"/>
      <c r="BA1136" s="171"/>
      <c r="BB1136" s="171"/>
      <c r="BC1136" s="171"/>
      <c r="BD1136" s="171"/>
      <c r="BE1136" s="171"/>
      <c r="BF1136" s="171"/>
      <c r="BG1136" s="171"/>
      <c r="BH1136" s="184"/>
      <c r="BI1136" s="178"/>
      <c r="BJ1136" s="178"/>
      <c r="BK1136" s="172"/>
      <c r="BM1136" s="9"/>
    </row>
    <row r="1137" spans="1:123" ht="14.65" thickBot="1" x14ac:dyDescent="0.5">
      <c r="B1137" s="189"/>
      <c r="C1137" s="174"/>
      <c r="D1137" s="174"/>
      <c r="E1137" s="174"/>
      <c r="F1137" s="174"/>
      <c r="G1137" s="174"/>
      <c r="H1137" s="174"/>
      <c r="I1137" s="174"/>
      <c r="J1137" s="174"/>
      <c r="K1137" s="174"/>
      <c r="L1137" s="174"/>
      <c r="M1137" s="174"/>
      <c r="N1137" s="174"/>
      <c r="O1137" s="174"/>
      <c r="P1137" s="174"/>
      <c r="Q1137" s="174"/>
      <c r="R1137" s="174"/>
      <c r="S1137" s="174"/>
      <c r="T1137" s="174"/>
      <c r="U1137" s="174"/>
      <c r="V1137" s="174"/>
      <c r="W1137" s="174"/>
      <c r="X1137" s="174"/>
      <c r="Y1137" s="174"/>
      <c r="Z1137" s="174"/>
      <c r="AA1137" s="174"/>
      <c r="AB1137" s="174"/>
      <c r="AC1137" s="174"/>
      <c r="AD1137" s="174"/>
      <c r="AE1137" s="174"/>
      <c r="AF1137" s="174"/>
      <c r="AG1137" s="174"/>
      <c r="AH1137" s="174"/>
      <c r="AI1137" s="174"/>
      <c r="AJ1137" s="174"/>
      <c r="AK1137" s="174"/>
      <c r="AL1137" s="174"/>
      <c r="AM1137" s="174"/>
      <c r="AN1137" s="174"/>
      <c r="AO1137" s="174"/>
      <c r="AP1137" s="174"/>
      <c r="AQ1137" s="174"/>
      <c r="AR1137" s="174"/>
      <c r="AS1137" s="174"/>
      <c r="AT1137" s="174"/>
      <c r="AU1137" s="174"/>
      <c r="AV1137" s="174"/>
      <c r="AW1137" s="174"/>
      <c r="AX1137" s="174"/>
      <c r="AY1137" s="174"/>
      <c r="AZ1137" s="174"/>
      <c r="BA1137" s="174"/>
      <c r="BB1137" s="174"/>
      <c r="BC1137" s="174"/>
      <c r="BD1137" s="174"/>
      <c r="BE1137" s="174"/>
      <c r="BF1137" s="174"/>
      <c r="BG1137" s="174"/>
      <c r="BH1137" s="188"/>
      <c r="BI1137" s="178"/>
      <c r="BJ1137" s="178"/>
      <c r="BK1137" s="172"/>
      <c r="BM1137" s="9"/>
    </row>
    <row r="1138" spans="1:123" s="12" customFormat="1" ht="21.75" thickTop="1" thickBot="1" x14ac:dyDescent="0.5">
      <c r="A1138" s="8"/>
      <c r="B1138" s="186"/>
      <c r="C1138" s="175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75"/>
      <c r="AI1138" s="175"/>
      <c r="AJ1138" s="175"/>
      <c r="AK1138" s="175"/>
      <c r="AL1138" s="175"/>
      <c r="AM1138" s="175"/>
      <c r="AN1138" s="175"/>
      <c r="AO1138" s="175"/>
      <c r="AP1138" s="175"/>
      <c r="AQ1138" s="175"/>
      <c r="AR1138" s="175"/>
      <c r="AS1138" s="175"/>
      <c r="AT1138" s="175"/>
      <c r="AU1138" s="175"/>
      <c r="AV1138" s="175"/>
      <c r="AW1138" s="175"/>
      <c r="AX1138" s="175"/>
      <c r="AY1138" s="175"/>
      <c r="AZ1138" s="175"/>
      <c r="BA1138" s="175"/>
      <c r="BB1138" s="175"/>
      <c r="BC1138" s="175"/>
      <c r="BD1138" s="175"/>
      <c r="BE1138" s="175"/>
      <c r="BF1138" s="175"/>
      <c r="BG1138" s="175"/>
      <c r="BH1138" s="186"/>
      <c r="BI1138" s="178"/>
      <c r="BJ1138" s="172"/>
      <c r="BK1138" s="172"/>
      <c r="BL1138"/>
      <c r="BM1138"/>
      <c r="BN1138"/>
      <c r="BO1138" s="5" t="s">
        <v>103</v>
      </c>
      <c r="BP1138" s="5" t="s">
        <v>508</v>
      </c>
      <c r="BQ1138" s="5" t="s">
        <v>104</v>
      </c>
      <c r="BR1138" s="5" t="s">
        <v>509</v>
      </c>
      <c r="BS1138" s="5" t="s">
        <v>549</v>
      </c>
      <c r="BT1138" s="5" t="s">
        <v>510</v>
      </c>
      <c r="BU1138" s="5" t="s">
        <v>511</v>
      </c>
      <c r="BV1138" s="5" t="s">
        <v>122</v>
      </c>
      <c r="BW1138" s="5" t="s">
        <v>558</v>
      </c>
      <c r="BX1138" s="5" t="s">
        <v>559</v>
      </c>
      <c r="BY1138" s="5" t="s">
        <v>111</v>
      </c>
      <c r="BZ1138" s="5" t="s">
        <v>512</v>
      </c>
      <c r="CA1138" s="5" t="s">
        <v>514</v>
      </c>
      <c r="CB1138" s="5" t="s">
        <v>560</v>
      </c>
      <c r="CC1138" s="5" t="s">
        <v>561</v>
      </c>
      <c r="CD1138" s="5" t="s">
        <v>515</v>
      </c>
      <c r="CE1138" s="5" t="s">
        <v>513</v>
      </c>
      <c r="CF1138" s="5" t="s">
        <v>562</v>
      </c>
      <c r="CG1138" s="5" t="s">
        <v>550</v>
      </c>
      <c r="CH1138" s="5" t="s">
        <v>551</v>
      </c>
      <c r="CI1138" s="5" t="s">
        <v>563</v>
      </c>
      <c r="CJ1138" s="5" t="s">
        <v>115</v>
      </c>
      <c r="CK1138" s="5" t="s">
        <v>112</v>
      </c>
      <c r="CL1138" s="5" t="s">
        <v>109</v>
      </c>
      <c r="CM1138" s="5" t="s">
        <v>552</v>
      </c>
      <c r="CN1138" s="5" t="s">
        <v>176</v>
      </c>
      <c r="CO1138" s="5" t="s">
        <v>177</v>
      </c>
      <c r="CP1138" s="5" t="s">
        <v>119</v>
      </c>
      <c r="CQ1138" s="5" t="s">
        <v>516</v>
      </c>
      <c r="CR1138" s="5" t="s">
        <v>178</v>
      </c>
      <c r="CS1138" s="5" t="s">
        <v>118</v>
      </c>
      <c r="CT1138" s="5" t="s">
        <v>108</v>
      </c>
      <c r="CU1138" s="5" t="s">
        <v>564</v>
      </c>
      <c r="CV1138" s="5" t="s">
        <v>105</v>
      </c>
      <c r="CW1138" s="5" t="s">
        <v>107</v>
      </c>
      <c r="CX1138" s="5" t="s">
        <v>123</v>
      </c>
      <c r="CY1138" s="5" t="s">
        <v>175</v>
      </c>
      <c r="CZ1138" s="5" t="s">
        <v>116</v>
      </c>
      <c r="DA1138" s="5" t="s">
        <v>114</v>
      </c>
      <c r="DB1138" s="5" t="s">
        <v>117</v>
      </c>
      <c r="DC1138" s="5" t="s">
        <v>517</v>
      </c>
      <c r="DD1138" s="5" t="s">
        <v>120</v>
      </c>
      <c r="DE1138" s="5" t="s">
        <v>124</v>
      </c>
      <c r="DF1138" s="5" t="s">
        <v>121</v>
      </c>
      <c r="DG1138" s="5" t="s">
        <v>565</v>
      </c>
      <c r="DH1138" s="5" t="s">
        <v>566</v>
      </c>
      <c r="DI1138" s="5" t="s">
        <v>567</v>
      </c>
      <c r="DJ1138" s="5" t="s">
        <v>553</v>
      </c>
      <c r="DK1138" s="5" t="s">
        <v>110</v>
      </c>
      <c r="DL1138" s="5" t="s">
        <v>113</v>
      </c>
      <c r="DM1138" s="5" t="s">
        <v>568</v>
      </c>
      <c r="DN1138" s="5" t="s">
        <v>569</v>
      </c>
      <c r="DO1138" s="5" t="s">
        <v>518</v>
      </c>
      <c r="DP1138" s="5" t="s">
        <v>519</v>
      </c>
      <c r="DQ1138" s="5" t="s">
        <v>520</v>
      </c>
      <c r="DR1138" s="5" t="s">
        <v>106</v>
      </c>
      <c r="DS1138" s="5" t="s">
        <v>570</v>
      </c>
    </row>
    <row r="1139" spans="1:123" ht="14.65" thickTop="1" x14ac:dyDescent="0.45">
      <c r="A1139" s="28" t="s">
        <v>231</v>
      </c>
      <c r="B1139" s="190"/>
      <c r="C1139" s="177"/>
      <c r="D1139" s="177"/>
      <c r="E1139" s="177"/>
      <c r="F1139" s="177"/>
      <c r="G1139" s="177"/>
      <c r="H1139" s="177"/>
      <c r="I1139" s="177"/>
      <c r="J1139" s="177"/>
      <c r="K1139" s="177"/>
      <c r="L1139" s="177"/>
      <c r="M1139" s="177"/>
      <c r="N1139" s="177"/>
      <c r="O1139" s="177"/>
      <c r="P1139" s="177"/>
      <c r="Q1139" s="177"/>
      <c r="R1139" s="177"/>
      <c r="S1139" s="177"/>
      <c r="T1139" s="177"/>
      <c r="U1139" s="177"/>
      <c r="V1139" s="177"/>
      <c r="W1139" s="177"/>
      <c r="X1139" s="177"/>
      <c r="Y1139" s="177"/>
      <c r="Z1139" s="177"/>
      <c r="AA1139" s="177"/>
      <c r="AB1139" s="177"/>
      <c r="AC1139" s="177"/>
      <c r="AD1139" s="177"/>
      <c r="AE1139" s="177"/>
      <c r="AF1139" s="177"/>
      <c r="AG1139" s="177"/>
      <c r="AH1139" s="177"/>
      <c r="AI1139" s="177"/>
      <c r="AJ1139" s="177"/>
      <c r="AK1139" s="177"/>
      <c r="AL1139" s="177"/>
      <c r="AM1139" s="177"/>
      <c r="AN1139" s="177"/>
      <c r="AO1139" s="177"/>
      <c r="AP1139" s="177"/>
      <c r="AQ1139" s="177"/>
      <c r="AR1139" s="177"/>
      <c r="AS1139" s="177"/>
      <c r="AT1139" s="177"/>
      <c r="AU1139" s="177"/>
      <c r="AV1139" s="177"/>
      <c r="AW1139" s="177"/>
      <c r="AX1139" s="177"/>
      <c r="AY1139" s="177"/>
      <c r="AZ1139" s="177"/>
      <c r="BA1139" s="177"/>
      <c r="BB1139" s="177"/>
      <c r="BC1139" s="177"/>
      <c r="BD1139" s="177"/>
      <c r="BE1139" s="177"/>
      <c r="BF1139" s="177"/>
      <c r="BG1139" s="177"/>
      <c r="BH1139" s="187"/>
      <c r="BI1139" s="178"/>
      <c r="BJ1139" s="178"/>
      <c r="BK1139" s="172"/>
      <c r="BM1139" s="9"/>
      <c r="BO1139" s="102"/>
      <c r="BP1139" s="102"/>
      <c r="BQ1139" s="102"/>
      <c r="BR1139" s="102"/>
      <c r="BS1139" s="102"/>
      <c r="BT1139" s="102"/>
      <c r="BU1139" s="102"/>
      <c r="BV1139" s="102"/>
      <c r="BW1139" s="102"/>
      <c r="BX1139" s="102"/>
      <c r="BY1139" s="102"/>
      <c r="BZ1139" s="102"/>
      <c r="CA1139" s="102"/>
      <c r="CB1139" s="102"/>
      <c r="CC1139" s="102"/>
      <c r="CD1139" s="102"/>
      <c r="CE1139" s="102"/>
      <c r="CF1139" s="102"/>
      <c r="CG1139" s="102"/>
      <c r="CH1139" s="102"/>
      <c r="CI1139" s="102"/>
      <c r="CJ1139" s="102"/>
      <c r="CK1139" s="102"/>
      <c r="CL1139" s="102"/>
      <c r="CM1139" s="102"/>
      <c r="CN1139" s="102"/>
      <c r="CO1139" s="102"/>
      <c r="CP1139" s="102"/>
      <c r="CQ1139" s="102"/>
      <c r="CR1139" s="102"/>
      <c r="CS1139" s="102"/>
      <c r="CT1139" s="102"/>
      <c r="CU1139" s="102"/>
      <c r="CV1139" s="102"/>
      <c r="CW1139" s="102"/>
      <c r="CX1139" s="102"/>
      <c r="CY1139" s="102"/>
      <c r="CZ1139" s="102"/>
      <c r="DA1139" s="102"/>
      <c r="DB1139" s="102"/>
      <c r="DC1139" s="102"/>
      <c r="DD1139" s="102"/>
      <c r="DE1139" s="102"/>
      <c r="DF1139" s="102"/>
      <c r="DG1139" s="102"/>
      <c r="DH1139" s="102"/>
      <c r="DI1139" s="102"/>
      <c r="DJ1139" s="102"/>
      <c r="DK1139" s="102"/>
      <c r="DL1139" s="102"/>
      <c r="DM1139" s="102"/>
      <c r="DN1139" s="102"/>
      <c r="DO1139" s="102"/>
      <c r="DP1139" s="102"/>
      <c r="DQ1139" s="102"/>
      <c r="DR1139" s="102"/>
      <c r="DS1139" s="102"/>
    </row>
    <row r="1140" spans="1:123" x14ac:dyDescent="0.45">
      <c r="A1140" s="8">
        <f>INPUT!$Q$4</f>
        <v>0</v>
      </c>
      <c r="B1140" s="190"/>
      <c r="C1140" s="171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71"/>
      <c r="AI1140" s="171"/>
      <c r="AJ1140" s="171"/>
      <c r="AK1140" s="171"/>
      <c r="AL1140" s="171"/>
      <c r="AM1140" s="171"/>
      <c r="AN1140" s="171"/>
      <c r="AO1140" s="171"/>
      <c r="AP1140" s="171"/>
      <c r="AQ1140" s="171"/>
      <c r="AR1140" s="171"/>
      <c r="AS1140" s="171"/>
      <c r="AT1140" s="171"/>
      <c r="AU1140" s="171"/>
      <c r="AV1140" s="171"/>
      <c r="AW1140" s="171"/>
      <c r="AX1140" s="171"/>
      <c r="AY1140" s="171"/>
      <c r="AZ1140" s="171"/>
      <c r="BA1140" s="171"/>
      <c r="BB1140" s="171"/>
      <c r="BC1140" s="171"/>
      <c r="BD1140" s="171"/>
      <c r="BE1140" s="171"/>
      <c r="BF1140" s="171"/>
      <c r="BG1140" s="171"/>
      <c r="BH1140" s="184"/>
      <c r="BI1140" s="178"/>
      <c r="BJ1140" s="178"/>
      <c r="BK1140" s="172"/>
      <c r="BM1140" s="9"/>
      <c r="BO1140" s="39">
        <v>0</v>
      </c>
      <c r="BP1140" s="39">
        <v>0</v>
      </c>
      <c r="BQ1140" s="39">
        <v>0</v>
      </c>
      <c r="BR1140" s="39">
        <v>0</v>
      </c>
      <c r="BS1140" s="39">
        <v>0</v>
      </c>
      <c r="BT1140" s="39">
        <v>0</v>
      </c>
      <c r="BU1140" s="39">
        <v>0</v>
      </c>
      <c r="BV1140" s="39">
        <v>0</v>
      </c>
      <c r="BW1140" s="39">
        <v>0</v>
      </c>
      <c r="BX1140" s="39">
        <v>0</v>
      </c>
      <c r="BY1140" s="39">
        <v>0</v>
      </c>
      <c r="BZ1140" s="39">
        <v>0</v>
      </c>
      <c r="CA1140" s="39">
        <v>0</v>
      </c>
      <c r="CB1140" s="39">
        <v>0</v>
      </c>
      <c r="CC1140" s="39">
        <v>0</v>
      </c>
      <c r="CD1140" s="39">
        <v>0</v>
      </c>
      <c r="CE1140" s="39">
        <v>0</v>
      </c>
      <c r="CF1140" s="39">
        <v>0</v>
      </c>
      <c r="CG1140" s="39">
        <v>0</v>
      </c>
      <c r="CH1140" s="39">
        <v>0</v>
      </c>
      <c r="CI1140" s="39">
        <v>0</v>
      </c>
      <c r="CJ1140" s="39">
        <v>0</v>
      </c>
      <c r="CK1140" s="39">
        <v>0</v>
      </c>
      <c r="CL1140" s="39">
        <v>0</v>
      </c>
      <c r="CM1140" s="39">
        <v>0</v>
      </c>
      <c r="CN1140" s="39">
        <v>0</v>
      </c>
      <c r="CO1140" s="39">
        <v>0</v>
      </c>
      <c r="CP1140" s="39">
        <v>0</v>
      </c>
      <c r="CQ1140" s="39">
        <v>0</v>
      </c>
      <c r="CR1140" s="39">
        <v>0</v>
      </c>
      <c r="CS1140" s="39">
        <v>0</v>
      </c>
      <c r="CT1140" s="39">
        <v>0</v>
      </c>
      <c r="CU1140" s="39">
        <v>0</v>
      </c>
      <c r="CV1140" s="39">
        <v>0</v>
      </c>
      <c r="CW1140" s="39">
        <v>0</v>
      </c>
      <c r="CX1140" s="39">
        <v>0</v>
      </c>
      <c r="CY1140" s="39">
        <v>0</v>
      </c>
      <c r="CZ1140" s="39">
        <v>0</v>
      </c>
      <c r="DA1140" s="39">
        <v>0</v>
      </c>
      <c r="DB1140" s="39">
        <v>0</v>
      </c>
      <c r="DC1140" s="39">
        <v>0</v>
      </c>
      <c r="DD1140" s="39">
        <v>0</v>
      </c>
      <c r="DE1140" s="39">
        <v>0</v>
      </c>
      <c r="DF1140" s="39">
        <v>0</v>
      </c>
      <c r="DG1140" s="39">
        <v>0</v>
      </c>
      <c r="DH1140" s="39">
        <v>0</v>
      </c>
      <c r="DI1140" s="39">
        <v>0</v>
      </c>
      <c r="DJ1140" s="39">
        <v>0</v>
      </c>
      <c r="DK1140" s="39">
        <v>0</v>
      </c>
      <c r="DL1140" s="39">
        <v>0</v>
      </c>
      <c r="DM1140" s="39">
        <v>0</v>
      </c>
      <c r="DN1140" s="39">
        <v>0</v>
      </c>
      <c r="DO1140" s="39">
        <v>0</v>
      </c>
      <c r="DP1140" s="39">
        <v>0</v>
      </c>
      <c r="DQ1140" s="39">
        <v>0</v>
      </c>
      <c r="DR1140" s="39">
        <v>0</v>
      </c>
      <c r="DS1140" s="39">
        <v>0</v>
      </c>
    </row>
    <row r="1141" spans="1:123" x14ac:dyDescent="0.45">
      <c r="B1141" s="190"/>
      <c r="C1141" s="171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71"/>
      <c r="AI1141" s="171"/>
      <c r="AJ1141" s="171"/>
      <c r="AK1141" s="171"/>
      <c r="AL1141" s="171"/>
      <c r="AM1141" s="171"/>
      <c r="AN1141" s="171"/>
      <c r="AO1141" s="171"/>
      <c r="AP1141" s="171"/>
      <c r="AQ1141" s="171"/>
      <c r="AR1141" s="171"/>
      <c r="AS1141" s="171"/>
      <c r="AT1141" s="171"/>
      <c r="AU1141" s="171"/>
      <c r="AV1141" s="171"/>
      <c r="AW1141" s="171"/>
      <c r="AX1141" s="171"/>
      <c r="AY1141" s="171"/>
      <c r="AZ1141" s="171"/>
      <c r="BA1141" s="171"/>
      <c r="BB1141" s="171"/>
      <c r="BC1141" s="171"/>
      <c r="BD1141" s="171"/>
      <c r="BE1141" s="171"/>
      <c r="BF1141" s="171"/>
      <c r="BG1141" s="171"/>
      <c r="BH1141" s="184"/>
      <c r="BI1141" s="178"/>
      <c r="BJ1141" s="178"/>
      <c r="BK1141" s="172"/>
      <c r="BM1141" s="9"/>
      <c r="BO1141" s="40">
        <f t="shared" ref="BO1141:CT1141" si="56">ROWS(C1139:C1198)-COUNTBLANK(C1139:C1198)</f>
        <v>0</v>
      </c>
      <c r="BP1141" s="40">
        <f t="shared" si="56"/>
        <v>0</v>
      </c>
      <c r="BQ1141" s="40">
        <f t="shared" si="56"/>
        <v>0</v>
      </c>
      <c r="BR1141" s="40">
        <f t="shared" si="56"/>
        <v>0</v>
      </c>
      <c r="BS1141" s="40">
        <f t="shared" si="56"/>
        <v>0</v>
      </c>
      <c r="BT1141" s="40">
        <f t="shared" si="56"/>
        <v>0</v>
      </c>
      <c r="BU1141" s="40">
        <f t="shared" si="56"/>
        <v>0</v>
      </c>
      <c r="BV1141" s="40">
        <f t="shared" si="56"/>
        <v>0</v>
      </c>
      <c r="BW1141" s="40">
        <f t="shared" si="56"/>
        <v>0</v>
      </c>
      <c r="BX1141" s="40">
        <f t="shared" si="56"/>
        <v>0</v>
      </c>
      <c r="BY1141" s="40">
        <f t="shared" si="56"/>
        <v>0</v>
      </c>
      <c r="BZ1141" s="40">
        <f t="shared" si="56"/>
        <v>0</v>
      </c>
      <c r="CA1141" s="40">
        <f t="shared" si="56"/>
        <v>0</v>
      </c>
      <c r="CB1141" s="40">
        <f t="shared" si="56"/>
        <v>0</v>
      </c>
      <c r="CC1141" s="40">
        <f t="shared" si="56"/>
        <v>0</v>
      </c>
      <c r="CD1141" s="40">
        <f t="shared" si="56"/>
        <v>0</v>
      </c>
      <c r="CE1141" s="40">
        <f t="shared" si="56"/>
        <v>0</v>
      </c>
      <c r="CF1141" s="40">
        <f t="shared" si="56"/>
        <v>0</v>
      </c>
      <c r="CG1141" s="40">
        <f t="shared" si="56"/>
        <v>0</v>
      </c>
      <c r="CH1141" s="40">
        <f t="shared" si="56"/>
        <v>0</v>
      </c>
      <c r="CI1141" s="40">
        <f t="shared" si="56"/>
        <v>0</v>
      </c>
      <c r="CJ1141" s="40">
        <f t="shared" si="56"/>
        <v>0</v>
      </c>
      <c r="CK1141" s="40">
        <f t="shared" si="56"/>
        <v>0</v>
      </c>
      <c r="CL1141" s="40">
        <f t="shared" si="56"/>
        <v>0</v>
      </c>
      <c r="CM1141" s="40">
        <f t="shared" si="56"/>
        <v>0</v>
      </c>
      <c r="CN1141" s="40">
        <f t="shared" si="56"/>
        <v>0</v>
      </c>
      <c r="CO1141" s="40">
        <f t="shared" si="56"/>
        <v>0</v>
      </c>
      <c r="CP1141" s="40">
        <f t="shared" si="56"/>
        <v>0</v>
      </c>
      <c r="CQ1141" s="40">
        <f t="shared" si="56"/>
        <v>0</v>
      </c>
      <c r="CR1141" s="40">
        <f t="shared" si="56"/>
        <v>0</v>
      </c>
      <c r="CS1141" s="40">
        <f t="shared" si="56"/>
        <v>0</v>
      </c>
      <c r="CT1141" s="40">
        <f t="shared" si="56"/>
        <v>0</v>
      </c>
      <c r="CU1141" s="40">
        <f t="shared" ref="CU1141:DS1141" si="57">ROWS(AI1139:AI1198)-COUNTBLANK(AI1139:AI1198)</f>
        <v>0</v>
      </c>
      <c r="CV1141" s="40">
        <f t="shared" si="57"/>
        <v>0</v>
      </c>
      <c r="CW1141" s="40">
        <f t="shared" si="57"/>
        <v>0</v>
      </c>
      <c r="CX1141" s="40">
        <f t="shared" si="57"/>
        <v>0</v>
      </c>
      <c r="CY1141" s="40">
        <f t="shared" si="57"/>
        <v>0</v>
      </c>
      <c r="CZ1141" s="40">
        <f t="shared" si="57"/>
        <v>0</v>
      </c>
      <c r="DA1141" s="40">
        <f t="shared" si="57"/>
        <v>0</v>
      </c>
      <c r="DB1141" s="40">
        <f t="shared" si="57"/>
        <v>0</v>
      </c>
      <c r="DC1141" s="40">
        <f t="shared" si="57"/>
        <v>0</v>
      </c>
      <c r="DD1141" s="40">
        <f t="shared" si="57"/>
        <v>0</v>
      </c>
      <c r="DE1141" s="40">
        <f t="shared" si="57"/>
        <v>0</v>
      </c>
      <c r="DF1141" s="40">
        <f t="shared" si="57"/>
        <v>0</v>
      </c>
      <c r="DG1141" s="40">
        <f t="shared" si="57"/>
        <v>0</v>
      </c>
      <c r="DH1141" s="40">
        <f t="shared" si="57"/>
        <v>0</v>
      </c>
      <c r="DI1141" s="40">
        <f t="shared" si="57"/>
        <v>0</v>
      </c>
      <c r="DJ1141" s="40">
        <f t="shared" si="57"/>
        <v>0</v>
      </c>
      <c r="DK1141" s="40">
        <f t="shared" si="57"/>
        <v>0</v>
      </c>
      <c r="DL1141" s="40">
        <f t="shared" si="57"/>
        <v>0</v>
      </c>
      <c r="DM1141" s="40">
        <f t="shared" si="57"/>
        <v>0</v>
      </c>
      <c r="DN1141" s="40">
        <f t="shared" si="57"/>
        <v>0</v>
      </c>
      <c r="DO1141" s="40">
        <f t="shared" si="57"/>
        <v>0</v>
      </c>
      <c r="DP1141" s="40">
        <f t="shared" si="57"/>
        <v>0</v>
      </c>
      <c r="DQ1141" s="40">
        <f t="shared" si="57"/>
        <v>0</v>
      </c>
      <c r="DR1141" s="40">
        <f t="shared" si="57"/>
        <v>0</v>
      </c>
      <c r="DS1141" s="40">
        <f t="shared" si="57"/>
        <v>0</v>
      </c>
    </row>
    <row r="1142" spans="1:123" x14ac:dyDescent="0.45">
      <c r="B1142" s="190"/>
      <c r="C1142" s="171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71"/>
      <c r="AI1142" s="171"/>
      <c r="AJ1142" s="171"/>
      <c r="AK1142" s="171"/>
      <c r="AL1142" s="171"/>
      <c r="AM1142" s="171"/>
      <c r="AN1142" s="171"/>
      <c r="AO1142" s="171"/>
      <c r="AP1142" s="171"/>
      <c r="AQ1142" s="171"/>
      <c r="AR1142" s="171"/>
      <c r="AS1142" s="171"/>
      <c r="AT1142" s="171"/>
      <c r="AU1142" s="171"/>
      <c r="AV1142" s="171"/>
      <c r="AW1142" s="171"/>
      <c r="AX1142" s="171"/>
      <c r="AY1142" s="171"/>
      <c r="AZ1142" s="171"/>
      <c r="BA1142" s="171"/>
      <c r="BB1142" s="171"/>
      <c r="BC1142" s="171"/>
      <c r="BD1142" s="171"/>
      <c r="BE1142" s="171"/>
      <c r="BF1142" s="171"/>
      <c r="BG1142" s="171"/>
      <c r="BH1142" s="184"/>
      <c r="BI1142" s="178"/>
      <c r="BJ1142" s="178"/>
      <c r="BK1142" s="172"/>
      <c r="BM1142" s="9"/>
    </row>
    <row r="1143" spans="1:123" x14ac:dyDescent="0.45">
      <c r="B1143" s="190"/>
      <c r="C1143" s="171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71"/>
      <c r="AI1143" s="171"/>
      <c r="AJ1143" s="171"/>
      <c r="AK1143" s="171"/>
      <c r="AL1143" s="171"/>
      <c r="AM1143" s="171"/>
      <c r="AN1143" s="171"/>
      <c r="AO1143" s="171"/>
      <c r="AP1143" s="171"/>
      <c r="AQ1143" s="171"/>
      <c r="AR1143" s="171"/>
      <c r="AS1143" s="171"/>
      <c r="AT1143" s="171"/>
      <c r="AU1143" s="171"/>
      <c r="AV1143" s="171"/>
      <c r="AW1143" s="171"/>
      <c r="AX1143" s="171"/>
      <c r="AY1143" s="171"/>
      <c r="AZ1143" s="171"/>
      <c r="BA1143" s="171"/>
      <c r="BB1143" s="171"/>
      <c r="BC1143" s="171"/>
      <c r="BD1143" s="171"/>
      <c r="BE1143" s="171"/>
      <c r="BF1143" s="171"/>
      <c r="BG1143" s="171"/>
      <c r="BH1143" s="184"/>
      <c r="BI1143" s="178"/>
      <c r="BJ1143" s="178"/>
      <c r="BK1143" s="172"/>
      <c r="BM1143" s="9"/>
      <c r="BO1143" s="22" t="s">
        <v>257</v>
      </c>
      <c r="BP1143" s="22" t="s">
        <v>587</v>
      </c>
      <c r="BQ1143" s="22" t="s">
        <v>590</v>
      </c>
      <c r="BR1143" s="22" t="s">
        <v>588</v>
      </c>
      <c r="BS1143" s="22" t="s">
        <v>589</v>
      </c>
    </row>
    <row r="1144" spans="1:123" x14ac:dyDescent="0.45">
      <c r="B1144" s="190"/>
      <c r="C1144" s="171"/>
      <c r="D1144" s="171"/>
      <c r="E1144" s="171"/>
      <c r="F1144" s="171"/>
      <c r="G1144" s="171"/>
      <c r="H1144" s="171"/>
      <c r="I1144" s="171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71"/>
      <c r="AE1144" s="171"/>
      <c r="AF1144" s="171"/>
      <c r="AG1144" s="171"/>
      <c r="AH1144" s="171"/>
      <c r="AI1144" s="171"/>
      <c r="AJ1144" s="171"/>
      <c r="AK1144" s="171"/>
      <c r="AL1144" s="171"/>
      <c r="AM1144" s="171"/>
      <c r="AN1144" s="171"/>
      <c r="AO1144" s="171"/>
      <c r="AP1144" s="171"/>
      <c r="AQ1144" s="171"/>
      <c r="AR1144" s="171"/>
      <c r="AS1144" s="171"/>
      <c r="AT1144" s="171"/>
      <c r="AU1144" s="171"/>
      <c r="AV1144" s="171"/>
      <c r="AW1144" s="171"/>
      <c r="AX1144" s="171"/>
      <c r="AY1144" s="171"/>
      <c r="AZ1144" s="171"/>
      <c r="BA1144" s="171"/>
      <c r="BB1144" s="171"/>
      <c r="BC1144" s="171"/>
      <c r="BD1144" s="171"/>
      <c r="BE1144" s="171"/>
      <c r="BF1144" s="171"/>
      <c r="BG1144" s="171"/>
      <c r="BH1144" s="184"/>
      <c r="BI1144" s="178"/>
      <c r="BJ1144" s="178"/>
      <c r="BK1144" s="172"/>
      <c r="BM1144" s="9"/>
      <c r="BO1144" s="23">
        <f>ROWS(BH1139:BH1198)-COUNTBLANK(BH1139:BH1198)</f>
        <v>0</v>
      </c>
      <c r="BP1144" s="23">
        <f>COUNTIF(BK1139:BK1198,"FALSE")</f>
        <v>0</v>
      </c>
      <c r="BQ1144" s="23">
        <f>BO1144-BP1144</f>
        <v>0</v>
      </c>
      <c r="BR1144" s="23">
        <f>COUNTIF(BJ1139:BJ1198,"O")</f>
        <v>0</v>
      </c>
      <c r="BS1144" s="23">
        <f>COUNTIF(BJ1139:BJ1198,"*~?")</f>
        <v>0</v>
      </c>
    </row>
    <row r="1145" spans="1:123" x14ac:dyDescent="0.45">
      <c r="B1145" s="190"/>
      <c r="C1145" s="171"/>
      <c r="D1145" s="171"/>
      <c r="E1145" s="171"/>
      <c r="F1145" s="171"/>
      <c r="G1145" s="171"/>
      <c r="H1145" s="171"/>
      <c r="I1145" s="171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71"/>
      <c r="AE1145" s="171"/>
      <c r="AF1145" s="171"/>
      <c r="AG1145" s="171"/>
      <c r="AH1145" s="171"/>
      <c r="AI1145" s="171"/>
      <c r="AJ1145" s="171"/>
      <c r="AK1145" s="171"/>
      <c r="AL1145" s="171"/>
      <c r="AM1145" s="171"/>
      <c r="AN1145" s="171"/>
      <c r="AO1145" s="171"/>
      <c r="AP1145" s="171"/>
      <c r="AQ1145" s="171"/>
      <c r="AR1145" s="171"/>
      <c r="AS1145" s="171"/>
      <c r="AT1145" s="171"/>
      <c r="AU1145" s="171"/>
      <c r="AV1145" s="171"/>
      <c r="AW1145" s="171"/>
      <c r="AX1145" s="171"/>
      <c r="AY1145" s="171"/>
      <c r="AZ1145" s="171"/>
      <c r="BA1145" s="171"/>
      <c r="BB1145" s="171"/>
      <c r="BC1145" s="171"/>
      <c r="BD1145" s="171"/>
      <c r="BE1145" s="171"/>
      <c r="BF1145" s="171"/>
      <c r="BG1145" s="171"/>
      <c r="BH1145" s="184"/>
      <c r="BI1145" s="178"/>
      <c r="BJ1145" s="178"/>
      <c r="BK1145" s="172"/>
      <c r="BM1145" s="9"/>
    </row>
    <row r="1146" spans="1:123" x14ac:dyDescent="0.45">
      <c r="B1146" s="190"/>
      <c r="C1146" s="171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71"/>
      <c r="AI1146" s="171"/>
      <c r="AJ1146" s="171"/>
      <c r="AK1146" s="171"/>
      <c r="AL1146" s="171"/>
      <c r="AM1146" s="171"/>
      <c r="AN1146" s="171"/>
      <c r="AO1146" s="171"/>
      <c r="AP1146" s="171"/>
      <c r="AQ1146" s="171"/>
      <c r="AR1146" s="171"/>
      <c r="AS1146" s="171"/>
      <c r="AT1146" s="171"/>
      <c r="AU1146" s="171"/>
      <c r="AV1146" s="171"/>
      <c r="AW1146" s="171"/>
      <c r="AX1146" s="171"/>
      <c r="AY1146" s="171"/>
      <c r="AZ1146" s="171"/>
      <c r="BA1146" s="171"/>
      <c r="BB1146" s="171"/>
      <c r="BC1146" s="171"/>
      <c r="BD1146" s="171"/>
      <c r="BE1146" s="171"/>
      <c r="BF1146" s="171"/>
      <c r="BG1146" s="171"/>
      <c r="BH1146" s="184"/>
      <c r="BI1146" s="178"/>
      <c r="BJ1146" s="178"/>
      <c r="BK1146" s="172"/>
      <c r="BM1146" s="9"/>
      <c r="BO1146" s="23"/>
      <c r="BP1146" s="22" t="s">
        <v>455</v>
      </c>
      <c r="BQ1146" s="22" t="s">
        <v>337</v>
      </c>
      <c r="BR1146" s="22" t="s">
        <v>456</v>
      </c>
      <c r="BS1146" s="88" t="s">
        <v>338</v>
      </c>
      <c r="BT1146" s="88" t="s">
        <v>340</v>
      </c>
      <c r="BU1146" s="88" t="s">
        <v>339</v>
      </c>
    </row>
    <row r="1147" spans="1:123" x14ac:dyDescent="0.45">
      <c r="B1147" s="190"/>
      <c r="C1147" s="171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71"/>
      <c r="AI1147" s="171"/>
      <c r="AJ1147" s="171"/>
      <c r="AK1147" s="171"/>
      <c r="AL1147" s="171"/>
      <c r="AM1147" s="171"/>
      <c r="AN1147" s="171"/>
      <c r="AO1147" s="171"/>
      <c r="AP1147" s="171"/>
      <c r="AQ1147" s="171"/>
      <c r="AR1147" s="171"/>
      <c r="AS1147" s="171"/>
      <c r="AT1147" s="171"/>
      <c r="AU1147" s="171"/>
      <c r="AV1147" s="171"/>
      <c r="AW1147" s="171"/>
      <c r="AX1147" s="171"/>
      <c r="AY1147" s="171"/>
      <c r="AZ1147" s="171"/>
      <c r="BA1147" s="171"/>
      <c r="BB1147" s="171"/>
      <c r="BC1147" s="171"/>
      <c r="BD1147" s="171"/>
      <c r="BE1147" s="171"/>
      <c r="BF1147" s="171"/>
      <c r="BG1147" s="171"/>
      <c r="BH1147" s="184"/>
      <c r="BI1147" s="178"/>
      <c r="BJ1147" s="178"/>
      <c r="BK1147" s="172"/>
      <c r="BM1147" s="9"/>
      <c r="BO1147" s="22" t="s">
        <v>260</v>
      </c>
      <c r="BP1147" s="25">
        <f>IF(ISNUMBER(SEARCH("S",A1140)),COUNTIF(BK1139:BK1148,"False"),0)</f>
        <v>0</v>
      </c>
      <c r="BQ1147" s="25">
        <f>IF(ISNUMBER(SEARCH("S",A1140)),COUNTIF(BK1167:BK1176,"False"),0)</f>
        <v>0</v>
      </c>
      <c r="BR1147" s="25">
        <f>IF(ISNUMBER(SEARCH("S",A1140)),COUNTIF(BK1149:BK1166,"False"),0)</f>
        <v>0</v>
      </c>
      <c r="BS1147" s="25">
        <f>IF(ISNUMBER(SEARCH("S",A1140)),COUNTIF(BK1139:BK1148,"False")+COUNTIF(BK1169:BK1172,"False"),0)</f>
        <v>0</v>
      </c>
      <c r="BT1147" s="25">
        <f>IF(ISNUMBER(SEARCH("S",A1140)),COUNTIF(BK1149:BK1158,"False"),0)</f>
        <v>0</v>
      </c>
      <c r="BU1147" s="25">
        <f>IF(ISNUMBER(SEARCH("S",A1140)),COUNTIF(BK1159:BK1168,"False")+COUNTIF(BK1173:BK1176,"False"),0)</f>
        <v>0</v>
      </c>
    </row>
    <row r="1148" spans="1:123" x14ac:dyDescent="0.45">
      <c r="B1148" s="190"/>
      <c r="C1148" s="171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71"/>
      <c r="AI1148" s="171"/>
      <c r="AJ1148" s="171"/>
      <c r="AK1148" s="171"/>
      <c r="AL1148" s="171"/>
      <c r="AM1148" s="171"/>
      <c r="AN1148" s="171"/>
      <c r="AO1148" s="171"/>
      <c r="AP1148" s="171"/>
      <c r="AQ1148" s="171"/>
      <c r="AR1148" s="171"/>
      <c r="AS1148" s="171"/>
      <c r="AT1148" s="171"/>
      <c r="AU1148" s="171"/>
      <c r="AV1148" s="171"/>
      <c r="AW1148" s="171"/>
      <c r="AX1148" s="171"/>
      <c r="AY1148" s="171"/>
      <c r="AZ1148" s="171"/>
      <c r="BA1148" s="171"/>
      <c r="BB1148" s="171"/>
      <c r="BC1148" s="171"/>
      <c r="BD1148" s="171"/>
      <c r="BE1148" s="171"/>
      <c r="BF1148" s="171"/>
      <c r="BG1148" s="171"/>
      <c r="BH1148" s="184"/>
      <c r="BI1148" s="178"/>
      <c r="BJ1148" s="178"/>
      <c r="BK1148" s="172"/>
      <c r="BM1148" s="9"/>
      <c r="BO1148" s="22" t="s">
        <v>352</v>
      </c>
      <c r="BP1148" s="25">
        <f>IF(ISNUMBER(SEARCH("P",A1140)),COUNTIF(BK1139:BK1148,"False"),0)</f>
        <v>0</v>
      </c>
      <c r="BQ1148" s="25">
        <f>IF(ISNUMBER(SEARCH("P",A1140)),COUNTIF(BK1160:BK1169,"False"),0)</f>
        <v>0</v>
      </c>
      <c r="BR1148" s="25">
        <f>IF(ISNUMBER(SEARCH("P",A1140)),COUNTIF(BK1149:BK1159,"False"),0)</f>
        <v>0</v>
      </c>
      <c r="BS1148" s="25">
        <f>IF(ISNUMBER(SEARCH("P",A1140)),COUNTIF(BK1139:BK1147,"False")+COUNTIF(BK1166:BK1167,"False"),0)</f>
        <v>0</v>
      </c>
      <c r="BT1148" s="25">
        <f>IF(ISNUMBER(SEARCH("P",A1140)),COUNTIF(BK1148:BK1156,"False"),0)</f>
        <v>0</v>
      </c>
      <c r="BU1148" s="25">
        <f>IF(ISNUMBER(SEARCH("P",A1140)),COUNTIF(BK1157:BK1165,"False")+COUNTIF(BK1168:BK1169,"False"),0)</f>
        <v>0</v>
      </c>
    </row>
    <row r="1149" spans="1:123" x14ac:dyDescent="0.45">
      <c r="B1149" s="190"/>
      <c r="C1149" s="171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71"/>
      <c r="AI1149" s="171"/>
      <c r="AJ1149" s="171"/>
      <c r="AK1149" s="171"/>
      <c r="AL1149" s="171"/>
      <c r="AM1149" s="171"/>
      <c r="AN1149" s="171"/>
      <c r="AO1149" s="171"/>
      <c r="AP1149" s="171"/>
      <c r="AQ1149" s="171"/>
      <c r="AR1149" s="171"/>
      <c r="AS1149" s="171"/>
      <c r="AT1149" s="171"/>
      <c r="AU1149" s="171"/>
      <c r="AV1149" s="171"/>
      <c r="AW1149" s="171"/>
      <c r="AX1149" s="171"/>
      <c r="AY1149" s="171"/>
      <c r="AZ1149" s="171"/>
      <c r="BA1149" s="171"/>
      <c r="BB1149" s="171"/>
      <c r="BC1149" s="171"/>
      <c r="BD1149" s="171"/>
      <c r="BE1149" s="171"/>
      <c r="BF1149" s="171"/>
      <c r="BG1149" s="171"/>
      <c r="BH1149" s="184"/>
      <c r="BI1149" s="178"/>
      <c r="BJ1149" s="178"/>
      <c r="BK1149" s="172"/>
      <c r="BM1149" s="9"/>
      <c r="BO1149" s="22" t="s">
        <v>353</v>
      </c>
      <c r="BP1149" s="25">
        <f>IF(ISNUMBER(SEARCH("A",A1140)),COUNTIF(BK1139:BK1148,"False"),0)</f>
        <v>0</v>
      </c>
      <c r="BQ1149" s="25">
        <f>IF(ISNUMBER(SEARCH("A",A1140)),COUNTIF(BK1189:BK1198,"False"),0)</f>
        <v>0</v>
      </c>
      <c r="BR1149" s="25">
        <f>IF(ISNUMBER(SEARCH("A",A1140)),COUNTIF(BK1149:BK1188,"False"),0)</f>
        <v>0</v>
      </c>
      <c r="BS1149" s="25">
        <f>IF(ISNUMBER(SEARCH("A",A1140)),COUNTIF(BK1139:BK1158,"False"),0)</f>
        <v>0</v>
      </c>
      <c r="BT1149" s="25">
        <f>IF(ISNUMBER(SEARCH("A",A1140)),COUNTIF(BK1159:BK1178,"False"),0)</f>
        <v>0</v>
      </c>
      <c r="BU1149" s="25">
        <f>IF(ISNUMBER(SEARCH("A",A1140)),COUNTIF(BK1179:BK1198,"False"),0)</f>
        <v>0</v>
      </c>
    </row>
    <row r="1150" spans="1:123" x14ac:dyDescent="0.45">
      <c r="B1150" s="190"/>
      <c r="C1150" s="171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71"/>
      <c r="AI1150" s="171"/>
      <c r="AJ1150" s="171"/>
      <c r="AK1150" s="171"/>
      <c r="AL1150" s="171"/>
      <c r="AM1150" s="171"/>
      <c r="AN1150" s="171"/>
      <c r="AO1150" s="171"/>
      <c r="AP1150" s="171"/>
      <c r="AQ1150" s="171"/>
      <c r="AR1150" s="171"/>
      <c r="AS1150" s="171"/>
      <c r="AT1150" s="171"/>
      <c r="AU1150" s="171"/>
      <c r="AV1150" s="171"/>
      <c r="AW1150" s="171"/>
      <c r="AX1150" s="171"/>
      <c r="AY1150" s="171"/>
      <c r="AZ1150" s="171"/>
      <c r="BA1150" s="171"/>
      <c r="BB1150" s="171"/>
      <c r="BC1150" s="171"/>
      <c r="BD1150" s="171"/>
      <c r="BE1150" s="171"/>
      <c r="BF1150" s="171"/>
      <c r="BG1150" s="171"/>
      <c r="BH1150" s="184"/>
      <c r="BI1150" s="178"/>
      <c r="BJ1150" s="178"/>
      <c r="BK1150" s="172"/>
      <c r="BM1150" s="9"/>
    </row>
    <row r="1151" spans="1:123" x14ac:dyDescent="0.45">
      <c r="B1151" s="190"/>
      <c r="C1151" s="171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71"/>
      <c r="AI1151" s="171"/>
      <c r="AJ1151" s="171"/>
      <c r="AK1151" s="171"/>
      <c r="AL1151" s="171"/>
      <c r="AM1151" s="171"/>
      <c r="AN1151" s="171"/>
      <c r="AO1151" s="171"/>
      <c r="AP1151" s="171"/>
      <c r="AQ1151" s="171"/>
      <c r="AR1151" s="171"/>
      <c r="AS1151" s="171"/>
      <c r="AT1151" s="171"/>
      <c r="AU1151" s="171"/>
      <c r="AV1151" s="171"/>
      <c r="AW1151" s="171"/>
      <c r="AX1151" s="171"/>
      <c r="AY1151" s="171"/>
      <c r="AZ1151" s="171"/>
      <c r="BA1151" s="171"/>
      <c r="BB1151" s="171"/>
      <c r="BC1151" s="171"/>
      <c r="BD1151" s="171"/>
      <c r="BE1151" s="171"/>
      <c r="BF1151" s="171"/>
      <c r="BG1151" s="171"/>
      <c r="BH1151" s="184"/>
      <c r="BI1151" s="178"/>
      <c r="BJ1151" s="178"/>
      <c r="BK1151" s="172"/>
      <c r="BM1151" s="9"/>
    </row>
    <row r="1152" spans="1:123" x14ac:dyDescent="0.45">
      <c r="B1152" s="190"/>
      <c r="C1152" s="171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71"/>
      <c r="AI1152" s="171"/>
      <c r="AJ1152" s="171"/>
      <c r="AK1152" s="171"/>
      <c r="AL1152" s="171"/>
      <c r="AM1152" s="171"/>
      <c r="AN1152" s="171"/>
      <c r="AO1152" s="171"/>
      <c r="AP1152" s="171"/>
      <c r="AQ1152" s="171"/>
      <c r="AR1152" s="171"/>
      <c r="AS1152" s="171"/>
      <c r="AT1152" s="171"/>
      <c r="AU1152" s="171"/>
      <c r="AV1152" s="171"/>
      <c r="AW1152" s="171"/>
      <c r="AX1152" s="171"/>
      <c r="AY1152" s="171"/>
      <c r="AZ1152" s="171"/>
      <c r="BA1152" s="171"/>
      <c r="BB1152" s="171"/>
      <c r="BC1152" s="171"/>
      <c r="BD1152" s="171"/>
      <c r="BE1152" s="171"/>
      <c r="BF1152" s="171"/>
      <c r="BG1152" s="171"/>
      <c r="BH1152" s="184"/>
      <c r="BI1152" s="178"/>
      <c r="BJ1152" s="178"/>
      <c r="BK1152" s="172"/>
      <c r="BM1152" s="9"/>
    </row>
    <row r="1153" spans="2:76" x14ac:dyDescent="0.45">
      <c r="B1153" s="190"/>
      <c r="C1153" s="171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71"/>
      <c r="AI1153" s="171"/>
      <c r="AJ1153" s="171"/>
      <c r="AK1153" s="171"/>
      <c r="AL1153" s="171"/>
      <c r="AM1153" s="171"/>
      <c r="AN1153" s="171"/>
      <c r="AO1153" s="171"/>
      <c r="AP1153" s="171"/>
      <c r="AQ1153" s="171"/>
      <c r="AR1153" s="171"/>
      <c r="AS1153" s="171"/>
      <c r="AT1153" s="171"/>
      <c r="AU1153" s="171"/>
      <c r="AV1153" s="171"/>
      <c r="AW1153" s="171"/>
      <c r="AX1153" s="171"/>
      <c r="AY1153" s="171"/>
      <c r="AZ1153" s="171"/>
      <c r="BA1153" s="171"/>
      <c r="BB1153" s="171"/>
      <c r="BC1153" s="171"/>
      <c r="BD1153" s="171"/>
      <c r="BE1153" s="171"/>
      <c r="BF1153" s="171"/>
      <c r="BG1153" s="171"/>
      <c r="BH1153" s="184"/>
      <c r="BI1153" s="178"/>
      <c r="BJ1153" s="178"/>
      <c r="BK1153" s="172"/>
      <c r="BM1153" s="9"/>
    </row>
    <row r="1154" spans="2:76" x14ac:dyDescent="0.45">
      <c r="B1154" s="190"/>
      <c r="C1154" s="171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71"/>
      <c r="AI1154" s="171"/>
      <c r="AJ1154" s="171"/>
      <c r="AK1154" s="171"/>
      <c r="AL1154" s="171"/>
      <c r="AM1154" s="171"/>
      <c r="AN1154" s="171"/>
      <c r="AO1154" s="171"/>
      <c r="AP1154" s="171"/>
      <c r="AQ1154" s="171"/>
      <c r="AR1154" s="171"/>
      <c r="AS1154" s="171"/>
      <c r="AT1154" s="171"/>
      <c r="AU1154" s="171"/>
      <c r="AV1154" s="171"/>
      <c r="AW1154" s="171"/>
      <c r="AX1154" s="171"/>
      <c r="AY1154" s="171"/>
      <c r="AZ1154" s="171"/>
      <c r="BA1154" s="171"/>
      <c r="BB1154" s="171"/>
      <c r="BC1154" s="171"/>
      <c r="BD1154" s="171"/>
      <c r="BE1154" s="171"/>
      <c r="BF1154" s="171"/>
      <c r="BG1154" s="171"/>
      <c r="BH1154" s="184"/>
      <c r="BI1154" s="178"/>
      <c r="BJ1154" s="178"/>
      <c r="BK1154" s="172"/>
      <c r="BM1154" s="9"/>
    </row>
    <row r="1155" spans="2:76" x14ac:dyDescent="0.45">
      <c r="B1155" s="190"/>
      <c r="C1155" s="171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71"/>
      <c r="AI1155" s="171"/>
      <c r="AJ1155" s="171"/>
      <c r="AK1155" s="171"/>
      <c r="AL1155" s="171"/>
      <c r="AM1155" s="171"/>
      <c r="AN1155" s="171"/>
      <c r="AO1155" s="171"/>
      <c r="AP1155" s="171"/>
      <c r="AQ1155" s="171"/>
      <c r="AR1155" s="171"/>
      <c r="AS1155" s="171"/>
      <c r="AT1155" s="171"/>
      <c r="AU1155" s="171"/>
      <c r="AV1155" s="171"/>
      <c r="AW1155" s="171"/>
      <c r="AX1155" s="171"/>
      <c r="AY1155" s="171"/>
      <c r="AZ1155" s="171"/>
      <c r="BA1155" s="171"/>
      <c r="BB1155" s="171"/>
      <c r="BC1155" s="171"/>
      <c r="BD1155" s="171"/>
      <c r="BE1155" s="171"/>
      <c r="BF1155" s="171"/>
      <c r="BG1155" s="171"/>
      <c r="BH1155" s="184"/>
      <c r="BI1155" s="178"/>
      <c r="BJ1155" s="178"/>
      <c r="BK1155" s="172"/>
      <c r="BM1155" s="9"/>
    </row>
    <row r="1156" spans="2:76" x14ac:dyDescent="0.45">
      <c r="B1156" s="190"/>
      <c r="C1156" s="171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71"/>
      <c r="AI1156" s="171"/>
      <c r="AJ1156" s="171"/>
      <c r="AK1156" s="171"/>
      <c r="AL1156" s="171"/>
      <c r="AM1156" s="171"/>
      <c r="AN1156" s="171"/>
      <c r="AO1156" s="171"/>
      <c r="AP1156" s="171"/>
      <c r="AQ1156" s="171"/>
      <c r="AR1156" s="171"/>
      <c r="AS1156" s="171"/>
      <c r="AT1156" s="171"/>
      <c r="AU1156" s="171"/>
      <c r="AV1156" s="171"/>
      <c r="AW1156" s="171"/>
      <c r="AX1156" s="171"/>
      <c r="AY1156" s="171"/>
      <c r="AZ1156" s="171"/>
      <c r="BA1156" s="171"/>
      <c r="BB1156" s="171"/>
      <c r="BC1156" s="171"/>
      <c r="BD1156" s="171"/>
      <c r="BE1156" s="171"/>
      <c r="BF1156" s="171"/>
      <c r="BG1156" s="171"/>
      <c r="BH1156" s="184"/>
      <c r="BI1156" s="178"/>
      <c r="BJ1156" s="178"/>
      <c r="BK1156" s="172"/>
      <c r="BM1156" s="9"/>
    </row>
    <row r="1157" spans="2:76" x14ac:dyDescent="0.45">
      <c r="B1157" s="190"/>
      <c r="C1157" s="171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71"/>
      <c r="AI1157" s="171"/>
      <c r="AJ1157" s="171"/>
      <c r="AK1157" s="171"/>
      <c r="AL1157" s="171"/>
      <c r="AM1157" s="171"/>
      <c r="AN1157" s="171"/>
      <c r="AO1157" s="171"/>
      <c r="AP1157" s="171"/>
      <c r="AQ1157" s="171"/>
      <c r="AR1157" s="171"/>
      <c r="AS1157" s="171"/>
      <c r="AT1157" s="171"/>
      <c r="AU1157" s="171"/>
      <c r="AV1157" s="171"/>
      <c r="AW1157" s="171"/>
      <c r="AX1157" s="171"/>
      <c r="AY1157" s="171"/>
      <c r="AZ1157" s="171"/>
      <c r="BA1157" s="171"/>
      <c r="BB1157" s="171"/>
      <c r="BC1157" s="171"/>
      <c r="BD1157" s="171"/>
      <c r="BE1157" s="171"/>
      <c r="BF1157" s="171"/>
      <c r="BG1157" s="171"/>
      <c r="BH1157" s="184"/>
      <c r="BI1157" s="178"/>
      <c r="BJ1157" s="178"/>
      <c r="BK1157" s="172"/>
      <c r="BM1157" s="9"/>
    </row>
    <row r="1158" spans="2:76" x14ac:dyDescent="0.45">
      <c r="B1158" s="190"/>
      <c r="C1158" s="171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71"/>
      <c r="AI1158" s="171"/>
      <c r="AJ1158" s="171"/>
      <c r="AK1158" s="171"/>
      <c r="AL1158" s="171"/>
      <c r="AM1158" s="171"/>
      <c r="AN1158" s="171"/>
      <c r="AO1158" s="171"/>
      <c r="AP1158" s="171"/>
      <c r="AQ1158" s="171"/>
      <c r="AR1158" s="171"/>
      <c r="AS1158" s="171"/>
      <c r="AT1158" s="171"/>
      <c r="AU1158" s="171"/>
      <c r="AV1158" s="171"/>
      <c r="AW1158" s="171"/>
      <c r="AX1158" s="171"/>
      <c r="AY1158" s="171"/>
      <c r="AZ1158" s="171"/>
      <c r="BA1158" s="171"/>
      <c r="BB1158" s="171"/>
      <c r="BC1158" s="171"/>
      <c r="BD1158" s="171"/>
      <c r="BE1158" s="171"/>
      <c r="BF1158" s="171"/>
      <c r="BG1158" s="171"/>
      <c r="BH1158" s="184"/>
      <c r="BI1158" s="178"/>
      <c r="BJ1158" s="178"/>
      <c r="BK1158" s="172"/>
      <c r="BM1158" s="9"/>
      <c r="BX1158" t="s">
        <v>341</v>
      </c>
    </row>
    <row r="1159" spans="2:76" x14ac:dyDescent="0.45">
      <c r="B1159" s="190"/>
      <c r="C1159" s="171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71"/>
      <c r="AI1159" s="171"/>
      <c r="AJ1159" s="171"/>
      <c r="AK1159" s="171"/>
      <c r="AL1159" s="171"/>
      <c r="AM1159" s="171"/>
      <c r="AN1159" s="171"/>
      <c r="AO1159" s="171"/>
      <c r="AP1159" s="171"/>
      <c r="AQ1159" s="171"/>
      <c r="AR1159" s="171"/>
      <c r="AS1159" s="171"/>
      <c r="AT1159" s="171"/>
      <c r="AU1159" s="171"/>
      <c r="AV1159" s="171"/>
      <c r="AW1159" s="171"/>
      <c r="AX1159" s="171"/>
      <c r="AY1159" s="171"/>
      <c r="AZ1159" s="171"/>
      <c r="BA1159" s="171"/>
      <c r="BB1159" s="171"/>
      <c r="BC1159" s="171"/>
      <c r="BD1159" s="171"/>
      <c r="BE1159" s="171"/>
      <c r="BF1159" s="171"/>
      <c r="BG1159" s="171"/>
      <c r="BH1159" s="184"/>
      <c r="BI1159" s="178"/>
      <c r="BJ1159" s="178"/>
      <c r="BK1159" s="172"/>
      <c r="BM1159" s="9"/>
    </row>
    <row r="1160" spans="2:76" x14ac:dyDescent="0.45">
      <c r="B1160" s="190"/>
      <c r="C1160" s="171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71"/>
      <c r="AI1160" s="171"/>
      <c r="AJ1160" s="171"/>
      <c r="AK1160" s="171"/>
      <c r="AL1160" s="171"/>
      <c r="AM1160" s="171"/>
      <c r="AN1160" s="171"/>
      <c r="AO1160" s="171"/>
      <c r="AP1160" s="171"/>
      <c r="AQ1160" s="171"/>
      <c r="AR1160" s="171"/>
      <c r="AS1160" s="171"/>
      <c r="AT1160" s="171"/>
      <c r="AU1160" s="171"/>
      <c r="AV1160" s="171"/>
      <c r="AW1160" s="171"/>
      <c r="AX1160" s="171"/>
      <c r="AY1160" s="171"/>
      <c r="AZ1160" s="171"/>
      <c r="BA1160" s="171"/>
      <c r="BB1160" s="171"/>
      <c r="BC1160" s="171"/>
      <c r="BD1160" s="171"/>
      <c r="BE1160" s="171"/>
      <c r="BF1160" s="171"/>
      <c r="BG1160" s="171"/>
      <c r="BH1160" s="184"/>
      <c r="BI1160" s="178"/>
      <c r="BJ1160" s="178"/>
      <c r="BK1160" s="172"/>
      <c r="BM1160" s="9"/>
    </row>
    <row r="1161" spans="2:76" x14ac:dyDescent="0.45">
      <c r="B1161" s="190"/>
      <c r="C1161" s="171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71"/>
      <c r="AI1161" s="171"/>
      <c r="AJ1161" s="171"/>
      <c r="AK1161" s="171"/>
      <c r="AL1161" s="171"/>
      <c r="AM1161" s="171"/>
      <c r="AN1161" s="171"/>
      <c r="AO1161" s="171"/>
      <c r="AP1161" s="171"/>
      <c r="AQ1161" s="171"/>
      <c r="AR1161" s="171"/>
      <c r="AS1161" s="171"/>
      <c r="AT1161" s="171"/>
      <c r="AU1161" s="171"/>
      <c r="AV1161" s="171"/>
      <c r="AW1161" s="171"/>
      <c r="AX1161" s="171"/>
      <c r="AY1161" s="171"/>
      <c r="AZ1161" s="171"/>
      <c r="BA1161" s="171"/>
      <c r="BB1161" s="171"/>
      <c r="BC1161" s="171"/>
      <c r="BD1161" s="171"/>
      <c r="BE1161" s="171"/>
      <c r="BF1161" s="171"/>
      <c r="BG1161" s="171"/>
      <c r="BH1161" s="184"/>
      <c r="BI1161" s="178"/>
      <c r="BJ1161" s="178"/>
      <c r="BK1161" s="172"/>
      <c r="BM1161" s="9"/>
    </row>
    <row r="1162" spans="2:76" x14ac:dyDescent="0.45">
      <c r="B1162" s="190"/>
      <c r="C1162" s="171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71"/>
      <c r="AI1162" s="171"/>
      <c r="AJ1162" s="171"/>
      <c r="AK1162" s="171"/>
      <c r="AL1162" s="171"/>
      <c r="AM1162" s="171"/>
      <c r="AN1162" s="171"/>
      <c r="AO1162" s="171"/>
      <c r="AP1162" s="171"/>
      <c r="AQ1162" s="171"/>
      <c r="AR1162" s="171"/>
      <c r="AS1162" s="171"/>
      <c r="AT1162" s="171"/>
      <c r="AU1162" s="171"/>
      <c r="AV1162" s="171"/>
      <c r="AW1162" s="171"/>
      <c r="AX1162" s="171"/>
      <c r="AY1162" s="171"/>
      <c r="AZ1162" s="171"/>
      <c r="BA1162" s="171"/>
      <c r="BB1162" s="171"/>
      <c r="BC1162" s="171"/>
      <c r="BD1162" s="171"/>
      <c r="BE1162" s="171"/>
      <c r="BF1162" s="171"/>
      <c r="BG1162" s="171"/>
      <c r="BH1162" s="184"/>
      <c r="BI1162" s="178"/>
      <c r="BJ1162" s="178"/>
      <c r="BK1162" s="172"/>
      <c r="BM1162" s="9"/>
    </row>
    <row r="1163" spans="2:76" x14ac:dyDescent="0.45">
      <c r="B1163" s="190"/>
      <c r="C1163" s="171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71"/>
      <c r="AI1163" s="171"/>
      <c r="AJ1163" s="171"/>
      <c r="AK1163" s="171"/>
      <c r="AL1163" s="171"/>
      <c r="AM1163" s="171"/>
      <c r="AN1163" s="171"/>
      <c r="AO1163" s="171"/>
      <c r="AP1163" s="171"/>
      <c r="AQ1163" s="171"/>
      <c r="AR1163" s="171"/>
      <c r="AS1163" s="171"/>
      <c r="AT1163" s="171"/>
      <c r="AU1163" s="171"/>
      <c r="AV1163" s="171"/>
      <c r="AW1163" s="171"/>
      <c r="AX1163" s="171"/>
      <c r="AY1163" s="171"/>
      <c r="AZ1163" s="171"/>
      <c r="BA1163" s="171"/>
      <c r="BB1163" s="171"/>
      <c r="BC1163" s="171"/>
      <c r="BD1163" s="171"/>
      <c r="BE1163" s="171"/>
      <c r="BF1163" s="171"/>
      <c r="BG1163" s="171"/>
      <c r="BH1163" s="184"/>
      <c r="BI1163" s="178"/>
      <c r="BJ1163" s="178"/>
      <c r="BK1163" s="172"/>
      <c r="BM1163" s="9"/>
    </row>
    <row r="1164" spans="2:76" x14ac:dyDescent="0.45">
      <c r="B1164" s="190"/>
      <c r="C1164" s="171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71"/>
      <c r="AI1164" s="171"/>
      <c r="AJ1164" s="171"/>
      <c r="AK1164" s="171"/>
      <c r="AL1164" s="171"/>
      <c r="AM1164" s="171"/>
      <c r="AN1164" s="171"/>
      <c r="AO1164" s="171"/>
      <c r="AP1164" s="171"/>
      <c r="AQ1164" s="171"/>
      <c r="AR1164" s="171"/>
      <c r="AS1164" s="171"/>
      <c r="AT1164" s="171"/>
      <c r="AU1164" s="171"/>
      <c r="AV1164" s="171"/>
      <c r="AW1164" s="171"/>
      <c r="AX1164" s="171"/>
      <c r="AY1164" s="171"/>
      <c r="AZ1164" s="171"/>
      <c r="BA1164" s="171"/>
      <c r="BB1164" s="171"/>
      <c r="BC1164" s="171"/>
      <c r="BD1164" s="171"/>
      <c r="BE1164" s="171"/>
      <c r="BF1164" s="171"/>
      <c r="BG1164" s="171"/>
      <c r="BH1164" s="184"/>
      <c r="BI1164" s="178"/>
      <c r="BJ1164" s="178"/>
      <c r="BK1164" s="172"/>
      <c r="BM1164" s="9"/>
    </row>
    <row r="1165" spans="2:76" x14ac:dyDescent="0.45">
      <c r="B1165" s="190"/>
      <c r="C1165" s="171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71"/>
      <c r="AI1165" s="171"/>
      <c r="AJ1165" s="171"/>
      <c r="AK1165" s="171"/>
      <c r="AL1165" s="171"/>
      <c r="AM1165" s="171"/>
      <c r="AN1165" s="171"/>
      <c r="AO1165" s="171"/>
      <c r="AP1165" s="171"/>
      <c r="AQ1165" s="171"/>
      <c r="AR1165" s="171"/>
      <c r="AS1165" s="171"/>
      <c r="AT1165" s="171"/>
      <c r="AU1165" s="171"/>
      <c r="AV1165" s="171"/>
      <c r="AW1165" s="171"/>
      <c r="AX1165" s="171"/>
      <c r="AY1165" s="171"/>
      <c r="AZ1165" s="171"/>
      <c r="BA1165" s="171"/>
      <c r="BB1165" s="171"/>
      <c r="BC1165" s="171"/>
      <c r="BD1165" s="171"/>
      <c r="BE1165" s="171"/>
      <c r="BF1165" s="171"/>
      <c r="BG1165" s="171"/>
      <c r="BH1165" s="184"/>
      <c r="BI1165" s="178"/>
      <c r="BJ1165" s="178"/>
      <c r="BK1165" s="172"/>
      <c r="BM1165" s="9"/>
    </row>
    <row r="1166" spans="2:76" x14ac:dyDescent="0.45">
      <c r="B1166" s="190"/>
      <c r="C1166" s="171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71"/>
      <c r="AI1166" s="171"/>
      <c r="AJ1166" s="171"/>
      <c r="AK1166" s="171"/>
      <c r="AL1166" s="171"/>
      <c r="AM1166" s="171"/>
      <c r="AN1166" s="171"/>
      <c r="AO1166" s="171"/>
      <c r="AP1166" s="171"/>
      <c r="AQ1166" s="171"/>
      <c r="AR1166" s="171"/>
      <c r="AS1166" s="171"/>
      <c r="AT1166" s="171"/>
      <c r="AU1166" s="171"/>
      <c r="AV1166" s="171"/>
      <c r="AW1166" s="171"/>
      <c r="AX1166" s="171"/>
      <c r="AY1166" s="171"/>
      <c r="AZ1166" s="171"/>
      <c r="BA1166" s="171"/>
      <c r="BB1166" s="171"/>
      <c r="BC1166" s="171"/>
      <c r="BD1166" s="171"/>
      <c r="BE1166" s="171"/>
      <c r="BF1166" s="171"/>
      <c r="BG1166" s="171"/>
      <c r="BH1166" s="184"/>
      <c r="BI1166" s="178"/>
      <c r="BJ1166" s="178"/>
      <c r="BK1166" s="172"/>
      <c r="BM1166" s="9"/>
    </row>
    <row r="1167" spans="2:76" x14ac:dyDescent="0.45">
      <c r="B1167" s="190"/>
      <c r="C1167" s="171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71"/>
      <c r="AI1167" s="171"/>
      <c r="AJ1167" s="171"/>
      <c r="AK1167" s="171"/>
      <c r="AL1167" s="171"/>
      <c r="AM1167" s="171"/>
      <c r="AN1167" s="171"/>
      <c r="AO1167" s="171"/>
      <c r="AP1167" s="171"/>
      <c r="AQ1167" s="171"/>
      <c r="AR1167" s="171"/>
      <c r="AS1167" s="171"/>
      <c r="AT1167" s="171"/>
      <c r="AU1167" s="171"/>
      <c r="AV1167" s="171"/>
      <c r="AW1167" s="171"/>
      <c r="AX1167" s="171"/>
      <c r="AY1167" s="171"/>
      <c r="AZ1167" s="171"/>
      <c r="BA1167" s="171"/>
      <c r="BB1167" s="171"/>
      <c r="BC1167" s="171"/>
      <c r="BD1167" s="171"/>
      <c r="BE1167" s="171"/>
      <c r="BF1167" s="171"/>
      <c r="BG1167" s="171"/>
      <c r="BH1167" s="184"/>
      <c r="BI1167" s="178"/>
      <c r="BJ1167" s="178"/>
      <c r="BK1167" s="172"/>
      <c r="BM1167" s="9"/>
    </row>
    <row r="1168" spans="2:76" x14ac:dyDescent="0.45">
      <c r="B1168" s="190"/>
      <c r="C1168" s="171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71"/>
      <c r="AI1168" s="171"/>
      <c r="AJ1168" s="171"/>
      <c r="AK1168" s="171"/>
      <c r="AL1168" s="171"/>
      <c r="AM1168" s="171"/>
      <c r="AN1168" s="171"/>
      <c r="AO1168" s="171"/>
      <c r="AP1168" s="171"/>
      <c r="AQ1168" s="171"/>
      <c r="AR1168" s="171"/>
      <c r="AS1168" s="171"/>
      <c r="AT1168" s="171"/>
      <c r="AU1168" s="171"/>
      <c r="AV1168" s="171"/>
      <c r="AW1168" s="171"/>
      <c r="AX1168" s="171"/>
      <c r="AY1168" s="171"/>
      <c r="AZ1168" s="171"/>
      <c r="BA1168" s="171"/>
      <c r="BB1168" s="171"/>
      <c r="BC1168" s="171"/>
      <c r="BD1168" s="171"/>
      <c r="BE1168" s="171"/>
      <c r="BF1168" s="171"/>
      <c r="BG1168" s="171"/>
      <c r="BH1168" s="184"/>
      <c r="BI1168" s="178"/>
      <c r="BJ1168" s="178"/>
      <c r="BK1168" s="172"/>
      <c r="BM1168" s="9"/>
    </row>
    <row r="1169" spans="2:65" x14ac:dyDescent="0.45">
      <c r="B1169" s="190"/>
      <c r="C1169" s="171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71"/>
      <c r="AI1169" s="171"/>
      <c r="AJ1169" s="171"/>
      <c r="AK1169" s="171"/>
      <c r="AL1169" s="171"/>
      <c r="AM1169" s="171"/>
      <c r="AN1169" s="171"/>
      <c r="AO1169" s="171"/>
      <c r="AP1169" s="171"/>
      <c r="AQ1169" s="171"/>
      <c r="AR1169" s="171"/>
      <c r="AS1169" s="171"/>
      <c r="AT1169" s="171"/>
      <c r="AU1169" s="171"/>
      <c r="AV1169" s="171"/>
      <c r="AW1169" s="171"/>
      <c r="AX1169" s="171"/>
      <c r="AY1169" s="171"/>
      <c r="AZ1169" s="171"/>
      <c r="BA1169" s="171"/>
      <c r="BB1169" s="171"/>
      <c r="BC1169" s="171"/>
      <c r="BD1169" s="171"/>
      <c r="BE1169" s="171"/>
      <c r="BF1169" s="171"/>
      <c r="BG1169" s="171"/>
      <c r="BH1169" s="184"/>
      <c r="BI1169" s="178"/>
      <c r="BJ1169" s="178"/>
      <c r="BK1169" s="172"/>
      <c r="BM1169" s="9"/>
    </row>
    <row r="1170" spans="2:65" x14ac:dyDescent="0.45">
      <c r="B1170" s="190"/>
      <c r="C1170" s="171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71"/>
      <c r="AI1170" s="171"/>
      <c r="AJ1170" s="171"/>
      <c r="AK1170" s="171"/>
      <c r="AL1170" s="171"/>
      <c r="AM1170" s="171"/>
      <c r="AN1170" s="171"/>
      <c r="AO1170" s="171"/>
      <c r="AP1170" s="171"/>
      <c r="AQ1170" s="171"/>
      <c r="AR1170" s="171"/>
      <c r="AS1170" s="171"/>
      <c r="AT1170" s="171"/>
      <c r="AU1170" s="171"/>
      <c r="AV1170" s="171"/>
      <c r="AW1170" s="171"/>
      <c r="AX1170" s="171"/>
      <c r="AY1170" s="171"/>
      <c r="AZ1170" s="171"/>
      <c r="BA1170" s="171"/>
      <c r="BB1170" s="171"/>
      <c r="BC1170" s="171"/>
      <c r="BD1170" s="171"/>
      <c r="BE1170" s="171"/>
      <c r="BF1170" s="171"/>
      <c r="BG1170" s="171"/>
      <c r="BH1170" s="184"/>
      <c r="BI1170" s="178"/>
      <c r="BJ1170" s="178"/>
      <c r="BK1170" s="172"/>
      <c r="BM1170" s="9"/>
    </row>
    <row r="1171" spans="2:65" x14ac:dyDescent="0.45">
      <c r="B1171" s="190"/>
      <c r="C1171" s="171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71"/>
      <c r="AI1171" s="171"/>
      <c r="AJ1171" s="171"/>
      <c r="AK1171" s="171"/>
      <c r="AL1171" s="171"/>
      <c r="AM1171" s="171"/>
      <c r="AN1171" s="171"/>
      <c r="AO1171" s="171"/>
      <c r="AP1171" s="171"/>
      <c r="AQ1171" s="171"/>
      <c r="AR1171" s="171"/>
      <c r="AS1171" s="171"/>
      <c r="AT1171" s="171"/>
      <c r="AU1171" s="171"/>
      <c r="AV1171" s="171"/>
      <c r="AW1171" s="171"/>
      <c r="AX1171" s="171"/>
      <c r="AY1171" s="171"/>
      <c r="AZ1171" s="171"/>
      <c r="BA1171" s="171"/>
      <c r="BB1171" s="171"/>
      <c r="BC1171" s="171"/>
      <c r="BD1171" s="171"/>
      <c r="BE1171" s="171"/>
      <c r="BF1171" s="171"/>
      <c r="BG1171" s="171"/>
      <c r="BH1171" s="184"/>
      <c r="BI1171" s="178"/>
      <c r="BJ1171" s="178"/>
      <c r="BK1171" s="172"/>
      <c r="BM1171" s="9"/>
    </row>
    <row r="1172" spans="2:65" x14ac:dyDescent="0.45">
      <c r="B1172" s="190"/>
      <c r="C1172" s="171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71"/>
      <c r="AI1172" s="171"/>
      <c r="AJ1172" s="171"/>
      <c r="AK1172" s="171"/>
      <c r="AL1172" s="171"/>
      <c r="AM1172" s="171"/>
      <c r="AN1172" s="171"/>
      <c r="AO1172" s="171"/>
      <c r="AP1172" s="171"/>
      <c r="AQ1172" s="171"/>
      <c r="AR1172" s="171"/>
      <c r="AS1172" s="171"/>
      <c r="AT1172" s="171"/>
      <c r="AU1172" s="171"/>
      <c r="AV1172" s="171"/>
      <c r="AW1172" s="171"/>
      <c r="AX1172" s="171"/>
      <c r="AY1172" s="171"/>
      <c r="AZ1172" s="171"/>
      <c r="BA1172" s="171"/>
      <c r="BB1172" s="171"/>
      <c r="BC1172" s="171"/>
      <c r="BD1172" s="171"/>
      <c r="BE1172" s="171"/>
      <c r="BF1172" s="171"/>
      <c r="BG1172" s="171"/>
      <c r="BH1172" s="184"/>
      <c r="BI1172" s="178"/>
      <c r="BJ1172" s="178"/>
      <c r="BK1172" s="172"/>
      <c r="BM1172" s="9"/>
    </row>
    <row r="1173" spans="2:65" x14ac:dyDescent="0.45">
      <c r="B1173" s="190"/>
      <c r="C1173" s="171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71"/>
      <c r="AI1173" s="171"/>
      <c r="AJ1173" s="171"/>
      <c r="AK1173" s="171"/>
      <c r="AL1173" s="171"/>
      <c r="AM1173" s="171"/>
      <c r="AN1173" s="171"/>
      <c r="AO1173" s="171"/>
      <c r="AP1173" s="171"/>
      <c r="AQ1173" s="171"/>
      <c r="AR1173" s="171"/>
      <c r="AS1173" s="171"/>
      <c r="AT1173" s="171"/>
      <c r="AU1173" s="171"/>
      <c r="AV1173" s="171"/>
      <c r="AW1173" s="171"/>
      <c r="AX1173" s="171"/>
      <c r="AY1173" s="171"/>
      <c r="AZ1173" s="171"/>
      <c r="BA1173" s="171"/>
      <c r="BB1173" s="171"/>
      <c r="BC1173" s="171"/>
      <c r="BD1173" s="171"/>
      <c r="BE1173" s="171"/>
      <c r="BF1173" s="171"/>
      <c r="BG1173" s="171"/>
      <c r="BH1173" s="184"/>
      <c r="BI1173" s="178"/>
      <c r="BJ1173" s="178"/>
      <c r="BK1173" s="172"/>
      <c r="BM1173" s="9"/>
    </row>
    <row r="1174" spans="2:65" x14ac:dyDescent="0.45">
      <c r="B1174" s="190"/>
      <c r="C1174" s="171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71"/>
      <c r="AI1174" s="171"/>
      <c r="AJ1174" s="171"/>
      <c r="AK1174" s="171"/>
      <c r="AL1174" s="171"/>
      <c r="AM1174" s="171"/>
      <c r="AN1174" s="171"/>
      <c r="AO1174" s="171"/>
      <c r="AP1174" s="171"/>
      <c r="AQ1174" s="171"/>
      <c r="AR1174" s="171"/>
      <c r="AS1174" s="171"/>
      <c r="AT1174" s="171"/>
      <c r="AU1174" s="171"/>
      <c r="AV1174" s="171"/>
      <c r="AW1174" s="171"/>
      <c r="AX1174" s="171"/>
      <c r="AY1174" s="171"/>
      <c r="AZ1174" s="171"/>
      <c r="BA1174" s="171"/>
      <c r="BB1174" s="171"/>
      <c r="BC1174" s="171"/>
      <c r="BD1174" s="171"/>
      <c r="BE1174" s="171"/>
      <c r="BF1174" s="171"/>
      <c r="BG1174" s="171"/>
      <c r="BH1174" s="184"/>
      <c r="BI1174" s="178"/>
      <c r="BJ1174" s="178"/>
      <c r="BK1174" s="172"/>
      <c r="BM1174" s="9"/>
    </row>
    <row r="1175" spans="2:65" x14ac:dyDescent="0.45">
      <c r="B1175" s="190"/>
      <c r="C1175" s="171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71"/>
      <c r="AI1175" s="171"/>
      <c r="AJ1175" s="171"/>
      <c r="AK1175" s="171"/>
      <c r="AL1175" s="171"/>
      <c r="AM1175" s="171"/>
      <c r="AN1175" s="171"/>
      <c r="AO1175" s="171"/>
      <c r="AP1175" s="171"/>
      <c r="AQ1175" s="171"/>
      <c r="AR1175" s="171"/>
      <c r="AS1175" s="171"/>
      <c r="AT1175" s="171"/>
      <c r="AU1175" s="171"/>
      <c r="AV1175" s="171"/>
      <c r="AW1175" s="171"/>
      <c r="AX1175" s="171"/>
      <c r="AY1175" s="171"/>
      <c r="AZ1175" s="171"/>
      <c r="BA1175" s="171"/>
      <c r="BB1175" s="171"/>
      <c r="BC1175" s="171"/>
      <c r="BD1175" s="171"/>
      <c r="BE1175" s="171"/>
      <c r="BF1175" s="171"/>
      <c r="BG1175" s="171"/>
      <c r="BH1175" s="184"/>
      <c r="BI1175" s="178"/>
      <c r="BJ1175" s="178"/>
      <c r="BK1175" s="172"/>
      <c r="BM1175" s="9"/>
    </row>
    <row r="1176" spans="2:65" x14ac:dyDescent="0.45">
      <c r="B1176" s="190"/>
      <c r="C1176" s="171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71"/>
      <c r="AI1176" s="171"/>
      <c r="AJ1176" s="171"/>
      <c r="AK1176" s="171"/>
      <c r="AL1176" s="171"/>
      <c r="AM1176" s="171"/>
      <c r="AN1176" s="171"/>
      <c r="AO1176" s="171"/>
      <c r="AP1176" s="171"/>
      <c r="AQ1176" s="171"/>
      <c r="AR1176" s="171"/>
      <c r="AS1176" s="171"/>
      <c r="AT1176" s="171"/>
      <c r="AU1176" s="171"/>
      <c r="AV1176" s="171"/>
      <c r="AW1176" s="171"/>
      <c r="AX1176" s="171"/>
      <c r="AY1176" s="171"/>
      <c r="AZ1176" s="171"/>
      <c r="BA1176" s="171"/>
      <c r="BB1176" s="171"/>
      <c r="BC1176" s="171"/>
      <c r="BD1176" s="171"/>
      <c r="BE1176" s="171"/>
      <c r="BF1176" s="171"/>
      <c r="BG1176" s="171"/>
      <c r="BH1176" s="184"/>
      <c r="BI1176" s="178"/>
      <c r="BJ1176" s="178"/>
      <c r="BK1176" s="172"/>
      <c r="BM1176" s="9"/>
    </row>
    <row r="1177" spans="2:65" x14ac:dyDescent="0.45">
      <c r="B1177" s="190"/>
      <c r="C1177" s="171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71"/>
      <c r="AI1177" s="171"/>
      <c r="AJ1177" s="171"/>
      <c r="AK1177" s="171"/>
      <c r="AL1177" s="171"/>
      <c r="AM1177" s="171"/>
      <c r="AN1177" s="171"/>
      <c r="AO1177" s="171"/>
      <c r="AP1177" s="171"/>
      <c r="AQ1177" s="171"/>
      <c r="AR1177" s="171"/>
      <c r="AS1177" s="171"/>
      <c r="AT1177" s="171"/>
      <c r="AU1177" s="171"/>
      <c r="AV1177" s="171"/>
      <c r="AW1177" s="171"/>
      <c r="AX1177" s="171"/>
      <c r="AY1177" s="171"/>
      <c r="AZ1177" s="171"/>
      <c r="BA1177" s="171"/>
      <c r="BB1177" s="171"/>
      <c r="BC1177" s="171"/>
      <c r="BD1177" s="171"/>
      <c r="BE1177" s="171"/>
      <c r="BF1177" s="171"/>
      <c r="BG1177" s="171"/>
      <c r="BH1177" s="184"/>
      <c r="BI1177" s="178"/>
      <c r="BJ1177" s="178"/>
      <c r="BK1177" s="172"/>
      <c r="BM1177" s="9"/>
    </row>
    <row r="1178" spans="2:65" x14ac:dyDescent="0.45">
      <c r="B1178" s="190"/>
      <c r="C1178" s="171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71"/>
      <c r="AI1178" s="171"/>
      <c r="AJ1178" s="171"/>
      <c r="AK1178" s="171"/>
      <c r="AL1178" s="171"/>
      <c r="AM1178" s="171"/>
      <c r="AN1178" s="171"/>
      <c r="AO1178" s="171"/>
      <c r="AP1178" s="171"/>
      <c r="AQ1178" s="171"/>
      <c r="AR1178" s="171"/>
      <c r="AS1178" s="171"/>
      <c r="AT1178" s="171"/>
      <c r="AU1178" s="171"/>
      <c r="AV1178" s="171"/>
      <c r="AW1178" s="171"/>
      <c r="AX1178" s="171"/>
      <c r="AY1178" s="171"/>
      <c r="AZ1178" s="171"/>
      <c r="BA1178" s="171"/>
      <c r="BB1178" s="171"/>
      <c r="BC1178" s="171"/>
      <c r="BD1178" s="171"/>
      <c r="BE1178" s="171"/>
      <c r="BF1178" s="171"/>
      <c r="BG1178" s="171"/>
      <c r="BH1178" s="184"/>
      <c r="BI1178" s="178"/>
      <c r="BJ1178" s="178"/>
      <c r="BK1178" s="172"/>
      <c r="BM1178" s="9"/>
    </row>
    <row r="1179" spans="2:65" x14ac:dyDescent="0.45">
      <c r="B1179" s="190"/>
      <c r="C1179" s="171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71"/>
      <c r="AI1179" s="171"/>
      <c r="AJ1179" s="171"/>
      <c r="AK1179" s="171"/>
      <c r="AL1179" s="171"/>
      <c r="AM1179" s="171"/>
      <c r="AN1179" s="171"/>
      <c r="AO1179" s="171"/>
      <c r="AP1179" s="171"/>
      <c r="AQ1179" s="171"/>
      <c r="AR1179" s="171"/>
      <c r="AS1179" s="171"/>
      <c r="AT1179" s="171"/>
      <c r="AU1179" s="171"/>
      <c r="AV1179" s="171"/>
      <c r="AW1179" s="171"/>
      <c r="AX1179" s="171"/>
      <c r="AY1179" s="171"/>
      <c r="AZ1179" s="171"/>
      <c r="BA1179" s="171"/>
      <c r="BB1179" s="171"/>
      <c r="BC1179" s="171"/>
      <c r="BD1179" s="171"/>
      <c r="BE1179" s="171"/>
      <c r="BF1179" s="171"/>
      <c r="BG1179" s="171"/>
      <c r="BH1179" s="184"/>
      <c r="BI1179" s="178"/>
      <c r="BJ1179" s="178"/>
      <c r="BK1179" s="172"/>
      <c r="BM1179" s="9"/>
    </row>
    <row r="1180" spans="2:65" x14ac:dyDescent="0.45">
      <c r="B1180" s="190"/>
      <c r="C1180" s="171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71"/>
      <c r="AI1180" s="171"/>
      <c r="AJ1180" s="171"/>
      <c r="AK1180" s="171"/>
      <c r="AL1180" s="171"/>
      <c r="AM1180" s="171"/>
      <c r="AN1180" s="171"/>
      <c r="AO1180" s="171"/>
      <c r="AP1180" s="171"/>
      <c r="AQ1180" s="171"/>
      <c r="AR1180" s="171"/>
      <c r="AS1180" s="171"/>
      <c r="AT1180" s="171"/>
      <c r="AU1180" s="171"/>
      <c r="AV1180" s="171"/>
      <c r="AW1180" s="171"/>
      <c r="AX1180" s="171"/>
      <c r="AY1180" s="171"/>
      <c r="AZ1180" s="171"/>
      <c r="BA1180" s="171"/>
      <c r="BB1180" s="171"/>
      <c r="BC1180" s="171"/>
      <c r="BD1180" s="171"/>
      <c r="BE1180" s="171"/>
      <c r="BF1180" s="171"/>
      <c r="BG1180" s="171"/>
      <c r="BH1180" s="184"/>
      <c r="BI1180" s="178"/>
      <c r="BJ1180" s="178"/>
      <c r="BK1180" s="172"/>
      <c r="BM1180" s="9"/>
    </row>
    <row r="1181" spans="2:65" x14ac:dyDescent="0.45">
      <c r="B1181" s="190"/>
      <c r="C1181" s="171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71"/>
      <c r="AI1181" s="171"/>
      <c r="AJ1181" s="171"/>
      <c r="AK1181" s="171"/>
      <c r="AL1181" s="171"/>
      <c r="AM1181" s="171"/>
      <c r="AN1181" s="171"/>
      <c r="AO1181" s="171"/>
      <c r="AP1181" s="171"/>
      <c r="AQ1181" s="171"/>
      <c r="AR1181" s="171"/>
      <c r="AS1181" s="171"/>
      <c r="AT1181" s="171"/>
      <c r="AU1181" s="171"/>
      <c r="AV1181" s="171"/>
      <c r="AW1181" s="171"/>
      <c r="AX1181" s="171"/>
      <c r="AY1181" s="171"/>
      <c r="AZ1181" s="171"/>
      <c r="BA1181" s="171"/>
      <c r="BB1181" s="171"/>
      <c r="BC1181" s="171"/>
      <c r="BD1181" s="171"/>
      <c r="BE1181" s="171"/>
      <c r="BF1181" s="171"/>
      <c r="BG1181" s="171"/>
      <c r="BH1181" s="184"/>
      <c r="BI1181" s="178"/>
      <c r="BJ1181" s="178"/>
      <c r="BK1181" s="172"/>
      <c r="BM1181" s="9"/>
    </row>
    <row r="1182" spans="2:65" x14ac:dyDescent="0.45">
      <c r="B1182" s="190"/>
      <c r="C1182" s="171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71"/>
      <c r="AI1182" s="171"/>
      <c r="AJ1182" s="171"/>
      <c r="AK1182" s="171"/>
      <c r="AL1182" s="171"/>
      <c r="AM1182" s="171"/>
      <c r="AN1182" s="171"/>
      <c r="AO1182" s="171"/>
      <c r="AP1182" s="171"/>
      <c r="AQ1182" s="171"/>
      <c r="AR1182" s="171"/>
      <c r="AS1182" s="171"/>
      <c r="AT1182" s="171"/>
      <c r="AU1182" s="171"/>
      <c r="AV1182" s="171"/>
      <c r="AW1182" s="171"/>
      <c r="AX1182" s="171"/>
      <c r="AY1182" s="171"/>
      <c r="AZ1182" s="171"/>
      <c r="BA1182" s="171"/>
      <c r="BB1182" s="171"/>
      <c r="BC1182" s="171"/>
      <c r="BD1182" s="171"/>
      <c r="BE1182" s="171"/>
      <c r="BF1182" s="171"/>
      <c r="BG1182" s="171"/>
      <c r="BH1182" s="184"/>
      <c r="BI1182" s="178"/>
      <c r="BJ1182" s="178"/>
      <c r="BK1182" s="172"/>
      <c r="BM1182" s="9"/>
    </row>
    <row r="1183" spans="2:65" x14ac:dyDescent="0.45">
      <c r="B1183" s="190"/>
      <c r="C1183" s="171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71"/>
      <c r="AI1183" s="171"/>
      <c r="AJ1183" s="171"/>
      <c r="AK1183" s="171"/>
      <c r="AL1183" s="171"/>
      <c r="AM1183" s="171"/>
      <c r="AN1183" s="171"/>
      <c r="AO1183" s="171"/>
      <c r="AP1183" s="171"/>
      <c r="AQ1183" s="171"/>
      <c r="AR1183" s="171"/>
      <c r="AS1183" s="171"/>
      <c r="AT1183" s="171"/>
      <c r="AU1183" s="171"/>
      <c r="AV1183" s="171"/>
      <c r="AW1183" s="171"/>
      <c r="AX1183" s="171"/>
      <c r="AY1183" s="171"/>
      <c r="AZ1183" s="171"/>
      <c r="BA1183" s="171"/>
      <c r="BB1183" s="171"/>
      <c r="BC1183" s="171"/>
      <c r="BD1183" s="171"/>
      <c r="BE1183" s="171"/>
      <c r="BF1183" s="171"/>
      <c r="BG1183" s="171"/>
      <c r="BH1183" s="184"/>
      <c r="BI1183" s="178"/>
      <c r="BJ1183" s="178"/>
      <c r="BK1183" s="172"/>
      <c r="BM1183" s="9"/>
    </row>
    <row r="1184" spans="2:65" x14ac:dyDescent="0.45">
      <c r="B1184" s="190"/>
      <c r="C1184" s="171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71"/>
      <c r="AI1184" s="171"/>
      <c r="AJ1184" s="171"/>
      <c r="AK1184" s="171"/>
      <c r="AL1184" s="171"/>
      <c r="AM1184" s="171"/>
      <c r="AN1184" s="171"/>
      <c r="AO1184" s="171"/>
      <c r="AP1184" s="171"/>
      <c r="AQ1184" s="171"/>
      <c r="AR1184" s="171"/>
      <c r="AS1184" s="171"/>
      <c r="AT1184" s="171"/>
      <c r="AU1184" s="171"/>
      <c r="AV1184" s="171"/>
      <c r="AW1184" s="171"/>
      <c r="AX1184" s="171"/>
      <c r="AY1184" s="171"/>
      <c r="AZ1184" s="171"/>
      <c r="BA1184" s="171"/>
      <c r="BB1184" s="171"/>
      <c r="BC1184" s="171"/>
      <c r="BD1184" s="171"/>
      <c r="BE1184" s="171"/>
      <c r="BF1184" s="171"/>
      <c r="BG1184" s="171"/>
      <c r="BH1184" s="184"/>
      <c r="BI1184" s="178"/>
      <c r="BJ1184" s="178"/>
      <c r="BK1184" s="172"/>
      <c r="BM1184" s="9"/>
    </row>
    <row r="1185" spans="1:123" x14ac:dyDescent="0.45">
      <c r="B1185" s="190"/>
      <c r="C1185" s="171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71"/>
      <c r="AI1185" s="171"/>
      <c r="AJ1185" s="171"/>
      <c r="AK1185" s="171"/>
      <c r="AL1185" s="171"/>
      <c r="AM1185" s="171"/>
      <c r="AN1185" s="171"/>
      <c r="AO1185" s="171"/>
      <c r="AP1185" s="171"/>
      <c r="AQ1185" s="171"/>
      <c r="AR1185" s="171"/>
      <c r="AS1185" s="171"/>
      <c r="AT1185" s="171"/>
      <c r="AU1185" s="171"/>
      <c r="AV1185" s="171"/>
      <c r="AW1185" s="171"/>
      <c r="AX1185" s="171"/>
      <c r="AY1185" s="171"/>
      <c r="AZ1185" s="171"/>
      <c r="BA1185" s="171"/>
      <c r="BB1185" s="171"/>
      <c r="BC1185" s="171"/>
      <c r="BD1185" s="171"/>
      <c r="BE1185" s="171"/>
      <c r="BF1185" s="171"/>
      <c r="BG1185" s="171"/>
      <c r="BH1185" s="184"/>
      <c r="BI1185" s="178"/>
      <c r="BJ1185" s="178"/>
      <c r="BK1185" s="172"/>
      <c r="BM1185" s="9"/>
    </row>
    <row r="1186" spans="1:123" x14ac:dyDescent="0.45">
      <c r="B1186" s="190"/>
      <c r="C1186" s="171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71"/>
      <c r="AI1186" s="171"/>
      <c r="AJ1186" s="171"/>
      <c r="AK1186" s="171"/>
      <c r="AL1186" s="171"/>
      <c r="AM1186" s="171"/>
      <c r="AN1186" s="171"/>
      <c r="AO1186" s="171"/>
      <c r="AP1186" s="171"/>
      <c r="AQ1186" s="171"/>
      <c r="AR1186" s="171"/>
      <c r="AS1186" s="171"/>
      <c r="AT1186" s="171"/>
      <c r="AU1186" s="171"/>
      <c r="AV1186" s="171"/>
      <c r="AW1186" s="171"/>
      <c r="AX1186" s="171"/>
      <c r="AY1186" s="171"/>
      <c r="AZ1186" s="171"/>
      <c r="BA1186" s="171"/>
      <c r="BB1186" s="171"/>
      <c r="BC1186" s="171"/>
      <c r="BD1186" s="171"/>
      <c r="BE1186" s="171"/>
      <c r="BF1186" s="171"/>
      <c r="BG1186" s="171"/>
      <c r="BH1186" s="184"/>
      <c r="BI1186" s="178"/>
      <c r="BJ1186" s="178"/>
      <c r="BK1186" s="172"/>
      <c r="BM1186" s="9"/>
    </row>
    <row r="1187" spans="1:123" x14ac:dyDescent="0.45">
      <c r="B1187" s="190"/>
      <c r="C1187" s="171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71"/>
      <c r="AI1187" s="171"/>
      <c r="AJ1187" s="171"/>
      <c r="AK1187" s="171"/>
      <c r="AL1187" s="171"/>
      <c r="AM1187" s="171"/>
      <c r="AN1187" s="171"/>
      <c r="AO1187" s="171"/>
      <c r="AP1187" s="171"/>
      <c r="AQ1187" s="171"/>
      <c r="AR1187" s="171"/>
      <c r="AS1187" s="171"/>
      <c r="AT1187" s="171"/>
      <c r="AU1187" s="171"/>
      <c r="AV1187" s="171"/>
      <c r="AW1187" s="171"/>
      <c r="AX1187" s="171"/>
      <c r="AY1187" s="171"/>
      <c r="AZ1187" s="171"/>
      <c r="BA1187" s="171"/>
      <c r="BB1187" s="171"/>
      <c r="BC1187" s="171"/>
      <c r="BD1187" s="171"/>
      <c r="BE1187" s="171"/>
      <c r="BF1187" s="171"/>
      <c r="BG1187" s="171"/>
      <c r="BH1187" s="184"/>
      <c r="BI1187" s="178"/>
      <c r="BJ1187" s="178"/>
      <c r="BK1187" s="172"/>
      <c r="BM1187" s="9"/>
    </row>
    <row r="1188" spans="1:123" x14ac:dyDescent="0.45">
      <c r="B1188" s="190"/>
      <c r="C1188" s="171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71"/>
      <c r="AI1188" s="171"/>
      <c r="AJ1188" s="171"/>
      <c r="AK1188" s="171"/>
      <c r="AL1188" s="171"/>
      <c r="AM1188" s="171"/>
      <c r="AN1188" s="171"/>
      <c r="AO1188" s="171"/>
      <c r="AP1188" s="171"/>
      <c r="AQ1188" s="171"/>
      <c r="AR1188" s="171"/>
      <c r="AS1188" s="171"/>
      <c r="AT1188" s="171"/>
      <c r="AU1188" s="171"/>
      <c r="AV1188" s="171"/>
      <c r="AW1188" s="171"/>
      <c r="AX1188" s="171"/>
      <c r="AY1188" s="171"/>
      <c r="AZ1188" s="171"/>
      <c r="BA1188" s="171"/>
      <c r="BB1188" s="171"/>
      <c r="BC1188" s="171"/>
      <c r="BD1188" s="171"/>
      <c r="BE1188" s="171"/>
      <c r="BF1188" s="171"/>
      <c r="BG1188" s="171"/>
      <c r="BH1188" s="184"/>
      <c r="BI1188" s="178"/>
      <c r="BJ1188" s="178"/>
      <c r="BK1188" s="172"/>
      <c r="BM1188" s="9"/>
    </row>
    <row r="1189" spans="1:123" x14ac:dyDescent="0.45">
      <c r="B1189" s="190"/>
      <c r="C1189" s="171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71"/>
      <c r="AI1189" s="171"/>
      <c r="AJ1189" s="171"/>
      <c r="AK1189" s="171"/>
      <c r="AL1189" s="171"/>
      <c r="AM1189" s="171"/>
      <c r="AN1189" s="171"/>
      <c r="AO1189" s="171"/>
      <c r="AP1189" s="171"/>
      <c r="AQ1189" s="171"/>
      <c r="AR1189" s="171"/>
      <c r="AS1189" s="171"/>
      <c r="AT1189" s="171"/>
      <c r="AU1189" s="171"/>
      <c r="AV1189" s="171"/>
      <c r="AW1189" s="171"/>
      <c r="AX1189" s="171"/>
      <c r="AY1189" s="171"/>
      <c r="AZ1189" s="171"/>
      <c r="BA1189" s="171"/>
      <c r="BB1189" s="171"/>
      <c r="BC1189" s="171"/>
      <c r="BD1189" s="171"/>
      <c r="BE1189" s="171"/>
      <c r="BF1189" s="171"/>
      <c r="BG1189" s="171"/>
      <c r="BH1189" s="184"/>
      <c r="BI1189" s="178"/>
      <c r="BJ1189" s="178"/>
      <c r="BK1189" s="172"/>
      <c r="BM1189" s="9"/>
    </row>
    <row r="1190" spans="1:123" x14ac:dyDescent="0.45">
      <c r="B1190" s="190"/>
      <c r="C1190" s="171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71"/>
      <c r="AI1190" s="171"/>
      <c r="AJ1190" s="171"/>
      <c r="AK1190" s="171"/>
      <c r="AL1190" s="171"/>
      <c r="AM1190" s="171"/>
      <c r="AN1190" s="171"/>
      <c r="AO1190" s="171"/>
      <c r="AP1190" s="171"/>
      <c r="AQ1190" s="171"/>
      <c r="AR1190" s="171"/>
      <c r="AS1190" s="171"/>
      <c r="AT1190" s="171"/>
      <c r="AU1190" s="171"/>
      <c r="AV1190" s="171"/>
      <c r="AW1190" s="171"/>
      <c r="AX1190" s="171"/>
      <c r="AY1190" s="171"/>
      <c r="AZ1190" s="171"/>
      <c r="BA1190" s="171"/>
      <c r="BB1190" s="171"/>
      <c r="BC1190" s="171"/>
      <c r="BD1190" s="171"/>
      <c r="BE1190" s="171"/>
      <c r="BF1190" s="171"/>
      <c r="BG1190" s="171"/>
      <c r="BH1190" s="184"/>
      <c r="BI1190" s="178"/>
      <c r="BJ1190" s="178"/>
      <c r="BK1190" s="172"/>
      <c r="BM1190" s="9"/>
    </row>
    <row r="1191" spans="1:123" x14ac:dyDescent="0.45">
      <c r="B1191" s="190"/>
      <c r="C1191" s="171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71"/>
      <c r="AI1191" s="171"/>
      <c r="AJ1191" s="171"/>
      <c r="AK1191" s="171"/>
      <c r="AL1191" s="171"/>
      <c r="AM1191" s="171"/>
      <c r="AN1191" s="171"/>
      <c r="AO1191" s="171"/>
      <c r="AP1191" s="171"/>
      <c r="AQ1191" s="171"/>
      <c r="AR1191" s="171"/>
      <c r="AS1191" s="171"/>
      <c r="AT1191" s="171"/>
      <c r="AU1191" s="171"/>
      <c r="AV1191" s="171"/>
      <c r="AW1191" s="171"/>
      <c r="AX1191" s="171"/>
      <c r="AY1191" s="171"/>
      <c r="AZ1191" s="171"/>
      <c r="BA1191" s="171"/>
      <c r="BB1191" s="171"/>
      <c r="BC1191" s="171"/>
      <c r="BD1191" s="171"/>
      <c r="BE1191" s="171"/>
      <c r="BF1191" s="171"/>
      <c r="BG1191" s="171"/>
      <c r="BH1191" s="184"/>
      <c r="BI1191" s="178"/>
      <c r="BJ1191" s="178"/>
      <c r="BK1191" s="172"/>
      <c r="BM1191" s="9"/>
    </row>
    <row r="1192" spans="1:123" x14ac:dyDescent="0.45">
      <c r="B1192" s="190"/>
      <c r="C1192" s="171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71"/>
      <c r="AI1192" s="171"/>
      <c r="AJ1192" s="171"/>
      <c r="AK1192" s="171"/>
      <c r="AL1192" s="171"/>
      <c r="AM1192" s="171"/>
      <c r="AN1192" s="171"/>
      <c r="AO1192" s="171"/>
      <c r="AP1192" s="171"/>
      <c r="AQ1192" s="171"/>
      <c r="AR1192" s="171"/>
      <c r="AS1192" s="171"/>
      <c r="AT1192" s="171"/>
      <c r="AU1192" s="171"/>
      <c r="AV1192" s="171"/>
      <c r="AW1192" s="171"/>
      <c r="AX1192" s="171"/>
      <c r="AY1192" s="171"/>
      <c r="AZ1192" s="171"/>
      <c r="BA1192" s="171"/>
      <c r="BB1192" s="171"/>
      <c r="BC1192" s="171"/>
      <c r="BD1192" s="171"/>
      <c r="BE1192" s="171"/>
      <c r="BF1192" s="171"/>
      <c r="BG1192" s="171"/>
      <c r="BH1192" s="184"/>
      <c r="BI1192" s="178"/>
      <c r="BJ1192" s="178"/>
      <c r="BK1192" s="172"/>
      <c r="BM1192" s="9"/>
    </row>
    <row r="1193" spans="1:123" x14ac:dyDescent="0.45">
      <c r="B1193" s="190"/>
      <c r="C1193" s="171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71"/>
      <c r="AI1193" s="171"/>
      <c r="AJ1193" s="171"/>
      <c r="AK1193" s="171"/>
      <c r="AL1193" s="171"/>
      <c r="AM1193" s="171"/>
      <c r="AN1193" s="171"/>
      <c r="AO1193" s="171"/>
      <c r="AP1193" s="171"/>
      <c r="AQ1193" s="171"/>
      <c r="AR1193" s="171"/>
      <c r="AS1193" s="171"/>
      <c r="AT1193" s="171"/>
      <c r="AU1193" s="171"/>
      <c r="AV1193" s="171"/>
      <c r="AW1193" s="171"/>
      <c r="AX1193" s="171"/>
      <c r="AY1193" s="171"/>
      <c r="AZ1193" s="171"/>
      <c r="BA1193" s="171"/>
      <c r="BB1193" s="171"/>
      <c r="BC1193" s="171"/>
      <c r="BD1193" s="171"/>
      <c r="BE1193" s="171"/>
      <c r="BF1193" s="171"/>
      <c r="BG1193" s="171"/>
      <c r="BH1193" s="184"/>
      <c r="BI1193" s="178"/>
      <c r="BJ1193" s="178"/>
      <c r="BK1193" s="172"/>
      <c r="BM1193" s="9"/>
    </row>
    <row r="1194" spans="1:123" x14ac:dyDescent="0.45">
      <c r="B1194" s="190"/>
      <c r="C1194" s="171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71"/>
      <c r="AI1194" s="171"/>
      <c r="AJ1194" s="171"/>
      <c r="AK1194" s="171"/>
      <c r="AL1194" s="171"/>
      <c r="AM1194" s="171"/>
      <c r="AN1194" s="171"/>
      <c r="AO1194" s="171"/>
      <c r="AP1194" s="171"/>
      <c r="AQ1194" s="171"/>
      <c r="AR1194" s="171"/>
      <c r="AS1194" s="171"/>
      <c r="AT1194" s="171"/>
      <c r="AU1194" s="171"/>
      <c r="AV1194" s="171"/>
      <c r="AW1194" s="171"/>
      <c r="AX1194" s="171"/>
      <c r="AY1194" s="171"/>
      <c r="AZ1194" s="171"/>
      <c r="BA1194" s="171"/>
      <c r="BB1194" s="171"/>
      <c r="BC1194" s="171"/>
      <c r="BD1194" s="171"/>
      <c r="BE1194" s="171"/>
      <c r="BF1194" s="171"/>
      <c r="BG1194" s="171"/>
      <c r="BH1194" s="184"/>
      <c r="BI1194" s="178"/>
      <c r="BJ1194" s="178"/>
      <c r="BK1194" s="172"/>
      <c r="BM1194" s="9"/>
    </row>
    <row r="1195" spans="1:123" x14ac:dyDescent="0.45">
      <c r="B1195" s="190"/>
      <c r="C1195" s="171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71"/>
      <c r="AI1195" s="171"/>
      <c r="AJ1195" s="171"/>
      <c r="AK1195" s="171"/>
      <c r="AL1195" s="171"/>
      <c r="AM1195" s="171"/>
      <c r="AN1195" s="171"/>
      <c r="AO1195" s="171"/>
      <c r="AP1195" s="171"/>
      <c r="AQ1195" s="171"/>
      <c r="AR1195" s="171"/>
      <c r="AS1195" s="171"/>
      <c r="AT1195" s="171"/>
      <c r="AU1195" s="171"/>
      <c r="AV1195" s="171"/>
      <c r="AW1195" s="171"/>
      <c r="AX1195" s="171"/>
      <c r="AY1195" s="171"/>
      <c r="AZ1195" s="171"/>
      <c r="BA1195" s="171"/>
      <c r="BB1195" s="171"/>
      <c r="BC1195" s="171"/>
      <c r="BD1195" s="171"/>
      <c r="BE1195" s="171"/>
      <c r="BF1195" s="171"/>
      <c r="BG1195" s="171"/>
      <c r="BH1195" s="184"/>
      <c r="BI1195" s="178"/>
      <c r="BJ1195" s="178"/>
      <c r="BK1195" s="172"/>
      <c r="BM1195" s="9"/>
    </row>
    <row r="1196" spans="1:123" x14ac:dyDescent="0.45">
      <c r="B1196" s="190"/>
      <c r="C1196" s="171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71"/>
      <c r="AI1196" s="171"/>
      <c r="AJ1196" s="171"/>
      <c r="AK1196" s="171"/>
      <c r="AL1196" s="171"/>
      <c r="AM1196" s="171"/>
      <c r="AN1196" s="171"/>
      <c r="AO1196" s="171"/>
      <c r="AP1196" s="171"/>
      <c r="AQ1196" s="171"/>
      <c r="AR1196" s="171"/>
      <c r="AS1196" s="171"/>
      <c r="AT1196" s="171"/>
      <c r="AU1196" s="171"/>
      <c r="AV1196" s="171"/>
      <c r="AW1196" s="171"/>
      <c r="AX1196" s="171"/>
      <c r="AY1196" s="171"/>
      <c r="AZ1196" s="171"/>
      <c r="BA1196" s="171"/>
      <c r="BB1196" s="171"/>
      <c r="BC1196" s="171"/>
      <c r="BD1196" s="171"/>
      <c r="BE1196" s="171"/>
      <c r="BF1196" s="171"/>
      <c r="BG1196" s="171"/>
      <c r="BH1196" s="184"/>
      <c r="BI1196" s="178"/>
      <c r="BJ1196" s="178"/>
      <c r="BK1196" s="172"/>
      <c r="BM1196" s="9"/>
    </row>
    <row r="1197" spans="1:123" x14ac:dyDescent="0.45">
      <c r="B1197" s="190"/>
      <c r="C1197" s="171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71"/>
      <c r="AI1197" s="171"/>
      <c r="AJ1197" s="171"/>
      <c r="AK1197" s="171"/>
      <c r="AL1197" s="171"/>
      <c r="AM1197" s="171"/>
      <c r="AN1197" s="171"/>
      <c r="AO1197" s="171"/>
      <c r="AP1197" s="171"/>
      <c r="AQ1197" s="171"/>
      <c r="AR1197" s="171"/>
      <c r="AS1197" s="171"/>
      <c r="AT1197" s="171"/>
      <c r="AU1197" s="171"/>
      <c r="AV1197" s="171"/>
      <c r="AW1197" s="171"/>
      <c r="AX1197" s="171"/>
      <c r="AY1197" s="171"/>
      <c r="AZ1197" s="171"/>
      <c r="BA1197" s="171"/>
      <c r="BB1197" s="171"/>
      <c r="BC1197" s="171"/>
      <c r="BD1197" s="171"/>
      <c r="BE1197" s="171"/>
      <c r="BF1197" s="171"/>
      <c r="BG1197" s="171"/>
      <c r="BH1197" s="184"/>
      <c r="BI1197" s="178"/>
      <c r="BJ1197" s="178"/>
      <c r="BK1197" s="172"/>
      <c r="BM1197" s="9"/>
    </row>
    <row r="1198" spans="1:123" s="14" customFormat="1" ht="14.65" thickBot="1" x14ac:dyDescent="0.5">
      <c r="A1198" s="8"/>
      <c r="B1198" s="190"/>
      <c r="C1198" s="180"/>
      <c r="D1198" s="180"/>
      <c r="E1198" s="180"/>
      <c r="F1198" s="180"/>
      <c r="G1198" s="180"/>
      <c r="H1198" s="180"/>
      <c r="I1198" s="180"/>
      <c r="J1198" s="180"/>
      <c r="K1198" s="180"/>
      <c r="L1198" s="180"/>
      <c r="M1198" s="180"/>
      <c r="N1198" s="180"/>
      <c r="O1198" s="180"/>
      <c r="P1198" s="180"/>
      <c r="Q1198" s="180"/>
      <c r="R1198" s="180"/>
      <c r="S1198" s="180"/>
      <c r="T1198" s="180"/>
      <c r="U1198" s="180"/>
      <c r="V1198" s="180"/>
      <c r="W1198" s="180"/>
      <c r="X1198" s="180"/>
      <c r="Y1198" s="180"/>
      <c r="Z1198" s="180"/>
      <c r="AA1198" s="180"/>
      <c r="AB1198" s="180"/>
      <c r="AC1198" s="180"/>
      <c r="AD1198" s="180"/>
      <c r="AE1198" s="180"/>
      <c r="AF1198" s="180"/>
      <c r="AG1198" s="180"/>
      <c r="AH1198" s="180"/>
      <c r="AI1198" s="180"/>
      <c r="AJ1198" s="180"/>
      <c r="AK1198" s="180"/>
      <c r="AL1198" s="180"/>
      <c r="AM1198" s="180"/>
      <c r="AN1198" s="180"/>
      <c r="AO1198" s="180"/>
      <c r="AP1198" s="180"/>
      <c r="AQ1198" s="180"/>
      <c r="AR1198" s="180"/>
      <c r="AS1198" s="180"/>
      <c r="AT1198" s="180"/>
      <c r="AU1198" s="180"/>
      <c r="AV1198" s="180"/>
      <c r="AW1198" s="180"/>
      <c r="AX1198" s="180"/>
      <c r="AY1198" s="180"/>
      <c r="AZ1198" s="180"/>
      <c r="BA1198" s="180"/>
      <c r="BB1198" s="180"/>
      <c r="BC1198" s="180"/>
      <c r="BD1198" s="180"/>
      <c r="BE1198" s="180"/>
      <c r="BF1198" s="180"/>
      <c r="BG1198" s="180"/>
      <c r="BH1198" s="191"/>
      <c r="BI1198" s="178"/>
      <c r="BJ1198" s="178"/>
      <c r="BK1198" s="172"/>
      <c r="BL1198"/>
      <c r="BM1198" s="9"/>
      <c r="BN1198"/>
    </row>
    <row r="1199" spans="1:123" ht="14.65" thickTop="1" x14ac:dyDescent="0.45">
      <c r="B1199" s="190"/>
      <c r="C1199" s="177"/>
      <c r="D1199" s="177"/>
      <c r="E1199" s="177"/>
      <c r="F1199" s="177"/>
      <c r="G1199" s="177"/>
      <c r="H1199" s="177"/>
      <c r="I1199" s="177"/>
      <c r="J1199" s="177"/>
      <c r="K1199" s="177"/>
      <c r="L1199" s="177"/>
      <c r="M1199" s="177"/>
      <c r="N1199" s="177"/>
      <c r="O1199" s="177"/>
      <c r="P1199" s="177"/>
      <c r="Q1199" s="177"/>
      <c r="R1199" s="177"/>
      <c r="S1199" s="177"/>
      <c r="T1199" s="177"/>
      <c r="U1199" s="177"/>
      <c r="V1199" s="177"/>
      <c r="W1199" s="177"/>
      <c r="X1199" s="177"/>
      <c r="Y1199" s="177"/>
      <c r="Z1199" s="177"/>
      <c r="AA1199" s="177"/>
      <c r="AB1199" s="177"/>
      <c r="AC1199" s="177"/>
      <c r="AD1199" s="177"/>
      <c r="AE1199" s="177"/>
      <c r="AF1199" s="177"/>
      <c r="AG1199" s="177"/>
      <c r="AH1199" s="177"/>
      <c r="AI1199" s="177"/>
      <c r="AJ1199" s="177"/>
      <c r="AK1199" s="177"/>
      <c r="AL1199" s="177"/>
      <c r="AM1199" s="177"/>
      <c r="AN1199" s="177"/>
      <c r="AO1199" s="177"/>
      <c r="AP1199" s="177"/>
      <c r="AQ1199" s="177"/>
      <c r="AR1199" s="177"/>
      <c r="AS1199" s="177"/>
      <c r="AT1199" s="177"/>
      <c r="AU1199" s="177"/>
      <c r="AV1199" s="177"/>
      <c r="AW1199" s="177"/>
      <c r="AX1199" s="177"/>
      <c r="AY1199" s="177"/>
      <c r="AZ1199" s="177"/>
      <c r="BA1199" s="177"/>
      <c r="BB1199" s="177"/>
      <c r="BC1199" s="177"/>
      <c r="BD1199" s="177"/>
      <c r="BE1199" s="177"/>
      <c r="BF1199" s="177"/>
      <c r="BG1199" s="177"/>
      <c r="BH1199" s="187"/>
      <c r="BI1199" s="178"/>
      <c r="BJ1199" s="178"/>
      <c r="BK1199" s="172"/>
      <c r="BM1199" s="9"/>
      <c r="BO1199" s="102"/>
      <c r="BP1199" s="102"/>
      <c r="BQ1199" s="102"/>
      <c r="BR1199" s="102"/>
      <c r="BS1199" s="102"/>
      <c r="BT1199" s="102"/>
      <c r="BU1199" s="102"/>
      <c r="BV1199" s="102"/>
      <c r="BW1199" s="102"/>
      <c r="BX1199" s="102"/>
      <c r="BY1199" s="102"/>
      <c r="BZ1199" s="102"/>
      <c r="CA1199" s="102"/>
      <c r="CB1199" s="102"/>
      <c r="CC1199" s="102"/>
      <c r="CD1199" s="102"/>
      <c r="CE1199" s="102"/>
      <c r="CF1199" s="102"/>
      <c r="CG1199" s="102"/>
      <c r="CH1199" s="102"/>
      <c r="CI1199" s="102"/>
      <c r="CJ1199" s="102"/>
      <c r="CK1199" s="102"/>
      <c r="CL1199" s="102"/>
      <c r="CM1199" s="102"/>
      <c r="CN1199" s="102"/>
      <c r="CO1199" s="102"/>
      <c r="CP1199" s="102"/>
      <c r="CQ1199" s="102"/>
      <c r="CR1199" s="102"/>
      <c r="CS1199" s="102"/>
      <c r="CT1199" s="102"/>
      <c r="CU1199" s="102"/>
      <c r="CV1199" s="102"/>
      <c r="CW1199" s="102"/>
      <c r="CX1199" s="102"/>
      <c r="CY1199" s="102"/>
      <c r="CZ1199" s="102"/>
      <c r="DA1199" s="102"/>
      <c r="DB1199" s="102"/>
      <c r="DC1199" s="102"/>
      <c r="DD1199" s="102"/>
      <c r="DE1199" s="102"/>
      <c r="DF1199" s="102"/>
      <c r="DG1199" s="102"/>
      <c r="DH1199" s="102"/>
      <c r="DI1199" s="102"/>
      <c r="DJ1199" s="102"/>
      <c r="DK1199" s="102"/>
      <c r="DL1199" s="102"/>
      <c r="DM1199" s="102"/>
      <c r="DN1199" s="102"/>
      <c r="DO1199" s="102"/>
      <c r="DP1199" s="102"/>
      <c r="DQ1199" s="102"/>
      <c r="DR1199" s="102"/>
      <c r="DS1199" s="102"/>
    </row>
    <row r="1200" spans="1:123" x14ac:dyDescent="0.45">
      <c r="B1200" s="190"/>
      <c r="C1200" s="171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71"/>
      <c r="AI1200" s="171"/>
      <c r="AJ1200" s="171"/>
      <c r="AK1200" s="171"/>
      <c r="AL1200" s="171"/>
      <c r="AM1200" s="171"/>
      <c r="AN1200" s="171"/>
      <c r="AO1200" s="171"/>
      <c r="AP1200" s="171"/>
      <c r="AQ1200" s="171"/>
      <c r="AR1200" s="171"/>
      <c r="AS1200" s="171"/>
      <c r="AT1200" s="171"/>
      <c r="AU1200" s="171"/>
      <c r="AV1200" s="171"/>
      <c r="AW1200" s="171"/>
      <c r="AX1200" s="171"/>
      <c r="AY1200" s="171"/>
      <c r="AZ1200" s="171"/>
      <c r="BA1200" s="171"/>
      <c r="BB1200" s="171"/>
      <c r="BC1200" s="171"/>
      <c r="BD1200" s="171"/>
      <c r="BE1200" s="171"/>
      <c r="BF1200" s="171"/>
      <c r="BG1200" s="171"/>
      <c r="BH1200" s="184"/>
      <c r="BI1200" s="178"/>
      <c r="BJ1200" s="178"/>
      <c r="BK1200" s="172"/>
      <c r="BM1200" s="9"/>
      <c r="BO1200" s="8">
        <v>0</v>
      </c>
      <c r="BP1200" s="39">
        <v>0</v>
      </c>
      <c r="BQ1200" s="39">
        <v>0</v>
      </c>
      <c r="BR1200" s="39">
        <v>0</v>
      </c>
      <c r="BS1200" s="39">
        <v>0</v>
      </c>
      <c r="BT1200" s="39">
        <v>0</v>
      </c>
      <c r="BU1200" s="39">
        <v>0</v>
      </c>
      <c r="BV1200" s="39">
        <v>0</v>
      </c>
      <c r="BW1200" s="39">
        <v>0</v>
      </c>
      <c r="BX1200" s="39">
        <v>0</v>
      </c>
      <c r="BY1200" s="39">
        <v>0</v>
      </c>
      <c r="BZ1200" s="39">
        <v>0</v>
      </c>
      <c r="CA1200" s="39">
        <v>0</v>
      </c>
      <c r="CB1200" s="39">
        <v>0</v>
      </c>
      <c r="CC1200" s="39">
        <v>0</v>
      </c>
      <c r="CD1200" s="39">
        <v>0</v>
      </c>
      <c r="CE1200" s="39">
        <v>0</v>
      </c>
      <c r="CF1200" s="39">
        <v>0</v>
      </c>
      <c r="CG1200" s="39">
        <v>0</v>
      </c>
      <c r="CH1200" s="39">
        <v>0</v>
      </c>
      <c r="CI1200" s="39">
        <v>0</v>
      </c>
      <c r="CJ1200" s="39">
        <v>0</v>
      </c>
      <c r="CK1200" s="39">
        <v>0</v>
      </c>
      <c r="CL1200" s="39">
        <v>0</v>
      </c>
      <c r="CM1200" s="39">
        <v>0</v>
      </c>
      <c r="CN1200" s="39">
        <v>0</v>
      </c>
      <c r="CO1200" s="39">
        <v>0</v>
      </c>
      <c r="CP1200" s="39">
        <v>0</v>
      </c>
      <c r="CQ1200" s="39">
        <v>0</v>
      </c>
      <c r="CR1200" s="39">
        <v>0</v>
      </c>
      <c r="CS1200" s="39">
        <v>0</v>
      </c>
      <c r="CT1200" s="39">
        <v>0</v>
      </c>
      <c r="CU1200" s="39">
        <v>0</v>
      </c>
      <c r="CV1200" s="39">
        <v>0</v>
      </c>
      <c r="CW1200" s="39">
        <v>0</v>
      </c>
      <c r="CX1200" s="39">
        <v>0</v>
      </c>
      <c r="CY1200" s="39">
        <v>0</v>
      </c>
      <c r="CZ1200" s="39">
        <v>0</v>
      </c>
      <c r="DA1200" s="39">
        <v>0</v>
      </c>
      <c r="DB1200" s="39">
        <v>0</v>
      </c>
      <c r="DC1200" s="39">
        <v>0</v>
      </c>
      <c r="DD1200" s="39">
        <v>0</v>
      </c>
      <c r="DE1200" s="39">
        <v>0</v>
      </c>
      <c r="DF1200" s="39">
        <v>0</v>
      </c>
      <c r="DG1200" s="39">
        <v>0</v>
      </c>
      <c r="DH1200" s="39">
        <v>0</v>
      </c>
      <c r="DI1200" s="39">
        <v>0</v>
      </c>
      <c r="DJ1200" s="39">
        <v>0</v>
      </c>
      <c r="DK1200" s="39">
        <v>0</v>
      </c>
      <c r="DL1200" s="39">
        <v>0</v>
      </c>
      <c r="DM1200" s="39">
        <v>0</v>
      </c>
      <c r="DN1200" s="39">
        <v>0</v>
      </c>
      <c r="DO1200" s="39">
        <v>0</v>
      </c>
      <c r="DP1200" s="39">
        <v>0</v>
      </c>
      <c r="DQ1200" s="39">
        <v>0</v>
      </c>
      <c r="DR1200" s="39">
        <v>0</v>
      </c>
      <c r="DS1200" s="39">
        <v>0</v>
      </c>
    </row>
    <row r="1201" spans="2:123" x14ac:dyDescent="0.45">
      <c r="B1201" s="190"/>
      <c r="C1201" s="171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71"/>
      <c r="AI1201" s="171"/>
      <c r="AJ1201" s="171"/>
      <c r="AK1201" s="171"/>
      <c r="AL1201" s="171"/>
      <c r="AM1201" s="171"/>
      <c r="AN1201" s="171"/>
      <c r="AO1201" s="171"/>
      <c r="AP1201" s="171"/>
      <c r="AQ1201" s="171"/>
      <c r="AR1201" s="171"/>
      <c r="AS1201" s="171"/>
      <c r="AT1201" s="171"/>
      <c r="AU1201" s="171"/>
      <c r="AV1201" s="171"/>
      <c r="AW1201" s="171"/>
      <c r="AX1201" s="171"/>
      <c r="AY1201" s="171"/>
      <c r="AZ1201" s="171"/>
      <c r="BA1201" s="171"/>
      <c r="BB1201" s="171"/>
      <c r="BC1201" s="171"/>
      <c r="BD1201" s="171"/>
      <c r="BE1201" s="171"/>
      <c r="BF1201" s="171"/>
      <c r="BG1201" s="171"/>
      <c r="BH1201" s="184"/>
      <c r="BI1201" s="178"/>
      <c r="BJ1201" s="178"/>
      <c r="BK1201" s="172"/>
      <c r="BM1201" s="9"/>
      <c r="BO1201" s="40">
        <f t="shared" ref="BO1201:CT1201" si="58">ROWS(C1199:C1218)-COUNTBLANK(C1199:C1218)</f>
        <v>0</v>
      </c>
      <c r="BP1201" s="40">
        <f t="shared" si="58"/>
        <v>0</v>
      </c>
      <c r="BQ1201" s="40">
        <f t="shared" si="58"/>
        <v>0</v>
      </c>
      <c r="BR1201" s="40">
        <f t="shared" si="58"/>
        <v>0</v>
      </c>
      <c r="BS1201" s="40">
        <f t="shared" si="58"/>
        <v>0</v>
      </c>
      <c r="BT1201" s="40">
        <f t="shared" si="58"/>
        <v>0</v>
      </c>
      <c r="BU1201" s="40">
        <f t="shared" si="58"/>
        <v>0</v>
      </c>
      <c r="BV1201" s="40">
        <f t="shared" si="58"/>
        <v>0</v>
      </c>
      <c r="BW1201" s="40">
        <f t="shared" si="58"/>
        <v>0</v>
      </c>
      <c r="BX1201" s="40">
        <f t="shared" si="58"/>
        <v>0</v>
      </c>
      <c r="BY1201" s="40">
        <f t="shared" si="58"/>
        <v>0</v>
      </c>
      <c r="BZ1201" s="40">
        <f t="shared" si="58"/>
        <v>0</v>
      </c>
      <c r="CA1201" s="40">
        <f t="shared" si="58"/>
        <v>0</v>
      </c>
      <c r="CB1201" s="40">
        <f t="shared" si="58"/>
        <v>0</v>
      </c>
      <c r="CC1201" s="40">
        <f t="shared" si="58"/>
        <v>0</v>
      </c>
      <c r="CD1201" s="40">
        <f t="shared" si="58"/>
        <v>0</v>
      </c>
      <c r="CE1201" s="40">
        <f t="shared" si="58"/>
        <v>0</v>
      </c>
      <c r="CF1201" s="40">
        <f t="shared" si="58"/>
        <v>0</v>
      </c>
      <c r="CG1201" s="40">
        <f t="shared" si="58"/>
        <v>0</v>
      </c>
      <c r="CH1201" s="40">
        <f t="shared" si="58"/>
        <v>0</v>
      </c>
      <c r="CI1201" s="40">
        <f t="shared" si="58"/>
        <v>0</v>
      </c>
      <c r="CJ1201" s="40">
        <f t="shared" si="58"/>
        <v>0</v>
      </c>
      <c r="CK1201" s="40">
        <f t="shared" si="58"/>
        <v>0</v>
      </c>
      <c r="CL1201" s="40">
        <f t="shared" si="58"/>
        <v>0</v>
      </c>
      <c r="CM1201" s="40">
        <f t="shared" si="58"/>
        <v>0</v>
      </c>
      <c r="CN1201" s="40">
        <f t="shared" si="58"/>
        <v>0</v>
      </c>
      <c r="CO1201" s="40">
        <f t="shared" si="58"/>
        <v>0</v>
      </c>
      <c r="CP1201" s="40">
        <f t="shared" si="58"/>
        <v>0</v>
      </c>
      <c r="CQ1201" s="40">
        <f t="shared" si="58"/>
        <v>0</v>
      </c>
      <c r="CR1201" s="40">
        <f t="shared" si="58"/>
        <v>0</v>
      </c>
      <c r="CS1201" s="40">
        <f t="shared" si="58"/>
        <v>0</v>
      </c>
      <c r="CT1201" s="40">
        <f t="shared" si="58"/>
        <v>0</v>
      </c>
      <c r="CU1201" s="40">
        <f t="shared" ref="CU1201:DS1201" si="59">ROWS(AI1199:AI1218)-COUNTBLANK(AI1199:AI1218)</f>
        <v>0</v>
      </c>
      <c r="CV1201" s="40">
        <f t="shared" si="59"/>
        <v>0</v>
      </c>
      <c r="CW1201" s="40">
        <f t="shared" si="59"/>
        <v>0</v>
      </c>
      <c r="CX1201" s="40">
        <f t="shared" si="59"/>
        <v>0</v>
      </c>
      <c r="CY1201" s="40">
        <f t="shared" si="59"/>
        <v>0</v>
      </c>
      <c r="CZ1201" s="40">
        <f t="shared" si="59"/>
        <v>0</v>
      </c>
      <c r="DA1201" s="40">
        <f t="shared" si="59"/>
        <v>0</v>
      </c>
      <c r="DB1201" s="40">
        <f t="shared" si="59"/>
        <v>0</v>
      </c>
      <c r="DC1201" s="40">
        <f t="shared" si="59"/>
        <v>0</v>
      </c>
      <c r="DD1201" s="40">
        <f t="shared" si="59"/>
        <v>0</v>
      </c>
      <c r="DE1201" s="40">
        <f t="shared" si="59"/>
        <v>0</v>
      </c>
      <c r="DF1201" s="40">
        <f t="shared" si="59"/>
        <v>0</v>
      </c>
      <c r="DG1201" s="40">
        <f t="shared" si="59"/>
        <v>0</v>
      </c>
      <c r="DH1201" s="40">
        <f t="shared" si="59"/>
        <v>0</v>
      </c>
      <c r="DI1201" s="40">
        <f t="shared" si="59"/>
        <v>0</v>
      </c>
      <c r="DJ1201" s="40">
        <f t="shared" si="59"/>
        <v>0</v>
      </c>
      <c r="DK1201" s="40">
        <f t="shared" si="59"/>
        <v>0</v>
      </c>
      <c r="DL1201" s="40">
        <f t="shared" si="59"/>
        <v>0</v>
      </c>
      <c r="DM1201" s="40">
        <f t="shared" si="59"/>
        <v>0</v>
      </c>
      <c r="DN1201" s="40">
        <f t="shared" si="59"/>
        <v>0</v>
      </c>
      <c r="DO1201" s="40">
        <f t="shared" si="59"/>
        <v>0</v>
      </c>
      <c r="DP1201" s="40">
        <f t="shared" si="59"/>
        <v>0</v>
      </c>
      <c r="DQ1201" s="40">
        <f t="shared" si="59"/>
        <v>0</v>
      </c>
      <c r="DR1201" s="40">
        <f t="shared" si="59"/>
        <v>0</v>
      </c>
      <c r="DS1201" s="40">
        <f t="shared" si="59"/>
        <v>0</v>
      </c>
    </row>
    <row r="1202" spans="2:123" x14ac:dyDescent="0.45">
      <c r="B1202" s="190"/>
      <c r="C1202" s="171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71"/>
      <c r="AI1202" s="171"/>
      <c r="AJ1202" s="171"/>
      <c r="AK1202" s="171"/>
      <c r="AL1202" s="171"/>
      <c r="AM1202" s="171"/>
      <c r="AN1202" s="171"/>
      <c r="AO1202" s="171"/>
      <c r="AP1202" s="171"/>
      <c r="AQ1202" s="171"/>
      <c r="AR1202" s="171"/>
      <c r="AS1202" s="171"/>
      <c r="AT1202" s="171"/>
      <c r="AU1202" s="171"/>
      <c r="AV1202" s="171"/>
      <c r="AW1202" s="171"/>
      <c r="AX1202" s="171"/>
      <c r="AY1202" s="171"/>
      <c r="AZ1202" s="171"/>
      <c r="BA1202" s="171"/>
      <c r="BB1202" s="171"/>
      <c r="BC1202" s="171"/>
      <c r="BD1202" s="171"/>
      <c r="BE1202" s="171"/>
      <c r="BF1202" s="171"/>
      <c r="BG1202" s="171"/>
      <c r="BH1202" s="184"/>
      <c r="BI1202" s="178"/>
      <c r="BJ1202" s="178"/>
      <c r="BK1202" s="172"/>
      <c r="BM1202" s="9"/>
    </row>
    <row r="1203" spans="2:123" x14ac:dyDescent="0.45">
      <c r="B1203" s="190"/>
      <c r="C1203" s="171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71"/>
      <c r="AI1203" s="171"/>
      <c r="AJ1203" s="171"/>
      <c r="AK1203" s="171"/>
      <c r="AL1203" s="171"/>
      <c r="AM1203" s="171"/>
      <c r="AN1203" s="171"/>
      <c r="AO1203" s="171"/>
      <c r="AP1203" s="171"/>
      <c r="AQ1203" s="171"/>
      <c r="AR1203" s="171"/>
      <c r="AS1203" s="171"/>
      <c r="AT1203" s="171"/>
      <c r="AU1203" s="171"/>
      <c r="AV1203" s="171"/>
      <c r="AW1203" s="171"/>
      <c r="AX1203" s="171"/>
      <c r="AY1203" s="171"/>
      <c r="AZ1203" s="171"/>
      <c r="BA1203" s="171"/>
      <c r="BB1203" s="171"/>
      <c r="BC1203" s="171"/>
      <c r="BD1203" s="171"/>
      <c r="BE1203" s="171"/>
      <c r="BF1203" s="171"/>
      <c r="BG1203" s="171"/>
      <c r="BH1203" s="184"/>
      <c r="BI1203" s="178"/>
      <c r="BJ1203" s="178"/>
      <c r="BK1203" s="172"/>
      <c r="BM1203" s="9"/>
      <c r="BO1203" s="22" t="s">
        <v>257</v>
      </c>
      <c r="BP1203" s="22" t="s">
        <v>587</v>
      </c>
      <c r="BQ1203" s="22" t="s">
        <v>590</v>
      </c>
      <c r="BR1203" s="22" t="s">
        <v>588</v>
      </c>
      <c r="BS1203" s="22" t="s">
        <v>589</v>
      </c>
    </row>
    <row r="1204" spans="2:123" x14ac:dyDescent="0.45">
      <c r="B1204" s="190"/>
      <c r="C1204" s="171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71"/>
      <c r="AI1204" s="171"/>
      <c r="AJ1204" s="171"/>
      <c r="AK1204" s="171"/>
      <c r="AL1204" s="171"/>
      <c r="AM1204" s="171"/>
      <c r="AN1204" s="171"/>
      <c r="AO1204" s="171"/>
      <c r="AP1204" s="171"/>
      <c r="AQ1204" s="171"/>
      <c r="AR1204" s="171"/>
      <c r="AS1204" s="171"/>
      <c r="AT1204" s="171"/>
      <c r="AU1204" s="171"/>
      <c r="AV1204" s="171"/>
      <c r="AW1204" s="171"/>
      <c r="AX1204" s="171"/>
      <c r="AY1204" s="171"/>
      <c r="AZ1204" s="171"/>
      <c r="BA1204" s="171"/>
      <c r="BB1204" s="171"/>
      <c r="BC1204" s="171"/>
      <c r="BD1204" s="171"/>
      <c r="BE1204" s="171"/>
      <c r="BF1204" s="171"/>
      <c r="BG1204" s="171"/>
      <c r="BH1204" s="184"/>
      <c r="BI1204" s="178"/>
      <c r="BJ1204" s="178"/>
      <c r="BK1204" s="172"/>
      <c r="BM1204" s="9"/>
      <c r="BO1204" s="23">
        <f>ROWS(BH1199:BH1218)-COUNTBLANK(BH1199:BH1218)</f>
        <v>0</v>
      </c>
      <c r="BP1204" s="23">
        <f>COUNTIF(BK1199:BK1218,"FALSE")</f>
        <v>0</v>
      </c>
      <c r="BQ1204" s="23">
        <f>BO1204-BP1204</f>
        <v>0</v>
      </c>
      <c r="BR1204" s="23">
        <f>COUNTIF(BJ1199:BJ1218,"O")</f>
        <v>0</v>
      </c>
      <c r="BS1204" s="23">
        <f>COUNTIF(BJ1199:BJ1218,"*~?")</f>
        <v>0</v>
      </c>
    </row>
    <row r="1205" spans="2:123" x14ac:dyDescent="0.45">
      <c r="B1205" s="190"/>
      <c r="C1205" s="171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71"/>
      <c r="AI1205" s="171"/>
      <c r="AJ1205" s="171"/>
      <c r="AK1205" s="171"/>
      <c r="AL1205" s="171"/>
      <c r="AM1205" s="171"/>
      <c r="AN1205" s="171"/>
      <c r="AO1205" s="171"/>
      <c r="AP1205" s="171"/>
      <c r="AQ1205" s="171"/>
      <c r="AR1205" s="171"/>
      <c r="AS1205" s="171"/>
      <c r="AT1205" s="171"/>
      <c r="AU1205" s="171"/>
      <c r="AV1205" s="171"/>
      <c r="AW1205" s="171"/>
      <c r="AX1205" s="171"/>
      <c r="AY1205" s="171"/>
      <c r="AZ1205" s="171"/>
      <c r="BA1205" s="171"/>
      <c r="BB1205" s="171"/>
      <c r="BC1205" s="171"/>
      <c r="BD1205" s="171"/>
      <c r="BE1205" s="171"/>
      <c r="BF1205" s="171"/>
      <c r="BG1205" s="171"/>
      <c r="BH1205" s="184"/>
      <c r="BI1205" s="178"/>
      <c r="BJ1205" s="178"/>
      <c r="BK1205" s="172"/>
      <c r="BM1205" s="9"/>
    </row>
    <row r="1206" spans="2:123" x14ac:dyDescent="0.45">
      <c r="B1206" s="190"/>
      <c r="C1206" s="171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71"/>
      <c r="AI1206" s="171"/>
      <c r="AJ1206" s="171"/>
      <c r="AK1206" s="171"/>
      <c r="AL1206" s="171"/>
      <c r="AM1206" s="171"/>
      <c r="AN1206" s="171"/>
      <c r="AO1206" s="171"/>
      <c r="AP1206" s="171"/>
      <c r="AQ1206" s="171"/>
      <c r="AR1206" s="171"/>
      <c r="AS1206" s="171"/>
      <c r="AT1206" s="171"/>
      <c r="AU1206" s="171"/>
      <c r="AV1206" s="171"/>
      <c r="AW1206" s="171"/>
      <c r="AX1206" s="171"/>
      <c r="AY1206" s="171"/>
      <c r="AZ1206" s="171"/>
      <c r="BA1206" s="171"/>
      <c r="BB1206" s="171"/>
      <c r="BC1206" s="171"/>
      <c r="BD1206" s="171"/>
      <c r="BE1206" s="171"/>
      <c r="BF1206" s="171"/>
      <c r="BG1206" s="171"/>
      <c r="BH1206" s="184"/>
      <c r="BI1206" s="178"/>
      <c r="BJ1206" s="178"/>
      <c r="BK1206" s="172"/>
      <c r="BM1206" s="9"/>
      <c r="BO1206" s="23"/>
      <c r="BP1206" s="22" t="s">
        <v>455</v>
      </c>
      <c r="BQ1206" s="22" t="s">
        <v>337</v>
      </c>
      <c r="BR1206" s="22" t="s">
        <v>456</v>
      </c>
      <c r="BS1206" s="88" t="s">
        <v>338</v>
      </c>
      <c r="BT1206" s="88" t="s">
        <v>340</v>
      </c>
      <c r="BU1206" s="88" t="s">
        <v>339</v>
      </c>
    </row>
    <row r="1207" spans="2:123" x14ac:dyDescent="0.45">
      <c r="B1207" s="190"/>
      <c r="C1207" s="171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71"/>
      <c r="AI1207" s="171"/>
      <c r="AJ1207" s="171"/>
      <c r="AK1207" s="171"/>
      <c r="AL1207" s="171"/>
      <c r="AM1207" s="171"/>
      <c r="AN1207" s="171"/>
      <c r="AO1207" s="171"/>
      <c r="AP1207" s="171"/>
      <c r="AQ1207" s="171"/>
      <c r="AR1207" s="171"/>
      <c r="AS1207" s="171"/>
      <c r="AT1207" s="171"/>
      <c r="AU1207" s="171"/>
      <c r="AV1207" s="171"/>
      <c r="AW1207" s="171"/>
      <c r="AX1207" s="171"/>
      <c r="AY1207" s="171"/>
      <c r="AZ1207" s="171"/>
      <c r="BA1207" s="171"/>
      <c r="BB1207" s="171"/>
      <c r="BC1207" s="171"/>
      <c r="BD1207" s="171"/>
      <c r="BE1207" s="171"/>
      <c r="BF1207" s="171"/>
      <c r="BG1207" s="171"/>
      <c r="BH1207" s="184"/>
      <c r="BI1207" s="178"/>
      <c r="BJ1207" s="178"/>
      <c r="BK1207" s="172"/>
      <c r="BM1207" s="9"/>
      <c r="BO1207" s="22" t="s">
        <v>260</v>
      </c>
      <c r="BP1207" s="25">
        <f>IF(ISNUMBER(SEARCH("S",A1140)),COUNTIF(BK1199:BK1208,"False"),0)</f>
        <v>0</v>
      </c>
      <c r="BQ1207" s="25">
        <f>IF(ISNUMBER(SEARCH("S",A1140)),COUNTIF(BK1209:BK1218,"False"),0)</f>
        <v>0</v>
      </c>
      <c r="BR1207" s="25">
        <v>0</v>
      </c>
      <c r="BS1207" s="25">
        <f>IF(ISNUMBER(SEARCH("S",A1140)),COUNTIF(BK1199:BK1203,"False")+COUNTIF(BK1214:BK1216,"False"),0)</f>
        <v>0</v>
      </c>
      <c r="BT1207" s="25">
        <f>IF(ISNUMBER(SEARCH("S",A1140)),COUNTIF(BK1204:BK1208,"False"),0)</f>
        <v>0</v>
      </c>
      <c r="BU1207" s="25">
        <f>IF(ISNUMBER(SEARCH("S",A1140)),COUNTIF(BK1209:BK1213,"False")+COUNTIF(BK1217:BK1218,"False"),0)</f>
        <v>0</v>
      </c>
    </row>
    <row r="1208" spans="2:123" x14ac:dyDescent="0.45">
      <c r="B1208" s="190"/>
      <c r="C1208" s="171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71"/>
      <c r="AI1208" s="171"/>
      <c r="AJ1208" s="171"/>
      <c r="AK1208" s="171"/>
      <c r="AL1208" s="171"/>
      <c r="AM1208" s="171"/>
      <c r="AN1208" s="171"/>
      <c r="AO1208" s="171"/>
      <c r="AP1208" s="171"/>
      <c r="AQ1208" s="171"/>
      <c r="AR1208" s="171"/>
      <c r="AS1208" s="171"/>
      <c r="AT1208" s="171"/>
      <c r="AU1208" s="171"/>
      <c r="AV1208" s="171"/>
      <c r="AW1208" s="171"/>
      <c r="AX1208" s="171"/>
      <c r="AY1208" s="171"/>
      <c r="AZ1208" s="171"/>
      <c r="BA1208" s="171"/>
      <c r="BB1208" s="171"/>
      <c r="BC1208" s="171"/>
      <c r="BD1208" s="171"/>
      <c r="BE1208" s="171"/>
      <c r="BF1208" s="171"/>
      <c r="BG1208" s="171"/>
      <c r="BH1208" s="184"/>
      <c r="BI1208" s="178"/>
      <c r="BJ1208" s="178"/>
      <c r="BK1208" s="172"/>
      <c r="BM1208" s="9"/>
      <c r="BO1208" s="22" t="s">
        <v>352</v>
      </c>
      <c r="BP1208" s="25">
        <f>IF(ISNUMBER(SEARCH("P",A1140)),COUNTIF(BK1199:BK1208,"False"),0)</f>
        <v>0</v>
      </c>
      <c r="BQ1208" s="25">
        <f>IF(ISNUMBER(SEARCH("P",A1140)),COUNTIF(BK1206:BK1215,"False"),0)</f>
        <v>0</v>
      </c>
      <c r="BR1208" s="25">
        <v>0</v>
      </c>
      <c r="BS1208" s="25">
        <f>IF(ISNUMBER(SEARCH("P",A1140)),COUNTIF(BK1199:BK1203,"False")+COUNTIF(BK1212:BK1213,"False"),0)</f>
        <v>0</v>
      </c>
      <c r="BT1208" s="25">
        <f>IF(ISNUMBER(SEARCH("P",A1140)),COUNTIF(BK1204:BK1207,"False"),0)</f>
        <v>0</v>
      </c>
      <c r="BU1208" s="25">
        <f>IF(ISNUMBER(SEARCH("P",A1140)),COUNTIF(BK1208:BK1211,"False")+COUNTIF(BK1214:BK1215,"False"),0)</f>
        <v>0</v>
      </c>
    </row>
    <row r="1209" spans="2:123" x14ac:dyDescent="0.45">
      <c r="B1209" s="190"/>
      <c r="C1209" s="171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71"/>
      <c r="AI1209" s="171"/>
      <c r="AJ1209" s="171"/>
      <c r="AK1209" s="171"/>
      <c r="AL1209" s="171"/>
      <c r="AM1209" s="171"/>
      <c r="AN1209" s="171"/>
      <c r="AO1209" s="171"/>
      <c r="AP1209" s="171"/>
      <c r="AQ1209" s="171"/>
      <c r="AR1209" s="171"/>
      <c r="AS1209" s="171"/>
      <c r="AT1209" s="171"/>
      <c r="AU1209" s="171"/>
      <c r="AV1209" s="171"/>
      <c r="AW1209" s="171"/>
      <c r="AX1209" s="171"/>
      <c r="AY1209" s="171"/>
      <c r="AZ1209" s="171"/>
      <c r="BA1209" s="171"/>
      <c r="BB1209" s="171"/>
      <c r="BC1209" s="171"/>
      <c r="BD1209" s="171"/>
      <c r="BE1209" s="171"/>
      <c r="BF1209" s="171"/>
      <c r="BG1209" s="171"/>
      <c r="BH1209" s="184"/>
      <c r="BI1209" s="178"/>
      <c r="BJ1209" s="178"/>
      <c r="BK1209" s="172"/>
      <c r="BM1209" s="9"/>
      <c r="BO1209" s="22" t="s">
        <v>353</v>
      </c>
      <c r="BP1209" s="25">
        <v>0</v>
      </c>
      <c r="BQ1209" s="25">
        <v>0</v>
      </c>
      <c r="BR1209" s="25">
        <v>0</v>
      </c>
      <c r="BS1209" s="25">
        <v>0</v>
      </c>
      <c r="BT1209" s="25">
        <v>0</v>
      </c>
      <c r="BU1209" s="25">
        <v>0</v>
      </c>
    </row>
    <row r="1210" spans="2:123" x14ac:dyDescent="0.45">
      <c r="B1210" s="190"/>
      <c r="C1210" s="171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71"/>
      <c r="AI1210" s="171"/>
      <c r="AJ1210" s="171"/>
      <c r="AK1210" s="171"/>
      <c r="AL1210" s="171"/>
      <c r="AM1210" s="171"/>
      <c r="AN1210" s="171"/>
      <c r="AO1210" s="171"/>
      <c r="AP1210" s="171"/>
      <c r="AQ1210" s="171"/>
      <c r="AR1210" s="171"/>
      <c r="AS1210" s="171"/>
      <c r="AT1210" s="171"/>
      <c r="AU1210" s="171"/>
      <c r="AV1210" s="171"/>
      <c r="AW1210" s="171"/>
      <c r="AX1210" s="171"/>
      <c r="AY1210" s="171"/>
      <c r="AZ1210" s="171"/>
      <c r="BA1210" s="171"/>
      <c r="BB1210" s="171"/>
      <c r="BC1210" s="171"/>
      <c r="BD1210" s="171"/>
      <c r="BE1210" s="171"/>
      <c r="BF1210" s="171"/>
      <c r="BG1210" s="171"/>
      <c r="BH1210" s="184"/>
      <c r="BI1210" s="178"/>
      <c r="BJ1210" s="178"/>
      <c r="BK1210" s="172"/>
      <c r="BM1210" s="9"/>
    </row>
    <row r="1211" spans="2:123" x14ac:dyDescent="0.45">
      <c r="B1211" s="190"/>
      <c r="C1211" s="171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71"/>
      <c r="AI1211" s="171"/>
      <c r="AJ1211" s="171"/>
      <c r="AK1211" s="171"/>
      <c r="AL1211" s="171"/>
      <c r="AM1211" s="171"/>
      <c r="AN1211" s="171"/>
      <c r="AO1211" s="171"/>
      <c r="AP1211" s="171"/>
      <c r="AQ1211" s="171"/>
      <c r="AR1211" s="171"/>
      <c r="AS1211" s="171"/>
      <c r="AT1211" s="171"/>
      <c r="AU1211" s="171"/>
      <c r="AV1211" s="171"/>
      <c r="AW1211" s="171"/>
      <c r="AX1211" s="171"/>
      <c r="AY1211" s="171"/>
      <c r="AZ1211" s="171"/>
      <c r="BA1211" s="171"/>
      <c r="BB1211" s="171"/>
      <c r="BC1211" s="171"/>
      <c r="BD1211" s="171"/>
      <c r="BE1211" s="171"/>
      <c r="BF1211" s="171"/>
      <c r="BG1211" s="171"/>
      <c r="BH1211" s="184"/>
      <c r="BI1211" s="178"/>
      <c r="BJ1211" s="178"/>
      <c r="BK1211" s="172"/>
      <c r="BM1211" s="9"/>
    </row>
    <row r="1212" spans="2:123" x14ac:dyDescent="0.45">
      <c r="B1212" s="190"/>
      <c r="C1212" s="171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71"/>
      <c r="AI1212" s="171"/>
      <c r="AJ1212" s="171"/>
      <c r="AK1212" s="171"/>
      <c r="AL1212" s="171"/>
      <c r="AM1212" s="171"/>
      <c r="AN1212" s="171"/>
      <c r="AO1212" s="171"/>
      <c r="AP1212" s="171"/>
      <c r="AQ1212" s="171"/>
      <c r="AR1212" s="171"/>
      <c r="AS1212" s="171"/>
      <c r="AT1212" s="171"/>
      <c r="AU1212" s="171"/>
      <c r="AV1212" s="171"/>
      <c r="AW1212" s="171"/>
      <c r="AX1212" s="171"/>
      <c r="AY1212" s="171"/>
      <c r="AZ1212" s="171"/>
      <c r="BA1212" s="171"/>
      <c r="BB1212" s="171"/>
      <c r="BC1212" s="171"/>
      <c r="BD1212" s="171"/>
      <c r="BE1212" s="171"/>
      <c r="BF1212" s="171"/>
      <c r="BG1212" s="171"/>
      <c r="BH1212" s="184"/>
      <c r="BI1212" s="178"/>
      <c r="BJ1212" s="178"/>
      <c r="BK1212" s="172"/>
      <c r="BM1212" s="9"/>
    </row>
    <row r="1213" spans="2:123" x14ac:dyDescent="0.45">
      <c r="B1213" s="190"/>
      <c r="C1213" s="171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71"/>
      <c r="AI1213" s="171"/>
      <c r="AJ1213" s="171"/>
      <c r="AK1213" s="171"/>
      <c r="AL1213" s="171"/>
      <c r="AM1213" s="171"/>
      <c r="AN1213" s="171"/>
      <c r="AO1213" s="171"/>
      <c r="AP1213" s="171"/>
      <c r="AQ1213" s="171"/>
      <c r="AR1213" s="171"/>
      <c r="AS1213" s="171"/>
      <c r="AT1213" s="171"/>
      <c r="AU1213" s="171"/>
      <c r="AV1213" s="171"/>
      <c r="AW1213" s="171"/>
      <c r="AX1213" s="171"/>
      <c r="AY1213" s="171"/>
      <c r="AZ1213" s="171"/>
      <c r="BA1213" s="171"/>
      <c r="BB1213" s="171"/>
      <c r="BC1213" s="171"/>
      <c r="BD1213" s="171"/>
      <c r="BE1213" s="171"/>
      <c r="BF1213" s="171"/>
      <c r="BG1213" s="171"/>
      <c r="BH1213" s="184"/>
      <c r="BI1213" s="178"/>
      <c r="BJ1213" s="178"/>
      <c r="BK1213" s="172"/>
      <c r="BM1213" s="9"/>
    </row>
    <row r="1214" spans="2:123" x14ac:dyDescent="0.45">
      <c r="B1214" s="190"/>
      <c r="C1214" s="171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71"/>
      <c r="AI1214" s="171"/>
      <c r="AJ1214" s="171"/>
      <c r="AK1214" s="171"/>
      <c r="AL1214" s="171"/>
      <c r="AM1214" s="171"/>
      <c r="AN1214" s="171"/>
      <c r="AO1214" s="171"/>
      <c r="AP1214" s="171"/>
      <c r="AQ1214" s="171"/>
      <c r="AR1214" s="171"/>
      <c r="AS1214" s="171"/>
      <c r="AT1214" s="171"/>
      <c r="AU1214" s="171"/>
      <c r="AV1214" s="171"/>
      <c r="AW1214" s="171"/>
      <c r="AX1214" s="171"/>
      <c r="AY1214" s="171"/>
      <c r="AZ1214" s="171"/>
      <c r="BA1214" s="171"/>
      <c r="BB1214" s="171"/>
      <c r="BC1214" s="171"/>
      <c r="BD1214" s="171"/>
      <c r="BE1214" s="171"/>
      <c r="BF1214" s="171"/>
      <c r="BG1214" s="171"/>
      <c r="BH1214" s="184"/>
      <c r="BI1214" s="178"/>
      <c r="BJ1214" s="178"/>
      <c r="BK1214" s="172"/>
      <c r="BM1214" s="9"/>
    </row>
    <row r="1215" spans="2:123" x14ac:dyDescent="0.45">
      <c r="B1215" s="190"/>
      <c r="C1215" s="171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71"/>
      <c r="AI1215" s="171"/>
      <c r="AJ1215" s="171"/>
      <c r="AK1215" s="171"/>
      <c r="AL1215" s="171"/>
      <c r="AM1215" s="171"/>
      <c r="AN1215" s="171"/>
      <c r="AO1215" s="171"/>
      <c r="AP1215" s="171"/>
      <c r="AQ1215" s="171"/>
      <c r="AR1215" s="171"/>
      <c r="AS1215" s="171"/>
      <c r="AT1215" s="171"/>
      <c r="AU1215" s="171"/>
      <c r="AV1215" s="171"/>
      <c r="AW1215" s="171"/>
      <c r="AX1215" s="171"/>
      <c r="AY1215" s="171"/>
      <c r="AZ1215" s="171"/>
      <c r="BA1215" s="171"/>
      <c r="BB1215" s="171"/>
      <c r="BC1215" s="171"/>
      <c r="BD1215" s="171"/>
      <c r="BE1215" s="171"/>
      <c r="BF1215" s="171"/>
      <c r="BG1215" s="171"/>
      <c r="BH1215" s="184"/>
      <c r="BI1215" s="178"/>
      <c r="BJ1215" s="178"/>
      <c r="BK1215" s="172"/>
      <c r="BM1215" s="9"/>
    </row>
    <row r="1216" spans="2:123" x14ac:dyDescent="0.45">
      <c r="B1216" s="190"/>
      <c r="C1216" s="171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71"/>
      <c r="AI1216" s="171"/>
      <c r="AJ1216" s="171"/>
      <c r="AK1216" s="171"/>
      <c r="AL1216" s="171"/>
      <c r="AM1216" s="171"/>
      <c r="AN1216" s="171"/>
      <c r="AO1216" s="171"/>
      <c r="AP1216" s="171"/>
      <c r="AQ1216" s="171"/>
      <c r="AR1216" s="171"/>
      <c r="AS1216" s="171"/>
      <c r="AT1216" s="171"/>
      <c r="AU1216" s="171"/>
      <c r="AV1216" s="171"/>
      <c r="AW1216" s="171"/>
      <c r="AX1216" s="171"/>
      <c r="AY1216" s="171"/>
      <c r="AZ1216" s="171"/>
      <c r="BA1216" s="171"/>
      <c r="BB1216" s="171"/>
      <c r="BC1216" s="171"/>
      <c r="BD1216" s="171"/>
      <c r="BE1216" s="171"/>
      <c r="BF1216" s="171"/>
      <c r="BG1216" s="171"/>
      <c r="BH1216" s="184"/>
      <c r="BI1216" s="178"/>
      <c r="BJ1216" s="178"/>
      <c r="BK1216" s="172"/>
      <c r="BM1216" s="9"/>
    </row>
    <row r="1217" spans="1:123" x14ac:dyDescent="0.45">
      <c r="B1217" s="190"/>
      <c r="C1217" s="171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71"/>
      <c r="AI1217" s="171"/>
      <c r="AJ1217" s="171"/>
      <c r="AK1217" s="171"/>
      <c r="AL1217" s="171"/>
      <c r="AM1217" s="171"/>
      <c r="AN1217" s="171"/>
      <c r="AO1217" s="171"/>
      <c r="AP1217" s="171"/>
      <c r="AQ1217" s="171"/>
      <c r="AR1217" s="171"/>
      <c r="AS1217" s="171"/>
      <c r="AT1217" s="171"/>
      <c r="AU1217" s="171"/>
      <c r="AV1217" s="171"/>
      <c r="AW1217" s="171"/>
      <c r="AX1217" s="171"/>
      <c r="AY1217" s="171"/>
      <c r="AZ1217" s="171"/>
      <c r="BA1217" s="171"/>
      <c r="BB1217" s="171"/>
      <c r="BC1217" s="171"/>
      <c r="BD1217" s="171"/>
      <c r="BE1217" s="171"/>
      <c r="BF1217" s="171"/>
      <c r="BG1217" s="171"/>
      <c r="BH1217" s="184"/>
      <c r="BI1217" s="178"/>
      <c r="BJ1217" s="178"/>
      <c r="BK1217" s="172"/>
      <c r="BM1217" s="9"/>
    </row>
    <row r="1218" spans="1:123" x14ac:dyDescent="0.45">
      <c r="B1218" s="190"/>
      <c r="C1218" s="171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71"/>
      <c r="AI1218" s="171"/>
      <c r="AJ1218" s="171"/>
      <c r="AK1218" s="171"/>
      <c r="AL1218" s="171"/>
      <c r="AM1218" s="171"/>
      <c r="AN1218" s="171"/>
      <c r="AO1218" s="171"/>
      <c r="AP1218" s="171"/>
      <c r="AQ1218" s="171"/>
      <c r="AR1218" s="171"/>
      <c r="AS1218" s="171"/>
      <c r="AT1218" s="171"/>
      <c r="AU1218" s="171"/>
      <c r="AV1218" s="171"/>
      <c r="AW1218" s="171"/>
      <c r="AX1218" s="171"/>
      <c r="AY1218" s="171"/>
      <c r="AZ1218" s="171"/>
      <c r="BA1218" s="171"/>
      <c r="BB1218" s="171"/>
      <c r="BC1218" s="171"/>
      <c r="BD1218" s="171"/>
      <c r="BE1218" s="171"/>
      <c r="BF1218" s="171"/>
      <c r="BG1218" s="171"/>
      <c r="BH1218" s="184"/>
      <c r="BI1218" s="178"/>
      <c r="BJ1218" s="178"/>
      <c r="BK1218" s="172"/>
      <c r="BM1218" s="9"/>
    </row>
    <row r="1219" spans="1:123" ht="21" x14ac:dyDescent="0.45">
      <c r="B1219" s="185"/>
      <c r="C1219" s="172"/>
      <c r="D1219" s="172"/>
      <c r="E1219" s="172"/>
      <c r="F1219" s="172"/>
      <c r="G1219" s="172"/>
      <c r="H1219" s="172"/>
      <c r="I1219" s="172"/>
      <c r="J1219" s="172"/>
      <c r="K1219" s="172"/>
      <c r="L1219" s="172"/>
      <c r="M1219" s="172"/>
      <c r="N1219" s="172"/>
      <c r="O1219" s="172"/>
      <c r="P1219" s="172"/>
      <c r="Q1219" s="172"/>
      <c r="R1219" s="172"/>
      <c r="S1219" s="172"/>
      <c r="T1219" s="172"/>
      <c r="U1219" s="172"/>
      <c r="V1219" s="172"/>
      <c r="W1219" s="172"/>
      <c r="X1219" s="172"/>
      <c r="Y1219" s="172"/>
      <c r="Z1219" s="172"/>
      <c r="AA1219" s="172"/>
      <c r="AB1219" s="172"/>
      <c r="AC1219" s="172"/>
      <c r="AD1219" s="172"/>
      <c r="AE1219" s="172"/>
      <c r="AF1219" s="172"/>
      <c r="AG1219" s="172"/>
      <c r="AH1219" s="172"/>
      <c r="AI1219" s="172"/>
      <c r="AJ1219" s="172"/>
      <c r="AK1219" s="172"/>
      <c r="AL1219" s="172"/>
      <c r="AM1219" s="172"/>
      <c r="AN1219" s="172"/>
      <c r="AO1219" s="172"/>
      <c r="AP1219" s="172"/>
      <c r="AQ1219" s="172"/>
      <c r="AR1219" s="172"/>
      <c r="AS1219" s="172"/>
      <c r="AT1219" s="172"/>
      <c r="AU1219" s="172"/>
      <c r="AV1219" s="172"/>
      <c r="AW1219" s="172"/>
      <c r="AX1219" s="172"/>
      <c r="AY1219" s="172"/>
      <c r="AZ1219" s="172"/>
      <c r="BA1219" s="172"/>
      <c r="BB1219" s="172"/>
      <c r="BC1219" s="172"/>
      <c r="BD1219" s="172"/>
      <c r="BE1219" s="172"/>
      <c r="BF1219" s="172"/>
      <c r="BG1219" s="172"/>
      <c r="BH1219" s="185"/>
      <c r="BI1219" s="178"/>
      <c r="BJ1219" s="172"/>
      <c r="BK1219" s="172"/>
      <c r="BO1219" s="5" t="s">
        <v>103</v>
      </c>
      <c r="BP1219" s="5" t="s">
        <v>508</v>
      </c>
      <c r="BQ1219" s="5" t="s">
        <v>104</v>
      </c>
      <c r="BR1219" s="5" t="s">
        <v>509</v>
      </c>
      <c r="BS1219" s="5" t="s">
        <v>549</v>
      </c>
      <c r="BT1219" s="5" t="s">
        <v>510</v>
      </c>
      <c r="BU1219" s="5" t="s">
        <v>511</v>
      </c>
      <c r="BV1219" s="5" t="s">
        <v>122</v>
      </c>
      <c r="BW1219" s="5" t="s">
        <v>558</v>
      </c>
      <c r="BX1219" s="5" t="s">
        <v>559</v>
      </c>
      <c r="BY1219" s="5" t="s">
        <v>111</v>
      </c>
      <c r="BZ1219" s="5" t="s">
        <v>512</v>
      </c>
      <c r="CA1219" s="5" t="s">
        <v>514</v>
      </c>
      <c r="CB1219" s="5" t="s">
        <v>560</v>
      </c>
      <c r="CC1219" s="5" t="s">
        <v>561</v>
      </c>
      <c r="CD1219" s="5" t="s">
        <v>515</v>
      </c>
      <c r="CE1219" s="5" t="s">
        <v>513</v>
      </c>
      <c r="CF1219" s="5" t="s">
        <v>562</v>
      </c>
      <c r="CG1219" s="5" t="s">
        <v>550</v>
      </c>
      <c r="CH1219" s="5" t="s">
        <v>551</v>
      </c>
      <c r="CI1219" s="5" t="s">
        <v>563</v>
      </c>
      <c r="CJ1219" s="5" t="s">
        <v>115</v>
      </c>
      <c r="CK1219" s="5" t="s">
        <v>112</v>
      </c>
      <c r="CL1219" s="5" t="s">
        <v>109</v>
      </c>
      <c r="CM1219" s="5" t="s">
        <v>552</v>
      </c>
      <c r="CN1219" s="5" t="s">
        <v>176</v>
      </c>
      <c r="CO1219" s="5" t="s">
        <v>177</v>
      </c>
      <c r="CP1219" s="5" t="s">
        <v>119</v>
      </c>
      <c r="CQ1219" s="5" t="s">
        <v>516</v>
      </c>
      <c r="CR1219" s="5" t="s">
        <v>178</v>
      </c>
      <c r="CS1219" s="5" t="s">
        <v>118</v>
      </c>
      <c r="CT1219" s="5" t="s">
        <v>108</v>
      </c>
      <c r="CU1219" s="5" t="s">
        <v>564</v>
      </c>
      <c r="CV1219" s="5" t="s">
        <v>105</v>
      </c>
      <c r="CW1219" s="5" t="s">
        <v>107</v>
      </c>
      <c r="CX1219" s="5" t="s">
        <v>123</v>
      </c>
      <c r="CY1219" s="5" t="s">
        <v>175</v>
      </c>
      <c r="CZ1219" s="5" t="s">
        <v>116</v>
      </c>
      <c r="DA1219" s="5" t="s">
        <v>114</v>
      </c>
      <c r="DB1219" s="5" t="s">
        <v>117</v>
      </c>
      <c r="DC1219" s="5" t="s">
        <v>517</v>
      </c>
      <c r="DD1219" s="5" t="s">
        <v>120</v>
      </c>
      <c r="DE1219" s="5" t="s">
        <v>124</v>
      </c>
      <c r="DF1219" s="5" t="s">
        <v>121</v>
      </c>
      <c r="DG1219" s="5" t="s">
        <v>565</v>
      </c>
      <c r="DH1219" s="5" t="s">
        <v>566</v>
      </c>
      <c r="DI1219" s="5" t="s">
        <v>567</v>
      </c>
      <c r="DJ1219" s="5" t="s">
        <v>553</v>
      </c>
      <c r="DK1219" s="5" t="s">
        <v>110</v>
      </c>
      <c r="DL1219" s="5" t="s">
        <v>113</v>
      </c>
      <c r="DM1219" s="5" t="s">
        <v>568</v>
      </c>
      <c r="DN1219" s="5" t="s">
        <v>569</v>
      </c>
      <c r="DO1219" s="5" t="s">
        <v>518</v>
      </c>
      <c r="DP1219" s="5" t="s">
        <v>519</v>
      </c>
      <c r="DQ1219" s="5" t="s">
        <v>520</v>
      </c>
      <c r="DR1219" s="5" t="s">
        <v>106</v>
      </c>
      <c r="DS1219" s="5" t="s">
        <v>570</v>
      </c>
    </row>
    <row r="1220" spans="1:123" x14ac:dyDescent="0.45">
      <c r="A1220" s="28" t="s">
        <v>232</v>
      </c>
      <c r="B1220" s="189"/>
      <c r="C1220" s="171"/>
      <c r="D1220" s="171"/>
      <c r="E1220" s="171"/>
      <c r="F1220" s="171"/>
      <c r="G1220" s="171"/>
      <c r="H1220" s="171"/>
      <c r="I1220" s="171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71"/>
      <c r="AE1220" s="171"/>
      <c r="AF1220" s="171"/>
      <c r="AG1220" s="171"/>
      <c r="AH1220" s="171"/>
      <c r="AI1220" s="171"/>
      <c r="AJ1220" s="171"/>
      <c r="AK1220" s="171"/>
      <c r="AL1220" s="171"/>
      <c r="AM1220" s="171"/>
      <c r="AN1220" s="171"/>
      <c r="AO1220" s="171"/>
      <c r="AP1220" s="171"/>
      <c r="AQ1220" s="171"/>
      <c r="AR1220" s="171"/>
      <c r="AS1220" s="171"/>
      <c r="AT1220" s="171"/>
      <c r="AU1220" s="171"/>
      <c r="AV1220" s="171"/>
      <c r="AW1220" s="171"/>
      <c r="AX1220" s="171"/>
      <c r="AY1220" s="171"/>
      <c r="AZ1220" s="171"/>
      <c r="BA1220" s="171"/>
      <c r="BB1220" s="171"/>
      <c r="BC1220" s="171"/>
      <c r="BD1220" s="171"/>
      <c r="BE1220" s="171"/>
      <c r="BF1220" s="171"/>
      <c r="BG1220" s="171"/>
      <c r="BH1220" s="184"/>
      <c r="BI1220" s="178"/>
      <c r="BJ1220" s="178"/>
      <c r="BK1220" s="172"/>
      <c r="BM1220" s="9"/>
      <c r="BO1220" s="102"/>
      <c r="BP1220" s="102"/>
      <c r="BQ1220" s="102"/>
      <c r="BR1220" s="102"/>
      <c r="BS1220" s="102"/>
      <c r="BT1220" s="102"/>
      <c r="BU1220" s="102"/>
      <c r="BV1220" s="102"/>
      <c r="BW1220" s="102"/>
      <c r="BX1220" s="102"/>
      <c r="BY1220" s="102"/>
      <c r="BZ1220" s="102"/>
      <c r="CA1220" s="102"/>
      <c r="CB1220" s="102"/>
      <c r="CC1220" s="102"/>
      <c r="CD1220" s="102"/>
      <c r="CE1220" s="102"/>
      <c r="CF1220" s="102"/>
      <c r="CG1220" s="102"/>
      <c r="CH1220" s="102"/>
      <c r="CI1220" s="102"/>
      <c r="CJ1220" s="102"/>
      <c r="CK1220" s="102"/>
      <c r="CL1220" s="102"/>
      <c r="CM1220" s="102"/>
      <c r="CN1220" s="102"/>
      <c r="CO1220" s="102"/>
      <c r="CP1220" s="102"/>
      <c r="CQ1220" s="102"/>
      <c r="CR1220" s="102"/>
      <c r="CS1220" s="102"/>
      <c r="CT1220" s="102"/>
      <c r="CU1220" s="102"/>
      <c r="CV1220" s="102"/>
      <c r="CW1220" s="102"/>
      <c r="CX1220" s="102"/>
      <c r="CY1220" s="102"/>
      <c r="CZ1220" s="102"/>
      <c r="DA1220" s="102"/>
      <c r="DB1220" s="102"/>
      <c r="DC1220" s="102"/>
      <c r="DD1220" s="102"/>
      <c r="DE1220" s="102"/>
      <c r="DF1220" s="102"/>
      <c r="DG1220" s="102"/>
      <c r="DH1220" s="102"/>
      <c r="DI1220" s="102"/>
      <c r="DJ1220" s="102"/>
      <c r="DK1220" s="102"/>
      <c r="DL1220" s="102"/>
      <c r="DM1220" s="102"/>
      <c r="DN1220" s="102"/>
      <c r="DO1220" s="102"/>
      <c r="DP1220" s="102"/>
      <c r="DQ1220" s="102"/>
      <c r="DR1220" s="102"/>
      <c r="DS1220" s="102"/>
    </row>
    <row r="1221" spans="1:123" x14ac:dyDescent="0.45">
      <c r="A1221" s="8">
        <f>INPUT!$R$4</f>
        <v>0</v>
      </c>
      <c r="B1221" s="189"/>
      <c r="C1221" s="171"/>
      <c r="D1221" s="171"/>
      <c r="E1221" s="171"/>
      <c r="F1221" s="171"/>
      <c r="G1221" s="171"/>
      <c r="H1221" s="171"/>
      <c r="I1221" s="171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71"/>
      <c r="AE1221" s="171"/>
      <c r="AF1221" s="171"/>
      <c r="AG1221" s="171"/>
      <c r="AH1221" s="171"/>
      <c r="AI1221" s="171"/>
      <c r="AJ1221" s="171"/>
      <c r="AK1221" s="171"/>
      <c r="AL1221" s="171"/>
      <c r="AM1221" s="171"/>
      <c r="AN1221" s="171"/>
      <c r="AO1221" s="171"/>
      <c r="AP1221" s="171"/>
      <c r="AQ1221" s="171"/>
      <c r="AR1221" s="171"/>
      <c r="AS1221" s="171"/>
      <c r="AT1221" s="171"/>
      <c r="AU1221" s="171"/>
      <c r="AV1221" s="171"/>
      <c r="AW1221" s="171"/>
      <c r="AX1221" s="171"/>
      <c r="AY1221" s="171"/>
      <c r="AZ1221" s="171"/>
      <c r="BA1221" s="171"/>
      <c r="BB1221" s="171"/>
      <c r="BC1221" s="171"/>
      <c r="BD1221" s="171"/>
      <c r="BE1221" s="171"/>
      <c r="BF1221" s="171"/>
      <c r="BG1221" s="171"/>
      <c r="BH1221" s="184"/>
      <c r="BI1221" s="178"/>
      <c r="BJ1221" s="178"/>
      <c r="BK1221" s="172"/>
      <c r="BM1221" s="9"/>
      <c r="BO1221" s="39">
        <v>0</v>
      </c>
      <c r="BP1221" s="39">
        <v>0</v>
      </c>
      <c r="BQ1221" s="39">
        <v>0</v>
      </c>
      <c r="BR1221" s="39">
        <v>0</v>
      </c>
      <c r="BS1221" s="39">
        <v>0</v>
      </c>
      <c r="BT1221" s="39">
        <v>0</v>
      </c>
      <c r="BU1221" s="39">
        <v>0</v>
      </c>
      <c r="BV1221" s="39">
        <v>0</v>
      </c>
      <c r="BW1221" s="39">
        <v>0</v>
      </c>
      <c r="BX1221" s="39">
        <v>0</v>
      </c>
      <c r="BY1221" s="39">
        <v>0</v>
      </c>
      <c r="BZ1221" s="39">
        <v>0</v>
      </c>
      <c r="CA1221" s="39">
        <v>0</v>
      </c>
      <c r="CB1221" s="39">
        <v>0</v>
      </c>
      <c r="CC1221" s="39">
        <v>0</v>
      </c>
      <c r="CD1221" s="39">
        <v>0</v>
      </c>
      <c r="CE1221" s="39">
        <v>0</v>
      </c>
      <c r="CF1221" s="39">
        <v>0</v>
      </c>
      <c r="CG1221" s="39">
        <v>0</v>
      </c>
      <c r="CH1221" s="39">
        <v>0</v>
      </c>
      <c r="CI1221" s="39">
        <v>0</v>
      </c>
      <c r="CJ1221" s="39">
        <v>0</v>
      </c>
      <c r="CK1221" s="39">
        <v>0</v>
      </c>
      <c r="CL1221" s="39">
        <v>0</v>
      </c>
      <c r="CM1221" s="39">
        <v>0</v>
      </c>
      <c r="CN1221" s="39">
        <v>0</v>
      </c>
      <c r="CO1221" s="39">
        <v>0</v>
      </c>
      <c r="CP1221" s="39">
        <v>0</v>
      </c>
      <c r="CQ1221" s="39">
        <v>0</v>
      </c>
      <c r="CR1221" s="39">
        <v>0</v>
      </c>
      <c r="CS1221" s="39">
        <v>0</v>
      </c>
      <c r="CT1221" s="39">
        <v>0</v>
      </c>
      <c r="CU1221" s="39">
        <v>0</v>
      </c>
      <c r="CV1221" s="39">
        <v>0</v>
      </c>
      <c r="CW1221" s="39">
        <v>0</v>
      </c>
      <c r="CX1221" s="39">
        <v>0</v>
      </c>
      <c r="CY1221" s="39">
        <v>0</v>
      </c>
      <c r="CZ1221" s="39">
        <v>0</v>
      </c>
      <c r="DA1221" s="39">
        <v>0</v>
      </c>
      <c r="DB1221" s="39">
        <v>0</v>
      </c>
      <c r="DC1221" s="39">
        <v>0</v>
      </c>
      <c r="DD1221" s="39">
        <v>0</v>
      </c>
      <c r="DE1221" s="39">
        <v>0</v>
      </c>
      <c r="DF1221" s="39">
        <v>0</v>
      </c>
      <c r="DG1221" s="39">
        <v>0</v>
      </c>
      <c r="DH1221" s="39">
        <v>0</v>
      </c>
      <c r="DI1221" s="39">
        <v>0</v>
      </c>
      <c r="DJ1221" s="39">
        <v>0</v>
      </c>
      <c r="DK1221" s="39">
        <v>0</v>
      </c>
      <c r="DL1221" s="39">
        <v>0</v>
      </c>
      <c r="DM1221" s="39">
        <v>0</v>
      </c>
      <c r="DN1221" s="39">
        <v>0</v>
      </c>
      <c r="DO1221" s="39">
        <v>0</v>
      </c>
      <c r="DP1221" s="39">
        <v>0</v>
      </c>
      <c r="DQ1221" s="39">
        <v>0</v>
      </c>
      <c r="DR1221" s="39">
        <v>0</v>
      </c>
      <c r="DS1221" s="39">
        <v>0</v>
      </c>
    </row>
    <row r="1222" spans="1:123" x14ac:dyDescent="0.45">
      <c r="B1222" s="189"/>
      <c r="C1222" s="171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71"/>
      <c r="AI1222" s="171"/>
      <c r="AJ1222" s="171"/>
      <c r="AK1222" s="171"/>
      <c r="AL1222" s="171"/>
      <c r="AM1222" s="171"/>
      <c r="AN1222" s="171"/>
      <c r="AO1222" s="171"/>
      <c r="AP1222" s="171"/>
      <c r="AQ1222" s="171"/>
      <c r="AR1222" s="171"/>
      <c r="AS1222" s="171"/>
      <c r="AT1222" s="171"/>
      <c r="AU1222" s="171"/>
      <c r="AV1222" s="171"/>
      <c r="AW1222" s="171"/>
      <c r="AX1222" s="171"/>
      <c r="AY1222" s="171"/>
      <c r="AZ1222" s="171"/>
      <c r="BA1222" s="171"/>
      <c r="BB1222" s="171"/>
      <c r="BC1222" s="171"/>
      <c r="BD1222" s="171"/>
      <c r="BE1222" s="171"/>
      <c r="BF1222" s="171"/>
      <c r="BG1222" s="171"/>
      <c r="BH1222" s="184"/>
      <c r="BI1222" s="178"/>
      <c r="BJ1222" s="178"/>
      <c r="BK1222" s="172"/>
      <c r="BM1222" s="9"/>
      <c r="BO1222" s="40">
        <f t="shared" ref="BO1222:CT1222" si="60">ROWS(C1220:C1279)-COUNTBLANK(C1220:C1279)</f>
        <v>0</v>
      </c>
      <c r="BP1222" s="40">
        <f t="shared" si="60"/>
        <v>0</v>
      </c>
      <c r="BQ1222" s="40">
        <f t="shared" si="60"/>
        <v>0</v>
      </c>
      <c r="BR1222" s="40">
        <f t="shared" si="60"/>
        <v>0</v>
      </c>
      <c r="BS1222" s="40">
        <f t="shared" si="60"/>
        <v>0</v>
      </c>
      <c r="BT1222" s="40">
        <f t="shared" si="60"/>
        <v>0</v>
      </c>
      <c r="BU1222" s="40">
        <f t="shared" si="60"/>
        <v>0</v>
      </c>
      <c r="BV1222" s="40">
        <f t="shared" si="60"/>
        <v>0</v>
      </c>
      <c r="BW1222" s="40">
        <f t="shared" si="60"/>
        <v>0</v>
      </c>
      <c r="BX1222" s="40">
        <f t="shared" si="60"/>
        <v>0</v>
      </c>
      <c r="BY1222" s="40">
        <f t="shared" si="60"/>
        <v>0</v>
      </c>
      <c r="BZ1222" s="40">
        <f t="shared" si="60"/>
        <v>0</v>
      </c>
      <c r="CA1222" s="40">
        <f t="shared" si="60"/>
        <v>0</v>
      </c>
      <c r="CB1222" s="40">
        <f t="shared" si="60"/>
        <v>0</v>
      </c>
      <c r="CC1222" s="40">
        <f t="shared" si="60"/>
        <v>0</v>
      </c>
      <c r="CD1222" s="40">
        <f t="shared" si="60"/>
        <v>0</v>
      </c>
      <c r="CE1222" s="40">
        <f t="shared" si="60"/>
        <v>0</v>
      </c>
      <c r="CF1222" s="40">
        <f t="shared" si="60"/>
        <v>0</v>
      </c>
      <c r="CG1222" s="40">
        <f t="shared" si="60"/>
        <v>0</v>
      </c>
      <c r="CH1222" s="40">
        <f t="shared" si="60"/>
        <v>0</v>
      </c>
      <c r="CI1222" s="40">
        <f t="shared" si="60"/>
        <v>0</v>
      </c>
      <c r="CJ1222" s="40">
        <f t="shared" si="60"/>
        <v>0</v>
      </c>
      <c r="CK1222" s="40">
        <f t="shared" si="60"/>
        <v>0</v>
      </c>
      <c r="CL1222" s="40">
        <f t="shared" si="60"/>
        <v>0</v>
      </c>
      <c r="CM1222" s="40">
        <f t="shared" si="60"/>
        <v>0</v>
      </c>
      <c r="CN1222" s="40">
        <f t="shared" si="60"/>
        <v>0</v>
      </c>
      <c r="CO1222" s="40">
        <f t="shared" si="60"/>
        <v>0</v>
      </c>
      <c r="CP1222" s="40">
        <f t="shared" si="60"/>
        <v>0</v>
      </c>
      <c r="CQ1222" s="40">
        <f t="shared" si="60"/>
        <v>0</v>
      </c>
      <c r="CR1222" s="40">
        <f t="shared" si="60"/>
        <v>0</v>
      </c>
      <c r="CS1222" s="40">
        <f t="shared" si="60"/>
        <v>0</v>
      </c>
      <c r="CT1222" s="40">
        <f t="shared" si="60"/>
        <v>0</v>
      </c>
      <c r="CU1222" s="40">
        <f t="shared" ref="CU1222:DS1222" si="61">ROWS(AI1220:AI1279)-COUNTBLANK(AI1220:AI1279)</f>
        <v>0</v>
      </c>
      <c r="CV1222" s="40">
        <f t="shared" si="61"/>
        <v>0</v>
      </c>
      <c r="CW1222" s="40">
        <f t="shared" si="61"/>
        <v>0</v>
      </c>
      <c r="CX1222" s="40">
        <f t="shared" si="61"/>
        <v>0</v>
      </c>
      <c r="CY1222" s="40">
        <f t="shared" si="61"/>
        <v>0</v>
      </c>
      <c r="CZ1222" s="40">
        <f t="shared" si="61"/>
        <v>0</v>
      </c>
      <c r="DA1222" s="40">
        <f t="shared" si="61"/>
        <v>0</v>
      </c>
      <c r="DB1222" s="40">
        <f t="shared" si="61"/>
        <v>0</v>
      </c>
      <c r="DC1222" s="40">
        <f t="shared" si="61"/>
        <v>0</v>
      </c>
      <c r="DD1222" s="40">
        <f t="shared" si="61"/>
        <v>0</v>
      </c>
      <c r="DE1222" s="40">
        <f t="shared" si="61"/>
        <v>0</v>
      </c>
      <c r="DF1222" s="40">
        <f t="shared" si="61"/>
        <v>0</v>
      </c>
      <c r="DG1222" s="40">
        <f t="shared" si="61"/>
        <v>0</v>
      </c>
      <c r="DH1222" s="40">
        <f t="shared" si="61"/>
        <v>0</v>
      </c>
      <c r="DI1222" s="40">
        <f t="shared" si="61"/>
        <v>0</v>
      </c>
      <c r="DJ1222" s="40">
        <f t="shared" si="61"/>
        <v>0</v>
      </c>
      <c r="DK1222" s="40">
        <f t="shared" si="61"/>
        <v>0</v>
      </c>
      <c r="DL1222" s="40">
        <f t="shared" si="61"/>
        <v>0</v>
      </c>
      <c r="DM1222" s="40">
        <f t="shared" si="61"/>
        <v>0</v>
      </c>
      <c r="DN1222" s="40">
        <f t="shared" si="61"/>
        <v>0</v>
      </c>
      <c r="DO1222" s="40">
        <f t="shared" si="61"/>
        <v>0</v>
      </c>
      <c r="DP1222" s="40">
        <f t="shared" si="61"/>
        <v>0</v>
      </c>
      <c r="DQ1222" s="40">
        <f t="shared" si="61"/>
        <v>0</v>
      </c>
      <c r="DR1222" s="40">
        <f t="shared" si="61"/>
        <v>0</v>
      </c>
      <c r="DS1222" s="40">
        <f t="shared" si="61"/>
        <v>0</v>
      </c>
    </row>
    <row r="1223" spans="1:123" x14ac:dyDescent="0.45">
      <c r="B1223" s="189"/>
      <c r="C1223" s="171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71"/>
      <c r="AI1223" s="171"/>
      <c r="AJ1223" s="171"/>
      <c r="AK1223" s="171"/>
      <c r="AL1223" s="171"/>
      <c r="AM1223" s="171"/>
      <c r="AN1223" s="171"/>
      <c r="AO1223" s="171"/>
      <c r="AP1223" s="171"/>
      <c r="AQ1223" s="171"/>
      <c r="AR1223" s="171"/>
      <c r="AS1223" s="171"/>
      <c r="AT1223" s="171"/>
      <c r="AU1223" s="171"/>
      <c r="AV1223" s="171"/>
      <c r="AW1223" s="171"/>
      <c r="AX1223" s="171"/>
      <c r="AY1223" s="171"/>
      <c r="AZ1223" s="171"/>
      <c r="BA1223" s="171"/>
      <c r="BB1223" s="171"/>
      <c r="BC1223" s="171"/>
      <c r="BD1223" s="171"/>
      <c r="BE1223" s="171"/>
      <c r="BF1223" s="171"/>
      <c r="BG1223" s="171"/>
      <c r="BH1223" s="184"/>
      <c r="BI1223" s="178"/>
      <c r="BJ1223" s="178"/>
      <c r="BK1223" s="172"/>
      <c r="BM1223" s="9"/>
    </row>
    <row r="1224" spans="1:123" x14ac:dyDescent="0.45">
      <c r="B1224" s="189"/>
      <c r="C1224" s="171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71"/>
      <c r="AI1224" s="171"/>
      <c r="AJ1224" s="171"/>
      <c r="AK1224" s="171"/>
      <c r="AL1224" s="171"/>
      <c r="AM1224" s="171"/>
      <c r="AN1224" s="171"/>
      <c r="AO1224" s="171"/>
      <c r="AP1224" s="171"/>
      <c r="AQ1224" s="171"/>
      <c r="AR1224" s="171"/>
      <c r="AS1224" s="171"/>
      <c r="AT1224" s="171"/>
      <c r="AU1224" s="171"/>
      <c r="AV1224" s="171"/>
      <c r="AW1224" s="171"/>
      <c r="AX1224" s="171"/>
      <c r="AY1224" s="171"/>
      <c r="AZ1224" s="171"/>
      <c r="BA1224" s="171"/>
      <c r="BB1224" s="171"/>
      <c r="BC1224" s="171"/>
      <c r="BD1224" s="171"/>
      <c r="BE1224" s="171"/>
      <c r="BF1224" s="171"/>
      <c r="BG1224" s="171"/>
      <c r="BH1224" s="184"/>
      <c r="BI1224" s="178"/>
      <c r="BJ1224" s="178"/>
      <c r="BK1224" s="172"/>
      <c r="BM1224" s="9"/>
      <c r="BO1224" s="22" t="s">
        <v>257</v>
      </c>
      <c r="BP1224" s="22" t="s">
        <v>587</v>
      </c>
      <c r="BQ1224" s="22" t="s">
        <v>590</v>
      </c>
      <c r="BR1224" s="22" t="s">
        <v>588</v>
      </c>
      <c r="BS1224" s="22" t="s">
        <v>589</v>
      </c>
    </row>
    <row r="1225" spans="1:123" x14ac:dyDescent="0.45">
      <c r="B1225" s="189"/>
      <c r="C1225" s="171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71"/>
      <c r="AI1225" s="171"/>
      <c r="AJ1225" s="171"/>
      <c r="AK1225" s="171"/>
      <c r="AL1225" s="171"/>
      <c r="AM1225" s="171"/>
      <c r="AN1225" s="171"/>
      <c r="AO1225" s="171"/>
      <c r="AP1225" s="171"/>
      <c r="AQ1225" s="171"/>
      <c r="AR1225" s="171"/>
      <c r="AS1225" s="171"/>
      <c r="AT1225" s="171"/>
      <c r="AU1225" s="171"/>
      <c r="AV1225" s="171"/>
      <c r="AW1225" s="171"/>
      <c r="AX1225" s="171"/>
      <c r="AY1225" s="171"/>
      <c r="AZ1225" s="171"/>
      <c r="BA1225" s="171"/>
      <c r="BB1225" s="171"/>
      <c r="BC1225" s="171"/>
      <c r="BD1225" s="171"/>
      <c r="BE1225" s="171"/>
      <c r="BF1225" s="171"/>
      <c r="BG1225" s="171"/>
      <c r="BH1225" s="184"/>
      <c r="BI1225" s="178"/>
      <c r="BJ1225" s="178"/>
      <c r="BK1225" s="172"/>
      <c r="BM1225" s="9"/>
      <c r="BO1225" s="23">
        <f>ROWS(BH1220:BH1279)-COUNTBLANK(BH1220:BH1279)</f>
        <v>0</v>
      </c>
      <c r="BP1225" s="23">
        <f>COUNTIF(BK1220:BK1279,"FALSE")</f>
        <v>0</v>
      </c>
      <c r="BQ1225" s="23">
        <f>BO1225-BP1225</f>
        <v>0</v>
      </c>
      <c r="BR1225" s="23">
        <f>COUNTIF(BJ1220:BJ1279,"O")</f>
        <v>0</v>
      </c>
      <c r="BS1225" s="23">
        <f>COUNTIF(BJ1220:BJ1279,"*~?")</f>
        <v>0</v>
      </c>
    </row>
    <row r="1226" spans="1:123" x14ac:dyDescent="0.45">
      <c r="B1226" s="189"/>
      <c r="C1226" s="171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71"/>
      <c r="AI1226" s="171"/>
      <c r="AJ1226" s="171"/>
      <c r="AK1226" s="171"/>
      <c r="AL1226" s="171"/>
      <c r="AM1226" s="171"/>
      <c r="AN1226" s="171"/>
      <c r="AO1226" s="171"/>
      <c r="AP1226" s="171"/>
      <c r="AQ1226" s="171"/>
      <c r="AR1226" s="171"/>
      <c r="AS1226" s="171"/>
      <c r="AT1226" s="171"/>
      <c r="AU1226" s="171"/>
      <c r="AV1226" s="171"/>
      <c r="AW1226" s="171"/>
      <c r="AX1226" s="171"/>
      <c r="AY1226" s="171"/>
      <c r="AZ1226" s="171"/>
      <c r="BA1226" s="171"/>
      <c r="BB1226" s="171"/>
      <c r="BC1226" s="171"/>
      <c r="BD1226" s="171"/>
      <c r="BE1226" s="171"/>
      <c r="BF1226" s="171"/>
      <c r="BG1226" s="171"/>
      <c r="BH1226" s="184"/>
      <c r="BI1226" s="178"/>
      <c r="BJ1226" s="178"/>
      <c r="BK1226" s="172"/>
      <c r="BM1226" s="9"/>
    </row>
    <row r="1227" spans="1:123" x14ac:dyDescent="0.45">
      <c r="B1227" s="189"/>
      <c r="C1227" s="171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71"/>
      <c r="AI1227" s="171"/>
      <c r="AJ1227" s="171"/>
      <c r="AK1227" s="171"/>
      <c r="AL1227" s="171"/>
      <c r="AM1227" s="171"/>
      <c r="AN1227" s="171"/>
      <c r="AO1227" s="171"/>
      <c r="AP1227" s="171"/>
      <c r="AQ1227" s="171"/>
      <c r="AR1227" s="171"/>
      <c r="AS1227" s="171"/>
      <c r="AT1227" s="171"/>
      <c r="AU1227" s="171"/>
      <c r="AV1227" s="171"/>
      <c r="AW1227" s="171"/>
      <c r="AX1227" s="171"/>
      <c r="AY1227" s="171"/>
      <c r="AZ1227" s="171"/>
      <c r="BA1227" s="171"/>
      <c r="BB1227" s="171"/>
      <c r="BC1227" s="171"/>
      <c r="BD1227" s="171"/>
      <c r="BE1227" s="171"/>
      <c r="BF1227" s="171"/>
      <c r="BG1227" s="171"/>
      <c r="BH1227" s="184"/>
      <c r="BI1227" s="178"/>
      <c r="BJ1227" s="178"/>
      <c r="BK1227" s="172"/>
      <c r="BM1227" s="9"/>
      <c r="BO1227" s="23"/>
      <c r="BP1227" s="22" t="s">
        <v>455</v>
      </c>
      <c r="BQ1227" s="22" t="s">
        <v>337</v>
      </c>
      <c r="BR1227" s="22" t="s">
        <v>456</v>
      </c>
      <c r="BS1227" s="88" t="s">
        <v>338</v>
      </c>
      <c r="BT1227" s="88" t="s">
        <v>340</v>
      </c>
      <c r="BU1227" s="88" t="s">
        <v>339</v>
      </c>
    </row>
    <row r="1228" spans="1:123" x14ac:dyDescent="0.45">
      <c r="B1228" s="189"/>
      <c r="C1228" s="171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71"/>
      <c r="AI1228" s="171"/>
      <c r="AJ1228" s="171"/>
      <c r="AK1228" s="171"/>
      <c r="AL1228" s="171"/>
      <c r="AM1228" s="171"/>
      <c r="AN1228" s="171"/>
      <c r="AO1228" s="171"/>
      <c r="AP1228" s="171"/>
      <c r="AQ1228" s="171"/>
      <c r="AR1228" s="171"/>
      <c r="AS1228" s="171"/>
      <c r="AT1228" s="171"/>
      <c r="AU1228" s="171"/>
      <c r="AV1228" s="171"/>
      <c r="AW1228" s="171"/>
      <c r="AX1228" s="171"/>
      <c r="AY1228" s="171"/>
      <c r="AZ1228" s="171"/>
      <c r="BA1228" s="171"/>
      <c r="BB1228" s="171"/>
      <c r="BC1228" s="171"/>
      <c r="BD1228" s="171"/>
      <c r="BE1228" s="171"/>
      <c r="BF1228" s="171"/>
      <c r="BG1228" s="171"/>
      <c r="BH1228" s="184"/>
      <c r="BI1228" s="178"/>
      <c r="BJ1228" s="178"/>
      <c r="BK1228" s="172"/>
      <c r="BM1228" s="9"/>
      <c r="BO1228" s="22" t="s">
        <v>260</v>
      </c>
      <c r="BP1228" s="25">
        <f>IF(ISNUMBER(SEARCH("S",A1221)),COUNTIF(BK1220:BK1229,"False"),0)</f>
        <v>0</v>
      </c>
      <c r="BQ1228" s="25">
        <f>IF(ISNUMBER(SEARCH("S",A1221)),COUNTIF(BK1248:BK1257,"False"),0)</f>
        <v>0</v>
      </c>
      <c r="BR1228" s="25">
        <f>IF(ISNUMBER(SEARCH("S",A1221)),COUNTIF(BK1230:BK1247,"False"),0)</f>
        <v>0</v>
      </c>
      <c r="BS1228" s="25">
        <f>IF(ISNUMBER(SEARCH("S",A1221)),COUNTIF(BK1220:BK1229,"False")+COUNTIF(BK1250:BK1253,"False"),0)</f>
        <v>0</v>
      </c>
      <c r="BT1228" s="25">
        <f>IF(ISNUMBER(SEARCH("S",A1221)),COUNTIF(BK1230:BK1239,"False"),0)</f>
        <v>0</v>
      </c>
      <c r="BU1228" s="25">
        <f>IF(ISNUMBER(SEARCH("S",A1221)),COUNTIF(BK1240:BK1249,"False")+COUNTIF(BK1254:BK1257,"False"),0)</f>
        <v>0</v>
      </c>
    </row>
    <row r="1229" spans="1:123" x14ac:dyDescent="0.45">
      <c r="B1229" s="189"/>
      <c r="C1229" s="171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71"/>
      <c r="AI1229" s="171"/>
      <c r="AJ1229" s="171"/>
      <c r="AK1229" s="171"/>
      <c r="AL1229" s="171"/>
      <c r="AM1229" s="171"/>
      <c r="AN1229" s="171"/>
      <c r="AO1229" s="171"/>
      <c r="AP1229" s="171"/>
      <c r="AQ1229" s="171"/>
      <c r="AR1229" s="171"/>
      <c r="AS1229" s="171"/>
      <c r="AT1229" s="171"/>
      <c r="AU1229" s="171"/>
      <c r="AV1229" s="171"/>
      <c r="AW1229" s="171"/>
      <c r="AX1229" s="171"/>
      <c r="AY1229" s="171"/>
      <c r="AZ1229" s="171"/>
      <c r="BA1229" s="171"/>
      <c r="BB1229" s="171"/>
      <c r="BC1229" s="171"/>
      <c r="BD1229" s="171"/>
      <c r="BE1229" s="171"/>
      <c r="BF1229" s="171"/>
      <c r="BG1229" s="171"/>
      <c r="BH1229" s="184"/>
      <c r="BI1229" s="178"/>
      <c r="BJ1229" s="178"/>
      <c r="BK1229" s="172"/>
      <c r="BM1229" s="9"/>
      <c r="BO1229" s="22" t="s">
        <v>352</v>
      </c>
      <c r="BP1229" s="25">
        <f>IF(ISNUMBER(SEARCH("P",A1221)),COUNTIF(BK1220:BK1229,"False"),0)</f>
        <v>0</v>
      </c>
      <c r="BQ1229" s="25">
        <f>IF(ISNUMBER(SEARCH("P",A1221)),COUNTIF(BK1241:BK1250,"False"),0)</f>
        <v>0</v>
      </c>
      <c r="BR1229" s="25">
        <f>IF(ISNUMBER(SEARCH("P",A1221)),COUNTIF(BK1230:BK1240,"False"),0)</f>
        <v>0</v>
      </c>
      <c r="BS1229" s="25">
        <f>IF(ISNUMBER(SEARCH("P",A1221)),COUNTIF(BK1220:BK1228,"False")+COUNTIF(BK1247:BK1248,"False"),0)</f>
        <v>0</v>
      </c>
      <c r="BT1229" s="25">
        <f>IF(ISNUMBER(SEARCH("P",A1221)),COUNTIF(BK1229:BK1237,"False"),0)</f>
        <v>0</v>
      </c>
      <c r="BU1229" s="25">
        <f>IF(ISNUMBER(SEARCH("P",A1221)),COUNTIF(BK1238:BK1246,"False")+COUNTIF(BK1249:BK1250,"False"),0)</f>
        <v>0</v>
      </c>
    </row>
    <row r="1230" spans="1:123" x14ac:dyDescent="0.45">
      <c r="B1230" s="189"/>
      <c r="C1230" s="171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71"/>
      <c r="AI1230" s="171"/>
      <c r="AJ1230" s="171"/>
      <c r="AK1230" s="171"/>
      <c r="AL1230" s="171"/>
      <c r="AM1230" s="171"/>
      <c r="AN1230" s="171"/>
      <c r="AO1230" s="171"/>
      <c r="AP1230" s="171"/>
      <c r="AQ1230" s="171"/>
      <c r="AR1230" s="171"/>
      <c r="AS1230" s="171"/>
      <c r="AT1230" s="171"/>
      <c r="AU1230" s="171"/>
      <c r="AV1230" s="171"/>
      <c r="AW1230" s="171"/>
      <c r="AX1230" s="171"/>
      <c r="AY1230" s="171"/>
      <c r="AZ1230" s="171"/>
      <c r="BA1230" s="171"/>
      <c r="BB1230" s="171"/>
      <c r="BC1230" s="171"/>
      <c r="BD1230" s="171"/>
      <c r="BE1230" s="171"/>
      <c r="BF1230" s="171"/>
      <c r="BG1230" s="171"/>
      <c r="BH1230" s="184"/>
      <c r="BI1230" s="178"/>
      <c r="BJ1230" s="178"/>
      <c r="BK1230" s="172"/>
      <c r="BM1230" s="9"/>
      <c r="BO1230" s="22" t="s">
        <v>353</v>
      </c>
      <c r="BP1230" s="25">
        <f>IF(ISNUMBER(SEARCH("A",A1221)),COUNTIF(BK1220:BK1229,"False"),0)</f>
        <v>0</v>
      </c>
      <c r="BQ1230" s="25">
        <f>IF(ISNUMBER(SEARCH("A",A1221)),COUNTIF(BK1270:BK1279,"False"),0)</f>
        <v>0</v>
      </c>
      <c r="BR1230" s="25">
        <f>IF(ISNUMBER(SEARCH("A",A1221)),COUNTIF(BK1230:BK1269,"False"),0)</f>
        <v>0</v>
      </c>
      <c r="BS1230" s="25">
        <f>IF(ISNUMBER(SEARCH("A",A1221)),COUNTIF(BK1220:BK1239,"False"),0)</f>
        <v>0</v>
      </c>
      <c r="BT1230" s="25">
        <f>IF(ISNUMBER(SEARCH("A",A1221)),COUNTIF(BK1240:BK1259,"False"),0)</f>
        <v>0</v>
      </c>
      <c r="BU1230" s="25">
        <f>IF(ISNUMBER(SEARCH("A",A1221)),COUNTIF(BK1260:BK1279,"False"),0)</f>
        <v>0</v>
      </c>
    </row>
    <row r="1231" spans="1:123" x14ac:dyDescent="0.45">
      <c r="B1231" s="189"/>
      <c r="C1231" s="171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71"/>
      <c r="AI1231" s="171"/>
      <c r="AJ1231" s="171"/>
      <c r="AK1231" s="171"/>
      <c r="AL1231" s="171"/>
      <c r="AM1231" s="171"/>
      <c r="AN1231" s="171"/>
      <c r="AO1231" s="171"/>
      <c r="AP1231" s="171"/>
      <c r="AQ1231" s="171"/>
      <c r="AR1231" s="171"/>
      <c r="AS1231" s="171"/>
      <c r="AT1231" s="171"/>
      <c r="AU1231" s="171"/>
      <c r="AV1231" s="171"/>
      <c r="AW1231" s="171"/>
      <c r="AX1231" s="171"/>
      <c r="AY1231" s="171"/>
      <c r="AZ1231" s="171"/>
      <c r="BA1231" s="171"/>
      <c r="BB1231" s="171"/>
      <c r="BC1231" s="171"/>
      <c r="BD1231" s="171"/>
      <c r="BE1231" s="171"/>
      <c r="BF1231" s="171"/>
      <c r="BG1231" s="171"/>
      <c r="BH1231" s="184"/>
      <c r="BI1231" s="178"/>
      <c r="BJ1231" s="178"/>
      <c r="BK1231" s="172"/>
      <c r="BM1231" s="9"/>
    </row>
    <row r="1232" spans="1:123" x14ac:dyDescent="0.45">
      <c r="B1232" s="189"/>
      <c r="C1232" s="171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71"/>
      <c r="AI1232" s="171"/>
      <c r="AJ1232" s="171"/>
      <c r="AK1232" s="171"/>
      <c r="AL1232" s="171"/>
      <c r="AM1232" s="171"/>
      <c r="AN1232" s="171"/>
      <c r="AO1232" s="171"/>
      <c r="AP1232" s="171"/>
      <c r="AQ1232" s="171"/>
      <c r="AR1232" s="171"/>
      <c r="AS1232" s="171"/>
      <c r="AT1232" s="171"/>
      <c r="AU1232" s="171"/>
      <c r="AV1232" s="171"/>
      <c r="AW1232" s="171"/>
      <c r="AX1232" s="171"/>
      <c r="AY1232" s="171"/>
      <c r="AZ1232" s="171"/>
      <c r="BA1232" s="171"/>
      <c r="BB1232" s="171"/>
      <c r="BC1232" s="171"/>
      <c r="BD1232" s="171"/>
      <c r="BE1232" s="171"/>
      <c r="BF1232" s="171"/>
      <c r="BG1232" s="171"/>
      <c r="BH1232" s="184"/>
      <c r="BI1232" s="178"/>
      <c r="BJ1232" s="178"/>
      <c r="BK1232" s="172"/>
      <c r="BM1232" s="9"/>
    </row>
    <row r="1233" spans="2:76" x14ac:dyDescent="0.45">
      <c r="B1233" s="189"/>
      <c r="C1233" s="171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71"/>
      <c r="AI1233" s="171"/>
      <c r="AJ1233" s="171"/>
      <c r="AK1233" s="171"/>
      <c r="AL1233" s="171"/>
      <c r="AM1233" s="171"/>
      <c r="AN1233" s="171"/>
      <c r="AO1233" s="171"/>
      <c r="AP1233" s="171"/>
      <c r="AQ1233" s="171"/>
      <c r="AR1233" s="171"/>
      <c r="AS1233" s="171"/>
      <c r="AT1233" s="171"/>
      <c r="AU1233" s="171"/>
      <c r="AV1233" s="171"/>
      <c r="AW1233" s="171"/>
      <c r="AX1233" s="171"/>
      <c r="AY1233" s="171"/>
      <c r="AZ1233" s="171"/>
      <c r="BA1233" s="171"/>
      <c r="BB1233" s="171"/>
      <c r="BC1233" s="171"/>
      <c r="BD1233" s="171"/>
      <c r="BE1233" s="171"/>
      <c r="BF1233" s="171"/>
      <c r="BG1233" s="171"/>
      <c r="BH1233" s="184"/>
      <c r="BI1233" s="178"/>
      <c r="BJ1233" s="178"/>
      <c r="BK1233" s="172"/>
      <c r="BM1233" s="9"/>
    </row>
    <row r="1234" spans="2:76" x14ac:dyDescent="0.45">
      <c r="B1234" s="189"/>
      <c r="C1234" s="171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71"/>
      <c r="AI1234" s="171"/>
      <c r="AJ1234" s="171"/>
      <c r="AK1234" s="171"/>
      <c r="AL1234" s="171"/>
      <c r="AM1234" s="171"/>
      <c r="AN1234" s="171"/>
      <c r="AO1234" s="171"/>
      <c r="AP1234" s="171"/>
      <c r="AQ1234" s="171"/>
      <c r="AR1234" s="171"/>
      <c r="AS1234" s="171"/>
      <c r="AT1234" s="171"/>
      <c r="AU1234" s="171"/>
      <c r="AV1234" s="171"/>
      <c r="AW1234" s="171"/>
      <c r="AX1234" s="171"/>
      <c r="AY1234" s="171"/>
      <c r="AZ1234" s="171"/>
      <c r="BA1234" s="171"/>
      <c r="BB1234" s="171"/>
      <c r="BC1234" s="171"/>
      <c r="BD1234" s="171"/>
      <c r="BE1234" s="171"/>
      <c r="BF1234" s="171"/>
      <c r="BG1234" s="171"/>
      <c r="BH1234" s="184"/>
      <c r="BI1234" s="178"/>
      <c r="BJ1234" s="178"/>
      <c r="BK1234" s="172"/>
      <c r="BM1234" s="9"/>
    </row>
    <row r="1235" spans="2:76" x14ac:dyDescent="0.45">
      <c r="B1235" s="189"/>
      <c r="C1235" s="171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71"/>
      <c r="AI1235" s="171"/>
      <c r="AJ1235" s="171"/>
      <c r="AK1235" s="171"/>
      <c r="AL1235" s="171"/>
      <c r="AM1235" s="171"/>
      <c r="AN1235" s="171"/>
      <c r="AO1235" s="171"/>
      <c r="AP1235" s="171"/>
      <c r="AQ1235" s="171"/>
      <c r="AR1235" s="171"/>
      <c r="AS1235" s="171"/>
      <c r="AT1235" s="171"/>
      <c r="AU1235" s="171"/>
      <c r="AV1235" s="171"/>
      <c r="AW1235" s="171"/>
      <c r="AX1235" s="171"/>
      <c r="AY1235" s="171"/>
      <c r="AZ1235" s="171"/>
      <c r="BA1235" s="171"/>
      <c r="BB1235" s="171"/>
      <c r="BC1235" s="171"/>
      <c r="BD1235" s="171"/>
      <c r="BE1235" s="171"/>
      <c r="BF1235" s="171"/>
      <c r="BG1235" s="171"/>
      <c r="BH1235" s="184"/>
      <c r="BI1235" s="178"/>
      <c r="BJ1235" s="178"/>
      <c r="BK1235" s="172"/>
      <c r="BM1235" s="9"/>
    </row>
    <row r="1236" spans="2:76" x14ac:dyDescent="0.45">
      <c r="B1236" s="189"/>
      <c r="C1236" s="171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71"/>
      <c r="AI1236" s="171"/>
      <c r="AJ1236" s="171"/>
      <c r="AK1236" s="171"/>
      <c r="AL1236" s="171"/>
      <c r="AM1236" s="171"/>
      <c r="AN1236" s="171"/>
      <c r="AO1236" s="171"/>
      <c r="AP1236" s="171"/>
      <c r="AQ1236" s="171"/>
      <c r="AR1236" s="171"/>
      <c r="AS1236" s="171"/>
      <c r="AT1236" s="171"/>
      <c r="AU1236" s="171"/>
      <c r="AV1236" s="171"/>
      <c r="AW1236" s="171"/>
      <c r="AX1236" s="171"/>
      <c r="AY1236" s="171"/>
      <c r="AZ1236" s="171"/>
      <c r="BA1236" s="171"/>
      <c r="BB1236" s="171"/>
      <c r="BC1236" s="171"/>
      <c r="BD1236" s="171"/>
      <c r="BE1236" s="171"/>
      <c r="BF1236" s="171"/>
      <c r="BG1236" s="171"/>
      <c r="BH1236" s="184"/>
      <c r="BI1236" s="178"/>
      <c r="BJ1236" s="178"/>
      <c r="BK1236" s="172"/>
      <c r="BM1236" s="9"/>
    </row>
    <row r="1237" spans="2:76" x14ac:dyDescent="0.45">
      <c r="B1237" s="189"/>
      <c r="C1237" s="171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71"/>
      <c r="AI1237" s="171"/>
      <c r="AJ1237" s="171"/>
      <c r="AK1237" s="171"/>
      <c r="AL1237" s="171"/>
      <c r="AM1237" s="171"/>
      <c r="AN1237" s="171"/>
      <c r="AO1237" s="171"/>
      <c r="AP1237" s="171"/>
      <c r="AQ1237" s="171"/>
      <c r="AR1237" s="171"/>
      <c r="AS1237" s="171"/>
      <c r="AT1237" s="171"/>
      <c r="AU1237" s="171"/>
      <c r="AV1237" s="171"/>
      <c r="AW1237" s="171"/>
      <c r="AX1237" s="171"/>
      <c r="AY1237" s="171"/>
      <c r="AZ1237" s="171"/>
      <c r="BA1237" s="171"/>
      <c r="BB1237" s="171"/>
      <c r="BC1237" s="171"/>
      <c r="BD1237" s="171"/>
      <c r="BE1237" s="171"/>
      <c r="BF1237" s="171"/>
      <c r="BG1237" s="171"/>
      <c r="BH1237" s="184"/>
      <c r="BI1237" s="178"/>
      <c r="BJ1237" s="178"/>
      <c r="BK1237" s="172"/>
      <c r="BM1237" s="9"/>
    </row>
    <row r="1238" spans="2:76" x14ac:dyDescent="0.45">
      <c r="B1238" s="189"/>
      <c r="C1238" s="171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71"/>
      <c r="AI1238" s="171"/>
      <c r="AJ1238" s="171"/>
      <c r="AK1238" s="171"/>
      <c r="AL1238" s="171"/>
      <c r="AM1238" s="171"/>
      <c r="AN1238" s="171"/>
      <c r="AO1238" s="171"/>
      <c r="AP1238" s="171"/>
      <c r="AQ1238" s="171"/>
      <c r="AR1238" s="171"/>
      <c r="AS1238" s="171"/>
      <c r="AT1238" s="171"/>
      <c r="AU1238" s="171"/>
      <c r="AV1238" s="171"/>
      <c r="AW1238" s="171"/>
      <c r="AX1238" s="171"/>
      <c r="AY1238" s="171"/>
      <c r="AZ1238" s="171"/>
      <c r="BA1238" s="171"/>
      <c r="BB1238" s="171"/>
      <c r="BC1238" s="171"/>
      <c r="BD1238" s="171"/>
      <c r="BE1238" s="171"/>
      <c r="BF1238" s="171"/>
      <c r="BG1238" s="171"/>
      <c r="BH1238" s="184"/>
      <c r="BI1238" s="178"/>
      <c r="BJ1238" s="178"/>
      <c r="BK1238" s="172"/>
      <c r="BM1238" s="9"/>
    </row>
    <row r="1239" spans="2:76" x14ac:dyDescent="0.45">
      <c r="B1239" s="189"/>
      <c r="C1239" s="171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71"/>
      <c r="AI1239" s="171"/>
      <c r="AJ1239" s="171"/>
      <c r="AK1239" s="171"/>
      <c r="AL1239" s="171"/>
      <c r="AM1239" s="171"/>
      <c r="AN1239" s="171"/>
      <c r="AO1239" s="171"/>
      <c r="AP1239" s="171"/>
      <c r="AQ1239" s="171"/>
      <c r="AR1239" s="171"/>
      <c r="AS1239" s="171"/>
      <c r="AT1239" s="171"/>
      <c r="AU1239" s="171"/>
      <c r="AV1239" s="171"/>
      <c r="AW1239" s="171"/>
      <c r="AX1239" s="171"/>
      <c r="AY1239" s="171"/>
      <c r="AZ1239" s="171"/>
      <c r="BA1239" s="171"/>
      <c r="BB1239" s="171"/>
      <c r="BC1239" s="171"/>
      <c r="BD1239" s="171"/>
      <c r="BE1239" s="171"/>
      <c r="BF1239" s="171"/>
      <c r="BG1239" s="171"/>
      <c r="BH1239" s="184"/>
      <c r="BI1239" s="178"/>
      <c r="BJ1239" s="178"/>
      <c r="BK1239" s="172"/>
      <c r="BM1239" s="9"/>
      <c r="BX1239" t="s">
        <v>341</v>
      </c>
    </row>
    <row r="1240" spans="2:76" x14ac:dyDescent="0.45">
      <c r="B1240" s="189"/>
      <c r="C1240" s="171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71"/>
      <c r="AI1240" s="171"/>
      <c r="AJ1240" s="171"/>
      <c r="AK1240" s="171"/>
      <c r="AL1240" s="171"/>
      <c r="AM1240" s="171"/>
      <c r="AN1240" s="171"/>
      <c r="AO1240" s="171"/>
      <c r="AP1240" s="171"/>
      <c r="AQ1240" s="171"/>
      <c r="AR1240" s="171"/>
      <c r="AS1240" s="171"/>
      <c r="AT1240" s="171"/>
      <c r="AU1240" s="171"/>
      <c r="AV1240" s="171"/>
      <c r="AW1240" s="171"/>
      <c r="AX1240" s="171"/>
      <c r="AY1240" s="171"/>
      <c r="AZ1240" s="171"/>
      <c r="BA1240" s="171"/>
      <c r="BB1240" s="171"/>
      <c r="BC1240" s="171"/>
      <c r="BD1240" s="171"/>
      <c r="BE1240" s="171"/>
      <c r="BF1240" s="171"/>
      <c r="BG1240" s="171"/>
      <c r="BH1240" s="184"/>
      <c r="BI1240" s="178"/>
      <c r="BJ1240" s="178"/>
      <c r="BK1240" s="172"/>
      <c r="BM1240" s="9"/>
    </row>
    <row r="1241" spans="2:76" x14ac:dyDescent="0.45">
      <c r="B1241" s="189"/>
      <c r="C1241" s="171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71"/>
      <c r="AI1241" s="171"/>
      <c r="AJ1241" s="171"/>
      <c r="AK1241" s="171"/>
      <c r="AL1241" s="171"/>
      <c r="AM1241" s="171"/>
      <c r="AN1241" s="171"/>
      <c r="AO1241" s="171"/>
      <c r="AP1241" s="171"/>
      <c r="AQ1241" s="171"/>
      <c r="AR1241" s="171"/>
      <c r="AS1241" s="171"/>
      <c r="AT1241" s="171"/>
      <c r="AU1241" s="171"/>
      <c r="AV1241" s="171"/>
      <c r="AW1241" s="171"/>
      <c r="AX1241" s="171"/>
      <c r="AY1241" s="171"/>
      <c r="AZ1241" s="171"/>
      <c r="BA1241" s="171"/>
      <c r="BB1241" s="171"/>
      <c r="BC1241" s="171"/>
      <c r="BD1241" s="171"/>
      <c r="BE1241" s="171"/>
      <c r="BF1241" s="171"/>
      <c r="BG1241" s="171"/>
      <c r="BH1241" s="184"/>
      <c r="BI1241" s="178"/>
      <c r="BJ1241" s="178"/>
      <c r="BK1241" s="172"/>
      <c r="BM1241" s="9"/>
    </row>
    <row r="1242" spans="2:76" x14ac:dyDescent="0.45">
      <c r="B1242" s="189"/>
      <c r="C1242" s="171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71"/>
      <c r="AI1242" s="171"/>
      <c r="AJ1242" s="171"/>
      <c r="AK1242" s="171"/>
      <c r="AL1242" s="171"/>
      <c r="AM1242" s="171"/>
      <c r="AN1242" s="171"/>
      <c r="AO1242" s="171"/>
      <c r="AP1242" s="171"/>
      <c r="AQ1242" s="171"/>
      <c r="AR1242" s="171"/>
      <c r="AS1242" s="171"/>
      <c r="AT1242" s="171"/>
      <c r="AU1242" s="171"/>
      <c r="AV1242" s="171"/>
      <c r="AW1242" s="171"/>
      <c r="AX1242" s="171"/>
      <c r="AY1242" s="171"/>
      <c r="AZ1242" s="171"/>
      <c r="BA1242" s="171"/>
      <c r="BB1242" s="171"/>
      <c r="BC1242" s="171"/>
      <c r="BD1242" s="171"/>
      <c r="BE1242" s="171"/>
      <c r="BF1242" s="171"/>
      <c r="BG1242" s="171"/>
      <c r="BH1242" s="184"/>
      <c r="BI1242" s="178"/>
      <c r="BJ1242" s="178"/>
      <c r="BK1242" s="172"/>
      <c r="BM1242" s="9"/>
    </row>
    <row r="1243" spans="2:76" x14ac:dyDescent="0.45">
      <c r="B1243" s="189"/>
      <c r="C1243" s="171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71"/>
      <c r="AI1243" s="171"/>
      <c r="AJ1243" s="171"/>
      <c r="AK1243" s="171"/>
      <c r="AL1243" s="171"/>
      <c r="AM1243" s="171"/>
      <c r="AN1243" s="171"/>
      <c r="AO1243" s="171"/>
      <c r="AP1243" s="171"/>
      <c r="AQ1243" s="171"/>
      <c r="AR1243" s="171"/>
      <c r="AS1243" s="171"/>
      <c r="AT1243" s="171"/>
      <c r="AU1243" s="171"/>
      <c r="AV1243" s="171"/>
      <c r="AW1243" s="171"/>
      <c r="AX1243" s="171"/>
      <c r="AY1243" s="171"/>
      <c r="AZ1243" s="171"/>
      <c r="BA1243" s="171"/>
      <c r="BB1243" s="171"/>
      <c r="BC1243" s="171"/>
      <c r="BD1243" s="171"/>
      <c r="BE1243" s="171"/>
      <c r="BF1243" s="171"/>
      <c r="BG1243" s="171"/>
      <c r="BH1243" s="184"/>
      <c r="BI1243" s="178"/>
      <c r="BJ1243" s="178"/>
      <c r="BK1243" s="172"/>
      <c r="BM1243" s="9"/>
    </row>
    <row r="1244" spans="2:76" x14ac:dyDescent="0.45">
      <c r="B1244" s="189"/>
      <c r="C1244" s="171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71"/>
      <c r="AI1244" s="171"/>
      <c r="AJ1244" s="171"/>
      <c r="AK1244" s="171"/>
      <c r="AL1244" s="171"/>
      <c r="AM1244" s="171"/>
      <c r="AN1244" s="171"/>
      <c r="AO1244" s="171"/>
      <c r="AP1244" s="171"/>
      <c r="AQ1244" s="171"/>
      <c r="AR1244" s="171"/>
      <c r="AS1244" s="171"/>
      <c r="AT1244" s="171"/>
      <c r="AU1244" s="171"/>
      <c r="AV1244" s="171"/>
      <c r="AW1244" s="171"/>
      <c r="AX1244" s="171"/>
      <c r="AY1244" s="171"/>
      <c r="AZ1244" s="171"/>
      <c r="BA1244" s="171"/>
      <c r="BB1244" s="171"/>
      <c r="BC1244" s="171"/>
      <c r="BD1244" s="171"/>
      <c r="BE1244" s="171"/>
      <c r="BF1244" s="171"/>
      <c r="BG1244" s="171"/>
      <c r="BH1244" s="184"/>
      <c r="BI1244" s="178"/>
      <c r="BJ1244" s="178"/>
      <c r="BK1244" s="172"/>
      <c r="BM1244" s="9"/>
    </row>
    <row r="1245" spans="2:76" x14ac:dyDescent="0.45">
      <c r="B1245" s="189"/>
      <c r="C1245" s="171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71"/>
      <c r="AI1245" s="171"/>
      <c r="AJ1245" s="171"/>
      <c r="AK1245" s="171"/>
      <c r="AL1245" s="171"/>
      <c r="AM1245" s="171"/>
      <c r="AN1245" s="171"/>
      <c r="AO1245" s="171"/>
      <c r="AP1245" s="171"/>
      <c r="AQ1245" s="171"/>
      <c r="AR1245" s="171"/>
      <c r="AS1245" s="171"/>
      <c r="AT1245" s="171"/>
      <c r="AU1245" s="171"/>
      <c r="AV1245" s="171"/>
      <c r="AW1245" s="171"/>
      <c r="AX1245" s="171"/>
      <c r="AY1245" s="171"/>
      <c r="AZ1245" s="171"/>
      <c r="BA1245" s="171"/>
      <c r="BB1245" s="171"/>
      <c r="BC1245" s="171"/>
      <c r="BD1245" s="171"/>
      <c r="BE1245" s="171"/>
      <c r="BF1245" s="171"/>
      <c r="BG1245" s="171"/>
      <c r="BH1245" s="184"/>
      <c r="BI1245" s="178"/>
      <c r="BJ1245" s="178"/>
      <c r="BK1245" s="172"/>
      <c r="BM1245" s="9"/>
    </row>
    <row r="1246" spans="2:76" x14ac:dyDescent="0.45">
      <c r="B1246" s="189"/>
      <c r="C1246" s="171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71"/>
      <c r="AI1246" s="171"/>
      <c r="AJ1246" s="171"/>
      <c r="AK1246" s="171"/>
      <c r="AL1246" s="171"/>
      <c r="AM1246" s="171"/>
      <c r="AN1246" s="171"/>
      <c r="AO1246" s="171"/>
      <c r="AP1246" s="171"/>
      <c r="AQ1246" s="171"/>
      <c r="AR1246" s="171"/>
      <c r="AS1246" s="171"/>
      <c r="AT1246" s="171"/>
      <c r="AU1246" s="171"/>
      <c r="AV1246" s="171"/>
      <c r="AW1246" s="171"/>
      <c r="AX1246" s="171"/>
      <c r="AY1246" s="171"/>
      <c r="AZ1246" s="171"/>
      <c r="BA1246" s="171"/>
      <c r="BB1246" s="171"/>
      <c r="BC1246" s="171"/>
      <c r="BD1246" s="171"/>
      <c r="BE1246" s="171"/>
      <c r="BF1246" s="171"/>
      <c r="BG1246" s="171"/>
      <c r="BH1246" s="184"/>
      <c r="BI1246" s="178"/>
      <c r="BJ1246" s="178"/>
      <c r="BK1246" s="172"/>
      <c r="BM1246" s="9"/>
    </row>
    <row r="1247" spans="2:76" x14ac:dyDescent="0.45">
      <c r="B1247" s="189"/>
      <c r="C1247" s="171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71"/>
      <c r="AI1247" s="171"/>
      <c r="AJ1247" s="171"/>
      <c r="AK1247" s="171"/>
      <c r="AL1247" s="171"/>
      <c r="AM1247" s="171"/>
      <c r="AN1247" s="171"/>
      <c r="AO1247" s="171"/>
      <c r="AP1247" s="171"/>
      <c r="AQ1247" s="171"/>
      <c r="AR1247" s="171"/>
      <c r="AS1247" s="171"/>
      <c r="AT1247" s="171"/>
      <c r="AU1247" s="171"/>
      <c r="AV1247" s="171"/>
      <c r="AW1247" s="171"/>
      <c r="AX1247" s="171"/>
      <c r="AY1247" s="171"/>
      <c r="AZ1247" s="171"/>
      <c r="BA1247" s="171"/>
      <c r="BB1247" s="171"/>
      <c r="BC1247" s="171"/>
      <c r="BD1247" s="171"/>
      <c r="BE1247" s="171"/>
      <c r="BF1247" s="171"/>
      <c r="BG1247" s="171"/>
      <c r="BH1247" s="184"/>
      <c r="BI1247" s="178"/>
      <c r="BJ1247" s="178"/>
      <c r="BK1247" s="172"/>
      <c r="BM1247" s="9"/>
    </row>
    <row r="1248" spans="2:76" x14ac:dyDescent="0.45">
      <c r="B1248" s="189"/>
      <c r="C1248" s="171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71"/>
      <c r="AI1248" s="171"/>
      <c r="AJ1248" s="171"/>
      <c r="AK1248" s="171"/>
      <c r="AL1248" s="171"/>
      <c r="AM1248" s="171"/>
      <c r="AN1248" s="171"/>
      <c r="AO1248" s="171"/>
      <c r="AP1248" s="171"/>
      <c r="AQ1248" s="171"/>
      <c r="AR1248" s="171"/>
      <c r="AS1248" s="171"/>
      <c r="AT1248" s="171"/>
      <c r="AU1248" s="171"/>
      <c r="AV1248" s="171"/>
      <c r="AW1248" s="171"/>
      <c r="AX1248" s="171"/>
      <c r="AY1248" s="171"/>
      <c r="AZ1248" s="171"/>
      <c r="BA1248" s="171"/>
      <c r="BB1248" s="171"/>
      <c r="BC1248" s="171"/>
      <c r="BD1248" s="171"/>
      <c r="BE1248" s="171"/>
      <c r="BF1248" s="171"/>
      <c r="BG1248" s="171"/>
      <c r="BH1248" s="184"/>
      <c r="BI1248" s="178"/>
      <c r="BJ1248" s="178"/>
      <c r="BK1248" s="172"/>
      <c r="BM1248" s="9"/>
    </row>
    <row r="1249" spans="2:65" x14ac:dyDescent="0.45">
      <c r="B1249" s="189"/>
      <c r="C1249" s="171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71"/>
      <c r="AI1249" s="171"/>
      <c r="AJ1249" s="171"/>
      <c r="AK1249" s="171"/>
      <c r="AL1249" s="171"/>
      <c r="AM1249" s="171"/>
      <c r="AN1249" s="171"/>
      <c r="AO1249" s="171"/>
      <c r="AP1249" s="171"/>
      <c r="AQ1249" s="171"/>
      <c r="AR1249" s="171"/>
      <c r="AS1249" s="171"/>
      <c r="AT1249" s="171"/>
      <c r="AU1249" s="171"/>
      <c r="AV1249" s="171"/>
      <c r="AW1249" s="171"/>
      <c r="AX1249" s="171"/>
      <c r="AY1249" s="171"/>
      <c r="AZ1249" s="171"/>
      <c r="BA1249" s="171"/>
      <c r="BB1249" s="171"/>
      <c r="BC1249" s="171"/>
      <c r="BD1249" s="171"/>
      <c r="BE1249" s="171"/>
      <c r="BF1249" s="171"/>
      <c r="BG1249" s="171"/>
      <c r="BH1249" s="184"/>
      <c r="BI1249" s="178"/>
      <c r="BJ1249" s="178"/>
      <c r="BK1249" s="172"/>
      <c r="BM1249" s="9"/>
    </row>
    <row r="1250" spans="2:65" x14ac:dyDescent="0.45">
      <c r="B1250" s="189"/>
      <c r="C1250" s="171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71"/>
      <c r="AI1250" s="171"/>
      <c r="AJ1250" s="171"/>
      <c r="AK1250" s="171"/>
      <c r="AL1250" s="171"/>
      <c r="AM1250" s="171"/>
      <c r="AN1250" s="171"/>
      <c r="AO1250" s="171"/>
      <c r="AP1250" s="171"/>
      <c r="AQ1250" s="171"/>
      <c r="AR1250" s="171"/>
      <c r="AS1250" s="171"/>
      <c r="AT1250" s="171"/>
      <c r="AU1250" s="171"/>
      <c r="AV1250" s="171"/>
      <c r="AW1250" s="171"/>
      <c r="AX1250" s="171"/>
      <c r="AY1250" s="171"/>
      <c r="AZ1250" s="171"/>
      <c r="BA1250" s="171"/>
      <c r="BB1250" s="171"/>
      <c r="BC1250" s="171"/>
      <c r="BD1250" s="171"/>
      <c r="BE1250" s="171"/>
      <c r="BF1250" s="171"/>
      <c r="BG1250" s="171"/>
      <c r="BH1250" s="184"/>
      <c r="BI1250" s="178"/>
      <c r="BJ1250" s="178"/>
      <c r="BK1250" s="172"/>
      <c r="BM1250" s="9"/>
    </row>
    <row r="1251" spans="2:65" x14ac:dyDescent="0.45">
      <c r="B1251" s="189"/>
      <c r="C1251" s="171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71"/>
      <c r="AI1251" s="171"/>
      <c r="AJ1251" s="171"/>
      <c r="AK1251" s="171"/>
      <c r="AL1251" s="171"/>
      <c r="AM1251" s="171"/>
      <c r="AN1251" s="171"/>
      <c r="AO1251" s="171"/>
      <c r="AP1251" s="171"/>
      <c r="AQ1251" s="171"/>
      <c r="AR1251" s="171"/>
      <c r="AS1251" s="171"/>
      <c r="AT1251" s="171"/>
      <c r="AU1251" s="171"/>
      <c r="AV1251" s="171"/>
      <c r="AW1251" s="171"/>
      <c r="AX1251" s="171"/>
      <c r="AY1251" s="171"/>
      <c r="AZ1251" s="171"/>
      <c r="BA1251" s="171"/>
      <c r="BB1251" s="171"/>
      <c r="BC1251" s="171"/>
      <c r="BD1251" s="171"/>
      <c r="BE1251" s="171"/>
      <c r="BF1251" s="171"/>
      <c r="BG1251" s="171"/>
      <c r="BH1251" s="184"/>
      <c r="BI1251" s="178"/>
      <c r="BJ1251" s="178"/>
      <c r="BK1251" s="172"/>
      <c r="BM1251" s="9"/>
    </row>
    <row r="1252" spans="2:65" x14ac:dyDescent="0.45">
      <c r="B1252" s="189"/>
      <c r="C1252" s="171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71"/>
      <c r="AI1252" s="171"/>
      <c r="AJ1252" s="171"/>
      <c r="AK1252" s="171"/>
      <c r="AL1252" s="171"/>
      <c r="AM1252" s="171"/>
      <c r="AN1252" s="171"/>
      <c r="AO1252" s="171"/>
      <c r="AP1252" s="171"/>
      <c r="AQ1252" s="171"/>
      <c r="AR1252" s="171"/>
      <c r="AS1252" s="171"/>
      <c r="AT1252" s="171"/>
      <c r="AU1252" s="171"/>
      <c r="AV1252" s="171"/>
      <c r="AW1252" s="171"/>
      <c r="AX1252" s="171"/>
      <c r="AY1252" s="171"/>
      <c r="AZ1252" s="171"/>
      <c r="BA1252" s="171"/>
      <c r="BB1252" s="171"/>
      <c r="BC1252" s="171"/>
      <c r="BD1252" s="171"/>
      <c r="BE1252" s="171"/>
      <c r="BF1252" s="171"/>
      <c r="BG1252" s="171"/>
      <c r="BH1252" s="184"/>
      <c r="BI1252" s="178"/>
      <c r="BJ1252" s="178"/>
      <c r="BK1252" s="172"/>
      <c r="BM1252" s="9"/>
    </row>
    <row r="1253" spans="2:65" x14ac:dyDescent="0.45">
      <c r="B1253" s="189"/>
      <c r="C1253" s="171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71"/>
      <c r="AI1253" s="171"/>
      <c r="AJ1253" s="171"/>
      <c r="AK1253" s="171"/>
      <c r="AL1253" s="171"/>
      <c r="AM1253" s="171"/>
      <c r="AN1253" s="171"/>
      <c r="AO1253" s="171"/>
      <c r="AP1253" s="171"/>
      <c r="AQ1253" s="171"/>
      <c r="AR1253" s="171"/>
      <c r="AS1253" s="171"/>
      <c r="AT1253" s="171"/>
      <c r="AU1253" s="171"/>
      <c r="AV1253" s="171"/>
      <c r="AW1253" s="171"/>
      <c r="AX1253" s="171"/>
      <c r="AY1253" s="171"/>
      <c r="AZ1253" s="171"/>
      <c r="BA1253" s="171"/>
      <c r="BB1253" s="171"/>
      <c r="BC1253" s="171"/>
      <c r="BD1253" s="171"/>
      <c r="BE1253" s="171"/>
      <c r="BF1253" s="171"/>
      <c r="BG1253" s="171"/>
      <c r="BH1253" s="184"/>
      <c r="BI1253" s="178"/>
      <c r="BJ1253" s="178"/>
      <c r="BK1253" s="172"/>
      <c r="BM1253" s="9"/>
    </row>
    <row r="1254" spans="2:65" x14ac:dyDescent="0.45">
      <c r="B1254" s="189"/>
      <c r="C1254" s="171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71"/>
      <c r="AI1254" s="171"/>
      <c r="AJ1254" s="171"/>
      <c r="AK1254" s="171"/>
      <c r="AL1254" s="171"/>
      <c r="AM1254" s="171"/>
      <c r="AN1254" s="171"/>
      <c r="AO1254" s="171"/>
      <c r="AP1254" s="171"/>
      <c r="AQ1254" s="171"/>
      <c r="AR1254" s="171"/>
      <c r="AS1254" s="171"/>
      <c r="AT1254" s="171"/>
      <c r="AU1254" s="171"/>
      <c r="AV1254" s="171"/>
      <c r="AW1254" s="171"/>
      <c r="AX1254" s="171"/>
      <c r="AY1254" s="171"/>
      <c r="AZ1254" s="171"/>
      <c r="BA1254" s="171"/>
      <c r="BB1254" s="171"/>
      <c r="BC1254" s="171"/>
      <c r="BD1254" s="171"/>
      <c r="BE1254" s="171"/>
      <c r="BF1254" s="171"/>
      <c r="BG1254" s="171"/>
      <c r="BH1254" s="184"/>
      <c r="BI1254" s="178"/>
      <c r="BJ1254" s="178"/>
      <c r="BK1254" s="172"/>
      <c r="BM1254" s="9"/>
    </row>
    <row r="1255" spans="2:65" x14ac:dyDescent="0.45">
      <c r="B1255" s="189"/>
      <c r="C1255" s="171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71"/>
      <c r="AI1255" s="171"/>
      <c r="AJ1255" s="171"/>
      <c r="AK1255" s="171"/>
      <c r="AL1255" s="171"/>
      <c r="AM1255" s="171"/>
      <c r="AN1255" s="171"/>
      <c r="AO1255" s="171"/>
      <c r="AP1255" s="171"/>
      <c r="AQ1255" s="171"/>
      <c r="AR1255" s="171"/>
      <c r="AS1255" s="171"/>
      <c r="AT1255" s="171"/>
      <c r="AU1255" s="171"/>
      <c r="AV1255" s="171"/>
      <c r="AW1255" s="171"/>
      <c r="AX1255" s="171"/>
      <c r="AY1255" s="171"/>
      <c r="AZ1255" s="171"/>
      <c r="BA1255" s="171"/>
      <c r="BB1255" s="171"/>
      <c r="BC1255" s="171"/>
      <c r="BD1255" s="171"/>
      <c r="BE1255" s="171"/>
      <c r="BF1255" s="171"/>
      <c r="BG1255" s="171"/>
      <c r="BH1255" s="184"/>
      <c r="BI1255" s="178"/>
      <c r="BJ1255" s="178"/>
      <c r="BK1255" s="172"/>
      <c r="BM1255" s="9"/>
    </row>
    <row r="1256" spans="2:65" x14ac:dyDescent="0.45">
      <c r="B1256" s="189"/>
      <c r="C1256" s="171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71"/>
      <c r="AI1256" s="171"/>
      <c r="AJ1256" s="171"/>
      <c r="AK1256" s="171"/>
      <c r="AL1256" s="171"/>
      <c r="AM1256" s="171"/>
      <c r="AN1256" s="171"/>
      <c r="AO1256" s="171"/>
      <c r="AP1256" s="171"/>
      <c r="AQ1256" s="171"/>
      <c r="AR1256" s="171"/>
      <c r="AS1256" s="171"/>
      <c r="AT1256" s="171"/>
      <c r="AU1256" s="171"/>
      <c r="AV1256" s="171"/>
      <c r="AW1256" s="171"/>
      <c r="AX1256" s="171"/>
      <c r="AY1256" s="171"/>
      <c r="AZ1256" s="171"/>
      <c r="BA1256" s="171"/>
      <c r="BB1256" s="171"/>
      <c r="BC1256" s="171"/>
      <c r="BD1256" s="171"/>
      <c r="BE1256" s="171"/>
      <c r="BF1256" s="171"/>
      <c r="BG1256" s="171"/>
      <c r="BH1256" s="184"/>
      <c r="BI1256" s="178"/>
      <c r="BJ1256" s="178"/>
      <c r="BK1256" s="172"/>
      <c r="BM1256" s="9"/>
    </row>
    <row r="1257" spans="2:65" x14ac:dyDescent="0.45">
      <c r="B1257" s="189"/>
      <c r="C1257" s="171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71"/>
      <c r="AI1257" s="171"/>
      <c r="AJ1257" s="171"/>
      <c r="AK1257" s="171"/>
      <c r="AL1257" s="171"/>
      <c r="AM1257" s="171"/>
      <c r="AN1257" s="171"/>
      <c r="AO1257" s="171"/>
      <c r="AP1257" s="171"/>
      <c r="AQ1257" s="171"/>
      <c r="AR1257" s="171"/>
      <c r="AS1257" s="171"/>
      <c r="AT1257" s="171"/>
      <c r="AU1257" s="171"/>
      <c r="AV1257" s="171"/>
      <c r="AW1257" s="171"/>
      <c r="AX1257" s="171"/>
      <c r="AY1257" s="171"/>
      <c r="AZ1257" s="171"/>
      <c r="BA1257" s="171"/>
      <c r="BB1257" s="171"/>
      <c r="BC1257" s="171"/>
      <c r="BD1257" s="171"/>
      <c r="BE1257" s="171"/>
      <c r="BF1257" s="171"/>
      <c r="BG1257" s="171"/>
      <c r="BH1257" s="184"/>
      <c r="BI1257" s="178"/>
      <c r="BJ1257" s="178"/>
      <c r="BK1257" s="172"/>
      <c r="BM1257" s="9"/>
    </row>
    <row r="1258" spans="2:65" x14ac:dyDescent="0.45">
      <c r="B1258" s="189"/>
      <c r="C1258" s="171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71"/>
      <c r="AI1258" s="171"/>
      <c r="AJ1258" s="171"/>
      <c r="AK1258" s="171"/>
      <c r="AL1258" s="171"/>
      <c r="AM1258" s="171"/>
      <c r="AN1258" s="171"/>
      <c r="AO1258" s="171"/>
      <c r="AP1258" s="171"/>
      <c r="AQ1258" s="171"/>
      <c r="AR1258" s="171"/>
      <c r="AS1258" s="171"/>
      <c r="AT1258" s="171"/>
      <c r="AU1258" s="171"/>
      <c r="AV1258" s="171"/>
      <c r="AW1258" s="171"/>
      <c r="AX1258" s="171"/>
      <c r="AY1258" s="171"/>
      <c r="AZ1258" s="171"/>
      <c r="BA1258" s="171"/>
      <c r="BB1258" s="171"/>
      <c r="BC1258" s="171"/>
      <c r="BD1258" s="171"/>
      <c r="BE1258" s="171"/>
      <c r="BF1258" s="171"/>
      <c r="BG1258" s="171"/>
      <c r="BH1258" s="184"/>
      <c r="BI1258" s="178"/>
      <c r="BJ1258" s="178"/>
      <c r="BK1258" s="172"/>
      <c r="BM1258" s="9"/>
    </row>
    <row r="1259" spans="2:65" x14ac:dyDescent="0.45">
      <c r="B1259" s="189"/>
      <c r="C1259" s="171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71"/>
      <c r="AI1259" s="171"/>
      <c r="AJ1259" s="171"/>
      <c r="AK1259" s="171"/>
      <c r="AL1259" s="171"/>
      <c r="AM1259" s="171"/>
      <c r="AN1259" s="171"/>
      <c r="AO1259" s="171"/>
      <c r="AP1259" s="171"/>
      <c r="AQ1259" s="171"/>
      <c r="AR1259" s="171"/>
      <c r="AS1259" s="171"/>
      <c r="AT1259" s="171"/>
      <c r="AU1259" s="171"/>
      <c r="AV1259" s="171"/>
      <c r="AW1259" s="171"/>
      <c r="AX1259" s="171"/>
      <c r="AY1259" s="171"/>
      <c r="AZ1259" s="171"/>
      <c r="BA1259" s="171"/>
      <c r="BB1259" s="171"/>
      <c r="BC1259" s="171"/>
      <c r="BD1259" s="171"/>
      <c r="BE1259" s="171"/>
      <c r="BF1259" s="171"/>
      <c r="BG1259" s="171"/>
      <c r="BH1259" s="184"/>
      <c r="BI1259" s="178"/>
      <c r="BJ1259" s="178"/>
      <c r="BK1259" s="172"/>
      <c r="BM1259" s="9"/>
    </row>
    <row r="1260" spans="2:65" x14ac:dyDescent="0.45">
      <c r="B1260" s="189"/>
      <c r="C1260" s="171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71"/>
      <c r="AI1260" s="171"/>
      <c r="AJ1260" s="171"/>
      <c r="AK1260" s="171"/>
      <c r="AL1260" s="171"/>
      <c r="AM1260" s="171"/>
      <c r="AN1260" s="171"/>
      <c r="AO1260" s="171"/>
      <c r="AP1260" s="171"/>
      <c r="AQ1260" s="171"/>
      <c r="AR1260" s="171"/>
      <c r="AS1260" s="171"/>
      <c r="AT1260" s="171"/>
      <c r="AU1260" s="171"/>
      <c r="AV1260" s="171"/>
      <c r="AW1260" s="171"/>
      <c r="AX1260" s="171"/>
      <c r="AY1260" s="171"/>
      <c r="AZ1260" s="171"/>
      <c r="BA1260" s="171"/>
      <c r="BB1260" s="171"/>
      <c r="BC1260" s="171"/>
      <c r="BD1260" s="171"/>
      <c r="BE1260" s="171"/>
      <c r="BF1260" s="171"/>
      <c r="BG1260" s="171"/>
      <c r="BH1260" s="184"/>
      <c r="BI1260" s="178"/>
      <c r="BJ1260" s="178"/>
      <c r="BK1260" s="172"/>
      <c r="BM1260" s="9"/>
    </row>
    <row r="1261" spans="2:65" x14ac:dyDescent="0.45">
      <c r="B1261" s="189"/>
      <c r="C1261" s="171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71"/>
      <c r="AI1261" s="171"/>
      <c r="AJ1261" s="171"/>
      <c r="AK1261" s="171"/>
      <c r="AL1261" s="171"/>
      <c r="AM1261" s="171"/>
      <c r="AN1261" s="171"/>
      <c r="AO1261" s="171"/>
      <c r="AP1261" s="171"/>
      <c r="AQ1261" s="171"/>
      <c r="AR1261" s="171"/>
      <c r="AS1261" s="171"/>
      <c r="AT1261" s="171"/>
      <c r="AU1261" s="171"/>
      <c r="AV1261" s="171"/>
      <c r="AW1261" s="171"/>
      <c r="AX1261" s="171"/>
      <c r="AY1261" s="171"/>
      <c r="AZ1261" s="171"/>
      <c r="BA1261" s="171"/>
      <c r="BB1261" s="171"/>
      <c r="BC1261" s="171"/>
      <c r="BD1261" s="171"/>
      <c r="BE1261" s="171"/>
      <c r="BF1261" s="171"/>
      <c r="BG1261" s="171"/>
      <c r="BH1261" s="184"/>
      <c r="BI1261" s="178"/>
      <c r="BJ1261" s="178"/>
      <c r="BK1261" s="172"/>
      <c r="BM1261" s="9"/>
    </row>
    <row r="1262" spans="2:65" x14ac:dyDescent="0.45">
      <c r="B1262" s="189"/>
      <c r="C1262" s="171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71"/>
      <c r="AI1262" s="171"/>
      <c r="AJ1262" s="171"/>
      <c r="AK1262" s="171"/>
      <c r="AL1262" s="171"/>
      <c r="AM1262" s="171"/>
      <c r="AN1262" s="171"/>
      <c r="AO1262" s="171"/>
      <c r="AP1262" s="171"/>
      <c r="AQ1262" s="171"/>
      <c r="AR1262" s="171"/>
      <c r="AS1262" s="171"/>
      <c r="AT1262" s="171"/>
      <c r="AU1262" s="171"/>
      <c r="AV1262" s="171"/>
      <c r="AW1262" s="171"/>
      <c r="AX1262" s="171"/>
      <c r="AY1262" s="171"/>
      <c r="AZ1262" s="171"/>
      <c r="BA1262" s="171"/>
      <c r="BB1262" s="171"/>
      <c r="BC1262" s="171"/>
      <c r="BD1262" s="171"/>
      <c r="BE1262" s="171"/>
      <c r="BF1262" s="171"/>
      <c r="BG1262" s="171"/>
      <c r="BH1262" s="184"/>
      <c r="BI1262" s="178"/>
      <c r="BJ1262" s="178"/>
      <c r="BK1262" s="172"/>
      <c r="BM1262" s="9"/>
    </row>
    <row r="1263" spans="2:65" x14ac:dyDescent="0.45">
      <c r="B1263" s="189"/>
      <c r="C1263" s="171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71"/>
      <c r="AI1263" s="171"/>
      <c r="AJ1263" s="171"/>
      <c r="AK1263" s="171"/>
      <c r="AL1263" s="171"/>
      <c r="AM1263" s="171"/>
      <c r="AN1263" s="171"/>
      <c r="AO1263" s="171"/>
      <c r="AP1263" s="171"/>
      <c r="AQ1263" s="171"/>
      <c r="AR1263" s="171"/>
      <c r="AS1263" s="171"/>
      <c r="AT1263" s="171"/>
      <c r="AU1263" s="171"/>
      <c r="AV1263" s="171"/>
      <c r="AW1263" s="171"/>
      <c r="AX1263" s="171"/>
      <c r="AY1263" s="171"/>
      <c r="AZ1263" s="171"/>
      <c r="BA1263" s="171"/>
      <c r="BB1263" s="171"/>
      <c r="BC1263" s="171"/>
      <c r="BD1263" s="171"/>
      <c r="BE1263" s="171"/>
      <c r="BF1263" s="171"/>
      <c r="BG1263" s="171"/>
      <c r="BH1263" s="184"/>
      <c r="BI1263" s="178"/>
      <c r="BJ1263" s="178"/>
      <c r="BK1263" s="172"/>
      <c r="BM1263" s="9"/>
    </row>
    <row r="1264" spans="2:65" x14ac:dyDescent="0.45">
      <c r="B1264" s="189"/>
      <c r="C1264" s="171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71"/>
      <c r="AI1264" s="171"/>
      <c r="AJ1264" s="171"/>
      <c r="AK1264" s="171"/>
      <c r="AL1264" s="171"/>
      <c r="AM1264" s="171"/>
      <c r="AN1264" s="171"/>
      <c r="AO1264" s="171"/>
      <c r="AP1264" s="171"/>
      <c r="AQ1264" s="171"/>
      <c r="AR1264" s="171"/>
      <c r="AS1264" s="171"/>
      <c r="AT1264" s="171"/>
      <c r="AU1264" s="171"/>
      <c r="AV1264" s="171"/>
      <c r="AW1264" s="171"/>
      <c r="AX1264" s="171"/>
      <c r="AY1264" s="171"/>
      <c r="AZ1264" s="171"/>
      <c r="BA1264" s="171"/>
      <c r="BB1264" s="171"/>
      <c r="BC1264" s="171"/>
      <c r="BD1264" s="171"/>
      <c r="BE1264" s="171"/>
      <c r="BF1264" s="171"/>
      <c r="BG1264" s="171"/>
      <c r="BH1264" s="184"/>
      <c r="BI1264" s="178"/>
      <c r="BJ1264" s="178"/>
      <c r="BK1264" s="172"/>
      <c r="BM1264" s="9"/>
    </row>
    <row r="1265" spans="1:123" x14ac:dyDescent="0.45">
      <c r="B1265" s="189"/>
      <c r="C1265" s="171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71"/>
      <c r="AI1265" s="171"/>
      <c r="AJ1265" s="171"/>
      <c r="AK1265" s="171"/>
      <c r="AL1265" s="171"/>
      <c r="AM1265" s="171"/>
      <c r="AN1265" s="171"/>
      <c r="AO1265" s="171"/>
      <c r="AP1265" s="171"/>
      <c r="AQ1265" s="171"/>
      <c r="AR1265" s="171"/>
      <c r="AS1265" s="171"/>
      <c r="AT1265" s="171"/>
      <c r="AU1265" s="171"/>
      <c r="AV1265" s="171"/>
      <c r="AW1265" s="171"/>
      <c r="AX1265" s="171"/>
      <c r="AY1265" s="171"/>
      <c r="AZ1265" s="171"/>
      <c r="BA1265" s="171"/>
      <c r="BB1265" s="171"/>
      <c r="BC1265" s="171"/>
      <c r="BD1265" s="171"/>
      <c r="BE1265" s="171"/>
      <c r="BF1265" s="171"/>
      <c r="BG1265" s="171"/>
      <c r="BH1265" s="184"/>
      <c r="BI1265" s="178"/>
      <c r="BJ1265" s="178"/>
      <c r="BK1265" s="172"/>
      <c r="BM1265" s="9"/>
    </row>
    <row r="1266" spans="1:123" x14ac:dyDescent="0.45">
      <c r="B1266" s="189"/>
      <c r="C1266" s="171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71"/>
      <c r="AI1266" s="171"/>
      <c r="AJ1266" s="171"/>
      <c r="AK1266" s="171"/>
      <c r="AL1266" s="171"/>
      <c r="AM1266" s="171"/>
      <c r="AN1266" s="171"/>
      <c r="AO1266" s="171"/>
      <c r="AP1266" s="171"/>
      <c r="AQ1266" s="171"/>
      <c r="AR1266" s="171"/>
      <c r="AS1266" s="171"/>
      <c r="AT1266" s="171"/>
      <c r="AU1266" s="171"/>
      <c r="AV1266" s="171"/>
      <c r="AW1266" s="171"/>
      <c r="AX1266" s="171"/>
      <c r="AY1266" s="171"/>
      <c r="AZ1266" s="171"/>
      <c r="BA1266" s="171"/>
      <c r="BB1266" s="171"/>
      <c r="BC1266" s="171"/>
      <c r="BD1266" s="171"/>
      <c r="BE1266" s="171"/>
      <c r="BF1266" s="171"/>
      <c r="BG1266" s="171"/>
      <c r="BH1266" s="184"/>
      <c r="BI1266" s="178"/>
      <c r="BJ1266" s="178"/>
      <c r="BK1266" s="172"/>
      <c r="BM1266" s="9"/>
    </row>
    <row r="1267" spans="1:123" x14ac:dyDescent="0.45">
      <c r="B1267" s="189"/>
      <c r="C1267" s="171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71"/>
      <c r="AI1267" s="171"/>
      <c r="AJ1267" s="171"/>
      <c r="AK1267" s="171"/>
      <c r="AL1267" s="171"/>
      <c r="AM1267" s="171"/>
      <c r="AN1267" s="171"/>
      <c r="AO1267" s="171"/>
      <c r="AP1267" s="171"/>
      <c r="AQ1267" s="171"/>
      <c r="AR1267" s="171"/>
      <c r="AS1267" s="171"/>
      <c r="AT1267" s="171"/>
      <c r="AU1267" s="171"/>
      <c r="AV1267" s="171"/>
      <c r="AW1267" s="171"/>
      <c r="AX1267" s="171"/>
      <c r="AY1267" s="171"/>
      <c r="AZ1267" s="171"/>
      <c r="BA1267" s="171"/>
      <c r="BB1267" s="171"/>
      <c r="BC1267" s="171"/>
      <c r="BD1267" s="171"/>
      <c r="BE1267" s="171"/>
      <c r="BF1267" s="171"/>
      <c r="BG1267" s="171"/>
      <c r="BH1267" s="184"/>
      <c r="BI1267" s="178"/>
      <c r="BJ1267" s="178"/>
      <c r="BK1267" s="172"/>
      <c r="BM1267" s="9"/>
    </row>
    <row r="1268" spans="1:123" x14ac:dyDescent="0.45">
      <c r="B1268" s="189"/>
      <c r="C1268" s="171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71"/>
      <c r="AI1268" s="171"/>
      <c r="AJ1268" s="171"/>
      <c r="AK1268" s="171"/>
      <c r="AL1268" s="171"/>
      <c r="AM1268" s="171"/>
      <c r="AN1268" s="171"/>
      <c r="AO1268" s="171"/>
      <c r="AP1268" s="171"/>
      <c r="AQ1268" s="171"/>
      <c r="AR1268" s="171"/>
      <c r="AS1268" s="171"/>
      <c r="AT1268" s="171"/>
      <c r="AU1268" s="171"/>
      <c r="AV1268" s="171"/>
      <c r="AW1268" s="171"/>
      <c r="AX1268" s="171"/>
      <c r="AY1268" s="171"/>
      <c r="AZ1268" s="171"/>
      <c r="BA1268" s="171"/>
      <c r="BB1268" s="171"/>
      <c r="BC1268" s="171"/>
      <c r="BD1268" s="171"/>
      <c r="BE1268" s="171"/>
      <c r="BF1268" s="171"/>
      <c r="BG1268" s="171"/>
      <c r="BH1268" s="184"/>
      <c r="BI1268" s="178"/>
      <c r="BJ1268" s="178"/>
      <c r="BK1268" s="172"/>
      <c r="BM1268" s="9"/>
    </row>
    <row r="1269" spans="1:123" x14ac:dyDescent="0.45">
      <c r="B1269" s="189"/>
      <c r="C1269" s="171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71"/>
      <c r="AI1269" s="171"/>
      <c r="AJ1269" s="171"/>
      <c r="AK1269" s="171"/>
      <c r="AL1269" s="171"/>
      <c r="AM1269" s="171"/>
      <c r="AN1269" s="171"/>
      <c r="AO1269" s="171"/>
      <c r="AP1269" s="171"/>
      <c r="AQ1269" s="171"/>
      <c r="AR1269" s="171"/>
      <c r="AS1269" s="171"/>
      <c r="AT1269" s="171"/>
      <c r="AU1269" s="171"/>
      <c r="AV1269" s="171"/>
      <c r="AW1269" s="171"/>
      <c r="AX1269" s="171"/>
      <c r="AY1269" s="171"/>
      <c r="AZ1269" s="171"/>
      <c r="BA1269" s="171"/>
      <c r="BB1269" s="171"/>
      <c r="BC1269" s="171"/>
      <c r="BD1269" s="171"/>
      <c r="BE1269" s="171"/>
      <c r="BF1269" s="171"/>
      <c r="BG1269" s="171"/>
      <c r="BH1269" s="184"/>
      <c r="BI1269" s="178"/>
      <c r="BJ1269" s="178"/>
      <c r="BK1269" s="172"/>
      <c r="BM1269" s="9"/>
    </row>
    <row r="1270" spans="1:123" x14ac:dyDescent="0.45">
      <c r="B1270" s="189"/>
      <c r="C1270" s="171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71"/>
      <c r="AI1270" s="171"/>
      <c r="AJ1270" s="171"/>
      <c r="AK1270" s="171"/>
      <c r="AL1270" s="171"/>
      <c r="AM1270" s="171"/>
      <c r="AN1270" s="171"/>
      <c r="AO1270" s="171"/>
      <c r="AP1270" s="171"/>
      <c r="AQ1270" s="171"/>
      <c r="AR1270" s="171"/>
      <c r="AS1270" s="171"/>
      <c r="AT1270" s="171"/>
      <c r="AU1270" s="171"/>
      <c r="AV1270" s="171"/>
      <c r="AW1270" s="171"/>
      <c r="AX1270" s="171"/>
      <c r="AY1270" s="171"/>
      <c r="AZ1270" s="171"/>
      <c r="BA1270" s="171"/>
      <c r="BB1270" s="171"/>
      <c r="BC1270" s="171"/>
      <c r="BD1270" s="171"/>
      <c r="BE1270" s="171"/>
      <c r="BF1270" s="171"/>
      <c r="BG1270" s="171"/>
      <c r="BH1270" s="184"/>
      <c r="BI1270" s="178"/>
      <c r="BJ1270" s="178"/>
      <c r="BK1270" s="172"/>
      <c r="BM1270" s="9"/>
    </row>
    <row r="1271" spans="1:123" x14ac:dyDescent="0.45">
      <c r="B1271" s="189"/>
      <c r="C1271" s="171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71"/>
      <c r="AI1271" s="171"/>
      <c r="AJ1271" s="171"/>
      <c r="AK1271" s="171"/>
      <c r="AL1271" s="171"/>
      <c r="AM1271" s="171"/>
      <c r="AN1271" s="171"/>
      <c r="AO1271" s="171"/>
      <c r="AP1271" s="171"/>
      <c r="AQ1271" s="171"/>
      <c r="AR1271" s="171"/>
      <c r="AS1271" s="171"/>
      <c r="AT1271" s="171"/>
      <c r="AU1271" s="171"/>
      <c r="AV1271" s="171"/>
      <c r="AW1271" s="171"/>
      <c r="AX1271" s="171"/>
      <c r="AY1271" s="171"/>
      <c r="AZ1271" s="171"/>
      <c r="BA1271" s="171"/>
      <c r="BB1271" s="171"/>
      <c r="BC1271" s="171"/>
      <c r="BD1271" s="171"/>
      <c r="BE1271" s="171"/>
      <c r="BF1271" s="171"/>
      <c r="BG1271" s="171"/>
      <c r="BH1271" s="184"/>
      <c r="BI1271" s="178"/>
      <c r="BJ1271" s="178"/>
      <c r="BK1271" s="172"/>
      <c r="BM1271" s="9"/>
    </row>
    <row r="1272" spans="1:123" x14ac:dyDescent="0.45">
      <c r="B1272" s="189"/>
      <c r="C1272" s="171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71"/>
      <c r="AI1272" s="171"/>
      <c r="AJ1272" s="171"/>
      <c r="AK1272" s="171"/>
      <c r="AL1272" s="171"/>
      <c r="AM1272" s="171"/>
      <c r="AN1272" s="171"/>
      <c r="AO1272" s="171"/>
      <c r="AP1272" s="171"/>
      <c r="AQ1272" s="171"/>
      <c r="AR1272" s="171"/>
      <c r="AS1272" s="171"/>
      <c r="AT1272" s="171"/>
      <c r="AU1272" s="171"/>
      <c r="AV1272" s="171"/>
      <c r="AW1272" s="171"/>
      <c r="AX1272" s="171"/>
      <c r="AY1272" s="171"/>
      <c r="AZ1272" s="171"/>
      <c r="BA1272" s="171"/>
      <c r="BB1272" s="171"/>
      <c r="BC1272" s="171"/>
      <c r="BD1272" s="171"/>
      <c r="BE1272" s="171"/>
      <c r="BF1272" s="171"/>
      <c r="BG1272" s="171"/>
      <c r="BH1272" s="184"/>
      <c r="BI1272" s="178"/>
      <c r="BJ1272" s="178"/>
      <c r="BK1272" s="172"/>
      <c r="BM1272" s="9"/>
    </row>
    <row r="1273" spans="1:123" x14ac:dyDescent="0.45">
      <c r="B1273" s="189"/>
      <c r="C1273" s="171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71"/>
      <c r="AI1273" s="171"/>
      <c r="AJ1273" s="171"/>
      <c r="AK1273" s="171"/>
      <c r="AL1273" s="171"/>
      <c r="AM1273" s="171"/>
      <c r="AN1273" s="171"/>
      <c r="AO1273" s="171"/>
      <c r="AP1273" s="171"/>
      <c r="AQ1273" s="171"/>
      <c r="AR1273" s="171"/>
      <c r="AS1273" s="171"/>
      <c r="AT1273" s="171"/>
      <c r="AU1273" s="171"/>
      <c r="AV1273" s="171"/>
      <c r="AW1273" s="171"/>
      <c r="AX1273" s="171"/>
      <c r="AY1273" s="171"/>
      <c r="AZ1273" s="171"/>
      <c r="BA1273" s="171"/>
      <c r="BB1273" s="171"/>
      <c r="BC1273" s="171"/>
      <c r="BD1273" s="171"/>
      <c r="BE1273" s="171"/>
      <c r="BF1273" s="171"/>
      <c r="BG1273" s="171"/>
      <c r="BH1273" s="184"/>
      <c r="BI1273" s="178"/>
      <c r="BJ1273" s="178"/>
      <c r="BK1273" s="172"/>
      <c r="BM1273" s="9"/>
    </row>
    <row r="1274" spans="1:123" x14ac:dyDescent="0.45">
      <c r="B1274" s="189"/>
      <c r="C1274" s="171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71"/>
      <c r="AI1274" s="171"/>
      <c r="AJ1274" s="171"/>
      <c r="AK1274" s="171"/>
      <c r="AL1274" s="171"/>
      <c r="AM1274" s="171"/>
      <c r="AN1274" s="171"/>
      <c r="AO1274" s="171"/>
      <c r="AP1274" s="171"/>
      <c r="AQ1274" s="171"/>
      <c r="AR1274" s="171"/>
      <c r="AS1274" s="171"/>
      <c r="AT1274" s="171"/>
      <c r="AU1274" s="171"/>
      <c r="AV1274" s="171"/>
      <c r="AW1274" s="171"/>
      <c r="AX1274" s="171"/>
      <c r="AY1274" s="171"/>
      <c r="AZ1274" s="171"/>
      <c r="BA1274" s="171"/>
      <c r="BB1274" s="171"/>
      <c r="BC1274" s="171"/>
      <c r="BD1274" s="171"/>
      <c r="BE1274" s="171"/>
      <c r="BF1274" s="171"/>
      <c r="BG1274" s="171"/>
      <c r="BH1274" s="184"/>
      <c r="BI1274" s="178"/>
      <c r="BJ1274" s="178"/>
      <c r="BK1274" s="172"/>
      <c r="BM1274" s="9"/>
    </row>
    <row r="1275" spans="1:123" x14ac:dyDescent="0.45">
      <c r="B1275" s="189"/>
      <c r="C1275" s="171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71"/>
      <c r="AI1275" s="171"/>
      <c r="AJ1275" s="171"/>
      <c r="AK1275" s="171"/>
      <c r="AL1275" s="171"/>
      <c r="AM1275" s="171"/>
      <c r="AN1275" s="171"/>
      <c r="AO1275" s="171"/>
      <c r="AP1275" s="171"/>
      <c r="AQ1275" s="171"/>
      <c r="AR1275" s="171"/>
      <c r="AS1275" s="171"/>
      <c r="AT1275" s="171"/>
      <c r="AU1275" s="171"/>
      <c r="AV1275" s="171"/>
      <c r="AW1275" s="171"/>
      <c r="AX1275" s="171"/>
      <c r="AY1275" s="171"/>
      <c r="AZ1275" s="171"/>
      <c r="BA1275" s="171"/>
      <c r="BB1275" s="171"/>
      <c r="BC1275" s="171"/>
      <c r="BD1275" s="171"/>
      <c r="BE1275" s="171"/>
      <c r="BF1275" s="171"/>
      <c r="BG1275" s="171"/>
      <c r="BH1275" s="184"/>
      <c r="BI1275" s="178"/>
      <c r="BJ1275" s="178"/>
      <c r="BK1275" s="172"/>
      <c r="BM1275" s="9"/>
    </row>
    <row r="1276" spans="1:123" x14ac:dyDescent="0.45">
      <c r="B1276" s="189"/>
      <c r="C1276" s="171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71"/>
      <c r="AI1276" s="171"/>
      <c r="AJ1276" s="171"/>
      <c r="AK1276" s="171"/>
      <c r="AL1276" s="171"/>
      <c r="AM1276" s="171"/>
      <c r="AN1276" s="171"/>
      <c r="AO1276" s="171"/>
      <c r="AP1276" s="171"/>
      <c r="AQ1276" s="171"/>
      <c r="AR1276" s="171"/>
      <c r="AS1276" s="171"/>
      <c r="AT1276" s="171"/>
      <c r="AU1276" s="171"/>
      <c r="AV1276" s="171"/>
      <c r="AW1276" s="171"/>
      <c r="AX1276" s="171"/>
      <c r="AY1276" s="171"/>
      <c r="AZ1276" s="171"/>
      <c r="BA1276" s="171"/>
      <c r="BB1276" s="171"/>
      <c r="BC1276" s="171"/>
      <c r="BD1276" s="171"/>
      <c r="BE1276" s="171"/>
      <c r="BF1276" s="171"/>
      <c r="BG1276" s="171"/>
      <c r="BH1276" s="184"/>
      <c r="BI1276" s="178"/>
      <c r="BJ1276" s="178"/>
      <c r="BK1276" s="172"/>
      <c r="BM1276" s="9"/>
    </row>
    <row r="1277" spans="1:123" x14ac:dyDescent="0.45">
      <c r="B1277" s="189"/>
      <c r="C1277" s="171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71"/>
      <c r="AI1277" s="171"/>
      <c r="AJ1277" s="171"/>
      <c r="AK1277" s="171"/>
      <c r="AL1277" s="171"/>
      <c r="AM1277" s="171"/>
      <c r="AN1277" s="171"/>
      <c r="AO1277" s="171"/>
      <c r="AP1277" s="171"/>
      <c r="AQ1277" s="171"/>
      <c r="AR1277" s="171"/>
      <c r="AS1277" s="171"/>
      <c r="AT1277" s="171"/>
      <c r="AU1277" s="171"/>
      <c r="AV1277" s="171"/>
      <c r="AW1277" s="171"/>
      <c r="AX1277" s="171"/>
      <c r="AY1277" s="171"/>
      <c r="AZ1277" s="171"/>
      <c r="BA1277" s="171"/>
      <c r="BB1277" s="171"/>
      <c r="BC1277" s="171"/>
      <c r="BD1277" s="171"/>
      <c r="BE1277" s="171"/>
      <c r="BF1277" s="171"/>
      <c r="BG1277" s="171"/>
      <c r="BH1277" s="184"/>
      <c r="BI1277" s="178"/>
      <c r="BJ1277" s="178"/>
      <c r="BK1277" s="172"/>
      <c r="BM1277" s="9"/>
    </row>
    <row r="1278" spans="1:123" x14ac:dyDescent="0.45">
      <c r="B1278" s="189"/>
      <c r="C1278" s="171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71"/>
      <c r="AI1278" s="171"/>
      <c r="AJ1278" s="171"/>
      <c r="AK1278" s="171"/>
      <c r="AL1278" s="171"/>
      <c r="AM1278" s="171"/>
      <c r="AN1278" s="171"/>
      <c r="AO1278" s="171"/>
      <c r="AP1278" s="171"/>
      <c r="AQ1278" s="171"/>
      <c r="AR1278" s="171"/>
      <c r="AS1278" s="171"/>
      <c r="AT1278" s="171"/>
      <c r="AU1278" s="171"/>
      <c r="AV1278" s="171"/>
      <c r="AW1278" s="171"/>
      <c r="AX1278" s="171"/>
      <c r="AY1278" s="171"/>
      <c r="AZ1278" s="171"/>
      <c r="BA1278" s="171"/>
      <c r="BB1278" s="171"/>
      <c r="BC1278" s="171"/>
      <c r="BD1278" s="171"/>
      <c r="BE1278" s="171"/>
      <c r="BF1278" s="171"/>
      <c r="BG1278" s="171"/>
      <c r="BH1278" s="184"/>
      <c r="BI1278" s="178"/>
      <c r="BJ1278" s="178"/>
      <c r="BK1278" s="172"/>
      <c r="BM1278" s="9"/>
    </row>
    <row r="1279" spans="1:123" s="14" customFormat="1" ht="14.65" thickBot="1" x14ac:dyDescent="0.5">
      <c r="A1279" s="8"/>
      <c r="B1279" s="189"/>
      <c r="C1279" s="171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71"/>
      <c r="AI1279" s="171"/>
      <c r="AJ1279" s="171"/>
      <c r="AK1279" s="171"/>
      <c r="AL1279" s="171"/>
      <c r="AM1279" s="171"/>
      <c r="AN1279" s="171"/>
      <c r="AO1279" s="171"/>
      <c r="AP1279" s="171"/>
      <c r="AQ1279" s="171"/>
      <c r="AR1279" s="171"/>
      <c r="AS1279" s="171"/>
      <c r="AT1279" s="171"/>
      <c r="AU1279" s="171"/>
      <c r="AV1279" s="171"/>
      <c r="AW1279" s="171"/>
      <c r="AX1279" s="171"/>
      <c r="AY1279" s="171"/>
      <c r="AZ1279" s="171"/>
      <c r="BA1279" s="171"/>
      <c r="BB1279" s="171"/>
      <c r="BC1279" s="171"/>
      <c r="BD1279" s="171"/>
      <c r="BE1279" s="171"/>
      <c r="BF1279" s="171"/>
      <c r="BG1279" s="171"/>
      <c r="BH1279" s="184"/>
      <c r="BI1279" s="178"/>
      <c r="BJ1279" s="178"/>
      <c r="BK1279" s="172"/>
      <c r="BL1279"/>
      <c r="BM1279" s="9"/>
      <c r="BN1279"/>
    </row>
    <row r="1280" spans="1:123" ht="14.65" thickTop="1" x14ac:dyDescent="0.45">
      <c r="B1280" s="189"/>
      <c r="C1280" s="171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71"/>
      <c r="AI1280" s="171"/>
      <c r="AJ1280" s="171"/>
      <c r="AK1280" s="171"/>
      <c r="AL1280" s="171"/>
      <c r="AM1280" s="171"/>
      <c r="AN1280" s="171"/>
      <c r="AO1280" s="171"/>
      <c r="AP1280" s="171"/>
      <c r="AQ1280" s="171"/>
      <c r="AR1280" s="171"/>
      <c r="AS1280" s="171"/>
      <c r="AT1280" s="171"/>
      <c r="AU1280" s="171"/>
      <c r="AV1280" s="171"/>
      <c r="AW1280" s="171"/>
      <c r="AX1280" s="171"/>
      <c r="AY1280" s="171"/>
      <c r="AZ1280" s="171"/>
      <c r="BA1280" s="171"/>
      <c r="BB1280" s="171"/>
      <c r="BC1280" s="171"/>
      <c r="BD1280" s="171"/>
      <c r="BE1280" s="171"/>
      <c r="BF1280" s="171"/>
      <c r="BG1280" s="171"/>
      <c r="BH1280" s="184"/>
      <c r="BI1280" s="178"/>
      <c r="BJ1280" s="178"/>
      <c r="BK1280" s="172"/>
      <c r="BM1280" s="9"/>
      <c r="BO1280" s="102"/>
      <c r="BP1280" s="102"/>
      <c r="BQ1280" s="102"/>
      <c r="BR1280" s="102"/>
      <c r="BS1280" s="102"/>
      <c r="BT1280" s="102"/>
      <c r="BU1280" s="102"/>
      <c r="BV1280" s="102"/>
      <c r="BW1280" s="102"/>
      <c r="BX1280" s="102"/>
      <c r="BY1280" s="102"/>
      <c r="BZ1280" s="102"/>
      <c r="CA1280" s="102"/>
      <c r="CB1280" s="102"/>
      <c r="CC1280" s="102"/>
      <c r="CD1280" s="102"/>
      <c r="CE1280" s="102"/>
      <c r="CF1280" s="102"/>
      <c r="CG1280" s="102"/>
      <c r="CH1280" s="102"/>
      <c r="CI1280" s="102"/>
      <c r="CJ1280" s="102"/>
      <c r="CK1280" s="102"/>
      <c r="CL1280" s="102"/>
      <c r="CM1280" s="102"/>
      <c r="CN1280" s="102"/>
      <c r="CO1280" s="102"/>
      <c r="CP1280" s="102"/>
      <c r="CQ1280" s="102"/>
      <c r="CR1280" s="102"/>
      <c r="CS1280" s="102"/>
      <c r="CT1280" s="102"/>
      <c r="CU1280" s="102"/>
      <c r="CV1280" s="102"/>
      <c r="CW1280" s="102"/>
      <c r="CX1280" s="102"/>
      <c r="CY1280" s="102"/>
      <c r="CZ1280" s="102"/>
      <c r="DA1280" s="102"/>
      <c r="DB1280" s="102"/>
      <c r="DC1280" s="102"/>
      <c r="DD1280" s="102"/>
      <c r="DE1280" s="102"/>
      <c r="DF1280" s="102"/>
      <c r="DG1280" s="102"/>
      <c r="DH1280" s="102"/>
      <c r="DI1280" s="102"/>
      <c r="DJ1280" s="102"/>
      <c r="DK1280" s="102"/>
      <c r="DL1280" s="102"/>
      <c r="DM1280" s="102"/>
      <c r="DN1280" s="102"/>
      <c r="DO1280" s="102"/>
      <c r="DP1280" s="102"/>
      <c r="DQ1280" s="102"/>
      <c r="DR1280" s="102"/>
      <c r="DS1280" s="102"/>
    </row>
    <row r="1281" spans="2:123" x14ac:dyDescent="0.45">
      <c r="B1281" s="189"/>
      <c r="C1281" s="171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71"/>
      <c r="AI1281" s="171"/>
      <c r="AJ1281" s="171"/>
      <c r="AK1281" s="171"/>
      <c r="AL1281" s="171"/>
      <c r="AM1281" s="171"/>
      <c r="AN1281" s="171"/>
      <c r="AO1281" s="171"/>
      <c r="AP1281" s="171"/>
      <c r="AQ1281" s="171"/>
      <c r="AR1281" s="171"/>
      <c r="AS1281" s="171"/>
      <c r="AT1281" s="171"/>
      <c r="AU1281" s="171"/>
      <c r="AV1281" s="171"/>
      <c r="AW1281" s="171"/>
      <c r="AX1281" s="171"/>
      <c r="AY1281" s="171"/>
      <c r="AZ1281" s="171"/>
      <c r="BA1281" s="171"/>
      <c r="BB1281" s="171"/>
      <c r="BC1281" s="171"/>
      <c r="BD1281" s="171"/>
      <c r="BE1281" s="171"/>
      <c r="BF1281" s="171"/>
      <c r="BG1281" s="171"/>
      <c r="BH1281" s="184"/>
      <c r="BI1281" s="178"/>
      <c r="BJ1281" s="178"/>
      <c r="BK1281" s="172"/>
      <c r="BM1281" s="9"/>
      <c r="BO1281" s="8">
        <v>0</v>
      </c>
      <c r="BP1281" s="39">
        <v>0</v>
      </c>
      <c r="BQ1281" s="39">
        <v>0</v>
      </c>
      <c r="BR1281" s="39">
        <v>0</v>
      </c>
      <c r="BS1281" s="39">
        <v>0</v>
      </c>
      <c r="BT1281" s="39">
        <v>0</v>
      </c>
      <c r="BU1281" s="39">
        <v>0</v>
      </c>
      <c r="BV1281" s="39">
        <v>0</v>
      </c>
      <c r="BW1281" s="39">
        <v>0</v>
      </c>
      <c r="BX1281" s="39">
        <v>0</v>
      </c>
      <c r="BY1281" s="39">
        <v>0</v>
      </c>
      <c r="BZ1281" s="39">
        <v>0</v>
      </c>
      <c r="CA1281" s="39">
        <v>0</v>
      </c>
      <c r="CB1281" s="39">
        <v>0</v>
      </c>
      <c r="CC1281" s="39">
        <v>0</v>
      </c>
      <c r="CD1281" s="39">
        <v>0</v>
      </c>
      <c r="CE1281" s="39">
        <v>0</v>
      </c>
      <c r="CF1281" s="39">
        <v>0</v>
      </c>
      <c r="CG1281" s="39">
        <v>0</v>
      </c>
      <c r="CH1281" s="39">
        <v>0</v>
      </c>
      <c r="CI1281" s="39">
        <v>0</v>
      </c>
      <c r="CJ1281" s="39">
        <v>0</v>
      </c>
      <c r="CK1281" s="39">
        <v>0</v>
      </c>
      <c r="CL1281" s="39">
        <v>0</v>
      </c>
      <c r="CM1281" s="39">
        <v>0</v>
      </c>
      <c r="CN1281" s="39">
        <v>0</v>
      </c>
      <c r="CO1281" s="39">
        <v>0</v>
      </c>
      <c r="CP1281" s="39">
        <v>0</v>
      </c>
      <c r="CQ1281" s="39">
        <v>0</v>
      </c>
      <c r="CR1281" s="39">
        <v>0</v>
      </c>
      <c r="CS1281" s="39">
        <v>0</v>
      </c>
      <c r="CT1281" s="39">
        <v>0</v>
      </c>
      <c r="CU1281" s="39">
        <v>0</v>
      </c>
      <c r="CV1281" s="39">
        <v>0</v>
      </c>
      <c r="CW1281" s="39">
        <v>0</v>
      </c>
      <c r="CX1281" s="39">
        <v>0</v>
      </c>
      <c r="CY1281" s="39">
        <v>0</v>
      </c>
      <c r="CZ1281" s="39">
        <v>0</v>
      </c>
      <c r="DA1281" s="39">
        <v>0</v>
      </c>
      <c r="DB1281" s="39">
        <v>0</v>
      </c>
      <c r="DC1281" s="39">
        <v>0</v>
      </c>
      <c r="DD1281" s="39">
        <v>0</v>
      </c>
      <c r="DE1281" s="39">
        <v>0</v>
      </c>
      <c r="DF1281" s="39">
        <v>0</v>
      </c>
      <c r="DG1281" s="39">
        <v>0</v>
      </c>
      <c r="DH1281" s="39">
        <v>0</v>
      </c>
      <c r="DI1281" s="39">
        <v>0</v>
      </c>
      <c r="DJ1281" s="39">
        <v>0</v>
      </c>
      <c r="DK1281" s="39">
        <v>0</v>
      </c>
      <c r="DL1281" s="39">
        <v>0</v>
      </c>
      <c r="DM1281" s="39">
        <v>0</v>
      </c>
      <c r="DN1281" s="39">
        <v>0</v>
      </c>
      <c r="DO1281" s="39">
        <v>0</v>
      </c>
      <c r="DP1281" s="39">
        <v>0</v>
      </c>
      <c r="DQ1281" s="39">
        <v>0</v>
      </c>
      <c r="DR1281" s="39">
        <v>0</v>
      </c>
      <c r="DS1281" s="39">
        <v>0</v>
      </c>
    </row>
    <row r="1282" spans="2:123" x14ac:dyDescent="0.45">
      <c r="B1282" s="189"/>
      <c r="C1282" s="171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71"/>
      <c r="AI1282" s="171"/>
      <c r="AJ1282" s="171"/>
      <c r="AK1282" s="171"/>
      <c r="AL1282" s="171"/>
      <c r="AM1282" s="171"/>
      <c r="AN1282" s="171"/>
      <c r="AO1282" s="171"/>
      <c r="AP1282" s="171"/>
      <c r="AQ1282" s="171"/>
      <c r="AR1282" s="171"/>
      <c r="AS1282" s="171"/>
      <c r="AT1282" s="171"/>
      <c r="AU1282" s="171"/>
      <c r="AV1282" s="171"/>
      <c r="AW1282" s="171"/>
      <c r="AX1282" s="171"/>
      <c r="AY1282" s="171"/>
      <c r="AZ1282" s="171"/>
      <c r="BA1282" s="171"/>
      <c r="BB1282" s="171"/>
      <c r="BC1282" s="171"/>
      <c r="BD1282" s="171"/>
      <c r="BE1282" s="171"/>
      <c r="BF1282" s="171"/>
      <c r="BG1282" s="171"/>
      <c r="BH1282" s="184"/>
      <c r="BI1282" s="178"/>
      <c r="BJ1282" s="178"/>
      <c r="BK1282" s="172"/>
      <c r="BM1282" s="9"/>
      <c r="BO1282" s="40">
        <f t="shared" ref="BO1282:CT1282" si="62">ROWS(C1280:C1299)-COUNTBLANK(C1280:C1299)</f>
        <v>0</v>
      </c>
      <c r="BP1282" s="40">
        <f t="shared" si="62"/>
        <v>0</v>
      </c>
      <c r="BQ1282" s="40">
        <f t="shared" si="62"/>
        <v>0</v>
      </c>
      <c r="BR1282" s="40">
        <f t="shared" si="62"/>
        <v>0</v>
      </c>
      <c r="BS1282" s="40">
        <f t="shared" si="62"/>
        <v>0</v>
      </c>
      <c r="BT1282" s="40">
        <f t="shared" si="62"/>
        <v>0</v>
      </c>
      <c r="BU1282" s="40">
        <f t="shared" si="62"/>
        <v>0</v>
      </c>
      <c r="BV1282" s="40">
        <f t="shared" si="62"/>
        <v>0</v>
      </c>
      <c r="BW1282" s="40">
        <f t="shared" si="62"/>
        <v>0</v>
      </c>
      <c r="BX1282" s="40">
        <f t="shared" si="62"/>
        <v>0</v>
      </c>
      <c r="BY1282" s="40">
        <f t="shared" si="62"/>
        <v>0</v>
      </c>
      <c r="BZ1282" s="40">
        <f t="shared" si="62"/>
        <v>0</v>
      </c>
      <c r="CA1282" s="40">
        <f t="shared" si="62"/>
        <v>0</v>
      </c>
      <c r="CB1282" s="40">
        <f t="shared" si="62"/>
        <v>0</v>
      </c>
      <c r="CC1282" s="40">
        <f t="shared" si="62"/>
        <v>0</v>
      </c>
      <c r="CD1282" s="40">
        <f t="shared" si="62"/>
        <v>0</v>
      </c>
      <c r="CE1282" s="40">
        <f t="shared" si="62"/>
        <v>0</v>
      </c>
      <c r="CF1282" s="40">
        <f t="shared" si="62"/>
        <v>0</v>
      </c>
      <c r="CG1282" s="40">
        <f t="shared" si="62"/>
        <v>0</v>
      </c>
      <c r="CH1282" s="40">
        <f t="shared" si="62"/>
        <v>0</v>
      </c>
      <c r="CI1282" s="40">
        <f t="shared" si="62"/>
        <v>0</v>
      </c>
      <c r="CJ1282" s="40">
        <f t="shared" si="62"/>
        <v>0</v>
      </c>
      <c r="CK1282" s="40">
        <f t="shared" si="62"/>
        <v>0</v>
      </c>
      <c r="CL1282" s="40">
        <f t="shared" si="62"/>
        <v>0</v>
      </c>
      <c r="CM1282" s="40">
        <f t="shared" si="62"/>
        <v>0</v>
      </c>
      <c r="CN1282" s="40">
        <f t="shared" si="62"/>
        <v>0</v>
      </c>
      <c r="CO1282" s="40">
        <f t="shared" si="62"/>
        <v>0</v>
      </c>
      <c r="CP1282" s="40">
        <f t="shared" si="62"/>
        <v>0</v>
      </c>
      <c r="CQ1282" s="40">
        <f t="shared" si="62"/>
        <v>0</v>
      </c>
      <c r="CR1282" s="40">
        <f t="shared" si="62"/>
        <v>0</v>
      </c>
      <c r="CS1282" s="40">
        <f t="shared" si="62"/>
        <v>0</v>
      </c>
      <c r="CT1282" s="40">
        <f t="shared" si="62"/>
        <v>0</v>
      </c>
      <c r="CU1282" s="40">
        <f t="shared" ref="CU1282:DS1282" si="63">ROWS(AI1280:AI1299)-COUNTBLANK(AI1280:AI1299)</f>
        <v>0</v>
      </c>
      <c r="CV1282" s="40">
        <f t="shared" si="63"/>
        <v>0</v>
      </c>
      <c r="CW1282" s="40">
        <f t="shared" si="63"/>
        <v>0</v>
      </c>
      <c r="CX1282" s="40">
        <f t="shared" si="63"/>
        <v>0</v>
      </c>
      <c r="CY1282" s="40">
        <f t="shared" si="63"/>
        <v>0</v>
      </c>
      <c r="CZ1282" s="40">
        <f t="shared" si="63"/>
        <v>0</v>
      </c>
      <c r="DA1282" s="40">
        <f t="shared" si="63"/>
        <v>0</v>
      </c>
      <c r="DB1282" s="40">
        <f t="shared" si="63"/>
        <v>0</v>
      </c>
      <c r="DC1282" s="40">
        <f t="shared" si="63"/>
        <v>0</v>
      </c>
      <c r="DD1282" s="40">
        <f t="shared" si="63"/>
        <v>0</v>
      </c>
      <c r="DE1282" s="40">
        <f t="shared" si="63"/>
        <v>0</v>
      </c>
      <c r="DF1282" s="40">
        <f t="shared" si="63"/>
        <v>0</v>
      </c>
      <c r="DG1282" s="40">
        <f t="shared" si="63"/>
        <v>0</v>
      </c>
      <c r="DH1282" s="40">
        <f t="shared" si="63"/>
        <v>0</v>
      </c>
      <c r="DI1282" s="40">
        <f t="shared" si="63"/>
        <v>0</v>
      </c>
      <c r="DJ1282" s="40">
        <f t="shared" si="63"/>
        <v>0</v>
      </c>
      <c r="DK1282" s="40">
        <f t="shared" si="63"/>
        <v>0</v>
      </c>
      <c r="DL1282" s="40">
        <f t="shared" si="63"/>
        <v>0</v>
      </c>
      <c r="DM1282" s="40">
        <f t="shared" si="63"/>
        <v>0</v>
      </c>
      <c r="DN1282" s="40">
        <f t="shared" si="63"/>
        <v>0</v>
      </c>
      <c r="DO1282" s="40">
        <f t="shared" si="63"/>
        <v>0</v>
      </c>
      <c r="DP1282" s="40">
        <f t="shared" si="63"/>
        <v>0</v>
      </c>
      <c r="DQ1282" s="40">
        <f t="shared" si="63"/>
        <v>0</v>
      </c>
      <c r="DR1282" s="40">
        <f t="shared" si="63"/>
        <v>0</v>
      </c>
      <c r="DS1282" s="40">
        <f t="shared" si="63"/>
        <v>0</v>
      </c>
    </row>
    <row r="1283" spans="2:123" x14ac:dyDescent="0.45">
      <c r="B1283" s="189"/>
      <c r="C1283" s="171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71"/>
      <c r="AI1283" s="171"/>
      <c r="AJ1283" s="171"/>
      <c r="AK1283" s="171"/>
      <c r="AL1283" s="171"/>
      <c r="AM1283" s="171"/>
      <c r="AN1283" s="171"/>
      <c r="AO1283" s="171"/>
      <c r="AP1283" s="171"/>
      <c r="AQ1283" s="171"/>
      <c r="AR1283" s="171"/>
      <c r="AS1283" s="171"/>
      <c r="AT1283" s="171"/>
      <c r="AU1283" s="171"/>
      <c r="AV1283" s="171"/>
      <c r="AW1283" s="171"/>
      <c r="AX1283" s="171"/>
      <c r="AY1283" s="171"/>
      <c r="AZ1283" s="171"/>
      <c r="BA1283" s="171"/>
      <c r="BB1283" s="171"/>
      <c r="BC1283" s="171"/>
      <c r="BD1283" s="171"/>
      <c r="BE1283" s="171"/>
      <c r="BF1283" s="171"/>
      <c r="BG1283" s="171"/>
      <c r="BH1283" s="184"/>
      <c r="BI1283" s="178"/>
      <c r="BJ1283" s="178"/>
      <c r="BK1283" s="172"/>
      <c r="BM1283" s="9"/>
    </row>
    <row r="1284" spans="2:123" x14ac:dyDescent="0.45">
      <c r="B1284" s="189"/>
      <c r="C1284" s="171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71"/>
      <c r="AI1284" s="171"/>
      <c r="AJ1284" s="171"/>
      <c r="AK1284" s="171"/>
      <c r="AL1284" s="171"/>
      <c r="AM1284" s="171"/>
      <c r="AN1284" s="171"/>
      <c r="AO1284" s="171"/>
      <c r="AP1284" s="171"/>
      <c r="AQ1284" s="171"/>
      <c r="AR1284" s="171"/>
      <c r="AS1284" s="171"/>
      <c r="AT1284" s="171"/>
      <c r="AU1284" s="171"/>
      <c r="AV1284" s="171"/>
      <c r="AW1284" s="171"/>
      <c r="AX1284" s="171"/>
      <c r="AY1284" s="171"/>
      <c r="AZ1284" s="171"/>
      <c r="BA1284" s="171"/>
      <c r="BB1284" s="171"/>
      <c r="BC1284" s="171"/>
      <c r="BD1284" s="171"/>
      <c r="BE1284" s="171"/>
      <c r="BF1284" s="171"/>
      <c r="BG1284" s="171"/>
      <c r="BH1284" s="184"/>
      <c r="BI1284" s="178"/>
      <c r="BJ1284" s="178"/>
      <c r="BK1284" s="172"/>
      <c r="BM1284" s="9"/>
      <c r="BO1284" s="22" t="s">
        <v>257</v>
      </c>
      <c r="BP1284" s="22" t="s">
        <v>587</v>
      </c>
      <c r="BQ1284" s="22" t="s">
        <v>590</v>
      </c>
      <c r="BR1284" s="22" t="s">
        <v>588</v>
      </c>
      <c r="BS1284" s="22" t="s">
        <v>589</v>
      </c>
    </row>
    <row r="1285" spans="2:123" x14ac:dyDescent="0.45">
      <c r="B1285" s="189"/>
      <c r="C1285" s="171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71"/>
      <c r="AI1285" s="171"/>
      <c r="AJ1285" s="171"/>
      <c r="AK1285" s="171"/>
      <c r="AL1285" s="171"/>
      <c r="AM1285" s="171"/>
      <c r="AN1285" s="171"/>
      <c r="AO1285" s="171"/>
      <c r="AP1285" s="171"/>
      <c r="AQ1285" s="171"/>
      <c r="AR1285" s="171"/>
      <c r="AS1285" s="171"/>
      <c r="AT1285" s="171"/>
      <c r="AU1285" s="171"/>
      <c r="AV1285" s="171"/>
      <c r="AW1285" s="171"/>
      <c r="AX1285" s="171"/>
      <c r="AY1285" s="171"/>
      <c r="AZ1285" s="171"/>
      <c r="BA1285" s="171"/>
      <c r="BB1285" s="171"/>
      <c r="BC1285" s="171"/>
      <c r="BD1285" s="171"/>
      <c r="BE1285" s="171"/>
      <c r="BF1285" s="171"/>
      <c r="BG1285" s="171"/>
      <c r="BH1285" s="184"/>
      <c r="BI1285" s="178"/>
      <c r="BJ1285" s="178"/>
      <c r="BK1285" s="172"/>
      <c r="BM1285" s="9"/>
      <c r="BO1285" s="23">
        <f>ROWS(BH1280:BH1299)-COUNTBLANK(BH1280:BH1299)</f>
        <v>0</v>
      </c>
      <c r="BP1285" s="23">
        <f>COUNTIF(BK1280:BK1299,"FALSE")</f>
        <v>0</v>
      </c>
      <c r="BQ1285" s="23">
        <f>BO1285-BP1285</f>
        <v>0</v>
      </c>
      <c r="BR1285" s="23">
        <f>COUNTIF(BJ1280:BJ1299,"O")</f>
        <v>0</v>
      </c>
      <c r="BS1285" s="23">
        <f>COUNTIF(BJ1280:BJ1299,"*~?")</f>
        <v>0</v>
      </c>
    </row>
    <row r="1286" spans="2:123" x14ac:dyDescent="0.45">
      <c r="B1286" s="189"/>
      <c r="C1286" s="171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71"/>
      <c r="AI1286" s="171"/>
      <c r="AJ1286" s="171"/>
      <c r="AK1286" s="171"/>
      <c r="AL1286" s="171"/>
      <c r="AM1286" s="171"/>
      <c r="AN1286" s="171"/>
      <c r="AO1286" s="171"/>
      <c r="AP1286" s="171"/>
      <c r="AQ1286" s="171"/>
      <c r="AR1286" s="171"/>
      <c r="AS1286" s="171"/>
      <c r="AT1286" s="171"/>
      <c r="AU1286" s="171"/>
      <c r="AV1286" s="171"/>
      <c r="AW1286" s="171"/>
      <c r="AX1286" s="171"/>
      <c r="AY1286" s="171"/>
      <c r="AZ1286" s="171"/>
      <c r="BA1286" s="171"/>
      <c r="BB1286" s="171"/>
      <c r="BC1286" s="171"/>
      <c r="BD1286" s="171"/>
      <c r="BE1286" s="171"/>
      <c r="BF1286" s="171"/>
      <c r="BG1286" s="171"/>
      <c r="BH1286" s="184"/>
      <c r="BI1286" s="178"/>
      <c r="BJ1286" s="178"/>
      <c r="BK1286" s="172"/>
      <c r="BM1286" s="9"/>
    </row>
    <row r="1287" spans="2:123" x14ac:dyDescent="0.45">
      <c r="B1287" s="189"/>
      <c r="C1287" s="171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71"/>
      <c r="AI1287" s="171"/>
      <c r="AJ1287" s="171"/>
      <c r="AK1287" s="171"/>
      <c r="AL1287" s="171"/>
      <c r="AM1287" s="171"/>
      <c r="AN1287" s="171"/>
      <c r="AO1287" s="171"/>
      <c r="AP1287" s="171"/>
      <c r="AQ1287" s="171"/>
      <c r="AR1287" s="171"/>
      <c r="AS1287" s="171"/>
      <c r="AT1287" s="171"/>
      <c r="AU1287" s="171"/>
      <c r="AV1287" s="171"/>
      <c r="AW1287" s="171"/>
      <c r="AX1287" s="171"/>
      <c r="AY1287" s="171"/>
      <c r="AZ1287" s="171"/>
      <c r="BA1287" s="171"/>
      <c r="BB1287" s="171"/>
      <c r="BC1287" s="171"/>
      <c r="BD1287" s="171"/>
      <c r="BE1287" s="171"/>
      <c r="BF1287" s="171"/>
      <c r="BG1287" s="171"/>
      <c r="BH1287" s="184"/>
      <c r="BI1287" s="178"/>
      <c r="BJ1287" s="178"/>
      <c r="BK1287" s="172"/>
      <c r="BM1287" s="9"/>
      <c r="BO1287" s="23"/>
      <c r="BP1287" s="22" t="s">
        <v>455</v>
      </c>
      <c r="BQ1287" s="22" t="s">
        <v>337</v>
      </c>
      <c r="BR1287" s="22" t="s">
        <v>456</v>
      </c>
      <c r="BS1287" s="88" t="s">
        <v>338</v>
      </c>
      <c r="BT1287" s="88" t="s">
        <v>340</v>
      </c>
      <c r="BU1287" s="88" t="s">
        <v>339</v>
      </c>
    </row>
    <row r="1288" spans="2:123" x14ac:dyDescent="0.45">
      <c r="B1288" s="189"/>
      <c r="C1288" s="171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71"/>
      <c r="AI1288" s="171"/>
      <c r="AJ1288" s="171"/>
      <c r="AK1288" s="171"/>
      <c r="AL1288" s="171"/>
      <c r="AM1288" s="171"/>
      <c r="AN1288" s="171"/>
      <c r="AO1288" s="171"/>
      <c r="AP1288" s="171"/>
      <c r="AQ1288" s="171"/>
      <c r="AR1288" s="171"/>
      <c r="AS1288" s="171"/>
      <c r="AT1288" s="171"/>
      <c r="AU1288" s="171"/>
      <c r="AV1288" s="171"/>
      <c r="AW1288" s="171"/>
      <c r="AX1288" s="171"/>
      <c r="AY1288" s="171"/>
      <c r="AZ1288" s="171"/>
      <c r="BA1288" s="171"/>
      <c r="BB1288" s="171"/>
      <c r="BC1288" s="171"/>
      <c r="BD1288" s="171"/>
      <c r="BE1288" s="171"/>
      <c r="BF1288" s="171"/>
      <c r="BG1288" s="171"/>
      <c r="BH1288" s="184"/>
      <c r="BI1288" s="178"/>
      <c r="BJ1288" s="178"/>
      <c r="BK1288" s="172"/>
      <c r="BM1288" s="9"/>
      <c r="BO1288" s="22" t="s">
        <v>260</v>
      </c>
      <c r="BP1288" s="25">
        <f>IF(ISNUMBER(SEARCH("S",A1221)),COUNTIF(BK1280:BK1289,"False"),0)</f>
        <v>0</v>
      </c>
      <c r="BQ1288" s="25">
        <f>IF(ISNUMBER(SEARCH("S",A1221)),COUNTIF(BK1290:BK1299,"False"),0)</f>
        <v>0</v>
      </c>
      <c r="BR1288" s="25">
        <v>0</v>
      </c>
      <c r="BS1288" s="25">
        <f>IF(ISNUMBER(SEARCH("S",A1221)),COUNTIF(BK1280:BK1284,"False")+COUNTIF(BK1295:BK1297,"False"),0)</f>
        <v>0</v>
      </c>
      <c r="BT1288" s="25">
        <f>IF(ISNUMBER(SEARCH("S",A1221)),COUNTIF(BK1285:BK1289,"False"),0)</f>
        <v>0</v>
      </c>
      <c r="BU1288" s="25">
        <f>IF(ISNUMBER(SEARCH("S",A1221)),COUNTIF(BK1290:BK1294,"False")+COUNTIF(BK1298:BK1299,"False"),0)</f>
        <v>0</v>
      </c>
    </row>
    <row r="1289" spans="2:123" x14ac:dyDescent="0.45">
      <c r="B1289" s="189"/>
      <c r="C1289" s="171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71"/>
      <c r="AI1289" s="171"/>
      <c r="AJ1289" s="171"/>
      <c r="AK1289" s="171"/>
      <c r="AL1289" s="171"/>
      <c r="AM1289" s="171"/>
      <c r="AN1289" s="171"/>
      <c r="AO1289" s="171"/>
      <c r="AP1289" s="171"/>
      <c r="AQ1289" s="171"/>
      <c r="AR1289" s="171"/>
      <c r="AS1289" s="171"/>
      <c r="AT1289" s="171"/>
      <c r="AU1289" s="171"/>
      <c r="AV1289" s="171"/>
      <c r="AW1289" s="171"/>
      <c r="AX1289" s="171"/>
      <c r="AY1289" s="171"/>
      <c r="AZ1289" s="171"/>
      <c r="BA1289" s="171"/>
      <c r="BB1289" s="171"/>
      <c r="BC1289" s="171"/>
      <c r="BD1289" s="171"/>
      <c r="BE1289" s="171"/>
      <c r="BF1289" s="171"/>
      <c r="BG1289" s="171"/>
      <c r="BH1289" s="184"/>
      <c r="BI1289" s="178"/>
      <c r="BJ1289" s="178"/>
      <c r="BK1289" s="172"/>
      <c r="BM1289" s="9"/>
      <c r="BO1289" s="22" t="s">
        <v>352</v>
      </c>
      <c r="BP1289" s="25">
        <f>IF(ISNUMBER(SEARCH("P",A1221)),COUNTIF(BK1280:BK1289,"False"),0)</f>
        <v>0</v>
      </c>
      <c r="BQ1289" s="25">
        <f>IF(ISNUMBER(SEARCH("P",A1221)),COUNTIF(BK1287:BK1296,"False"),0)</f>
        <v>0</v>
      </c>
      <c r="BR1289" s="25">
        <v>0</v>
      </c>
      <c r="BS1289" s="25">
        <f>IF(ISNUMBER(SEARCH("P",A1221)),COUNTIF(BK1280:BK1284,"False")+COUNTIF(BK1293:BK1294,"False"),0)</f>
        <v>0</v>
      </c>
      <c r="BT1289" s="25">
        <f>IF(ISNUMBER(SEARCH("P",A1221)),COUNTIF(BK1285:BK1288,"False"),0)</f>
        <v>0</v>
      </c>
      <c r="BU1289" s="25">
        <f>IF(ISNUMBER(SEARCH("P",A1221)),COUNTIF(BK1289:BK1292,"False")+COUNTIF(BK1295:BK1296,"False"),0)</f>
        <v>0</v>
      </c>
    </row>
    <row r="1290" spans="2:123" x14ac:dyDescent="0.45">
      <c r="B1290" s="189"/>
      <c r="C1290" s="171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71"/>
      <c r="AI1290" s="171"/>
      <c r="AJ1290" s="171"/>
      <c r="AK1290" s="171"/>
      <c r="AL1290" s="171"/>
      <c r="AM1290" s="171"/>
      <c r="AN1290" s="171"/>
      <c r="AO1290" s="171"/>
      <c r="AP1290" s="171"/>
      <c r="AQ1290" s="171"/>
      <c r="AR1290" s="171"/>
      <c r="AS1290" s="171"/>
      <c r="AT1290" s="171"/>
      <c r="AU1290" s="171"/>
      <c r="AV1290" s="171"/>
      <c r="AW1290" s="171"/>
      <c r="AX1290" s="171"/>
      <c r="AY1290" s="171"/>
      <c r="AZ1290" s="171"/>
      <c r="BA1290" s="171"/>
      <c r="BB1290" s="171"/>
      <c r="BC1290" s="171"/>
      <c r="BD1290" s="171"/>
      <c r="BE1290" s="171"/>
      <c r="BF1290" s="171"/>
      <c r="BG1290" s="171"/>
      <c r="BH1290" s="184"/>
      <c r="BI1290" s="178"/>
      <c r="BJ1290" s="178"/>
      <c r="BK1290" s="172"/>
      <c r="BM1290" s="9"/>
      <c r="BO1290" s="22" t="s">
        <v>353</v>
      </c>
      <c r="BP1290" s="25">
        <v>0</v>
      </c>
      <c r="BQ1290" s="25">
        <v>0</v>
      </c>
      <c r="BR1290" s="25">
        <v>0</v>
      </c>
      <c r="BS1290" s="25">
        <v>0</v>
      </c>
      <c r="BT1290" s="25">
        <v>0</v>
      </c>
      <c r="BU1290" s="25">
        <v>0</v>
      </c>
    </row>
    <row r="1291" spans="2:123" x14ac:dyDescent="0.45">
      <c r="B1291" s="189"/>
      <c r="C1291" s="171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71"/>
      <c r="AI1291" s="171"/>
      <c r="AJ1291" s="171"/>
      <c r="AK1291" s="171"/>
      <c r="AL1291" s="171"/>
      <c r="AM1291" s="171"/>
      <c r="AN1291" s="171"/>
      <c r="AO1291" s="171"/>
      <c r="AP1291" s="171"/>
      <c r="AQ1291" s="171"/>
      <c r="AR1291" s="171"/>
      <c r="AS1291" s="171"/>
      <c r="AT1291" s="171"/>
      <c r="AU1291" s="171"/>
      <c r="AV1291" s="171"/>
      <c r="AW1291" s="171"/>
      <c r="AX1291" s="171"/>
      <c r="AY1291" s="171"/>
      <c r="AZ1291" s="171"/>
      <c r="BA1291" s="171"/>
      <c r="BB1291" s="171"/>
      <c r="BC1291" s="171"/>
      <c r="BD1291" s="171"/>
      <c r="BE1291" s="171"/>
      <c r="BF1291" s="171"/>
      <c r="BG1291" s="171"/>
      <c r="BH1291" s="184"/>
      <c r="BI1291" s="178"/>
      <c r="BJ1291" s="178"/>
      <c r="BK1291" s="172"/>
      <c r="BM1291" s="9"/>
    </row>
    <row r="1292" spans="2:123" x14ac:dyDescent="0.45">
      <c r="B1292" s="189"/>
      <c r="C1292" s="171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71"/>
      <c r="AI1292" s="171"/>
      <c r="AJ1292" s="171"/>
      <c r="AK1292" s="171"/>
      <c r="AL1292" s="171"/>
      <c r="AM1292" s="171"/>
      <c r="AN1292" s="171"/>
      <c r="AO1292" s="171"/>
      <c r="AP1292" s="171"/>
      <c r="AQ1292" s="171"/>
      <c r="AR1292" s="171"/>
      <c r="AS1292" s="171"/>
      <c r="AT1292" s="171"/>
      <c r="AU1292" s="171"/>
      <c r="AV1292" s="171"/>
      <c r="AW1292" s="171"/>
      <c r="AX1292" s="171"/>
      <c r="AY1292" s="171"/>
      <c r="AZ1292" s="171"/>
      <c r="BA1292" s="171"/>
      <c r="BB1292" s="171"/>
      <c r="BC1292" s="171"/>
      <c r="BD1292" s="171"/>
      <c r="BE1292" s="171"/>
      <c r="BF1292" s="171"/>
      <c r="BG1292" s="171"/>
      <c r="BH1292" s="184"/>
      <c r="BI1292" s="178"/>
      <c r="BJ1292" s="178"/>
      <c r="BK1292" s="172"/>
      <c r="BM1292" s="9"/>
    </row>
    <row r="1293" spans="2:123" x14ac:dyDescent="0.45">
      <c r="B1293" s="189"/>
      <c r="C1293" s="171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71"/>
      <c r="AI1293" s="171"/>
      <c r="AJ1293" s="171"/>
      <c r="AK1293" s="171"/>
      <c r="AL1293" s="171"/>
      <c r="AM1293" s="171"/>
      <c r="AN1293" s="171"/>
      <c r="AO1293" s="171"/>
      <c r="AP1293" s="171"/>
      <c r="AQ1293" s="171"/>
      <c r="AR1293" s="171"/>
      <c r="AS1293" s="171"/>
      <c r="AT1293" s="171"/>
      <c r="AU1293" s="171"/>
      <c r="AV1293" s="171"/>
      <c r="AW1293" s="171"/>
      <c r="AX1293" s="171"/>
      <c r="AY1293" s="171"/>
      <c r="AZ1293" s="171"/>
      <c r="BA1293" s="171"/>
      <c r="BB1293" s="171"/>
      <c r="BC1293" s="171"/>
      <c r="BD1293" s="171"/>
      <c r="BE1293" s="171"/>
      <c r="BF1293" s="171"/>
      <c r="BG1293" s="171"/>
      <c r="BH1293" s="184"/>
      <c r="BI1293" s="178"/>
      <c r="BJ1293" s="178"/>
      <c r="BK1293" s="172"/>
      <c r="BM1293" s="9"/>
    </row>
    <row r="1294" spans="2:123" x14ac:dyDescent="0.45">
      <c r="B1294" s="189"/>
      <c r="C1294" s="171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71"/>
      <c r="AI1294" s="171"/>
      <c r="AJ1294" s="171"/>
      <c r="AK1294" s="171"/>
      <c r="AL1294" s="171"/>
      <c r="AM1294" s="171"/>
      <c r="AN1294" s="171"/>
      <c r="AO1294" s="171"/>
      <c r="AP1294" s="171"/>
      <c r="AQ1294" s="171"/>
      <c r="AR1294" s="171"/>
      <c r="AS1294" s="171"/>
      <c r="AT1294" s="171"/>
      <c r="AU1294" s="171"/>
      <c r="AV1294" s="171"/>
      <c r="AW1294" s="171"/>
      <c r="AX1294" s="171"/>
      <c r="AY1294" s="171"/>
      <c r="AZ1294" s="171"/>
      <c r="BA1294" s="171"/>
      <c r="BB1294" s="171"/>
      <c r="BC1294" s="171"/>
      <c r="BD1294" s="171"/>
      <c r="BE1294" s="171"/>
      <c r="BF1294" s="171"/>
      <c r="BG1294" s="171"/>
      <c r="BH1294" s="184"/>
      <c r="BI1294" s="178"/>
      <c r="BJ1294" s="178"/>
      <c r="BK1294" s="172"/>
      <c r="BM1294" s="9"/>
    </row>
    <row r="1295" spans="2:123" x14ac:dyDescent="0.45">
      <c r="B1295" s="189"/>
      <c r="C1295" s="171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71"/>
      <c r="AI1295" s="171"/>
      <c r="AJ1295" s="171"/>
      <c r="AK1295" s="171"/>
      <c r="AL1295" s="171"/>
      <c r="AM1295" s="171"/>
      <c r="AN1295" s="171"/>
      <c r="AO1295" s="171"/>
      <c r="AP1295" s="171"/>
      <c r="AQ1295" s="171"/>
      <c r="AR1295" s="171"/>
      <c r="AS1295" s="171"/>
      <c r="AT1295" s="171"/>
      <c r="AU1295" s="171"/>
      <c r="AV1295" s="171"/>
      <c r="AW1295" s="171"/>
      <c r="AX1295" s="171"/>
      <c r="AY1295" s="171"/>
      <c r="AZ1295" s="171"/>
      <c r="BA1295" s="171"/>
      <c r="BB1295" s="171"/>
      <c r="BC1295" s="171"/>
      <c r="BD1295" s="171"/>
      <c r="BE1295" s="171"/>
      <c r="BF1295" s="171"/>
      <c r="BG1295" s="171"/>
      <c r="BH1295" s="184"/>
      <c r="BI1295" s="178"/>
      <c r="BJ1295" s="178"/>
      <c r="BK1295" s="172"/>
      <c r="BM1295" s="9"/>
    </row>
    <row r="1296" spans="2:123" x14ac:dyDescent="0.45">
      <c r="B1296" s="189"/>
      <c r="C1296" s="171"/>
      <c r="D1296" s="171"/>
      <c r="E1296" s="171"/>
      <c r="F1296" s="171"/>
      <c r="G1296" s="171"/>
      <c r="H1296" s="171"/>
      <c r="I1296" s="171"/>
      <c r="J1296" s="171"/>
      <c r="K1296" s="171"/>
      <c r="L1296" s="171"/>
      <c r="M1296" s="171"/>
      <c r="N1296" s="171"/>
      <c r="O1296" s="171"/>
      <c r="P1296" s="171"/>
      <c r="Q1296" s="171"/>
      <c r="R1296" s="171"/>
      <c r="S1296" s="171"/>
      <c r="T1296" s="171"/>
      <c r="U1296" s="171"/>
      <c r="V1296" s="171"/>
      <c r="W1296" s="171"/>
      <c r="X1296" s="171"/>
      <c r="Y1296" s="171"/>
      <c r="Z1296" s="171"/>
      <c r="AA1296" s="171"/>
      <c r="AB1296" s="171"/>
      <c r="AC1296" s="171"/>
      <c r="AD1296" s="171"/>
      <c r="AE1296" s="171"/>
      <c r="AF1296" s="171"/>
      <c r="AG1296" s="171"/>
      <c r="AH1296" s="171"/>
      <c r="AI1296" s="171"/>
      <c r="AJ1296" s="171"/>
      <c r="AK1296" s="171"/>
      <c r="AL1296" s="171"/>
      <c r="AM1296" s="171"/>
      <c r="AN1296" s="171"/>
      <c r="AO1296" s="171"/>
      <c r="AP1296" s="171"/>
      <c r="AQ1296" s="171"/>
      <c r="AR1296" s="171"/>
      <c r="AS1296" s="171"/>
      <c r="AT1296" s="171"/>
      <c r="AU1296" s="171"/>
      <c r="AV1296" s="171"/>
      <c r="AW1296" s="171"/>
      <c r="AX1296" s="171"/>
      <c r="AY1296" s="171"/>
      <c r="AZ1296" s="171"/>
      <c r="BA1296" s="171"/>
      <c r="BB1296" s="171"/>
      <c r="BC1296" s="171"/>
      <c r="BD1296" s="171"/>
      <c r="BE1296" s="171"/>
      <c r="BF1296" s="171"/>
      <c r="BG1296" s="171"/>
      <c r="BH1296" s="184"/>
      <c r="BI1296" s="178"/>
      <c r="BJ1296" s="178"/>
      <c r="BK1296" s="172"/>
      <c r="BM1296" s="9"/>
    </row>
    <row r="1297" spans="1:123" x14ac:dyDescent="0.45">
      <c r="B1297" s="189"/>
      <c r="C1297" s="171"/>
      <c r="D1297" s="171"/>
      <c r="E1297" s="171"/>
      <c r="F1297" s="171"/>
      <c r="G1297" s="171"/>
      <c r="H1297" s="171"/>
      <c r="I1297" s="171"/>
      <c r="J1297" s="171"/>
      <c r="K1297" s="171"/>
      <c r="L1297" s="171"/>
      <c r="M1297" s="171"/>
      <c r="N1297" s="171"/>
      <c r="O1297" s="171"/>
      <c r="P1297" s="171"/>
      <c r="Q1297" s="171"/>
      <c r="R1297" s="171"/>
      <c r="S1297" s="171"/>
      <c r="T1297" s="171"/>
      <c r="U1297" s="171"/>
      <c r="V1297" s="171"/>
      <c r="W1297" s="171"/>
      <c r="X1297" s="171"/>
      <c r="Y1297" s="171"/>
      <c r="Z1297" s="171"/>
      <c r="AA1297" s="171"/>
      <c r="AB1297" s="171"/>
      <c r="AC1297" s="171"/>
      <c r="AD1297" s="171"/>
      <c r="AE1297" s="171"/>
      <c r="AF1297" s="171"/>
      <c r="AG1297" s="171"/>
      <c r="AH1297" s="171"/>
      <c r="AI1297" s="171"/>
      <c r="AJ1297" s="171"/>
      <c r="AK1297" s="171"/>
      <c r="AL1297" s="171"/>
      <c r="AM1297" s="171"/>
      <c r="AN1297" s="171"/>
      <c r="AO1297" s="171"/>
      <c r="AP1297" s="171"/>
      <c r="AQ1297" s="171"/>
      <c r="AR1297" s="171"/>
      <c r="AS1297" s="171"/>
      <c r="AT1297" s="171"/>
      <c r="AU1297" s="171"/>
      <c r="AV1297" s="171"/>
      <c r="AW1297" s="171"/>
      <c r="AX1297" s="171"/>
      <c r="AY1297" s="171"/>
      <c r="AZ1297" s="171"/>
      <c r="BA1297" s="171"/>
      <c r="BB1297" s="171"/>
      <c r="BC1297" s="171"/>
      <c r="BD1297" s="171"/>
      <c r="BE1297" s="171"/>
      <c r="BF1297" s="171"/>
      <c r="BG1297" s="171"/>
      <c r="BH1297" s="184"/>
      <c r="BI1297" s="178"/>
      <c r="BJ1297" s="178"/>
      <c r="BK1297" s="172"/>
      <c r="BM1297" s="9"/>
    </row>
    <row r="1298" spans="1:123" x14ac:dyDescent="0.45">
      <c r="B1298" s="189"/>
      <c r="C1298" s="171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71"/>
      <c r="AI1298" s="171"/>
      <c r="AJ1298" s="171"/>
      <c r="AK1298" s="171"/>
      <c r="AL1298" s="171"/>
      <c r="AM1298" s="171"/>
      <c r="AN1298" s="171"/>
      <c r="AO1298" s="171"/>
      <c r="AP1298" s="171"/>
      <c r="AQ1298" s="171"/>
      <c r="AR1298" s="171"/>
      <c r="AS1298" s="171"/>
      <c r="AT1298" s="171"/>
      <c r="AU1298" s="171"/>
      <c r="AV1298" s="171"/>
      <c r="AW1298" s="171"/>
      <c r="AX1298" s="171"/>
      <c r="AY1298" s="171"/>
      <c r="AZ1298" s="171"/>
      <c r="BA1298" s="171"/>
      <c r="BB1298" s="171"/>
      <c r="BC1298" s="171"/>
      <c r="BD1298" s="171"/>
      <c r="BE1298" s="171"/>
      <c r="BF1298" s="171"/>
      <c r="BG1298" s="171"/>
      <c r="BH1298" s="184"/>
      <c r="BI1298" s="178"/>
      <c r="BJ1298" s="178"/>
      <c r="BK1298" s="172"/>
      <c r="BM1298" s="9"/>
    </row>
    <row r="1299" spans="1:123" ht="14.65" thickBot="1" x14ac:dyDescent="0.5">
      <c r="B1299" s="189"/>
      <c r="C1299" s="171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71"/>
      <c r="AI1299" s="171"/>
      <c r="AJ1299" s="171"/>
      <c r="AK1299" s="171"/>
      <c r="AL1299" s="171"/>
      <c r="AM1299" s="171"/>
      <c r="AN1299" s="171"/>
      <c r="AO1299" s="171"/>
      <c r="AP1299" s="171"/>
      <c r="AQ1299" s="171"/>
      <c r="AR1299" s="171"/>
      <c r="AS1299" s="171"/>
      <c r="AT1299" s="171"/>
      <c r="AU1299" s="171"/>
      <c r="AV1299" s="171"/>
      <c r="AW1299" s="171"/>
      <c r="AX1299" s="171"/>
      <c r="AY1299" s="171"/>
      <c r="AZ1299" s="171"/>
      <c r="BA1299" s="171"/>
      <c r="BB1299" s="171"/>
      <c r="BC1299" s="171"/>
      <c r="BD1299" s="171"/>
      <c r="BE1299" s="171"/>
      <c r="BF1299" s="171"/>
      <c r="BG1299" s="171"/>
      <c r="BH1299" s="184"/>
      <c r="BI1299" s="178"/>
      <c r="BJ1299" s="178"/>
      <c r="BK1299" s="172"/>
      <c r="BM1299" s="9"/>
    </row>
    <row r="1300" spans="1:123" s="12" customFormat="1" ht="21.75" thickTop="1" thickBot="1" x14ac:dyDescent="0.5">
      <c r="A1300" s="8"/>
      <c r="B1300" s="185"/>
      <c r="C1300" s="172"/>
      <c r="D1300" s="172"/>
      <c r="E1300" s="172"/>
      <c r="F1300" s="172"/>
      <c r="G1300" s="172"/>
      <c r="H1300" s="172"/>
      <c r="I1300" s="172"/>
      <c r="J1300" s="172"/>
      <c r="K1300" s="172"/>
      <c r="L1300" s="172"/>
      <c r="M1300" s="172"/>
      <c r="N1300" s="172"/>
      <c r="O1300" s="172"/>
      <c r="P1300" s="172"/>
      <c r="Q1300" s="172"/>
      <c r="R1300" s="172"/>
      <c r="S1300" s="172"/>
      <c r="T1300" s="172"/>
      <c r="U1300" s="172"/>
      <c r="V1300" s="172"/>
      <c r="W1300" s="172"/>
      <c r="X1300" s="172"/>
      <c r="Y1300" s="172"/>
      <c r="Z1300" s="172"/>
      <c r="AA1300" s="172"/>
      <c r="AB1300" s="172"/>
      <c r="AC1300" s="172"/>
      <c r="AD1300" s="172"/>
      <c r="AE1300" s="172"/>
      <c r="AF1300" s="172"/>
      <c r="AG1300" s="172"/>
      <c r="AH1300" s="172"/>
      <c r="AI1300" s="172"/>
      <c r="AJ1300" s="172"/>
      <c r="AK1300" s="172"/>
      <c r="AL1300" s="172"/>
      <c r="AM1300" s="172"/>
      <c r="AN1300" s="172"/>
      <c r="AO1300" s="172"/>
      <c r="AP1300" s="172"/>
      <c r="AQ1300" s="172"/>
      <c r="AR1300" s="172"/>
      <c r="AS1300" s="172"/>
      <c r="AT1300" s="172"/>
      <c r="AU1300" s="172"/>
      <c r="AV1300" s="172"/>
      <c r="AW1300" s="172"/>
      <c r="AX1300" s="172"/>
      <c r="AY1300" s="172"/>
      <c r="AZ1300" s="172"/>
      <c r="BA1300" s="172"/>
      <c r="BB1300" s="172"/>
      <c r="BC1300" s="172"/>
      <c r="BD1300" s="172"/>
      <c r="BE1300" s="172"/>
      <c r="BF1300" s="172"/>
      <c r="BG1300" s="172"/>
      <c r="BH1300" s="185"/>
      <c r="BI1300" s="178"/>
      <c r="BJ1300" s="178"/>
      <c r="BK1300" s="172"/>
      <c r="BL1300"/>
      <c r="BM1300"/>
      <c r="BN1300"/>
      <c r="BO1300" s="5" t="s">
        <v>103</v>
      </c>
      <c r="BP1300" s="5" t="s">
        <v>508</v>
      </c>
      <c r="BQ1300" s="5" t="s">
        <v>104</v>
      </c>
      <c r="BR1300" s="5" t="s">
        <v>509</v>
      </c>
      <c r="BS1300" s="5" t="s">
        <v>549</v>
      </c>
      <c r="BT1300" s="5" t="s">
        <v>510</v>
      </c>
      <c r="BU1300" s="5" t="s">
        <v>511</v>
      </c>
      <c r="BV1300" s="5" t="s">
        <v>122</v>
      </c>
      <c r="BW1300" s="5" t="s">
        <v>558</v>
      </c>
      <c r="BX1300" s="5" t="s">
        <v>559</v>
      </c>
      <c r="BY1300" s="5" t="s">
        <v>111</v>
      </c>
      <c r="BZ1300" s="5" t="s">
        <v>512</v>
      </c>
      <c r="CA1300" s="5" t="s">
        <v>514</v>
      </c>
      <c r="CB1300" s="5" t="s">
        <v>560</v>
      </c>
      <c r="CC1300" s="5" t="s">
        <v>561</v>
      </c>
      <c r="CD1300" s="5" t="s">
        <v>515</v>
      </c>
      <c r="CE1300" s="5" t="s">
        <v>513</v>
      </c>
      <c r="CF1300" s="5" t="s">
        <v>562</v>
      </c>
      <c r="CG1300" s="5" t="s">
        <v>550</v>
      </c>
      <c r="CH1300" s="5" t="s">
        <v>551</v>
      </c>
      <c r="CI1300" s="5" t="s">
        <v>563</v>
      </c>
      <c r="CJ1300" s="5" t="s">
        <v>115</v>
      </c>
      <c r="CK1300" s="5" t="s">
        <v>112</v>
      </c>
      <c r="CL1300" s="5" t="s">
        <v>109</v>
      </c>
      <c r="CM1300" s="5" t="s">
        <v>552</v>
      </c>
      <c r="CN1300" s="5" t="s">
        <v>176</v>
      </c>
      <c r="CO1300" s="5" t="s">
        <v>177</v>
      </c>
      <c r="CP1300" s="5" t="s">
        <v>119</v>
      </c>
      <c r="CQ1300" s="5" t="s">
        <v>516</v>
      </c>
      <c r="CR1300" s="5" t="s">
        <v>178</v>
      </c>
      <c r="CS1300" s="5" t="s">
        <v>118</v>
      </c>
      <c r="CT1300" s="5" t="s">
        <v>108</v>
      </c>
      <c r="CU1300" s="5" t="s">
        <v>564</v>
      </c>
      <c r="CV1300" s="5" t="s">
        <v>105</v>
      </c>
      <c r="CW1300" s="5" t="s">
        <v>107</v>
      </c>
      <c r="CX1300" s="5" t="s">
        <v>123</v>
      </c>
      <c r="CY1300" s="5" t="s">
        <v>175</v>
      </c>
      <c r="CZ1300" s="5" t="s">
        <v>116</v>
      </c>
      <c r="DA1300" s="5" t="s">
        <v>114</v>
      </c>
      <c r="DB1300" s="5" t="s">
        <v>117</v>
      </c>
      <c r="DC1300" s="5" t="s">
        <v>517</v>
      </c>
      <c r="DD1300" s="5" t="s">
        <v>120</v>
      </c>
      <c r="DE1300" s="5" t="s">
        <v>124</v>
      </c>
      <c r="DF1300" s="5" t="s">
        <v>121</v>
      </c>
      <c r="DG1300" s="5" t="s">
        <v>565</v>
      </c>
      <c r="DH1300" s="5" t="s">
        <v>566</v>
      </c>
      <c r="DI1300" s="5" t="s">
        <v>567</v>
      </c>
      <c r="DJ1300" s="5" t="s">
        <v>553</v>
      </c>
      <c r="DK1300" s="5" t="s">
        <v>110</v>
      </c>
      <c r="DL1300" s="5" t="s">
        <v>113</v>
      </c>
      <c r="DM1300" s="5" t="s">
        <v>568</v>
      </c>
      <c r="DN1300" s="5" t="s">
        <v>569</v>
      </c>
      <c r="DO1300" s="5" t="s">
        <v>518</v>
      </c>
      <c r="DP1300" s="5" t="s">
        <v>519</v>
      </c>
      <c r="DQ1300" s="5" t="s">
        <v>520</v>
      </c>
      <c r="DR1300" s="5" t="s">
        <v>106</v>
      </c>
      <c r="DS1300" s="5" t="s">
        <v>570</v>
      </c>
    </row>
    <row r="1301" spans="1:123" ht="14.65" thickTop="1" x14ac:dyDescent="0.45">
      <c r="A1301" s="28" t="s">
        <v>233</v>
      </c>
      <c r="B1301" s="189"/>
      <c r="C1301" s="171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71"/>
      <c r="AI1301" s="171"/>
      <c r="AJ1301" s="171"/>
      <c r="AK1301" s="171"/>
      <c r="AL1301" s="171"/>
      <c r="AM1301" s="171"/>
      <c r="AN1301" s="171"/>
      <c r="AO1301" s="171"/>
      <c r="AP1301" s="171"/>
      <c r="AQ1301" s="171"/>
      <c r="AR1301" s="171"/>
      <c r="AS1301" s="171"/>
      <c r="AT1301" s="171"/>
      <c r="AU1301" s="171"/>
      <c r="AV1301" s="171"/>
      <c r="AW1301" s="171"/>
      <c r="AX1301" s="171"/>
      <c r="AY1301" s="171"/>
      <c r="AZ1301" s="171"/>
      <c r="BA1301" s="171"/>
      <c r="BB1301" s="171"/>
      <c r="BC1301" s="171"/>
      <c r="BD1301" s="171"/>
      <c r="BE1301" s="171"/>
      <c r="BF1301" s="171"/>
      <c r="BG1301" s="171"/>
      <c r="BH1301" s="184"/>
      <c r="BI1301" s="178"/>
      <c r="BJ1301" s="178"/>
      <c r="BK1301" s="172"/>
      <c r="BM1301" s="9"/>
      <c r="BO1301" s="102"/>
      <c r="BP1301" s="102"/>
      <c r="BQ1301" s="102"/>
      <c r="BR1301" s="102"/>
      <c r="BS1301" s="102"/>
      <c r="BT1301" s="102"/>
      <c r="BU1301" s="102"/>
      <c r="BV1301" s="102"/>
      <c r="BW1301" s="102"/>
      <c r="BX1301" s="102"/>
      <c r="BY1301" s="102"/>
      <c r="BZ1301" s="102"/>
      <c r="CA1301" s="102"/>
      <c r="CB1301" s="102"/>
      <c r="CC1301" s="102"/>
      <c r="CD1301" s="102"/>
      <c r="CE1301" s="102"/>
      <c r="CF1301" s="102"/>
      <c r="CG1301" s="102"/>
      <c r="CH1301" s="102"/>
      <c r="CI1301" s="102"/>
      <c r="CJ1301" s="102"/>
      <c r="CK1301" s="102"/>
      <c r="CL1301" s="102"/>
      <c r="CM1301" s="102"/>
      <c r="CN1301" s="102"/>
      <c r="CO1301" s="102"/>
      <c r="CP1301" s="102"/>
      <c r="CQ1301" s="102"/>
      <c r="CR1301" s="102"/>
      <c r="CS1301" s="102"/>
      <c r="CT1301" s="102"/>
      <c r="CU1301" s="102"/>
      <c r="CV1301" s="102"/>
      <c r="CW1301" s="102"/>
      <c r="CX1301" s="102"/>
      <c r="CY1301" s="102"/>
      <c r="CZ1301" s="102"/>
      <c r="DA1301" s="102"/>
      <c r="DB1301" s="102"/>
      <c r="DC1301" s="102"/>
      <c r="DD1301" s="102"/>
      <c r="DE1301" s="102"/>
      <c r="DF1301" s="102"/>
      <c r="DG1301" s="102"/>
      <c r="DH1301" s="102"/>
      <c r="DI1301" s="102"/>
      <c r="DJ1301" s="102"/>
      <c r="DK1301" s="102"/>
      <c r="DL1301" s="102"/>
      <c r="DM1301" s="102"/>
      <c r="DN1301" s="102"/>
      <c r="DO1301" s="102"/>
      <c r="DP1301" s="102"/>
      <c r="DQ1301" s="102"/>
      <c r="DR1301" s="102"/>
      <c r="DS1301" s="102"/>
    </row>
    <row r="1302" spans="1:123" x14ac:dyDescent="0.45">
      <c r="A1302" s="8">
        <f>INPUT!$S$4</f>
        <v>0</v>
      </c>
      <c r="B1302" s="189"/>
      <c r="C1302" s="171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71"/>
      <c r="AI1302" s="171"/>
      <c r="AJ1302" s="171"/>
      <c r="AK1302" s="171"/>
      <c r="AL1302" s="171"/>
      <c r="AM1302" s="171"/>
      <c r="AN1302" s="171"/>
      <c r="AO1302" s="171"/>
      <c r="AP1302" s="171"/>
      <c r="AQ1302" s="171"/>
      <c r="AR1302" s="171"/>
      <c r="AS1302" s="171"/>
      <c r="AT1302" s="171"/>
      <c r="AU1302" s="171"/>
      <c r="AV1302" s="171"/>
      <c r="AW1302" s="171"/>
      <c r="AX1302" s="171"/>
      <c r="AY1302" s="171"/>
      <c r="AZ1302" s="171"/>
      <c r="BA1302" s="171"/>
      <c r="BB1302" s="171"/>
      <c r="BC1302" s="171"/>
      <c r="BD1302" s="171"/>
      <c r="BE1302" s="171"/>
      <c r="BF1302" s="171"/>
      <c r="BG1302" s="171"/>
      <c r="BH1302" s="184"/>
      <c r="BI1302" s="178"/>
      <c r="BJ1302" s="178"/>
      <c r="BK1302" s="172"/>
      <c r="BM1302" s="9"/>
      <c r="BO1302" s="39">
        <v>0</v>
      </c>
      <c r="BP1302" s="39">
        <v>0</v>
      </c>
      <c r="BQ1302" s="39">
        <v>0</v>
      </c>
      <c r="BR1302" s="39">
        <v>0</v>
      </c>
      <c r="BS1302" s="39">
        <v>0</v>
      </c>
      <c r="BT1302" s="39">
        <v>0</v>
      </c>
      <c r="BU1302" s="39">
        <v>0</v>
      </c>
      <c r="BV1302" s="39">
        <v>0</v>
      </c>
      <c r="BW1302" s="39">
        <v>0</v>
      </c>
      <c r="BX1302" s="39">
        <v>0</v>
      </c>
      <c r="BY1302" s="39">
        <v>0</v>
      </c>
      <c r="BZ1302" s="39">
        <v>0</v>
      </c>
      <c r="CA1302" s="39">
        <v>0</v>
      </c>
      <c r="CB1302" s="39">
        <v>0</v>
      </c>
      <c r="CC1302" s="39">
        <v>0</v>
      </c>
      <c r="CD1302" s="39">
        <v>0</v>
      </c>
      <c r="CE1302" s="39">
        <v>0</v>
      </c>
      <c r="CF1302" s="39">
        <v>0</v>
      </c>
      <c r="CG1302" s="39">
        <v>0</v>
      </c>
      <c r="CH1302" s="39">
        <v>0</v>
      </c>
      <c r="CI1302" s="39">
        <v>0</v>
      </c>
      <c r="CJ1302" s="39">
        <v>0</v>
      </c>
      <c r="CK1302" s="39">
        <v>0</v>
      </c>
      <c r="CL1302" s="39">
        <v>0</v>
      </c>
      <c r="CM1302" s="39">
        <v>0</v>
      </c>
      <c r="CN1302" s="39">
        <v>0</v>
      </c>
      <c r="CO1302" s="39">
        <v>0</v>
      </c>
      <c r="CP1302" s="39">
        <v>0</v>
      </c>
      <c r="CQ1302" s="39">
        <v>0</v>
      </c>
      <c r="CR1302" s="39">
        <v>0</v>
      </c>
      <c r="CS1302" s="39">
        <v>0</v>
      </c>
      <c r="CT1302" s="39">
        <v>0</v>
      </c>
      <c r="CU1302" s="39">
        <v>0</v>
      </c>
      <c r="CV1302" s="39">
        <v>0</v>
      </c>
      <c r="CW1302" s="39">
        <v>0</v>
      </c>
      <c r="CX1302" s="39">
        <v>0</v>
      </c>
      <c r="CY1302" s="39">
        <v>0</v>
      </c>
      <c r="CZ1302" s="39">
        <v>0</v>
      </c>
      <c r="DA1302" s="39">
        <v>0</v>
      </c>
      <c r="DB1302" s="39">
        <v>0</v>
      </c>
      <c r="DC1302" s="39">
        <v>0</v>
      </c>
      <c r="DD1302" s="39">
        <v>0</v>
      </c>
      <c r="DE1302" s="39">
        <v>0</v>
      </c>
      <c r="DF1302" s="39">
        <v>0</v>
      </c>
      <c r="DG1302" s="39">
        <v>0</v>
      </c>
      <c r="DH1302" s="39">
        <v>0</v>
      </c>
      <c r="DI1302" s="39">
        <v>0</v>
      </c>
      <c r="DJ1302" s="39">
        <v>0</v>
      </c>
      <c r="DK1302" s="39">
        <v>0</v>
      </c>
      <c r="DL1302" s="39">
        <v>0</v>
      </c>
      <c r="DM1302" s="39">
        <v>0</v>
      </c>
      <c r="DN1302" s="39">
        <v>0</v>
      </c>
      <c r="DO1302" s="39">
        <v>0</v>
      </c>
      <c r="DP1302" s="39">
        <v>0</v>
      </c>
      <c r="DQ1302" s="39">
        <v>0</v>
      </c>
      <c r="DR1302" s="39">
        <v>0</v>
      </c>
      <c r="DS1302" s="39">
        <v>0</v>
      </c>
    </row>
    <row r="1303" spans="1:123" x14ac:dyDescent="0.45">
      <c r="B1303" s="189"/>
      <c r="C1303" s="171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71"/>
      <c r="AI1303" s="171"/>
      <c r="AJ1303" s="171"/>
      <c r="AK1303" s="171"/>
      <c r="AL1303" s="171"/>
      <c r="AM1303" s="171"/>
      <c r="AN1303" s="171"/>
      <c r="AO1303" s="171"/>
      <c r="AP1303" s="171"/>
      <c r="AQ1303" s="171"/>
      <c r="AR1303" s="171"/>
      <c r="AS1303" s="171"/>
      <c r="AT1303" s="171"/>
      <c r="AU1303" s="171"/>
      <c r="AV1303" s="171"/>
      <c r="AW1303" s="171"/>
      <c r="AX1303" s="171"/>
      <c r="AY1303" s="171"/>
      <c r="AZ1303" s="171"/>
      <c r="BA1303" s="171"/>
      <c r="BB1303" s="171"/>
      <c r="BC1303" s="171"/>
      <c r="BD1303" s="171"/>
      <c r="BE1303" s="171"/>
      <c r="BF1303" s="171"/>
      <c r="BG1303" s="171"/>
      <c r="BH1303" s="184"/>
      <c r="BI1303" s="178"/>
      <c r="BJ1303" s="178"/>
      <c r="BK1303" s="172"/>
      <c r="BM1303" s="9"/>
      <c r="BO1303" s="40">
        <f t="shared" ref="BO1303:CT1303" si="64">ROWS(C1301:C1360)-COUNTBLANK(C1301:C1360)</f>
        <v>0</v>
      </c>
      <c r="BP1303" s="40">
        <f t="shared" si="64"/>
        <v>0</v>
      </c>
      <c r="BQ1303" s="40">
        <f t="shared" si="64"/>
        <v>0</v>
      </c>
      <c r="BR1303" s="40">
        <f t="shared" si="64"/>
        <v>0</v>
      </c>
      <c r="BS1303" s="40">
        <f t="shared" si="64"/>
        <v>0</v>
      </c>
      <c r="BT1303" s="40">
        <f t="shared" si="64"/>
        <v>0</v>
      </c>
      <c r="BU1303" s="40">
        <f t="shared" si="64"/>
        <v>0</v>
      </c>
      <c r="BV1303" s="40">
        <f t="shared" si="64"/>
        <v>0</v>
      </c>
      <c r="BW1303" s="40">
        <f t="shared" si="64"/>
        <v>0</v>
      </c>
      <c r="BX1303" s="40">
        <f t="shared" si="64"/>
        <v>0</v>
      </c>
      <c r="BY1303" s="40">
        <f t="shared" si="64"/>
        <v>0</v>
      </c>
      <c r="BZ1303" s="40">
        <f t="shared" si="64"/>
        <v>0</v>
      </c>
      <c r="CA1303" s="40">
        <f t="shared" si="64"/>
        <v>0</v>
      </c>
      <c r="CB1303" s="40">
        <f t="shared" si="64"/>
        <v>0</v>
      </c>
      <c r="CC1303" s="40">
        <f t="shared" si="64"/>
        <v>0</v>
      </c>
      <c r="CD1303" s="40">
        <f t="shared" si="64"/>
        <v>0</v>
      </c>
      <c r="CE1303" s="40">
        <f t="shared" si="64"/>
        <v>0</v>
      </c>
      <c r="CF1303" s="40">
        <f t="shared" si="64"/>
        <v>0</v>
      </c>
      <c r="CG1303" s="40">
        <f t="shared" si="64"/>
        <v>0</v>
      </c>
      <c r="CH1303" s="40">
        <f t="shared" si="64"/>
        <v>0</v>
      </c>
      <c r="CI1303" s="40">
        <f t="shared" si="64"/>
        <v>0</v>
      </c>
      <c r="CJ1303" s="40">
        <f t="shared" si="64"/>
        <v>0</v>
      </c>
      <c r="CK1303" s="40">
        <f t="shared" si="64"/>
        <v>0</v>
      </c>
      <c r="CL1303" s="40">
        <f t="shared" si="64"/>
        <v>0</v>
      </c>
      <c r="CM1303" s="40">
        <f t="shared" si="64"/>
        <v>0</v>
      </c>
      <c r="CN1303" s="40">
        <f t="shared" si="64"/>
        <v>0</v>
      </c>
      <c r="CO1303" s="40">
        <f t="shared" si="64"/>
        <v>0</v>
      </c>
      <c r="CP1303" s="40">
        <f t="shared" si="64"/>
        <v>0</v>
      </c>
      <c r="CQ1303" s="40">
        <f t="shared" si="64"/>
        <v>0</v>
      </c>
      <c r="CR1303" s="40">
        <f t="shared" si="64"/>
        <v>0</v>
      </c>
      <c r="CS1303" s="40">
        <f t="shared" si="64"/>
        <v>0</v>
      </c>
      <c r="CT1303" s="40">
        <f t="shared" si="64"/>
        <v>0</v>
      </c>
      <c r="CU1303" s="40">
        <f t="shared" ref="CU1303:DS1303" si="65">ROWS(AI1301:AI1360)-COUNTBLANK(AI1301:AI1360)</f>
        <v>0</v>
      </c>
      <c r="CV1303" s="40">
        <f t="shared" si="65"/>
        <v>0</v>
      </c>
      <c r="CW1303" s="40">
        <f t="shared" si="65"/>
        <v>0</v>
      </c>
      <c r="CX1303" s="40">
        <f t="shared" si="65"/>
        <v>0</v>
      </c>
      <c r="CY1303" s="40">
        <f t="shared" si="65"/>
        <v>0</v>
      </c>
      <c r="CZ1303" s="40">
        <f t="shared" si="65"/>
        <v>0</v>
      </c>
      <c r="DA1303" s="40">
        <f t="shared" si="65"/>
        <v>0</v>
      </c>
      <c r="DB1303" s="40">
        <f t="shared" si="65"/>
        <v>0</v>
      </c>
      <c r="DC1303" s="40">
        <f t="shared" si="65"/>
        <v>0</v>
      </c>
      <c r="DD1303" s="40">
        <f t="shared" si="65"/>
        <v>0</v>
      </c>
      <c r="DE1303" s="40">
        <f t="shared" si="65"/>
        <v>0</v>
      </c>
      <c r="DF1303" s="40">
        <f t="shared" si="65"/>
        <v>0</v>
      </c>
      <c r="DG1303" s="40">
        <f t="shared" si="65"/>
        <v>0</v>
      </c>
      <c r="DH1303" s="40">
        <f t="shared" si="65"/>
        <v>0</v>
      </c>
      <c r="DI1303" s="40">
        <f t="shared" si="65"/>
        <v>0</v>
      </c>
      <c r="DJ1303" s="40">
        <f t="shared" si="65"/>
        <v>0</v>
      </c>
      <c r="DK1303" s="40">
        <f t="shared" si="65"/>
        <v>0</v>
      </c>
      <c r="DL1303" s="40">
        <f t="shared" si="65"/>
        <v>0</v>
      </c>
      <c r="DM1303" s="40">
        <f t="shared" si="65"/>
        <v>0</v>
      </c>
      <c r="DN1303" s="40">
        <f t="shared" si="65"/>
        <v>0</v>
      </c>
      <c r="DO1303" s="40">
        <f t="shared" si="65"/>
        <v>0</v>
      </c>
      <c r="DP1303" s="40">
        <f t="shared" si="65"/>
        <v>0</v>
      </c>
      <c r="DQ1303" s="40">
        <f t="shared" si="65"/>
        <v>0</v>
      </c>
      <c r="DR1303" s="40">
        <f t="shared" si="65"/>
        <v>0</v>
      </c>
      <c r="DS1303" s="40">
        <f t="shared" si="65"/>
        <v>0</v>
      </c>
    </row>
    <row r="1304" spans="1:123" x14ac:dyDescent="0.45">
      <c r="B1304" s="189"/>
      <c r="C1304" s="171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71"/>
      <c r="AI1304" s="171"/>
      <c r="AJ1304" s="171"/>
      <c r="AK1304" s="171"/>
      <c r="AL1304" s="171"/>
      <c r="AM1304" s="171"/>
      <c r="AN1304" s="171"/>
      <c r="AO1304" s="171"/>
      <c r="AP1304" s="171"/>
      <c r="AQ1304" s="171"/>
      <c r="AR1304" s="171"/>
      <c r="AS1304" s="171"/>
      <c r="AT1304" s="171"/>
      <c r="AU1304" s="171"/>
      <c r="AV1304" s="171"/>
      <c r="AW1304" s="171"/>
      <c r="AX1304" s="171"/>
      <c r="AY1304" s="171"/>
      <c r="AZ1304" s="171"/>
      <c r="BA1304" s="171"/>
      <c r="BB1304" s="171"/>
      <c r="BC1304" s="171"/>
      <c r="BD1304" s="171"/>
      <c r="BE1304" s="171"/>
      <c r="BF1304" s="171"/>
      <c r="BG1304" s="171"/>
      <c r="BH1304" s="184"/>
      <c r="BI1304" s="178"/>
      <c r="BJ1304" s="178"/>
      <c r="BK1304" s="172"/>
      <c r="BM1304" s="9"/>
    </row>
    <row r="1305" spans="1:123" x14ac:dyDescent="0.45">
      <c r="B1305" s="189"/>
      <c r="C1305" s="171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71"/>
      <c r="AI1305" s="171"/>
      <c r="AJ1305" s="171"/>
      <c r="AK1305" s="171"/>
      <c r="AL1305" s="171"/>
      <c r="AM1305" s="171"/>
      <c r="AN1305" s="171"/>
      <c r="AO1305" s="171"/>
      <c r="AP1305" s="171"/>
      <c r="AQ1305" s="171"/>
      <c r="AR1305" s="171"/>
      <c r="AS1305" s="171"/>
      <c r="AT1305" s="171"/>
      <c r="AU1305" s="171"/>
      <c r="AV1305" s="171"/>
      <c r="AW1305" s="171"/>
      <c r="AX1305" s="171"/>
      <c r="AY1305" s="171"/>
      <c r="AZ1305" s="171"/>
      <c r="BA1305" s="171"/>
      <c r="BB1305" s="171"/>
      <c r="BC1305" s="171"/>
      <c r="BD1305" s="171"/>
      <c r="BE1305" s="171"/>
      <c r="BF1305" s="171"/>
      <c r="BG1305" s="171"/>
      <c r="BH1305" s="184"/>
      <c r="BI1305" s="178"/>
      <c r="BJ1305" s="178"/>
      <c r="BK1305" s="172"/>
      <c r="BM1305" s="9"/>
      <c r="BO1305" s="22" t="s">
        <v>257</v>
      </c>
      <c r="BP1305" s="22" t="s">
        <v>587</v>
      </c>
      <c r="BQ1305" s="22" t="s">
        <v>590</v>
      </c>
      <c r="BR1305" s="22" t="s">
        <v>588</v>
      </c>
      <c r="BS1305" s="22" t="s">
        <v>589</v>
      </c>
    </row>
    <row r="1306" spans="1:123" x14ac:dyDescent="0.45">
      <c r="B1306" s="189"/>
      <c r="C1306" s="171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71"/>
      <c r="AI1306" s="171"/>
      <c r="AJ1306" s="171"/>
      <c r="AK1306" s="171"/>
      <c r="AL1306" s="171"/>
      <c r="AM1306" s="171"/>
      <c r="AN1306" s="171"/>
      <c r="AO1306" s="171"/>
      <c r="AP1306" s="171"/>
      <c r="AQ1306" s="171"/>
      <c r="AR1306" s="171"/>
      <c r="AS1306" s="171"/>
      <c r="AT1306" s="171"/>
      <c r="AU1306" s="171"/>
      <c r="AV1306" s="171"/>
      <c r="AW1306" s="171"/>
      <c r="AX1306" s="171"/>
      <c r="AY1306" s="171"/>
      <c r="AZ1306" s="171"/>
      <c r="BA1306" s="171"/>
      <c r="BB1306" s="171"/>
      <c r="BC1306" s="171"/>
      <c r="BD1306" s="171"/>
      <c r="BE1306" s="171"/>
      <c r="BF1306" s="171"/>
      <c r="BG1306" s="171"/>
      <c r="BH1306" s="184"/>
      <c r="BI1306" s="178"/>
      <c r="BJ1306" s="178"/>
      <c r="BK1306" s="172"/>
      <c r="BM1306" s="9"/>
      <c r="BO1306" s="23">
        <f>ROWS(BH1301:BH1360)-COUNTBLANK(BH1301:BH1360)</f>
        <v>0</v>
      </c>
      <c r="BP1306" s="23">
        <f>COUNTIF(BK1301:BK1360,"FALSE")</f>
        <v>0</v>
      </c>
      <c r="BQ1306" s="23">
        <f>BO1306-BP1306</f>
        <v>0</v>
      </c>
      <c r="BR1306" s="23">
        <f>COUNTIF(BJ1301:BJ1360,"O")</f>
        <v>0</v>
      </c>
      <c r="BS1306" s="23">
        <f>COUNTIF(BJ1301:BJ1360,"*~?")</f>
        <v>0</v>
      </c>
    </row>
    <row r="1307" spans="1:123" x14ac:dyDescent="0.45">
      <c r="B1307" s="189"/>
      <c r="C1307" s="171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71"/>
      <c r="AI1307" s="171"/>
      <c r="AJ1307" s="171"/>
      <c r="AK1307" s="171"/>
      <c r="AL1307" s="171"/>
      <c r="AM1307" s="171"/>
      <c r="AN1307" s="171"/>
      <c r="AO1307" s="171"/>
      <c r="AP1307" s="171"/>
      <c r="AQ1307" s="171"/>
      <c r="AR1307" s="171"/>
      <c r="AS1307" s="171"/>
      <c r="AT1307" s="171"/>
      <c r="AU1307" s="171"/>
      <c r="AV1307" s="171"/>
      <c r="AW1307" s="171"/>
      <c r="AX1307" s="171"/>
      <c r="AY1307" s="171"/>
      <c r="AZ1307" s="171"/>
      <c r="BA1307" s="171"/>
      <c r="BB1307" s="171"/>
      <c r="BC1307" s="171"/>
      <c r="BD1307" s="171"/>
      <c r="BE1307" s="171"/>
      <c r="BF1307" s="171"/>
      <c r="BG1307" s="171"/>
      <c r="BH1307" s="184"/>
      <c r="BI1307" s="178"/>
      <c r="BJ1307" s="178"/>
      <c r="BK1307" s="172"/>
      <c r="BM1307" s="9"/>
    </row>
    <row r="1308" spans="1:123" x14ac:dyDescent="0.45">
      <c r="B1308" s="189"/>
      <c r="C1308" s="171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71"/>
      <c r="AI1308" s="171"/>
      <c r="AJ1308" s="171"/>
      <c r="AK1308" s="171"/>
      <c r="AL1308" s="171"/>
      <c r="AM1308" s="171"/>
      <c r="AN1308" s="171"/>
      <c r="AO1308" s="171"/>
      <c r="AP1308" s="171"/>
      <c r="AQ1308" s="171"/>
      <c r="AR1308" s="171"/>
      <c r="AS1308" s="171"/>
      <c r="AT1308" s="171"/>
      <c r="AU1308" s="171"/>
      <c r="AV1308" s="171"/>
      <c r="AW1308" s="171"/>
      <c r="AX1308" s="171"/>
      <c r="AY1308" s="171"/>
      <c r="AZ1308" s="171"/>
      <c r="BA1308" s="171"/>
      <c r="BB1308" s="171"/>
      <c r="BC1308" s="171"/>
      <c r="BD1308" s="171"/>
      <c r="BE1308" s="171"/>
      <c r="BF1308" s="171"/>
      <c r="BG1308" s="171"/>
      <c r="BH1308" s="184"/>
      <c r="BI1308" s="178"/>
      <c r="BJ1308" s="178"/>
      <c r="BK1308" s="172"/>
      <c r="BM1308" s="9"/>
      <c r="BO1308" s="23"/>
      <c r="BP1308" s="22" t="s">
        <v>455</v>
      </c>
      <c r="BQ1308" s="22" t="s">
        <v>337</v>
      </c>
      <c r="BR1308" s="22" t="s">
        <v>456</v>
      </c>
      <c r="BS1308" s="88" t="s">
        <v>338</v>
      </c>
      <c r="BT1308" s="88" t="s">
        <v>340</v>
      </c>
      <c r="BU1308" s="88" t="s">
        <v>339</v>
      </c>
    </row>
    <row r="1309" spans="1:123" x14ac:dyDescent="0.45">
      <c r="B1309" s="189"/>
      <c r="C1309" s="171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71"/>
      <c r="AI1309" s="171"/>
      <c r="AJ1309" s="171"/>
      <c r="AK1309" s="171"/>
      <c r="AL1309" s="171"/>
      <c r="AM1309" s="171"/>
      <c r="AN1309" s="171"/>
      <c r="AO1309" s="171"/>
      <c r="AP1309" s="171"/>
      <c r="AQ1309" s="171"/>
      <c r="AR1309" s="171"/>
      <c r="AS1309" s="171"/>
      <c r="AT1309" s="171"/>
      <c r="AU1309" s="171"/>
      <c r="AV1309" s="171"/>
      <c r="AW1309" s="171"/>
      <c r="AX1309" s="171"/>
      <c r="AY1309" s="171"/>
      <c r="AZ1309" s="171"/>
      <c r="BA1309" s="171"/>
      <c r="BB1309" s="171"/>
      <c r="BC1309" s="171"/>
      <c r="BD1309" s="171"/>
      <c r="BE1309" s="171"/>
      <c r="BF1309" s="171"/>
      <c r="BG1309" s="171"/>
      <c r="BH1309" s="184"/>
      <c r="BI1309" s="178"/>
      <c r="BJ1309" s="178"/>
      <c r="BK1309" s="172"/>
      <c r="BM1309" s="9"/>
      <c r="BO1309" s="22" t="s">
        <v>260</v>
      </c>
      <c r="BP1309" s="25">
        <f>IF(ISNUMBER(SEARCH("S",A1302)),COUNTIF(BK1301:BK1310,"False"),0)</f>
        <v>0</v>
      </c>
      <c r="BQ1309" s="25">
        <f>IF(ISNUMBER(SEARCH("S",A1302)),COUNTIF(BK1329:BK1338,"False"),0)</f>
        <v>0</v>
      </c>
      <c r="BR1309" s="25">
        <f>IF(ISNUMBER(SEARCH("S",A1302)),COUNTIF(BK1311:BK1328,"False"),0)</f>
        <v>0</v>
      </c>
      <c r="BS1309" s="25">
        <f>IF(ISNUMBER(SEARCH("S",A1302)),COUNTIF(BK1301:BK1310,"False")+COUNTIF(BK1331:BK1334,"False"),0)</f>
        <v>0</v>
      </c>
      <c r="BT1309" s="25">
        <f>IF(ISNUMBER(SEARCH("S",A1302)),COUNTIF(BK1311:BK1320,"False"),0)</f>
        <v>0</v>
      </c>
      <c r="BU1309" s="25">
        <f>IF(ISNUMBER(SEARCH("S",A1302)),COUNTIF(BK1321:BK1330,"False")+COUNTIF(BK1335:BK1338,"False"),0)</f>
        <v>0</v>
      </c>
    </row>
    <row r="1310" spans="1:123" x14ac:dyDescent="0.45">
      <c r="B1310" s="189"/>
      <c r="C1310" s="171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71"/>
      <c r="AI1310" s="171"/>
      <c r="AJ1310" s="171"/>
      <c r="AK1310" s="171"/>
      <c r="AL1310" s="171"/>
      <c r="AM1310" s="171"/>
      <c r="AN1310" s="171"/>
      <c r="AO1310" s="171"/>
      <c r="AP1310" s="171"/>
      <c r="AQ1310" s="171"/>
      <c r="AR1310" s="171"/>
      <c r="AS1310" s="171"/>
      <c r="AT1310" s="171"/>
      <c r="AU1310" s="171"/>
      <c r="AV1310" s="171"/>
      <c r="AW1310" s="171"/>
      <c r="AX1310" s="171"/>
      <c r="AY1310" s="171"/>
      <c r="AZ1310" s="171"/>
      <c r="BA1310" s="171"/>
      <c r="BB1310" s="171"/>
      <c r="BC1310" s="171"/>
      <c r="BD1310" s="171"/>
      <c r="BE1310" s="171"/>
      <c r="BF1310" s="171"/>
      <c r="BG1310" s="171"/>
      <c r="BH1310" s="184"/>
      <c r="BI1310" s="178"/>
      <c r="BJ1310" s="178"/>
      <c r="BK1310" s="172"/>
      <c r="BM1310" s="9"/>
      <c r="BO1310" s="22" t="s">
        <v>352</v>
      </c>
      <c r="BP1310" s="25">
        <f>IF(ISNUMBER(SEARCH("P",A1302)),COUNTIF(BK1301:BK1310,"False"),0)</f>
        <v>0</v>
      </c>
      <c r="BQ1310" s="25">
        <f>IF(ISNUMBER(SEARCH("P",A1302)),COUNTIF(BK1322:BK1331,"False"),0)</f>
        <v>0</v>
      </c>
      <c r="BR1310" s="25">
        <f>IF(ISNUMBER(SEARCH("P",A1302)),COUNTIF(BK1311:BK1321,"False"),0)</f>
        <v>0</v>
      </c>
      <c r="BS1310" s="25">
        <f>IF(ISNUMBER(SEARCH("P",A1302)),COUNTIF(BK1301:BK1309,"False")+COUNTIF(BK1328:BK1329,"False"),0)</f>
        <v>0</v>
      </c>
      <c r="BT1310" s="25">
        <f>IF(ISNUMBER(SEARCH("P",A1302)),COUNTIF(BK1310:BK1318,"False"),0)</f>
        <v>0</v>
      </c>
      <c r="BU1310" s="25">
        <f>IF(ISNUMBER(SEARCH("P",A1302)),COUNTIF(BK1319:BK1327,"False")+COUNTIF(BK1330:BK1331,"False"),0)</f>
        <v>0</v>
      </c>
    </row>
    <row r="1311" spans="1:123" x14ac:dyDescent="0.45">
      <c r="B1311" s="189"/>
      <c r="C1311" s="171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71"/>
      <c r="AI1311" s="171"/>
      <c r="AJ1311" s="171"/>
      <c r="AK1311" s="171"/>
      <c r="AL1311" s="171"/>
      <c r="AM1311" s="171"/>
      <c r="AN1311" s="171"/>
      <c r="AO1311" s="171"/>
      <c r="AP1311" s="171"/>
      <c r="AQ1311" s="171"/>
      <c r="AR1311" s="171"/>
      <c r="AS1311" s="171"/>
      <c r="AT1311" s="171"/>
      <c r="AU1311" s="171"/>
      <c r="AV1311" s="171"/>
      <c r="AW1311" s="171"/>
      <c r="AX1311" s="171"/>
      <c r="AY1311" s="171"/>
      <c r="AZ1311" s="171"/>
      <c r="BA1311" s="171"/>
      <c r="BB1311" s="171"/>
      <c r="BC1311" s="171"/>
      <c r="BD1311" s="171"/>
      <c r="BE1311" s="171"/>
      <c r="BF1311" s="171"/>
      <c r="BG1311" s="171"/>
      <c r="BH1311" s="184"/>
      <c r="BI1311" s="178"/>
      <c r="BJ1311" s="178"/>
      <c r="BK1311" s="172"/>
      <c r="BM1311" s="9"/>
      <c r="BO1311" s="22" t="s">
        <v>353</v>
      </c>
      <c r="BP1311" s="25">
        <f>IF(ISNUMBER(SEARCH("A",A1302)),COUNTIF(BK1301:BK1310,"False"),0)</f>
        <v>0</v>
      </c>
      <c r="BQ1311" s="25">
        <f>IF(ISNUMBER(SEARCH("A",A1302)),COUNTIF(BK1351:BK1360,"False"),0)</f>
        <v>0</v>
      </c>
      <c r="BR1311" s="25">
        <f>IF(ISNUMBER(SEARCH("A",A1302)),COUNTIF(BK1311:BK1350,"False"),0)</f>
        <v>0</v>
      </c>
      <c r="BS1311" s="25">
        <f>IF(ISNUMBER(SEARCH("A",A1302)),COUNTIF(BK1301:BK1320,"False"),0)</f>
        <v>0</v>
      </c>
      <c r="BT1311" s="25">
        <f>IF(ISNUMBER(SEARCH("A",A1302)),COUNTIF(BK1321:BK1340,"False"),0)</f>
        <v>0</v>
      </c>
      <c r="BU1311" s="25">
        <f>IF(ISNUMBER(SEARCH("A",A1302)),COUNTIF(BK1341:BK1360,"False"),0)</f>
        <v>0</v>
      </c>
    </row>
    <row r="1312" spans="1:123" x14ac:dyDescent="0.45">
      <c r="B1312" s="189"/>
      <c r="C1312" s="171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71"/>
      <c r="AI1312" s="171"/>
      <c r="AJ1312" s="171"/>
      <c r="AK1312" s="171"/>
      <c r="AL1312" s="171"/>
      <c r="AM1312" s="171"/>
      <c r="AN1312" s="171"/>
      <c r="AO1312" s="171"/>
      <c r="AP1312" s="171"/>
      <c r="AQ1312" s="171"/>
      <c r="AR1312" s="171"/>
      <c r="AS1312" s="171"/>
      <c r="AT1312" s="171"/>
      <c r="AU1312" s="171"/>
      <c r="AV1312" s="171"/>
      <c r="AW1312" s="171"/>
      <c r="AX1312" s="171"/>
      <c r="AY1312" s="171"/>
      <c r="AZ1312" s="171"/>
      <c r="BA1312" s="171"/>
      <c r="BB1312" s="171"/>
      <c r="BC1312" s="171"/>
      <c r="BD1312" s="171"/>
      <c r="BE1312" s="171"/>
      <c r="BF1312" s="171"/>
      <c r="BG1312" s="171"/>
      <c r="BH1312" s="184"/>
      <c r="BI1312" s="178"/>
      <c r="BJ1312" s="178"/>
      <c r="BK1312" s="172"/>
      <c r="BM1312" s="9"/>
    </row>
    <row r="1313" spans="2:76" x14ac:dyDescent="0.45">
      <c r="B1313" s="189"/>
      <c r="C1313" s="171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71"/>
      <c r="AI1313" s="171"/>
      <c r="AJ1313" s="171"/>
      <c r="AK1313" s="171"/>
      <c r="AL1313" s="171"/>
      <c r="AM1313" s="171"/>
      <c r="AN1313" s="171"/>
      <c r="AO1313" s="171"/>
      <c r="AP1313" s="171"/>
      <c r="AQ1313" s="171"/>
      <c r="AR1313" s="171"/>
      <c r="AS1313" s="171"/>
      <c r="AT1313" s="171"/>
      <c r="AU1313" s="171"/>
      <c r="AV1313" s="171"/>
      <c r="AW1313" s="171"/>
      <c r="AX1313" s="171"/>
      <c r="AY1313" s="171"/>
      <c r="AZ1313" s="171"/>
      <c r="BA1313" s="171"/>
      <c r="BB1313" s="171"/>
      <c r="BC1313" s="171"/>
      <c r="BD1313" s="171"/>
      <c r="BE1313" s="171"/>
      <c r="BF1313" s="171"/>
      <c r="BG1313" s="171"/>
      <c r="BH1313" s="184"/>
      <c r="BI1313" s="178"/>
      <c r="BJ1313" s="178"/>
      <c r="BK1313" s="172"/>
      <c r="BM1313" s="9"/>
    </row>
    <row r="1314" spans="2:76" x14ac:dyDescent="0.45">
      <c r="B1314" s="189"/>
      <c r="C1314" s="171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71"/>
      <c r="AI1314" s="171"/>
      <c r="AJ1314" s="171"/>
      <c r="AK1314" s="171"/>
      <c r="AL1314" s="171"/>
      <c r="AM1314" s="171"/>
      <c r="AN1314" s="171"/>
      <c r="AO1314" s="171"/>
      <c r="AP1314" s="171"/>
      <c r="AQ1314" s="171"/>
      <c r="AR1314" s="171"/>
      <c r="AS1314" s="171"/>
      <c r="AT1314" s="171"/>
      <c r="AU1314" s="171"/>
      <c r="AV1314" s="171"/>
      <c r="AW1314" s="171"/>
      <c r="AX1314" s="171"/>
      <c r="AY1314" s="171"/>
      <c r="AZ1314" s="171"/>
      <c r="BA1314" s="171"/>
      <c r="BB1314" s="171"/>
      <c r="BC1314" s="171"/>
      <c r="BD1314" s="171"/>
      <c r="BE1314" s="171"/>
      <c r="BF1314" s="171"/>
      <c r="BG1314" s="171"/>
      <c r="BH1314" s="184"/>
      <c r="BI1314" s="178"/>
      <c r="BJ1314" s="178"/>
      <c r="BK1314" s="172"/>
      <c r="BM1314" s="9"/>
    </row>
    <row r="1315" spans="2:76" x14ac:dyDescent="0.45">
      <c r="B1315" s="189"/>
      <c r="C1315" s="171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71"/>
      <c r="AI1315" s="171"/>
      <c r="AJ1315" s="171"/>
      <c r="AK1315" s="171"/>
      <c r="AL1315" s="171"/>
      <c r="AM1315" s="171"/>
      <c r="AN1315" s="171"/>
      <c r="AO1315" s="171"/>
      <c r="AP1315" s="171"/>
      <c r="AQ1315" s="171"/>
      <c r="AR1315" s="171"/>
      <c r="AS1315" s="171"/>
      <c r="AT1315" s="171"/>
      <c r="AU1315" s="171"/>
      <c r="AV1315" s="171"/>
      <c r="AW1315" s="171"/>
      <c r="AX1315" s="171"/>
      <c r="AY1315" s="171"/>
      <c r="AZ1315" s="171"/>
      <c r="BA1315" s="171"/>
      <c r="BB1315" s="171"/>
      <c r="BC1315" s="171"/>
      <c r="BD1315" s="171"/>
      <c r="BE1315" s="171"/>
      <c r="BF1315" s="171"/>
      <c r="BG1315" s="171"/>
      <c r="BH1315" s="184"/>
      <c r="BI1315" s="178"/>
      <c r="BJ1315" s="178"/>
      <c r="BK1315" s="172"/>
      <c r="BM1315" s="9"/>
    </row>
    <row r="1316" spans="2:76" x14ac:dyDescent="0.45">
      <c r="B1316" s="189"/>
      <c r="C1316" s="171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71"/>
      <c r="AI1316" s="171"/>
      <c r="AJ1316" s="171"/>
      <c r="AK1316" s="171"/>
      <c r="AL1316" s="171"/>
      <c r="AM1316" s="171"/>
      <c r="AN1316" s="171"/>
      <c r="AO1316" s="171"/>
      <c r="AP1316" s="171"/>
      <c r="AQ1316" s="171"/>
      <c r="AR1316" s="171"/>
      <c r="AS1316" s="171"/>
      <c r="AT1316" s="171"/>
      <c r="AU1316" s="171"/>
      <c r="AV1316" s="171"/>
      <c r="AW1316" s="171"/>
      <c r="AX1316" s="171"/>
      <c r="AY1316" s="171"/>
      <c r="AZ1316" s="171"/>
      <c r="BA1316" s="171"/>
      <c r="BB1316" s="171"/>
      <c r="BC1316" s="171"/>
      <c r="BD1316" s="171"/>
      <c r="BE1316" s="171"/>
      <c r="BF1316" s="171"/>
      <c r="BG1316" s="171"/>
      <c r="BH1316" s="184"/>
      <c r="BI1316" s="178"/>
      <c r="BJ1316" s="178"/>
      <c r="BK1316" s="172"/>
      <c r="BM1316" s="9"/>
    </row>
    <row r="1317" spans="2:76" x14ac:dyDescent="0.45">
      <c r="B1317" s="189"/>
      <c r="C1317" s="171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71"/>
      <c r="AI1317" s="171"/>
      <c r="AJ1317" s="171"/>
      <c r="AK1317" s="171"/>
      <c r="AL1317" s="171"/>
      <c r="AM1317" s="171"/>
      <c r="AN1317" s="171"/>
      <c r="AO1317" s="171"/>
      <c r="AP1317" s="171"/>
      <c r="AQ1317" s="171"/>
      <c r="AR1317" s="171"/>
      <c r="AS1317" s="171"/>
      <c r="AT1317" s="171"/>
      <c r="AU1317" s="171"/>
      <c r="AV1317" s="171"/>
      <c r="AW1317" s="171"/>
      <c r="AX1317" s="171"/>
      <c r="AY1317" s="171"/>
      <c r="AZ1317" s="171"/>
      <c r="BA1317" s="171"/>
      <c r="BB1317" s="171"/>
      <c r="BC1317" s="171"/>
      <c r="BD1317" s="171"/>
      <c r="BE1317" s="171"/>
      <c r="BF1317" s="171"/>
      <c r="BG1317" s="171"/>
      <c r="BH1317" s="184"/>
      <c r="BI1317" s="178"/>
      <c r="BJ1317" s="178"/>
      <c r="BK1317" s="172"/>
      <c r="BM1317" s="9"/>
    </row>
    <row r="1318" spans="2:76" x14ac:dyDescent="0.45">
      <c r="B1318" s="189"/>
      <c r="C1318" s="171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71"/>
      <c r="AI1318" s="171"/>
      <c r="AJ1318" s="171"/>
      <c r="AK1318" s="171"/>
      <c r="AL1318" s="171"/>
      <c r="AM1318" s="171"/>
      <c r="AN1318" s="171"/>
      <c r="AO1318" s="171"/>
      <c r="AP1318" s="171"/>
      <c r="AQ1318" s="171"/>
      <c r="AR1318" s="171"/>
      <c r="AS1318" s="171"/>
      <c r="AT1318" s="171"/>
      <c r="AU1318" s="171"/>
      <c r="AV1318" s="171"/>
      <c r="AW1318" s="171"/>
      <c r="AX1318" s="171"/>
      <c r="AY1318" s="171"/>
      <c r="AZ1318" s="171"/>
      <c r="BA1318" s="171"/>
      <c r="BB1318" s="171"/>
      <c r="BC1318" s="171"/>
      <c r="BD1318" s="171"/>
      <c r="BE1318" s="171"/>
      <c r="BF1318" s="171"/>
      <c r="BG1318" s="171"/>
      <c r="BH1318" s="184"/>
      <c r="BI1318" s="178"/>
      <c r="BJ1318" s="178"/>
      <c r="BK1318" s="172"/>
      <c r="BM1318" s="9"/>
    </row>
    <row r="1319" spans="2:76" x14ac:dyDescent="0.45">
      <c r="B1319" s="189"/>
      <c r="C1319" s="171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71"/>
      <c r="AI1319" s="171"/>
      <c r="AJ1319" s="171"/>
      <c r="AK1319" s="171"/>
      <c r="AL1319" s="171"/>
      <c r="AM1319" s="171"/>
      <c r="AN1319" s="171"/>
      <c r="AO1319" s="171"/>
      <c r="AP1319" s="171"/>
      <c r="AQ1319" s="171"/>
      <c r="AR1319" s="171"/>
      <c r="AS1319" s="171"/>
      <c r="AT1319" s="171"/>
      <c r="AU1319" s="171"/>
      <c r="AV1319" s="171"/>
      <c r="AW1319" s="171"/>
      <c r="AX1319" s="171"/>
      <c r="AY1319" s="171"/>
      <c r="AZ1319" s="171"/>
      <c r="BA1319" s="171"/>
      <c r="BB1319" s="171"/>
      <c r="BC1319" s="171"/>
      <c r="BD1319" s="171"/>
      <c r="BE1319" s="171"/>
      <c r="BF1319" s="171"/>
      <c r="BG1319" s="171"/>
      <c r="BH1319" s="184"/>
      <c r="BI1319" s="178"/>
      <c r="BJ1319" s="178"/>
      <c r="BK1319" s="172"/>
      <c r="BM1319" s="9"/>
    </row>
    <row r="1320" spans="2:76" x14ac:dyDescent="0.45">
      <c r="B1320" s="189"/>
      <c r="C1320" s="171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71"/>
      <c r="AI1320" s="171"/>
      <c r="AJ1320" s="171"/>
      <c r="AK1320" s="171"/>
      <c r="AL1320" s="171"/>
      <c r="AM1320" s="171"/>
      <c r="AN1320" s="171"/>
      <c r="AO1320" s="171"/>
      <c r="AP1320" s="171"/>
      <c r="AQ1320" s="171"/>
      <c r="AR1320" s="171"/>
      <c r="AS1320" s="171"/>
      <c r="AT1320" s="171"/>
      <c r="AU1320" s="171"/>
      <c r="AV1320" s="171"/>
      <c r="AW1320" s="171"/>
      <c r="AX1320" s="171"/>
      <c r="AY1320" s="171"/>
      <c r="AZ1320" s="171"/>
      <c r="BA1320" s="171"/>
      <c r="BB1320" s="171"/>
      <c r="BC1320" s="171"/>
      <c r="BD1320" s="171"/>
      <c r="BE1320" s="171"/>
      <c r="BF1320" s="171"/>
      <c r="BG1320" s="171"/>
      <c r="BH1320" s="184"/>
      <c r="BI1320" s="178"/>
      <c r="BJ1320" s="178"/>
      <c r="BK1320" s="172"/>
      <c r="BM1320" s="9"/>
      <c r="BX1320" t="s">
        <v>341</v>
      </c>
    </row>
    <row r="1321" spans="2:76" x14ac:dyDescent="0.45">
      <c r="B1321" s="189"/>
      <c r="C1321" s="171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71"/>
      <c r="AI1321" s="171"/>
      <c r="AJ1321" s="171"/>
      <c r="AK1321" s="171"/>
      <c r="AL1321" s="171"/>
      <c r="AM1321" s="171"/>
      <c r="AN1321" s="171"/>
      <c r="AO1321" s="171"/>
      <c r="AP1321" s="171"/>
      <c r="AQ1321" s="171"/>
      <c r="AR1321" s="171"/>
      <c r="AS1321" s="171"/>
      <c r="AT1321" s="171"/>
      <c r="AU1321" s="171"/>
      <c r="AV1321" s="171"/>
      <c r="AW1321" s="171"/>
      <c r="AX1321" s="171"/>
      <c r="AY1321" s="171"/>
      <c r="AZ1321" s="171"/>
      <c r="BA1321" s="171"/>
      <c r="BB1321" s="171"/>
      <c r="BC1321" s="171"/>
      <c r="BD1321" s="171"/>
      <c r="BE1321" s="171"/>
      <c r="BF1321" s="171"/>
      <c r="BG1321" s="171"/>
      <c r="BH1321" s="184"/>
      <c r="BI1321" s="178"/>
      <c r="BJ1321" s="178"/>
      <c r="BK1321" s="172"/>
      <c r="BM1321" s="9"/>
    </row>
    <row r="1322" spans="2:76" x14ac:dyDescent="0.45">
      <c r="B1322" s="189"/>
      <c r="C1322" s="171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71"/>
      <c r="AI1322" s="171"/>
      <c r="AJ1322" s="171"/>
      <c r="AK1322" s="171"/>
      <c r="AL1322" s="171"/>
      <c r="AM1322" s="171"/>
      <c r="AN1322" s="171"/>
      <c r="AO1322" s="171"/>
      <c r="AP1322" s="171"/>
      <c r="AQ1322" s="171"/>
      <c r="AR1322" s="171"/>
      <c r="AS1322" s="171"/>
      <c r="AT1322" s="171"/>
      <c r="AU1322" s="171"/>
      <c r="AV1322" s="171"/>
      <c r="AW1322" s="171"/>
      <c r="AX1322" s="171"/>
      <c r="AY1322" s="171"/>
      <c r="AZ1322" s="171"/>
      <c r="BA1322" s="171"/>
      <c r="BB1322" s="171"/>
      <c r="BC1322" s="171"/>
      <c r="BD1322" s="171"/>
      <c r="BE1322" s="171"/>
      <c r="BF1322" s="171"/>
      <c r="BG1322" s="171"/>
      <c r="BH1322" s="184"/>
      <c r="BI1322" s="178"/>
      <c r="BJ1322" s="178"/>
      <c r="BK1322" s="172"/>
      <c r="BM1322" s="9"/>
    </row>
    <row r="1323" spans="2:76" x14ac:dyDescent="0.45">
      <c r="B1323" s="189"/>
      <c r="C1323" s="171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71"/>
      <c r="AI1323" s="171"/>
      <c r="AJ1323" s="171"/>
      <c r="AK1323" s="171"/>
      <c r="AL1323" s="171"/>
      <c r="AM1323" s="171"/>
      <c r="AN1323" s="171"/>
      <c r="AO1323" s="171"/>
      <c r="AP1323" s="171"/>
      <c r="AQ1323" s="171"/>
      <c r="AR1323" s="171"/>
      <c r="AS1323" s="171"/>
      <c r="AT1323" s="171"/>
      <c r="AU1323" s="171"/>
      <c r="AV1323" s="171"/>
      <c r="AW1323" s="171"/>
      <c r="AX1323" s="171"/>
      <c r="AY1323" s="171"/>
      <c r="AZ1323" s="171"/>
      <c r="BA1323" s="171"/>
      <c r="BB1323" s="171"/>
      <c r="BC1323" s="171"/>
      <c r="BD1323" s="171"/>
      <c r="BE1323" s="171"/>
      <c r="BF1323" s="171"/>
      <c r="BG1323" s="171"/>
      <c r="BH1323" s="184"/>
      <c r="BI1323" s="178"/>
      <c r="BJ1323" s="178"/>
      <c r="BK1323" s="172"/>
      <c r="BM1323" s="9"/>
    </row>
    <row r="1324" spans="2:76" x14ac:dyDescent="0.45">
      <c r="B1324" s="189"/>
      <c r="C1324" s="171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71"/>
      <c r="AI1324" s="171"/>
      <c r="AJ1324" s="171"/>
      <c r="AK1324" s="171"/>
      <c r="AL1324" s="171"/>
      <c r="AM1324" s="171"/>
      <c r="AN1324" s="171"/>
      <c r="AO1324" s="171"/>
      <c r="AP1324" s="171"/>
      <c r="AQ1324" s="171"/>
      <c r="AR1324" s="171"/>
      <c r="AS1324" s="171"/>
      <c r="AT1324" s="171"/>
      <c r="AU1324" s="171"/>
      <c r="AV1324" s="171"/>
      <c r="AW1324" s="171"/>
      <c r="AX1324" s="171"/>
      <c r="AY1324" s="171"/>
      <c r="AZ1324" s="171"/>
      <c r="BA1324" s="171"/>
      <c r="BB1324" s="171"/>
      <c r="BC1324" s="171"/>
      <c r="BD1324" s="171"/>
      <c r="BE1324" s="171"/>
      <c r="BF1324" s="171"/>
      <c r="BG1324" s="171"/>
      <c r="BH1324" s="184"/>
      <c r="BI1324" s="178"/>
      <c r="BJ1324" s="178"/>
      <c r="BK1324" s="172"/>
      <c r="BM1324" s="9"/>
    </row>
    <row r="1325" spans="2:76" x14ac:dyDescent="0.45">
      <c r="B1325" s="189"/>
      <c r="C1325" s="171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71"/>
      <c r="AI1325" s="171"/>
      <c r="AJ1325" s="171"/>
      <c r="AK1325" s="171"/>
      <c r="AL1325" s="171"/>
      <c r="AM1325" s="171"/>
      <c r="AN1325" s="171"/>
      <c r="AO1325" s="171"/>
      <c r="AP1325" s="171"/>
      <c r="AQ1325" s="171"/>
      <c r="AR1325" s="171"/>
      <c r="AS1325" s="171"/>
      <c r="AT1325" s="171"/>
      <c r="AU1325" s="171"/>
      <c r="AV1325" s="171"/>
      <c r="AW1325" s="171"/>
      <c r="AX1325" s="171"/>
      <c r="AY1325" s="171"/>
      <c r="AZ1325" s="171"/>
      <c r="BA1325" s="171"/>
      <c r="BB1325" s="171"/>
      <c r="BC1325" s="171"/>
      <c r="BD1325" s="171"/>
      <c r="BE1325" s="171"/>
      <c r="BF1325" s="171"/>
      <c r="BG1325" s="171"/>
      <c r="BH1325" s="184"/>
      <c r="BI1325" s="178"/>
      <c r="BJ1325" s="178"/>
      <c r="BK1325" s="172"/>
      <c r="BM1325" s="9"/>
    </row>
    <row r="1326" spans="2:76" x14ac:dyDescent="0.45">
      <c r="B1326" s="189"/>
      <c r="C1326" s="171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71"/>
      <c r="AI1326" s="171"/>
      <c r="AJ1326" s="171"/>
      <c r="AK1326" s="171"/>
      <c r="AL1326" s="171"/>
      <c r="AM1326" s="171"/>
      <c r="AN1326" s="171"/>
      <c r="AO1326" s="171"/>
      <c r="AP1326" s="171"/>
      <c r="AQ1326" s="171"/>
      <c r="AR1326" s="171"/>
      <c r="AS1326" s="171"/>
      <c r="AT1326" s="171"/>
      <c r="AU1326" s="171"/>
      <c r="AV1326" s="171"/>
      <c r="AW1326" s="171"/>
      <c r="AX1326" s="171"/>
      <c r="AY1326" s="171"/>
      <c r="AZ1326" s="171"/>
      <c r="BA1326" s="171"/>
      <c r="BB1326" s="171"/>
      <c r="BC1326" s="171"/>
      <c r="BD1326" s="171"/>
      <c r="BE1326" s="171"/>
      <c r="BF1326" s="171"/>
      <c r="BG1326" s="171"/>
      <c r="BH1326" s="184"/>
      <c r="BI1326" s="178"/>
      <c r="BJ1326" s="178"/>
      <c r="BK1326" s="172"/>
      <c r="BM1326" s="9"/>
    </row>
    <row r="1327" spans="2:76" x14ac:dyDescent="0.45">
      <c r="B1327" s="189"/>
      <c r="C1327" s="171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71"/>
      <c r="AI1327" s="171"/>
      <c r="AJ1327" s="171"/>
      <c r="AK1327" s="171"/>
      <c r="AL1327" s="171"/>
      <c r="AM1327" s="171"/>
      <c r="AN1327" s="171"/>
      <c r="AO1327" s="171"/>
      <c r="AP1327" s="171"/>
      <c r="AQ1327" s="171"/>
      <c r="AR1327" s="171"/>
      <c r="AS1327" s="171"/>
      <c r="AT1327" s="171"/>
      <c r="AU1327" s="171"/>
      <c r="AV1327" s="171"/>
      <c r="AW1327" s="171"/>
      <c r="AX1327" s="171"/>
      <c r="AY1327" s="171"/>
      <c r="AZ1327" s="171"/>
      <c r="BA1327" s="171"/>
      <c r="BB1327" s="171"/>
      <c r="BC1327" s="171"/>
      <c r="BD1327" s="171"/>
      <c r="BE1327" s="171"/>
      <c r="BF1327" s="171"/>
      <c r="BG1327" s="171"/>
      <c r="BH1327" s="184"/>
      <c r="BI1327" s="178"/>
      <c r="BJ1327" s="178"/>
      <c r="BK1327" s="172"/>
      <c r="BM1327" s="9"/>
    </row>
    <row r="1328" spans="2:76" x14ac:dyDescent="0.45">
      <c r="B1328" s="189"/>
      <c r="C1328" s="171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71"/>
      <c r="AI1328" s="171"/>
      <c r="AJ1328" s="171"/>
      <c r="AK1328" s="171"/>
      <c r="AL1328" s="171"/>
      <c r="AM1328" s="171"/>
      <c r="AN1328" s="171"/>
      <c r="AO1328" s="171"/>
      <c r="AP1328" s="171"/>
      <c r="AQ1328" s="171"/>
      <c r="AR1328" s="171"/>
      <c r="AS1328" s="171"/>
      <c r="AT1328" s="171"/>
      <c r="AU1328" s="171"/>
      <c r="AV1328" s="171"/>
      <c r="AW1328" s="171"/>
      <c r="AX1328" s="171"/>
      <c r="AY1328" s="171"/>
      <c r="AZ1328" s="171"/>
      <c r="BA1328" s="171"/>
      <c r="BB1328" s="171"/>
      <c r="BC1328" s="171"/>
      <c r="BD1328" s="171"/>
      <c r="BE1328" s="171"/>
      <c r="BF1328" s="171"/>
      <c r="BG1328" s="171"/>
      <c r="BH1328" s="184"/>
      <c r="BI1328" s="178"/>
      <c r="BJ1328" s="178"/>
      <c r="BK1328" s="172"/>
      <c r="BM1328" s="9"/>
    </row>
    <row r="1329" spans="2:65" x14ac:dyDescent="0.45">
      <c r="B1329" s="189"/>
      <c r="C1329" s="171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71"/>
      <c r="AI1329" s="171"/>
      <c r="AJ1329" s="171"/>
      <c r="AK1329" s="171"/>
      <c r="AL1329" s="171"/>
      <c r="AM1329" s="171"/>
      <c r="AN1329" s="171"/>
      <c r="AO1329" s="171"/>
      <c r="AP1329" s="171"/>
      <c r="AQ1329" s="171"/>
      <c r="AR1329" s="171"/>
      <c r="AS1329" s="171"/>
      <c r="AT1329" s="171"/>
      <c r="AU1329" s="171"/>
      <c r="AV1329" s="171"/>
      <c r="AW1329" s="171"/>
      <c r="AX1329" s="171"/>
      <c r="AY1329" s="171"/>
      <c r="AZ1329" s="171"/>
      <c r="BA1329" s="171"/>
      <c r="BB1329" s="171"/>
      <c r="BC1329" s="171"/>
      <c r="BD1329" s="171"/>
      <c r="BE1329" s="171"/>
      <c r="BF1329" s="171"/>
      <c r="BG1329" s="171"/>
      <c r="BH1329" s="184"/>
      <c r="BI1329" s="178"/>
      <c r="BJ1329" s="178"/>
      <c r="BK1329" s="172"/>
      <c r="BM1329" s="9"/>
    </row>
    <row r="1330" spans="2:65" x14ac:dyDescent="0.45">
      <c r="B1330" s="189"/>
      <c r="C1330" s="171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71"/>
      <c r="AI1330" s="171"/>
      <c r="AJ1330" s="171"/>
      <c r="AK1330" s="171"/>
      <c r="AL1330" s="171"/>
      <c r="AM1330" s="171"/>
      <c r="AN1330" s="171"/>
      <c r="AO1330" s="171"/>
      <c r="AP1330" s="171"/>
      <c r="AQ1330" s="171"/>
      <c r="AR1330" s="171"/>
      <c r="AS1330" s="171"/>
      <c r="AT1330" s="171"/>
      <c r="AU1330" s="171"/>
      <c r="AV1330" s="171"/>
      <c r="AW1330" s="171"/>
      <c r="AX1330" s="171"/>
      <c r="AY1330" s="171"/>
      <c r="AZ1330" s="171"/>
      <c r="BA1330" s="171"/>
      <c r="BB1330" s="171"/>
      <c r="BC1330" s="171"/>
      <c r="BD1330" s="171"/>
      <c r="BE1330" s="171"/>
      <c r="BF1330" s="171"/>
      <c r="BG1330" s="171"/>
      <c r="BH1330" s="184"/>
      <c r="BI1330" s="178"/>
      <c r="BJ1330" s="178"/>
      <c r="BK1330" s="172"/>
      <c r="BM1330" s="9"/>
    </row>
    <row r="1331" spans="2:65" x14ac:dyDescent="0.45">
      <c r="B1331" s="189"/>
      <c r="C1331" s="171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71"/>
      <c r="AI1331" s="171"/>
      <c r="AJ1331" s="171"/>
      <c r="AK1331" s="171"/>
      <c r="AL1331" s="171"/>
      <c r="AM1331" s="171"/>
      <c r="AN1331" s="171"/>
      <c r="AO1331" s="171"/>
      <c r="AP1331" s="171"/>
      <c r="AQ1331" s="171"/>
      <c r="AR1331" s="171"/>
      <c r="AS1331" s="171"/>
      <c r="AT1331" s="171"/>
      <c r="AU1331" s="171"/>
      <c r="AV1331" s="171"/>
      <c r="AW1331" s="171"/>
      <c r="AX1331" s="171"/>
      <c r="AY1331" s="171"/>
      <c r="AZ1331" s="171"/>
      <c r="BA1331" s="171"/>
      <c r="BB1331" s="171"/>
      <c r="BC1331" s="171"/>
      <c r="BD1331" s="171"/>
      <c r="BE1331" s="171"/>
      <c r="BF1331" s="171"/>
      <c r="BG1331" s="171"/>
      <c r="BH1331" s="184"/>
      <c r="BI1331" s="178"/>
      <c r="BJ1331" s="178"/>
      <c r="BK1331" s="172"/>
      <c r="BM1331" s="9"/>
    </row>
    <row r="1332" spans="2:65" x14ac:dyDescent="0.45">
      <c r="B1332" s="189"/>
      <c r="C1332" s="171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71"/>
      <c r="AI1332" s="171"/>
      <c r="AJ1332" s="171"/>
      <c r="AK1332" s="171"/>
      <c r="AL1332" s="171"/>
      <c r="AM1332" s="171"/>
      <c r="AN1332" s="171"/>
      <c r="AO1332" s="171"/>
      <c r="AP1332" s="171"/>
      <c r="AQ1332" s="171"/>
      <c r="AR1332" s="171"/>
      <c r="AS1332" s="171"/>
      <c r="AT1332" s="171"/>
      <c r="AU1332" s="171"/>
      <c r="AV1332" s="171"/>
      <c r="AW1332" s="171"/>
      <c r="AX1332" s="171"/>
      <c r="AY1332" s="171"/>
      <c r="AZ1332" s="171"/>
      <c r="BA1332" s="171"/>
      <c r="BB1332" s="171"/>
      <c r="BC1332" s="171"/>
      <c r="BD1332" s="171"/>
      <c r="BE1332" s="171"/>
      <c r="BF1332" s="171"/>
      <c r="BG1332" s="171"/>
      <c r="BH1332" s="184"/>
      <c r="BI1332" s="178"/>
      <c r="BJ1332" s="178"/>
      <c r="BK1332" s="172"/>
      <c r="BM1332" s="9"/>
    </row>
    <row r="1333" spans="2:65" x14ac:dyDescent="0.45">
      <c r="B1333" s="189"/>
      <c r="C1333" s="171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71"/>
      <c r="AI1333" s="171"/>
      <c r="AJ1333" s="171"/>
      <c r="AK1333" s="171"/>
      <c r="AL1333" s="171"/>
      <c r="AM1333" s="171"/>
      <c r="AN1333" s="171"/>
      <c r="AO1333" s="171"/>
      <c r="AP1333" s="171"/>
      <c r="AQ1333" s="171"/>
      <c r="AR1333" s="171"/>
      <c r="AS1333" s="171"/>
      <c r="AT1333" s="171"/>
      <c r="AU1333" s="171"/>
      <c r="AV1333" s="171"/>
      <c r="AW1333" s="171"/>
      <c r="AX1333" s="171"/>
      <c r="AY1333" s="171"/>
      <c r="AZ1333" s="171"/>
      <c r="BA1333" s="171"/>
      <c r="BB1333" s="171"/>
      <c r="BC1333" s="171"/>
      <c r="BD1333" s="171"/>
      <c r="BE1333" s="171"/>
      <c r="BF1333" s="171"/>
      <c r="BG1333" s="171"/>
      <c r="BH1333" s="184"/>
      <c r="BI1333" s="178"/>
      <c r="BJ1333" s="178"/>
      <c r="BK1333" s="172"/>
      <c r="BM1333" s="9"/>
    </row>
    <row r="1334" spans="2:65" x14ac:dyDescent="0.45">
      <c r="B1334" s="189"/>
      <c r="C1334" s="171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71"/>
      <c r="AI1334" s="171"/>
      <c r="AJ1334" s="171"/>
      <c r="AK1334" s="171"/>
      <c r="AL1334" s="171"/>
      <c r="AM1334" s="171"/>
      <c r="AN1334" s="171"/>
      <c r="AO1334" s="171"/>
      <c r="AP1334" s="171"/>
      <c r="AQ1334" s="171"/>
      <c r="AR1334" s="171"/>
      <c r="AS1334" s="171"/>
      <c r="AT1334" s="171"/>
      <c r="AU1334" s="171"/>
      <c r="AV1334" s="171"/>
      <c r="AW1334" s="171"/>
      <c r="AX1334" s="171"/>
      <c r="AY1334" s="171"/>
      <c r="AZ1334" s="171"/>
      <c r="BA1334" s="171"/>
      <c r="BB1334" s="171"/>
      <c r="BC1334" s="171"/>
      <c r="BD1334" s="171"/>
      <c r="BE1334" s="171"/>
      <c r="BF1334" s="171"/>
      <c r="BG1334" s="171"/>
      <c r="BH1334" s="184"/>
      <c r="BI1334" s="178"/>
      <c r="BJ1334" s="178"/>
      <c r="BK1334" s="172"/>
      <c r="BM1334" s="9"/>
    </row>
    <row r="1335" spans="2:65" x14ac:dyDescent="0.45">
      <c r="B1335" s="189"/>
      <c r="C1335" s="171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71"/>
      <c r="AI1335" s="171"/>
      <c r="AJ1335" s="171"/>
      <c r="AK1335" s="171"/>
      <c r="AL1335" s="171"/>
      <c r="AM1335" s="171"/>
      <c r="AN1335" s="171"/>
      <c r="AO1335" s="171"/>
      <c r="AP1335" s="171"/>
      <c r="AQ1335" s="171"/>
      <c r="AR1335" s="171"/>
      <c r="AS1335" s="171"/>
      <c r="AT1335" s="171"/>
      <c r="AU1335" s="171"/>
      <c r="AV1335" s="171"/>
      <c r="AW1335" s="171"/>
      <c r="AX1335" s="171"/>
      <c r="AY1335" s="171"/>
      <c r="AZ1335" s="171"/>
      <c r="BA1335" s="171"/>
      <c r="BB1335" s="171"/>
      <c r="BC1335" s="171"/>
      <c r="BD1335" s="171"/>
      <c r="BE1335" s="171"/>
      <c r="BF1335" s="171"/>
      <c r="BG1335" s="171"/>
      <c r="BH1335" s="184"/>
      <c r="BI1335" s="178"/>
      <c r="BJ1335" s="178"/>
      <c r="BK1335" s="172"/>
      <c r="BM1335" s="9"/>
    </row>
    <row r="1336" spans="2:65" x14ac:dyDescent="0.45">
      <c r="B1336" s="189"/>
      <c r="C1336" s="171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71"/>
      <c r="AI1336" s="171"/>
      <c r="AJ1336" s="171"/>
      <c r="AK1336" s="171"/>
      <c r="AL1336" s="171"/>
      <c r="AM1336" s="171"/>
      <c r="AN1336" s="171"/>
      <c r="AO1336" s="171"/>
      <c r="AP1336" s="171"/>
      <c r="AQ1336" s="171"/>
      <c r="AR1336" s="171"/>
      <c r="AS1336" s="171"/>
      <c r="AT1336" s="171"/>
      <c r="AU1336" s="171"/>
      <c r="AV1336" s="171"/>
      <c r="AW1336" s="171"/>
      <c r="AX1336" s="171"/>
      <c r="AY1336" s="171"/>
      <c r="AZ1336" s="171"/>
      <c r="BA1336" s="171"/>
      <c r="BB1336" s="171"/>
      <c r="BC1336" s="171"/>
      <c r="BD1336" s="171"/>
      <c r="BE1336" s="171"/>
      <c r="BF1336" s="171"/>
      <c r="BG1336" s="171"/>
      <c r="BH1336" s="184"/>
      <c r="BI1336" s="178"/>
      <c r="BJ1336" s="178"/>
      <c r="BK1336" s="172"/>
      <c r="BM1336" s="9"/>
    </row>
    <row r="1337" spans="2:65" x14ac:dyDescent="0.45">
      <c r="B1337" s="189"/>
      <c r="C1337" s="171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71"/>
      <c r="AI1337" s="171"/>
      <c r="AJ1337" s="171"/>
      <c r="AK1337" s="171"/>
      <c r="AL1337" s="171"/>
      <c r="AM1337" s="171"/>
      <c r="AN1337" s="171"/>
      <c r="AO1337" s="171"/>
      <c r="AP1337" s="171"/>
      <c r="AQ1337" s="171"/>
      <c r="AR1337" s="171"/>
      <c r="AS1337" s="171"/>
      <c r="AT1337" s="171"/>
      <c r="AU1337" s="171"/>
      <c r="AV1337" s="171"/>
      <c r="AW1337" s="171"/>
      <c r="AX1337" s="171"/>
      <c r="AY1337" s="171"/>
      <c r="AZ1337" s="171"/>
      <c r="BA1337" s="171"/>
      <c r="BB1337" s="171"/>
      <c r="BC1337" s="171"/>
      <c r="BD1337" s="171"/>
      <c r="BE1337" s="171"/>
      <c r="BF1337" s="171"/>
      <c r="BG1337" s="171"/>
      <c r="BH1337" s="184"/>
      <c r="BI1337" s="178"/>
      <c r="BJ1337" s="178"/>
      <c r="BK1337" s="172"/>
      <c r="BM1337" s="9"/>
    </row>
    <row r="1338" spans="2:65" x14ac:dyDescent="0.45">
      <c r="B1338" s="189"/>
      <c r="C1338" s="171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71"/>
      <c r="AI1338" s="171"/>
      <c r="AJ1338" s="171"/>
      <c r="AK1338" s="171"/>
      <c r="AL1338" s="171"/>
      <c r="AM1338" s="171"/>
      <c r="AN1338" s="171"/>
      <c r="AO1338" s="171"/>
      <c r="AP1338" s="171"/>
      <c r="AQ1338" s="171"/>
      <c r="AR1338" s="171"/>
      <c r="AS1338" s="171"/>
      <c r="AT1338" s="171"/>
      <c r="AU1338" s="171"/>
      <c r="AV1338" s="171"/>
      <c r="AW1338" s="171"/>
      <c r="AX1338" s="171"/>
      <c r="AY1338" s="171"/>
      <c r="AZ1338" s="171"/>
      <c r="BA1338" s="171"/>
      <c r="BB1338" s="171"/>
      <c r="BC1338" s="171"/>
      <c r="BD1338" s="171"/>
      <c r="BE1338" s="171"/>
      <c r="BF1338" s="171"/>
      <c r="BG1338" s="171"/>
      <c r="BH1338" s="184"/>
      <c r="BI1338" s="178"/>
      <c r="BJ1338" s="178"/>
      <c r="BK1338" s="172"/>
      <c r="BM1338" s="9"/>
    </row>
    <row r="1339" spans="2:65" x14ac:dyDescent="0.45">
      <c r="B1339" s="189"/>
      <c r="C1339" s="171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71"/>
      <c r="AI1339" s="171"/>
      <c r="AJ1339" s="171"/>
      <c r="AK1339" s="171"/>
      <c r="AL1339" s="171"/>
      <c r="AM1339" s="171"/>
      <c r="AN1339" s="171"/>
      <c r="AO1339" s="171"/>
      <c r="AP1339" s="171"/>
      <c r="AQ1339" s="171"/>
      <c r="AR1339" s="171"/>
      <c r="AS1339" s="171"/>
      <c r="AT1339" s="171"/>
      <c r="AU1339" s="171"/>
      <c r="AV1339" s="171"/>
      <c r="AW1339" s="171"/>
      <c r="AX1339" s="171"/>
      <c r="AY1339" s="171"/>
      <c r="AZ1339" s="171"/>
      <c r="BA1339" s="171"/>
      <c r="BB1339" s="171"/>
      <c r="BC1339" s="171"/>
      <c r="BD1339" s="171"/>
      <c r="BE1339" s="171"/>
      <c r="BF1339" s="171"/>
      <c r="BG1339" s="171"/>
      <c r="BH1339" s="184"/>
      <c r="BI1339" s="178"/>
      <c r="BJ1339" s="178"/>
      <c r="BK1339" s="172"/>
      <c r="BM1339" s="9"/>
    </row>
    <row r="1340" spans="2:65" x14ac:dyDescent="0.45">
      <c r="B1340" s="189"/>
      <c r="C1340" s="171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71"/>
      <c r="AI1340" s="171"/>
      <c r="AJ1340" s="171"/>
      <c r="AK1340" s="171"/>
      <c r="AL1340" s="171"/>
      <c r="AM1340" s="171"/>
      <c r="AN1340" s="171"/>
      <c r="AO1340" s="171"/>
      <c r="AP1340" s="171"/>
      <c r="AQ1340" s="171"/>
      <c r="AR1340" s="171"/>
      <c r="AS1340" s="171"/>
      <c r="AT1340" s="171"/>
      <c r="AU1340" s="171"/>
      <c r="AV1340" s="171"/>
      <c r="AW1340" s="171"/>
      <c r="AX1340" s="171"/>
      <c r="AY1340" s="171"/>
      <c r="AZ1340" s="171"/>
      <c r="BA1340" s="171"/>
      <c r="BB1340" s="171"/>
      <c r="BC1340" s="171"/>
      <c r="BD1340" s="171"/>
      <c r="BE1340" s="171"/>
      <c r="BF1340" s="171"/>
      <c r="BG1340" s="171"/>
      <c r="BH1340" s="184"/>
      <c r="BI1340" s="178"/>
      <c r="BJ1340" s="178"/>
      <c r="BK1340" s="172"/>
      <c r="BM1340" s="9"/>
    </row>
    <row r="1341" spans="2:65" x14ac:dyDescent="0.45">
      <c r="B1341" s="189"/>
      <c r="C1341" s="171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71"/>
      <c r="AI1341" s="171"/>
      <c r="AJ1341" s="171"/>
      <c r="AK1341" s="171"/>
      <c r="AL1341" s="171"/>
      <c r="AM1341" s="171"/>
      <c r="AN1341" s="171"/>
      <c r="AO1341" s="171"/>
      <c r="AP1341" s="171"/>
      <c r="AQ1341" s="171"/>
      <c r="AR1341" s="171"/>
      <c r="AS1341" s="171"/>
      <c r="AT1341" s="171"/>
      <c r="AU1341" s="171"/>
      <c r="AV1341" s="171"/>
      <c r="AW1341" s="171"/>
      <c r="AX1341" s="171"/>
      <c r="AY1341" s="171"/>
      <c r="AZ1341" s="171"/>
      <c r="BA1341" s="171"/>
      <c r="BB1341" s="171"/>
      <c r="BC1341" s="171"/>
      <c r="BD1341" s="171"/>
      <c r="BE1341" s="171"/>
      <c r="BF1341" s="171"/>
      <c r="BG1341" s="171"/>
      <c r="BH1341" s="184"/>
      <c r="BI1341" s="178"/>
      <c r="BJ1341" s="178"/>
      <c r="BK1341" s="172"/>
      <c r="BM1341" s="9"/>
    </row>
    <row r="1342" spans="2:65" x14ac:dyDescent="0.45">
      <c r="B1342" s="189"/>
      <c r="C1342" s="171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71"/>
      <c r="AI1342" s="171"/>
      <c r="AJ1342" s="171"/>
      <c r="AK1342" s="171"/>
      <c r="AL1342" s="171"/>
      <c r="AM1342" s="171"/>
      <c r="AN1342" s="171"/>
      <c r="AO1342" s="171"/>
      <c r="AP1342" s="171"/>
      <c r="AQ1342" s="171"/>
      <c r="AR1342" s="171"/>
      <c r="AS1342" s="171"/>
      <c r="AT1342" s="171"/>
      <c r="AU1342" s="171"/>
      <c r="AV1342" s="171"/>
      <c r="AW1342" s="171"/>
      <c r="AX1342" s="171"/>
      <c r="AY1342" s="171"/>
      <c r="AZ1342" s="171"/>
      <c r="BA1342" s="171"/>
      <c r="BB1342" s="171"/>
      <c r="BC1342" s="171"/>
      <c r="BD1342" s="171"/>
      <c r="BE1342" s="171"/>
      <c r="BF1342" s="171"/>
      <c r="BG1342" s="171"/>
      <c r="BH1342" s="184"/>
      <c r="BI1342" s="178"/>
      <c r="BJ1342" s="178"/>
      <c r="BK1342" s="172"/>
      <c r="BM1342" s="9"/>
    </row>
    <row r="1343" spans="2:65" x14ac:dyDescent="0.45">
      <c r="B1343" s="189"/>
      <c r="C1343" s="171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71"/>
      <c r="AI1343" s="171"/>
      <c r="AJ1343" s="171"/>
      <c r="AK1343" s="171"/>
      <c r="AL1343" s="171"/>
      <c r="AM1343" s="171"/>
      <c r="AN1343" s="171"/>
      <c r="AO1343" s="171"/>
      <c r="AP1343" s="171"/>
      <c r="AQ1343" s="171"/>
      <c r="AR1343" s="171"/>
      <c r="AS1343" s="171"/>
      <c r="AT1343" s="171"/>
      <c r="AU1343" s="171"/>
      <c r="AV1343" s="171"/>
      <c r="AW1343" s="171"/>
      <c r="AX1343" s="171"/>
      <c r="AY1343" s="171"/>
      <c r="AZ1343" s="171"/>
      <c r="BA1343" s="171"/>
      <c r="BB1343" s="171"/>
      <c r="BC1343" s="171"/>
      <c r="BD1343" s="171"/>
      <c r="BE1343" s="171"/>
      <c r="BF1343" s="171"/>
      <c r="BG1343" s="171"/>
      <c r="BH1343" s="184"/>
      <c r="BI1343" s="178"/>
      <c r="BJ1343" s="178"/>
      <c r="BK1343" s="172"/>
      <c r="BM1343" s="9"/>
    </row>
    <row r="1344" spans="2:65" x14ac:dyDescent="0.45">
      <c r="B1344" s="189"/>
      <c r="C1344" s="171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71"/>
      <c r="AI1344" s="171"/>
      <c r="AJ1344" s="171"/>
      <c r="AK1344" s="171"/>
      <c r="AL1344" s="171"/>
      <c r="AM1344" s="171"/>
      <c r="AN1344" s="171"/>
      <c r="AO1344" s="171"/>
      <c r="AP1344" s="171"/>
      <c r="AQ1344" s="171"/>
      <c r="AR1344" s="171"/>
      <c r="AS1344" s="171"/>
      <c r="AT1344" s="171"/>
      <c r="AU1344" s="171"/>
      <c r="AV1344" s="171"/>
      <c r="AW1344" s="171"/>
      <c r="AX1344" s="171"/>
      <c r="AY1344" s="171"/>
      <c r="AZ1344" s="171"/>
      <c r="BA1344" s="171"/>
      <c r="BB1344" s="171"/>
      <c r="BC1344" s="171"/>
      <c r="BD1344" s="171"/>
      <c r="BE1344" s="171"/>
      <c r="BF1344" s="171"/>
      <c r="BG1344" s="171"/>
      <c r="BH1344" s="184"/>
      <c r="BI1344" s="178"/>
      <c r="BJ1344" s="178"/>
      <c r="BK1344" s="172"/>
      <c r="BM1344" s="9"/>
    </row>
    <row r="1345" spans="1:66" x14ac:dyDescent="0.45">
      <c r="B1345" s="189"/>
      <c r="C1345" s="171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71"/>
      <c r="AI1345" s="171"/>
      <c r="AJ1345" s="171"/>
      <c r="AK1345" s="171"/>
      <c r="AL1345" s="171"/>
      <c r="AM1345" s="171"/>
      <c r="AN1345" s="171"/>
      <c r="AO1345" s="171"/>
      <c r="AP1345" s="171"/>
      <c r="AQ1345" s="171"/>
      <c r="AR1345" s="171"/>
      <c r="AS1345" s="171"/>
      <c r="AT1345" s="171"/>
      <c r="AU1345" s="171"/>
      <c r="AV1345" s="171"/>
      <c r="AW1345" s="171"/>
      <c r="AX1345" s="171"/>
      <c r="AY1345" s="171"/>
      <c r="AZ1345" s="171"/>
      <c r="BA1345" s="171"/>
      <c r="BB1345" s="171"/>
      <c r="BC1345" s="171"/>
      <c r="BD1345" s="171"/>
      <c r="BE1345" s="171"/>
      <c r="BF1345" s="171"/>
      <c r="BG1345" s="171"/>
      <c r="BH1345" s="184"/>
      <c r="BI1345" s="178"/>
      <c r="BJ1345" s="178"/>
      <c r="BK1345" s="172"/>
      <c r="BM1345" s="9"/>
    </row>
    <row r="1346" spans="1:66" x14ac:dyDescent="0.45">
      <c r="B1346" s="189"/>
      <c r="C1346" s="171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71"/>
      <c r="AI1346" s="171"/>
      <c r="AJ1346" s="171"/>
      <c r="AK1346" s="171"/>
      <c r="AL1346" s="171"/>
      <c r="AM1346" s="171"/>
      <c r="AN1346" s="171"/>
      <c r="AO1346" s="171"/>
      <c r="AP1346" s="171"/>
      <c r="AQ1346" s="171"/>
      <c r="AR1346" s="171"/>
      <c r="AS1346" s="171"/>
      <c r="AT1346" s="171"/>
      <c r="AU1346" s="171"/>
      <c r="AV1346" s="171"/>
      <c r="AW1346" s="171"/>
      <c r="AX1346" s="171"/>
      <c r="AY1346" s="171"/>
      <c r="AZ1346" s="171"/>
      <c r="BA1346" s="171"/>
      <c r="BB1346" s="171"/>
      <c r="BC1346" s="171"/>
      <c r="BD1346" s="171"/>
      <c r="BE1346" s="171"/>
      <c r="BF1346" s="171"/>
      <c r="BG1346" s="171"/>
      <c r="BH1346" s="184"/>
      <c r="BI1346" s="178"/>
      <c r="BJ1346" s="178"/>
      <c r="BK1346" s="172"/>
      <c r="BM1346" s="9"/>
    </row>
    <row r="1347" spans="1:66" x14ac:dyDescent="0.45">
      <c r="B1347" s="189"/>
      <c r="C1347" s="171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71"/>
      <c r="AI1347" s="171"/>
      <c r="AJ1347" s="171"/>
      <c r="AK1347" s="171"/>
      <c r="AL1347" s="171"/>
      <c r="AM1347" s="171"/>
      <c r="AN1347" s="171"/>
      <c r="AO1347" s="171"/>
      <c r="AP1347" s="171"/>
      <c r="AQ1347" s="171"/>
      <c r="AR1347" s="171"/>
      <c r="AS1347" s="171"/>
      <c r="AT1347" s="171"/>
      <c r="AU1347" s="171"/>
      <c r="AV1347" s="171"/>
      <c r="AW1347" s="171"/>
      <c r="AX1347" s="171"/>
      <c r="AY1347" s="171"/>
      <c r="AZ1347" s="171"/>
      <c r="BA1347" s="171"/>
      <c r="BB1347" s="171"/>
      <c r="BC1347" s="171"/>
      <c r="BD1347" s="171"/>
      <c r="BE1347" s="171"/>
      <c r="BF1347" s="171"/>
      <c r="BG1347" s="171"/>
      <c r="BH1347" s="184"/>
      <c r="BI1347" s="178"/>
      <c r="BJ1347" s="178"/>
      <c r="BK1347" s="172"/>
      <c r="BM1347" s="9"/>
    </row>
    <row r="1348" spans="1:66" x14ac:dyDescent="0.45">
      <c r="B1348" s="189"/>
      <c r="C1348" s="171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71"/>
      <c r="AI1348" s="171"/>
      <c r="AJ1348" s="171"/>
      <c r="AK1348" s="171"/>
      <c r="AL1348" s="171"/>
      <c r="AM1348" s="171"/>
      <c r="AN1348" s="171"/>
      <c r="AO1348" s="171"/>
      <c r="AP1348" s="171"/>
      <c r="AQ1348" s="171"/>
      <c r="AR1348" s="171"/>
      <c r="AS1348" s="171"/>
      <c r="AT1348" s="171"/>
      <c r="AU1348" s="171"/>
      <c r="AV1348" s="171"/>
      <c r="AW1348" s="171"/>
      <c r="AX1348" s="171"/>
      <c r="AY1348" s="171"/>
      <c r="AZ1348" s="171"/>
      <c r="BA1348" s="171"/>
      <c r="BB1348" s="171"/>
      <c r="BC1348" s="171"/>
      <c r="BD1348" s="171"/>
      <c r="BE1348" s="171"/>
      <c r="BF1348" s="171"/>
      <c r="BG1348" s="171"/>
      <c r="BH1348" s="184"/>
      <c r="BI1348" s="178"/>
      <c r="BJ1348" s="178"/>
      <c r="BK1348" s="172"/>
      <c r="BM1348" s="9"/>
    </row>
    <row r="1349" spans="1:66" x14ac:dyDescent="0.45">
      <c r="B1349" s="189"/>
      <c r="C1349" s="171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71"/>
      <c r="AI1349" s="171"/>
      <c r="AJ1349" s="171"/>
      <c r="AK1349" s="171"/>
      <c r="AL1349" s="171"/>
      <c r="AM1349" s="171"/>
      <c r="AN1349" s="171"/>
      <c r="AO1349" s="171"/>
      <c r="AP1349" s="171"/>
      <c r="AQ1349" s="171"/>
      <c r="AR1349" s="171"/>
      <c r="AS1349" s="171"/>
      <c r="AT1349" s="171"/>
      <c r="AU1349" s="171"/>
      <c r="AV1349" s="171"/>
      <c r="AW1349" s="171"/>
      <c r="AX1349" s="171"/>
      <c r="AY1349" s="171"/>
      <c r="AZ1349" s="171"/>
      <c r="BA1349" s="171"/>
      <c r="BB1349" s="171"/>
      <c r="BC1349" s="171"/>
      <c r="BD1349" s="171"/>
      <c r="BE1349" s="171"/>
      <c r="BF1349" s="171"/>
      <c r="BG1349" s="171"/>
      <c r="BH1349" s="184"/>
      <c r="BI1349" s="178"/>
      <c r="BJ1349" s="178"/>
      <c r="BK1349" s="172"/>
      <c r="BM1349" s="9"/>
    </row>
    <row r="1350" spans="1:66" x14ac:dyDescent="0.45">
      <c r="B1350" s="189"/>
      <c r="C1350" s="171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71"/>
      <c r="AI1350" s="171"/>
      <c r="AJ1350" s="171"/>
      <c r="AK1350" s="171"/>
      <c r="AL1350" s="171"/>
      <c r="AM1350" s="171"/>
      <c r="AN1350" s="171"/>
      <c r="AO1350" s="171"/>
      <c r="AP1350" s="171"/>
      <c r="AQ1350" s="171"/>
      <c r="AR1350" s="171"/>
      <c r="AS1350" s="171"/>
      <c r="AT1350" s="171"/>
      <c r="AU1350" s="171"/>
      <c r="AV1350" s="171"/>
      <c r="AW1350" s="171"/>
      <c r="AX1350" s="171"/>
      <c r="AY1350" s="171"/>
      <c r="AZ1350" s="171"/>
      <c r="BA1350" s="171"/>
      <c r="BB1350" s="171"/>
      <c r="BC1350" s="171"/>
      <c r="BD1350" s="171"/>
      <c r="BE1350" s="171"/>
      <c r="BF1350" s="171"/>
      <c r="BG1350" s="171"/>
      <c r="BH1350" s="184"/>
      <c r="BI1350" s="178"/>
      <c r="BJ1350" s="178"/>
      <c r="BK1350" s="172"/>
      <c r="BM1350" s="9"/>
    </row>
    <row r="1351" spans="1:66" x14ac:dyDescent="0.45">
      <c r="B1351" s="189"/>
      <c r="C1351" s="171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71"/>
      <c r="AI1351" s="171"/>
      <c r="AJ1351" s="171"/>
      <c r="AK1351" s="171"/>
      <c r="AL1351" s="171"/>
      <c r="AM1351" s="171"/>
      <c r="AN1351" s="171"/>
      <c r="AO1351" s="171"/>
      <c r="AP1351" s="171"/>
      <c r="AQ1351" s="171"/>
      <c r="AR1351" s="171"/>
      <c r="AS1351" s="171"/>
      <c r="AT1351" s="171"/>
      <c r="AU1351" s="171"/>
      <c r="AV1351" s="171"/>
      <c r="AW1351" s="171"/>
      <c r="AX1351" s="171"/>
      <c r="AY1351" s="171"/>
      <c r="AZ1351" s="171"/>
      <c r="BA1351" s="171"/>
      <c r="BB1351" s="171"/>
      <c r="BC1351" s="171"/>
      <c r="BD1351" s="171"/>
      <c r="BE1351" s="171"/>
      <c r="BF1351" s="171"/>
      <c r="BG1351" s="171"/>
      <c r="BH1351" s="184"/>
      <c r="BI1351" s="178"/>
      <c r="BJ1351" s="178"/>
      <c r="BK1351" s="172"/>
      <c r="BM1351" s="9"/>
    </row>
    <row r="1352" spans="1:66" x14ac:dyDescent="0.45">
      <c r="B1352" s="189"/>
      <c r="C1352" s="171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71"/>
      <c r="AI1352" s="171"/>
      <c r="AJ1352" s="171"/>
      <c r="AK1352" s="171"/>
      <c r="AL1352" s="171"/>
      <c r="AM1352" s="171"/>
      <c r="AN1352" s="171"/>
      <c r="AO1352" s="171"/>
      <c r="AP1352" s="171"/>
      <c r="AQ1352" s="171"/>
      <c r="AR1352" s="171"/>
      <c r="AS1352" s="171"/>
      <c r="AT1352" s="171"/>
      <c r="AU1352" s="171"/>
      <c r="AV1352" s="171"/>
      <c r="AW1352" s="171"/>
      <c r="AX1352" s="171"/>
      <c r="AY1352" s="171"/>
      <c r="AZ1352" s="171"/>
      <c r="BA1352" s="171"/>
      <c r="BB1352" s="171"/>
      <c r="BC1352" s="171"/>
      <c r="BD1352" s="171"/>
      <c r="BE1352" s="171"/>
      <c r="BF1352" s="171"/>
      <c r="BG1352" s="171"/>
      <c r="BH1352" s="184"/>
      <c r="BI1352" s="178"/>
      <c r="BJ1352" s="178"/>
      <c r="BK1352" s="172"/>
      <c r="BM1352" s="9"/>
    </row>
    <row r="1353" spans="1:66" x14ac:dyDescent="0.45">
      <c r="B1353" s="189"/>
      <c r="C1353" s="171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71"/>
      <c r="AI1353" s="171"/>
      <c r="AJ1353" s="171"/>
      <c r="AK1353" s="171"/>
      <c r="AL1353" s="171"/>
      <c r="AM1353" s="171"/>
      <c r="AN1353" s="171"/>
      <c r="AO1353" s="171"/>
      <c r="AP1353" s="171"/>
      <c r="AQ1353" s="171"/>
      <c r="AR1353" s="171"/>
      <c r="AS1353" s="171"/>
      <c r="AT1353" s="171"/>
      <c r="AU1353" s="171"/>
      <c r="AV1353" s="171"/>
      <c r="AW1353" s="171"/>
      <c r="AX1353" s="171"/>
      <c r="AY1353" s="171"/>
      <c r="AZ1353" s="171"/>
      <c r="BA1353" s="171"/>
      <c r="BB1353" s="171"/>
      <c r="BC1353" s="171"/>
      <c r="BD1353" s="171"/>
      <c r="BE1353" s="171"/>
      <c r="BF1353" s="171"/>
      <c r="BG1353" s="171"/>
      <c r="BH1353" s="184"/>
      <c r="BI1353" s="178"/>
      <c r="BJ1353" s="178"/>
      <c r="BK1353" s="172"/>
      <c r="BM1353" s="9"/>
    </row>
    <row r="1354" spans="1:66" x14ac:dyDescent="0.45">
      <c r="B1354" s="189"/>
      <c r="C1354" s="171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71"/>
      <c r="AI1354" s="171"/>
      <c r="AJ1354" s="171"/>
      <c r="AK1354" s="171"/>
      <c r="AL1354" s="171"/>
      <c r="AM1354" s="171"/>
      <c r="AN1354" s="171"/>
      <c r="AO1354" s="171"/>
      <c r="AP1354" s="171"/>
      <c r="AQ1354" s="171"/>
      <c r="AR1354" s="171"/>
      <c r="AS1354" s="171"/>
      <c r="AT1354" s="171"/>
      <c r="AU1354" s="171"/>
      <c r="AV1354" s="171"/>
      <c r="AW1354" s="171"/>
      <c r="AX1354" s="171"/>
      <c r="AY1354" s="171"/>
      <c r="AZ1354" s="171"/>
      <c r="BA1354" s="171"/>
      <c r="BB1354" s="171"/>
      <c r="BC1354" s="171"/>
      <c r="BD1354" s="171"/>
      <c r="BE1354" s="171"/>
      <c r="BF1354" s="171"/>
      <c r="BG1354" s="171"/>
      <c r="BH1354" s="184"/>
      <c r="BI1354" s="178"/>
      <c r="BJ1354" s="178"/>
      <c r="BK1354" s="172"/>
      <c r="BM1354" s="9"/>
    </row>
    <row r="1355" spans="1:66" x14ac:dyDescent="0.45">
      <c r="B1355" s="189"/>
      <c r="C1355" s="171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71"/>
      <c r="AI1355" s="171"/>
      <c r="AJ1355" s="171"/>
      <c r="AK1355" s="171"/>
      <c r="AL1355" s="171"/>
      <c r="AM1355" s="171"/>
      <c r="AN1355" s="171"/>
      <c r="AO1355" s="171"/>
      <c r="AP1355" s="171"/>
      <c r="AQ1355" s="171"/>
      <c r="AR1355" s="171"/>
      <c r="AS1355" s="171"/>
      <c r="AT1355" s="171"/>
      <c r="AU1355" s="171"/>
      <c r="AV1355" s="171"/>
      <c r="AW1355" s="171"/>
      <c r="AX1355" s="171"/>
      <c r="AY1355" s="171"/>
      <c r="AZ1355" s="171"/>
      <c r="BA1355" s="171"/>
      <c r="BB1355" s="171"/>
      <c r="BC1355" s="171"/>
      <c r="BD1355" s="171"/>
      <c r="BE1355" s="171"/>
      <c r="BF1355" s="171"/>
      <c r="BG1355" s="171"/>
      <c r="BH1355" s="184"/>
      <c r="BI1355" s="178"/>
      <c r="BJ1355" s="178"/>
      <c r="BK1355" s="172"/>
      <c r="BM1355" s="9"/>
    </row>
    <row r="1356" spans="1:66" x14ac:dyDescent="0.45">
      <c r="B1356" s="189"/>
      <c r="C1356" s="171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71"/>
      <c r="AI1356" s="171"/>
      <c r="AJ1356" s="171"/>
      <c r="AK1356" s="171"/>
      <c r="AL1356" s="171"/>
      <c r="AM1356" s="171"/>
      <c r="AN1356" s="171"/>
      <c r="AO1356" s="171"/>
      <c r="AP1356" s="171"/>
      <c r="AQ1356" s="171"/>
      <c r="AR1356" s="171"/>
      <c r="AS1356" s="171"/>
      <c r="AT1356" s="171"/>
      <c r="AU1356" s="171"/>
      <c r="AV1356" s="171"/>
      <c r="AW1356" s="171"/>
      <c r="AX1356" s="171"/>
      <c r="AY1356" s="171"/>
      <c r="AZ1356" s="171"/>
      <c r="BA1356" s="171"/>
      <c r="BB1356" s="171"/>
      <c r="BC1356" s="171"/>
      <c r="BD1356" s="171"/>
      <c r="BE1356" s="171"/>
      <c r="BF1356" s="171"/>
      <c r="BG1356" s="171"/>
      <c r="BH1356" s="184"/>
      <c r="BI1356" s="178"/>
      <c r="BJ1356" s="178"/>
      <c r="BK1356" s="172"/>
      <c r="BM1356" s="9"/>
    </row>
    <row r="1357" spans="1:66" x14ac:dyDescent="0.45">
      <c r="B1357" s="189"/>
      <c r="C1357" s="171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71"/>
      <c r="AI1357" s="171"/>
      <c r="AJ1357" s="171"/>
      <c r="AK1357" s="171"/>
      <c r="AL1357" s="171"/>
      <c r="AM1357" s="171"/>
      <c r="AN1357" s="171"/>
      <c r="AO1357" s="171"/>
      <c r="AP1357" s="171"/>
      <c r="AQ1357" s="171"/>
      <c r="AR1357" s="171"/>
      <c r="AS1357" s="171"/>
      <c r="AT1357" s="171"/>
      <c r="AU1357" s="171"/>
      <c r="AV1357" s="171"/>
      <c r="AW1357" s="171"/>
      <c r="AX1357" s="171"/>
      <c r="AY1357" s="171"/>
      <c r="AZ1357" s="171"/>
      <c r="BA1357" s="171"/>
      <c r="BB1357" s="171"/>
      <c r="BC1357" s="171"/>
      <c r="BD1357" s="171"/>
      <c r="BE1357" s="171"/>
      <c r="BF1357" s="171"/>
      <c r="BG1357" s="171"/>
      <c r="BH1357" s="184"/>
      <c r="BI1357" s="178"/>
      <c r="BJ1357" s="178"/>
      <c r="BK1357" s="172"/>
      <c r="BM1357" s="9"/>
    </row>
    <row r="1358" spans="1:66" x14ac:dyDescent="0.45">
      <c r="B1358" s="189"/>
      <c r="C1358" s="171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71"/>
      <c r="AI1358" s="171"/>
      <c r="AJ1358" s="171"/>
      <c r="AK1358" s="171"/>
      <c r="AL1358" s="171"/>
      <c r="AM1358" s="171"/>
      <c r="AN1358" s="171"/>
      <c r="AO1358" s="171"/>
      <c r="AP1358" s="171"/>
      <c r="AQ1358" s="171"/>
      <c r="AR1358" s="171"/>
      <c r="AS1358" s="171"/>
      <c r="AT1358" s="171"/>
      <c r="AU1358" s="171"/>
      <c r="AV1358" s="171"/>
      <c r="AW1358" s="171"/>
      <c r="AX1358" s="171"/>
      <c r="AY1358" s="171"/>
      <c r="AZ1358" s="171"/>
      <c r="BA1358" s="171"/>
      <c r="BB1358" s="171"/>
      <c r="BC1358" s="171"/>
      <c r="BD1358" s="171"/>
      <c r="BE1358" s="171"/>
      <c r="BF1358" s="171"/>
      <c r="BG1358" s="171"/>
      <c r="BH1358" s="184"/>
      <c r="BI1358" s="178"/>
      <c r="BJ1358" s="178"/>
      <c r="BK1358" s="172"/>
      <c r="BM1358" s="9"/>
    </row>
    <row r="1359" spans="1:66" x14ac:dyDescent="0.45">
      <c r="B1359" s="189"/>
      <c r="C1359" s="171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71"/>
      <c r="AI1359" s="171"/>
      <c r="AJ1359" s="171"/>
      <c r="AK1359" s="171"/>
      <c r="AL1359" s="171"/>
      <c r="AM1359" s="171"/>
      <c r="AN1359" s="171"/>
      <c r="AO1359" s="171"/>
      <c r="AP1359" s="171"/>
      <c r="AQ1359" s="171"/>
      <c r="AR1359" s="171"/>
      <c r="AS1359" s="171"/>
      <c r="AT1359" s="171"/>
      <c r="AU1359" s="171"/>
      <c r="AV1359" s="171"/>
      <c r="AW1359" s="171"/>
      <c r="AX1359" s="171"/>
      <c r="AY1359" s="171"/>
      <c r="AZ1359" s="171"/>
      <c r="BA1359" s="171"/>
      <c r="BB1359" s="171"/>
      <c r="BC1359" s="171"/>
      <c r="BD1359" s="171"/>
      <c r="BE1359" s="171"/>
      <c r="BF1359" s="171"/>
      <c r="BG1359" s="171"/>
      <c r="BH1359" s="184"/>
      <c r="BI1359" s="178"/>
      <c r="BJ1359" s="178"/>
      <c r="BK1359" s="172"/>
      <c r="BM1359" s="9"/>
    </row>
    <row r="1360" spans="1:66" s="14" customFormat="1" ht="14.65" thickBot="1" x14ac:dyDescent="0.5">
      <c r="A1360" s="8"/>
      <c r="B1360" s="189"/>
      <c r="C1360" s="180"/>
      <c r="D1360" s="180"/>
      <c r="E1360" s="180"/>
      <c r="F1360" s="180"/>
      <c r="G1360" s="180"/>
      <c r="H1360" s="180"/>
      <c r="I1360" s="180"/>
      <c r="J1360" s="180"/>
      <c r="K1360" s="180"/>
      <c r="L1360" s="180"/>
      <c r="M1360" s="180"/>
      <c r="N1360" s="180"/>
      <c r="O1360" s="180"/>
      <c r="P1360" s="180"/>
      <c r="Q1360" s="180"/>
      <c r="R1360" s="180"/>
      <c r="S1360" s="180"/>
      <c r="T1360" s="180"/>
      <c r="U1360" s="180"/>
      <c r="V1360" s="180"/>
      <c r="W1360" s="180"/>
      <c r="X1360" s="180"/>
      <c r="Y1360" s="180"/>
      <c r="Z1360" s="180"/>
      <c r="AA1360" s="180"/>
      <c r="AB1360" s="180"/>
      <c r="AC1360" s="180"/>
      <c r="AD1360" s="180"/>
      <c r="AE1360" s="180"/>
      <c r="AF1360" s="180"/>
      <c r="AG1360" s="180"/>
      <c r="AH1360" s="180"/>
      <c r="AI1360" s="180"/>
      <c r="AJ1360" s="180"/>
      <c r="AK1360" s="180"/>
      <c r="AL1360" s="180"/>
      <c r="AM1360" s="180"/>
      <c r="AN1360" s="180"/>
      <c r="AO1360" s="180"/>
      <c r="AP1360" s="180"/>
      <c r="AQ1360" s="180"/>
      <c r="AR1360" s="180"/>
      <c r="AS1360" s="180"/>
      <c r="AT1360" s="180"/>
      <c r="AU1360" s="180"/>
      <c r="AV1360" s="180"/>
      <c r="AW1360" s="180"/>
      <c r="AX1360" s="180"/>
      <c r="AY1360" s="180"/>
      <c r="AZ1360" s="180"/>
      <c r="BA1360" s="180"/>
      <c r="BB1360" s="180"/>
      <c r="BC1360" s="180"/>
      <c r="BD1360" s="180"/>
      <c r="BE1360" s="180"/>
      <c r="BF1360" s="180"/>
      <c r="BG1360" s="180"/>
      <c r="BH1360" s="191"/>
      <c r="BI1360" s="178"/>
      <c r="BJ1360" s="178"/>
      <c r="BK1360" s="172"/>
      <c r="BL1360"/>
      <c r="BM1360" s="9"/>
      <c r="BN1360"/>
    </row>
    <row r="1361" spans="2:123" ht="14.65" thickTop="1" x14ac:dyDescent="0.45">
      <c r="B1361" s="189"/>
      <c r="C1361" s="177"/>
      <c r="D1361" s="177"/>
      <c r="E1361" s="177"/>
      <c r="F1361" s="177"/>
      <c r="G1361" s="177"/>
      <c r="H1361" s="177"/>
      <c r="I1361" s="177"/>
      <c r="J1361" s="177"/>
      <c r="K1361" s="177"/>
      <c r="L1361" s="177"/>
      <c r="M1361" s="177"/>
      <c r="N1361" s="177"/>
      <c r="O1361" s="177"/>
      <c r="P1361" s="177"/>
      <c r="Q1361" s="177"/>
      <c r="R1361" s="177"/>
      <c r="S1361" s="177"/>
      <c r="T1361" s="177"/>
      <c r="U1361" s="177"/>
      <c r="V1361" s="177"/>
      <c r="W1361" s="177"/>
      <c r="X1361" s="177"/>
      <c r="Y1361" s="177"/>
      <c r="Z1361" s="177"/>
      <c r="AA1361" s="177"/>
      <c r="AB1361" s="177"/>
      <c r="AC1361" s="177"/>
      <c r="AD1361" s="177"/>
      <c r="AE1361" s="177"/>
      <c r="AF1361" s="177"/>
      <c r="AG1361" s="177"/>
      <c r="AH1361" s="177"/>
      <c r="AI1361" s="177"/>
      <c r="AJ1361" s="177"/>
      <c r="AK1361" s="177"/>
      <c r="AL1361" s="177"/>
      <c r="AM1361" s="177"/>
      <c r="AN1361" s="177"/>
      <c r="AO1361" s="177"/>
      <c r="AP1361" s="177"/>
      <c r="AQ1361" s="177"/>
      <c r="AR1361" s="177"/>
      <c r="AS1361" s="177"/>
      <c r="AT1361" s="177"/>
      <c r="AU1361" s="177"/>
      <c r="AV1361" s="177"/>
      <c r="AW1361" s="177"/>
      <c r="AX1361" s="177"/>
      <c r="AY1361" s="177"/>
      <c r="AZ1361" s="177"/>
      <c r="BA1361" s="177"/>
      <c r="BB1361" s="177"/>
      <c r="BC1361" s="177"/>
      <c r="BD1361" s="177"/>
      <c r="BE1361" s="177"/>
      <c r="BF1361" s="177"/>
      <c r="BG1361" s="177"/>
      <c r="BH1361" s="187"/>
      <c r="BI1361" s="178"/>
      <c r="BJ1361" s="178"/>
      <c r="BK1361" s="172"/>
      <c r="BM1361" s="9"/>
      <c r="BO1361" s="102"/>
      <c r="BP1361" s="102"/>
      <c r="BQ1361" s="102"/>
      <c r="BR1361" s="102"/>
      <c r="BS1361" s="102"/>
      <c r="BT1361" s="102"/>
      <c r="BU1361" s="102"/>
      <c r="BV1361" s="102"/>
      <c r="BW1361" s="102"/>
      <c r="BX1361" s="102"/>
      <c r="BY1361" s="102"/>
      <c r="BZ1361" s="102"/>
      <c r="CA1361" s="102"/>
      <c r="CB1361" s="102"/>
      <c r="CC1361" s="102"/>
      <c r="CD1361" s="102"/>
      <c r="CE1361" s="102"/>
      <c r="CF1361" s="102"/>
      <c r="CG1361" s="102"/>
      <c r="CH1361" s="102"/>
      <c r="CI1361" s="102"/>
      <c r="CJ1361" s="102"/>
      <c r="CK1361" s="102"/>
      <c r="CL1361" s="102"/>
      <c r="CM1361" s="102"/>
      <c r="CN1361" s="102"/>
      <c r="CO1361" s="102"/>
      <c r="CP1361" s="102"/>
      <c r="CQ1361" s="102"/>
      <c r="CR1361" s="102"/>
      <c r="CS1361" s="102"/>
      <c r="CT1361" s="102"/>
      <c r="CU1361" s="102"/>
      <c r="CV1361" s="102"/>
      <c r="CW1361" s="102"/>
      <c r="CX1361" s="102"/>
      <c r="CY1361" s="102"/>
      <c r="CZ1361" s="102"/>
      <c r="DA1361" s="102"/>
      <c r="DB1361" s="102"/>
      <c r="DC1361" s="102"/>
      <c r="DD1361" s="102"/>
      <c r="DE1361" s="102"/>
      <c r="DF1361" s="102"/>
      <c r="DG1361" s="102"/>
      <c r="DH1361" s="102"/>
      <c r="DI1361" s="102"/>
      <c r="DJ1361" s="102"/>
      <c r="DK1361" s="102"/>
      <c r="DL1361" s="102"/>
      <c r="DM1361" s="102"/>
      <c r="DN1361" s="102"/>
      <c r="DO1361" s="102"/>
      <c r="DP1361" s="102"/>
      <c r="DQ1361" s="102"/>
      <c r="DR1361" s="102"/>
      <c r="DS1361" s="102"/>
    </row>
    <row r="1362" spans="2:123" x14ac:dyDescent="0.45">
      <c r="B1362" s="189"/>
      <c r="C1362" s="171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71"/>
      <c r="AI1362" s="171"/>
      <c r="AJ1362" s="171"/>
      <c r="AK1362" s="171"/>
      <c r="AL1362" s="171"/>
      <c r="AM1362" s="171"/>
      <c r="AN1362" s="171"/>
      <c r="AO1362" s="171"/>
      <c r="AP1362" s="171"/>
      <c r="AQ1362" s="171"/>
      <c r="AR1362" s="171"/>
      <c r="AS1362" s="171"/>
      <c r="AT1362" s="171"/>
      <c r="AU1362" s="171"/>
      <c r="AV1362" s="171"/>
      <c r="AW1362" s="171"/>
      <c r="AX1362" s="171"/>
      <c r="AY1362" s="171"/>
      <c r="AZ1362" s="171"/>
      <c r="BA1362" s="171"/>
      <c r="BB1362" s="171"/>
      <c r="BC1362" s="171"/>
      <c r="BD1362" s="171"/>
      <c r="BE1362" s="171"/>
      <c r="BF1362" s="171"/>
      <c r="BG1362" s="171"/>
      <c r="BH1362" s="184"/>
      <c r="BI1362" s="178"/>
      <c r="BJ1362" s="178"/>
      <c r="BK1362" s="172"/>
      <c r="BM1362" s="9"/>
      <c r="BO1362" s="8">
        <v>0</v>
      </c>
      <c r="BP1362" s="39">
        <v>0</v>
      </c>
      <c r="BQ1362" s="39">
        <v>0</v>
      </c>
      <c r="BR1362" s="39">
        <v>0</v>
      </c>
      <c r="BS1362" s="39">
        <v>0</v>
      </c>
      <c r="BT1362" s="39">
        <v>0</v>
      </c>
      <c r="BU1362" s="39">
        <v>0</v>
      </c>
      <c r="BV1362" s="39">
        <v>0</v>
      </c>
      <c r="BW1362" s="39">
        <v>0</v>
      </c>
      <c r="BX1362" s="39">
        <v>0</v>
      </c>
      <c r="BY1362" s="39">
        <v>0</v>
      </c>
      <c r="BZ1362" s="39">
        <v>0</v>
      </c>
      <c r="CA1362" s="39">
        <v>0</v>
      </c>
      <c r="CB1362" s="39">
        <v>0</v>
      </c>
      <c r="CC1362" s="39">
        <v>0</v>
      </c>
      <c r="CD1362" s="39">
        <v>0</v>
      </c>
      <c r="CE1362" s="39">
        <v>0</v>
      </c>
      <c r="CF1362" s="39">
        <v>0</v>
      </c>
      <c r="CG1362" s="39">
        <v>0</v>
      </c>
      <c r="CH1362" s="39">
        <v>0</v>
      </c>
      <c r="CI1362" s="39">
        <v>0</v>
      </c>
      <c r="CJ1362" s="39">
        <v>0</v>
      </c>
      <c r="CK1362" s="39">
        <v>0</v>
      </c>
      <c r="CL1362" s="39">
        <v>0</v>
      </c>
      <c r="CM1362" s="39">
        <v>0</v>
      </c>
      <c r="CN1362" s="39">
        <v>0</v>
      </c>
      <c r="CO1362" s="39">
        <v>0</v>
      </c>
      <c r="CP1362" s="39">
        <v>0</v>
      </c>
      <c r="CQ1362" s="39">
        <v>0</v>
      </c>
      <c r="CR1362" s="39">
        <v>0</v>
      </c>
      <c r="CS1362" s="39">
        <v>0</v>
      </c>
      <c r="CT1362" s="39">
        <v>0</v>
      </c>
      <c r="CU1362" s="39">
        <v>0</v>
      </c>
      <c r="CV1362" s="39">
        <v>0</v>
      </c>
      <c r="CW1362" s="39">
        <v>0</v>
      </c>
      <c r="CX1362" s="39">
        <v>0</v>
      </c>
      <c r="CY1362" s="39">
        <v>0</v>
      </c>
      <c r="CZ1362" s="39">
        <v>0</v>
      </c>
      <c r="DA1362" s="39">
        <v>0</v>
      </c>
      <c r="DB1362" s="39">
        <v>0</v>
      </c>
      <c r="DC1362" s="39">
        <v>0</v>
      </c>
      <c r="DD1362" s="39">
        <v>0</v>
      </c>
      <c r="DE1362" s="39">
        <v>0</v>
      </c>
      <c r="DF1362" s="39">
        <v>0</v>
      </c>
      <c r="DG1362" s="39">
        <v>0</v>
      </c>
      <c r="DH1362" s="39">
        <v>0</v>
      </c>
      <c r="DI1362" s="39">
        <v>0</v>
      </c>
      <c r="DJ1362" s="39">
        <v>0</v>
      </c>
      <c r="DK1362" s="39">
        <v>0</v>
      </c>
      <c r="DL1362" s="39">
        <v>0</v>
      </c>
      <c r="DM1362" s="39">
        <v>0</v>
      </c>
      <c r="DN1362" s="39">
        <v>0</v>
      </c>
      <c r="DO1362" s="39">
        <v>0</v>
      </c>
      <c r="DP1362" s="39">
        <v>0</v>
      </c>
      <c r="DQ1362" s="39">
        <v>0</v>
      </c>
      <c r="DR1362" s="39">
        <v>0</v>
      </c>
      <c r="DS1362" s="39">
        <v>0</v>
      </c>
    </row>
    <row r="1363" spans="2:123" x14ac:dyDescent="0.45">
      <c r="B1363" s="189"/>
      <c r="C1363" s="171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71"/>
      <c r="AI1363" s="171"/>
      <c r="AJ1363" s="171"/>
      <c r="AK1363" s="171"/>
      <c r="AL1363" s="171"/>
      <c r="AM1363" s="171"/>
      <c r="AN1363" s="171"/>
      <c r="AO1363" s="171"/>
      <c r="AP1363" s="171"/>
      <c r="AQ1363" s="171"/>
      <c r="AR1363" s="171"/>
      <c r="AS1363" s="171"/>
      <c r="AT1363" s="171"/>
      <c r="AU1363" s="171"/>
      <c r="AV1363" s="171"/>
      <c r="AW1363" s="171"/>
      <c r="AX1363" s="171"/>
      <c r="AY1363" s="171"/>
      <c r="AZ1363" s="171"/>
      <c r="BA1363" s="171"/>
      <c r="BB1363" s="171"/>
      <c r="BC1363" s="171"/>
      <c r="BD1363" s="171"/>
      <c r="BE1363" s="171"/>
      <c r="BF1363" s="171"/>
      <c r="BG1363" s="171"/>
      <c r="BH1363" s="184"/>
      <c r="BI1363" s="178"/>
      <c r="BJ1363" s="178"/>
      <c r="BK1363" s="172"/>
      <c r="BM1363" s="9"/>
      <c r="BO1363" s="40">
        <f t="shared" ref="BO1363:CT1363" si="66">ROWS(C1361:C1380)-COUNTBLANK(C1361:C1380)</f>
        <v>0</v>
      </c>
      <c r="BP1363" s="40">
        <f t="shared" si="66"/>
        <v>0</v>
      </c>
      <c r="BQ1363" s="40">
        <f t="shared" si="66"/>
        <v>0</v>
      </c>
      <c r="BR1363" s="40">
        <f t="shared" si="66"/>
        <v>0</v>
      </c>
      <c r="BS1363" s="40">
        <f t="shared" si="66"/>
        <v>0</v>
      </c>
      <c r="BT1363" s="40">
        <f t="shared" si="66"/>
        <v>0</v>
      </c>
      <c r="BU1363" s="40">
        <f t="shared" si="66"/>
        <v>0</v>
      </c>
      <c r="BV1363" s="40">
        <f t="shared" si="66"/>
        <v>0</v>
      </c>
      <c r="BW1363" s="40">
        <f t="shared" si="66"/>
        <v>0</v>
      </c>
      <c r="BX1363" s="40">
        <f t="shared" si="66"/>
        <v>0</v>
      </c>
      <c r="BY1363" s="40">
        <f t="shared" si="66"/>
        <v>0</v>
      </c>
      <c r="BZ1363" s="40">
        <f t="shared" si="66"/>
        <v>0</v>
      </c>
      <c r="CA1363" s="40">
        <f t="shared" si="66"/>
        <v>0</v>
      </c>
      <c r="CB1363" s="40">
        <f t="shared" si="66"/>
        <v>0</v>
      </c>
      <c r="CC1363" s="40">
        <f t="shared" si="66"/>
        <v>0</v>
      </c>
      <c r="CD1363" s="40">
        <f t="shared" si="66"/>
        <v>0</v>
      </c>
      <c r="CE1363" s="40">
        <f t="shared" si="66"/>
        <v>0</v>
      </c>
      <c r="CF1363" s="40">
        <f t="shared" si="66"/>
        <v>0</v>
      </c>
      <c r="CG1363" s="40">
        <f t="shared" si="66"/>
        <v>0</v>
      </c>
      <c r="CH1363" s="40">
        <f t="shared" si="66"/>
        <v>0</v>
      </c>
      <c r="CI1363" s="40">
        <f t="shared" si="66"/>
        <v>0</v>
      </c>
      <c r="CJ1363" s="40">
        <f t="shared" si="66"/>
        <v>0</v>
      </c>
      <c r="CK1363" s="40">
        <f t="shared" si="66"/>
        <v>0</v>
      </c>
      <c r="CL1363" s="40">
        <f t="shared" si="66"/>
        <v>0</v>
      </c>
      <c r="CM1363" s="40">
        <f t="shared" si="66"/>
        <v>0</v>
      </c>
      <c r="CN1363" s="40">
        <f t="shared" si="66"/>
        <v>0</v>
      </c>
      <c r="CO1363" s="40">
        <f t="shared" si="66"/>
        <v>0</v>
      </c>
      <c r="CP1363" s="40">
        <f t="shared" si="66"/>
        <v>0</v>
      </c>
      <c r="CQ1363" s="40">
        <f t="shared" si="66"/>
        <v>0</v>
      </c>
      <c r="CR1363" s="40">
        <f t="shared" si="66"/>
        <v>0</v>
      </c>
      <c r="CS1363" s="40">
        <f t="shared" si="66"/>
        <v>0</v>
      </c>
      <c r="CT1363" s="40">
        <f t="shared" si="66"/>
        <v>0</v>
      </c>
      <c r="CU1363" s="40">
        <f t="shared" ref="CU1363:DS1363" si="67">ROWS(AI1361:AI1380)-COUNTBLANK(AI1361:AI1380)</f>
        <v>0</v>
      </c>
      <c r="CV1363" s="40">
        <f t="shared" si="67"/>
        <v>0</v>
      </c>
      <c r="CW1363" s="40">
        <f t="shared" si="67"/>
        <v>0</v>
      </c>
      <c r="CX1363" s="40">
        <f t="shared" si="67"/>
        <v>0</v>
      </c>
      <c r="CY1363" s="40">
        <f t="shared" si="67"/>
        <v>0</v>
      </c>
      <c r="CZ1363" s="40">
        <f t="shared" si="67"/>
        <v>0</v>
      </c>
      <c r="DA1363" s="40">
        <f t="shared" si="67"/>
        <v>0</v>
      </c>
      <c r="DB1363" s="40">
        <f t="shared" si="67"/>
        <v>0</v>
      </c>
      <c r="DC1363" s="40">
        <f t="shared" si="67"/>
        <v>0</v>
      </c>
      <c r="DD1363" s="40">
        <f t="shared" si="67"/>
        <v>0</v>
      </c>
      <c r="DE1363" s="40">
        <f t="shared" si="67"/>
        <v>0</v>
      </c>
      <c r="DF1363" s="40">
        <f t="shared" si="67"/>
        <v>0</v>
      </c>
      <c r="DG1363" s="40">
        <f t="shared" si="67"/>
        <v>0</v>
      </c>
      <c r="DH1363" s="40">
        <f t="shared" si="67"/>
        <v>0</v>
      </c>
      <c r="DI1363" s="40">
        <f t="shared" si="67"/>
        <v>0</v>
      </c>
      <c r="DJ1363" s="40">
        <f t="shared" si="67"/>
        <v>0</v>
      </c>
      <c r="DK1363" s="40">
        <f t="shared" si="67"/>
        <v>0</v>
      </c>
      <c r="DL1363" s="40">
        <f t="shared" si="67"/>
        <v>0</v>
      </c>
      <c r="DM1363" s="40">
        <f t="shared" si="67"/>
        <v>0</v>
      </c>
      <c r="DN1363" s="40">
        <f t="shared" si="67"/>
        <v>0</v>
      </c>
      <c r="DO1363" s="40">
        <f t="shared" si="67"/>
        <v>0</v>
      </c>
      <c r="DP1363" s="40">
        <f t="shared" si="67"/>
        <v>0</v>
      </c>
      <c r="DQ1363" s="40">
        <f t="shared" si="67"/>
        <v>0</v>
      </c>
      <c r="DR1363" s="40">
        <f t="shared" si="67"/>
        <v>0</v>
      </c>
      <c r="DS1363" s="40">
        <f t="shared" si="67"/>
        <v>0</v>
      </c>
    </row>
    <row r="1364" spans="2:123" x14ac:dyDescent="0.45">
      <c r="B1364" s="189"/>
      <c r="C1364" s="171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71"/>
      <c r="AI1364" s="171"/>
      <c r="AJ1364" s="171"/>
      <c r="AK1364" s="171"/>
      <c r="AL1364" s="171"/>
      <c r="AM1364" s="171"/>
      <c r="AN1364" s="171"/>
      <c r="AO1364" s="171"/>
      <c r="AP1364" s="171"/>
      <c r="AQ1364" s="171"/>
      <c r="AR1364" s="171"/>
      <c r="AS1364" s="171"/>
      <c r="AT1364" s="171"/>
      <c r="AU1364" s="171"/>
      <c r="AV1364" s="171"/>
      <c r="AW1364" s="171"/>
      <c r="AX1364" s="171"/>
      <c r="AY1364" s="171"/>
      <c r="AZ1364" s="171"/>
      <c r="BA1364" s="171"/>
      <c r="BB1364" s="171"/>
      <c r="BC1364" s="171"/>
      <c r="BD1364" s="171"/>
      <c r="BE1364" s="171"/>
      <c r="BF1364" s="171"/>
      <c r="BG1364" s="171"/>
      <c r="BH1364" s="184"/>
      <c r="BI1364" s="178"/>
      <c r="BJ1364" s="178"/>
      <c r="BK1364" s="172"/>
      <c r="BM1364" s="9"/>
    </row>
    <row r="1365" spans="2:123" x14ac:dyDescent="0.45">
      <c r="B1365" s="189"/>
      <c r="C1365" s="171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71"/>
      <c r="AI1365" s="171"/>
      <c r="AJ1365" s="171"/>
      <c r="AK1365" s="171"/>
      <c r="AL1365" s="171"/>
      <c r="AM1365" s="171"/>
      <c r="AN1365" s="171"/>
      <c r="AO1365" s="171"/>
      <c r="AP1365" s="171"/>
      <c r="AQ1365" s="171"/>
      <c r="AR1365" s="171"/>
      <c r="AS1365" s="171"/>
      <c r="AT1365" s="171"/>
      <c r="AU1365" s="171"/>
      <c r="AV1365" s="171"/>
      <c r="AW1365" s="171"/>
      <c r="AX1365" s="171"/>
      <c r="AY1365" s="171"/>
      <c r="AZ1365" s="171"/>
      <c r="BA1365" s="171"/>
      <c r="BB1365" s="171"/>
      <c r="BC1365" s="171"/>
      <c r="BD1365" s="171"/>
      <c r="BE1365" s="171"/>
      <c r="BF1365" s="171"/>
      <c r="BG1365" s="171"/>
      <c r="BH1365" s="184"/>
      <c r="BI1365" s="178"/>
      <c r="BJ1365" s="178"/>
      <c r="BK1365" s="172"/>
      <c r="BM1365" s="9"/>
      <c r="BO1365" s="22" t="s">
        <v>257</v>
      </c>
      <c r="BP1365" s="22" t="s">
        <v>587</v>
      </c>
      <c r="BQ1365" s="22" t="s">
        <v>590</v>
      </c>
      <c r="BR1365" s="22" t="s">
        <v>588</v>
      </c>
      <c r="BS1365" s="22" t="s">
        <v>589</v>
      </c>
    </row>
    <row r="1366" spans="2:123" x14ac:dyDescent="0.45">
      <c r="B1366" s="189"/>
      <c r="C1366" s="171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71"/>
      <c r="AI1366" s="171"/>
      <c r="AJ1366" s="171"/>
      <c r="AK1366" s="171"/>
      <c r="AL1366" s="171"/>
      <c r="AM1366" s="171"/>
      <c r="AN1366" s="171"/>
      <c r="AO1366" s="171"/>
      <c r="AP1366" s="171"/>
      <c r="AQ1366" s="171"/>
      <c r="AR1366" s="171"/>
      <c r="AS1366" s="171"/>
      <c r="AT1366" s="171"/>
      <c r="AU1366" s="171"/>
      <c r="AV1366" s="171"/>
      <c r="AW1366" s="171"/>
      <c r="AX1366" s="171"/>
      <c r="AY1366" s="171"/>
      <c r="AZ1366" s="171"/>
      <c r="BA1366" s="171"/>
      <c r="BB1366" s="171"/>
      <c r="BC1366" s="171"/>
      <c r="BD1366" s="171"/>
      <c r="BE1366" s="171"/>
      <c r="BF1366" s="171"/>
      <c r="BG1366" s="171"/>
      <c r="BH1366" s="184"/>
      <c r="BI1366" s="178"/>
      <c r="BJ1366" s="178"/>
      <c r="BK1366" s="172"/>
      <c r="BM1366" s="9"/>
      <c r="BO1366" s="23">
        <f>ROWS(BH1361:BH1380)-COUNTBLANK(BH1361:BH1380)</f>
        <v>0</v>
      </c>
      <c r="BP1366" s="23">
        <f>COUNTIF(BK1361:BK1380,"FALSE")</f>
        <v>0</v>
      </c>
      <c r="BQ1366" s="23">
        <f>BO1366-BP1366</f>
        <v>0</v>
      </c>
      <c r="BR1366" s="23">
        <f>COUNTIF(BJ1361:BJ1380,"O")</f>
        <v>0</v>
      </c>
      <c r="BS1366" s="23">
        <f>COUNTIF(BJ1361:BJ1380,"*~?")</f>
        <v>0</v>
      </c>
    </row>
    <row r="1367" spans="2:123" x14ac:dyDescent="0.45">
      <c r="B1367" s="189"/>
      <c r="C1367" s="171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71"/>
      <c r="AI1367" s="171"/>
      <c r="AJ1367" s="171"/>
      <c r="AK1367" s="171"/>
      <c r="AL1367" s="171"/>
      <c r="AM1367" s="171"/>
      <c r="AN1367" s="171"/>
      <c r="AO1367" s="171"/>
      <c r="AP1367" s="171"/>
      <c r="AQ1367" s="171"/>
      <c r="AR1367" s="171"/>
      <c r="AS1367" s="171"/>
      <c r="AT1367" s="171"/>
      <c r="AU1367" s="171"/>
      <c r="AV1367" s="171"/>
      <c r="AW1367" s="171"/>
      <c r="AX1367" s="171"/>
      <c r="AY1367" s="171"/>
      <c r="AZ1367" s="171"/>
      <c r="BA1367" s="171"/>
      <c r="BB1367" s="171"/>
      <c r="BC1367" s="171"/>
      <c r="BD1367" s="171"/>
      <c r="BE1367" s="171"/>
      <c r="BF1367" s="171"/>
      <c r="BG1367" s="171"/>
      <c r="BH1367" s="184"/>
      <c r="BI1367" s="178"/>
      <c r="BJ1367" s="178"/>
      <c r="BK1367" s="172"/>
      <c r="BM1367" s="9"/>
    </row>
    <row r="1368" spans="2:123" x14ac:dyDescent="0.45">
      <c r="B1368" s="189"/>
      <c r="C1368" s="171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71"/>
      <c r="AI1368" s="171"/>
      <c r="AJ1368" s="171"/>
      <c r="AK1368" s="171"/>
      <c r="AL1368" s="171"/>
      <c r="AM1368" s="171"/>
      <c r="AN1368" s="171"/>
      <c r="AO1368" s="171"/>
      <c r="AP1368" s="171"/>
      <c r="AQ1368" s="171"/>
      <c r="AR1368" s="171"/>
      <c r="AS1368" s="171"/>
      <c r="AT1368" s="171"/>
      <c r="AU1368" s="171"/>
      <c r="AV1368" s="171"/>
      <c r="AW1368" s="171"/>
      <c r="AX1368" s="171"/>
      <c r="AY1368" s="171"/>
      <c r="AZ1368" s="171"/>
      <c r="BA1368" s="171"/>
      <c r="BB1368" s="171"/>
      <c r="BC1368" s="171"/>
      <c r="BD1368" s="171"/>
      <c r="BE1368" s="171"/>
      <c r="BF1368" s="171"/>
      <c r="BG1368" s="171"/>
      <c r="BH1368" s="184"/>
      <c r="BI1368" s="178"/>
      <c r="BJ1368" s="178"/>
      <c r="BK1368" s="172"/>
      <c r="BM1368" s="9"/>
      <c r="BO1368" s="23"/>
      <c r="BP1368" s="22" t="s">
        <v>455</v>
      </c>
      <c r="BQ1368" s="22" t="s">
        <v>337</v>
      </c>
      <c r="BR1368" s="22" t="s">
        <v>456</v>
      </c>
      <c r="BS1368" s="88" t="s">
        <v>338</v>
      </c>
      <c r="BT1368" s="88" t="s">
        <v>340</v>
      </c>
      <c r="BU1368" s="88" t="s">
        <v>339</v>
      </c>
    </row>
    <row r="1369" spans="2:123" x14ac:dyDescent="0.45">
      <c r="B1369" s="189"/>
      <c r="C1369" s="171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71"/>
      <c r="AI1369" s="171"/>
      <c r="AJ1369" s="171"/>
      <c r="AK1369" s="171"/>
      <c r="AL1369" s="171"/>
      <c r="AM1369" s="171"/>
      <c r="AN1369" s="171"/>
      <c r="AO1369" s="171"/>
      <c r="AP1369" s="171"/>
      <c r="AQ1369" s="171"/>
      <c r="AR1369" s="171"/>
      <c r="AS1369" s="171"/>
      <c r="AT1369" s="171"/>
      <c r="AU1369" s="171"/>
      <c r="AV1369" s="171"/>
      <c r="AW1369" s="171"/>
      <c r="AX1369" s="171"/>
      <c r="AY1369" s="171"/>
      <c r="AZ1369" s="171"/>
      <c r="BA1369" s="171"/>
      <c r="BB1369" s="171"/>
      <c r="BC1369" s="171"/>
      <c r="BD1369" s="171"/>
      <c r="BE1369" s="171"/>
      <c r="BF1369" s="171"/>
      <c r="BG1369" s="171"/>
      <c r="BH1369" s="184"/>
      <c r="BI1369" s="178"/>
      <c r="BJ1369" s="178"/>
      <c r="BK1369" s="172"/>
      <c r="BM1369" s="9"/>
      <c r="BO1369" s="22" t="s">
        <v>260</v>
      </c>
      <c r="BP1369" s="25">
        <f>IF(ISNUMBER(SEARCH("S",A1302)),COUNTIF(BK1361:BK1370,"False"),0)</f>
        <v>0</v>
      </c>
      <c r="BQ1369" s="25">
        <f>IF(ISNUMBER(SEARCH("S",A1302)),COUNTIF(BK1371:BK1380,"False"),0)</f>
        <v>0</v>
      </c>
      <c r="BR1369" s="25">
        <v>0</v>
      </c>
      <c r="BS1369" s="25">
        <f>IF(ISNUMBER(SEARCH("S",A1302)),COUNTIF(BK1361:BK1365,"False")+COUNTIF(BK1376:BK1378,"False"),0)</f>
        <v>0</v>
      </c>
      <c r="BT1369" s="25">
        <f>IF(ISNUMBER(SEARCH("S",A1302)),COUNTIF(BK1366:BK1370,"False"),0)</f>
        <v>0</v>
      </c>
      <c r="BU1369" s="25">
        <f>IF(ISNUMBER(SEARCH("S",A1302)),COUNTIF(BK1371:BK1375,"False")+COUNTIF(BK1379:BK1380,"False"),0)</f>
        <v>0</v>
      </c>
    </row>
    <row r="1370" spans="2:123" x14ac:dyDescent="0.45">
      <c r="B1370" s="189"/>
      <c r="C1370" s="171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71"/>
      <c r="AI1370" s="171"/>
      <c r="AJ1370" s="171"/>
      <c r="AK1370" s="171"/>
      <c r="AL1370" s="171"/>
      <c r="AM1370" s="171"/>
      <c r="AN1370" s="171"/>
      <c r="AO1370" s="171"/>
      <c r="AP1370" s="171"/>
      <c r="AQ1370" s="171"/>
      <c r="AR1370" s="171"/>
      <c r="AS1370" s="171"/>
      <c r="AT1370" s="171"/>
      <c r="AU1370" s="171"/>
      <c r="AV1370" s="171"/>
      <c r="AW1370" s="171"/>
      <c r="AX1370" s="171"/>
      <c r="AY1370" s="171"/>
      <c r="AZ1370" s="171"/>
      <c r="BA1370" s="171"/>
      <c r="BB1370" s="171"/>
      <c r="BC1370" s="171"/>
      <c r="BD1370" s="171"/>
      <c r="BE1370" s="171"/>
      <c r="BF1370" s="171"/>
      <c r="BG1370" s="171"/>
      <c r="BH1370" s="184"/>
      <c r="BI1370" s="178"/>
      <c r="BJ1370" s="178"/>
      <c r="BK1370" s="172"/>
      <c r="BM1370" s="9"/>
      <c r="BO1370" s="22" t="s">
        <v>352</v>
      </c>
      <c r="BP1370" s="25">
        <f>IF(ISNUMBER(SEARCH("P",A1302)),COUNTIF(BK1361:BK1370,"False"),0)</f>
        <v>0</v>
      </c>
      <c r="BQ1370" s="25">
        <f>IF(ISNUMBER(SEARCH("P",A1302)),COUNTIF(BK1368:BK1377,"False"),0)</f>
        <v>0</v>
      </c>
      <c r="BR1370" s="25">
        <v>0</v>
      </c>
      <c r="BS1370" s="25">
        <f>IF(ISNUMBER(SEARCH("P",A1302)),COUNTIF(BK1361:BK1365,"False")+COUNTIF(BK1374:BK1375,"False"),0)</f>
        <v>0</v>
      </c>
      <c r="BT1370" s="25">
        <f>IF(ISNUMBER(SEARCH("P",A1302)),COUNTIF(BK1366:BK1369,"False"),0)</f>
        <v>0</v>
      </c>
      <c r="BU1370" s="25">
        <f>IF(ISNUMBER(SEARCH("P",A1302)),COUNTIF(BK1370:BK1373,"False")+COUNTIF(BK1376:BK1377,"False"),0)</f>
        <v>0</v>
      </c>
    </row>
    <row r="1371" spans="2:123" x14ac:dyDescent="0.45">
      <c r="B1371" s="189"/>
      <c r="C1371" s="171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71"/>
      <c r="AI1371" s="171"/>
      <c r="AJ1371" s="171"/>
      <c r="AK1371" s="171"/>
      <c r="AL1371" s="171"/>
      <c r="AM1371" s="171"/>
      <c r="AN1371" s="171"/>
      <c r="AO1371" s="171"/>
      <c r="AP1371" s="171"/>
      <c r="AQ1371" s="171"/>
      <c r="AR1371" s="171"/>
      <c r="AS1371" s="171"/>
      <c r="AT1371" s="171"/>
      <c r="AU1371" s="171"/>
      <c r="AV1371" s="171"/>
      <c r="AW1371" s="171"/>
      <c r="AX1371" s="171"/>
      <c r="AY1371" s="171"/>
      <c r="AZ1371" s="171"/>
      <c r="BA1371" s="171"/>
      <c r="BB1371" s="171"/>
      <c r="BC1371" s="171"/>
      <c r="BD1371" s="171"/>
      <c r="BE1371" s="171"/>
      <c r="BF1371" s="171"/>
      <c r="BG1371" s="171"/>
      <c r="BH1371" s="184"/>
      <c r="BI1371" s="178"/>
      <c r="BJ1371" s="178"/>
      <c r="BK1371" s="172"/>
      <c r="BM1371" s="9"/>
      <c r="BO1371" s="22" t="s">
        <v>353</v>
      </c>
      <c r="BP1371" s="25">
        <v>0</v>
      </c>
      <c r="BQ1371" s="25">
        <v>0</v>
      </c>
      <c r="BR1371" s="25">
        <v>0</v>
      </c>
      <c r="BS1371" s="25">
        <v>0</v>
      </c>
      <c r="BT1371" s="25">
        <v>0</v>
      </c>
      <c r="BU1371" s="25">
        <v>0</v>
      </c>
    </row>
    <row r="1372" spans="2:123" x14ac:dyDescent="0.45">
      <c r="B1372" s="189"/>
      <c r="C1372" s="171"/>
      <c r="D1372" s="171"/>
      <c r="E1372" s="171"/>
      <c r="F1372" s="171"/>
      <c r="G1372" s="171"/>
      <c r="H1372" s="171"/>
      <c r="I1372" s="171"/>
      <c r="J1372" s="171"/>
      <c r="K1372" s="171"/>
      <c r="L1372" s="171"/>
      <c r="M1372" s="171"/>
      <c r="N1372" s="171"/>
      <c r="O1372" s="171"/>
      <c r="P1372" s="171"/>
      <c r="Q1372" s="171"/>
      <c r="R1372" s="171"/>
      <c r="S1372" s="171"/>
      <c r="T1372" s="171"/>
      <c r="U1372" s="171"/>
      <c r="V1372" s="171"/>
      <c r="W1372" s="171"/>
      <c r="X1372" s="171"/>
      <c r="Y1372" s="171"/>
      <c r="Z1372" s="171"/>
      <c r="AA1372" s="171"/>
      <c r="AB1372" s="171"/>
      <c r="AC1372" s="171"/>
      <c r="AD1372" s="171"/>
      <c r="AE1372" s="171"/>
      <c r="AF1372" s="171"/>
      <c r="AG1372" s="171"/>
      <c r="AH1372" s="171"/>
      <c r="AI1372" s="171"/>
      <c r="AJ1372" s="171"/>
      <c r="AK1372" s="171"/>
      <c r="AL1372" s="171"/>
      <c r="AM1372" s="171"/>
      <c r="AN1372" s="171"/>
      <c r="AO1372" s="171"/>
      <c r="AP1372" s="171"/>
      <c r="AQ1372" s="171"/>
      <c r="AR1372" s="171"/>
      <c r="AS1372" s="171"/>
      <c r="AT1372" s="171"/>
      <c r="AU1372" s="171"/>
      <c r="AV1372" s="171"/>
      <c r="AW1372" s="171"/>
      <c r="AX1372" s="171"/>
      <c r="AY1372" s="171"/>
      <c r="AZ1372" s="171"/>
      <c r="BA1372" s="171"/>
      <c r="BB1372" s="171"/>
      <c r="BC1372" s="171"/>
      <c r="BD1372" s="171"/>
      <c r="BE1372" s="171"/>
      <c r="BF1372" s="171"/>
      <c r="BG1372" s="171"/>
      <c r="BH1372" s="184"/>
      <c r="BI1372" s="178"/>
      <c r="BJ1372" s="178"/>
      <c r="BK1372" s="172"/>
      <c r="BM1372" s="9"/>
    </row>
    <row r="1373" spans="2:123" x14ac:dyDescent="0.45">
      <c r="B1373" s="189"/>
      <c r="C1373" s="171"/>
      <c r="D1373" s="171"/>
      <c r="E1373" s="171"/>
      <c r="F1373" s="171"/>
      <c r="G1373" s="171"/>
      <c r="H1373" s="171"/>
      <c r="I1373" s="171"/>
      <c r="J1373" s="171"/>
      <c r="K1373" s="171"/>
      <c r="L1373" s="171"/>
      <c r="M1373" s="171"/>
      <c r="N1373" s="171"/>
      <c r="O1373" s="171"/>
      <c r="P1373" s="171"/>
      <c r="Q1373" s="171"/>
      <c r="R1373" s="171"/>
      <c r="S1373" s="171"/>
      <c r="T1373" s="171"/>
      <c r="U1373" s="171"/>
      <c r="V1373" s="171"/>
      <c r="W1373" s="171"/>
      <c r="X1373" s="171"/>
      <c r="Y1373" s="171"/>
      <c r="Z1373" s="171"/>
      <c r="AA1373" s="171"/>
      <c r="AB1373" s="171"/>
      <c r="AC1373" s="171"/>
      <c r="AD1373" s="171"/>
      <c r="AE1373" s="171"/>
      <c r="AF1373" s="171"/>
      <c r="AG1373" s="171"/>
      <c r="AH1373" s="171"/>
      <c r="AI1373" s="171"/>
      <c r="AJ1373" s="171"/>
      <c r="AK1373" s="171"/>
      <c r="AL1373" s="171"/>
      <c r="AM1373" s="171"/>
      <c r="AN1373" s="171"/>
      <c r="AO1373" s="171"/>
      <c r="AP1373" s="171"/>
      <c r="AQ1373" s="171"/>
      <c r="AR1373" s="171"/>
      <c r="AS1373" s="171"/>
      <c r="AT1373" s="171"/>
      <c r="AU1373" s="171"/>
      <c r="AV1373" s="171"/>
      <c r="AW1373" s="171"/>
      <c r="AX1373" s="171"/>
      <c r="AY1373" s="171"/>
      <c r="AZ1373" s="171"/>
      <c r="BA1373" s="171"/>
      <c r="BB1373" s="171"/>
      <c r="BC1373" s="171"/>
      <c r="BD1373" s="171"/>
      <c r="BE1373" s="171"/>
      <c r="BF1373" s="171"/>
      <c r="BG1373" s="171"/>
      <c r="BH1373" s="184"/>
      <c r="BI1373" s="178"/>
      <c r="BJ1373" s="178"/>
      <c r="BK1373" s="172"/>
      <c r="BM1373" s="9"/>
    </row>
    <row r="1374" spans="2:123" x14ac:dyDescent="0.45">
      <c r="B1374" s="189"/>
      <c r="C1374" s="171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71"/>
      <c r="AI1374" s="171"/>
      <c r="AJ1374" s="171"/>
      <c r="AK1374" s="171"/>
      <c r="AL1374" s="171"/>
      <c r="AM1374" s="171"/>
      <c r="AN1374" s="171"/>
      <c r="AO1374" s="171"/>
      <c r="AP1374" s="171"/>
      <c r="AQ1374" s="171"/>
      <c r="AR1374" s="171"/>
      <c r="AS1374" s="171"/>
      <c r="AT1374" s="171"/>
      <c r="AU1374" s="171"/>
      <c r="AV1374" s="171"/>
      <c r="AW1374" s="171"/>
      <c r="AX1374" s="171"/>
      <c r="AY1374" s="171"/>
      <c r="AZ1374" s="171"/>
      <c r="BA1374" s="171"/>
      <c r="BB1374" s="171"/>
      <c r="BC1374" s="171"/>
      <c r="BD1374" s="171"/>
      <c r="BE1374" s="171"/>
      <c r="BF1374" s="171"/>
      <c r="BG1374" s="171"/>
      <c r="BH1374" s="184"/>
      <c r="BI1374" s="178"/>
      <c r="BJ1374" s="178"/>
      <c r="BK1374" s="172"/>
      <c r="BM1374" s="9"/>
    </row>
    <row r="1375" spans="2:123" x14ac:dyDescent="0.45">
      <c r="B1375" s="189"/>
      <c r="C1375" s="171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71"/>
      <c r="AI1375" s="171"/>
      <c r="AJ1375" s="171"/>
      <c r="AK1375" s="171"/>
      <c r="AL1375" s="171"/>
      <c r="AM1375" s="171"/>
      <c r="AN1375" s="171"/>
      <c r="AO1375" s="171"/>
      <c r="AP1375" s="171"/>
      <c r="AQ1375" s="171"/>
      <c r="AR1375" s="171"/>
      <c r="AS1375" s="171"/>
      <c r="AT1375" s="171"/>
      <c r="AU1375" s="171"/>
      <c r="AV1375" s="171"/>
      <c r="AW1375" s="171"/>
      <c r="AX1375" s="171"/>
      <c r="AY1375" s="171"/>
      <c r="AZ1375" s="171"/>
      <c r="BA1375" s="171"/>
      <c r="BB1375" s="171"/>
      <c r="BC1375" s="171"/>
      <c r="BD1375" s="171"/>
      <c r="BE1375" s="171"/>
      <c r="BF1375" s="171"/>
      <c r="BG1375" s="171"/>
      <c r="BH1375" s="184"/>
      <c r="BI1375" s="178"/>
      <c r="BJ1375" s="178"/>
      <c r="BK1375" s="172"/>
      <c r="BM1375" s="9"/>
    </row>
    <row r="1376" spans="2:123" x14ac:dyDescent="0.45">
      <c r="B1376" s="189"/>
      <c r="C1376" s="171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71"/>
      <c r="AI1376" s="171"/>
      <c r="AJ1376" s="171"/>
      <c r="AK1376" s="171"/>
      <c r="AL1376" s="171"/>
      <c r="AM1376" s="171"/>
      <c r="AN1376" s="171"/>
      <c r="AO1376" s="171"/>
      <c r="AP1376" s="171"/>
      <c r="AQ1376" s="171"/>
      <c r="AR1376" s="171"/>
      <c r="AS1376" s="171"/>
      <c r="AT1376" s="171"/>
      <c r="AU1376" s="171"/>
      <c r="AV1376" s="171"/>
      <c r="AW1376" s="171"/>
      <c r="AX1376" s="171"/>
      <c r="AY1376" s="171"/>
      <c r="AZ1376" s="171"/>
      <c r="BA1376" s="171"/>
      <c r="BB1376" s="171"/>
      <c r="BC1376" s="171"/>
      <c r="BD1376" s="171"/>
      <c r="BE1376" s="171"/>
      <c r="BF1376" s="171"/>
      <c r="BG1376" s="171"/>
      <c r="BH1376" s="184"/>
      <c r="BI1376" s="178"/>
      <c r="BJ1376" s="178"/>
      <c r="BK1376" s="172"/>
      <c r="BM1376" s="9"/>
    </row>
    <row r="1377" spans="1:123" x14ac:dyDescent="0.45">
      <c r="B1377" s="189"/>
      <c r="C1377" s="171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71"/>
      <c r="AI1377" s="171"/>
      <c r="AJ1377" s="171"/>
      <c r="AK1377" s="171"/>
      <c r="AL1377" s="171"/>
      <c r="AM1377" s="171"/>
      <c r="AN1377" s="171"/>
      <c r="AO1377" s="171"/>
      <c r="AP1377" s="171"/>
      <c r="AQ1377" s="171"/>
      <c r="AR1377" s="171"/>
      <c r="AS1377" s="171"/>
      <c r="AT1377" s="171"/>
      <c r="AU1377" s="171"/>
      <c r="AV1377" s="171"/>
      <c r="AW1377" s="171"/>
      <c r="AX1377" s="171"/>
      <c r="AY1377" s="171"/>
      <c r="AZ1377" s="171"/>
      <c r="BA1377" s="171"/>
      <c r="BB1377" s="171"/>
      <c r="BC1377" s="171"/>
      <c r="BD1377" s="171"/>
      <c r="BE1377" s="171"/>
      <c r="BF1377" s="171"/>
      <c r="BG1377" s="171"/>
      <c r="BH1377" s="184"/>
      <c r="BI1377" s="178"/>
      <c r="BJ1377" s="178"/>
      <c r="BK1377" s="172"/>
      <c r="BM1377" s="9"/>
    </row>
    <row r="1378" spans="1:123" x14ac:dyDescent="0.45">
      <c r="B1378" s="189"/>
      <c r="C1378" s="171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71"/>
      <c r="AI1378" s="171"/>
      <c r="AJ1378" s="171"/>
      <c r="AK1378" s="171"/>
      <c r="AL1378" s="171"/>
      <c r="AM1378" s="171"/>
      <c r="AN1378" s="171"/>
      <c r="AO1378" s="171"/>
      <c r="AP1378" s="171"/>
      <c r="AQ1378" s="171"/>
      <c r="AR1378" s="171"/>
      <c r="AS1378" s="171"/>
      <c r="AT1378" s="171"/>
      <c r="AU1378" s="171"/>
      <c r="AV1378" s="171"/>
      <c r="AW1378" s="171"/>
      <c r="AX1378" s="171"/>
      <c r="AY1378" s="171"/>
      <c r="AZ1378" s="171"/>
      <c r="BA1378" s="171"/>
      <c r="BB1378" s="171"/>
      <c r="BC1378" s="171"/>
      <c r="BD1378" s="171"/>
      <c r="BE1378" s="171"/>
      <c r="BF1378" s="171"/>
      <c r="BG1378" s="171"/>
      <c r="BH1378" s="184"/>
      <c r="BI1378" s="178"/>
      <c r="BJ1378" s="178"/>
      <c r="BK1378" s="172"/>
      <c r="BM1378" s="9"/>
    </row>
    <row r="1379" spans="1:123" x14ac:dyDescent="0.45">
      <c r="B1379" s="189"/>
      <c r="C1379" s="171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71"/>
      <c r="AI1379" s="171"/>
      <c r="AJ1379" s="171"/>
      <c r="AK1379" s="171"/>
      <c r="AL1379" s="171"/>
      <c r="AM1379" s="171"/>
      <c r="AN1379" s="171"/>
      <c r="AO1379" s="171"/>
      <c r="AP1379" s="171"/>
      <c r="AQ1379" s="171"/>
      <c r="AR1379" s="171"/>
      <c r="AS1379" s="171"/>
      <c r="AT1379" s="171"/>
      <c r="AU1379" s="171"/>
      <c r="AV1379" s="171"/>
      <c r="AW1379" s="171"/>
      <c r="AX1379" s="171"/>
      <c r="AY1379" s="171"/>
      <c r="AZ1379" s="171"/>
      <c r="BA1379" s="171"/>
      <c r="BB1379" s="171"/>
      <c r="BC1379" s="171"/>
      <c r="BD1379" s="171"/>
      <c r="BE1379" s="171"/>
      <c r="BF1379" s="171"/>
      <c r="BG1379" s="171"/>
      <c r="BH1379" s="184"/>
      <c r="BI1379" s="178"/>
      <c r="BJ1379" s="178"/>
      <c r="BK1379" s="172"/>
      <c r="BM1379" s="9"/>
    </row>
    <row r="1380" spans="1:123" ht="14.65" thickBot="1" x14ac:dyDescent="0.5">
      <c r="B1380" s="189"/>
      <c r="C1380" s="174"/>
      <c r="D1380" s="174"/>
      <c r="E1380" s="174"/>
      <c r="F1380" s="174"/>
      <c r="G1380" s="174"/>
      <c r="H1380" s="174"/>
      <c r="I1380" s="174"/>
      <c r="J1380" s="174"/>
      <c r="K1380" s="174"/>
      <c r="L1380" s="174"/>
      <c r="M1380" s="174"/>
      <c r="N1380" s="174"/>
      <c r="O1380" s="174"/>
      <c r="P1380" s="174"/>
      <c r="Q1380" s="174"/>
      <c r="R1380" s="174"/>
      <c r="S1380" s="174"/>
      <c r="T1380" s="174"/>
      <c r="U1380" s="174"/>
      <c r="V1380" s="174"/>
      <c r="W1380" s="174"/>
      <c r="X1380" s="174"/>
      <c r="Y1380" s="174"/>
      <c r="Z1380" s="174"/>
      <c r="AA1380" s="174"/>
      <c r="AB1380" s="174"/>
      <c r="AC1380" s="174"/>
      <c r="AD1380" s="174"/>
      <c r="AE1380" s="174"/>
      <c r="AF1380" s="174"/>
      <c r="AG1380" s="174"/>
      <c r="AH1380" s="174"/>
      <c r="AI1380" s="174"/>
      <c r="AJ1380" s="174"/>
      <c r="AK1380" s="174"/>
      <c r="AL1380" s="174"/>
      <c r="AM1380" s="174"/>
      <c r="AN1380" s="174"/>
      <c r="AO1380" s="174"/>
      <c r="AP1380" s="174"/>
      <c r="AQ1380" s="174"/>
      <c r="AR1380" s="174"/>
      <c r="AS1380" s="174"/>
      <c r="AT1380" s="174"/>
      <c r="AU1380" s="174"/>
      <c r="AV1380" s="174"/>
      <c r="AW1380" s="174"/>
      <c r="AX1380" s="174"/>
      <c r="AY1380" s="174"/>
      <c r="AZ1380" s="174"/>
      <c r="BA1380" s="174"/>
      <c r="BB1380" s="174"/>
      <c r="BC1380" s="174"/>
      <c r="BD1380" s="174"/>
      <c r="BE1380" s="174"/>
      <c r="BF1380" s="174"/>
      <c r="BG1380" s="174"/>
      <c r="BH1380" s="188"/>
      <c r="BI1380" s="178"/>
      <c r="BJ1380" s="178"/>
      <c r="BK1380" s="172"/>
      <c r="BM1380" s="9"/>
    </row>
    <row r="1381" spans="1:123" s="12" customFormat="1" ht="21.75" thickTop="1" thickBot="1" x14ac:dyDescent="0.5">
      <c r="A1381" s="8"/>
      <c r="B1381" s="186"/>
      <c r="C1381" s="175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75"/>
      <c r="AI1381" s="175"/>
      <c r="AJ1381" s="175"/>
      <c r="AK1381" s="175"/>
      <c r="AL1381" s="175"/>
      <c r="AM1381" s="175"/>
      <c r="AN1381" s="175"/>
      <c r="AO1381" s="175"/>
      <c r="AP1381" s="175"/>
      <c r="AQ1381" s="175"/>
      <c r="AR1381" s="175"/>
      <c r="AS1381" s="175"/>
      <c r="AT1381" s="175"/>
      <c r="AU1381" s="175"/>
      <c r="AV1381" s="175"/>
      <c r="AW1381" s="175"/>
      <c r="AX1381" s="175"/>
      <c r="AY1381" s="175"/>
      <c r="AZ1381" s="175"/>
      <c r="BA1381" s="175"/>
      <c r="BB1381" s="175"/>
      <c r="BC1381" s="175"/>
      <c r="BD1381" s="175"/>
      <c r="BE1381" s="175"/>
      <c r="BF1381" s="175"/>
      <c r="BG1381" s="175"/>
      <c r="BH1381" s="186"/>
      <c r="BI1381" s="178"/>
      <c r="BJ1381" s="172"/>
      <c r="BK1381" s="172"/>
      <c r="BL1381"/>
      <c r="BM1381"/>
      <c r="BN1381"/>
      <c r="BO1381" s="5" t="s">
        <v>103</v>
      </c>
      <c r="BP1381" s="5" t="s">
        <v>508</v>
      </c>
      <c r="BQ1381" s="5" t="s">
        <v>104</v>
      </c>
      <c r="BR1381" s="5" t="s">
        <v>509</v>
      </c>
      <c r="BS1381" s="5" t="s">
        <v>549</v>
      </c>
      <c r="BT1381" s="5" t="s">
        <v>510</v>
      </c>
      <c r="BU1381" s="5" t="s">
        <v>511</v>
      </c>
      <c r="BV1381" s="5" t="s">
        <v>122</v>
      </c>
      <c r="BW1381" s="5" t="s">
        <v>558</v>
      </c>
      <c r="BX1381" s="5" t="s">
        <v>559</v>
      </c>
      <c r="BY1381" s="5" t="s">
        <v>111</v>
      </c>
      <c r="BZ1381" s="5" t="s">
        <v>512</v>
      </c>
      <c r="CA1381" s="5" t="s">
        <v>514</v>
      </c>
      <c r="CB1381" s="5" t="s">
        <v>560</v>
      </c>
      <c r="CC1381" s="5" t="s">
        <v>561</v>
      </c>
      <c r="CD1381" s="5" t="s">
        <v>515</v>
      </c>
      <c r="CE1381" s="5" t="s">
        <v>513</v>
      </c>
      <c r="CF1381" s="5" t="s">
        <v>562</v>
      </c>
      <c r="CG1381" s="5" t="s">
        <v>550</v>
      </c>
      <c r="CH1381" s="5" t="s">
        <v>551</v>
      </c>
      <c r="CI1381" s="5" t="s">
        <v>563</v>
      </c>
      <c r="CJ1381" s="5" t="s">
        <v>115</v>
      </c>
      <c r="CK1381" s="5" t="s">
        <v>112</v>
      </c>
      <c r="CL1381" s="5" t="s">
        <v>109</v>
      </c>
      <c r="CM1381" s="5" t="s">
        <v>552</v>
      </c>
      <c r="CN1381" s="5" t="s">
        <v>176</v>
      </c>
      <c r="CO1381" s="5" t="s">
        <v>177</v>
      </c>
      <c r="CP1381" s="5" t="s">
        <v>119</v>
      </c>
      <c r="CQ1381" s="5" t="s">
        <v>516</v>
      </c>
      <c r="CR1381" s="5" t="s">
        <v>178</v>
      </c>
      <c r="CS1381" s="5" t="s">
        <v>118</v>
      </c>
      <c r="CT1381" s="5" t="s">
        <v>108</v>
      </c>
      <c r="CU1381" s="5" t="s">
        <v>564</v>
      </c>
      <c r="CV1381" s="5" t="s">
        <v>105</v>
      </c>
      <c r="CW1381" s="5" t="s">
        <v>107</v>
      </c>
      <c r="CX1381" s="5" t="s">
        <v>123</v>
      </c>
      <c r="CY1381" s="5" t="s">
        <v>175</v>
      </c>
      <c r="CZ1381" s="5" t="s">
        <v>116</v>
      </c>
      <c r="DA1381" s="5" t="s">
        <v>114</v>
      </c>
      <c r="DB1381" s="5" t="s">
        <v>117</v>
      </c>
      <c r="DC1381" s="5" t="s">
        <v>517</v>
      </c>
      <c r="DD1381" s="5" t="s">
        <v>120</v>
      </c>
      <c r="DE1381" s="5" t="s">
        <v>124</v>
      </c>
      <c r="DF1381" s="5" t="s">
        <v>121</v>
      </c>
      <c r="DG1381" s="5" t="s">
        <v>565</v>
      </c>
      <c r="DH1381" s="5" t="s">
        <v>566</v>
      </c>
      <c r="DI1381" s="5" t="s">
        <v>567</v>
      </c>
      <c r="DJ1381" s="5" t="s">
        <v>553</v>
      </c>
      <c r="DK1381" s="5" t="s">
        <v>110</v>
      </c>
      <c r="DL1381" s="5" t="s">
        <v>113</v>
      </c>
      <c r="DM1381" s="5" t="s">
        <v>568</v>
      </c>
      <c r="DN1381" s="5" t="s">
        <v>569</v>
      </c>
      <c r="DO1381" s="5" t="s">
        <v>518</v>
      </c>
      <c r="DP1381" s="5" t="s">
        <v>519</v>
      </c>
      <c r="DQ1381" s="5" t="s">
        <v>520</v>
      </c>
      <c r="DR1381" s="5" t="s">
        <v>106</v>
      </c>
      <c r="DS1381" s="5" t="s">
        <v>570</v>
      </c>
    </row>
    <row r="1382" spans="1:123" ht="14.65" thickTop="1" x14ac:dyDescent="0.45">
      <c r="A1382" s="28" t="s">
        <v>234</v>
      </c>
      <c r="B1382" s="190"/>
      <c r="C1382" s="177"/>
      <c r="D1382" s="177"/>
      <c r="E1382" s="177"/>
      <c r="F1382" s="177"/>
      <c r="G1382" s="177"/>
      <c r="H1382" s="177"/>
      <c r="I1382" s="177"/>
      <c r="J1382" s="177"/>
      <c r="K1382" s="177"/>
      <c r="L1382" s="177"/>
      <c r="M1382" s="177"/>
      <c r="N1382" s="177"/>
      <c r="O1382" s="177"/>
      <c r="P1382" s="177"/>
      <c r="Q1382" s="177"/>
      <c r="R1382" s="177"/>
      <c r="S1382" s="177"/>
      <c r="T1382" s="177"/>
      <c r="U1382" s="177"/>
      <c r="V1382" s="177"/>
      <c r="W1382" s="177"/>
      <c r="X1382" s="177"/>
      <c r="Y1382" s="177"/>
      <c r="Z1382" s="177"/>
      <c r="AA1382" s="177"/>
      <c r="AB1382" s="177"/>
      <c r="AC1382" s="177"/>
      <c r="AD1382" s="177"/>
      <c r="AE1382" s="177"/>
      <c r="AF1382" s="177"/>
      <c r="AG1382" s="177"/>
      <c r="AH1382" s="177"/>
      <c r="AI1382" s="177"/>
      <c r="AJ1382" s="177"/>
      <c r="AK1382" s="177"/>
      <c r="AL1382" s="177"/>
      <c r="AM1382" s="177"/>
      <c r="AN1382" s="177"/>
      <c r="AO1382" s="177"/>
      <c r="AP1382" s="177"/>
      <c r="AQ1382" s="177"/>
      <c r="AR1382" s="177"/>
      <c r="AS1382" s="177"/>
      <c r="AT1382" s="177"/>
      <c r="AU1382" s="177"/>
      <c r="AV1382" s="177"/>
      <c r="AW1382" s="177"/>
      <c r="AX1382" s="177"/>
      <c r="AY1382" s="177"/>
      <c r="AZ1382" s="177"/>
      <c r="BA1382" s="177"/>
      <c r="BB1382" s="177"/>
      <c r="BC1382" s="177"/>
      <c r="BD1382" s="177"/>
      <c r="BE1382" s="177"/>
      <c r="BF1382" s="177"/>
      <c r="BG1382" s="177"/>
      <c r="BH1382" s="187"/>
      <c r="BI1382" s="178"/>
      <c r="BJ1382" s="178"/>
      <c r="BK1382" s="172"/>
      <c r="BM1382" s="9"/>
      <c r="BO1382" s="102"/>
      <c r="BP1382" s="102"/>
      <c r="BQ1382" s="102"/>
      <c r="BR1382" s="102"/>
      <c r="BS1382" s="102"/>
      <c r="BT1382" s="102"/>
      <c r="BU1382" s="102"/>
      <c r="BV1382" s="102"/>
      <c r="BW1382" s="102"/>
      <c r="BX1382" s="102"/>
      <c r="BY1382" s="102"/>
      <c r="BZ1382" s="102"/>
      <c r="CA1382" s="102"/>
      <c r="CB1382" s="102"/>
      <c r="CC1382" s="102"/>
      <c r="CD1382" s="102"/>
      <c r="CE1382" s="102"/>
      <c r="CF1382" s="102"/>
      <c r="CG1382" s="102"/>
      <c r="CH1382" s="102"/>
      <c r="CI1382" s="102"/>
      <c r="CJ1382" s="102"/>
      <c r="CK1382" s="102"/>
      <c r="CL1382" s="102"/>
      <c r="CM1382" s="102"/>
      <c r="CN1382" s="102"/>
      <c r="CO1382" s="102"/>
      <c r="CP1382" s="102"/>
      <c r="CQ1382" s="102"/>
      <c r="CR1382" s="102"/>
      <c r="CS1382" s="102"/>
      <c r="CT1382" s="102"/>
      <c r="CU1382" s="102"/>
      <c r="CV1382" s="102"/>
      <c r="CW1382" s="102"/>
      <c r="CX1382" s="102"/>
      <c r="CY1382" s="102"/>
      <c r="CZ1382" s="102"/>
      <c r="DA1382" s="102"/>
      <c r="DB1382" s="102"/>
      <c r="DC1382" s="102"/>
      <c r="DD1382" s="102"/>
      <c r="DE1382" s="102"/>
      <c r="DF1382" s="102"/>
      <c r="DG1382" s="102"/>
      <c r="DH1382" s="102"/>
      <c r="DI1382" s="102"/>
      <c r="DJ1382" s="102"/>
      <c r="DK1382" s="102"/>
      <c r="DL1382" s="102"/>
      <c r="DM1382" s="102"/>
      <c r="DN1382" s="102"/>
      <c r="DO1382" s="102"/>
      <c r="DP1382" s="102"/>
      <c r="DQ1382" s="102"/>
      <c r="DR1382" s="102"/>
      <c r="DS1382" s="102"/>
    </row>
    <row r="1383" spans="1:123" x14ac:dyDescent="0.45">
      <c r="A1383" s="8">
        <f>INPUT!$T$4</f>
        <v>0</v>
      </c>
      <c r="B1383" s="190"/>
      <c r="C1383" s="171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71"/>
      <c r="AI1383" s="171"/>
      <c r="AJ1383" s="171"/>
      <c r="AK1383" s="171"/>
      <c r="AL1383" s="171"/>
      <c r="AM1383" s="171"/>
      <c r="AN1383" s="171"/>
      <c r="AO1383" s="171"/>
      <c r="AP1383" s="171"/>
      <c r="AQ1383" s="171"/>
      <c r="AR1383" s="171"/>
      <c r="AS1383" s="171"/>
      <c r="AT1383" s="171"/>
      <c r="AU1383" s="171"/>
      <c r="AV1383" s="171"/>
      <c r="AW1383" s="171"/>
      <c r="AX1383" s="171"/>
      <c r="AY1383" s="171"/>
      <c r="AZ1383" s="171"/>
      <c r="BA1383" s="171"/>
      <c r="BB1383" s="171"/>
      <c r="BC1383" s="171"/>
      <c r="BD1383" s="171"/>
      <c r="BE1383" s="171"/>
      <c r="BF1383" s="171"/>
      <c r="BG1383" s="171"/>
      <c r="BH1383" s="184"/>
      <c r="BI1383" s="178"/>
      <c r="BJ1383" s="178"/>
      <c r="BK1383" s="172"/>
      <c r="BM1383" s="9"/>
      <c r="BO1383" s="39">
        <v>0</v>
      </c>
      <c r="BP1383" s="39">
        <v>0</v>
      </c>
      <c r="BQ1383" s="39">
        <v>0</v>
      </c>
      <c r="BR1383" s="39">
        <v>0</v>
      </c>
      <c r="BS1383" s="39">
        <v>0</v>
      </c>
      <c r="BT1383" s="39">
        <v>0</v>
      </c>
      <c r="BU1383" s="39">
        <v>0</v>
      </c>
      <c r="BV1383" s="39">
        <v>0</v>
      </c>
      <c r="BW1383" s="39">
        <v>0</v>
      </c>
      <c r="BX1383" s="39">
        <v>0</v>
      </c>
      <c r="BY1383" s="39">
        <v>0</v>
      </c>
      <c r="BZ1383" s="39">
        <v>0</v>
      </c>
      <c r="CA1383" s="39">
        <v>0</v>
      </c>
      <c r="CB1383" s="39">
        <v>0</v>
      </c>
      <c r="CC1383" s="39">
        <v>0</v>
      </c>
      <c r="CD1383" s="39">
        <v>0</v>
      </c>
      <c r="CE1383" s="39">
        <v>0</v>
      </c>
      <c r="CF1383" s="39">
        <v>0</v>
      </c>
      <c r="CG1383" s="39">
        <v>0</v>
      </c>
      <c r="CH1383" s="39">
        <v>0</v>
      </c>
      <c r="CI1383" s="39">
        <v>0</v>
      </c>
      <c r="CJ1383" s="39">
        <v>0</v>
      </c>
      <c r="CK1383" s="39">
        <v>0</v>
      </c>
      <c r="CL1383" s="39">
        <v>0</v>
      </c>
      <c r="CM1383" s="39">
        <v>0</v>
      </c>
      <c r="CN1383" s="39">
        <v>0</v>
      </c>
      <c r="CO1383" s="39">
        <v>0</v>
      </c>
      <c r="CP1383" s="39">
        <v>0</v>
      </c>
      <c r="CQ1383" s="39">
        <v>0</v>
      </c>
      <c r="CR1383" s="39">
        <v>0</v>
      </c>
      <c r="CS1383" s="39">
        <v>0</v>
      </c>
      <c r="CT1383" s="39">
        <v>0</v>
      </c>
      <c r="CU1383" s="39">
        <v>0</v>
      </c>
      <c r="CV1383" s="39">
        <v>0</v>
      </c>
      <c r="CW1383" s="39">
        <v>0</v>
      </c>
      <c r="CX1383" s="39">
        <v>0</v>
      </c>
      <c r="CY1383" s="39">
        <v>0</v>
      </c>
      <c r="CZ1383" s="39">
        <v>0</v>
      </c>
      <c r="DA1383" s="39">
        <v>0</v>
      </c>
      <c r="DB1383" s="39">
        <v>0</v>
      </c>
      <c r="DC1383" s="39">
        <v>0</v>
      </c>
      <c r="DD1383" s="39">
        <v>0</v>
      </c>
      <c r="DE1383" s="39">
        <v>0</v>
      </c>
      <c r="DF1383" s="39">
        <v>0</v>
      </c>
      <c r="DG1383" s="39">
        <v>0</v>
      </c>
      <c r="DH1383" s="39">
        <v>0</v>
      </c>
      <c r="DI1383" s="39">
        <v>0</v>
      </c>
      <c r="DJ1383" s="39">
        <v>0</v>
      </c>
      <c r="DK1383" s="39">
        <v>0</v>
      </c>
      <c r="DL1383" s="39">
        <v>0</v>
      </c>
      <c r="DM1383" s="39">
        <v>0</v>
      </c>
      <c r="DN1383" s="39">
        <v>0</v>
      </c>
      <c r="DO1383" s="39">
        <v>0</v>
      </c>
      <c r="DP1383" s="39">
        <v>0</v>
      </c>
      <c r="DQ1383" s="39">
        <v>0</v>
      </c>
      <c r="DR1383" s="39">
        <v>0</v>
      </c>
      <c r="DS1383" s="39">
        <v>0</v>
      </c>
    </row>
    <row r="1384" spans="1:123" x14ac:dyDescent="0.45">
      <c r="B1384" s="190"/>
      <c r="C1384" s="171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71"/>
      <c r="AI1384" s="171"/>
      <c r="AJ1384" s="171"/>
      <c r="AK1384" s="171"/>
      <c r="AL1384" s="171"/>
      <c r="AM1384" s="171"/>
      <c r="AN1384" s="171"/>
      <c r="AO1384" s="171"/>
      <c r="AP1384" s="171"/>
      <c r="AQ1384" s="171"/>
      <c r="AR1384" s="171"/>
      <c r="AS1384" s="171"/>
      <c r="AT1384" s="171"/>
      <c r="AU1384" s="171"/>
      <c r="AV1384" s="171"/>
      <c r="AW1384" s="171"/>
      <c r="AX1384" s="171"/>
      <c r="AY1384" s="171"/>
      <c r="AZ1384" s="171"/>
      <c r="BA1384" s="171"/>
      <c r="BB1384" s="171"/>
      <c r="BC1384" s="171"/>
      <c r="BD1384" s="171"/>
      <c r="BE1384" s="171"/>
      <c r="BF1384" s="171"/>
      <c r="BG1384" s="171"/>
      <c r="BH1384" s="184"/>
      <c r="BI1384" s="178"/>
      <c r="BJ1384" s="178"/>
      <c r="BK1384" s="172"/>
      <c r="BM1384" s="9"/>
      <c r="BO1384" s="40">
        <f t="shared" ref="BO1384:CT1384" si="68">ROWS(C1382:C1441)-COUNTBLANK(C1382:C1441)</f>
        <v>0</v>
      </c>
      <c r="BP1384" s="40">
        <f t="shared" si="68"/>
        <v>0</v>
      </c>
      <c r="BQ1384" s="40">
        <f t="shared" si="68"/>
        <v>0</v>
      </c>
      <c r="BR1384" s="40">
        <f t="shared" si="68"/>
        <v>0</v>
      </c>
      <c r="BS1384" s="40">
        <f t="shared" si="68"/>
        <v>0</v>
      </c>
      <c r="BT1384" s="40">
        <f t="shared" si="68"/>
        <v>0</v>
      </c>
      <c r="BU1384" s="40">
        <f t="shared" si="68"/>
        <v>0</v>
      </c>
      <c r="BV1384" s="40">
        <f t="shared" si="68"/>
        <v>0</v>
      </c>
      <c r="BW1384" s="40">
        <f t="shared" si="68"/>
        <v>0</v>
      </c>
      <c r="BX1384" s="40">
        <f t="shared" si="68"/>
        <v>0</v>
      </c>
      <c r="BY1384" s="40">
        <f t="shared" si="68"/>
        <v>0</v>
      </c>
      <c r="BZ1384" s="40">
        <f t="shared" si="68"/>
        <v>0</v>
      </c>
      <c r="CA1384" s="40">
        <f t="shared" si="68"/>
        <v>0</v>
      </c>
      <c r="CB1384" s="40">
        <f t="shared" si="68"/>
        <v>0</v>
      </c>
      <c r="CC1384" s="40">
        <f t="shared" si="68"/>
        <v>0</v>
      </c>
      <c r="CD1384" s="40">
        <f t="shared" si="68"/>
        <v>0</v>
      </c>
      <c r="CE1384" s="40">
        <f t="shared" si="68"/>
        <v>0</v>
      </c>
      <c r="CF1384" s="40">
        <f t="shared" si="68"/>
        <v>0</v>
      </c>
      <c r="CG1384" s="40">
        <f t="shared" si="68"/>
        <v>0</v>
      </c>
      <c r="CH1384" s="40">
        <f t="shared" si="68"/>
        <v>0</v>
      </c>
      <c r="CI1384" s="40">
        <f t="shared" si="68"/>
        <v>0</v>
      </c>
      <c r="CJ1384" s="40">
        <f t="shared" si="68"/>
        <v>0</v>
      </c>
      <c r="CK1384" s="40">
        <f t="shared" si="68"/>
        <v>0</v>
      </c>
      <c r="CL1384" s="40">
        <f t="shared" si="68"/>
        <v>0</v>
      </c>
      <c r="CM1384" s="40">
        <f t="shared" si="68"/>
        <v>0</v>
      </c>
      <c r="CN1384" s="40">
        <f t="shared" si="68"/>
        <v>0</v>
      </c>
      <c r="CO1384" s="40">
        <f t="shared" si="68"/>
        <v>0</v>
      </c>
      <c r="CP1384" s="40">
        <f t="shared" si="68"/>
        <v>0</v>
      </c>
      <c r="CQ1384" s="40">
        <f t="shared" si="68"/>
        <v>0</v>
      </c>
      <c r="CR1384" s="40">
        <f t="shared" si="68"/>
        <v>0</v>
      </c>
      <c r="CS1384" s="40">
        <f t="shared" si="68"/>
        <v>0</v>
      </c>
      <c r="CT1384" s="40">
        <f t="shared" si="68"/>
        <v>0</v>
      </c>
      <c r="CU1384" s="40">
        <f t="shared" ref="CU1384:DS1384" si="69">ROWS(AI1382:AI1441)-COUNTBLANK(AI1382:AI1441)</f>
        <v>0</v>
      </c>
      <c r="CV1384" s="40">
        <f t="shared" si="69"/>
        <v>0</v>
      </c>
      <c r="CW1384" s="40">
        <f t="shared" si="69"/>
        <v>0</v>
      </c>
      <c r="CX1384" s="40">
        <f t="shared" si="69"/>
        <v>0</v>
      </c>
      <c r="CY1384" s="40">
        <f t="shared" si="69"/>
        <v>0</v>
      </c>
      <c r="CZ1384" s="40">
        <f t="shared" si="69"/>
        <v>0</v>
      </c>
      <c r="DA1384" s="40">
        <f t="shared" si="69"/>
        <v>0</v>
      </c>
      <c r="DB1384" s="40">
        <f t="shared" si="69"/>
        <v>0</v>
      </c>
      <c r="DC1384" s="40">
        <f t="shared" si="69"/>
        <v>0</v>
      </c>
      <c r="DD1384" s="40">
        <f t="shared" si="69"/>
        <v>0</v>
      </c>
      <c r="DE1384" s="40">
        <f t="shared" si="69"/>
        <v>0</v>
      </c>
      <c r="DF1384" s="40">
        <f t="shared" si="69"/>
        <v>0</v>
      </c>
      <c r="DG1384" s="40">
        <f t="shared" si="69"/>
        <v>0</v>
      </c>
      <c r="DH1384" s="40">
        <f t="shared" si="69"/>
        <v>0</v>
      </c>
      <c r="DI1384" s="40">
        <f t="shared" si="69"/>
        <v>0</v>
      </c>
      <c r="DJ1384" s="40">
        <f t="shared" si="69"/>
        <v>0</v>
      </c>
      <c r="DK1384" s="40">
        <f t="shared" si="69"/>
        <v>0</v>
      </c>
      <c r="DL1384" s="40">
        <f t="shared" si="69"/>
        <v>0</v>
      </c>
      <c r="DM1384" s="40">
        <f t="shared" si="69"/>
        <v>0</v>
      </c>
      <c r="DN1384" s="40">
        <f t="shared" si="69"/>
        <v>0</v>
      </c>
      <c r="DO1384" s="40">
        <f t="shared" si="69"/>
        <v>0</v>
      </c>
      <c r="DP1384" s="40">
        <f t="shared" si="69"/>
        <v>0</v>
      </c>
      <c r="DQ1384" s="40">
        <f t="shared" si="69"/>
        <v>0</v>
      </c>
      <c r="DR1384" s="40">
        <f t="shared" si="69"/>
        <v>0</v>
      </c>
      <c r="DS1384" s="40">
        <f t="shared" si="69"/>
        <v>0</v>
      </c>
    </row>
    <row r="1385" spans="1:123" x14ac:dyDescent="0.45">
      <c r="B1385" s="190"/>
      <c r="C1385" s="171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71"/>
      <c r="AI1385" s="171"/>
      <c r="AJ1385" s="171"/>
      <c r="AK1385" s="171"/>
      <c r="AL1385" s="171"/>
      <c r="AM1385" s="171"/>
      <c r="AN1385" s="171"/>
      <c r="AO1385" s="171"/>
      <c r="AP1385" s="171"/>
      <c r="AQ1385" s="171"/>
      <c r="AR1385" s="171"/>
      <c r="AS1385" s="171"/>
      <c r="AT1385" s="171"/>
      <c r="AU1385" s="171"/>
      <c r="AV1385" s="171"/>
      <c r="AW1385" s="171"/>
      <c r="AX1385" s="171"/>
      <c r="AY1385" s="171"/>
      <c r="AZ1385" s="171"/>
      <c r="BA1385" s="171"/>
      <c r="BB1385" s="171"/>
      <c r="BC1385" s="171"/>
      <c r="BD1385" s="171"/>
      <c r="BE1385" s="171"/>
      <c r="BF1385" s="171"/>
      <c r="BG1385" s="171"/>
      <c r="BH1385" s="184"/>
      <c r="BI1385" s="178"/>
      <c r="BJ1385" s="178"/>
      <c r="BK1385" s="172"/>
      <c r="BM1385" s="9"/>
    </row>
    <row r="1386" spans="1:123" x14ac:dyDescent="0.45">
      <c r="B1386" s="190"/>
      <c r="C1386" s="171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71"/>
      <c r="AI1386" s="171"/>
      <c r="AJ1386" s="171"/>
      <c r="AK1386" s="171"/>
      <c r="AL1386" s="171"/>
      <c r="AM1386" s="171"/>
      <c r="AN1386" s="171"/>
      <c r="AO1386" s="171"/>
      <c r="AP1386" s="171"/>
      <c r="AQ1386" s="171"/>
      <c r="AR1386" s="171"/>
      <c r="AS1386" s="171"/>
      <c r="AT1386" s="171"/>
      <c r="AU1386" s="171"/>
      <c r="AV1386" s="171"/>
      <c r="AW1386" s="171"/>
      <c r="AX1386" s="171"/>
      <c r="AY1386" s="171"/>
      <c r="AZ1386" s="171"/>
      <c r="BA1386" s="171"/>
      <c r="BB1386" s="171"/>
      <c r="BC1386" s="171"/>
      <c r="BD1386" s="171"/>
      <c r="BE1386" s="171"/>
      <c r="BF1386" s="171"/>
      <c r="BG1386" s="171"/>
      <c r="BH1386" s="184"/>
      <c r="BI1386" s="178"/>
      <c r="BJ1386" s="178"/>
      <c r="BK1386" s="172"/>
      <c r="BM1386" s="9"/>
      <c r="BO1386" s="22" t="s">
        <v>257</v>
      </c>
      <c r="BP1386" s="22" t="s">
        <v>587</v>
      </c>
      <c r="BQ1386" s="22" t="s">
        <v>590</v>
      </c>
      <c r="BR1386" s="22" t="s">
        <v>588</v>
      </c>
      <c r="BS1386" s="22" t="s">
        <v>589</v>
      </c>
    </row>
    <row r="1387" spans="1:123" x14ac:dyDescent="0.45">
      <c r="B1387" s="190"/>
      <c r="C1387" s="171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71"/>
      <c r="AI1387" s="171"/>
      <c r="AJ1387" s="171"/>
      <c r="AK1387" s="171"/>
      <c r="AL1387" s="171"/>
      <c r="AM1387" s="171"/>
      <c r="AN1387" s="171"/>
      <c r="AO1387" s="171"/>
      <c r="AP1387" s="171"/>
      <c r="AQ1387" s="171"/>
      <c r="AR1387" s="171"/>
      <c r="AS1387" s="171"/>
      <c r="AT1387" s="171"/>
      <c r="AU1387" s="171"/>
      <c r="AV1387" s="171"/>
      <c r="AW1387" s="171"/>
      <c r="AX1387" s="171"/>
      <c r="AY1387" s="171"/>
      <c r="AZ1387" s="171"/>
      <c r="BA1387" s="171"/>
      <c r="BB1387" s="171"/>
      <c r="BC1387" s="171"/>
      <c r="BD1387" s="171"/>
      <c r="BE1387" s="171"/>
      <c r="BF1387" s="171"/>
      <c r="BG1387" s="171"/>
      <c r="BH1387" s="184"/>
      <c r="BI1387" s="178"/>
      <c r="BJ1387" s="178"/>
      <c r="BK1387" s="172"/>
      <c r="BM1387" s="9"/>
      <c r="BO1387" s="23">
        <f>ROWS(BH1382:BH1441)-COUNTBLANK(BH1382:BH1441)</f>
        <v>0</v>
      </c>
      <c r="BP1387" s="23">
        <f>COUNTIF(BK1382:BK1441,"FALSE")</f>
        <v>0</v>
      </c>
      <c r="BQ1387" s="23">
        <f>BO1387-BP1387</f>
        <v>0</v>
      </c>
      <c r="BR1387" s="23">
        <f>COUNTIF(BJ1382:BJ1441,"O")</f>
        <v>0</v>
      </c>
      <c r="BS1387" s="23">
        <f>COUNTIF(BJ1382:BJ1441,"*~?")</f>
        <v>0</v>
      </c>
    </row>
    <row r="1388" spans="1:123" x14ac:dyDescent="0.45">
      <c r="B1388" s="190"/>
      <c r="C1388" s="171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71"/>
      <c r="AI1388" s="171"/>
      <c r="AJ1388" s="171"/>
      <c r="AK1388" s="171"/>
      <c r="AL1388" s="171"/>
      <c r="AM1388" s="171"/>
      <c r="AN1388" s="171"/>
      <c r="AO1388" s="171"/>
      <c r="AP1388" s="171"/>
      <c r="AQ1388" s="171"/>
      <c r="AR1388" s="171"/>
      <c r="AS1388" s="171"/>
      <c r="AT1388" s="171"/>
      <c r="AU1388" s="171"/>
      <c r="AV1388" s="171"/>
      <c r="AW1388" s="171"/>
      <c r="AX1388" s="171"/>
      <c r="AY1388" s="171"/>
      <c r="AZ1388" s="171"/>
      <c r="BA1388" s="171"/>
      <c r="BB1388" s="171"/>
      <c r="BC1388" s="171"/>
      <c r="BD1388" s="171"/>
      <c r="BE1388" s="171"/>
      <c r="BF1388" s="171"/>
      <c r="BG1388" s="171"/>
      <c r="BH1388" s="184"/>
      <c r="BI1388" s="178"/>
      <c r="BJ1388" s="178"/>
      <c r="BK1388" s="172"/>
      <c r="BM1388" s="9"/>
    </row>
    <row r="1389" spans="1:123" x14ac:dyDescent="0.45">
      <c r="B1389" s="190"/>
      <c r="C1389" s="171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71"/>
      <c r="AI1389" s="171"/>
      <c r="AJ1389" s="171"/>
      <c r="AK1389" s="171"/>
      <c r="AL1389" s="171"/>
      <c r="AM1389" s="171"/>
      <c r="AN1389" s="171"/>
      <c r="AO1389" s="171"/>
      <c r="AP1389" s="171"/>
      <c r="AQ1389" s="171"/>
      <c r="AR1389" s="171"/>
      <c r="AS1389" s="171"/>
      <c r="AT1389" s="171"/>
      <c r="AU1389" s="171"/>
      <c r="AV1389" s="171"/>
      <c r="AW1389" s="171"/>
      <c r="AX1389" s="171"/>
      <c r="AY1389" s="171"/>
      <c r="AZ1389" s="171"/>
      <c r="BA1389" s="171"/>
      <c r="BB1389" s="171"/>
      <c r="BC1389" s="171"/>
      <c r="BD1389" s="171"/>
      <c r="BE1389" s="171"/>
      <c r="BF1389" s="171"/>
      <c r="BG1389" s="171"/>
      <c r="BH1389" s="184"/>
      <c r="BI1389" s="178"/>
      <c r="BJ1389" s="178"/>
      <c r="BK1389" s="172"/>
      <c r="BM1389" s="9"/>
      <c r="BO1389" s="23"/>
      <c r="BP1389" s="22" t="s">
        <v>455</v>
      </c>
      <c r="BQ1389" s="22" t="s">
        <v>337</v>
      </c>
      <c r="BR1389" s="22" t="s">
        <v>456</v>
      </c>
      <c r="BS1389" s="88" t="s">
        <v>338</v>
      </c>
      <c r="BT1389" s="88" t="s">
        <v>340</v>
      </c>
      <c r="BU1389" s="88" t="s">
        <v>339</v>
      </c>
    </row>
    <row r="1390" spans="1:123" x14ac:dyDescent="0.45">
      <c r="B1390" s="190"/>
      <c r="C1390" s="171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71"/>
      <c r="AI1390" s="171"/>
      <c r="AJ1390" s="171"/>
      <c r="AK1390" s="171"/>
      <c r="AL1390" s="171"/>
      <c r="AM1390" s="171"/>
      <c r="AN1390" s="171"/>
      <c r="AO1390" s="171"/>
      <c r="AP1390" s="171"/>
      <c r="AQ1390" s="171"/>
      <c r="AR1390" s="171"/>
      <c r="AS1390" s="171"/>
      <c r="AT1390" s="171"/>
      <c r="AU1390" s="171"/>
      <c r="AV1390" s="171"/>
      <c r="AW1390" s="171"/>
      <c r="AX1390" s="171"/>
      <c r="AY1390" s="171"/>
      <c r="AZ1390" s="171"/>
      <c r="BA1390" s="171"/>
      <c r="BB1390" s="171"/>
      <c r="BC1390" s="171"/>
      <c r="BD1390" s="171"/>
      <c r="BE1390" s="171"/>
      <c r="BF1390" s="171"/>
      <c r="BG1390" s="171"/>
      <c r="BH1390" s="184"/>
      <c r="BI1390" s="178"/>
      <c r="BJ1390" s="178"/>
      <c r="BK1390" s="172"/>
      <c r="BM1390" s="9"/>
      <c r="BO1390" s="22" t="s">
        <v>260</v>
      </c>
      <c r="BP1390" s="25">
        <f>IF(ISNUMBER(SEARCH("S",A1383)),COUNTIF(BK1382:BK1391,"False"),0)</f>
        <v>0</v>
      </c>
      <c r="BQ1390" s="25">
        <f>IF(ISNUMBER(SEARCH("S",A1383)),COUNTIF(BK1410:BK1419,"False"),0)</f>
        <v>0</v>
      </c>
      <c r="BR1390" s="25">
        <f>IF(ISNUMBER(SEARCH("S",A1383)),COUNTIF(BK1392:BK1409,"False"),0)</f>
        <v>0</v>
      </c>
      <c r="BS1390" s="25">
        <f>IF(ISNUMBER(SEARCH("S",A1383)),COUNTIF(BK1382:BK1391,"False")+COUNTIF(BK1412:BK1415,"False"),0)</f>
        <v>0</v>
      </c>
      <c r="BT1390" s="25">
        <f>IF(ISNUMBER(SEARCH("S",A1383)),COUNTIF(BK1392:BK1401,"False"),0)</f>
        <v>0</v>
      </c>
      <c r="BU1390" s="25">
        <f>IF(ISNUMBER(SEARCH("S",A1383)),COUNTIF(BK1402:BK1411,"False")+COUNTIF(BK1416:BK1419,"False"),0)</f>
        <v>0</v>
      </c>
    </row>
    <row r="1391" spans="1:123" x14ac:dyDescent="0.45">
      <c r="B1391" s="190"/>
      <c r="C1391" s="171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71"/>
      <c r="AI1391" s="171"/>
      <c r="AJ1391" s="171"/>
      <c r="AK1391" s="171"/>
      <c r="AL1391" s="171"/>
      <c r="AM1391" s="171"/>
      <c r="AN1391" s="171"/>
      <c r="AO1391" s="171"/>
      <c r="AP1391" s="171"/>
      <c r="AQ1391" s="171"/>
      <c r="AR1391" s="171"/>
      <c r="AS1391" s="171"/>
      <c r="AT1391" s="171"/>
      <c r="AU1391" s="171"/>
      <c r="AV1391" s="171"/>
      <c r="AW1391" s="171"/>
      <c r="AX1391" s="171"/>
      <c r="AY1391" s="171"/>
      <c r="AZ1391" s="171"/>
      <c r="BA1391" s="171"/>
      <c r="BB1391" s="171"/>
      <c r="BC1391" s="171"/>
      <c r="BD1391" s="171"/>
      <c r="BE1391" s="171"/>
      <c r="BF1391" s="171"/>
      <c r="BG1391" s="171"/>
      <c r="BH1391" s="184"/>
      <c r="BI1391" s="178"/>
      <c r="BJ1391" s="178"/>
      <c r="BK1391" s="172"/>
      <c r="BM1391" s="9"/>
      <c r="BO1391" s="22" t="s">
        <v>352</v>
      </c>
      <c r="BP1391" s="25">
        <f>IF(ISNUMBER(SEARCH("P",A1383)),COUNTIF(BK1382:BK1391,"False"),0)</f>
        <v>0</v>
      </c>
      <c r="BQ1391" s="25">
        <f>IF(ISNUMBER(SEARCH("P",A1383)),COUNTIF(BK1403:BK1412,"False"),0)</f>
        <v>0</v>
      </c>
      <c r="BR1391" s="25">
        <f>IF(ISNUMBER(SEARCH("P",A1383)),COUNTIF(BK1392:BK1402,"False"),0)</f>
        <v>0</v>
      </c>
      <c r="BS1391" s="25">
        <f>IF(ISNUMBER(SEARCH("P",A1383)),COUNTIF(BK1382:BK1390,"False")+COUNTIF(BK1409:BK1410,"False"),0)</f>
        <v>0</v>
      </c>
      <c r="BT1391" s="25">
        <f>IF(ISNUMBER(SEARCH("P",A1383)),COUNTIF(BK1391:BK1399,"False"),0)</f>
        <v>0</v>
      </c>
      <c r="BU1391" s="25">
        <f>IF(ISNUMBER(SEARCH("P",A1383)),COUNTIF(BK1400:BK1408,"False")+COUNTIF(BK1411:BK1412,"False"),0)</f>
        <v>0</v>
      </c>
    </row>
    <row r="1392" spans="1:123" x14ac:dyDescent="0.45">
      <c r="B1392" s="190"/>
      <c r="C1392" s="171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71"/>
      <c r="AI1392" s="171"/>
      <c r="AJ1392" s="171"/>
      <c r="AK1392" s="171"/>
      <c r="AL1392" s="171"/>
      <c r="AM1392" s="171"/>
      <c r="AN1392" s="171"/>
      <c r="AO1392" s="171"/>
      <c r="AP1392" s="171"/>
      <c r="AQ1392" s="171"/>
      <c r="AR1392" s="171"/>
      <c r="AS1392" s="171"/>
      <c r="AT1392" s="171"/>
      <c r="AU1392" s="171"/>
      <c r="AV1392" s="171"/>
      <c r="AW1392" s="171"/>
      <c r="AX1392" s="171"/>
      <c r="AY1392" s="171"/>
      <c r="AZ1392" s="171"/>
      <c r="BA1392" s="171"/>
      <c r="BB1392" s="171"/>
      <c r="BC1392" s="171"/>
      <c r="BD1392" s="171"/>
      <c r="BE1392" s="171"/>
      <c r="BF1392" s="171"/>
      <c r="BG1392" s="171"/>
      <c r="BH1392" s="184"/>
      <c r="BI1392" s="178"/>
      <c r="BJ1392" s="178"/>
      <c r="BK1392" s="172"/>
      <c r="BM1392" s="9"/>
      <c r="BO1392" s="22" t="s">
        <v>353</v>
      </c>
      <c r="BP1392" s="25">
        <f>IF(ISNUMBER(SEARCH("A",A1383)),COUNTIF(BK1382:BK1391,"False"),0)</f>
        <v>0</v>
      </c>
      <c r="BQ1392" s="25">
        <f>IF(ISNUMBER(SEARCH("A",A1383)),COUNTIF(BK1432:BK1441,"False"),0)</f>
        <v>0</v>
      </c>
      <c r="BR1392" s="25">
        <f>IF(ISNUMBER(SEARCH("A",A1383)),COUNTIF(BK1392:BK1431,"False"),0)</f>
        <v>0</v>
      </c>
      <c r="BS1392" s="25">
        <f>IF(ISNUMBER(SEARCH("A",A1383)),COUNTIF(BK1382:BK1401,"False"),0)</f>
        <v>0</v>
      </c>
      <c r="BT1392" s="25">
        <f>IF(ISNUMBER(SEARCH("A",A1383)),COUNTIF(BK1402:BK1421,"False"),0)</f>
        <v>0</v>
      </c>
      <c r="BU1392" s="25">
        <f>IF(ISNUMBER(SEARCH("A",A1383)),COUNTIF(BK1422:BK1441,"False"),0)</f>
        <v>0</v>
      </c>
    </row>
    <row r="1393" spans="2:76" x14ac:dyDescent="0.45">
      <c r="B1393" s="190"/>
      <c r="C1393" s="171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71"/>
      <c r="AI1393" s="171"/>
      <c r="AJ1393" s="171"/>
      <c r="AK1393" s="171"/>
      <c r="AL1393" s="171"/>
      <c r="AM1393" s="171"/>
      <c r="AN1393" s="171"/>
      <c r="AO1393" s="171"/>
      <c r="AP1393" s="171"/>
      <c r="AQ1393" s="171"/>
      <c r="AR1393" s="171"/>
      <c r="AS1393" s="171"/>
      <c r="AT1393" s="171"/>
      <c r="AU1393" s="171"/>
      <c r="AV1393" s="171"/>
      <c r="AW1393" s="171"/>
      <c r="AX1393" s="171"/>
      <c r="AY1393" s="171"/>
      <c r="AZ1393" s="171"/>
      <c r="BA1393" s="171"/>
      <c r="BB1393" s="171"/>
      <c r="BC1393" s="171"/>
      <c r="BD1393" s="171"/>
      <c r="BE1393" s="171"/>
      <c r="BF1393" s="171"/>
      <c r="BG1393" s="171"/>
      <c r="BH1393" s="184"/>
      <c r="BI1393" s="178"/>
      <c r="BJ1393" s="178"/>
      <c r="BK1393" s="172"/>
      <c r="BM1393" s="9"/>
    </row>
    <row r="1394" spans="2:76" x14ac:dyDescent="0.45">
      <c r="B1394" s="190"/>
      <c r="C1394" s="171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71"/>
      <c r="AI1394" s="171"/>
      <c r="AJ1394" s="171"/>
      <c r="AK1394" s="171"/>
      <c r="AL1394" s="171"/>
      <c r="AM1394" s="171"/>
      <c r="AN1394" s="171"/>
      <c r="AO1394" s="171"/>
      <c r="AP1394" s="171"/>
      <c r="AQ1394" s="171"/>
      <c r="AR1394" s="171"/>
      <c r="AS1394" s="171"/>
      <c r="AT1394" s="171"/>
      <c r="AU1394" s="171"/>
      <c r="AV1394" s="171"/>
      <c r="AW1394" s="171"/>
      <c r="AX1394" s="171"/>
      <c r="AY1394" s="171"/>
      <c r="AZ1394" s="171"/>
      <c r="BA1394" s="171"/>
      <c r="BB1394" s="171"/>
      <c r="BC1394" s="171"/>
      <c r="BD1394" s="171"/>
      <c r="BE1394" s="171"/>
      <c r="BF1394" s="171"/>
      <c r="BG1394" s="171"/>
      <c r="BH1394" s="184"/>
      <c r="BI1394" s="178"/>
      <c r="BJ1394" s="178"/>
      <c r="BK1394" s="172"/>
      <c r="BM1394" s="9"/>
    </row>
    <row r="1395" spans="2:76" x14ac:dyDescent="0.45">
      <c r="B1395" s="190"/>
      <c r="C1395" s="171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71"/>
      <c r="AI1395" s="171"/>
      <c r="AJ1395" s="171"/>
      <c r="AK1395" s="171"/>
      <c r="AL1395" s="171"/>
      <c r="AM1395" s="171"/>
      <c r="AN1395" s="171"/>
      <c r="AO1395" s="171"/>
      <c r="AP1395" s="171"/>
      <c r="AQ1395" s="171"/>
      <c r="AR1395" s="171"/>
      <c r="AS1395" s="171"/>
      <c r="AT1395" s="171"/>
      <c r="AU1395" s="171"/>
      <c r="AV1395" s="171"/>
      <c r="AW1395" s="171"/>
      <c r="AX1395" s="171"/>
      <c r="AY1395" s="171"/>
      <c r="AZ1395" s="171"/>
      <c r="BA1395" s="171"/>
      <c r="BB1395" s="171"/>
      <c r="BC1395" s="171"/>
      <c r="BD1395" s="171"/>
      <c r="BE1395" s="171"/>
      <c r="BF1395" s="171"/>
      <c r="BG1395" s="171"/>
      <c r="BH1395" s="184"/>
      <c r="BI1395" s="178"/>
      <c r="BJ1395" s="178"/>
      <c r="BK1395" s="172"/>
      <c r="BM1395" s="9"/>
    </row>
    <row r="1396" spans="2:76" x14ac:dyDescent="0.45">
      <c r="B1396" s="190"/>
      <c r="C1396" s="171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71"/>
      <c r="AI1396" s="171"/>
      <c r="AJ1396" s="171"/>
      <c r="AK1396" s="171"/>
      <c r="AL1396" s="171"/>
      <c r="AM1396" s="171"/>
      <c r="AN1396" s="171"/>
      <c r="AO1396" s="171"/>
      <c r="AP1396" s="171"/>
      <c r="AQ1396" s="171"/>
      <c r="AR1396" s="171"/>
      <c r="AS1396" s="171"/>
      <c r="AT1396" s="171"/>
      <c r="AU1396" s="171"/>
      <c r="AV1396" s="171"/>
      <c r="AW1396" s="171"/>
      <c r="AX1396" s="171"/>
      <c r="AY1396" s="171"/>
      <c r="AZ1396" s="171"/>
      <c r="BA1396" s="171"/>
      <c r="BB1396" s="171"/>
      <c r="BC1396" s="171"/>
      <c r="BD1396" s="171"/>
      <c r="BE1396" s="171"/>
      <c r="BF1396" s="171"/>
      <c r="BG1396" s="171"/>
      <c r="BH1396" s="184"/>
      <c r="BI1396" s="178"/>
      <c r="BJ1396" s="178"/>
      <c r="BK1396" s="172"/>
      <c r="BM1396" s="9"/>
    </row>
    <row r="1397" spans="2:76" x14ac:dyDescent="0.45">
      <c r="B1397" s="190"/>
      <c r="C1397" s="171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71"/>
      <c r="AI1397" s="171"/>
      <c r="AJ1397" s="171"/>
      <c r="AK1397" s="171"/>
      <c r="AL1397" s="171"/>
      <c r="AM1397" s="171"/>
      <c r="AN1397" s="171"/>
      <c r="AO1397" s="171"/>
      <c r="AP1397" s="171"/>
      <c r="AQ1397" s="171"/>
      <c r="AR1397" s="171"/>
      <c r="AS1397" s="171"/>
      <c r="AT1397" s="171"/>
      <c r="AU1397" s="171"/>
      <c r="AV1397" s="171"/>
      <c r="AW1397" s="171"/>
      <c r="AX1397" s="171"/>
      <c r="AY1397" s="171"/>
      <c r="AZ1397" s="171"/>
      <c r="BA1397" s="171"/>
      <c r="BB1397" s="171"/>
      <c r="BC1397" s="171"/>
      <c r="BD1397" s="171"/>
      <c r="BE1397" s="171"/>
      <c r="BF1397" s="171"/>
      <c r="BG1397" s="171"/>
      <c r="BH1397" s="184"/>
      <c r="BI1397" s="178"/>
      <c r="BJ1397" s="178"/>
      <c r="BK1397" s="172"/>
      <c r="BM1397" s="9"/>
    </row>
    <row r="1398" spans="2:76" x14ac:dyDescent="0.45">
      <c r="B1398" s="190"/>
      <c r="C1398" s="171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71"/>
      <c r="AI1398" s="171"/>
      <c r="AJ1398" s="171"/>
      <c r="AK1398" s="171"/>
      <c r="AL1398" s="171"/>
      <c r="AM1398" s="171"/>
      <c r="AN1398" s="171"/>
      <c r="AO1398" s="171"/>
      <c r="AP1398" s="171"/>
      <c r="AQ1398" s="171"/>
      <c r="AR1398" s="171"/>
      <c r="AS1398" s="171"/>
      <c r="AT1398" s="171"/>
      <c r="AU1398" s="171"/>
      <c r="AV1398" s="171"/>
      <c r="AW1398" s="171"/>
      <c r="AX1398" s="171"/>
      <c r="AY1398" s="171"/>
      <c r="AZ1398" s="171"/>
      <c r="BA1398" s="171"/>
      <c r="BB1398" s="171"/>
      <c r="BC1398" s="171"/>
      <c r="BD1398" s="171"/>
      <c r="BE1398" s="171"/>
      <c r="BF1398" s="171"/>
      <c r="BG1398" s="171"/>
      <c r="BH1398" s="184"/>
      <c r="BI1398" s="178"/>
      <c r="BJ1398" s="178"/>
      <c r="BK1398" s="172"/>
      <c r="BM1398" s="9"/>
    </row>
    <row r="1399" spans="2:76" x14ac:dyDescent="0.45">
      <c r="B1399" s="190"/>
      <c r="C1399" s="171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71"/>
      <c r="AI1399" s="171"/>
      <c r="AJ1399" s="171"/>
      <c r="AK1399" s="171"/>
      <c r="AL1399" s="171"/>
      <c r="AM1399" s="171"/>
      <c r="AN1399" s="171"/>
      <c r="AO1399" s="171"/>
      <c r="AP1399" s="171"/>
      <c r="AQ1399" s="171"/>
      <c r="AR1399" s="171"/>
      <c r="AS1399" s="171"/>
      <c r="AT1399" s="171"/>
      <c r="AU1399" s="171"/>
      <c r="AV1399" s="171"/>
      <c r="AW1399" s="171"/>
      <c r="AX1399" s="171"/>
      <c r="AY1399" s="171"/>
      <c r="AZ1399" s="171"/>
      <c r="BA1399" s="171"/>
      <c r="BB1399" s="171"/>
      <c r="BC1399" s="171"/>
      <c r="BD1399" s="171"/>
      <c r="BE1399" s="171"/>
      <c r="BF1399" s="171"/>
      <c r="BG1399" s="171"/>
      <c r="BH1399" s="184"/>
      <c r="BI1399" s="178"/>
      <c r="BJ1399" s="178"/>
      <c r="BK1399" s="172"/>
      <c r="BM1399" s="9"/>
    </row>
    <row r="1400" spans="2:76" x14ac:dyDescent="0.45">
      <c r="B1400" s="190"/>
      <c r="C1400" s="171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71"/>
      <c r="AI1400" s="171"/>
      <c r="AJ1400" s="171"/>
      <c r="AK1400" s="171"/>
      <c r="AL1400" s="171"/>
      <c r="AM1400" s="171"/>
      <c r="AN1400" s="171"/>
      <c r="AO1400" s="171"/>
      <c r="AP1400" s="171"/>
      <c r="AQ1400" s="171"/>
      <c r="AR1400" s="171"/>
      <c r="AS1400" s="171"/>
      <c r="AT1400" s="171"/>
      <c r="AU1400" s="171"/>
      <c r="AV1400" s="171"/>
      <c r="AW1400" s="171"/>
      <c r="AX1400" s="171"/>
      <c r="AY1400" s="171"/>
      <c r="AZ1400" s="171"/>
      <c r="BA1400" s="171"/>
      <c r="BB1400" s="171"/>
      <c r="BC1400" s="171"/>
      <c r="BD1400" s="171"/>
      <c r="BE1400" s="171"/>
      <c r="BF1400" s="171"/>
      <c r="BG1400" s="171"/>
      <c r="BH1400" s="184"/>
      <c r="BI1400" s="178"/>
      <c r="BJ1400" s="178"/>
      <c r="BK1400" s="172"/>
      <c r="BM1400" s="9"/>
    </row>
    <row r="1401" spans="2:76" x14ac:dyDescent="0.45">
      <c r="B1401" s="190"/>
      <c r="C1401" s="171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71"/>
      <c r="AI1401" s="171"/>
      <c r="AJ1401" s="171"/>
      <c r="AK1401" s="171"/>
      <c r="AL1401" s="171"/>
      <c r="AM1401" s="171"/>
      <c r="AN1401" s="171"/>
      <c r="AO1401" s="171"/>
      <c r="AP1401" s="171"/>
      <c r="AQ1401" s="171"/>
      <c r="AR1401" s="171"/>
      <c r="AS1401" s="171"/>
      <c r="AT1401" s="171"/>
      <c r="AU1401" s="171"/>
      <c r="AV1401" s="171"/>
      <c r="AW1401" s="171"/>
      <c r="AX1401" s="171"/>
      <c r="AY1401" s="171"/>
      <c r="AZ1401" s="171"/>
      <c r="BA1401" s="171"/>
      <c r="BB1401" s="171"/>
      <c r="BC1401" s="171"/>
      <c r="BD1401" s="171"/>
      <c r="BE1401" s="171"/>
      <c r="BF1401" s="171"/>
      <c r="BG1401" s="171"/>
      <c r="BH1401" s="184"/>
      <c r="BI1401" s="178"/>
      <c r="BJ1401" s="178"/>
      <c r="BK1401" s="172"/>
      <c r="BM1401" s="9"/>
      <c r="BX1401" t="s">
        <v>341</v>
      </c>
    </row>
    <row r="1402" spans="2:76" x14ac:dyDescent="0.45">
      <c r="B1402" s="190"/>
      <c r="C1402" s="171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71"/>
      <c r="AI1402" s="171"/>
      <c r="AJ1402" s="171"/>
      <c r="AK1402" s="171"/>
      <c r="AL1402" s="171"/>
      <c r="AM1402" s="171"/>
      <c r="AN1402" s="171"/>
      <c r="AO1402" s="171"/>
      <c r="AP1402" s="171"/>
      <c r="AQ1402" s="171"/>
      <c r="AR1402" s="171"/>
      <c r="AS1402" s="171"/>
      <c r="AT1402" s="171"/>
      <c r="AU1402" s="171"/>
      <c r="AV1402" s="171"/>
      <c r="AW1402" s="171"/>
      <c r="AX1402" s="171"/>
      <c r="AY1402" s="171"/>
      <c r="AZ1402" s="171"/>
      <c r="BA1402" s="171"/>
      <c r="BB1402" s="171"/>
      <c r="BC1402" s="171"/>
      <c r="BD1402" s="171"/>
      <c r="BE1402" s="171"/>
      <c r="BF1402" s="171"/>
      <c r="BG1402" s="171"/>
      <c r="BH1402" s="184"/>
      <c r="BI1402" s="178"/>
      <c r="BJ1402" s="178"/>
      <c r="BK1402" s="172"/>
      <c r="BM1402" s="9"/>
    </row>
    <row r="1403" spans="2:76" x14ac:dyDescent="0.45">
      <c r="B1403" s="190"/>
      <c r="C1403" s="171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71"/>
      <c r="AI1403" s="171"/>
      <c r="AJ1403" s="171"/>
      <c r="AK1403" s="171"/>
      <c r="AL1403" s="171"/>
      <c r="AM1403" s="171"/>
      <c r="AN1403" s="171"/>
      <c r="AO1403" s="171"/>
      <c r="AP1403" s="171"/>
      <c r="AQ1403" s="171"/>
      <c r="AR1403" s="171"/>
      <c r="AS1403" s="171"/>
      <c r="AT1403" s="171"/>
      <c r="AU1403" s="171"/>
      <c r="AV1403" s="171"/>
      <c r="AW1403" s="171"/>
      <c r="AX1403" s="171"/>
      <c r="AY1403" s="171"/>
      <c r="AZ1403" s="171"/>
      <c r="BA1403" s="171"/>
      <c r="BB1403" s="171"/>
      <c r="BC1403" s="171"/>
      <c r="BD1403" s="171"/>
      <c r="BE1403" s="171"/>
      <c r="BF1403" s="171"/>
      <c r="BG1403" s="171"/>
      <c r="BH1403" s="184"/>
      <c r="BI1403" s="178"/>
      <c r="BJ1403" s="178"/>
      <c r="BK1403" s="172"/>
      <c r="BM1403" s="9"/>
    </row>
    <row r="1404" spans="2:76" x14ac:dyDescent="0.45">
      <c r="B1404" s="190"/>
      <c r="C1404" s="171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71"/>
      <c r="AI1404" s="171"/>
      <c r="AJ1404" s="171"/>
      <c r="AK1404" s="171"/>
      <c r="AL1404" s="171"/>
      <c r="AM1404" s="171"/>
      <c r="AN1404" s="171"/>
      <c r="AO1404" s="171"/>
      <c r="AP1404" s="171"/>
      <c r="AQ1404" s="171"/>
      <c r="AR1404" s="171"/>
      <c r="AS1404" s="171"/>
      <c r="AT1404" s="171"/>
      <c r="AU1404" s="171"/>
      <c r="AV1404" s="171"/>
      <c r="AW1404" s="171"/>
      <c r="AX1404" s="171"/>
      <c r="AY1404" s="171"/>
      <c r="AZ1404" s="171"/>
      <c r="BA1404" s="171"/>
      <c r="BB1404" s="171"/>
      <c r="BC1404" s="171"/>
      <c r="BD1404" s="171"/>
      <c r="BE1404" s="171"/>
      <c r="BF1404" s="171"/>
      <c r="BG1404" s="171"/>
      <c r="BH1404" s="184"/>
      <c r="BI1404" s="178"/>
      <c r="BJ1404" s="178"/>
      <c r="BK1404" s="172"/>
      <c r="BM1404" s="9"/>
    </row>
    <row r="1405" spans="2:76" x14ac:dyDescent="0.45">
      <c r="B1405" s="190"/>
      <c r="C1405" s="171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71"/>
      <c r="AI1405" s="171"/>
      <c r="AJ1405" s="171"/>
      <c r="AK1405" s="171"/>
      <c r="AL1405" s="171"/>
      <c r="AM1405" s="171"/>
      <c r="AN1405" s="171"/>
      <c r="AO1405" s="171"/>
      <c r="AP1405" s="171"/>
      <c r="AQ1405" s="171"/>
      <c r="AR1405" s="171"/>
      <c r="AS1405" s="171"/>
      <c r="AT1405" s="171"/>
      <c r="AU1405" s="171"/>
      <c r="AV1405" s="171"/>
      <c r="AW1405" s="171"/>
      <c r="AX1405" s="171"/>
      <c r="AY1405" s="171"/>
      <c r="AZ1405" s="171"/>
      <c r="BA1405" s="171"/>
      <c r="BB1405" s="171"/>
      <c r="BC1405" s="171"/>
      <c r="BD1405" s="171"/>
      <c r="BE1405" s="171"/>
      <c r="BF1405" s="171"/>
      <c r="BG1405" s="171"/>
      <c r="BH1405" s="184"/>
      <c r="BI1405" s="178"/>
      <c r="BJ1405" s="178"/>
      <c r="BK1405" s="172"/>
      <c r="BM1405" s="9"/>
    </row>
    <row r="1406" spans="2:76" x14ac:dyDescent="0.45">
      <c r="B1406" s="190"/>
      <c r="C1406" s="171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71"/>
      <c r="AI1406" s="171"/>
      <c r="AJ1406" s="171"/>
      <c r="AK1406" s="171"/>
      <c r="AL1406" s="171"/>
      <c r="AM1406" s="171"/>
      <c r="AN1406" s="171"/>
      <c r="AO1406" s="171"/>
      <c r="AP1406" s="171"/>
      <c r="AQ1406" s="171"/>
      <c r="AR1406" s="171"/>
      <c r="AS1406" s="171"/>
      <c r="AT1406" s="171"/>
      <c r="AU1406" s="171"/>
      <c r="AV1406" s="171"/>
      <c r="AW1406" s="171"/>
      <c r="AX1406" s="171"/>
      <c r="AY1406" s="171"/>
      <c r="AZ1406" s="171"/>
      <c r="BA1406" s="171"/>
      <c r="BB1406" s="171"/>
      <c r="BC1406" s="171"/>
      <c r="BD1406" s="171"/>
      <c r="BE1406" s="171"/>
      <c r="BF1406" s="171"/>
      <c r="BG1406" s="171"/>
      <c r="BH1406" s="184"/>
      <c r="BI1406" s="178"/>
      <c r="BJ1406" s="178"/>
      <c r="BK1406" s="172"/>
      <c r="BM1406" s="9"/>
    </row>
    <row r="1407" spans="2:76" x14ac:dyDescent="0.45">
      <c r="B1407" s="190"/>
      <c r="C1407" s="171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71"/>
      <c r="AI1407" s="171"/>
      <c r="AJ1407" s="171"/>
      <c r="AK1407" s="171"/>
      <c r="AL1407" s="171"/>
      <c r="AM1407" s="171"/>
      <c r="AN1407" s="171"/>
      <c r="AO1407" s="171"/>
      <c r="AP1407" s="171"/>
      <c r="AQ1407" s="171"/>
      <c r="AR1407" s="171"/>
      <c r="AS1407" s="171"/>
      <c r="AT1407" s="171"/>
      <c r="AU1407" s="171"/>
      <c r="AV1407" s="171"/>
      <c r="AW1407" s="171"/>
      <c r="AX1407" s="171"/>
      <c r="AY1407" s="171"/>
      <c r="AZ1407" s="171"/>
      <c r="BA1407" s="171"/>
      <c r="BB1407" s="171"/>
      <c r="BC1407" s="171"/>
      <c r="BD1407" s="171"/>
      <c r="BE1407" s="171"/>
      <c r="BF1407" s="171"/>
      <c r="BG1407" s="171"/>
      <c r="BH1407" s="184"/>
      <c r="BI1407" s="178"/>
      <c r="BJ1407" s="178"/>
      <c r="BK1407" s="172"/>
      <c r="BM1407" s="9"/>
    </row>
    <row r="1408" spans="2:76" x14ac:dyDescent="0.45">
      <c r="B1408" s="190"/>
      <c r="C1408" s="171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71"/>
      <c r="AI1408" s="171"/>
      <c r="AJ1408" s="171"/>
      <c r="AK1408" s="171"/>
      <c r="AL1408" s="171"/>
      <c r="AM1408" s="171"/>
      <c r="AN1408" s="171"/>
      <c r="AO1408" s="171"/>
      <c r="AP1408" s="171"/>
      <c r="AQ1408" s="171"/>
      <c r="AR1408" s="171"/>
      <c r="AS1408" s="171"/>
      <c r="AT1408" s="171"/>
      <c r="AU1408" s="171"/>
      <c r="AV1408" s="171"/>
      <c r="AW1408" s="171"/>
      <c r="AX1408" s="171"/>
      <c r="AY1408" s="171"/>
      <c r="AZ1408" s="171"/>
      <c r="BA1408" s="171"/>
      <c r="BB1408" s="171"/>
      <c r="BC1408" s="171"/>
      <c r="BD1408" s="171"/>
      <c r="BE1408" s="171"/>
      <c r="BF1408" s="171"/>
      <c r="BG1408" s="171"/>
      <c r="BH1408" s="184"/>
      <c r="BI1408" s="178"/>
      <c r="BJ1408" s="178"/>
      <c r="BK1408" s="172"/>
      <c r="BM1408" s="9"/>
    </row>
    <row r="1409" spans="2:65" x14ac:dyDescent="0.45">
      <c r="B1409" s="190"/>
      <c r="C1409" s="171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71"/>
      <c r="AI1409" s="171"/>
      <c r="AJ1409" s="171"/>
      <c r="AK1409" s="171"/>
      <c r="AL1409" s="171"/>
      <c r="AM1409" s="171"/>
      <c r="AN1409" s="171"/>
      <c r="AO1409" s="171"/>
      <c r="AP1409" s="171"/>
      <c r="AQ1409" s="171"/>
      <c r="AR1409" s="171"/>
      <c r="AS1409" s="171"/>
      <c r="AT1409" s="171"/>
      <c r="AU1409" s="171"/>
      <c r="AV1409" s="171"/>
      <c r="AW1409" s="171"/>
      <c r="AX1409" s="171"/>
      <c r="AY1409" s="171"/>
      <c r="AZ1409" s="171"/>
      <c r="BA1409" s="171"/>
      <c r="BB1409" s="171"/>
      <c r="BC1409" s="171"/>
      <c r="BD1409" s="171"/>
      <c r="BE1409" s="171"/>
      <c r="BF1409" s="171"/>
      <c r="BG1409" s="171"/>
      <c r="BH1409" s="184"/>
      <c r="BI1409" s="178"/>
      <c r="BJ1409" s="178"/>
      <c r="BK1409" s="172"/>
      <c r="BM1409" s="9"/>
    </row>
    <row r="1410" spans="2:65" x14ac:dyDescent="0.45">
      <c r="B1410" s="190"/>
      <c r="C1410" s="171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71"/>
      <c r="AI1410" s="171"/>
      <c r="AJ1410" s="171"/>
      <c r="AK1410" s="171"/>
      <c r="AL1410" s="171"/>
      <c r="AM1410" s="171"/>
      <c r="AN1410" s="171"/>
      <c r="AO1410" s="171"/>
      <c r="AP1410" s="171"/>
      <c r="AQ1410" s="171"/>
      <c r="AR1410" s="171"/>
      <c r="AS1410" s="171"/>
      <c r="AT1410" s="171"/>
      <c r="AU1410" s="171"/>
      <c r="AV1410" s="171"/>
      <c r="AW1410" s="171"/>
      <c r="AX1410" s="171"/>
      <c r="AY1410" s="171"/>
      <c r="AZ1410" s="171"/>
      <c r="BA1410" s="171"/>
      <c r="BB1410" s="171"/>
      <c r="BC1410" s="171"/>
      <c r="BD1410" s="171"/>
      <c r="BE1410" s="171"/>
      <c r="BF1410" s="171"/>
      <c r="BG1410" s="171"/>
      <c r="BH1410" s="184"/>
      <c r="BI1410" s="178"/>
      <c r="BJ1410" s="178"/>
      <c r="BK1410" s="172"/>
      <c r="BM1410" s="9"/>
    </row>
    <row r="1411" spans="2:65" x14ac:dyDescent="0.45">
      <c r="B1411" s="190"/>
      <c r="C1411" s="171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71"/>
      <c r="AI1411" s="171"/>
      <c r="AJ1411" s="171"/>
      <c r="AK1411" s="171"/>
      <c r="AL1411" s="171"/>
      <c r="AM1411" s="171"/>
      <c r="AN1411" s="171"/>
      <c r="AO1411" s="171"/>
      <c r="AP1411" s="171"/>
      <c r="AQ1411" s="171"/>
      <c r="AR1411" s="171"/>
      <c r="AS1411" s="171"/>
      <c r="AT1411" s="171"/>
      <c r="AU1411" s="171"/>
      <c r="AV1411" s="171"/>
      <c r="AW1411" s="171"/>
      <c r="AX1411" s="171"/>
      <c r="AY1411" s="171"/>
      <c r="AZ1411" s="171"/>
      <c r="BA1411" s="171"/>
      <c r="BB1411" s="171"/>
      <c r="BC1411" s="171"/>
      <c r="BD1411" s="171"/>
      <c r="BE1411" s="171"/>
      <c r="BF1411" s="171"/>
      <c r="BG1411" s="171"/>
      <c r="BH1411" s="184"/>
      <c r="BI1411" s="178"/>
      <c r="BJ1411" s="178"/>
      <c r="BK1411" s="172"/>
      <c r="BM1411" s="9"/>
    </row>
    <row r="1412" spans="2:65" x14ac:dyDescent="0.45">
      <c r="B1412" s="190"/>
      <c r="C1412" s="171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71"/>
      <c r="AI1412" s="171"/>
      <c r="AJ1412" s="171"/>
      <c r="AK1412" s="171"/>
      <c r="AL1412" s="171"/>
      <c r="AM1412" s="171"/>
      <c r="AN1412" s="171"/>
      <c r="AO1412" s="171"/>
      <c r="AP1412" s="171"/>
      <c r="AQ1412" s="171"/>
      <c r="AR1412" s="171"/>
      <c r="AS1412" s="171"/>
      <c r="AT1412" s="171"/>
      <c r="AU1412" s="171"/>
      <c r="AV1412" s="171"/>
      <c r="AW1412" s="171"/>
      <c r="AX1412" s="171"/>
      <c r="AY1412" s="171"/>
      <c r="AZ1412" s="171"/>
      <c r="BA1412" s="171"/>
      <c r="BB1412" s="171"/>
      <c r="BC1412" s="171"/>
      <c r="BD1412" s="171"/>
      <c r="BE1412" s="171"/>
      <c r="BF1412" s="171"/>
      <c r="BG1412" s="171"/>
      <c r="BH1412" s="184"/>
      <c r="BI1412" s="178"/>
      <c r="BJ1412" s="178"/>
      <c r="BK1412" s="172"/>
      <c r="BM1412" s="9"/>
    </row>
    <row r="1413" spans="2:65" x14ac:dyDescent="0.45">
      <c r="B1413" s="190"/>
      <c r="C1413" s="171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71"/>
      <c r="AI1413" s="171"/>
      <c r="AJ1413" s="171"/>
      <c r="AK1413" s="171"/>
      <c r="AL1413" s="171"/>
      <c r="AM1413" s="171"/>
      <c r="AN1413" s="171"/>
      <c r="AO1413" s="171"/>
      <c r="AP1413" s="171"/>
      <c r="AQ1413" s="171"/>
      <c r="AR1413" s="171"/>
      <c r="AS1413" s="171"/>
      <c r="AT1413" s="171"/>
      <c r="AU1413" s="171"/>
      <c r="AV1413" s="171"/>
      <c r="AW1413" s="171"/>
      <c r="AX1413" s="171"/>
      <c r="AY1413" s="171"/>
      <c r="AZ1413" s="171"/>
      <c r="BA1413" s="171"/>
      <c r="BB1413" s="171"/>
      <c r="BC1413" s="171"/>
      <c r="BD1413" s="171"/>
      <c r="BE1413" s="171"/>
      <c r="BF1413" s="171"/>
      <c r="BG1413" s="171"/>
      <c r="BH1413" s="184"/>
      <c r="BI1413" s="178"/>
      <c r="BJ1413" s="178"/>
      <c r="BK1413" s="172"/>
      <c r="BM1413" s="9"/>
    </row>
    <row r="1414" spans="2:65" x14ac:dyDescent="0.45">
      <c r="B1414" s="190"/>
      <c r="C1414" s="171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71"/>
      <c r="AI1414" s="171"/>
      <c r="AJ1414" s="171"/>
      <c r="AK1414" s="171"/>
      <c r="AL1414" s="171"/>
      <c r="AM1414" s="171"/>
      <c r="AN1414" s="171"/>
      <c r="AO1414" s="171"/>
      <c r="AP1414" s="171"/>
      <c r="AQ1414" s="171"/>
      <c r="AR1414" s="171"/>
      <c r="AS1414" s="171"/>
      <c r="AT1414" s="171"/>
      <c r="AU1414" s="171"/>
      <c r="AV1414" s="171"/>
      <c r="AW1414" s="171"/>
      <c r="AX1414" s="171"/>
      <c r="AY1414" s="171"/>
      <c r="AZ1414" s="171"/>
      <c r="BA1414" s="171"/>
      <c r="BB1414" s="171"/>
      <c r="BC1414" s="171"/>
      <c r="BD1414" s="171"/>
      <c r="BE1414" s="171"/>
      <c r="BF1414" s="171"/>
      <c r="BG1414" s="171"/>
      <c r="BH1414" s="184"/>
      <c r="BI1414" s="178"/>
      <c r="BJ1414" s="178"/>
      <c r="BK1414" s="172"/>
      <c r="BM1414" s="9"/>
    </row>
    <row r="1415" spans="2:65" x14ac:dyDescent="0.45">
      <c r="B1415" s="190"/>
      <c r="C1415" s="171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71"/>
      <c r="AI1415" s="171"/>
      <c r="AJ1415" s="171"/>
      <c r="AK1415" s="171"/>
      <c r="AL1415" s="171"/>
      <c r="AM1415" s="171"/>
      <c r="AN1415" s="171"/>
      <c r="AO1415" s="171"/>
      <c r="AP1415" s="171"/>
      <c r="AQ1415" s="171"/>
      <c r="AR1415" s="171"/>
      <c r="AS1415" s="171"/>
      <c r="AT1415" s="171"/>
      <c r="AU1415" s="171"/>
      <c r="AV1415" s="171"/>
      <c r="AW1415" s="171"/>
      <c r="AX1415" s="171"/>
      <c r="AY1415" s="171"/>
      <c r="AZ1415" s="171"/>
      <c r="BA1415" s="171"/>
      <c r="BB1415" s="171"/>
      <c r="BC1415" s="171"/>
      <c r="BD1415" s="171"/>
      <c r="BE1415" s="171"/>
      <c r="BF1415" s="171"/>
      <c r="BG1415" s="171"/>
      <c r="BH1415" s="184"/>
      <c r="BI1415" s="178"/>
      <c r="BJ1415" s="178"/>
      <c r="BK1415" s="172"/>
      <c r="BM1415" s="9"/>
    </row>
    <row r="1416" spans="2:65" x14ac:dyDescent="0.45">
      <c r="B1416" s="190"/>
      <c r="C1416" s="171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71"/>
      <c r="AI1416" s="171"/>
      <c r="AJ1416" s="171"/>
      <c r="AK1416" s="171"/>
      <c r="AL1416" s="171"/>
      <c r="AM1416" s="171"/>
      <c r="AN1416" s="171"/>
      <c r="AO1416" s="171"/>
      <c r="AP1416" s="171"/>
      <c r="AQ1416" s="171"/>
      <c r="AR1416" s="171"/>
      <c r="AS1416" s="171"/>
      <c r="AT1416" s="171"/>
      <c r="AU1416" s="171"/>
      <c r="AV1416" s="171"/>
      <c r="AW1416" s="171"/>
      <c r="AX1416" s="171"/>
      <c r="AY1416" s="171"/>
      <c r="AZ1416" s="171"/>
      <c r="BA1416" s="171"/>
      <c r="BB1416" s="171"/>
      <c r="BC1416" s="171"/>
      <c r="BD1416" s="171"/>
      <c r="BE1416" s="171"/>
      <c r="BF1416" s="171"/>
      <c r="BG1416" s="171"/>
      <c r="BH1416" s="184"/>
      <c r="BI1416" s="178"/>
      <c r="BJ1416" s="178"/>
      <c r="BK1416" s="172"/>
      <c r="BM1416" s="9"/>
    </row>
    <row r="1417" spans="2:65" x14ac:dyDescent="0.45">
      <c r="B1417" s="190"/>
      <c r="C1417" s="171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71"/>
      <c r="AI1417" s="171"/>
      <c r="AJ1417" s="171"/>
      <c r="AK1417" s="171"/>
      <c r="AL1417" s="171"/>
      <c r="AM1417" s="171"/>
      <c r="AN1417" s="171"/>
      <c r="AO1417" s="171"/>
      <c r="AP1417" s="171"/>
      <c r="AQ1417" s="171"/>
      <c r="AR1417" s="171"/>
      <c r="AS1417" s="171"/>
      <c r="AT1417" s="171"/>
      <c r="AU1417" s="171"/>
      <c r="AV1417" s="171"/>
      <c r="AW1417" s="171"/>
      <c r="AX1417" s="171"/>
      <c r="AY1417" s="171"/>
      <c r="AZ1417" s="171"/>
      <c r="BA1417" s="171"/>
      <c r="BB1417" s="171"/>
      <c r="BC1417" s="171"/>
      <c r="BD1417" s="171"/>
      <c r="BE1417" s="171"/>
      <c r="BF1417" s="171"/>
      <c r="BG1417" s="171"/>
      <c r="BH1417" s="184"/>
      <c r="BI1417" s="178"/>
      <c r="BJ1417" s="178"/>
      <c r="BK1417" s="172"/>
      <c r="BM1417" s="9"/>
    </row>
    <row r="1418" spans="2:65" x14ac:dyDescent="0.45">
      <c r="B1418" s="190"/>
      <c r="C1418" s="171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71"/>
      <c r="AI1418" s="171"/>
      <c r="AJ1418" s="171"/>
      <c r="AK1418" s="171"/>
      <c r="AL1418" s="171"/>
      <c r="AM1418" s="171"/>
      <c r="AN1418" s="171"/>
      <c r="AO1418" s="171"/>
      <c r="AP1418" s="171"/>
      <c r="AQ1418" s="171"/>
      <c r="AR1418" s="171"/>
      <c r="AS1418" s="171"/>
      <c r="AT1418" s="171"/>
      <c r="AU1418" s="171"/>
      <c r="AV1418" s="171"/>
      <c r="AW1418" s="171"/>
      <c r="AX1418" s="171"/>
      <c r="AY1418" s="171"/>
      <c r="AZ1418" s="171"/>
      <c r="BA1418" s="171"/>
      <c r="BB1418" s="171"/>
      <c r="BC1418" s="171"/>
      <c r="BD1418" s="171"/>
      <c r="BE1418" s="171"/>
      <c r="BF1418" s="171"/>
      <c r="BG1418" s="171"/>
      <c r="BH1418" s="184"/>
      <c r="BI1418" s="178"/>
      <c r="BJ1418" s="178"/>
      <c r="BK1418" s="172"/>
      <c r="BM1418" s="9"/>
    </row>
    <row r="1419" spans="2:65" x14ac:dyDescent="0.45">
      <c r="B1419" s="190"/>
      <c r="C1419" s="171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71"/>
      <c r="AI1419" s="171"/>
      <c r="AJ1419" s="171"/>
      <c r="AK1419" s="171"/>
      <c r="AL1419" s="171"/>
      <c r="AM1419" s="171"/>
      <c r="AN1419" s="171"/>
      <c r="AO1419" s="171"/>
      <c r="AP1419" s="171"/>
      <c r="AQ1419" s="171"/>
      <c r="AR1419" s="171"/>
      <c r="AS1419" s="171"/>
      <c r="AT1419" s="171"/>
      <c r="AU1419" s="171"/>
      <c r="AV1419" s="171"/>
      <c r="AW1419" s="171"/>
      <c r="AX1419" s="171"/>
      <c r="AY1419" s="171"/>
      <c r="AZ1419" s="171"/>
      <c r="BA1419" s="171"/>
      <c r="BB1419" s="171"/>
      <c r="BC1419" s="171"/>
      <c r="BD1419" s="171"/>
      <c r="BE1419" s="171"/>
      <c r="BF1419" s="171"/>
      <c r="BG1419" s="171"/>
      <c r="BH1419" s="184"/>
      <c r="BI1419" s="178"/>
      <c r="BJ1419" s="178"/>
      <c r="BK1419" s="172"/>
      <c r="BM1419" s="9"/>
    </row>
    <row r="1420" spans="2:65" x14ac:dyDescent="0.45">
      <c r="B1420" s="190"/>
      <c r="C1420" s="171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71"/>
      <c r="AI1420" s="171"/>
      <c r="AJ1420" s="171"/>
      <c r="AK1420" s="171"/>
      <c r="AL1420" s="171"/>
      <c r="AM1420" s="171"/>
      <c r="AN1420" s="171"/>
      <c r="AO1420" s="171"/>
      <c r="AP1420" s="171"/>
      <c r="AQ1420" s="171"/>
      <c r="AR1420" s="171"/>
      <c r="AS1420" s="171"/>
      <c r="AT1420" s="171"/>
      <c r="AU1420" s="171"/>
      <c r="AV1420" s="171"/>
      <c r="AW1420" s="171"/>
      <c r="AX1420" s="171"/>
      <c r="AY1420" s="171"/>
      <c r="AZ1420" s="171"/>
      <c r="BA1420" s="171"/>
      <c r="BB1420" s="171"/>
      <c r="BC1420" s="171"/>
      <c r="BD1420" s="171"/>
      <c r="BE1420" s="171"/>
      <c r="BF1420" s="171"/>
      <c r="BG1420" s="171"/>
      <c r="BH1420" s="184"/>
      <c r="BI1420" s="178"/>
      <c r="BJ1420" s="178"/>
      <c r="BK1420" s="172"/>
      <c r="BM1420" s="9"/>
    </row>
    <row r="1421" spans="2:65" x14ac:dyDescent="0.45">
      <c r="B1421" s="190"/>
      <c r="C1421" s="171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71"/>
      <c r="AI1421" s="171"/>
      <c r="AJ1421" s="171"/>
      <c r="AK1421" s="171"/>
      <c r="AL1421" s="171"/>
      <c r="AM1421" s="171"/>
      <c r="AN1421" s="171"/>
      <c r="AO1421" s="171"/>
      <c r="AP1421" s="171"/>
      <c r="AQ1421" s="171"/>
      <c r="AR1421" s="171"/>
      <c r="AS1421" s="171"/>
      <c r="AT1421" s="171"/>
      <c r="AU1421" s="171"/>
      <c r="AV1421" s="171"/>
      <c r="AW1421" s="171"/>
      <c r="AX1421" s="171"/>
      <c r="AY1421" s="171"/>
      <c r="AZ1421" s="171"/>
      <c r="BA1421" s="171"/>
      <c r="BB1421" s="171"/>
      <c r="BC1421" s="171"/>
      <c r="BD1421" s="171"/>
      <c r="BE1421" s="171"/>
      <c r="BF1421" s="171"/>
      <c r="BG1421" s="171"/>
      <c r="BH1421" s="184"/>
      <c r="BI1421" s="178"/>
      <c r="BJ1421" s="178"/>
      <c r="BK1421" s="172"/>
      <c r="BM1421" s="9"/>
    </row>
    <row r="1422" spans="2:65" x14ac:dyDescent="0.45">
      <c r="B1422" s="190"/>
      <c r="C1422" s="171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71"/>
      <c r="AI1422" s="171"/>
      <c r="AJ1422" s="171"/>
      <c r="AK1422" s="171"/>
      <c r="AL1422" s="171"/>
      <c r="AM1422" s="171"/>
      <c r="AN1422" s="171"/>
      <c r="AO1422" s="171"/>
      <c r="AP1422" s="171"/>
      <c r="AQ1422" s="171"/>
      <c r="AR1422" s="171"/>
      <c r="AS1422" s="171"/>
      <c r="AT1422" s="171"/>
      <c r="AU1422" s="171"/>
      <c r="AV1422" s="171"/>
      <c r="AW1422" s="171"/>
      <c r="AX1422" s="171"/>
      <c r="AY1422" s="171"/>
      <c r="AZ1422" s="171"/>
      <c r="BA1422" s="171"/>
      <c r="BB1422" s="171"/>
      <c r="BC1422" s="171"/>
      <c r="BD1422" s="171"/>
      <c r="BE1422" s="171"/>
      <c r="BF1422" s="171"/>
      <c r="BG1422" s="171"/>
      <c r="BH1422" s="184"/>
      <c r="BI1422" s="178"/>
      <c r="BJ1422" s="178"/>
      <c r="BK1422" s="172"/>
      <c r="BM1422" s="9"/>
    </row>
    <row r="1423" spans="2:65" x14ac:dyDescent="0.45">
      <c r="B1423" s="190"/>
      <c r="C1423" s="171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71"/>
      <c r="AI1423" s="171"/>
      <c r="AJ1423" s="171"/>
      <c r="AK1423" s="171"/>
      <c r="AL1423" s="171"/>
      <c r="AM1423" s="171"/>
      <c r="AN1423" s="171"/>
      <c r="AO1423" s="171"/>
      <c r="AP1423" s="171"/>
      <c r="AQ1423" s="171"/>
      <c r="AR1423" s="171"/>
      <c r="AS1423" s="171"/>
      <c r="AT1423" s="171"/>
      <c r="AU1423" s="171"/>
      <c r="AV1423" s="171"/>
      <c r="AW1423" s="171"/>
      <c r="AX1423" s="171"/>
      <c r="AY1423" s="171"/>
      <c r="AZ1423" s="171"/>
      <c r="BA1423" s="171"/>
      <c r="BB1423" s="171"/>
      <c r="BC1423" s="171"/>
      <c r="BD1423" s="171"/>
      <c r="BE1423" s="171"/>
      <c r="BF1423" s="171"/>
      <c r="BG1423" s="171"/>
      <c r="BH1423" s="184"/>
      <c r="BI1423" s="178"/>
      <c r="BJ1423" s="178"/>
      <c r="BK1423" s="172"/>
      <c r="BM1423" s="9"/>
    </row>
    <row r="1424" spans="2:65" x14ac:dyDescent="0.45">
      <c r="B1424" s="190"/>
      <c r="C1424" s="171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71"/>
      <c r="AI1424" s="171"/>
      <c r="AJ1424" s="171"/>
      <c r="AK1424" s="171"/>
      <c r="AL1424" s="171"/>
      <c r="AM1424" s="171"/>
      <c r="AN1424" s="171"/>
      <c r="AO1424" s="171"/>
      <c r="AP1424" s="171"/>
      <c r="AQ1424" s="171"/>
      <c r="AR1424" s="171"/>
      <c r="AS1424" s="171"/>
      <c r="AT1424" s="171"/>
      <c r="AU1424" s="171"/>
      <c r="AV1424" s="171"/>
      <c r="AW1424" s="171"/>
      <c r="AX1424" s="171"/>
      <c r="AY1424" s="171"/>
      <c r="AZ1424" s="171"/>
      <c r="BA1424" s="171"/>
      <c r="BB1424" s="171"/>
      <c r="BC1424" s="171"/>
      <c r="BD1424" s="171"/>
      <c r="BE1424" s="171"/>
      <c r="BF1424" s="171"/>
      <c r="BG1424" s="171"/>
      <c r="BH1424" s="184"/>
      <c r="BI1424" s="178"/>
      <c r="BJ1424" s="178"/>
      <c r="BK1424" s="172"/>
      <c r="BM1424" s="9"/>
    </row>
    <row r="1425" spans="2:65" x14ac:dyDescent="0.45">
      <c r="B1425" s="190"/>
      <c r="C1425" s="171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71"/>
      <c r="AI1425" s="171"/>
      <c r="AJ1425" s="171"/>
      <c r="AK1425" s="171"/>
      <c r="AL1425" s="171"/>
      <c r="AM1425" s="171"/>
      <c r="AN1425" s="171"/>
      <c r="AO1425" s="171"/>
      <c r="AP1425" s="171"/>
      <c r="AQ1425" s="171"/>
      <c r="AR1425" s="171"/>
      <c r="AS1425" s="171"/>
      <c r="AT1425" s="171"/>
      <c r="AU1425" s="171"/>
      <c r="AV1425" s="171"/>
      <c r="AW1425" s="171"/>
      <c r="AX1425" s="171"/>
      <c r="AY1425" s="171"/>
      <c r="AZ1425" s="171"/>
      <c r="BA1425" s="171"/>
      <c r="BB1425" s="171"/>
      <c r="BC1425" s="171"/>
      <c r="BD1425" s="171"/>
      <c r="BE1425" s="171"/>
      <c r="BF1425" s="171"/>
      <c r="BG1425" s="171"/>
      <c r="BH1425" s="184"/>
      <c r="BI1425" s="178"/>
      <c r="BJ1425" s="178"/>
      <c r="BK1425" s="172"/>
      <c r="BM1425" s="9"/>
    </row>
    <row r="1426" spans="2:65" x14ac:dyDescent="0.45">
      <c r="B1426" s="190"/>
      <c r="C1426" s="171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71"/>
      <c r="AI1426" s="171"/>
      <c r="AJ1426" s="171"/>
      <c r="AK1426" s="171"/>
      <c r="AL1426" s="171"/>
      <c r="AM1426" s="171"/>
      <c r="AN1426" s="171"/>
      <c r="AO1426" s="171"/>
      <c r="AP1426" s="171"/>
      <c r="AQ1426" s="171"/>
      <c r="AR1426" s="171"/>
      <c r="AS1426" s="171"/>
      <c r="AT1426" s="171"/>
      <c r="AU1426" s="171"/>
      <c r="AV1426" s="171"/>
      <c r="AW1426" s="171"/>
      <c r="AX1426" s="171"/>
      <c r="AY1426" s="171"/>
      <c r="AZ1426" s="171"/>
      <c r="BA1426" s="171"/>
      <c r="BB1426" s="171"/>
      <c r="BC1426" s="171"/>
      <c r="BD1426" s="171"/>
      <c r="BE1426" s="171"/>
      <c r="BF1426" s="171"/>
      <c r="BG1426" s="171"/>
      <c r="BH1426" s="184"/>
      <c r="BI1426" s="178"/>
      <c r="BJ1426" s="178"/>
      <c r="BK1426" s="172"/>
      <c r="BM1426" s="9"/>
    </row>
    <row r="1427" spans="2:65" x14ac:dyDescent="0.45">
      <c r="B1427" s="190"/>
      <c r="C1427" s="171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71"/>
      <c r="AI1427" s="171"/>
      <c r="AJ1427" s="171"/>
      <c r="AK1427" s="171"/>
      <c r="AL1427" s="171"/>
      <c r="AM1427" s="171"/>
      <c r="AN1427" s="171"/>
      <c r="AO1427" s="171"/>
      <c r="AP1427" s="171"/>
      <c r="AQ1427" s="171"/>
      <c r="AR1427" s="171"/>
      <c r="AS1427" s="171"/>
      <c r="AT1427" s="171"/>
      <c r="AU1427" s="171"/>
      <c r="AV1427" s="171"/>
      <c r="AW1427" s="171"/>
      <c r="AX1427" s="171"/>
      <c r="AY1427" s="171"/>
      <c r="AZ1427" s="171"/>
      <c r="BA1427" s="171"/>
      <c r="BB1427" s="171"/>
      <c r="BC1427" s="171"/>
      <c r="BD1427" s="171"/>
      <c r="BE1427" s="171"/>
      <c r="BF1427" s="171"/>
      <c r="BG1427" s="171"/>
      <c r="BH1427" s="184"/>
      <c r="BI1427" s="178"/>
      <c r="BJ1427" s="178"/>
      <c r="BK1427" s="172"/>
      <c r="BM1427" s="9"/>
    </row>
    <row r="1428" spans="2:65" x14ac:dyDescent="0.45">
      <c r="B1428" s="190"/>
      <c r="C1428" s="171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71"/>
      <c r="AI1428" s="171"/>
      <c r="AJ1428" s="171"/>
      <c r="AK1428" s="171"/>
      <c r="AL1428" s="171"/>
      <c r="AM1428" s="171"/>
      <c r="AN1428" s="171"/>
      <c r="AO1428" s="171"/>
      <c r="AP1428" s="171"/>
      <c r="AQ1428" s="171"/>
      <c r="AR1428" s="171"/>
      <c r="AS1428" s="171"/>
      <c r="AT1428" s="171"/>
      <c r="AU1428" s="171"/>
      <c r="AV1428" s="171"/>
      <c r="AW1428" s="171"/>
      <c r="AX1428" s="171"/>
      <c r="AY1428" s="171"/>
      <c r="AZ1428" s="171"/>
      <c r="BA1428" s="171"/>
      <c r="BB1428" s="171"/>
      <c r="BC1428" s="171"/>
      <c r="BD1428" s="171"/>
      <c r="BE1428" s="171"/>
      <c r="BF1428" s="171"/>
      <c r="BG1428" s="171"/>
      <c r="BH1428" s="184"/>
      <c r="BI1428" s="178"/>
      <c r="BJ1428" s="178"/>
      <c r="BK1428" s="172"/>
      <c r="BM1428" s="9"/>
    </row>
    <row r="1429" spans="2:65" x14ac:dyDescent="0.45">
      <c r="B1429" s="190"/>
      <c r="C1429" s="171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71"/>
      <c r="AI1429" s="171"/>
      <c r="AJ1429" s="171"/>
      <c r="AK1429" s="171"/>
      <c r="AL1429" s="171"/>
      <c r="AM1429" s="171"/>
      <c r="AN1429" s="171"/>
      <c r="AO1429" s="171"/>
      <c r="AP1429" s="171"/>
      <c r="AQ1429" s="171"/>
      <c r="AR1429" s="171"/>
      <c r="AS1429" s="171"/>
      <c r="AT1429" s="171"/>
      <c r="AU1429" s="171"/>
      <c r="AV1429" s="171"/>
      <c r="AW1429" s="171"/>
      <c r="AX1429" s="171"/>
      <c r="AY1429" s="171"/>
      <c r="AZ1429" s="171"/>
      <c r="BA1429" s="171"/>
      <c r="BB1429" s="171"/>
      <c r="BC1429" s="171"/>
      <c r="BD1429" s="171"/>
      <c r="BE1429" s="171"/>
      <c r="BF1429" s="171"/>
      <c r="BG1429" s="171"/>
      <c r="BH1429" s="184"/>
      <c r="BI1429" s="178"/>
      <c r="BJ1429" s="178"/>
      <c r="BK1429" s="172"/>
      <c r="BM1429" s="9"/>
    </row>
    <row r="1430" spans="2:65" x14ac:dyDescent="0.45">
      <c r="B1430" s="190"/>
      <c r="C1430" s="171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71"/>
      <c r="AI1430" s="171"/>
      <c r="AJ1430" s="171"/>
      <c r="AK1430" s="171"/>
      <c r="AL1430" s="171"/>
      <c r="AM1430" s="171"/>
      <c r="AN1430" s="171"/>
      <c r="AO1430" s="171"/>
      <c r="AP1430" s="171"/>
      <c r="AQ1430" s="171"/>
      <c r="AR1430" s="171"/>
      <c r="AS1430" s="171"/>
      <c r="AT1430" s="171"/>
      <c r="AU1430" s="171"/>
      <c r="AV1430" s="171"/>
      <c r="AW1430" s="171"/>
      <c r="AX1430" s="171"/>
      <c r="AY1430" s="171"/>
      <c r="AZ1430" s="171"/>
      <c r="BA1430" s="171"/>
      <c r="BB1430" s="171"/>
      <c r="BC1430" s="171"/>
      <c r="BD1430" s="171"/>
      <c r="BE1430" s="171"/>
      <c r="BF1430" s="171"/>
      <c r="BG1430" s="171"/>
      <c r="BH1430" s="184"/>
      <c r="BI1430" s="178"/>
      <c r="BJ1430" s="178"/>
      <c r="BK1430" s="172"/>
      <c r="BM1430" s="9"/>
    </row>
    <row r="1431" spans="2:65" x14ac:dyDescent="0.45">
      <c r="B1431" s="190"/>
      <c r="C1431" s="171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71"/>
      <c r="AI1431" s="171"/>
      <c r="AJ1431" s="171"/>
      <c r="AK1431" s="171"/>
      <c r="AL1431" s="171"/>
      <c r="AM1431" s="171"/>
      <c r="AN1431" s="171"/>
      <c r="AO1431" s="171"/>
      <c r="AP1431" s="171"/>
      <c r="AQ1431" s="171"/>
      <c r="AR1431" s="171"/>
      <c r="AS1431" s="171"/>
      <c r="AT1431" s="171"/>
      <c r="AU1431" s="171"/>
      <c r="AV1431" s="171"/>
      <c r="AW1431" s="171"/>
      <c r="AX1431" s="171"/>
      <c r="AY1431" s="171"/>
      <c r="AZ1431" s="171"/>
      <c r="BA1431" s="171"/>
      <c r="BB1431" s="171"/>
      <c r="BC1431" s="171"/>
      <c r="BD1431" s="171"/>
      <c r="BE1431" s="171"/>
      <c r="BF1431" s="171"/>
      <c r="BG1431" s="171"/>
      <c r="BH1431" s="184"/>
      <c r="BI1431" s="178"/>
      <c r="BJ1431" s="178"/>
      <c r="BK1431" s="172"/>
      <c r="BM1431" s="9"/>
    </row>
    <row r="1432" spans="2:65" x14ac:dyDescent="0.45">
      <c r="B1432" s="190"/>
      <c r="C1432" s="171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71"/>
      <c r="AI1432" s="171"/>
      <c r="AJ1432" s="171"/>
      <c r="AK1432" s="171"/>
      <c r="AL1432" s="171"/>
      <c r="AM1432" s="171"/>
      <c r="AN1432" s="171"/>
      <c r="AO1432" s="171"/>
      <c r="AP1432" s="171"/>
      <c r="AQ1432" s="171"/>
      <c r="AR1432" s="171"/>
      <c r="AS1432" s="171"/>
      <c r="AT1432" s="171"/>
      <c r="AU1432" s="171"/>
      <c r="AV1432" s="171"/>
      <c r="AW1432" s="171"/>
      <c r="AX1432" s="171"/>
      <c r="AY1432" s="171"/>
      <c r="AZ1432" s="171"/>
      <c r="BA1432" s="171"/>
      <c r="BB1432" s="171"/>
      <c r="BC1432" s="171"/>
      <c r="BD1432" s="171"/>
      <c r="BE1432" s="171"/>
      <c r="BF1432" s="171"/>
      <c r="BG1432" s="171"/>
      <c r="BH1432" s="184"/>
      <c r="BI1432" s="178"/>
      <c r="BJ1432" s="178"/>
      <c r="BK1432" s="172"/>
      <c r="BM1432" s="9"/>
    </row>
    <row r="1433" spans="2:65" x14ac:dyDescent="0.45">
      <c r="B1433" s="190"/>
      <c r="C1433" s="171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71"/>
      <c r="AI1433" s="171"/>
      <c r="AJ1433" s="171"/>
      <c r="AK1433" s="171"/>
      <c r="AL1433" s="171"/>
      <c r="AM1433" s="171"/>
      <c r="AN1433" s="171"/>
      <c r="AO1433" s="171"/>
      <c r="AP1433" s="171"/>
      <c r="AQ1433" s="171"/>
      <c r="AR1433" s="171"/>
      <c r="AS1433" s="171"/>
      <c r="AT1433" s="171"/>
      <c r="AU1433" s="171"/>
      <c r="AV1433" s="171"/>
      <c r="AW1433" s="171"/>
      <c r="AX1433" s="171"/>
      <c r="AY1433" s="171"/>
      <c r="AZ1433" s="171"/>
      <c r="BA1433" s="171"/>
      <c r="BB1433" s="171"/>
      <c r="BC1433" s="171"/>
      <c r="BD1433" s="171"/>
      <c r="BE1433" s="171"/>
      <c r="BF1433" s="171"/>
      <c r="BG1433" s="171"/>
      <c r="BH1433" s="184"/>
      <c r="BI1433" s="178"/>
      <c r="BJ1433" s="178"/>
      <c r="BK1433" s="172"/>
      <c r="BM1433" s="9"/>
    </row>
    <row r="1434" spans="2:65" x14ac:dyDescent="0.45">
      <c r="B1434" s="190"/>
      <c r="C1434" s="171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71"/>
      <c r="AI1434" s="171"/>
      <c r="AJ1434" s="171"/>
      <c r="AK1434" s="171"/>
      <c r="AL1434" s="171"/>
      <c r="AM1434" s="171"/>
      <c r="AN1434" s="171"/>
      <c r="AO1434" s="171"/>
      <c r="AP1434" s="171"/>
      <c r="AQ1434" s="171"/>
      <c r="AR1434" s="171"/>
      <c r="AS1434" s="171"/>
      <c r="AT1434" s="171"/>
      <c r="AU1434" s="171"/>
      <c r="AV1434" s="171"/>
      <c r="AW1434" s="171"/>
      <c r="AX1434" s="171"/>
      <c r="AY1434" s="171"/>
      <c r="AZ1434" s="171"/>
      <c r="BA1434" s="171"/>
      <c r="BB1434" s="171"/>
      <c r="BC1434" s="171"/>
      <c r="BD1434" s="171"/>
      <c r="BE1434" s="171"/>
      <c r="BF1434" s="171"/>
      <c r="BG1434" s="171"/>
      <c r="BH1434" s="184"/>
      <c r="BI1434" s="178"/>
      <c r="BJ1434" s="178"/>
      <c r="BK1434" s="172"/>
      <c r="BM1434" s="9"/>
    </row>
    <row r="1435" spans="2:65" x14ac:dyDescent="0.45">
      <c r="B1435" s="190"/>
      <c r="C1435" s="171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71"/>
      <c r="AI1435" s="171"/>
      <c r="AJ1435" s="171"/>
      <c r="AK1435" s="171"/>
      <c r="AL1435" s="171"/>
      <c r="AM1435" s="171"/>
      <c r="AN1435" s="171"/>
      <c r="AO1435" s="171"/>
      <c r="AP1435" s="171"/>
      <c r="AQ1435" s="171"/>
      <c r="AR1435" s="171"/>
      <c r="AS1435" s="171"/>
      <c r="AT1435" s="171"/>
      <c r="AU1435" s="171"/>
      <c r="AV1435" s="171"/>
      <c r="AW1435" s="171"/>
      <c r="AX1435" s="171"/>
      <c r="AY1435" s="171"/>
      <c r="AZ1435" s="171"/>
      <c r="BA1435" s="171"/>
      <c r="BB1435" s="171"/>
      <c r="BC1435" s="171"/>
      <c r="BD1435" s="171"/>
      <c r="BE1435" s="171"/>
      <c r="BF1435" s="171"/>
      <c r="BG1435" s="171"/>
      <c r="BH1435" s="184"/>
      <c r="BI1435" s="178"/>
      <c r="BJ1435" s="178"/>
      <c r="BK1435" s="172"/>
      <c r="BM1435" s="9"/>
    </row>
    <row r="1436" spans="2:65" x14ac:dyDescent="0.45">
      <c r="B1436" s="190"/>
      <c r="C1436" s="171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71"/>
      <c r="AI1436" s="171"/>
      <c r="AJ1436" s="171"/>
      <c r="AK1436" s="171"/>
      <c r="AL1436" s="171"/>
      <c r="AM1436" s="171"/>
      <c r="AN1436" s="171"/>
      <c r="AO1436" s="171"/>
      <c r="AP1436" s="171"/>
      <c r="AQ1436" s="171"/>
      <c r="AR1436" s="171"/>
      <c r="AS1436" s="171"/>
      <c r="AT1436" s="171"/>
      <c r="AU1436" s="171"/>
      <c r="AV1436" s="171"/>
      <c r="AW1436" s="171"/>
      <c r="AX1436" s="171"/>
      <c r="AY1436" s="171"/>
      <c r="AZ1436" s="171"/>
      <c r="BA1436" s="171"/>
      <c r="BB1436" s="171"/>
      <c r="BC1436" s="171"/>
      <c r="BD1436" s="171"/>
      <c r="BE1436" s="171"/>
      <c r="BF1436" s="171"/>
      <c r="BG1436" s="171"/>
      <c r="BH1436" s="184"/>
      <c r="BI1436" s="178"/>
      <c r="BJ1436" s="178"/>
      <c r="BK1436" s="172"/>
      <c r="BM1436" s="9"/>
    </row>
    <row r="1437" spans="2:65" x14ac:dyDescent="0.45">
      <c r="B1437" s="190"/>
      <c r="C1437" s="171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71"/>
      <c r="AI1437" s="171"/>
      <c r="AJ1437" s="171"/>
      <c r="AK1437" s="171"/>
      <c r="AL1437" s="171"/>
      <c r="AM1437" s="171"/>
      <c r="AN1437" s="171"/>
      <c r="AO1437" s="171"/>
      <c r="AP1437" s="171"/>
      <c r="AQ1437" s="171"/>
      <c r="AR1437" s="171"/>
      <c r="AS1437" s="171"/>
      <c r="AT1437" s="171"/>
      <c r="AU1437" s="171"/>
      <c r="AV1437" s="171"/>
      <c r="AW1437" s="171"/>
      <c r="AX1437" s="171"/>
      <c r="AY1437" s="171"/>
      <c r="AZ1437" s="171"/>
      <c r="BA1437" s="171"/>
      <c r="BB1437" s="171"/>
      <c r="BC1437" s="171"/>
      <c r="BD1437" s="171"/>
      <c r="BE1437" s="171"/>
      <c r="BF1437" s="171"/>
      <c r="BG1437" s="171"/>
      <c r="BH1437" s="184"/>
      <c r="BI1437" s="178"/>
      <c r="BJ1437" s="178"/>
      <c r="BK1437" s="172"/>
      <c r="BM1437" s="9"/>
    </row>
    <row r="1438" spans="2:65" x14ac:dyDescent="0.45">
      <c r="B1438" s="190"/>
      <c r="C1438" s="171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71"/>
      <c r="AI1438" s="171"/>
      <c r="AJ1438" s="171"/>
      <c r="AK1438" s="171"/>
      <c r="AL1438" s="171"/>
      <c r="AM1438" s="171"/>
      <c r="AN1438" s="171"/>
      <c r="AO1438" s="171"/>
      <c r="AP1438" s="171"/>
      <c r="AQ1438" s="171"/>
      <c r="AR1438" s="171"/>
      <c r="AS1438" s="171"/>
      <c r="AT1438" s="171"/>
      <c r="AU1438" s="171"/>
      <c r="AV1438" s="171"/>
      <c r="AW1438" s="171"/>
      <c r="AX1438" s="171"/>
      <c r="AY1438" s="171"/>
      <c r="AZ1438" s="171"/>
      <c r="BA1438" s="171"/>
      <c r="BB1438" s="171"/>
      <c r="BC1438" s="171"/>
      <c r="BD1438" s="171"/>
      <c r="BE1438" s="171"/>
      <c r="BF1438" s="171"/>
      <c r="BG1438" s="171"/>
      <c r="BH1438" s="184"/>
      <c r="BI1438" s="178"/>
      <c r="BJ1438" s="178"/>
      <c r="BK1438" s="172"/>
      <c r="BM1438" s="9"/>
    </row>
    <row r="1439" spans="2:65" x14ac:dyDescent="0.45">
      <c r="B1439" s="190"/>
      <c r="C1439" s="171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71"/>
      <c r="AI1439" s="171"/>
      <c r="AJ1439" s="171"/>
      <c r="AK1439" s="171"/>
      <c r="AL1439" s="171"/>
      <c r="AM1439" s="171"/>
      <c r="AN1439" s="171"/>
      <c r="AO1439" s="171"/>
      <c r="AP1439" s="171"/>
      <c r="AQ1439" s="171"/>
      <c r="AR1439" s="171"/>
      <c r="AS1439" s="171"/>
      <c r="AT1439" s="171"/>
      <c r="AU1439" s="171"/>
      <c r="AV1439" s="171"/>
      <c r="AW1439" s="171"/>
      <c r="AX1439" s="171"/>
      <c r="AY1439" s="171"/>
      <c r="AZ1439" s="171"/>
      <c r="BA1439" s="171"/>
      <c r="BB1439" s="171"/>
      <c r="BC1439" s="171"/>
      <c r="BD1439" s="171"/>
      <c r="BE1439" s="171"/>
      <c r="BF1439" s="171"/>
      <c r="BG1439" s="171"/>
      <c r="BH1439" s="184"/>
      <c r="BI1439" s="178"/>
      <c r="BJ1439" s="178"/>
      <c r="BK1439" s="172"/>
      <c r="BM1439" s="9"/>
    </row>
    <row r="1440" spans="2:65" x14ac:dyDescent="0.45">
      <c r="B1440" s="190"/>
      <c r="C1440" s="171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71"/>
      <c r="AI1440" s="171"/>
      <c r="AJ1440" s="171"/>
      <c r="AK1440" s="171"/>
      <c r="AL1440" s="171"/>
      <c r="AM1440" s="171"/>
      <c r="AN1440" s="171"/>
      <c r="AO1440" s="171"/>
      <c r="AP1440" s="171"/>
      <c r="AQ1440" s="171"/>
      <c r="AR1440" s="171"/>
      <c r="AS1440" s="171"/>
      <c r="AT1440" s="171"/>
      <c r="AU1440" s="171"/>
      <c r="AV1440" s="171"/>
      <c r="AW1440" s="171"/>
      <c r="AX1440" s="171"/>
      <c r="AY1440" s="171"/>
      <c r="AZ1440" s="171"/>
      <c r="BA1440" s="171"/>
      <c r="BB1440" s="171"/>
      <c r="BC1440" s="171"/>
      <c r="BD1440" s="171"/>
      <c r="BE1440" s="171"/>
      <c r="BF1440" s="171"/>
      <c r="BG1440" s="171"/>
      <c r="BH1440" s="184"/>
      <c r="BI1440" s="178"/>
      <c r="BJ1440" s="178"/>
      <c r="BK1440" s="172"/>
      <c r="BM1440" s="9"/>
    </row>
    <row r="1441" spans="1:123" s="14" customFormat="1" ht="14.65" thickBot="1" x14ac:dyDescent="0.5">
      <c r="A1441" s="8"/>
      <c r="B1441" s="190"/>
      <c r="C1441" s="180"/>
      <c r="D1441" s="180"/>
      <c r="E1441" s="180"/>
      <c r="F1441" s="180"/>
      <c r="G1441" s="180"/>
      <c r="H1441" s="180"/>
      <c r="I1441" s="180"/>
      <c r="J1441" s="180"/>
      <c r="K1441" s="180"/>
      <c r="L1441" s="180"/>
      <c r="M1441" s="180"/>
      <c r="N1441" s="180"/>
      <c r="O1441" s="180"/>
      <c r="P1441" s="180"/>
      <c r="Q1441" s="180"/>
      <c r="R1441" s="180"/>
      <c r="S1441" s="180"/>
      <c r="T1441" s="180"/>
      <c r="U1441" s="180"/>
      <c r="V1441" s="180"/>
      <c r="W1441" s="180"/>
      <c r="X1441" s="180"/>
      <c r="Y1441" s="180"/>
      <c r="Z1441" s="180"/>
      <c r="AA1441" s="180"/>
      <c r="AB1441" s="180"/>
      <c r="AC1441" s="180"/>
      <c r="AD1441" s="180"/>
      <c r="AE1441" s="180"/>
      <c r="AF1441" s="180"/>
      <c r="AG1441" s="180"/>
      <c r="AH1441" s="180"/>
      <c r="AI1441" s="180"/>
      <c r="AJ1441" s="180"/>
      <c r="AK1441" s="180"/>
      <c r="AL1441" s="180"/>
      <c r="AM1441" s="180"/>
      <c r="AN1441" s="180"/>
      <c r="AO1441" s="180"/>
      <c r="AP1441" s="180"/>
      <c r="AQ1441" s="180"/>
      <c r="AR1441" s="180"/>
      <c r="AS1441" s="180"/>
      <c r="AT1441" s="180"/>
      <c r="AU1441" s="180"/>
      <c r="AV1441" s="180"/>
      <c r="AW1441" s="180"/>
      <c r="AX1441" s="180"/>
      <c r="AY1441" s="180"/>
      <c r="AZ1441" s="180"/>
      <c r="BA1441" s="180"/>
      <c r="BB1441" s="180"/>
      <c r="BC1441" s="180"/>
      <c r="BD1441" s="180"/>
      <c r="BE1441" s="180"/>
      <c r="BF1441" s="180"/>
      <c r="BG1441" s="180"/>
      <c r="BH1441" s="191"/>
      <c r="BI1441" s="178"/>
      <c r="BJ1441" s="178"/>
      <c r="BK1441" s="172"/>
      <c r="BL1441"/>
      <c r="BM1441" s="9"/>
      <c r="BN1441"/>
    </row>
    <row r="1442" spans="1:123" ht="14.65" thickTop="1" x14ac:dyDescent="0.45">
      <c r="B1442" s="190"/>
      <c r="C1442" s="177"/>
      <c r="D1442" s="177"/>
      <c r="E1442" s="177"/>
      <c r="F1442" s="177"/>
      <c r="G1442" s="177"/>
      <c r="H1442" s="177"/>
      <c r="I1442" s="177"/>
      <c r="J1442" s="177"/>
      <c r="K1442" s="177"/>
      <c r="L1442" s="177"/>
      <c r="M1442" s="177"/>
      <c r="N1442" s="177"/>
      <c r="O1442" s="177"/>
      <c r="P1442" s="177"/>
      <c r="Q1442" s="177"/>
      <c r="R1442" s="177"/>
      <c r="S1442" s="177"/>
      <c r="T1442" s="177"/>
      <c r="U1442" s="177"/>
      <c r="V1442" s="177"/>
      <c r="W1442" s="177"/>
      <c r="X1442" s="177"/>
      <c r="Y1442" s="177"/>
      <c r="Z1442" s="177"/>
      <c r="AA1442" s="177"/>
      <c r="AB1442" s="177"/>
      <c r="AC1442" s="177"/>
      <c r="AD1442" s="177"/>
      <c r="AE1442" s="177"/>
      <c r="AF1442" s="177"/>
      <c r="AG1442" s="177"/>
      <c r="AH1442" s="177"/>
      <c r="AI1442" s="177"/>
      <c r="AJ1442" s="177"/>
      <c r="AK1442" s="177"/>
      <c r="AL1442" s="177"/>
      <c r="AM1442" s="177"/>
      <c r="AN1442" s="177"/>
      <c r="AO1442" s="177"/>
      <c r="AP1442" s="177"/>
      <c r="AQ1442" s="177"/>
      <c r="AR1442" s="177"/>
      <c r="AS1442" s="177"/>
      <c r="AT1442" s="177"/>
      <c r="AU1442" s="177"/>
      <c r="AV1442" s="177"/>
      <c r="AW1442" s="177"/>
      <c r="AX1442" s="177"/>
      <c r="AY1442" s="177"/>
      <c r="AZ1442" s="177"/>
      <c r="BA1442" s="177"/>
      <c r="BB1442" s="177"/>
      <c r="BC1442" s="177"/>
      <c r="BD1442" s="177"/>
      <c r="BE1442" s="177"/>
      <c r="BF1442" s="177"/>
      <c r="BG1442" s="177"/>
      <c r="BH1442" s="187"/>
      <c r="BI1442" s="178"/>
      <c r="BJ1442" s="178"/>
      <c r="BK1442" s="172"/>
      <c r="BM1442" s="9"/>
      <c r="BO1442" s="102"/>
      <c r="BP1442" s="102"/>
      <c r="BQ1442" s="102"/>
      <c r="BR1442" s="102"/>
      <c r="BS1442" s="102"/>
      <c r="BT1442" s="102"/>
      <c r="BU1442" s="102"/>
      <c r="BV1442" s="102"/>
      <c r="BW1442" s="102"/>
      <c r="BX1442" s="102"/>
      <c r="BY1442" s="102"/>
      <c r="BZ1442" s="102"/>
      <c r="CA1442" s="102"/>
      <c r="CB1442" s="102"/>
      <c r="CC1442" s="102"/>
      <c r="CD1442" s="102"/>
      <c r="CE1442" s="102"/>
      <c r="CF1442" s="102"/>
      <c r="CG1442" s="102"/>
      <c r="CH1442" s="102"/>
      <c r="CI1442" s="102"/>
      <c r="CJ1442" s="102"/>
      <c r="CK1442" s="102"/>
      <c r="CL1442" s="102"/>
      <c r="CM1442" s="102"/>
      <c r="CN1442" s="102"/>
      <c r="CO1442" s="102"/>
      <c r="CP1442" s="102"/>
      <c r="CQ1442" s="102"/>
      <c r="CR1442" s="102"/>
      <c r="CS1442" s="102"/>
      <c r="CT1442" s="102"/>
      <c r="CU1442" s="102"/>
      <c r="CV1442" s="102"/>
      <c r="CW1442" s="102"/>
      <c r="CX1442" s="102"/>
      <c r="CY1442" s="102"/>
      <c r="CZ1442" s="102"/>
      <c r="DA1442" s="102"/>
      <c r="DB1442" s="102"/>
      <c r="DC1442" s="102"/>
      <c r="DD1442" s="102"/>
      <c r="DE1442" s="102"/>
      <c r="DF1442" s="102"/>
      <c r="DG1442" s="102"/>
      <c r="DH1442" s="102"/>
      <c r="DI1442" s="102"/>
      <c r="DJ1442" s="102"/>
      <c r="DK1442" s="102"/>
      <c r="DL1442" s="102"/>
      <c r="DM1442" s="102"/>
      <c r="DN1442" s="102"/>
      <c r="DO1442" s="102"/>
      <c r="DP1442" s="102"/>
      <c r="DQ1442" s="102"/>
      <c r="DR1442" s="102"/>
      <c r="DS1442" s="102"/>
    </row>
    <row r="1443" spans="1:123" x14ac:dyDescent="0.45">
      <c r="B1443" s="190"/>
      <c r="C1443" s="171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71"/>
      <c r="AI1443" s="171"/>
      <c r="AJ1443" s="171"/>
      <c r="AK1443" s="171"/>
      <c r="AL1443" s="171"/>
      <c r="AM1443" s="171"/>
      <c r="AN1443" s="171"/>
      <c r="AO1443" s="171"/>
      <c r="AP1443" s="171"/>
      <c r="AQ1443" s="171"/>
      <c r="AR1443" s="171"/>
      <c r="AS1443" s="171"/>
      <c r="AT1443" s="171"/>
      <c r="AU1443" s="171"/>
      <c r="AV1443" s="171"/>
      <c r="AW1443" s="171"/>
      <c r="AX1443" s="171"/>
      <c r="AY1443" s="171"/>
      <c r="AZ1443" s="171"/>
      <c r="BA1443" s="171"/>
      <c r="BB1443" s="171"/>
      <c r="BC1443" s="171"/>
      <c r="BD1443" s="171"/>
      <c r="BE1443" s="171"/>
      <c r="BF1443" s="171"/>
      <c r="BG1443" s="171"/>
      <c r="BH1443" s="184"/>
      <c r="BI1443" s="178"/>
      <c r="BJ1443" s="178"/>
      <c r="BK1443" s="172"/>
      <c r="BM1443" s="9"/>
      <c r="BO1443" s="8">
        <v>0</v>
      </c>
      <c r="BP1443" s="39">
        <v>0</v>
      </c>
      <c r="BQ1443" s="39">
        <v>0</v>
      </c>
      <c r="BR1443" s="39">
        <v>0</v>
      </c>
      <c r="BS1443" s="39">
        <v>0</v>
      </c>
      <c r="BT1443" s="39">
        <v>0</v>
      </c>
      <c r="BU1443" s="39">
        <v>0</v>
      </c>
      <c r="BV1443" s="39">
        <v>0</v>
      </c>
      <c r="BW1443" s="39">
        <v>0</v>
      </c>
      <c r="BX1443" s="39">
        <v>0</v>
      </c>
      <c r="BY1443" s="39">
        <v>0</v>
      </c>
      <c r="BZ1443" s="39">
        <v>0</v>
      </c>
      <c r="CA1443" s="39">
        <v>0</v>
      </c>
      <c r="CB1443" s="39">
        <v>0</v>
      </c>
      <c r="CC1443" s="39">
        <v>0</v>
      </c>
      <c r="CD1443" s="39">
        <v>0</v>
      </c>
      <c r="CE1443" s="39">
        <v>0</v>
      </c>
      <c r="CF1443" s="39">
        <v>0</v>
      </c>
      <c r="CG1443" s="39">
        <v>0</v>
      </c>
      <c r="CH1443" s="39">
        <v>0</v>
      </c>
      <c r="CI1443" s="39">
        <v>0</v>
      </c>
      <c r="CJ1443" s="39">
        <v>0</v>
      </c>
      <c r="CK1443" s="39">
        <v>0</v>
      </c>
      <c r="CL1443" s="39">
        <v>0</v>
      </c>
      <c r="CM1443" s="39">
        <v>0</v>
      </c>
      <c r="CN1443" s="39">
        <v>0</v>
      </c>
      <c r="CO1443" s="39">
        <v>0</v>
      </c>
      <c r="CP1443" s="39">
        <v>0</v>
      </c>
      <c r="CQ1443" s="39">
        <v>0</v>
      </c>
      <c r="CR1443" s="39">
        <v>0</v>
      </c>
      <c r="CS1443" s="39">
        <v>0</v>
      </c>
      <c r="CT1443" s="39">
        <v>0</v>
      </c>
      <c r="CU1443" s="39">
        <v>0</v>
      </c>
      <c r="CV1443" s="39">
        <v>0</v>
      </c>
      <c r="CW1443" s="39">
        <v>0</v>
      </c>
      <c r="CX1443" s="39">
        <v>0</v>
      </c>
      <c r="CY1443" s="39">
        <v>0</v>
      </c>
      <c r="CZ1443" s="39">
        <v>0</v>
      </c>
      <c r="DA1443" s="39">
        <v>0</v>
      </c>
      <c r="DB1443" s="39">
        <v>0</v>
      </c>
      <c r="DC1443" s="39">
        <v>0</v>
      </c>
      <c r="DD1443" s="39">
        <v>0</v>
      </c>
      <c r="DE1443" s="39">
        <v>0</v>
      </c>
      <c r="DF1443" s="39">
        <v>0</v>
      </c>
      <c r="DG1443" s="39">
        <v>0</v>
      </c>
      <c r="DH1443" s="39">
        <v>0</v>
      </c>
      <c r="DI1443" s="39">
        <v>0</v>
      </c>
      <c r="DJ1443" s="39">
        <v>0</v>
      </c>
      <c r="DK1443" s="39">
        <v>0</v>
      </c>
      <c r="DL1443" s="39">
        <v>0</v>
      </c>
      <c r="DM1443" s="39">
        <v>0</v>
      </c>
      <c r="DN1443" s="39">
        <v>0</v>
      </c>
      <c r="DO1443" s="39">
        <v>0</v>
      </c>
      <c r="DP1443" s="39">
        <v>0</v>
      </c>
      <c r="DQ1443" s="39">
        <v>0</v>
      </c>
      <c r="DR1443" s="39">
        <v>0</v>
      </c>
      <c r="DS1443" s="39">
        <v>0</v>
      </c>
    </row>
    <row r="1444" spans="1:123" x14ac:dyDescent="0.45">
      <c r="B1444" s="190"/>
      <c r="C1444" s="171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71"/>
      <c r="AI1444" s="171"/>
      <c r="AJ1444" s="171"/>
      <c r="AK1444" s="171"/>
      <c r="AL1444" s="171"/>
      <c r="AM1444" s="171"/>
      <c r="AN1444" s="171"/>
      <c r="AO1444" s="171"/>
      <c r="AP1444" s="171"/>
      <c r="AQ1444" s="171"/>
      <c r="AR1444" s="171"/>
      <c r="AS1444" s="171"/>
      <c r="AT1444" s="171"/>
      <c r="AU1444" s="171"/>
      <c r="AV1444" s="171"/>
      <c r="AW1444" s="171"/>
      <c r="AX1444" s="171"/>
      <c r="AY1444" s="171"/>
      <c r="AZ1444" s="171"/>
      <c r="BA1444" s="171"/>
      <c r="BB1444" s="171"/>
      <c r="BC1444" s="171"/>
      <c r="BD1444" s="171"/>
      <c r="BE1444" s="171"/>
      <c r="BF1444" s="171"/>
      <c r="BG1444" s="171"/>
      <c r="BH1444" s="184"/>
      <c r="BI1444" s="178"/>
      <c r="BJ1444" s="178"/>
      <c r="BK1444" s="172"/>
      <c r="BM1444" s="9"/>
      <c r="BO1444" s="40">
        <f t="shared" ref="BO1444:CT1444" si="70">ROWS(C1442:C1461)-COUNTBLANK(C1442:C1461)</f>
        <v>0</v>
      </c>
      <c r="BP1444" s="40">
        <f t="shared" si="70"/>
        <v>0</v>
      </c>
      <c r="BQ1444" s="40">
        <f t="shared" si="70"/>
        <v>0</v>
      </c>
      <c r="BR1444" s="40">
        <f t="shared" si="70"/>
        <v>0</v>
      </c>
      <c r="BS1444" s="40">
        <f t="shared" si="70"/>
        <v>0</v>
      </c>
      <c r="BT1444" s="40">
        <f t="shared" si="70"/>
        <v>0</v>
      </c>
      <c r="BU1444" s="40">
        <f t="shared" si="70"/>
        <v>0</v>
      </c>
      <c r="BV1444" s="40">
        <f t="shared" si="70"/>
        <v>0</v>
      </c>
      <c r="BW1444" s="40">
        <f t="shared" si="70"/>
        <v>0</v>
      </c>
      <c r="BX1444" s="40">
        <f t="shared" si="70"/>
        <v>0</v>
      </c>
      <c r="BY1444" s="40">
        <f t="shared" si="70"/>
        <v>0</v>
      </c>
      <c r="BZ1444" s="40">
        <f t="shared" si="70"/>
        <v>0</v>
      </c>
      <c r="CA1444" s="40">
        <f t="shared" si="70"/>
        <v>0</v>
      </c>
      <c r="CB1444" s="40">
        <f t="shared" si="70"/>
        <v>0</v>
      </c>
      <c r="CC1444" s="40">
        <f t="shared" si="70"/>
        <v>0</v>
      </c>
      <c r="CD1444" s="40">
        <f t="shared" si="70"/>
        <v>0</v>
      </c>
      <c r="CE1444" s="40">
        <f t="shared" si="70"/>
        <v>0</v>
      </c>
      <c r="CF1444" s="40">
        <f t="shared" si="70"/>
        <v>0</v>
      </c>
      <c r="CG1444" s="40">
        <f t="shared" si="70"/>
        <v>0</v>
      </c>
      <c r="CH1444" s="40">
        <f t="shared" si="70"/>
        <v>0</v>
      </c>
      <c r="CI1444" s="40">
        <f t="shared" si="70"/>
        <v>0</v>
      </c>
      <c r="CJ1444" s="40">
        <f t="shared" si="70"/>
        <v>0</v>
      </c>
      <c r="CK1444" s="40">
        <f t="shared" si="70"/>
        <v>0</v>
      </c>
      <c r="CL1444" s="40">
        <f t="shared" si="70"/>
        <v>0</v>
      </c>
      <c r="CM1444" s="40">
        <f t="shared" si="70"/>
        <v>0</v>
      </c>
      <c r="CN1444" s="40">
        <f t="shared" si="70"/>
        <v>0</v>
      </c>
      <c r="CO1444" s="40">
        <f t="shared" si="70"/>
        <v>0</v>
      </c>
      <c r="CP1444" s="40">
        <f t="shared" si="70"/>
        <v>0</v>
      </c>
      <c r="CQ1444" s="40">
        <f t="shared" si="70"/>
        <v>0</v>
      </c>
      <c r="CR1444" s="40">
        <f t="shared" si="70"/>
        <v>0</v>
      </c>
      <c r="CS1444" s="40">
        <f t="shared" si="70"/>
        <v>0</v>
      </c>
      <c r="CT1444" s="40">
        <f t="shared" si="70"/>
        <v>0</v>
      </c>
      <c r="CU1444" s="40">
        <f t="shared" ref="CU1444:DS1444" si="71">ROWS(AI1442:AI1461)-COUNTBLANK(AI1442:AI1461)</f>
        <v>0</v>
      </c>
      <c r="CV1444" s="40">
        <f t="shared" si="71"/>
        <v>0</v>
      </c>
      <c r="CW1444" s="40">
        <f t="shared" si="71"/>
        <v>0</v>
      </c>
      <c r="CX1444" s="40">
        <f t="shared" si="71"/>
        <v>0</v>
      </c>
      <c r="CY1444" s="40">
        <f t="shared" si="71"/>
        <v>0</v>
      </c>
      <c r="CZ1444" s="40">
        <f t="shared" si="71"/>
        <v>0</v>
      </c>
      <c r="DA1444" s="40">
        <f t="shared" si="71"/>
        <v>0</v>
      </c>
      <c r="DB1444" s="40">
        <f t="shared" si="71"/>
        <v>0</v>
      </c>
      <c r="DC1444" s="40">
        <f t="shared" si="71"/>
        <v>0</v>
      </c>
      <c r="DD1444" s="40">
        <f t="shared" si="71"/>
        <v>0</v>
      </c>
      <c r="DE1444" s="40">
        <f t="shared" si="71"/>
        <v>0</v>
      </c>
      <c r="DF1444" s="40">
        <f t="shared" si="71"/>
        <v>0</v>
      </c>
      <c r="DG1444" s="40">
        <f t="shared" si="71"/>
        <v>0</v>
      </c>
      <c r="DH1444" s="40">
        <f t="shared" si="71"/>
        <v>0</v>
      </c>
      <c r="DI1444" s="40">
        <f t="shared" si="71"/>
        <v>0</v>
      </c>
      <c r="DJ1444" s="40">
        <f t="shared" si="71"/>
        <v>0</v>
      </c>
      <c r="DK1444" s="40">
        <f t="shared" si="71"/>
        <v>0</v>
      </c>
      <c r="DL1444" s="40">
        <f t="shared" si="71"/>
        <v>0</v>
      </c>
      <c r="DM1444" s="40">
        <f t="shared" si="71"/>
        <v>0</v>
      </c>
      <c r="DN1444" s="40">
        <f t="shared" si="71"/>
        <v>0</v>
      </c>
      <c r="DO1444" s="40">
        <f t="shared" si="71"/>
        <v>0</v>
      </c>
      <c r="DP1444" s="40">
        <f t="shared" si="71"/>
        <v>0</v>
      </c>
      <c r="DQ1444" s="40">
        <f t="shared" si="71"/>
        <v>0</v>
      </c>
      <c r="DR1444" s="40">
        <f t="shared" si="71"/>
        <v>0</v>
      </c>
      <c r="DS1444" s="40">
        <f t="shared" si="71"/>
        <v>0</v>
      </c>
    </row>
    <row r="1445" spans="1:123" x14ac:dyDescent="0.45">
      <c r="B1445" s="190"/>
      <c r="C1445" s="171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71"/>
      <c r="AI1445" s="171"/>
      <c r="AJ1445" s="171"/>
      <c r="AK1445" s="171"/>
      <c r="AL1445" s="171"/>
      <c r="AM1445" s="171"/>
      <c r="AN1445" s="171"/>
      <c r="AO1445" s="171"/>
      <c r="AP1445" s="171"/>
      <c r="AQ1445" s="171"/>
      <c r="AR1445" s="171"/>
      <c r="AS1445" s="171"/>
      <c r="AT1445" s="171"/>
      <c r="AU1445" s="171"/>
      <c r="AV1445" s="171"/>
      <c r="AW1445" s="171"/>
      <c r="AX1445" s="171"/>
      <c r="AY1445" s="171"/>
      <c r="AZ1445" s="171"/>
      <c r="BA1445" s="171"/>
      <c r="BB1445" s="171"/>
      <c r="BC1445" s="171"/>
      <c r="BD1445" s="171"/>
      <c r="BE1445" s="171"/>
      <c r="BF1445" s="171"/>
      <c r="BG1445" s="171"/>
      <c r="BH1445" s="184"/>
      <c r="BI1445" s="178"/>
      <c r="BJ1445" s="178"/>
      <c r="BK1445" s="172"/>
      <c r="BM1445" s="9"/>
    </row>
    <row r="1446" spans="1:123" x14ac:dyDescent="0.45">
      <c r="B1446" s="190"/>
      <c r="C1446" s="171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71"/>
      <c r="AI1446" s="171"/>
      <c r="AJ1446" s="171"/>
      <c r="AK1446" s="171"/>
      <c r="AL1446" s="171"/>
      <c r="AM1446" s="171"/>
      <c r="AN1446" s="171"/>
      <c r="AO1446" s="171"/>
      <c r="AP1446" s="171"/>
      <c r="AQ1446" s="171"/>
      <c r="AR1446" s="171"/>
      <c r="AS1446" s="171"/>
      <c r="AT1446" s="171"/>
      <c r="AU1446" s="171"/>
      <c r="AV1446" s="171"/>
      <c r="AW1446" s="171"/>
      <c r="AX1446" s="171"/>
      <c r="AY1446" s="171"/>
      <c r="AZ1446" s="171"/>
      <c r="BA1446" s="171"/>
      <c r="BB1446" s="171"/>
      <c r="BC1446" s="171"/>
      <c r="BD1446" s="171"/>
      <c r="BE1446" s="171"/>
      <c r="BF1446" s="171"/>
      <c r="BG1446" s="171"/>
      <c r="BH1446" s="184"/>
      <c r="BI1446" s="178"/>
      <c r="BJ1446" s="178"/>
      <c r="BK1446" s="172"/>
      <c r="BM1446" s="9"/>
      <c r="BO1446" s="22" t="s">
        <v>257</v>
      </c>
      <c r="BP1446" s="22" t="s">
        <v>587</v>
      </c>
      <c r="BQ1446" s="22" t="s">
        <v>590</v>
      </c>
      <c r="BR1446" s="22" t="s">
        <v>588</v>
      </c>
      <c r="BS1446" s="22" t="s">
        <v>589</v>
      </c>
    </row>
    <row r="1447" spans="1:123" x14ac:dyDescent="0.45">
      <c r="B1447" s="190"/>
      <c r="C1447" s="171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71"/>
      <c r="AI1447" s="171"/>
      <c r="AJ1447" s="171"/>
      <c r="AK1447" s="171"/>
      <c r="AL1447" s="171"/>
      <c r="AM1447" s="171"/>
      <c r="AN1447" s="171"/>
      <c r="AO1447" s="171"/>
      <c r="AP1447" s="171"/>
      <c r="AQ1447" s="171"/>
      <c r="AR1447" s="171"/>
      <c r="AS1447" s="171"/>
      <c r="AT1447" s="171"/>
      <c r="AU1447" s="171"/>
      <c r="AV1447" s="171"/>
      <c r="AW1447" s="171"/>
      <c r="AX1447" s="171"/>
      <c r="AY1447" s="171"/>
      <c r="AZ1447" s="171"/>
      <c r="BA1447" s="171"/>
      <c r="BB1447" s="171"/>
      <c r="BC1447" s="171"/>
      <c r="BD1447" s="171"/>
      <c r="BE1447" s="171"/>
      <c r="BF1447" s="171"/>
      <c r="BG1447" s="171"/>
      <c r="BH1447" s="184"/>
      <c r="BI1447" s="178"/>
      <c r="BJ1447" s="178"/>
      <c r="BK1447" s="172"/>
      <c r="BM1447" s="9"/>
      <c r="BO1447" s="23">
        <f>ROWS(BH1442:BH1461)-COUNTBLANK(BH1442:BH1461)</f>
        <v>0</v>
      </c>
      <c r="BP1447" s="23">
        <f>COUNTIF(BK1442:BK1461,"FALSE")</f>
        <v>0</v>
      </c>
      <c r="BQ1447" s="23">
        <f>BO1447-BP1447</f>
        <v>0</v>
      </c>
      <c r="BR1447" s="23">
        <f>COUNTIF(BJ1442:BJ1461,"O")</f>
        <v>0</v>
      </c>
      <c r="BS1447" s="23">
        <f>COUNTIF(BJ1442:BJ1461,"*~?")</f>
        <v>0</v>
      </c>
    </row>
    <row r="1448" spans="1:123" x14ac:dyDescent="0.45">
      <c r="B1448" s="190"/>
      <c r="C1448" s="171"/>
      <c r="D1448" s="171"/>
      <c r="E1448" s="171"/>
      <c r="F1448" s="171"/>
      <c r="G1448" s="171"/>
      <c r="H1448" s="171"/>
      <c r="I1448" s="171"/>
      <c r="J1448" s="171"/>
      <c r="K1448" s="171"/>
      <c r="L1448" s="171"/>
      <c r="M1448" s="171"/>
      <c r="N1448" s="171"/>
      <c r="O1448" s="171"/>
      <c r="P1448" s="171"/>
      <c r="Q1448" s="171"/>
      <c r="R1448" s="171"/>
      <c r="S1448" s="171"/>
      <c r="T1448" s="171"/>
      <c r="U1448" s="171"/>
      <c r="V1448" s="171"/>
      <c r="W1448" s="171"/>
      <c r="X1448" s="171"/>
      <c r="Y1448" s="171"/>
      <c r="Z1448" s="171"/>
      <c r="AA1448" s="171"/>
      <c r="AB1448" s="171"/>
      <c r="AC1448" s="171"/>
      <c r="AD1448" s="171"/>
      <c r="AE1448" s="171"/>
      <c r="AF1448" s="171"/>
      <c r="AG1448" s="171"/>
      <c r="AH1448" s="171"/>
      <c r="AI1448" s="171"/>
      <c r="AJ1448" s="171"/>
      <c r="AK1448" s="171"/>
      <c r="AL1448" s="171"/>
      <c r="AM1448" s="171"/>
      <c r="AN1448" s="171"/>
      <c r="AO1448" s="171"/>
      <c r="AP1448" s="171"/>
      <c r="AQ1448" s="171"/>
      <c r="AR1448" s="171"/>
      <c r="AS1448" s="171"/>
      <c r="AT1448" s="171"/>
      <c r="AU1448" s="171"/>
      <c r="AV1448" s="171"/>
      <c r="AW1448" s="171"/>
      <c r="AX1448" s="171"/>
      <c r="AY1448" s="171"/>
      <c r="AZ1448" s="171"/>
      <c r="BA1448" s="171"/>
      <c r="BB1448" s="171"/>
      <c r="BC1448" s="171"/>
      <c r="BD1448" s="171"/>
      <c r="BE1448" s="171"/>
      <c r="BF1448" s="171"/>
      <c r="BG1448" s="171"/>
      <c r="BH1448" s="184"/>
      <c r="BI1448" s="178"/>
      <c r="BJ1448" s="178"/>
      <c r="BK1448" s="172"/>
      <c r="BM1448" s="9"/>
    </row>
    <row r="1449" spans="1:123" x14ac:dyDescent="0.45">
      <c r="B1449" s="190"/>
      <c r="C1449" s="171"/>
      <c r="D1449" s="171"/>
      <c r="E1449" s="171"/>
      <c r="F1449" s="171"/>
      <c r="G1449" s="171"/>
      <c r="H1449" s="171"/>
      <c r="I1449" s="171"/>
      <c r="J1449" s="171"/>
      <c r="K1449" s="171"/>
      <c r="L1449" s="171"/>
      <c r="M1449" s="171"/>
      <c r="N1449" s="171"/>
      <c r="O1449" s="171"/>
      <c r="P1449" s="171"/>
      <c r="Q1449" s="171"/>
      <c r="R1449" s="171"/>
      <c r="S1449" s="171"/>
      <c r="T1449" s="171"/>
      <c r="U1449" s="171"/>
      <c r="V1449" s="171"/>
      <c r="W1449" s="171"/>
      <c r="X1449" s="171"/>
      <c r="Y1449" s="171"/>
      <c r="Z1449" s="171"/>
      <c r="AA1449" s="171"/>
      <c r="AB1449" s="171"/>
      <c r="AC1449" s="171"/>
      <c r="AD1449" s="171"/>
      <c r="AE1449" s="171"/>
      <c r="AF1449" s="171"/>
      <c r="AG1449" s="171"/>
      <c r="AH1449" s="171"/>
      <c r="AI1449" s="171"/>
      <c r="AJ1449" s="171"/>
      <c r="AK1449" s="171"/>
      <c r="AL1449" s="171"/>
      <c r="AM1449" s="171"/>
      <c r="AN1449" s="171"/>
      <c r="AO1449" s="171"/>
      <c r="AP1449" s="171"/>
      <c r="AQ1449" s="171"/>
      <c r="AR1449" s="171"/>
      <c r="AS1449" s="171"/>
      <c r="AT1449" s="171"/>
      <c r="AU1449" s="171"/>
      <c r="AV1449" s="171"/>
      <c r="AW1449" s="171"/>
      <c r="AX1449" s="171"/>
      <c r="AY1449" s="171"/>
      <c r="AZ1449" s="171"/>
      <c r="BA1449" s="171"/>
      <c r="BB1449" s="171"/>
      <c r="BC1449" s="171"/>
      <c r="BD1449" s="171"/>
      <c r="BE1449" s="171"/>
      <c r="BF1449" s="171"/>
      <c r="BG1449" s="171"/>
      <c r="BH1449" s="184"/>
      <c r="BI1449" s="178"/>
      <c r="BJ1449" s="178"/>
      <c r="BK1449" s="172"/>
      <c r="BM1449" s="9"/>
      <c r="BO1449" s="23"/>
      <c r="BP1449" s="22" t="s">
        <v>455</v>
      </c>
      <c r="BQ1449" s="22" t="s">
        <v>337</v>
      </c>
      <c r="BR1449" s="22" t="s">
        <v>456</v>
      </c>
      <c r="BS1449" s="88" t="s">
        <v>338</v>
      </c>
      <c r="BT1449" s="88" t="s">
        <v>340</v>
      </c>
      <c r="BU1449" s="88" t="s">
        <v>339</v>
      </c>
    </row>
    <row r="1450" spans="1:123" x14ac:dyDescent="0.45">
      <c r="B1450" s="190"/>
      <c r="C1450" s="171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71"/>
      <c r="AI1450" s="171"/>
      <c r="AJ1450" s="171"/>
      <c r="AK1450" s="171"/>
      <c r="AL1450" s="171"/>
      <c r="AM1450" s="171"/>
      <c r="AN1450" s="171"/>
      <c r="AO1450" s="171"/>
      <c r="AP1450" s="171"/>
      <c r="AQ1450" s="171"/>
      <c r="AR1450" s="171"/>
      <c r="AS1450" s="171"/>
      <c r="AT1450" s="171"/>
      <c r="AU1450" s="171"/>
      <c r="AV1450" s="171"/>
      <c r="AW1450" s="171"/>
      <c r="AX1450" s="171"/>
      <c r="AY1450" s="171"/>
      <c r="AZ1450" s="171"/>
      <c r="BA1450" s="171"/>
      <c r="BB1450" s="171"/>
      <c r="BC1450" s="171"/>
      <c r="BD1450" s="171"/>
      <c r="BE1450" s="171"/>
      <c r="BF1450" s="171"/>
      <c r="BG1450" s="171"/>
      <c r="BH1450" s="184"/>
      <c r="BI1450" s="178"/>
      <c r="BJ1450" s="178"/>
      <c r="BK1450" s="172"/>
      <c r="BM1450" s="9"/>
      <c r="BO1450" s="22" t="s">
        <v>260</v>
      </c>
      <c r="BP1450" s="25">
        <f>IF(ISNUMBER(SEARCH("S",A1383)),COUNTIF(BK1442:BK1451,"False"),0)</f>
        <v>0</v>
      </c>
      <c r="BQ1450" s="25">
        <f>IF(ISNUMBER(SEARCH("S",A1383)),COUNTIF(BK1452:BK1461,"False"),0)</f>
        <v>0</v>
      </c>
      <c r="BR1450" s="25">
        <v>0</v>
      </c>
      <c r="BS1450" s="25">
        <f>IF(ISNUMBER(SEARCH("S",A1383)),COUNTIF(BK1442:BK1446,"False")+COUNTIF(BK1457:BK1459,"False"),0)</f>
        <v>0</v>
      </c>
      <c r="BT1450" s="25">
        <f>IF(ISNUMBER(SEARCH("S",A1383)),COUNTIF(BK1447:BK1451,"False"),0)</f>
        <v>0</v>
      </c>
      <c r="BU1450" s="25">
        <f>IF(ISNUMBER(SEARCH("S",A1383)),COUNTIF(BK1452:BK1456,"False")+COUNTIF(BK1460:BK1461,"False"),0)</f>
        <v>0</v>
      </c>
    </row>
    <row r="1451" spans="1:123" x14ac:dyDescent="0.45">
      <c r="B1451" s="190"/>
      <c r="C1451" s="171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71"/>
      <c r="AI1451" s="171"/>
      <c r="AJ1451" s="171"/>
      <c r="AK1451" s="171"/>
      <c r="AL1451" s="171"/>
      <c r="AM1451" s="171"/>
      <c r="AN1451" s="171"/>
      <c r="AO1451" s="171"/>
      <c r="AP1451" s="171"/>
      <c r="AQ1451" s="171"/>
      <c r="AR1451" s="171"/>
      <c r="AS1451" s="171"/>
      <c r="AT1451" s="171"/>
      <c r="AU1451" s="171"/>
      <c r="AV1451" s="171"/>
      <c r="AW1451" s="171"/>
      <c r="AX1451" s="171"/>
      <c r="AY1451" s="171"/>
      <c r="AZ1451" s="171"/>
      <c r="BA1451" s="171"/>
      <c r="BB1451" s="171"/>
      <c r="BC1451" s="171"/>
      <c r="BD1451" s="171"/>
      <c r="BE1451" s="171"/>
      <c r="BF1451" s="171"/>
      <c r="BG1451" s="171"/>
      <c r="BH1451" s="184"/>
      <c r="BI1451" s="178"/>
      <c r="BJ1451" s="178"/>
      <c r="BK1451" s="172"/>
      <c r="BM1451" s="9"/>
      <c r="BO1451" s="22" t="s">
        <v>352</v>
      </c>
      <c r="BP1451" s="25">
        <f>IF(ISNUMBER(SEARCH("P",A1383)),COUNTIF(BK1442:BK1451,"False"),0)</f>
        <v>0</v>
      </c>
      <c r="BQ1451" s="25">
        <f>IF(ISNUMBER(SEARCH("P",A1383)),COUNTIF(BK1449:BK1458,"False"),0)</f>
        <v>0</v>
      </c>
      <c r="BR1451" s="25">
        <v>0</v>
      </c>
      <c r="BS1451" s="25">
        <f>IF(ISNUMBER(SEARCH("P",A1383)),COUNTIF(BK1442:BK1446,"False")+COUNTIF(BK1455:BK1456,"False"),0)</f>
        <v>0</v>
      </c>
      <c r="BT1451" s="25">
        <f>IF(ISNUMBER(SEARCH("P",A1383)),COUNTIF(BK1447:BK1450,"False"),0)</f>
        <v>0</v>
      </c>
      <c r="BU1451" s="25">
        <f>IF(ISNUMBER(SEARCH("P",A1383)),COUNTIF(BK1451:BK1454,"False")+COUNTIF(BK1457:BK1458,"False"),0)</f>
        <v>0</v>
      </c>
    </row>
    <row r="1452" spans="1:123" x14ac:dyDescent="0.45">
      <c r="B1452" s="190"/>
      <c r="C1452" s="171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71"/>
      <c r="AI1452" s="171"/>
      <c r="AJ1452" s="171"/>
      <c r="AK1452" s="171"/>
      <c r="AL1452" s="171"/>
      <c r="AM1452" s="171"/>
      <c r="AN1452" s="171"/>
      <c r="AO1452" s="171"/>
      <c r="AP1452" s="171"/>
      <c r="AQ1452" s="171"/>
      <c r="AR1452" s="171"/>
      <c r="AS1452" s="171"/>
      <c r="AT1452" s="171"/>
      <c r="AU1452" s="171"/>
      <c r="AV1452" s="171"/>
      <c r="AW1452" s="171"/>
      <c r="AX1452" s="171"/>
      <c r="AY1452" s="171"/>
      <c r="AZ1452" s="171"/>
      <c r="BA1452" s="171"/>
      <c r="BB1452" s="171"/>
      <c r="BC1452" s="171"/>
      <c r="BD1452" s="171"/>
      <c r="BE1452" s="171"/>
      <c r="BF1452" s="171"/>
      <c r="BG1452" s="171"/>
      <c r="BH1452" s="184"/>
      <c r="BI1452" s="178"/>
      <c r="BJ1452" s="178"/>
      <c r="BK1452" s="172"/>
      <c r="BM1452" s="9"/>
      <c r="BO1452" s="22" t="s">
        <v>353</v>
      </c>
      <c r="BP1452" s="25">
        <v>0</v>
      </c>
      <c r="BQ1452" s="25">
        <v>0</v>
      </c>
      <c r="BR1452" s="25">
        <v>0</v>
      </c>
      <c r="BS1452" s="25">
        <v>0</v>
      </c>
      <c r="BT1452" s="25">
        <v>0</v>
      </c>
      <c r="BU1452" s="25">
        <v>0</v>
      </c>
    </row>
    <row r="1453" spans="1:123" x14ac:dyDescent="0.45">
      <c r="B1453" s="190"/>
      <c r="C1453" s="171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71"/>
      <c r="AI1453" s="171"/>
      <c r="AJ1453" s="171"/>
      <c r="AK1453" s="171"/>
      <c r="AL1453" s="171"/>
      <c r="AM1453" s="171"/>
      <c r="AN1453" s="171"/>
      <c r="AO1453" s="171"/>
      <c r="AP1453" s="171"/>
      <c r="AQ1453" s="171"/>
      <c r="AR1453" s="171"/>
      <c r="AS1453" s="171"/>
      <c r="AT1453" s="171"/>
      <c r="AU1453" s="171"/>
      <c r="AV1453" s="171"/>
      <c r="AW1453" s="171"/>
      <c r="AX1453" s="171"/>
      <c r="AY1453" s="171"/>
      <c r="AZ1453" s="171"/>
      <c r="BA1453" s="171"/>
      <c r="BB1453" s="171"/>
      <c r="BC1453" s="171"/>
      <c r="BD1453" s="171"/>
      <c r="BE1453" s="171"/>
      <c r="BF1453" s="171"/>
      <c r="BG1453" s="171"/>
      <c r="BH1453" s="184"/>
      <c r="BI1453" s="178"/>
      <c r="BJ1453" s="178"/>
      <c r="BK1453" s="172"/>
      <c r="BM1453" s="9"/>
    </row>
    <row r="1454" spans="1:123" x14ac:dyDescent="0.45">
      <c r="B1454" s="190"/>
      <c r="C1454" s="171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71"/>
      <c r="AI1454" s="171"/>
      <c r="AJ1454" s="171"/>
      <c r="AK1454" s="171"/>
      <c r="AL1454" s="171"/>
      <c r="AM1454" s="171"/>
      <c r="AN1454" s="171"/>
      <c r="AO1454" s="171"/>
      <c r="AP1454" s="171"/>
      <c r="AQ1454" s="171"/>
      <c r="AR1454" s="171"/>
      <c r="AS1454" s="171"/>
      <c r="AT1454" s="171"/>
      <c r="AU1454" s="171"/>
      <c r="AV1454" s="171"/>
      <c r="AW1454" s="171"/>
      <c r="AX1454" s="171"/>
      <c r="AY1454" s="171"/>
      <c r="AZ1454" s="171"/>
      <c r="BA1454" s="171"/>
      <c r="BB1454" s="171"/>
      <c r="BC1454" s="171"/>
      <c r="BD1454" s="171"/>
      <c r="BE1454" s="171"/>
      <c r="BF1454" s="171"/>
      <c r="BG1454" s="171"/>
      <c r="BH1454" s="184"/>
      <c r="BI1454" s="178"/>
      <c r="BJ1454" s="178"/>
      <c r="BK1454" s="172"/>
      <c r="BM1454" s="9"/>
    </row>
    <row r="1455" spans="1:123" x14ac:dyDescent="0.45">
      <c r="B1455" s="190"/>
      <c r="C1455" s="171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71"/>
      <c r="AI1455" s="171"/>
      <c r="AJ1455" s="171"/>
      <c r="AK1455" s="171"/>
      <c r="AL1455" s="171"/>
      <c r="AM1455" s="171"/>
      <c r="AN1455" s="171"/>
      <c r="AO1455" s="171"/>
      <c r="AP1455" s="171"/>
      <c r="AQ1455" s="171"/>
      <c r="AR1455" s="171"/>
      <c r="AS1455" s="171"/>
      <c r="AT1455" s="171"/>
      <c r="AU1455" s="171"/>
      <c r="AV1455" s="171"/>
      <c r="AW1455" s="171"/>
      <c r="AX1455" s="171"/>
      <c r="AY1455" s="171"/>
      <c r="AZ1455" s="171"/>
      <c r="BA1455" s="171"/>
      <c r="BB1455" s="171"/>
      <c r="BC1455" s="171"/>
      <c r="BD1455" s="171"/>
      <c r="BE1455" s="171"/>
      <c r="BF1455" s="171"/>
      <c r="BG1455" s="171"/>
      <c r="BH1455" s="184"/>
      <c r="BI1455" s="178"/>
      <c r="BJ1455" s="178"/>
      <c r="BK1455" s="172"/>
      <c r="BM1455" s="9"/>
    </row>
    <row r="1456" spans="1:123" x14ac:dyDescent="0.45">
      <c r="B1456" s="190"/>
      <c r="C1456" s="171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71"/>
      <c r="AI1456" s="171"/>
      <c r="AJ1456" s="171"/>
      <c r="AK1456" s="171"/>
      <c r="AL1456" s="171"/>
      <c r="AM1456" s="171"/>
      <c r="AN1456" s="171"/>
      <c r="AO1456" s="171"/>
      <c r="AP1456" s="171"/>
      <c r="AQ1456" s="171"/>
      <c r="AR1456" s="171"/>
      <c r="AS1456" s="171"/>
      <c r="AT1456" s="171"/>
      <c r="AU1456" s="171"/>
      <c r="AV1456" s="171"/>
      <c r="AW1456" s="171"/>
      <c r="AX1456" s="171"/>
      <c r="AY1456" s="171"/>
      <c r="AZ1456" s="171"/>
      <c r="BA1456" s="171"/>
      <c r="BB1456" s="171"/>
      <c r="BC1456" s="171"/>
      <c r="BD1456" s="171"/>
      <c r="BE1456" s="171"/>
      <c r="BF1456" s="171"/>
      <c r="BG1456" s="171"/>
      <c r="BH1456" s="184"/>
      <c r="BI1456" s="178"/>
      <c r="BJ1456" s="178"/>
      <c r="BK1456" s="172"/>
      <c r="BM1456" s="9"/>
    </row>
    <row r="1457" spans="1:123" x14ac:dyDescent="0.45">
      <c r="B1457" s="190"/>
      <c r="C1457" s="171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71"/>
      <c r="AI1457" s="171"/>
      <c r="AJ1457" s="171"/>
      <c r="AK1457" s="171"/>
      <c r="AL1457" s="171"/>
      <c r="AM1457" s="171"/>
      <c r="AN1457" s="171"/>
      <c r="AO1457" s="171"/>
      <c r="AP1457" s="171"/>
      <c r="AQ1457" s="171"/>
      <c r="AR1457" s="171"/>
      <c r="AS1457" s="171"/>
      <c r="AT1457" s="171"/>
      <c r="AU1457" s="171"/>
      <c r="AV1457" s="171"/>
      <c r="AW1457" s="171"/>
      <c r="AX1457" s="171"/>
      <c r="AY1457" s="171"/>
      <c r="AZ1457" s="171"/>
      <c r="BA1457" s="171"/>
      <c r="BB1457" s="171"/>
      <c r="BC1457" s="171"/>
      <c r="BD1457" s="171"/>
      <c r="BE1457" s="171"/>
      <c r="BF1457" s="171"/>
      <c r="BG1457" s="171"/>
      <c r="BH1457" s="184"/>
      <c r="BI1457" s="178"/>
      <c r="BJ1457" s="178"/>
      <c r="BK1457" s="172"/>
      <c r="BM1457" s="9"/>
    </row>
    <row r="1458" spans="1:123" x14ac:dyDescent="0.45">
      <c r="B1458" s="190"/>
      <c r="C1458" s="171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71"/>
      <c r="AI1458" s="171"/>
      <c r="AJ1458" s="171"/>
      <c r="AK1458" s="171"/>
      <c r="AL1458" s="171"/>
      <c r="AM1458" s="171"/>
      <c r="AN1458" s="171"/>
      <c r="AO1458" s="171"/>
      <c r="AP1458" s="171"/>
      <c r="AQ1458" s="171"/>
      <c r="AR1458" s="171"/>
      <c r="AS1458" s="171"/>
      <c r="AT1458" s="171"/>
      <c r="AU1458" s="171"/>
      <c r="AV1458" s="171"/>
      <c r="AW1458" s="171"/>
      <c r="AX1458" s="171"/>
      <c r="AY1458" s="171"/>
      <c r="AZ1458" s="171"/>
      <c r="BA1458" s="171"/>
      <c r="BB1458" s="171"/>
      <c r="BC1458" s="171"/>
      <c r="BD1458" s="171"/>
      <c r="BE1458" s="171"/>
      <c r="BF1458" s="171"/>
      <c r="BG1458" s="171"/>
      <c r="BH1458" s="184"/>
      <c r="BI1458" s="178"/>
      <c r="BJ1458" s="178"/>
      <c r="BK1458" s="172"/>
      <c r="BM1458" s="9"/>
    </row>
    <row r="1459" spans="1:123" x14ac:dyDescent="0.45">
      <c r="B1459" s="190"/>
      <c r="C1459" s="171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71"/>
      <c r="AI1459" s="171"/>
      <c r="AJ1459" s="171"/>
      <c r="AK1459" s="171"/>
      <c r="AL1459" s="171"/>
      <c r="AM1459" s="171"/>
      <c r="AN1459" s="171"/>
      <c r="AO1459" s="171"/>
      <c r="AP1459" s="171"/>
      <c r="AQ1459" s="171"/>
      <c r="AR1459" s="171"/>
      <c r="AS1459" s="171"/>
      <c r="AT1459" s="171"/>
      <c r="AU1459" s="171"/>
      <c r="AV1459" s="171"/>
      <c r="AW1459" s="171"/>
      <c r="AX1459" s="171"/>
      <c r="AY1459" s="171"/>
      <c r="AZ1459" s="171"/>
      <c r="BA1459" s="171"/>
      <c r="BB1459" s="171"/>
      <c r="BC1459" s="171"/>
      <c r="BD1459" s="171"/>
      <c r="BE1459" s="171"/>
      <c r="BF1459" s="171"/>
      <c r="BG1459" s="171"/>
      <c r="BH1459" s="184"/>
      <c r="BI1459" s="178"/>
      <c r="BJ1459" s="178"/>
      <c r="BK1459" s="172"/>
      <c r="BM1459" s="9"/>
    </row>
    <row r="1460" spans="1:123" x14ac:dyDescent="0.45">
      <c r="B1460" s="190"/>
      <c r="C1460" s="171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71"/>
      <c r="AI1460" s="171"/>
      <c r="AJ1460" s="171"/>
      <c r="AK1460" s="171"/>
      <c r="AL1460" s="171"/>
      <c r="AM1460" s="171"/>
      <c r="AN1460" s="171"/>
      <c r="AO1460" s="171"/>
      <c r="AP1460" s="171"/>
      <c r="AQ1460" s="171"/>
      <c r="AR1460" s="171"/>
      <c r="AS1460" s="171"/>
      <c r="AT1460" s="171"/>
      <c r="AU1460" s="171"/>
      <c r="AV1460" s="171"/>
      <c r="AW1460" s="171"/>
      <c r="AX1460" s="171"/>
      <c r="AY1460" s="171"/>
      <c r="AZ1460" s="171"/>
      <c r="BA1460" s="171"/>
      <c r="BB1460" s="171"/>
      <c r="BC1460" s="171"/>
      <c r="BD1460" s="171"/>
      <c r="BE1460" s="171"/>
      <c r="BF1460" s="171"/>
      <c r="BG1460" s="171"/>
      <c r="BH1460" s="184"/>
      <c r="BI1460" s="178"/>
      <c r="BJ1460" s="178"/>
      <c r="BK1460" s="172"/>
      <c r="BM1460" s="9"/>
    </row>
    <row r="1461" spans="1:123" x14ac:dyDescent="0.45">
      <c r="B1461" s="190"/>
      <c r="C1461" s="171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71"/>
      <c r="AI1461" s="171"/>
      <c r="AJ1461" s="171"/>
      <c r="AK1461" s="171"/>
      <c r="AL1461" s="171"/>
      <c r="AM1461" s="171"/>
      <c r="AN1461" s="171"/>
      <c r="AO1461" s="171"/>
      <c r="AP1461" s="171"/>
      <c r="AQ1461" s="171"/>
      <c r="AR1461" s="171"/>
      <c r="AS1461" s="171"/>
      <c r="AT1461" s="171"/>
      <c r="AU1461" s="171"/>
      <c r="AV1461" s="171"/>
      <c r="AW1461" s="171"/>
      <c r="AX1461" s="171"/>
      <c r="AY1461" s="171"/>
      <c r="AZ1461" s="171"/>
      <c r="BA1461" s="171"/>
      <c r="BB1461" s="171"/>
      <c r="BC1461" s="171"/>
      <c r="BD1461" s="171"/>
      <c r="BE1461" s="171"/>
      <c r="BF1461" s="171"/>
      <c r="BG1461" s="171"/>
      <c r="BH1461" s="184"/>
      <c r="BI1461" s="178"/>
      <c r="BJ1461" s="178"/>
      <c r="BK1461" s="172"/>
      <c r="BM1461" s="9"/>
    </row>
    <row r="1462" spans="1:123" ht="21" x14ac:dyDescent="0.45">
      <c r="B1462" s="185"/>
      <c r="C1462" s="172"/>
      <c r="D1462" s="172"/>
      <c r="E1462" s="172"/>
      <c r="F1462" s="172"/>
      <c r="G1462" s="172"/>
      <c r="H1462" s="172"/>
      <c r="I1462" s="172"/>
      <c r="J1462" s="172"/>
      <c r="K1462" s="172"/>
      <c r="L1462" s="172"/>
      <c r="M1462" s="172"/>
      <c r="N1462" s="172"/>
      <c r="O1462" s="172"/>
      <c r="P1462" s="172"/>
      <c r="Q1462" s="172"/>
      <c r="R1462" s="172"/>
      <c r="S1462" s="172"/>
      <c r="T1462" s="172"/>
      <c r="U1462" s="172"/>
      <c r="V1462" s="172"/>
      <c r="W1462" s="172"/>
      <c r="X1462" s="172"/>
      <c r="Y1462" s="172"/>
      <c r="Z1462" s="172"/>
      <c r="AA1462" s="172"/>
      <c r="AB1462" s="172"/>
      <c r="AC1462" s="172"/>
      <c r="AD1462" s="172"/>
      <c r="AE1462" s="172"/>
      <c r="AF1462" s="172"/>
      <c r="AG1462" s="172"/>
      <c r="AH1462" s="172"/>
      <c r="AI1462" s="172"/>
      <c r="AJ1462" s="172"/>
      <c r="AK1462" s="172"/>
      <c r="AL1462" s="172"/>
      <c r="AM1462" s="172"/>
      <c r="AN1462" s="172"/>
      <c r="AO1462" s="172"/>
      <c r="AP1462" s="172"/>
      <c r="AQ1462" s="172"/>
      <c r="AR1462" s="172"/>
      <c r="AS1462" s="172"/>
      <c r="AT1462" s="172"/>
      <c r="AU1462" s="172"/>
      <c r="AV1462" s="172"/>
      <c r="AW1462" s="172"/>
      <c r="AX1462" s="172"/>
      <c r="AY1462" s="172"/>
      <c r="AZ1462" s="172"/>
      <c r="BA1462" s="172"/>
      <c r="BB1462" s="172"/>
      <c r="BC1462" s="172"/>
      <c r="BD1462" s="172"/>
      <c r="BE1462" s="172"/>
      <c r="BF1462" s="172"/>
      <c r="BG1462" s="172"/>
      <c r="BH1462" s="185"/>
      <c r="BI1462" s="178"/>
      <c r="BJ1462" s="172"/>
      <c r="BK1462" s="172"/>
      <c r="BO1462" s="5" t="s">
        <v>103</v>
      </c>
      <c r="BP1462" s="5" t="s">
        <v>508</v>
      </c>
      <c r="BQ1462" s="5" t="s">
        <v>104</v>
      </c>
      <c r="BR1462" s="5" t="s">
        <v>509</v>
      </c>
      <c r="BS1462" s="5" t="s">
        <v>549</v>
      </c>
      <c r="BT1462" s="5" t="s">
        <v>510</v>
      </c>
      <c r="BU1462" s="5" t="s">
        <v>511</v>
      </c>
      <c r="BV1462" s="5" t="s">
        <v>122</v>
      </c>
      <c r="BW1462" s="5" t="s">
        <v>558</v>
      </c>
      <c r="BX1462" s="5" t="s">
        <v>559</v>
      </c>
      <c r="BY1462" s="5" t="s">
        <v>111</v>
      </c>
      <c r="BZ1462" s="5" t="s">
        <v>512</v>
      </c>
      <c r="CA1462" s="5" t="s">
        <v>514</v>
      </c>
      <c r="CB1462" s="5" t="s">
        <v>560</v>
      </c>
      <c r="CC1462" s="5" t="s">
        <v>561</v>
      </c>
      <c r="CD1462" s="5" t="s">
        <v>515</v>
      </c>
      <c r="CE1462" s="5" t="s">
        <v>513</v>
      </c>
      <c r="CF1462" s="5" t="s">
        <v>562</v>
      </c>
      <c r="CG1462" s="5" t="s">
        <v>550</v>
      </c>
      <c r="CH1462" s="5" t="s">
        <v>551</v>
      </c>
      <c r="CI1462" s="5" t="s">
        <v>563</v>
      </c>
      <c r="CJ1462" s="5" t="s">
        <v>115</v>
      </c>
      <c r="CK1462" s="5" t="s">
        <v>112</v>
      </c>
      <c r="CL1462" s="5" t="s">
        <v>109</v>
      </c>
      <c r="CM1462" s="5" t="s">
        <v>552</v>
      </c>
      <c r="CN1462" s="5" t="s">
        <v>176</v>
      </c>
      <c r="CO1462" s="5" t="s">
        <v>177</v>
      </c>
      <c r="CP1462" s="5" t="s">
        <v>119</v>
      </c>
      <c r="CQ1462" s="5" t="s">
        <v>516</v>
      </c>
      <c r="CR1462" s="5" t="s">
        <v>178</v>
      </c>
      <c r="CS1462" s="5" t="s">
        <v>118</v>
      </c>
      <c r="CT1462" s="5" t="s">
        <v>108</v>
      </c>
      <c r="CU1462" s="5" t="s">
        <v>564</v>
      </c>
      <c r="CV1462" s="5" t="s">
        <v>105</v>
      </c>
      <c r="CW1462" s="5" t="s">
        <v>107</v>
      </c>
      <c r="CX1462" s="5" t="s">
        <v>123</v>
      </c>
      <c r="CY1462" s="5" t="s">
        <v>175</v>
      </c>
      <c r="CZ1462" s="5" t="s">
        <v>116</v>
      </c>
      <c r="DA1462" s="5" t="s">
        <v>114</v>
      </c>
      <c r="DB1462" s="5" t="s">
        <v>117</v>
      </c>
      <c r="DC1462" s="5" t="s">
        <v>517</v>
      </c>
      <c r="DD1462" s="5" t="s">
        <v>120</v>
      </c>
      <c r="DE1462" s="5" t="s">
        <v>124</v>
      </c>
      <c r="DF1462" s="5" t="s">
        <v>121</v>
      </c>
      <c r="DG1462" s="5" t="s">
        <v>565</v>
      </c>
      <c r="DH1462" s="5" t="s">
        <v>566</v>
      </c>
      <c r="DI1462" s="5" t="s">
        <v>567</v>
      </c>
      <c r="DJ1462" s="5" t="s">
        <v>553</v>
      </c>
      <c r="DK1462" s="5" t="s">
        <v>110</v>
      </c>
      <c r="DL1462" s="5" t="s">
        <v>113</v>
      </c>
      <c r="DM1462" s="5" t="s">
        <v>568</v>
      </c>
      <c r="DN1462" s="5" t="s">
        <v>569</v>
      </c>
      <c r="DO1462" s="5" t="s">
        <v>518</v>
      </c>
      <c r="DP1462" s="5" t="s">
        <v>519</v>
      </c>
      <c r="DQ1462" s="5" t="s">
        <v>520</v>
      </c>
      <c r="DR1462" s="5" t="s">
        <v>106</v>
      </c>
      <c r="DS1462" s="5" t="s">
        <v>570</v>
      </c>
    </row>
    <row r="1463" spans="1:123" x14ac:dyDescent="0.45">
      <c r="A1463" s="28" t="s">
        <v>235</v>
      </c>
      <c r="B1463" s="189"/>
      <c r="C1463" s="171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71"/>
      <c r="AI1463" s="171"/>
      <c r="AJ1463" s="171"/>
      <c r="AK1463" s="171"/>
      <c r="AL1463" s="171"/>
      <c r="AM1463" s="171"/>
      <c r="AN1463" s="171"/>
      <c r="AO1463" s="171"/>
      <c r="AP1463" s="171"/>
      <c r="AQ1463" s="171"/>
      <c r="AR1463" s="171"/>
      <c r="AS1463" s="171"/>
      <c r="AT1463" s="171"/>
      <c r="AU1463" s="171"/>
      <c r="AV1463" s="171"/>
      <c r="AW1463" s="171"/>
      <c r="AX1463" s="171"/>
      <c r="AY1463" s="171"/>
      <c r="AZ1463" s="171"/>
      <c r="BA1463" s="171"/>
      <c r="BB1463" s="171"/>
      <c r="BC1463" s="171"/>
      <c r="BD1463" s="171"/>
      <c r="BE1463" s="171"/>
      <c r="BF1463" s="171"/>
      <c r="BG1463" s="171"/>
      <c r="BH1463" s="184"/>
      <c r="BI1463" s="178"/>
      <c r="BJ1463" s="178"/>
      <c r="BK1463" s="172"/>
      <c r="BM1463" s="9"/>
      <c r="BO1463" s="102"/>
      <c r="BP1463" s="102"/>
      <c r="BQ1463" s="102"/>
      <c r="BR1463" s="102"/>
      <c r="BS1463" s="102"/>
      <c r="BT1463" s="102"/>
      <c r="BU1463" s="102"/>
      <c r="BV1463" s="102"/>
      <c r="BW1463" s="102"/>
      <c r="BX1463" s="102"/>
      <c r="BY1463" s="102"/>
      <c r="BZ1463" s="102"/>
      <c r="CA1463" s="102"/>
      <c r="CB1463" s="102"/>
      <c r="CC1463" s="102"/>
      <c r="CD1463" s="102"/>
      <c r="CE1463" s="102"/>
      <c r="CF1463" s="102"/>
      <c r="CG1463" s="102"/>
      <c r="CH1463" s="102"/>
      <c r="CI1463" s="102"/>
      <c r="CJ1463" s="102"/>
      <c r="CK1463" s="102"/>
      <c r="CL1463" s="102"/>
      <c r="CM1463" s="102"/>
      <c r="CN1463" s="102"/>
      <c r="CO1463" s="102"/>
      <c r="CP1463" s="102"/>
      <c r="CQ1463" s="102"/>
      <c r="CR1463" s="102"/>
      <c r="CS1463" s="102"/>
      <c r="CT1463" s="102"/>
      <c r="CU1463" s="102"/>
      <c r="CV1463" s="102"/>
      <c r="CW1463" s="102"/>
      <c r="CX1463" s="102"/>
      <c r="CY1463" s="102"/>
      <c r="CZ1463" s="102"/>
      <c r="DA1463" s="102"/>
      <c r="DB1463" s="102"/>
      <c r="DC1463" s="102"/>
      <c r="DD1463" s="102"/>
      <c r="DE1463" s="102"/>
      <c r="DF1463" s="102"/>
      <c r="DG1463" s="102"/>
      <c r="DH1463" s="102"/>
      <c r="DI1463" s="102"/>
      <c r="DJ1463" s="102"/>
      <c r="DK1463" s="102"/>
      <c r="DL1463" s="102"/>
      <c r="DM1463" s="102"/>
      <c r="DN1463" s="102"/>
      <c r="DO1463" s="102"/>
      <c r="DP1463" s="102"/>
      <c r="DQ1463" s="102"/>
      <c r="DR1463" s="102"/>
      <c r="DS1463" s="102"/>
    </row>
    <row r="1464" spans="1:123" x14ac:dyDescent="0.45">
      <c r="A1464" s="8">
        <f>INPUT!$U$4</f>
        <v>0</v>
      </c>
      <c r="B1464" s="189"/>
      <c r="C1464" s="171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71"/>
      <c r="AI1464" s="171"/>
      <c r="AJ1464" s="171"/>
      <c r="AK1464" s="171"/>
      <c r="AL1464" s="171"/>
      <c r="AM1464" s="171"/>
      <c r="AN1464" s="171"/>
      <c r="AO1464" s="171"/>
      <c r="AP1464" s="171"/>
      <c r="AQ1464" s="171"/>
      <c r="AR1464" s="171"/>
      <c r="AS1464" s="171"/>
      <c r="AT1464" s="171"/>
      <c r="AU1464" s="171"/>
      <c r="AV1464" s="171"/>
      <c r="AW1464" s="171"/>
      <c r="AX1464" s="171"/>
      <c r="AY1464" s="171"/>
      <c r="AZ1464" s="171"/>
      <c r="BA1464" s="171"/>
      <c r="BB1464" s="171"/>
      <c r="BC1464" s="171"/>
      <c r="BD1464" s="171"/>
      <c r="BE1464" s="171"/>
      <c r="BF1464" s="171"/>
      <c r="BG1464" s="171"/>
      <c r="BH1464" s="184"/>
      <c r="BI1464" s="178"/>
      <c r="BJ1464" s="178"/>
      <c r="BK1464" s="172"/>
      <c r="BM1464" s="9"/>
      <c r="BO1464" s="39">
        <v>0</v>
      </c>
      <c r="BP1464" s="39">
        <v>0</v>
      </c>
      <c r="BQ1464" s="39">
        <v>0</v>
      </c>
      <c r="BR1464" s="39">
        <v>0</v>
      </c>
      <c r="BS1464" s="39">
        <v>0</v>
      </c>
      <c r="BT1464" s="39">
        <v>0</v>
      </c>
      <c r="BU1464" s="39">
        <v>0</v>
      </c>
      <c r="BV1464" s="39">
        <v>0</v>
      </c>
      <c r="BW1464" s="39">
        <v>0</v>
      </c>
      <c r="BX1464" s="39">
        <v>0</v>
      </c>
      <c r="BY1464" s="39">
        <v>0</v>
      </c>
      <c r="BZ1464" s="39">
        <v>0</v>
      </c>
      <c r="CA1464" s="39">
        <v>0</v>
      </c>
      <c r="CB1464" s="39">
        <v>0</v>
      </c>
      <c r="CC1464" s="39">
        <v>0</v>
      </c>
      <c r="CD1464" s="39">
        <v>0</v>
      </c>
      <c r="CE1464" s="39">
        <v>0</v>
      </c>
      <c r="CF1464" s="39">
        <v>0</v>
      </c>
      <c r="CG1464" s="39">
        <v>0</v>
      </c>
      <c r="CH1464" s="39">
        <v>0</v>
      </c>
      <c r="CI1464" s="39">
        <v>0</v>
      </c>
      <c r="CJ1464" s="39">
        <v>0</v>
      </c>
      <c r="CK1464" s="39">
        <v>0</v>
      </c>
      <c r="CL1464" s="39">
        <v>0</v>
      </c>
      <c r="CM1464" s="39">
        <v>0</v>
      </c>
      <c r="CN1464" s="39">
        <v>0</v>
      </c>
      <c r="CO1464" s="39">
        <v>0</v>
      </c>
      <c r="CP1464" s="39">
        <v>0</v>
      </c>
      <c r="CQ1464" s="39">
        <v>0</v>
      </c>
      <c r="CR1464" s="39">
        <v>0</v>
      </c>
      <c r="CS1464" s="39">
        <v>0</v>
      </c>
      <c r="CT1464" s="39">
        <v>0</v>
      </c>
      <c r="CU1464" s="39">
        <v>0</v>
      </c>
      <c r="CV1464" s="39">
        <v>0</v>
      </c>
      <c r="CW1464" s="39">
        <v>0</v>
      </c>
      <c r="CX1464" s="39">
        <v>0</v>
      </c>
      <c r="CY1464" s="39">
        <v>0</v>
      </c>
      <c r="CZ1464" s="39">
        <v>0</v>
      </c>
      <c r="DA1464" s="39">
        <v>0</v>
      </c>
      <c r="DB1464" s="39">
        <v>0</v>
      </c>
      <c r="DC1464" s="39">
        <v>0</v>
      </c>
      <c r="DD1464" s="39">
        <v>0</v>
      </c>
      <c r="DE1464" s="39">
        <v>0</v>
      </c>
      <c r="DF1464" s="39">
        <v>0</v>
      </c>
      <c r="DG1464" s="39">
        <v>0</v>
      </c>
      <c r="DH1464" s="39">
        <v>0</v>
      </c>
      <c r="DI1464" s="39">
        <v>0</v>
      </c>
      <c r="DJ1464" s="39">
        <v>0</v>
      </c>
      <c r="DK1464" s="39">
        <v>0</v>
      </c>
      <c r="DL1464" s="39">
        <v>0</v>
      </c>
      <c r="DM1464" s="39">
        <v>0</v>
      </c>
      <c r="DN1464" s="39">
        <v>0</v>
      </c>
      <c r="DO1464" s="39">
        <v>0</v>
      </c>
      <c r="DP1464" s="39">
        <v>0</v>
      </c>
      <c r="DQ1464" s="39">
        <v>0</v>
      </c>
      <c r="DR1464" s="39">
        <v>0</v>
      </c>
      <c r="DS1464" s="39">
        <v>0</v>
      </c>
    </row>
    <row r="1465" spans="1:123" x14ac:dyDescent="0.45">
      <c r="B1465" s="189"/>
      <c r="C1465" s="171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71"/>
      <c r="AI1465" s="171"/>
      <c r="AJ1465" s="171"/>
      <c r="AK1465" s="171"/>
      <c r="AL1465" s="171"/>
      <c r="AM1465" s="171"/>
      <c r="AN1465" s="171"/>
      <c r="AO1465" s="171"/>
      <c r="AP1465" s="171"/>
      <c r="AQ1465" s="171"/>
      <c r="AR1465" s="171"/>
      <c r="AS1465" s="171"/>
      <c r="AT1465" s="171"/>
      <c r="AU1465" s="171"/>
      <c r="AV1465" s="171"/>
      <c r="AW1465" s="171"/>
      <c r="AX1465" s="171"/>
      <c r="AY1465" s="171"/>
      <c r="AZ1465" s="171"/>
      <c r="BA1465" s="171"/>
      <c r="BB1465" s="171"/>
      <c r="BC1465" s="171"/>
      <c r="BD1465" s="171"/>
      <c r="BE1465" s="171"/>
      <c r="BF1465" s="171"/>
      <c r="BG1465" s="171"/>
      <c r="BH1465" s="184"/>
      <c r="BI1465" s="178"/>
      <c r="BJ1465" s="178"/>
      <c r="BK1465" s="172"/>
      <c r="BM1465" s="9"/>
      <c r="BO1465" s="40">
        <f t="shared" ref="BO1465:CT1465" si="72">ROWS(C1463:C1522)-COUNTBLANK(C1463:C1522)</f>
        <v>0</v>
      </c>
      <c r="BP1465" s="40">
        <f t="shared" si="72"/>
        <v>0</v>
      </c>
      <c r="BQ1465" s="40">
        <f t="shared" si="72"/>
        <v>0</v>
      </c>
      <c r="BR1465" s="40">
        <f t="shared" si="72"/>
        <v>0</v>
      </c>
      <c r="BS1465" s="40">
        <f t="shared" si="72"/>
        <v>0</v>
      </c>
      <c r="BT1465" s="40">
        <f t="shared" si="72"/>
        <v>0</v>
      </c>
      <c r="BU1465" s="40">
        <f t="shared" si="72"/>
        <v>0</v>
      </c>
      <c r="BV1465" s="40">
        <f t="shared" si="72"/>
        <v>0</v>
      </c>
      <c r="BW1465" s="40">
        <f t="shared" si="72"/>
        <v>0</v>
      </c>
      <c r="BX1465" s="40">
        <f t="shared" si="72"/>
        <v>0</v>
      </c>
      <c r="BY1465" s="40">
        <f t="shared" si="72"/>
        <v>0</v>
      </c>
      <c r="BZ1465" s="40">
        <f t="shared" si="72"/>
        <v>0</v>
      </c>
      <c r="CA1465" s="40">
        <f t="shared" si="72"/>
        <v>0</v>
      </c>
      <c r="CB1465" s="40">
        <f t="shared" si="72"/>
        <v>0</v>
      </c>
      <c r="CC1465" s="40">
        <f t="shared" si="72"/>
        <v>0</v>
      </c>
      <c r="CD1465" s="40">
        <f t="shared" si="72"/>
        <v>0</v>
      </c>
      <c r="CE1465" s="40">
        <f t="shared" si="72"/>
        <v>0</v>
      </c>
      <c r="CF1465" s="40">
        <f t="shared" si="72"/>
        <v>0</v>
      </c>
      <c r="CG1465" s="40">
        <f t="shared" si="72"/>
        <v>0</v>
      </c>
      <c r="CH1465" s="40">
        <f t="shared" si="72"/>
        <v>0</v>
      </c>
      <c r="CI1465" s="40">
        <f t="shared" si="72"/>
        <v>0</v>
      </c>
      <c r="CJ1465" s="40">
        <f t="shared" si="72"/>
        <v>0</v>
      </c>
      <c r="CK1465" s="40">
        <f t="shared" si="72"/>
        <v>0</v>
      </c>
      <c r="CL1465" s="40">
        <f t="shared" si="72"/>
        <v>0</v>
      </c>
      <c r="CM1465" s="40">
        <f t="shared" si="72"/>
        <v>0</v>
      </c>
      <c r="CN1465" s="40">
        <f t="shared" si="72"/>
        <v>0</v>
      </c>
      <c r="CO1465" s="40">
        <f t="shared" si="72"/>
        <v>0</v>
      </c>
      <c r="CP1465" s="40">
        <f t="shared" si="72"/>
        <v>0</v>
      </c>
      <c r="CQ1465" s="40">
        <f t="shared" si="72"/>
        <v>0</v>
      </c>
      <c r="CR1465" s="40">
        <f t="shared" si="72"/>
        <v>0</v>
      </c>
      <c r="CS1465" s="40">
        <f t="shared" si="72"/>
        <v>0</v>
      </c>
      <c r="CT1465" s="40">
        <f t="shared" si="72"/>
        <v>0</v>
      </c>
      <c r="CU1465" s="40">
        <f t="shared" ref="CU1465:DS1465" si="73">ROWS(AI1463:AI1522)-COUNTBLANK(AI1463:AI1522)</f>
        <v>0</v>
      </c>
      <c r="CV1465" s="40">
        <f t="shared" si="73"/>
        <v>0</v>
      </c>
      <c r="CW1465" s="40">
        <f t="shared" si="73"/>
        <v>0</v>
      </c>
      <c r="CX1465" s="40">
        <f t="shared" si="73"/>
        <v>0</v>
      </c>
      <c r="CY1465" s="40">
        <f t="shared" si="73"/>
        <v>0</v>
      </c>
      <c r="CZ1465" s="40">
        <f t="shared" si="73"/>
        <v>0</v>
      </c>
      <c r="DA1465" s="40">
        <f t="shared" si="73"/>
        <v>0</v>
      </c>
      <c r="DB1465" s="40">
        <f t="shared" si="73"/>
        <v>0</v>
      </c>
      <c r="DC1465" s="40">
        <f t="shared" si="73"/>
        <v>0</v>
      </c>
      <c r="DD1465" s="40">
        <f t="shared" si="73"/>
        <v>0</v>
      </c>
      <c r="DE1465" s="40">
        <f t="shared" si="73"/>
        <v>0</v>
      </c>
      <c r="DF1465" s="40">
        <f t="shared" si="73"/>
        <v>0</v>
      </c>
      <c r="DG1465" s="40">
        <f t="shared" si="73"/>
        <v>0</v>
      </c>
      <c r="DH1465" s="40">
        <f t="shared" si="73"/>
        <v>0</v>
      </c>
      <c r="DI1465" s="40">
        <f t="shared" si="73"/>
        <v>0</v>
      </c>
      <c r="DJ1465" s="40">
        <f t="shared" si="73"/>
        <v>0</v>
      </c>
      <c r="DK1465" s="40">
        <f t="shared" si="73"/>
        <v>0</v>
      </c>
      <c r="DL1465" s="40">
        <f t="shared" si="73"/>
        <v>0</v>
      </c>
      <c r="DM1465" s="40">
        <f t="shared" si="73"/>
        <v>0</v>
      </c>
      <c r="DN1465" s="40">
        <f t="shared" si="73"/>
        <v>0</v>
      </c>
      <c r="DO1465" s="40">
        <f t="shared" si="73"/>
        <v>0</v>
      </c>
      <c r="DP1465" s="40">
        <f t="shared" si="73"/>
        <v>0</v>
      </c>
      <c r="DQ1465" s="40">
        <f t="shared" si="73"/>
        <v>0</v>
      </c>
      <c r="DR1465" s="40">
        <f t="shared" si="73"/>
        <v>0</v>
      </c>
      <c r="DS1465" s="40">
        <f t="shared" si="73"/>
        <v>0</v>
      </c>
    </row>
    <row r="1466" spans="1:123" x14ac:dyDescent="0.45">
      <c r="B1466" s="189"/>
      <c r="C1466" s="171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71"/>
      <c r="AI1466" s="171"/>
      <c r="AJ1466" s="171"/>
      <c r="AK1466" s="171"/>
      <c r="AL1466" s="171"/>
      <c r="AM1466" s="171"/>
      <c r="AN1466" s="171"/>
      <c r="AO1466" s="171"/>
      <c r="AP1466" s="171"/>
      <c r="AQ1466" s="171"/>
      <c r="AR1466" s="171"/>
      <c r="AS1466" s="171"/>
      <c r="AT1466" s="171"/>
      <c r="AU1466" s="171"/>
      <c r="AV1466" s="171"/>
      <c r="AW1466" s="171"/>
      <c r="AX1466" s="171"/>
      <c r="AY1466" s="171"/>
      <c r="AZ1466" s="171"/>
      <c r="BA1466" s="171"/>
      <c r="BB1466" s="171"/>
      <c r="BC1466" s="171"/>
      <c r="BD1466" s="171"/>
      <c r="BE1466" s="171"/>
      <c r="BF1466" s="171"/>
      <c r="BG1466" s="171"/>
      <c r="BH1466" s="184"/>
      <c r="BI1466" s="178"/>
      <c r="BJ1466" s="178"/>
      <c r="BK1466" s="172"/>
      <c r="BM1466" s="9"/>
    </row>
    <row r="1467" spans="1:123" x14ac:dyDescent="0.45">
      <c r="B1467" s="189"/>
      <c r="C1467" s="171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71"/>
      <c r="AI1467" s="171"/>
      <c r="AJ1467" s="171"/>
      <c r="AK1467" s="171"/>
      <c r="AL1467" s="171"/>
      <c r="AM1467" s="171"/>
      <c r="AN1467" s="171"/>
      <c r="AO1467" s="171"/>
      <c r="AP1467" s="171"/>
      <c r="AQ1467" s="171"/>
      <c r="AR1467" s="171"/>
      <c r="AS1467" s="171"/>
      <c r="AT1467" s="171"/>
      <c r="AU1467" s="171"/>
      <c r="AV1467" s="171"/>
      <c r="AW1467" s="171"/>
      <c r="AX1467" s="171"/>
      <c r="AY1467" s="171"/>
      <c r="AZ1467" s="171"/>
      <c r="BA1467" s="171"/>
      <c r="BB1467" s="171"/>
      <c r="BC1467" s="171"/>
      <c r="BD1467" s="171"/>
      <c r="BE1467" s="171"/>
      <c r="BF1467" s="171"/>
      <c r="BG1467" s="171"/>
      <c r="BH1467" s="184"/>
      <c r="BI1467" s="178"/>
      <c r="BJ1467" s="178"/>
      <c r="BK1467" s="172"/>
      <c r="BM1467" s="9"/>
      <c r="BO1467" s="22" t="s">
        <v>257</v>
      </c>
      <c r="BP1467" s="22" t="s">
        <v>587</v>
      </c>
      <c r="BQ1467" s="22" t="s">
        <v>590</v>
      </c>
      <c r="BR1467" s="22" t="s">
        <v>588</v>
      </c>
      <c r="BS1467" s="22" t="s">
        <v>589</v>
      </c>
    </row>
    <row r="1468" spans="1:123" x14ac:dyDescent="0.45">
      <c r="B1468" s="189"/>
      <c r="C1468" s="171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71"/>
      <c r="AI1468" s="171"/>
      <c r="AJ1468" s="171"/>
      <c r="AK1468" s="171"/>
      <c r="AL1468" s="171"/>
      <c r="AM1468" s="171"/>
      <c r="AN1468" s="171"/>
      <c r="AO1468" s="171"/>
      <c r="AP1468" s="171"/>
      <c r="AQ1468" s="171"/>
      <c r="AR1468" s="171"/>
      <c r="AS1468" s="171"/>
      <c r="AT1468" s="171"/>
      <c r="AU1468" s="171"/>
      <c r="AV1468" s="171"/>
      <c r="AW1468" s="171"/>
      <c r="AX1468" s="171"/>
      <c r="AY1468" s="171"/>
      <c r="AZ1468" s="171"/>
      <c r="BA1468" s="171"/>
      <c r="BB1468" s="171"/>
      <c r="BC1468" s="171"/>
      <c r="BD1468" s="171"/>
      <c r="BE1468" s="171"/>
      <c r="BF1468" s="171"/>
      <c r="BG1468" s="171"/>
      <c r="BH1468" s="184"/>
      <c r="BI1468" s="178"/>
      <c r="BJ1468" s="178"/>
      <c r="BK1468" s="172"/>
      <c r="BM1468" s="9"/>
      <c r="BO1468" s="23">
        <f>ROWS(BH1463:BH1522)-COUNTBLANK(BH1463:BH1522)</f>
        <v>0</v>
      </c>
      <c r="BP1468" s="23">
        <f>COUNTIF(BK1463:BK1522,"FALSE")</f>
        <v>0</v>
      </c>
      <c r="BQ1468" s="23">
        <f>BO1468-BP1468</f>
        <v>0</v>
      </c>
      <c r="BR1468" s="23">
        <f>COUNTIF(BJ1463:BJ1522,"O")</f>
        <v>0</v>
      </c>
      <c r="BS1468" s="23">
        <f>COUNTIF(BJ1463:BJ1522,"*~?")</f>
        <v>0</v>
      </c>
    </row>
    <row r="1469" spans="1:123" x14ac:dyDescent="0.45">
      <c r="B1469" s="189"/>
      <c r="C1469" s="171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71"/>
      <c r="AI1469" s="171"/>
      <c r="AJ1469" s="171"/>
      <c r="AK1469" s="171"/>
      <c r="AL1469" s="171"/>
      <c r="AM1469" s="171"/>
      <c r="AN1469" s="171"/>
      <c r="AO1469" s="171"/>
      <c r="AP1469" s="171"/>
      <c r="AQ1469" s="171"/>
      <c r="AR1469" s="171"/>
      <c r="AS1469" s="171"/>
      <c r="AT1469" s="171"/>
      <c r="AU1469" s="171"/>
      <c r="AV1469" s="171"/>
      <c r="AW1469" s="171"/>
      <c r="AX1469" s="171"/>
      <c r="AY1469" s="171"/>
      <c r="AZ1469" s="171"/>
      <c r="BA1469" s="171"/>
      <c r="BB1469" s="171"/>
      <c r="BC1469" s="171"/>
      <c r="BD1469" s="171"/>
      <c r="BE1469" s="171"/>
      <c r="BF1469" s="171"/>
      <c r="BG1469" s="171"/>
      <c r="BH1469" s="184"/>
      <c r="BI1469" s="178"/>
      <c r="BJ1469" s="178"/>
      <c r="BK1469" s="172"/>
      <c r="BM1469" s="9"/>
    </row>
    <row r="1470" spans="1:123" x14ac:dyDescent="0.45">
      <c r="B1470" s="189"/>
      <c r="C1470" s="171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71"/>
      <c r="AI1470" s="171"/>
      <c r="AJ1470" s="171"/>
      <c r="AK1470" s="171"/>
      <c r="AL1470" s="171"/>
      <c r="AM1470" s="171"/>
      <c r="AN1470" s="171"/>
      <c r="AO1470" s="171"/>
      <c r="AP1470" s="171"/>
      <c r="AQ1470" s="171"/>
      <c r="AR1470" s="171"/>
      <c r="AS1470" s="171"/>
      <c r="AT1470" s="171"/>
      <c r="AU1470" s="171"/>
      <c r="AV1470" s="171"/>
      <c r="AW1470" s="171"/>
      <c r="AX1470" s="171"/>
      <c r="AY1470" s="171"/>
      <c r="AZ1470" s="171"/>
      <c r="BA1470" s="171"/>
      <c r="BB1470" s="171"/>
      <c r="BC1470" s="171"/>
      <c r="BD1470" s="171"/>
      <c r="BE1470" s="171"/>
      <c r="BF1470" s="171"/>
      <c r="BG1470" s="171"/>
      <c r="BH1470" s="184"/>
      <c r="BI1470" s="178"/>
      <c r="BJ1470" s="178"/>
      <c r="BK1470" s="172"/>
      <c r="BM1470" s="9"/>
      <c r="BO1470" s="23"/>
      <c r="BP1470" s="22" t="s">
        <v>455</v>
      </c>
      <c r="BQ1470" s="22" t="s">
        <v>337</v>
      </c>
      <c r="BR1470" s="22" t="s">
        <v>456</v>
      </c>
      <c r="BS1470" s="88" t="s">
        <v>338</v>
      </c>
      <c r="BT1470" s="88" t="s">
        <v>340</v>
      </c>
      <c r="BU1470" s="88" t="s">
        <v>339</v>
      </c>
    </row>
    <row r="1471" spans="1:123" x14ac:dyDescent="0.45">
      <c r="B1471" s="189"/>
      <c r="C1471" s="171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71"/>
      <c r="AI1471" s="171"/>
      <c r="AJ1471" s="171"/>
      <c r="AK1471" s="171"/>
      <c r="AL1471" s="171"/>
      <c r="AM1471" s="171"/>
      <c r="AN1471" s="171"/>
      <c r="AO1471" s="171"/>
      <c r="AP1471" s="171"/>
      <c r="AQ1471" s="171"/>
      <c r="AR1471" s="171"/>
      <c r="AS1471" s="171"/>
      <c r="AT1471" s="171"/>
      <c r="AU1471" s="171"/>
      <c r="AV1471" s="171"/>
      <c r="AW1471" s="171"/>
      <c r="AX1471" s="171"/>
      <c r="AY1471" s="171"/>
      <c r="AZ1471" s="171"/>
      <c r="BA1471" s="171"/>
      <c r="BB1471" s="171"/>
      <c r="BC1471" s="171"/>
      <c r="BD1471" s="171"/>
      <c r="BE1471" s="171"/>
      <c r="BF1471" s="171"/>
      <c r="BG1471" s="171"/>
      <c r="BH1471" s="184"/>
      <c r="BI1471" s="178"/>
      <c r="BJ1471" s="178"/>
      <c r="BK1471" s="172"/>
      <c r="BM1471" s="9"/>
      <c r="BO1471" s="22" t="s">
        <v>260</v>
      </c>
      <c r="BP1471" s="25">
        <f>IF(ISNUMBER(SEARCH("S",A1464)),COUNTIF(BK1463:BK1472,"False"),0)</f>
        <v>0</v>
      </c>
      <c r="BQ1471" s="25">
        <f>IF(ISNUMBER(SEARCH("S",A1464)),COUNTIF(BK1491:BK1500,"False"),0)</f>
        <v>0</v>
      </c>
      <c r="BR1471" s="25">
        <f>IF(ISNUMBER(SEARCH("S",A1464)),COUNTIF(BK1473:BK1490,"False"),0)</f>
        <v>0</v>
      </c>
      <c r="BS1471" s="25">
        <f>IF(ISNUMBER(SEARCH("S",A1464)),COUNTIF(BK1463:BK1472,"False")+COUNTIF(BK1493:BK1496,"False"),0)</f>
        <v>0</v>
      </c>
      <c r="BT1471" s="25">
        <f>IF(ISNUMBER(SEARCH("S",A1464)),COUNTIF(BK1473:BK1482,"False"),0)</f>
        <v>0</v>
      </c>
      <c r="BU1471" s="25">
        <f>IF(ISNUMBER(SEARCH("S",A1464)),COUNTIF(BK1483:BK1492,"False")+COUNTIF(BK1497:BK1500,"False"),0)</f>
        <v>0</v>
      </c>
    </row>
    <row r="1472" spans="1:123" x14ac:dyDescent="0.45">
      <c r="B1472" s="189"/>
      <c r="C1472" s="171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71"/>
      <c r="AI1472" s="171"/>
      <c r="AJ1472" s="171"/>
      <c r="AK1472" s="171"/>
      <c r="AL1472" s="171"/>
      <c r="AM1472" s="171"/>
      <c r="AN1472" s="171"/>
      <c r="AO1472" s="171"/>
      <c r="AP1472" s="171"/>
      <c r="AQ1472" s="171"/>
      <c r="AR1472" s="171"/>
      <c r="AS1472" s="171"/>
      <c r="AT1472" s="171"/>
      <c r="AU1472" s="171"/>
      <c r="AV1472" s="171"/>
      <c r="AW1472" s="171"/>
      <c r="AX1472" s="171"/>
      <c r="AY1472" s="171"/>
      <c r="AZ1472" s="171"/>
      <c r="BA1472" s="171"/>
      <c r="BB1472" s="171"/>
      <c r="BC1472" s="171"/>
      <c r="BD1472" s="171"/>
      <c r="BE1472" s="171"/>
      <c r="BF1472" s="171"/>
      <c r="BG1472" s="171"/>
      <c r="BH1472" s="184"/>
      <c r="BI1472" s="178"/>
      <c r="BJ1472" s="178"/>
      <c r="BK1472" s="172"/>
      <c r="BM1472" s="9"/>
      <c r="BO1472" s="22" t="s">
        <v>352</v>
      </c>
      <c r="BP1472" s="25">
        <f>IF(ISNUMBER(SEARCH("P",A1464)),COUNTIF(BK1463:BK1472,"False"),0)</f>
        <v>0</v>
      </c>
      <c r="BQ1472" s="25">
        <f>IF(ISNUMBER(SEARCH("P",A1464)),COUNTIF(BK1484:BK1493,"False"),0)</f>
        <v>0</v>
      </c>
      <c r="BR1472" s="25">
        <f>IF(ISNUMBER(SEARCH("P",A1464)),COUNTIF(BK1473:BK1483,"False"),0)</f>
        <v>0</v>
      </c>
      <c r="BS1472" s="25">
        <f>IF(ISNUMBER(SEARCH("P",A1464)),COUNTIF(BK1463:BK1471,"False")+COUNTIF(BK1490:BK1491,"False"),0)</f>
        <v>0</v>
      </c>
      <c r="BT1472" s="25">
        <f>IF(ISNUMBER(SEARCH("P",A1464)),COUNTIF(BK1472:BK1480,"False"),0)</f>
        <v>0</v>
      </c>
      <c r="BU1472" s="25">
        <f>IF(ISNUMBER(SEARCH("P",A1464)),COUNTIF(BK1481:BK1489,"False")+COUNTIF(BK1492:BK1493,"False"),0)</f>
        <v>0</v>
      </c>
    </row>
    <row r="1473" spans="2:76" x14ac:dyDescent="0.45">
      <c r="B1473" s="189"/>
      <c r="C1473" s="171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71"/>
      <c r="AI1473" s="171"/>
      <c r="AJ1473" s="171"/>
      <c r="AK1473" s="171"/>
      <c r="AL1473" s="171"/>
      <c r="AM1473" s="171"/>
      <c r="AN1473" s="171"/>
      <c r="AO1473" s="171"/>
      <c r="AP1473" s="171"/>
      <c r="AQ1473" s="171"/>
      <c r="AR1473" s="171"/>
      <c r="AS1473" s="171"/>
      <c r="AT1473" s="171"/>
      <c r="AU1473" s="171"/>
      <c r="AV1473" s="171"/>
      <c r="AW1473" s="171"/>
      <c r="AX1473" s="171"/>
      <c r="AY1473" s="171"/>
      <c r="AZ1473" s="171"/>
      <c r="BA1473" s="171"/>
      <c r="BB1473" s="171"/>
      <c r="BC1473" s="171"/>
      <c r="BD1473" s="171"/>
      <c r="BE1473" s="171"/>
      <c r="BF1473" s="171"/>
      <c r="BG1473" s="171"/>
      <c r="BH1473" s="184"/>
      <c r="BI1473" s="178"/>
      <c r="BJ1473" s="178"/>
      <c r="BK1473" s="172"/>
      <c r="BM1473" s="9"/>
      <c r="BO1473" s="22" t="s">
        <v>353</v>
      </c>
      <c r="BP1473" s="25">
        <f>IF(ISNUMBER(SEARCH("A",A1464)),COUNTIF(BK1463:BK1472,"False"),0)</f>
        <v>0</v>
      </c>
      <c r="BQ1473" s="25">
        <f>IF(ISNUMBER(SEARCH("A",A1464)),COUNTIF(BK1513:BK1522,"False"),0)</f>
        <v>0</v>
      </c>
      <c r="BR1473" s="25">
        <f>IF(ISNUMBER(SEARCH("A",A1464)),COUNTIF(BK1473:BK1512,"False"),0)</f>
        <v>0</v>
      </c>
      <c r="BS1473" s="25">
        <f>IF(ISNUMBER(SEARCH("A",A1464)),COUNTIF(BK1463:BK1482,"False"),0)</f>
        <v>0</v>
      </c>
      <c r="BT1473" s="25">
        <f>IF(ISNUMBER(SEARCH("A",A1464)),COUNTIF(BK1483:BK1502,"False"),0)</f>
        <v>0</v>
      </c>
      <c r="BU1473" s="25">
        <f>IF(ISNUMBER(SEARCH("A",A1464)),COUNTIF(BK1503:BK1522,"False"),0)</f>
        <v>0</v>
      </c>
    </row>
    <row r="1474" spans="2:76" x14ac:dyDescent="0.45">
      <c r="B1474" s="189"/>
      <c r="C1474" s="171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71"/>
      <c r="AI1474" s="171"/>
      <c r="AJ1474" s="171"/>
      <c r="AK1474" s="171"/>
      <c r="AL1474" s="171"/>
      <c r="AM1474" s="171"/>
      <c r="AN1474" s="171"/>
      <c r="AO1474" s="171"/>
      <c r="AP1474" s="171"/>
      <c r="AQ1474" s="171"/>
      <c r="AR1474" s="171"/>
      <c r="AS1474" s="171"/>
      <c r="AT1474" s="171"/>
      <c r="AU1474" s="171"/>
      <c r="AV1474" s="171"/>
      <c r="AW1474" s="171"/>
      <c r="AX1474" s="171"/>
      <c r="AY1474" s="171"/>
      <c r="AZ1474" s="171"/>
      <c r="BA1474" s="171"/>
      <c r="BB1474" s="171"/>
      <c r="BC1474" s="171"/>
      <c r="BD1474" s="171"/>
      <c r="BE1474" s="171"/>
      <c r="BF1474" s="171"/>
      <c r="BG1474" s="171"/>
      <c r="BH1474" s="184"/>
      <c r="BI1474" s="178"/>
      <c r="BJ1474" s="178"/>
      <c r="BK1474" s="172"/>
      <c r="BM1474" s="9"/>
    </row>
    <row r="1475" spans="2:76" x14ac:dyDescent="0.45">
      <c r="B1475" s="189"/>
      <c r="C1475" s="171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71"/>
      <c r="AI1475" s="171"/>
      <c r="AJ1475" s="171"/>
      <c r="AK1475" s="171"/>
      <c r="AL1475" s="171"/>
      <c r="AM1475" s="171"/>
      <c r="AN1475" s="171"/>
      <c r="AO1475" s="171"/>
      <c r="AP1475" s="171"/>
      <c r="AQ1475" s="171"/>
      <c r="AR1475" s="171"/>
      <c r="AS1475" s="171"/>
      <c r="AT1475" s="171"/>
      <c r="AU1475" s="171"/>
      <c r="AV1475" s="171"/>
      <c r="AW1475" s="171"/>
      <c r="AX1475" s="171"/>
      <c r="AY1475" s="171"/>
      <c r="AZ1475" s="171"/>
      <c r="BA1475" s="171"/>
      <c r="BB1475" s="171"/>
      <c r="BC1475" s="171"/>
      <c r="BD1475" s="171"/>
      <c r="BE1475" s="171"/>
      <c r="BF1475" s="171"/>
      <c r="BG1475" s="171"/>
      <c r="BH1475" s="184"/>
      <c r="BI1475" s="178"/>
      <c r="BJ1475" s="178"/>
      <c r="BK1475" s="172"/>
      <c r="BM1475" s="9"/>
    </row>
    <row r="1476" spans="2:76" x14ac:dyDescent="0.45">
      <c r="B1476" s="189"/>
      <c r="C1476" s="171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71"/>
      <c r="AI1476" s="171"/>
      <c r="AJ1476" s="171"/>
      <c r="AK1476" s="171"/>
      <c r="AL1476" s="171"/>
      <c r="AM1476" s="171"/>
      <c r="AN1476" s="171"/>
      <c r="AO1476" s="171"/>
      <c r="AP1476" s="171"/>
      <c r="AQ1476" s="171"/>
      <c r="AR1476" s="171"/>
      <c r="AS1476" s="171"/>
      <c r="AT1476" s="171"/>
      <c r="AU1476" s="171"/>
      <c r="AV1476" s="171"/>
      <c r="AW1476" s="171"/>
      <c r="AX1476" s="171"/>
      <c r="AY1476" s="171"/>
      <c r="AZ1476" s="171"/>
      <c r="BA1476" s="171"/>
      <c r="BB1476" s="171"/>
      <c r="BC1476" s="171"/>
      <c r="BD1476" s="171"/>
      <c r="BE1476" s="171"/>
      <c r="BF1476" s="171"/>
      <c r="BG1476" s="171"/>
      <c r="BH1476" s="184"/>
      <c r="BI1476" s="178"/>
      <c r="BJ1476" s="178"/>
      <c r="BK1476" s="172"/>
      <c r="BM1476" s="9"/>
    </row>
    <row r="1477" spans="2:76" x14ac:dyDescent="0.45">
      <c r="B1477" s="189"/>
      <c r="C1477" s="171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71"/>
      <c r="AI1477" s="171"/>
      <c r="AJ1477" s="171"/>
      <c r="AK1477" s="171"/>
      <c r="AL1477" s="171"/>
      <c r="AM1477" s="171"/>
      <c r="AN1477" s="171"/>
      <c r="AO1477" s="171"/>
      <c r="AP1477" s="171"/>
      <c r="AQ1477" s="171"/>
      <c r="AR1477" s="171"/>
      <c r="AS1477" s="171"/>
      <c r="AT1477" s="171"/>
      <c r="AU1477" s="171"/>
      <c r="AV1477" s="171"/>
      <c r="AW1477" s="171"/>
      <c r="AX1477" s="171"/>
      <c r="AY1477" s="171"/>
      <c r="AZ1477" s="171"/>
      <c r="BA1477" s="171"/>
      <c r="BB1477" s="171"/>
      <c r="BC1477" s="171"/>
      <c r="BD1477" s="171"/>
      <c r="BE1477" s="171"/>
      <c r="BF1477" s="171"/>
      <c r="BG1477" s="171"/>
      <c r="BH1477" s="184"/>
      <c r="BI1477" s="178"/>
      <c r="BJ1477" s="178"/>
      <c r="BK1477" s="172"/>
      <c r="BM1477" s="9"/>
    </row>
    <row r="1478" spans="2:76" x14ac:dyDescent="0.45">
      <c r="B1478" s="189"/>
      <c r="C1478" s="171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71"/>
      <c r="AI1478" s="171"/>
      <c r="AJ1478" s="171"/>
      <c r="AK1478" s="171"/>
      <c r="AL1478" s="171"/>
      <c r="AM1478" s="171"/>
      <c r="AN1478" s="171"/>
      <c r="AO1478" s="171"/>
      <c r="AP1478" s="171"/>
      <c r="AQ1478" s="171"/>
      <c r="AR1478" s="171"/>
      <c r="AS1478" s="171"/>
      <c r="AT1478" s="171"/>
      <c r="AU1478" s="171"/>
      <c r="AV1478" s="171"/>
      <c r="AW1478" s="171"/>
      <c r="AX1478" s="171"/>
      <c r="AY1478" s="171"/>
      <c r="AZ1478" s="171"/>
      <c r="BA1478" s="171"/>
      <c r="BB1478" s="171"/>
      <c r="BC1478" s="171"/>
      <c r="BD1478" s="171"/>
      <c r="BE1478" s="171"/>
      <c r="BF1478" s="171"/>
      <c r="BG1478" s="171"/>
      <c r="BH1478" s="184"/>
      <c r="BI1478" s="178"/>
      <c r="BJ1478" s="178"/>
      <c r="BK1478" s="172"/>
      <c r="BM1478" s="9"/>
    </row>
    <row r="1479" spans="2:76" x14ac:dyDescent="0.45">
      <c r="B1479" s="189"/>
      <c r="C1479" s="171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71"/>
      <c r="AI1479" s="171"/>
      <c r="AJ1479" s="171"/>
      <c r="AK1479" s="171"/>
      <c r="AL1479" s="171"/>
      <c r="AM1479" s="171"/>
      <c r="AN1479" s="171"/>
      <c r="AO1479" s="171"/>
      <c r="AP1479" s="171"/>
      <c r="AQ1479" s="171"/>
      <c r="AR1479" s="171"/>
      <c r="AS1479" s="171"/>
      <c r="AT1479" s="171"/>
      <c r="AU1479" s="171"/>
      <c r="AV1479" s="171"/>
      <c r="AW1479" s="171"/>
      <c r="AX1479" s="171"/>
      <c r="AY1479" s="171"/>
      <c r="AZ1479" s="171"/>
      <c r="BA1479" s="171"/>
      <c r="BB1479" s="171"/>
      <c r="BC1479" s="171"/>
      <c r="BD1479" s="171"/>
      <c r="BE1479" s="171"/>
      <c r="BF1479" s="171"/>
      <c r="BG1479" s="171"/>
      <c r="BH1479" s="184"/>
      <c r="BI1479" s="178"/>
      <c r="BJ1479" s="178"/>
      <c r="BK1479" s="172"/>
      <c r="BM1479" s="9"/>
    </row>
    <row r="1480" spans="2:76" x14ac:dyDescent="0.45">
      <c r="B1480" s="189"/>
      <c r="C1480" s="171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71"/>
      <c r="AI1480" s="171"/>
      <c r="AJ1480" s="171"/>
      <c r="AK1480" s="171"/>
      <c r="AL1480" s="171"/>
      <c r="AM1480" s="171"/>
      <c r="AN1480" s="171"/>
      <c r="AO1480" s="171"/>
      <c r="AP1480" s="171"/>
      <c r="AQ1480" s="171"/>
      <c r="AR1480" s="171"/>
      <c r="AS1480" s="171"/>
      <c r="AT1480" s="171"/>
      <c r="AU1480" s="171"/>
      <c r="AV1480" s="171"/>
      <c r="AW1480" s="171"/>
      <c r="AX1480" s="171"/>
      <c r="AY1480" s="171"/>
      <c r="AZ1480" s="171"/>
      <c r="BA1480" s="171"/>
      <c r="BB1480" s="171"/>
      <c r="BC1480" s="171"/>
      <c r="BD1480" s="171"/>
      <c r="BE1480" s="171"/>
      <c r="BF1480" s="171"/>
      <c r="BG1480" s="171"/>
      <c r="BH1480" s="184"/>
      <c r="BI1480" s="178"/>
      <c r="BJ1480" s="178"/>
      <c r="BK1480" s="172"/>
      <c r="BM1480" s="9"/>
    </row>
    <row r="1481" spans="2:76" x14ac:dyDescent="0.45">
      <c r="B1481" s="189"/>
      <c r="C1481" s="171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71"/>
      <c r="AI1481" s="171"/>
      <c r="AJ1481" s="171"/>
      <c r="AK1481" s="171"/>
      <c r="AL1481" s="171"/>
      <c r="AM1481" s="171"/>
      <c r="AN1481" s="171"/>
      <c r="AO1481" s="171"/>
      <c r="AP1481" s="171"/>
      <c r="AQ1481" s="171"/>
      <c r="AR1481" s="171"/>
      <c r="AS1481" s="171"/>
      <c r="AT1481" s="171"/>
      <c r="AU1481" s="171"/>
      <c r="AV1481" s="171"/>
      <c r="AW1481" s="171"/>
      <c r="AX1481" s="171"/>
      <c r="AY1481" s="171"/>
      <c r="AZ1481" s="171"/>
      <c r="BA1481" s="171"/>
      <c r="BB1481" s="171"/>
      <c r="BC1481" s="171"/>
      <c r="BD1481" s="171"/>
      <c r="BE1481" s="171"/>
      <c r="BF1481" s="171"/>
      <c r="BG1481" s="171"/>
      <c r="BH1481" s="184"/>
      <c r="BI1481" s="178"/>
      <c r="BJ1481" s="178"/>
      <c r="BK1481" s="172"/>
      <c r="BM1481" s="9"/>
    </row>
    <row r="1482" spans="2:76" x14ac:dyDescent="0.45">
      <c r="B1482" s="189"/>
      <c r="C1482" s="171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71"/>
      <c r="AI1482" s="171"/>
      <c r="AJ1482" s="171"/>
      <c r="AK1482" s="171"/>
      <c r="AL1482" s="171"/>
      <c r="AM1482" s="171"/>
      <c r="AN1482" s="171"/>
      <c r="AO1482" s="171"/>
      <c r="AP1482" s="171"/>
      <c r="AQ1482" s="171"/>
      <c r="AR1482" s="171"/>
      <c r="AS1482" s="171"/>
      <c r="AT1482" s="171"/>
      <c r="AU1482" s="171"/>
      <c r="AV1482" s="171"/>
      <c r="AW1482" s="171"/>
      <c r="AX1482" s="171"/>
      <c r="AY1482" s="171"/>
      <c r="AZ1482" s="171"/>
      <c r="BA1482" s="171"/>
      <c r="BB1482" s="171"/>
      <c r="BC1482" s="171"/>
      <c r="BD1482" s="171"/>
      <c r="BE1482" s="171"/>
      <c r="BF1482" s="171"/>
      <c r="BG1482" s="171"/>
      <c r="BH1482" s="184"/>
      <c r="BI1482" s="178"/>
      <c r="BJ1482" s="178"/>
      <c r="BK1482" s="172"/>
      <c r="BM1482" s="9"/>
      <c r="BX1482" t="s">
        <v>341</v>
      </c>
    </row>
    <row r="1483" spans="2:76" x14ac:dyDescent="0.45">
      <c r="B1483" s="189"/>
      <c r="C1483" s="171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71"/>
      <c r="AI1483" s="171"/>
      <c r="AJ1483" s="171"/>
      <c r="AK1483" s="171"/>
      <c r="AL1483" s="171"/>
      <c r="AM1483" s="171"/>
      <c r="AN1483" s="171"/>
      <c r="AO1483" s="171"/>
      <c r="AP1483" s="171"/>
      <c r="AQ1483" s="171"/>
      <c r="AR1483" s="171"/>
      <c r="AS1483" s="171"/>
      <c r="AT1483" s="171"/>
      <c r="AU1483" s="171"/>
      <c r="AV1483" s="171"/>
      <c r="AW1483" s="171"/>
      <c r="AX1483" s="171"/>
      <c r="AY1483" s="171"/>
      <c r="AZ1483" s="171"/>
      <c r="BA1483" s="171"/>
      <c r="BB1483" s="171"/>
      <c r="BC1483" s="171"/>
      <c r="BD1483" s="171"/>
      <c r="BE1483" s="171"/>
      <c r="BF1483" s="171"/>
      <c r="BG1483" s="171"/>
      <c r="BH1483" s="184"/>
      <c r="BI1483" s="178"/>
      <c r="BJ1483" s="178"/>
      <c r="BK1483" s="172"/>
      <c r="BM1483" s="9"/>
    </row>
    <row r="1484" spans="2:76" x14ac:dyDescent="0.45">
      <c r="B1484" s="189"/>
      <c r="C1484" s="171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71"/>
      <c r="AI1484" s="171"/>
      <c r="AJ1484" s="171"/>
      <c r="AK1484" s="171"/>
      <c r="AL1484" s="171"/>
      <c r="AM1484" s="171"/>
      <c r="AN1484" s="171"/>
      <c r="AO1484" s="171"/>
      <c r="AP1484" s="171"/>
      <c r="AQ1484" s="171"/>
      <c r="AR1484" s="171"/>
      <c r="AS1484" s="171"/>
      <c r="AT1484" s="171"/>
      <c r="AU1484" s="171"/>
      <c r="AV1484" s="171"/>
      <c r="AW1484" s="171"/>
      <c r="AX1484" s="171"/>
      <c r="AY1484" s="171"/>
      <c r="AZ1484" s="171"/>
      <c r="BA1484" s="171"/>
      <c r="BB1484" s="171"/>
      <c r="BC1484" s="171"/>
      <c r="BD1484" s="171"/>
      <c r="BE1484" s="171"/>
      <c r="BF1484" s="171"/>
      <c r="BG1484" s="171"/>
      <c r="BH1484" s="184"/>
      <c r="BI1484" s="178"/>
      <c r="BJ1484" s="178"/>
      <c r="BK1484" s="172"/>
      <c r="BM1484" s="9"/>
    </row>
    <row r="1485" spans="2:76" x14ac:dyDescent="0.45">
      <c r="B1485" s="189"/>
      <c r="C1485" s="171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71"/>
      <c r="AI1485" s="171"/>
      <c r="AJ1485" s="171"/>
      <c r="AK1485" s="171"/>
      <c r="AL1485" s="171"/>
      <c r="AM1485" s="171"/>
      <c r="AN1485" s="171"/>
      <c r="AO1485" s="171"/>
      <c r="AP1485" s="171"/>
      <c r="AQ1485" s="171"/>
      <c r="AR1485" s="171"/>
      <c r="AS1485" s="171"/>
      <c r="AT1485" s="171"/>
      <c r="AU1485" s="171"/>
      <c r="AV1485" s="171"/>
      <c r="AW1485" s="171"/>
      <c r="AX1485" s="171"/>
      <c r="AY1485" s="171"/>
      <c r="AZ1485" s="171"/>
      <c r="BA1485" s="171"/>
      <c r="BB1485" s="171"/>
      <c r="BC1485" s="171"/>
      <c r="BD1485" s="171"/>
      <c r="BE1485" s="171"/>
      <c r="BF1485" s="171"/>
      <c r="BG1485" s="171"/>
      <c r="BH1485" s="184"/>
      <c r="BI1485" s="178"/>
      <c r="BJ1485" s="178"/>
      <c r="BK1485" s="172"/>
      <c r="BM1485" s="9"/>
    </row>
    <row r="1486" spans="2:76" x14ac:dyDescent="0.45">
      <c r="B1486" s="189"/>
      <c r="C1486" s="171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71"/>
      <c r="AI1486" s="171"/>
      <c r="AJ1486" s="171"/>
      <c r="AK1486" s="171"/>
      <c r="AL1486" s="171"/>
      <c r="AM1486" s="171"/>
      <c r="AN1486" s="171"/>
      <c r="AO1486" s="171"/>
      <c r="AP1486" s="171"/>
      <c r="AQ1486" s="171"/>
      <c r="AR1486" s="171"/>
      <c r="AS1486" s="171"/>
      <c r="AT1486" s="171"/>
      <c r="AU1486" s="171"/>
      <c r="AV1486" s="171"/>
      <c r="AW1486" s="171"/>
      <c r="AX1486" s="171"/>
      <c r="AY1486" s="171"/>
      <c r="AZ1486" s="171"/>
      <c r="BA1486" s="171"/>
      <c r="BB1486" s="171"/>
      <c r="BC1486" s="171"/>
      <c r="BD1486" s="171"/>
      <c r="BE1486" s="171"/>
      <c r="BF1486" s="171"/>
      <c r="BG1486" s="171"/>
      <c r="BH1486" s="184"/>
      <c r="BI1486" s="178"/>
      <c r="BJ1486" s="178"/>
      <c r="BK1486" s="172"/>
      <c r="BM1486" s="9"/>
    </row>
    <row r="1487" spans="2:76" x14ac:dyDescent="0.45">
      <c r="B1487" s="189"/>
      <c r="C1487" s="171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71"/>
      <c r="AI1487" s="171"/>
      <c r="AJ1487" s="171"/>
      <c r="AK1487" s="171"/>
      <c r="AL1487" s="171"/>
      <c r="AM1487" s="171"/>
      <c r="AN1487" s="171"/>
      <c r="AO1487" s="171"/>
      <c r="AP1487" s="171"/>
      <c r="AQ1487" s="171"/>
      <c r="AR1487" s="171"/>
      <c r="AS1487" s="171"/>
      <c r="AT1487" s="171"/>
      <c r="AU1487" s="171"/>
      <c r="AV1487" s="171"/>
      <c r="AW1487" s="171"/>
      <c r="AX1487" s="171"/>
      <c r="AY1487" s="171"/>
      <c r="AZ1487" s="171"/>
      <c r="BA1487" s="171"/>
      <c r="BB1487" s="171"/>
      <c r="BC1487" s="171"/>
      <c r="BD1487" s="171"/>
      <c r="BE1487" s="171"/>
      <c r="BF1487" s="171"/>
      <c r="BG1487" s="171"/>
      <c r="BH1487" s="184"/>
      <c r="BI1487" s="178"/>
      <c r="BJ1487" s="178"/>
      <c r="BK1487" s="172"/>
      <c r="BM1487" s="9"/>
    </row>
    <row r="1488" spans="2:76" x14ac:dyDescent="0.45">
      <c r="B1488" s="189"/>
      <c r="C1488" s="171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71"/>
      <c r="AI1488" s="171"/>
      <c r="AJ1488" s="171"/>
      <c r="AK1488" s="171"/>
      <c r="AL1488" s="171"/>
      <c r="AM1488" s="171"/>
      <c r="AN1488" s="171"/>
      <c r="AO1488" s="171"/>
      <c r="AP1488" s="171"/>
      <c r="AQ1488" s="171"/>
      <c r="AR1488" s="171"/>
      <c r="AS1488" s="171"/>
      <c r="AT1488" s="171"/>
      <c r="AU1488" s="171"/>
      <c r="AV1488" s="171"/>
      <c r="AW1488" s="171"/>
      <c r="AX1488" s="171"/>
      <c r="AY1488" s="171"/>
      <c r="AZ1488" s="171"/>
      <c r="BA1488" s="171"/>
      <c r="BB1488" s="171"/>
      <c r="BC1488" s="171"/>
      <c r="BD1488" s="171"/>
      <c r="BE1488" s="171"/>
      <c r="BF1488" s="171"/>
      <c r="BG1488" s="171"/>
      <c r="BH1488" s="184"/>
      <c r="BI1488" s="178"/>
      <c r="BJ1488" s="178"/>
      <c r="BK1488" s="172"/>
      <c r="BM1488" s="9"/>
    </row>
    <row r="1489" spans="2:65" x14ac:dyDescent="0.45">
      <c r="B1489" s="189"/>
      <c r="C1489" s="171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71"/>
      <c r="AI1489" s="171"/>
      <c r="AJ1489" s="171"/>
      <c r="AK1489" s="171"/>
      <c r="AL1489" s="171"/>
      <c r="AM1489" s="171"/>
      <c r="AN1489" s="171"/>
      <c r="AO1489" s="171"/>
      <c r="AP1489" s="171"/>
      <c r="AQ1489" s="171"/>
      <c r="AR1489" s="171"/>
      <c r="AS1489" s="171"/>
      <c r="AT1489" s="171"/>
      <c r="AU1489" s="171"/>
      <c r="AV1489" s="171"/>
      <c r="AW1489" s="171"/>
      <c r="AX1489" s="171"/>
      <c r="AY1489" s="171"/>
      <c r="AZ1489" s="171"/>
      <c r="BA1489" s="171"/>
      <c r="BB1489" s="171"/>
      <c r="BC1489" s="171"/>
      <c r="BD1489" s="171"/>
      <c r="BE1489" s="171"/>
      <c r="BF1489" s="171"/>
      <c r="BG1489" s="171"/>
      <c r="BH1489" s="184"/>
      <c r="BI1489" s="178"/>
      <c r="BJ1489" s="178"/>
      <c r="BK1489" s="172"/>
      <c r="BM1489" s="9"/>
    </row>
    <row r="1490" spans="2:65" x14ac:dyDescent="0.45">
      <c r="B1490" s="189"/>
      <c r="C1490" s="171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71"/>
      <c r="AI1490" s="171"/>
      <c r="AJ1490" s="171"/>
      <c r="AK1490" s="171"/>
      <c r="AL1490" s="171"/>
      <c r="AM1490" s="171"/>
      <c r="AN1490" s="171"/>
      <c r="AO1490" s="171"/>
      <c r="AP1490" s="171"/>
      <c r="AQ1490" s="171"/>
      <c r="AR1490" s="171"/>
      <c r="AS1490" s="171"/>
      <c r="AT1490" s="171"/>
      <c r="AU1490" s="171"/>
      <c r="AV1490" s="171"/>
      <c r="AW1490" s="171"/>
      <c r="AX1490" s="171"/>
      <c r="AY1490" s="171"/>
      <c r="AZ1490" s="171"/>
      <c r="BA1490" s="171"/>
      <c r="BB1490" s="171"/>
      <c r="BC1490" s="171"/>
      <c r="BD1490" s="171"/>
      <c r="BE1490" s="171"/>
      <c r="BF1490" s="171"/>
      <c r="BG1490" s="171"/>
      <c r="BH1490" s="184"/>
      <c r="BI1490" s="178"/>
      <c r="BJ1490" s="178"/>
      <c r="BK1490" s="172"/>
      <c r="BM1490" s="9"/>
    </row>
    <row r="1491" spans="2:65" x14ac:dyDescent="0.45">
      <c r="B1491" s="189"/>
      <c r="C1491" s="171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71"/>
      <c r="AI1491" s="171"/>
      <c r="AJ1491" s="171"/>
      <c r="AK1491" s="171"/>
      <c r="AL1491" s="171"/>
      <c r="AM1491" s="171"/>
      <c r="AN1491" s="171"/>
      <c r="AO1491" s="171"/>
      <c r="AP1491" s="171"/>
      <c r="AQ1491" s="171"/>
      <c r="AR1491" s="171"/>
      <c r="AS1491" s="171"/>
      <c r="AT1491" s="171"/>
      <c r="AU1491" s="171"/>
      <c r="AV1491" s="171"/>
      <c r="AW1491" s="171"/>
      <c r="AX1491" s="171"/>
      <c r="AY1491" s="171"/>
      <c r="AZ1491" s="171"/>
      <c r="BA1491" s="171"/>
      <c r="BB1491" s="171"/>
      <c r="BC1491" s="171"/>
      <c r="BD1491" s="171"/>
      <c r="BE1491" s="171"/>
      <c r="BF1491" s="171"/>
      <c r="BG1491" s="171"/>
      <c r="BH1491" s="184"/>
      <c r="BI1491" s="178"/>
      <c r="BJ1491" s="178"/>
      <c r="BK1491" s="172"/>
      <c r="BM1491" s="9"/>
    </row>
    <row r="1492" spans="2:65" x14ac:dyDescent="0.45">
      <c r="B1492" s="189"/>
      <c r="C1492" s="171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71"/>
      <c r="AI1492" s="171"/>
      <c r="AJ1492" s="171"/>
      <c r="AK1492" s="171"/>
      <c r="AL1492" s="171"/>
      <c r="AM1492" s="171"/>
      <c r="AN1492" s="171"/>
      <c r="AO1492" s="171"/>
      <c r="AP1492" s="171"/>
      <c r="AQ1492" s="171"/>
      <c r="AR1492" s="171"/>
      <c r="AS1492" s="171"/>
      <c r="AT1492" s="171"/>
      <c r="AU1492" s="171"/>
      <c r="AV1492" s="171"/>
      <c r="AW1492" s="171"/>
      <c r="AX1492" s="171"/>
      <c r="AY1492" s="171"/>
      <c r="AZ1492" s="171"/>
      <c r="BA1492" s="171"/>
      <c r="BB1492" s="171"/>
      <c r="BC1492" s="171"/>
      <c r="BD1492" s="171"/>
      <c r="BE1492" s="171"/>
      <c r="BF1492" s="171"/>
      <c r="BG1492" s="171"/>
      <c r="BH1492" s="184"/>
      <c r="BI1492" s="178"/>
      <c r="BJ1492" s="178"/>
      <c r="BK1492" s="172"/>
      <c r="BM1492" s="9"/>
    </row>
    <row r="1493" spans="2:65" x14ac:dyDescent="0.45">
      <c r="B1493" s="189"/>
      <c r="C1493" s="171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71"/>
      <c r="AI1493" s="171"/>
      <c r="AJ1493" s="171"/>
      <c r="AK1493" s="171"/>
      <c r="AL1493" s="171"/>
      <c r="AM1493" s="171"/>
      <c r="AN1493" s="171"/>
      <c r="AO1493" s="171"/>
      <c r="AP1493" s="171"/>
      <c r="AQ1493" s="171"/>
      <c r="AR1493" s="171"/>
      <c r="AS1493" s="171"/>
      <c r="AT1493" s="171"/>
      <c r="AU1493" s="171"/>
      <c r="AV1493" s="171"/>
      <c r="AW1493" s="171"/>
      <c r="AX1493" s="171"/>
      <c r="AY1493" s="171"/>
      <c r="AZ1493" s="171"/>
      <c r="BA1493" s="171"/>
      <c r="BB1493" s="171"/>
      <c r="BC1493" s="171"/>
      <c r="BD1493" s="171"/>
      <c r="BE1493" s="171"/>
      <c r="BF1493" s="171"/>
      <c r="BG1493" s="171"/>
      <c r="BH1493" s="184"/>
      <c r="BI1493" s="178"/>
      <c r="BJ1493" s="178"/>
      <c r="BK1493" s="172"/>
      <c r="BM1493" s="9"/>
    </row>
    <row r="1494" spans="2:65" x14ac:dyDescent="0.45">
      <c r="B1494" s="189"/>
      <c r="C1494" s="171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71"/>
      <c r="AI1494" s="171"/>
      <c r="AJ1494" s="171"/>
      <c r="AK1494" s="171"/>
      <c r="AL1494" s="171"/>
      <c r="AM1494" s="171"/>
      <c r="AN1494" s="171"/>
      <c r="AO1494" s="171"/>
      <c r="AP1494" s="171"/>
      <c r="AQ1494" s="171"/>
      <c r="AR1494" s="171"/>
      <c r="AS1494" s="171"/>
      <c r="AT1494" s="171"/>
      <c r="AU1494" s="171"/>
      <c r="AV1494" s="171"/>
      <c r="AW1494" s="171"/>
      <c r="AX1494" s="171"/>
      <c r="AY1494" s="171"/>
      <c r="AZ1494" s="171"/>
      <c r="BA1494" s="171"/>
      <c r="BB1494" s="171"/>
      <c r="BC1494" s="171"/>
      <c r="BD1494" s="171"/>
      <c r="BE1494" s="171"/>
      <c r="BF1494" s="171"/>
      <c r="BG1494" s="171"/>
      <c r="BH1494" s="184"/>
      <c r="BI1494" s="178"/>
      <c r="BJ1494" s="178"/>
      <c r="BK1494" s="172"/>
      <c r="BM1494" s="9"/>
    </row>
    <row r="1495" spans="2:65" x14ac:dyDescent="0.45">
      <c r="B1495" s="189"/>
      <c r="C1495" s="171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71"/>
      <c r="AI1495" s="171"/>
      <c r="AJ1495" s="171"/>
      <c r="AK1495" s="171"/>
      <c r="AL1495" s="171"/>
      <c r="AM1495" s="171"/>
      <c r="AN1495" s="171"/>
      <c r="AO1495" s="171"/>
      <c r="AP1495" s="171"/>
      <c r="AQ1495" s="171"/>
      <c r="AR1495" s="171"/>
      <c r="AS1495" s="171"/>
      <c r="AT1495" s="171"/>
      <c r="AU1495" s="171"/>
      <c r="AV1495" s="171"/>
      <c r="AW1495" s="171"/>
      <c r="AX1495" s="171"/>
      <c r="AY1495" s="171"/>
      <c r="AZ1495" s="171"/>
      <c r="BA1495" s="171"/>
      <c r="BB1495" s="171"/>
      <c r="BC1495" s="171"/>
      <c r="BD1495" s="171"/>
      <c r="BE1495" s="171"/>
      <c r="BF1495" s="171"/>
      <c r="BG1495" s="171"/>
      <c r="BH1495" s="184"/>
      <c r="BI1495" s="178"/>
      <c r="BJ1495" s="178"/>
      <c r="BK1495" s="172"/>
      <c r="BM1495" s="9"/>
    </row>
    <row r="1496" spans="2:65" x14ac:dyDescent="0.45">
      <c r="B1496" s="189"/>
      <c r="C1496" s="171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71"/>
      <c r="AI1496" s="171"/>
      <c r="AJ1496" s="171"/>
      <c r="AK1496" s="171"/>
      <c r="AL1496" s="171"/>
      <c r="AM1496" s="171"/>
      <c r="AN1496" s="171"/>
      <c r="AO1496" s="171"/>
      <c r="AP1496" s="171"/>
      <c r="AQ1496" s="171"/>
      <c r="AR1496" s="171"/>
      <c r="AS1496" s="171"/>
      <c r="AT1496" s="171"/>
      <c r="AU1496" s="171"/>
      <c r="AV1496" s="171"/>
      <c r="AW1496" s="171"/>
      <c r="AX1496" s="171"/>
      <c r="AY1496" s="171"/>
      <c r="AZ1496" s="171"/>
      <c r="BA1496" s="171"/>
      <c r="BB1496" s="171"/>
      <c r="BC1496" s="171"/>
      <c r="BD1496" s="171"/>
      <c r="BE1496" s="171"/>
      <c r="BF1496" s="171"/>
      <c r="BG1496" s="171"/>
      <c r="BH1496" s="184"/>
      <c r="BI1496" s="178"/>
      <c r="BJ1496" s="178"/>
      <c r="BK1496" s="172"/>
      <c r="BM1496" s="9"/>
    </row>
    <row r="1497" spans="2:65" x14ac:dyDescent="0.45">
      <c r="B1497" s="189"/>
      <c r="C1497" s="171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71"/>
      <c r="AI1497" s="171"/>
      <c r="AJ1497" s="171"/>
      <c r="AK1497" s="171"/>
      <c r="AL1497" s="171"/>
      <c r="AM1497" s="171"/>
      <c r="AN1497" s="171"/>
      <c r="AO1497" s="171"/>
      <c r="AP1497" s="171"/>
      <c r="AQ1497" s="171"/>
      <c r="AR1497" s="171"/>
      <c r="AS1497" s="171"/>
      <c r="AT1497" s="171"/>
      <c r="AU1497" s="171"/>
      <c r="AV1497" s="171"/>
      <c r="AW1497" s="171"/>
      <c r="AX1497" s="171"/>
      <c r="AY1497" s="171"/>
      <c r="AZ1497" s="171"/>
      <c r="BA1497" s="171"/>
      <c r="BB1497" s="171"/>
      <c r="BC1497" s="171"/>
      <c r="BD1497" s="171"/>
      <c r="BE1497" s="171"/>
      <c r="BF1497" s="171"/>
      <c r="BG1497" s="171"/>
      <c r="BH1497" s="184"/>
      <c r="BI1497" s="178"/>
      <c r="BJ1497" s="178"/>
      <c r="BK1497" s="172"/>
      <c r="BM1497" s="9"/>
    </row>
    <row r="1498" spans="2:65" x14ac:dyDescent="0.45">
      <c r="B1498" s="189"/>
      <c r="C1498" s="171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71"/>
      <c r="AI1498" s="171"/>
      <c r="AJ1498" s="171"/>
      <c r="AK1498" s="171"/>
      <c r="AL1498" s="171"/>
      <c r="AM1498" s="171"/>
      <c r="AN1498" s="171"/>
      <c r="AO1498" s="171"/>
      <c r="AP1498" s="171"/>
      <c r="AQ1498" s="171"/>
      <c r="AR1498" s="171"/>
      <c r="AS1498" s="171"/>
      <c r="AT1498" s="171"/>
      <c r="AU1498" s="171"/>
      <c r="AV1498" s="171"/>
      <c r="AW1498" s="171"/>
      <c r="AX1498" s="171"/>
      <c r="AY1498" s="171"/>
      <c r="AZ1498" s="171"/>
      <c r="BA1498" s="171"/>
      <c r="BB1498" s="171"/>
      <c r="BC1498" s="171"/>
      <c r="BD1498" s="171"/>
      <c r="BE1498" s="171"/>
      <c r="BF1498" s="171"/>
      <c r="BG1498" s="171"/>
      <c r="BH1498" s="184"/>
      <c r="BI1498" s="178"/>
      <c r="BJ1498" s="178"/>
      <c r="BK1498" s="172"/>
      <c r="BM1498" s="9"/>
    </row>
    <row r="1499" spans="2:65" x14ac:dyDescent="0.45">
      <c r="B1499" s="189"/>
      <c r="C1499" s="171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71"/>
      <c r="AI1499" s="171"/>
      <c r="AJ1499" s="171"/>
      <c r="AK1499" s="171"/>
      <c r="AL1499" s="171"/>
      <c r="AM1499" s="171"/>
      <c r="AN1499" s="171"/>
      <c r="AO1499" s="171"/>
      <c r="AP1499" s="171"/>
      <c r="AQ1499" s="171"/>
      <c r="AR1499" s="171"/>
      <c r="AS1499" s="171"/>
      <c r="AT1499" s="171"/>
      <c r="AU1499" s="171"/>
      <c r="AV1499" s="171"/>
      <c r="AW1499" s="171"/>
      <c r="AX1499" s="171"/>
      <c r="AY1499" s="171"/>
      <c r="AZ1499" s="171"/>
      <c r="BA1499" s="171"/>
      <c r="BB1499" s="171"/>
      <c r="BC1499" s="171"/>
      <c r="BD1499" s="171"/>
      <c r="BE1499" s="171"/>
      <c r="BF1499" s="171"/>
      <c r="BG1499" s="171"/>
      <c r="BH1499" s="184"/>
      <c r="BI1499" s="178"/>
      <c r="BJ1499" s="178"/>
      <c r="BK1499" s="172"/>
      <c r="BM1499" s="9"/>
    </row>
    <row r="1500" spans="2:65" x14ac:dyDescent="0.45">
      <c r="B1500" s="189"/>
      <c r="C1500" s="171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71"/>
      <c r="AI1500" s="171"/>
      <c r="AJ1500" s="171"/>
      <c r="AK1500" s="171"/>
      <c r="AL1500" s="171"/>
      <c r="AM1500" s="171"/>
      <c r="AN1500" s="171"/>
      <c r="AO1500" s="171"/>
      <c r="AP1500" s="171"/>
      <c r="AQ1500" s="171"/>
      <c r="AR1500" s="171"/>
      <c r="AS1500" s="171"/>
      <c r="AT1500" s="171"/>
      <c r="AU1500" s="171"/>
      <c r="AV1500" s="171"/>
      <c r="AW1500" s="171"/>
      <c r="AX1500" s="171"/>
      <c r="AY1500" s="171"/>
      <c r="AZ1500" s="171"/>
      <c r="BA1500" s="171"/>
      <c r="BB1500" s="171"/>
      <c r="BC1500" s="171"/>
      <c r="BD1500" s="171"/>
      <c r="BE1500" s="171"/>
      <c r="BF1500" s="171"/>
      <c r="BG1500" s="171"/>
      <c r="BH1500" s="184"/>
      <c r="BI1500" s="178"/>
      <c r="BJ1500" s="178"/>
      <c r="BK1500" s="172"/>
      <c r="BM1500" s="9"/>
    </row>
    <row r="1501" spans="2:65" x14ac:dyDescent="0.45">
      <c r="B1501" s="189"/>
      <c r="C1501" s="171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71"/>
      <c r="AI1501" s="171"/>
      <c r="AJ1501" s="171"/>
      <c r="AK1501" s="171"/>
      <c r="AL1501" s="171"/>
      <c r="AM1501" s="171"/>
      <c r="AN1501" s="171"/>
      <c r="AO1501" s="171"/>
      <c r="AP1501" s="171"/>
      <c r="AQ1501" s="171"/>
      <c r="AR1501" s="171"/>
      <c r="AS1501" s="171"/>
      <c r="AT1501" s="171"/>
      <c r="AU1501" s="171"/>
      <c r="AV1501" s="171"/>
      <c r="AW1501" s="171"/>
      <c r="AX1501" s="171"/>
      <c r="AY1501" s="171"/>
      <c r="AZ1501" s="171"/>
      <c r="BA1501" s="171"/>
      <c r="BB1501" s="171"/>
      <c r="BC1501" s="171"/>
      <c r="BD1501" s="171"/>
      <c r="BE1501" s="171"/>
      <c r="BF1501" s="171"/>
      <c r="BG1501" s="171"/>
      <c r="BH1501" s="184"/>
      <c r="BI1501" s="178"/>
      <c r="BJ1501" s="178"/>
      <c r="BK1501" s="172"/>
      <c r="BM1501" s="9"/>
    </row>
    <row r="1502" spans="2:65" x14ac:dyDescent="0.45">
      <c r="B1502" s="189"/>
      <c r="C1502" s="171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71"/>
      <c r="AI1502" s="171"/>
      <c r="AJ1502" s="171"/>
      <c r="AK1502" s="171"/>
      <c r="AL1502" s="171"/>
      <c r="AM1502" s="171"/>
      <c r="AN1502" s="171"/>
      <c r="AO1502" s="171"/>
      <c r="AP1502" s="171"/>
      <c r="AQ1502" s="171"/>
      <c r="AR1502" s="171"/>
      <c r="AS1502" s="171"/>
      <c r="AT1502" s="171"/>
      <c r="AU1502" s="171"/>
      <c r="AV1502" s="171"/>
      <c r="AW1502" s="171"/>
      <c r="AX1502" s="171"/>
      <c r="AY1502" s="171"/>
      <c r="AZ1502" s="171"/>
      <c r="BA1502" s="171"/>
      <c r="BB1502" s="171"/>
      <c r="BC1502" s="171"/>
      <c r="BD1502" s="171"/>
      <c r="BE1502" s="171"/>
      <c r="BF1502" s="171"/>
      <c r="BG1502" s="171"/>
      <c r="BH1502" s="184"/>
      <c r="BI1502" s="178"/>
      <c r="BJ1502" s="178"/>
      <c r="BK1502" s="172"/>
      <c r="BM1502" s="9"/>
    </row>
    <row r="1503" spans="2:65" x14ac:dyDescent="0.45">
      <c r="B1503" s="189"/>
      <c r="C1503" s="171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71"/>
      <c r="AI1503" s="171"/>
      <c r="AJ1503" s="171"/>
      <c r="AK1503" s="171"/>
      <c r="AL1503" s="171"/>
      <c r="AM1503" s="171"/>
      <c r="AN1503" s="171"/>
      <c r="AO1503" s="171"/>
      <c r="AP1503" s="171"/>
      <c r="AQ1503" s="171"/>
      <c r="AR1503" s="171"/>
      <c r="AS1503" s="171"/>
      <c r="AT1503" s="171"/>
      <c r="AU1503" s="171"/>
      <c r="AV1503" s="171"/>
      <c r="AW1503" s="171"/>
      <c r="AX1503" s="171"/>
      <c r="AY1503" s="171"/>
      <c r="AZ1503" s="171"/>
      <c r="BA1503" s="171"/>
      <c r="BB1503" s="171"/>
      <c r="BC1503" s="171"/>
      <c r="BD1503" s="171"/>
      <c r="BE1503" s="171"/>
      <c r="BF1503" s="171"/>
      <c r="BG1503" s="171"/>
      <c r="BH1503" s="184"/>
      <c r="BI1503" s="178"/>
      <c r="BJ1503" s="178"/>
      <c r="BK1503" s="172"/>
      <c r="BM1503" s="9"/>
    </row>
    <row r="1504" spans="2:65" x14ac:dyDescent="0.45">
      <c r="B1504" s="189"/>
      <c r="C1504" s="171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71"/>
      <c r="AI1504" s="171"/>
      <c r="AJ1504" s="171"/>
      <c r="AK1504" s="171"/>
      <c r="AL1504" s="171"/>
      <c r="AM1504" s="171"/>
      <c r="AN1504" s="171"/>
      <c r="AO1504" s="171"/>
      <c r="AP1504" s="171"/>
      <c r="AQ1504" s="171"/>
      <c r="AR1504" s="171"/>
      <c r="AS1504" s="171"/>
      <c r="AT1504" s="171"/>
      <c r="AU1504" s="171"/>
      <c r="AV1504" s="171"/>
      <c r="AW1504" s="171"/>
      <c r="AX1504" s="171"/>
      <c r="AY1504" s="171"/>
      <c r="AZ1504" s="171"/>
      <c r="BA1504" s="171"/>
      <c r="BB1504" s="171"/>
      <c r="BC1504" s="171"/>
      <c r="BD1504" s="171"/>
      <c r="BE1504" s="171"/>
      <c r="BF1504" s="171"/>
      <c r="BG1504" s="171"/>
      <c r="BH1504" s="184"/>
      <c r="BI1504" s="178"/>
      <c r="BJ1504" s="178"/>
      <c r="BK1504" s="172"/>
      <c r="BM1504" s="9"/>
    </row>
    <row r="1505" spans="2:65" x14ac:dyDescent="0.45">
      <c r="B1505" s="189"/>
      <c r="C1505" s="171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71"/>
      <c r="AI1505" s="171"/>
      <c r="AJ1505" s="171"/>
      <c r="AK1505" s="171"/>
      <c r="AL1505" s="171"/>
      <c r="AM1505" s="171"/>
      <c r="AN1505" s="171"/>
      <c r="AO1505" s="171"/>
      <c r="AP1505" s="171"/>
      <c r="AQ1505" s="171"/>
      <c r="AR1505" s="171"/>
      <c r="AS1505" s="171"/>
      <c r="AT1505" s="171"/>
      <c r="AU1505" s="171"/>
      <c r="AV1505" s="171"/>
      <c r="AW1505" s="171"/>
      <c r="AX1505" s="171"/>
      <c r="AY1505" s="171"/>
      <c r="AZ1505" s="171"/>
      <c r="BA1505" s="171"/>
      <c r="BB1505" s="171"/>
      <c r="BC1505" s="171"/>
      <c r="BD1505" s="171"/>
      <c r="BE1505" s="171"/>
      <c r="BF1505" s="171"/>
      <c r="BG1505" s="171"/>
      <c r="BH1505" s="184"/>
      <c r="BI1505" s="178"/>
      <c r="BJ1505" s="178"/>
      <c r="BK1505" s="172"/>
      <c r="BM1505" s="9"/>
    </row>
    <row r="1506" spans="2:65" x14ac:dyDescent="0.45">
      <c r="B1506" s="189"/>
      <c r="C1506" s="171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71"/>
      <c r="AI1506" s="171"/>
      <c r="AJ1506" s="171"/>
      <c r="AK1506" s="171"/>
      <c r="AL1506" s="171"/>
      <c r="AM1506" s="171"/>
      <c r="AN1506" s="171"/>
      <c r="AO1506" s="171"/>
      <c r="AP1506" s="171"/>
      <c r="AQ1506" s="171"/>
      <c r="AR1506" s="171"/>
      <c r="AS1506" s="171"/>
      <c r="AT1506" s="171"/>
      <c r="AU1506" s="171"/>
      <c r="AV1506" s="171"/>
      <c r="AW1506" s="171"/>
      <c r="AX1506" s="171"/>
      <c r="AY1506" s="171"/>
      <c r="AZ1506" s="171"/>
      <c r="BA1506" s="171"/>
      <c r="BB1506" s="171"/>
      <c r="BC1506" s="171"/>
      <c r="BD1506" s="171"/>
      <c r="BE1506" s="171"/>
      <c r="BF1506" s="171"/>
      <c r="BG1506" s="171"/>
      <c r="BH1506" s="184"/>
      <c r="BI1506" s="178"/>
      <c r="BJ1506" s="178"/>
      <c r="BK1506" s="172"/>
      <c r="BM1506" s="9"/>
    </row>
    <row r="1507" spans="2:65" x14ac:dyDescent="0.45">
      <c r="B1507" s="189"/>
      <c r="C1507" s="171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71"/>
      <c r="AI1507" s="171"/>
      <c r="AJ1507" s="171"/>
      <c r="AK1507" s="171"/>
      <c r="AL1507" s="171"/>
      <c r="AM1507" s="171"/>
      <c r="AN1507" s="171"/>
      <c r="AO1507" s="171"/>
      <c r="AP1507" s="171"/>
      <c r="AQ1507" s="171"/>
      <c r="AR1507" s="171"/>
      <c r="AS1507" s="171"/>
      <c r="AT1507" s="171"/>
      <c r="AU1507" s="171"/>
      <c r="AV1507" s="171"/>
      <c r="AW1507" s="171"/>
      <c r="AX1507" s="171"/>
      <c r="AY1507" s="171"/>
      <c r="AZ1507" s="171"/>
      <c r="BA1507" s="171"/>
      <c r="BB1507" s="171"/>
      <c r="BC1507" s="171"/>
      <c r="BD1507" s="171"/>
      <c r="BE1507" s="171"/>
      <c r="BF1507" s="171"/>
      <c r="BG1507" s="171"/>
      <c r="BH1507" s="184"/>
      <c r="BI1507" s="178"/>
      <c r="BJ1507" s="178"/>
      <c r="BK1507" s="172"/>
      <c r="BM1507" s="9"/>
    </row>
    <row r="1508" spans="2:65" x14ac:dyDescent="0.45">
      <c r="B1508" s="189"/>
      <c r="C1508" s="171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71"/>
      <c r="AI1508" s="171"/>
      <c r="AJ1508" s="171"/>
      <c r="AK1508" s="171"/>
      <c r="AL1508" s="171"/>
      <c r="AM1508" s="171"/>
      <c r="AN1508" s="171"/>
      <c r="AO1508" s="171"/>
      <c r="AP1508" s="171"/>
      <c r="AQ1508" s="171"/>
      <c r="AR1508" s="171"/>
      <c r="AS1508" s="171"/>
      <c r="AT1508" s="171"/>
      <c r="AU1508" s="171"/>
      <c r="AV1508" s="171"/>
      <c r="AW1508" s="171"/>
      <c r="AX1508" s="171"/>
      <c r="AY1508" s="171"/>
      <c r="AZ1508" s="171"/>
      <c r="BA1508" s="171"/>
      <c r="BB1508" s="171"/>
      <c r="BC1508" s="171"/>
      <c r="BD1508" s="171"/>
      <c r="BE1508" s="171"/>
      <c r="BF1508" s="171"/>
      <c r="BG1508" s="171"/>
      <c r="BH1508" s="184"/>
      <c r="BI1508" s="178"/>
      <c r="BJ1508" s="178"/>
      <c r="BK1508" s="172"/>
      <c r="BM1508" s="9"/>
    </row>
    <row r="1509" spans="2:65" x14ac:dyDescent="0.45">
      <c r="B1509" s="189"/>
      <c r="C1509" s="171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71"/>
      <c r="AI1509" s="171"/>
      <c r="AJ1509" s="171"/>
      <c r="AK1509" s="171"/>
      <c r="AL1509" s="171"/>
      <c r="AM1509" s="171"/>
      <c r="AN1509" s="171"/>
      <c r="AO1509" s="171"/>
      <c r="AP1509" s="171"/>
      <c r="AQ1509" s="171"/>
      <c r="AR1509" s="171"/>
      <c r="AS1509" s="171"/>
      <c r="AT1509" s="171"/>
      <c r="AU1509" s="171"/>
      <c r="AV1509" s="171"/>
      <c r="AW1509" s="171"/>
      <c r="AX1509" s="171"/>
      <c r="AY1509" s="171"/>
      <c r="AZ1509" s="171"/>
      <c r="BA1509" s="171"/>
      <c r="BB1509" s="171"/>
      <c r="BC1509" s="171"/>
      <c r="BD1509" s="171"/>
      <c r="BE1509" s="171"/>
      <c r="BF1509" s="171"/>
      <c r="BG1509" s="171"/>
      <c r="BH1509" s="184"/>
      <c r="BI1509" s="178"/>
      <c r="BJ1509" s="178"/>
      <c r="BK1509" s="172"/>
      <c r="BM1509" s="9"/>
    </row>
    <row r="1510" spans="2:65" x14ac:dyDescent="0.45">
      <c r="B1510" s="189"/>
      <c r="C1510" s="171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71"/>
      <c r="AI1510" s="171"/>
      <c r="AJ1510" s="171"/>
      <c r="AK1510" s="171"/>
      <c r="AL1510" s="171"/>
      <c r="AM1510" s="171"/>
      <c r="AN1510" s="171"/>
      <c r="AO1510" s="171"/>
      <c r="AP1510" s="171"/>
      <c r="AQ1510" s="171"/>
      <c r="AR1510" s="171"/>
      <c r="AS1510" s="171"/>
      <c r="AT1510" s="171"/>
      <c r="AU1510" s="171"/>
      <c r="AV1510" s="171"/>
      <c r="AW1510" s="171"/>
      <c r="AX1510" s="171"/>
      <c r="AY1510" s="171"/>
      <c r="AZ1510" s="171"/>
      <c r="BA1510" s="171"/>
      <c r="BB1510" s="171"/>
      <c r="BC1510" s="171"/>
      <c r="BD1510" s="171"/>
      <c r="BE1510" s="171"/>
      <c r="BF1510" s="171"/>
      <c r="BG1510" s="171"/>
      <c r="BH1510" s="184"/>
      <c r="BI1510" s="178"/>
      <c r="BJ1510" s="178"/>
      <c r="BK1510" s="172"/>
      <c r="BM1510" s="9"/>
    </row>
    <row r="1511" spans="2:65" x14ac:dyDescent="0.45">
      <c r="B1511" s="189"/>
      <c r="C1511" s="171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71"/>
      <c r="AI1511" s="171"/>
      <c r="AJ1511" s="171"/>
      <c r="AK1511" s="171"/>
      <c r="AL1511" s="171"/>
      <c r="AM1511" s="171"/>
      <c r="AN1511" s="171"/>
      <c r="AO1511" s="171"/>
      <c r="AP1511" s="171"/>
      <c r="AQ1511" s="171"/>
      <c r="AR1511" s="171"/>
      <c r="AS1511" s="171"/>
      <c r="AT1511" s="171"/>
      <c r="AU1511" s="171"/>
      <c r="AV1511" s="171"/>
      <c r="AW1511" s="171"/>
      <c r="AX1511" s="171"/>
      <c r="AY1511" s="171"/>
      <c r="AZ1511" s="171"/>
      <c r="BA1511" s="171"/>
      <c r="BB1511" s="171"/>
      <c r="BC1511" s="171"/>
      <c r="BD1511" s="171"/>
      <c r="BE1511" s="171"/>
      <c r="BF1511" s="171"/>
      <c r="BG1511" s="171"/>
      <c r="BH1511" s="184"/>
      <c r="BI1511" s="178"/>
      <c r="BJ1511" s="178"/>
      <c r="BK1511" s="172"/>
      <c r="BM1511" s="9"/>
    </row>
    <row r="1512" spans="2:65" x14ac:dyDescent="0.45">
      <c r="B1512" s="189"/>
      <c r="C1512" s="171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71"/>
      <c r="AI1512" s="171"/>
      <c r="AJ1512" s="171"/>
      <c r="AK1512" s="171"/>
      <c r="AL1512" s="171"/>
      <c r="AM1512" s="171"/>
      <c r="AN1512" s="171"/>
      <c r="AO1512" s="171"/>
      <c r="AP1512" s="171"/>
      <c r="AQ1512" s="171"/>
      <c r="AR1512" s="171"/>
      <c r="AS1512" s="171"/>
      <c r="AT1512" s="171"/>
      <c r="AU1512" s="171"/>
      <c r="AV1512" s="171"/>
      <c r="AW1512" s="171"/>
      <c r="AX1512" s="171"/>
      <c r="AY1512" s="171"/>
      <c r="AZ1512" s="171"/>
      <c r="BA1512" s="171"/>
      <c r="BB1512" s="171"/>
      <c r="BC1512" s="171"/>
      <c r="BD1512" s="171"/>
      <c r="BE1512" s="171"/>
      <c r="BF1512" s="171"/>
      <c r="BG1512" s="171"/>
      <c r="BH1512" s="184"/>
      <c r="BI1512" s="178"/>
      <c r="BJ1512" s="178"/>
      <c r="BK1512" s="172"/>
      <c r="BM1512" s="9"/>
    </row>
    <row r="1513" spans="2:65" x14ac:dyDescent="0.45">
      <c r="B1513" s="189"/>
      <c r="C1513" s="171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71"/>
      <c r="AI1513" s="171"/>
      <c r="AJ1513" s="171"/>
      <c r="AK1513" s="171"/>
      <c r="AL1513" s="171"/>
      <c r="AM1513" s="171"/>
      <c r="AN1513" s="171"/>
      <c r="AO1513" s="171"/>
      <c r="AP1513" s="171"/>
      <c r="AQ1513" s="171"/>
      <c r="AR1513" s="171"/>
      <c r="AS1513" s="171"/>
      <c r="AT1513" s="171"/>
      <c r="AU1513" s="171"/>
      <c r="AV1513" s="171"/>
      <c r="AW1513" s="171"/>
      <c r="AX1513" s="171"/>
      <c r="AY1513" s="171"/>
      <c r="AZ1513" s="171"/>
      <c r="BA1513" s="171"/>
      <c r="BB1513" s="171"/>
      <c r="BC1513" s="171"/>
      <c r="BD1513" s="171"/>
      <c r="BE1513" s="171"/>
      <c r="BF1513" s="171"/>
      <c r="BG1513" s="171"/>
      <c r="BH1513" s="184"/>
      <c r="BI1513" s="178"/>
      <c r="BJ1513" s="178"/>
      <c r="BK1513" s="172"/>
      <c r="BM1513" s="9"/>
    </row>
    <row r="1514" spans="2:65" x14ac:dyDescent="0.45">
      <c r="B1514" s="189"/>
      <c r="C1514" s="171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71"/>
      <c r="AI1514" s="171"/>
      <c r="AJ1514" s="171"/>
      <c r="AK1514" s="171"/>
      <c r="AL1514" s="171"/>
      <c r="AM1514" s="171"/>
      <c r="AN1514" s="171"/>
      <c r="AO1514" s="171"/>
      <c r="AP1514" s="171"/>
      <c r="AQ1514" s="171"/>
      <c r="AR1514" s="171"/>
      <c r="AS1514" s="171"/>
      <c r="AT1514" s="171"/>
      <c r="AU1514" s="171"/>
      <c r="AV1514" s="171"/>
      <c r="AW1514" s="171"/>
      <c r="AX1514" s="171"/>
      <c r="AY1514" s="171"/>
      <c r="AZ1514" s="171"/>
      <c r="BA1514" s="171"/>
      <c r="BB1514" s="171"/>
      <c r="BC1514" s="171"/>
      <c r="BD1514" s="171"/>
      <c r="BE1514" s="171"/>
      <c r="BF1514" s="171"/>
      <c r="BG1514" s="171"/>
      <c r="BH1514" s="184"/>
      <c r="BI1514" s="178"/>
      <c r="BJ1514" s="178"/>
      <c r="BK1514" s="172"/>
      <c r="BM1514" s="9"/>
    </row>
    <row r="1515" spans="2:65" x14ac:dyDescent="0.45">
      <c r="B1515" s="189"/>
      <c r="C1515" s="171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71"/>
      <c r="AI1515" s="171"/>
      <c r="AJ1515" s="171"/>
      <c r="AK1515" s="171"/>
      <c r="AL1515" s="171"/>
      <c r="AM1515" s="171"/>
      <c r="AN1515" s="171"/>
      <c r="AO1515" s="171"/>
      <c r="AP1515" s="171"/>
      <c r="AQ1515" s="171"/>
      <c r="AR1515" s="171"/>
      <c r="AS1515" s="171"/>
      <c r="AT1515" s="171"/>
      <c r="AU1515" s="171"/>
      <c r="AV1515" s="171"/>
      <c r="AW1515" s="171"/>
      <c r="AX1515" s="171"/>
      <c r="AY1515" s="171"/>
      <c r="AZ1515" s="171"/>
      <c r="BA1515" s="171"/>
      <c r="BB1515" s="171"/>
      <c r="BC1515" s="171"/>
      <c r="BD1515" s="171"/>
      <c r="BE1515" s="171"/>
      <c r="BF1515" s="171"/>
      <c r="BG1515" s="171"/>
      <c r="BH1515" s="184"/>
      <c r="BI1515" s="178"/>
      <c r="BJ1515" s="178"/>
      <c r="BK1515" s="172"/>
      <c r="BM1515" s="9"/>
    </row>
    <row r="1516" spans="2:65" x14ac:dyDescent="0.45">
      <c r="B1516" s="189"/>
      <c r="C1516" s="171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71"/>
      <c r="AI1516" s="171"/>
      <c r="AJ1516" s="171"/>
      <c r="AK1516" s="171"/>
      <c r="AL1516" s="171"/>
      <c r="AM1516" s="171"/>
      <c r="AN1516" s="171"/>
      <c r="AO1516" s="171"/>
      <c r="AP1516" s="171"/>
      <c r="AQ1516" s="171"/>
      <c r="AR1516" s="171"/>
      <c r="AS1516" s="171"/>
      <c r="AT1516" s="171"/>
      <c r="AU1516" s="171"/>
      <c r="AV1516" s="171"/>
      <c r="AW1516" s="171"/>
      <c r="AX1516" s="171"/>
      <c r="AY1516" s="171"/>
      <c r="AZ1516" s="171"/>
      <c r="BA1516" s="171"/>
      <c r="BB1516" s="171"/>
      <c r="BC1516" s="171"/>
      <c r="BD1516" s="171"/>
      <c r="BE1516" s="171"/>
      <c r="BF1516" s="171"/>
      <c r="BG1516" s="171"/>
      <c r="BH1516" s="184"/>
      <c r="BI1516" s="178"/>
      <c r="BJ1516" s="178"/>
      <c r="BK1516" s="172"/>
      <c r="BM1516" s="9"/>
    </row>
    <row r="1517" spans="2:65" x14ac:dyDescent="0.45">
      <c r="B1517" s="189"/>
      <c r="C1517" s="171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71"/>
      <c r="AI1517" s="171"/>
      <c r="AJ1517" s="171"/>
      <c r="AK1517" s="171"/>
      <c r="AL1517" s="171"/>
      <c r="AM1517" s="171"/>
      <c r="AN1517" s="171"/>
      <c r="AO1517" s="171"/>
      <c r="AP1517" s="171"/>
      <c r="AQ1517" s="171"/>
      <c r="AR1517" s="171"/>
      <c r="AS1517" s="171"/>
      <c r="AT1517" s="171"/>
      <c r="AU1517" s="171"/>
      <c r="AV1517" s="171"/>
      <c r="AW1517" s="171"/>
      <c r="AX1517" s="171"/>
      <c r="AY1517" s="171"/>
      <c r="AZ1517" s="171"/>
      <c r="BA1517" s="171"/>
      <c r="BB1517" s="171"/>
      <c r="BC1517" s="171"/>
      <c r="BD1517" s="171"/>
      <c r="BE1517" s="171"/>
      <c r="BF1517" s="171"/>
      <c r="BG1517" s="171"/>
      <c r="BH1517" s="184"/>
      <c r="BI1517" s="178"/>
      <c r="BJ1517" s="178"/>
      <c r="BK1517" s="172"/>
      <c r="BM1517" s="9"/>
    </row>
    <row r="1518" spans="2:65" x14ac:dyDescent="0.45">
      <c r="B1518" s="189"/>
      <c r="C1518" s="171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71"/>
      <c r="AI1518" s="171"/>
      <c r="AJ1518" s="171"/>
      <c r="AK1518" s="171"/>
      <c r="AL1518" s="171"/>
      <c r="AM1518" s="171"/>
      <c r="AN1518" s="171"/>
      <c r="AO1518" s="171"/>
      <c r="AP1518" s="171"/>
      <c r="AQ1518" s="171"/>
      <c r="AR1518" s="171"/>
      <c r="AS1518" s="171"/>
      <c r="AT1518" s="171"/>
      <c r="AU1518" s="171"/>
      <c r="AV1518" s="171"/>
      <c r="AW1518" s="171"/>
      <c r="AX1518" s="171"/>
      <c r="AY1518" s="171"/>
      <c r="AZ1518" s="171"/>
      <c r="BA1518" s="171"/>
      <c r="BB1518" s="171"/>
      <c r="BC1518" s="171"/>
      <c r="BD1518" s="171"/>
      <c r="BE1518" s="171"/>
      <c r="BF1518" s="171"/>
      <c r="BG1518" s="171"/>
      <c r="BH1518" s="184"/>
      <c r="BI1518" s="178"/>
      <c r="BJ1518" s="178"/>
      <c r="BK1518" s="172"/>
      <c r="BM1518" s="9"/>
    </row>
    <row r="1519" spans="2:65" x14ac:dyDescent="0.45">
      <c r="B1519" s="189"/>
      <c r="C1519" s="171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71"/>
      <c r="AI1519" s="171"/>
      <c r="AJ1519" s="171"/>
      <c r="AK1519" s="171"/>
      <c r="AL1519" s="171"/>
      <c r="AM1519" s="171"/>
      <c r="AN1519" s="171"/>
      <c r="AO1519" s="171"/>
      <c r="AP1519" s="171"/>
      <c r="AQ1519" s="171"/>
      <c r="AR1519" s="171"/>
      <c r="AS1519" s="171"/>
      <c r="AT1519" s="171"/>
      <c r="AU1519" s="171"/>
      <c r="AV1519" s="171"/>
      <c r="AW1519" s="171"/>
      <c r="AX1519" s="171"/>
      <c r="AY1519" s="171"/>
      <c r="AZ1519" s="171"/>
      <c r="BA1519" s="171"/>
      <c r="BB1519" s="171"/>
      <c r="BC1519" s="171"/>
      <c r="BD1519" s="171"/>
      <c r="BE1519" s="171"/>
      <c r="BF1519" s="171"/>
      <c r="BG1519" s="171"/>
      <c r="BH1519" s="184"/>
      <c r="BI1519" s="178"/>
      <c r="BJ1519" s="178"/>
      <c r="BK1519" s="172"/>
      <c r="BM1519" s="9"/>
    </row>
    <row r="1520" spans="2:65" x14ac:dyDescent="0.45">
      <c r="B1520" s="189"/>
      <c r="C1520" s="171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71"/>
      <c r="AI1520" s="171"/>
      <c r="AJ1520" s="171"/>
      <c r="AK1520" s="171"/>
      <c r="AL1520" s="171"/>
      <c r="AM1520" s="171"/>
      <c r="AN1520" s="171"/>
      <c r="AO1520" s="171"/>
      <c r="AP1520" s="171"/>
      <c r="AQ1520" s="171"/>
      <c r="AR1520" s="171"/>
      <c r="AS1520" s="171"/>
      <c r="AT1520" s="171"/>
      <c r="AU1520" s="171"/>
      <c r="AV1520" s="171"/>
      <c r="AW1520" s="171"/>
      <c r="AX1520" s="171"/>
      <c r="AY1520" s="171"/>
      <c r="AZ1520" s="171"/>
      <c r="BA1520" s="171"/>
      <c r="BB1520" s="171"/>
      <c r="BC1520" s="171"/>
      <c r="BD1520" s="171"/>
      <c r="BE1520" s="171"/>
      <c r="BF1520" s="171"/>
      <c r="BG1520" s="171"/>
      <c r="BH1520" s="184"/>
      <c r="BI1520" s="178"/>
      <c r="BJ1520" s="178"/>
      <c r="BK1520" s="172"/>
      <c r="BM1520" s="9"/>
    </row>
    <row r="1521" spans="1:123" x14ac:dyDescent="0.45">
      <c r="B1521" s="189"/>
      <c r="C1521" s="171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71"/>
      <c r="AI1521" s="171"/>
      <c r="AJ1521" s="171"/>
      <c r="AK1521" s="171"/>
      <c r="AL1521" s="171"/>
      <c r="AM1521" s="171"/>
      <c r="AN1521" s="171"/>
      <c r="AO1521" s="171"/>
      <c r="AP1521" s="171"/>
      <c r="AQ1521" s="171"/>
      <c r="AR1521" s="171"/>
      <c r="AS1521" s="171"/>
      <c r="AT1521" s="171"/>
      <c r="AU1521" s="171"/>
      <c r="AV1521" s="171"/>
      <c r="AW1521" s="171"/>
      <c r="AX1521" s="171"/>
      <c r="AY1521" s="171"/>
      <c r="AZ1521" s="171"/>
      <c r="BA1521" s="171"/>
      <c r="BB1521" s="171"/>
      <c r="BC1521" s="171"/>
      <c r="BD1521" s="171"/>
      <c r="BE1521" s="171"/>
      <c r="BF1521" s="171"/>
      <c r="BG1521" s="171"/>
      <c r="BH1521" s="184"/>
      <c r="BI1521" s="178"/>
      <c r="BJ1521" s="178"/>
      <c r="BK1521" s="172"/>
      <c r="BM1521" s="9"/>
    </row>
    <row r="1522" spans="1:123" s="14" customFormat="1" ht="14.65" thickBot="1" x14ac:dyDescent="0.5">
      <c r="A1522" s="8"/>
      <c r="B1522" s="189"/>
      <c r="C1522" s="171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71"/>
      <c r="AI1522" s="171"/>
      <c r="AJ1522" s="171"/>
      <c r="AK1522" s="171"/>
      <c r="AL1522" s="171"/>
      <c r="AM1522" s="171"/>
      <c r="AN1522" s="171"/>
      <c r="AO1522" s="171"/>
      <c r="AP1522" s="171"/>
      <c r="AQ1522" s="171"/>
      <c r="AR1522" s="171"/>
      <c r="AS1522" s="171"/>
      <c r="AT1522" s="171"/>
      <c r="AU1522" s="171"/>
      <c r="AV1522" s="171"/>
      <c r="AW1522" s="171"/>
      <c r="AX1522" s="171"/>
      <c r="AY1522" s="171"/>
      <c r="AZ1522" s="171"/>
      <c r="BA1522" s="171"/>
      <c r="BB1522" s="171"/>
      <c r="BC1522" s="171"/>
      <c r="BD1522" s="171"/>
      <c r="BE1522" s="171"/>
      <c r="BF1522" s="171"/>
      <c r="BG1522" s="171"/>
      <c r="BH1522" s="184"/>
      <c r="BI1522" s="178"/>
      <c r="BJ1522" s="178"/>
      <c r="BK1522" s="172"/>
      <c r="BL1522"/>
      <c r="BM1522" s="9"/>
      <c r="BN1522"/>
    </row>
    <row r="1523" spans="1:123" ht="14.65" thickTop="1" x14ac:dyDescent="0.45">
      <c r="B1523" s="189"/>
      <c r="C1523" s="171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71"/>
      <c r="AI1523" s="171"/>
      <c r="AJ1523" s="171"/>
      <c r="AK1523" s="171"/>
      <c r="AL1523" s="171"/>
      <c r="AM1523" s="171"/>
      <c r="AN1523" s="171"/>
      <c r="AO1523" s="171"/>
      <c r="AP1523" s="171"/>
      <c r="AQ1523" s="171"/>
      <c r="AR1523" s="171"/>
      <c r="AS1523" s="171"/>
      <c r="AT1523" s="171"/>
      <c r="AU1523" s="171"/>
      <c r="AV1523" s="171"/>
      <c r="AW1523" s="171"/>
      <c r="AX1523" s="171"/>
      <c r="AY1523" s="171"/>
      <c r="AZ1523" s="171"/>
      <c r="BA1523" s="171"/>
      <c r="BB1523" s="171"/>
      <c r="BC1523" s="171"/>
      <c r="BD1523" s="171"/>
      <c r="BE1523" s="171"/>
      <c r="BF1523" s="171"/>
      <c r="BG1523" s="171"/>
      <c r="BH1523" s="184"/>
      <c r="BI1523" s="178"/>
      <c r="BJ1523" s="178"/>
      <c r="BK1523" s="172"/>
      <c r="BM1523" s="9"/>
      <c r="BO1523" s="102"/>
      <c r="BP1523" s="102"/>
      <c r="BQ1523" s="102"/>
      <c r="BR1523" s="102"/>
      <c r="BS1523" s="102"/>
      <c r="BT1523" s="102"/>
      <c r="BU1523" s="102"/>
      <c r="BV1523" s="102"/>
      <c r="BW1523" s="102"/>
      <c r="BX1523" s="102"/>
      <c r="BY1523" s="102"/>
      <c r="BZ1523" s="102"/>
      <c r="CA1523" s="102"/>
      <c r="CB1523" s="102"/>
      <c r="CC1523" s="102"/>
      <c r="CD1523" s="102"/>
      <c r="CE1523" s="102"/>
      <c r="CF1523" s="102"/>
      <c r="CG1523" s="102"/>
      <c r="CH1523" s="102"/>
      <c r="CI1523" s="102"/>
      <c r="CJ1523" s="102"/>
      <c r="CK1523" s="102"/>
      <c r="CL1523" s="102"/>
      <c r="CM1523" s="102"/>
      <c r="CN1523" s="102"/>
      <c r="CO1523" s="102"/>
      <c r="CP1523" s="102"/>
      <c r="CQ1523" s="102"/>
      <c r="CR1523" s="102"/>
      <c r="CS1523" s="102"/>
      <c r="CT1523" s="102"/>
      <c r="CU1523" s="102"/>
      <c r="CV1523" s="102"/>
      <c r="CW1523" s="102"/>
      <c r="CX1523" s="102"/>
      <c r="CY1523" s="102"/>
      <c r="CZ1523" s="102"/>
      <c r="DA1523" s="102"/>
      <c r="DB1523" s="102"/>
      <c r="DC1523" s="102"/>
      <c r="DD1523" s="102"/>
      <c r="DE1523" s="102"/>
      <c r="DF1523" s="102"/>
      <c r="DG1523" s="102"/>
      <c r="DH1523" s="102"/>
      <c r="DI1523" s="102"/>
      <c r="DJ1523" s="102"/>
      <c r="DK1523" s="102"/>
      <c r="DL1523" s="102"/>
      <c r="DM1523" s="102"/>
      <c r="DN1523" s="102"/>
      <c r="DO1523" s="102"/>
      <c r="DP1523" s="102"/>
      <c r="DQ1523" s="102"/>
      <c r="DR1523" s="102"/>
      <c r="DS1523" s="102"/>
    </row>
    <row r="1524" spans="1:123" x14ac:dyDescent="0.45">
      <c r="B1524" s="189"/>
      <c r="C1524" s="171"/>
      <c r="D1524" s="171"/>
      <c r="E1524" s="171"/>
      <c r="F1524" s="171"/>
      <c r="G1524" s="171"/>
      <c r="H1524" s="171"/>
      <c r="I1524" s="171"/>
      <c r="J1524" s="171"/>
      <c r="K1524" s="171"/>
      <c r="L1524" s="171"/>
      <c r="M1524" s="171"/>
      <c r="N1524" s="171"/>
      <c r="O1524" s="171"/>
      <c r="P1524" s="171"/>
      <c r="Q1524" s="171"/>
      <c r="R1524" s="171"/>
      <c r="S1524" s="171"/>
      <c r="T1524" s="171"/>
      <c r="U1524" s="171"/>
      <c r="V1524" s="171"/>
      <c r="W1524" s="171"/>
      <c r="X1524" s="171"/>
      <c r="Y1524" s="171"/>
      <c r="Z1524" s="171"/>
      <c r="AA1524" s="171"/>
      <c r="AB1524" s="171"/>
      <c r="AC1524" s="171"/>
      <c r="AD1524" s="171"/>
      <c r="AE1524" s="171"/>
      <c r="AF1524" s="171"/>
      <c r="AG1524" s="171"/>
      <c r="AH1524" s="171"/>
      <c r="AI1524" s="171"/>
      <c r="AJ1524" s="171"/>
      <c r="AK1524" s="171"/>
      <c r="AL1524" s="171"/>
      <c r="AM1524" s="171"/>
      <c r="AN1524" s="171"/>
      <c r="AO1524" s="171"/>
      <c r="AP1524" s="171"/>
      <c r="AQ1524" s="171"/>
      <c r="AR1524" s="171"/>
      <c r="AS1524" s="171"/>
      <c r="AT1524" s="171"/>
      <c r="AU1524" s="171"/>
      <c r="AV1524" s="171"/>
      <c r="AW1524" s="171"/>
      <c r="AX1524" s="171"/>
      <c r="AY1524" s="171"/>
      <c r="AZ1524" s="171"/>
      <c r="BA1524" s="171"/>
      <c r="BB1524" s="171"/>
      <c r="BC1524" s="171"/>
      <c r="BD1524" s="171"/>
      <c r="BE1524" s="171"/>
      <c r="BF1524" s="171"/>
      <c r="BG1524" s="171"/>
      <c r="BH1524" s="184"/>
      <c r="BI1524" s="178"/>
      <c r="BJ1524" s="178"/>
      <c r="BK1524" s="172"/>
      <c r="BM1524" s="9"/>
      <c r="BO1524" s="8">
        <v>0</v>
      </c>
      <c r="BP1524" s="39">
        <v>0</v>
      </c>
      <c r="BQ1524" s="39">
        <v>0</v>
      </c>
      <c r="BR1524" s="39">
        <v>0</v>
      </c>
      <c r="BS1524" s="39">
        <v>0</v>
      </c>
      <c r="BT1524" s="39">
        <v>0</v>
      </c>
      <c r="BU1524" s="39">
        <v>0</v>
      </c>
      <c r="BV1524" s="39">
        <v>0</v>
      </c>
      <c r="BW1524" s="39">
        <v>0</v>
      </c>
      <c r="BX1524" s="39">
        <v>0</v>
      </c>
      <c r="BY1524" s="39">
        <v>0</v>
      </c>
      <c r="BZ1524" s="39">
        <v>0</v>
      </c>
      <c r="CA1524" s="39">
        <v>0</v>
      </c>
      <c r="CB1524" s="39">
        <v>0</v>
      </c>
      <c r="CC1524" s="39">
        <v>0</v>
      </c>
      <c r="CD1524" s="39">
        <v>0</v>
      </c>
      <c r="CE1524" s="39">
        <v>0</v>
      </c>
      <c r="CF1524" s="39">
        <v>0</v>
      </c>
      <c r="CG1524" s="39">
        <v>0</v>
      </c>
      <c r="CH1524" s="39">
        <v>0</v>
      </c>
      <c r="CI1524" s="39">
        <v>0</v>
      </c>
      <c r="CJ1524" s="39">
        <v>0</v>
      </c>
      <c r="CK1524" s="39">
        <v>0</v>
      </c>
      <c r="CL1524" s="39">
        <v>0</v>
      </c>
      <c r="CM1524" s="39">
        <v>0</v>
      </c>
      <c r="CN1524" s="39">
        <v>0</v>
      </c>
      <c r="CO1524" s="39">
        <v>0</v>
      </c>
      <c r="CP1524" s="39">
        <v>0</v>
      </c>
      <c r="CQ1524" s="39">
        <v>0</v>
      </c>
      <c r="CR1524" s="39">
        <v>0</v>
      </c>
      <c r="CS1524" s="39">
        <v>0</v>
      </c>
      <c r="CT1524" s="39">
        <v>0</v>
      </c>
      <c r="CU1524" s="39">
        <v>0</v>
      </c>
      <c r="CV1524" s="39">
        <v>0</v>
      </c>
      <c r="CW1524" s="39">
        <v>0</v>
      </c>
      <c r="CX1524" s="39">
        <v>0</v>
      </c>
      <c r="CY1524" s="39">
        <v>0</v>
      </c>
      <c r="CZ1524" s="39">
        <v>0</v>
      </c>
      <c r="DA1524" s="39">
        <v>0</v>
      </c>
      <c r="DB1524" s="39">
        <v>0</v>
      </c>
      <c r="DC1524" s="39">
        <v>0</v>
      </c>
      <c r="DD1524" s="39">
        <v>0</v>
      </c>
      <c r="DE1524" s="39">
        <v>0</v>
      </c>
      <c r="DF1524" s="39">
        <v>0</v>
      </c>
      <c r="DG1524" s="39">
        <v>0</v>
      </c>
      <c r="DH1524" s="39">
        <v>0</v>
      </c>
      <c r="DI1524" s="39">
        <v>0</v>
      </c>
      <c r="DJ1524" s="39">
        <v>0</v>
      </c>
      <c r="DK1524" s="39">
        <v>0</v>
      </c>
      <c r="DL1524" s="39">
        <v>0</v>
      </c>
      <c r="DM1524" s="39">
        <v>0</v>
      </c>
      <c r="DN1524" s="39">
        <v>0</v>
      </c>
      <c r="DO1524" s="39">
        <v>0</v>
      </c>
      <c r="DP1524" s="39">
        <v>0</v>
      </c>
      <c r="DQ1524" s="39">
        <v>0</v>
      </c>
      <c r="DR1524" s="39">
        <v>0</v>
      </c>
      <c r="DS1524" s="39">
        <v>0</v>
      </c>
    </row>
    <row r="1525" spans="1:123" x14ac:dyDescent="0.45">
      <c r="B1525" s="189"/>
      <c r="C1525" s="171"/>
      <c r="D1525" s="171"/>
      <c r="E1525" s="171"/>
      <c r="F1525" s="171"/>
      <c r="G1525" s="171"/>
      <c r="H1525" s="171"/>
      <c r="I1525" s="171"/>
      <c r="J1525" s="171"/>
      <c r="K1525" s="171"/>
      <c r="L1525" s="171"/>
      <c r="M1525" s="171"/>
      <c r="N1525" s="171"/>
      <c r="O1525" s="171"/>
      <c r="P1525" s="171"/>
      <c r="Q1525" s="171"/>
      <c r="R1525" s="171"/>
      <c r="S1525" s="171"/>
      <c r="T1525" s="171"/>
      <c r="U1525" s="171"/>
      <c r="V1525" s="171"/>
      <c r="W1525" s="171"/>
      <c r="X1525" s="171"/>
      <c r="Y1525" s="171"/>
      <c r="Z1525" s="171"/>
      <c r="AA1525" s="171"/>
      <c r="AB1525" s="171"/>
      <c r="AC1525" s="171"/>
      <c r="AD1525" s="171"/>
      <c r="AE1525" s="171"/>
      <c r="AF1525" s="171"/>
      <c r="AG1525" s="171"/>
      <c r="AH1525" s="171"/>
      <c r="AI1525" s="171"/>
      <c r="AJ1525" s="171"/>
      <c r="AK1525" s="171"/>
      <c r="AL1525" s="171"/>
      <c r="AM1525" s="171"/>
      <c r="AN1525" s="171"/>
      <c r="AO1525" s="171"/>
      <c r="AP1525" s="171"/>
      <c r="AQ1525" s="171"/>
      <c r="AR1525" s="171"/>
      <c r="AS1525" s="171"/>
      <c r="AT1525" s="171"/>
      <c r="AU1525" s="171"/>
      <c r="AV1525" s="171"/>
      <c r="AW1525" s="171"/>
      <c r="AX1525" s="171"/>
      <c r="AY1525" s="171"/>
      <c r="AZ1525" s="171"/>
      <c r="BA1525" s="171"/>
      <c r="BB1525" s="171"/>
      <c r="BC1525" s="171"/>
      <c r="BD1525" s="171"/>
      <c r="BE1525" s="171"/>
      <c r="BF1525" s="171"/>
      <c r="BG1525" s="171"/>
      <c r="BH1525" s="184"/>
      <c r="BI1525" s="178"/>
      <c r="BJ1525" s="178"/>
      <c r="BK1525" s="172"/>
      <c r="BM1525" s="9"/>
      <c r="BO1525" s="40">
        <f t="shared" ref="BO1525:CT1525" si="74">ROWS(C1523:C1542)-COUNTBLANK(C1523:C1542)</f>
        <v>0</v>
      </c>
      <c r="BP1525" s="40">
        <f t="shared" si="74"/>
        <v>0</v>
      </c>
      <c r="BQ1525" s="40">
        <f t="shared" si="74"/>
        <v>0</v>
      </c>
      <c r="BR1525" s="40">
        <f t="shared" si="74"/>
        <v>0</v>
      </c>
      <c r="BS1525" s="40">
        <f t="shared" si="74"/>
        <v>0</v>
      </c>
      <c r="BT1525" s="40">
        <f t="shared" si="74"/>
        <v>0</v>
      </c>
      <c r="BU1525" s="40">
        <f t="shared" si="74"/>
        <v>0</v>
      </c>
      <c r="BV1525" s="40">
        <f t="shared" si="74"/>
        <v>0</v>
      </c>
      <c r="BW1525" s="40">
        <f t="shared" si="74"/>
        <v>0</v>
      </c>
      <c r="BX1525" s="40">
        <f t="shared" si="74"/>
        <v>0</v>
      </c>
      <c r="BY1525" s="40">
        <f t="shared" si="74"/>
        <v>0</v>
      </c>
      <c r="BZ1525" s="40">
        <f t="shared" si="74"/>
        <v>0</v>
      </c>
      <c r="CA1525" s="40">
        <f t="shared" si="74"/>
        <v>0</v>
      </c>
      <c r="CB1525" s="40">
        <f t="shared" si="74"/>
        <v>0</v>
      </c>
      <c r="CC1525" s="40">
        <f t="shared" si="74"/>
        <v>0</v>
      </c>
      <c r="CD1525" s="40">
        <f t="shared" si="74"/>
        <v>0</v>
      </c>
      <c r="CE1525" s="40">
        <f t="shared" si="74"/>
        <v>0</v>
      </c>
      <c r="CF1525" s="40">
        <f t="shared" si="74"/>
        <v>0</v>
      </c>
      <c r="CG1525" s="40">
        <f t="shared" si="74"/>
        <v>0</v>
      </c>
      <c r="CH1525" s="40">
        <f t="shared" si="74"/>
        <v>0</v>
      </c>
      <c r="CI1525" s="40">
        <f t="shared" si="74"/>
        <v>0</v>
      </c>
      <c r="CJ1525" s="40">
        <f t="shared" si="74"/>
        <v>0</v>
      </c>
      <c r="CK1525" s="40">
        <f t="shared" si="74"/>
        <v>0</v>
      </c>
      <c r="CL1525" s="40">
        <f t="shared" si="74"/>
        <v>0</v>
      </c>
      <c r="CM1525" s="40">
        <f t="shared" si="74"/>
        <v>0</v>
      </c>
      <c r="CN1525" s="40">
        <f t="shared" si="74"/>
        <v>0</v>
      </c>
      <c r="CO1525" s="40">
        <f t="shared" si="74"/>
        <v>0</v>
      </c>
      <c r="CP1525" s="40">
        <f t="shared" si="74"/>
        <v>0</v>
      </c>
      <c r="CQ1525" s="40">
        <f t="shared" si="74"/>
        <v>0</v>
      </c>
      <c r="CR1525" s="40">
        <f t="shared" si="74"/>
        <v>0</v>
      </c>
      <c r="CS1525" s="40">
        <f t="shared" si="74"/>
        <v>0</v>
      </c>
      <c r="CT1525" s="40">
        <f t="shared" si="74"/>
        <v>0</v>
      </c>
      <c r="CU1525" s="40">
        <f t="shared" ref="CU1525:DS1525" si="75">ROWS(AI1523:AI1542)-COUNTBLANK(AI1523:AI1542)</f>
        <v>0</v>
      </c>
      <c r="CV1525" s="40">
        <f t="shared" si="75"/>
        <v>0</v>
      </c>
      <c r="CW1525" s="40">
        <f t="shared" si="75"/>
        <v>0</v>
      </c>
      <c r="CX1525" s="40">
        <f t="shared" si="75"/>
        <v>0</v>
      </c>
      <c r="CY1525" s="40">
        <f t="shared" si="75"/>
        <v>0</v>
      </c>
      <c r="CZ1525" s="40">
        <f t="shared" si="75"/>
        <v>0</v>
      </c>
      <c r="DA1525" s="40">
        <f t="shared" si="75"/>
        <v>0</v>
      </c>
      <c r="DB1525" s="40">
        <f t="shared" si="75"/>
        <v>0</v>
      </c>
      <c r="DC1525" s="40">
        <f t="shared" si="75"/>
        <v>0</v>
      </c>
      <c r="DD1525" s="40">
        <f t="shared" si="75"/>
        <v>0</v>
      </c>
      <c r="DE1525" s="40">
        <f t="shared" si="75"/>
        <v>0</v>
      </c>
      <c r="DF1525" s="40">
        <f t="shared" si="75"/>
        <v>0</v>
      </c>
      <c r="DG1525" s="40">
        <f t="shared" si="75"/>
        <v>0</v>
      </c>
      <c r="DH1525" s="40">
        <f t="shared" si="75"/>
        <v>0</v>
      </c>
      <c r="DI1525" s="40">
        <f t="shared" si="75"/>
        <v>0</v>
      </c>
      <c r="DJ1525" s="40">
        <f t="shared" si="75"/>
        <v>0</v>
      </c>
      <c r="DK1525" s="40">
        <f t="shared" si="75"/>
        <v>0</v>
      </c>
      <c r="DL1525" s="40">
        <f t="shared" si="75"/>
        <v>0</v>
      </c>
      <c r="DM1525" s="40">
        <f t="shared" si="75"/>
        <v>0</v>
      </c>
      <c r="DN1525" s="40">
        <f t="shared" si="75"/>
        <v>0</v>
      </c>
      <c r="DO1525" s="40">
        <f t="shared" si="75"/>
        <v>0</v>
      </c>
      <c r="DP1525" s="40">
        <f t="shared" si="75"/>
        <v>0</v>
      </c>
      <c r="DQ1525" s="40">
        <f t="shared" si="75"/>
        <v>0</v>
      </c>
      <c r="DR1525" s="40">
        <f t="shared" si="75"/>
        <v>0</v>
      </c>
      <c r="DS1525" s="40">
        <f t="shared" si="75"/>
        <v>0</v>
      </c>
    </row>
    <row r="1526" spans="1:123" x14ac:dyDescent="0.45">
      <c r="B1526" s="189"/>
      <c r="C1526" s="171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71"/>
      <c r="AI1526" s="171"/>
      <c r="AJ1526" s="171"/>
      <c r="AK1526" s="171"/>
      <c r="AL1526" s="171"/>
      <c r="AM1526" s="171"/>
      <c r="AN1526" s="171"/>
      <c r="AO1526" s="171"/>
      <c r="AP1526" s="171"/>
      <c r="AQ1526" s="171"/>
      <c r="AR1526" s="171"/>
      <c r="AS1526" s="171"/>
      <c r="AT1526" s="171"/>
      <c r="AU1526" s="171"/>
      <c r="AV1526" s="171"/>
      <c r="AW1526" s="171"/>
      <c r="AX1526" s="171"/>
      <c r="AY1526" s="171"/>
      <c r="AZ1526" s="171"/>
      <c r="BA1526" s="171"/>
      <c r="BB1526" s="171"/>
      <c r="BC1526" s="171"/>
      <c r="BD1526" s="171"/>
      <c r="BE1526" s="171"/>
      <c r="BF1526" s="171"/>
      <c r="BG1526" s="171"/>
      <c r="BH1526" s="184"/>
      <c r="BI1526" s="178"/>
      <c r="BJ1526" s="178"/>
      <c r="BK1526" s="172"/>
      <c r="BM1526" s="9"/>
    </row>
    <row r="1527" spans="1:123" x14ac:dyDescent="0.45">
      <c r="B1527" s="189"/>
      <c r="C1527" s="171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71"/>
      <c r="AI1527" s="171"/>
      <c r="AJ1527" s="171"/>
      <c r="AK1527" s="171"/>
      <c r="AL1527" s="171"/>
      <c r="AM1527" s="171"/>
      <c r="AN1527" s="171"/>
      <c r="AO1527" s="171"/>
      <c r="AP1527" s="171"/>
      <c r="AQ1527" s="171"/>
      <c r="AR1527" s="171"/>
      <c r="AS1527" s="171"/>
      <c r="AT1527" s="171"/>
      <c r="AU1527" s="171"/>
      <c r="AV1527" s="171"/>
      <c r="AW1527" s="171"/>
      <c r="AX1527" s="171"/>
      <c r="AY1527" s="171"/>
      <c r="AZ1527" s="171"/>
      <c r="BA1527" s="171"/>
      <c r="BB1527" s="171"/>
      <c r="BC1527" s="171"/>
      <c r="BD1527" s="171"/>
      <c r="BE1527" s="171"/>
      <c r="BF1527" s="171"/>
      <c r="BG1527" s="171"/>
      <c r="BH1527" s="184"/>
      <c r="BI1527" s="178"/>
      <c r="BJ1527" s="178"/>
      <c r="BK1527" s="172"/>
      <c r="BM1527" s="9"/>
      <c r="BO1527" s="22" t="s">
        <v>257</v>
      </c>
      <c r="BP1527" s="22" t="s">
        <v>587</v>
      </c>
      <c r="BQ1527" s="22" t="s">
        <v>590</v>
      </c>
      <c r="BR1527" s="22" t="s">
        <v>588</v>
      </c>
      <c r="BS1527" s="22" t="s">
        <v>589</v>
      </c>
    </row>
    <row r="1528" spans="1:123" x14ac:dyDescent="0.45">
      <c r="B1528" s="189"/>
      <c r="C1528" s="171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71"/>
      <c r="AI1528" s="171"/>
      <c r="AJ1528" s="171"/>
      <c r="AK1528" s="171"/>
      <c r="AL1528" s="171"/>
      <c r="AM1528" s="171"/>
      <c r="AN1528" s="171"/>
      <c r="AO1528" s="171"/>
      <c r="AP1528" s="171"/>
      <c r="AQ1528" s="171"/>
      <c r="AR1528" s="171"/>
      <c r="AS1528" s="171"/>
      <c r="AT1528" s="171"/>
      <c r="AU1528" s="171"/>
      <c r="AV1528" s="171"/>
      <c r="AW1528" s="171"/>
      <c r="AX1528" s="171"/>
      <c r="AY1528" s="171"/>
      <c r="AZ1528" s="171"/>
      <c r="BA1528" s="171"/>
      <c r="BB1528" s="171"/>
      <c r="BC1528" s="171"/>
      <c r="BD1528" s="171"/>
      <c r="BE1528" s="171"/>
      <c r="BF1528" s="171"/>
      <c r="BG1528" s="171"/>
      <c r="BH1528" s="184"/>
      <c r="BI1528" s="178"/>
      <c r="BJ1528" s="178"/>
      <c r="BK1528" s="172"/>
      <c r="BM1528" s="9"/>
      <c r="BO1528" s="23">
        <f>ROWS(BH1523:BH1542)-COUNTBLANK(BH1523:BH1542)</f>
        <v>0</v>
      </c>
      <c r="BP1528" s="23">
        <f>COUNTIF(BK1523:BK1542,"FALSE")</f>
        <v>0</v>
      </c>
      <c r="BQ1528" s="23">
        <f>BO1528-BP1528</f>
        <v>0</v>
      </c>
      <c r="BR1528" s="23">
        <f>COUNTIF(BJ1523:BJ1542,"O")</f>
        <v>0</v>
      </c>
      <c r="BS1528" s="23">
        <f>COUNTIF(BJ1523:BJ1542,"*~?")</f>
        <v>0</v>
      </c>
    </row>
    <row r="1529" spans="1:123" x14ac:dyDescent="0.45">
      <c r="B1529" s="189"/>
      <c r="C1529" s="171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71"/>
      <c r="AI1529" s="171"/>
      <c r="AJ1529" s="171"/>
      <c r="AK1529" s="171"/>
      <c r="AL1529" s="171"/>
      <c r="AM1529" s="171"/>
      <c r="AN1529" s="171"/>
      <c r="AO1529" s="171"/>
      <c r="AP1529" s="171"/>
      <c r="AQ1529" s="171"/>
      <c r="AR1529" s="171"/>
      <c r="AS1529" s="171"/>
      <c r="AT1529" s="171"/>
      <c r="AU1529" s="171"/>
      <c r="AV1529" s="171"/>
      <c r="AW1529" s="171"/>
      <c r="AX1529" s="171"/>
      <c r="AY1529" s="171"/>
      <c r="AZ1529" s="171"/>
      <c r="BA1529" s="171"/>
      <c r="BB1529" s="171"/>
      <c r="BC1529" s="171"/>
      <c r="BD1529" s="171"/>
      <c r="BE1529" s="171"/>
      <c r="BF1529" s="171"/>
      <c r="BG1529" s="171"/>
      <c r="BH1529" s="184"/>
      <c r="BI1529" s="178"/>
      <c r="BJ1529" s="178"/>
      <c r="BK1529" s="172"/>
      <c r="BM1529" s="9"/>
    </row>
    <row r="1530" spans="1:123" x14ac:dyDescent="0.45">
      <c r="B1530" s="189"/>
      <c r="C1530" s="171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71"/>
      <c r="AI1530" s="171"/>
      <c r="AJ1530" s="171"/>
      <c r="AK1530" s="171"/>
      <c r="AL1530" s="171"/>
      <c r="AM1530" s="171"/>
      <c r="AN1530" s="171"/>
      <c r="AO1530" s="171"/>
      <c r="AP1530" s="171"/>
      <c r="AQ1530" s="171"/>
      <c r="AR1530" s="171"/>
      <c r="AS1530" s="171"/>
      <c r="AT1530" s="171"/>
      <c r="AU1530" s="171"/>
      <c r="AV1530" s="171"/>
      <c r="AW1530" s="171"/>
      <c r="AX1530" s="171"/>
      <c r="AY1530" s="171"/>
      <c r="AZ1530" s="171"/>
      <c r="BA1530" s="171"/>
      <c r="BB1530" s="171"/>
      <c r="BC1530" s="171"/>
      <c r="BD1530" s="171"/>
      <c r="BE1530" s="171"/>
      <c r="BF1530" s="171"/>
      <c r="BG1530" s="171"/>
      <c r="BH1530" s="184"/>
      <c r="BI1530" s="178"/>
      <c r="BJ1530" s="178"/>
      <c r="BK1530" s="172"/>
      <c r="BM1530" s="9"/>
      <c r="BO1530" s="23"/>
      <c r="BP1530" s="22" t="s">
        <v>455</v>
      </c>
      <c r="BQ1530" s="22" t="s">
        <v>337</v>
      </c>
      <c r="BR1530" s="22" t="s">
        <v>456</v>
      </c>
      <c r="BS1530" s="88" t="s">
        <v>338</v>
      </c>
      <c r="BT1530" s="88" t="s">
        <v>340</v>
      </c>
      <c r="BU1530" s="88" t="s">
        <v>339</v>
      </c>
    </row>
    <row r="1531" spans="1:123" x14ac:dyDescent="0.45">
      <c r="B1531" s="189"/>
      <c r="C1531" s="171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71"/>
      <c r="AI1531" s="171"/>
      <c r="AJ1531" s="171"/>
      <c r="AK1531" s="171"/>
      <c r="AL1531" s="171"/>
      <c r="AM1531" s="171"/>
      <c r="AN1531" s="171"/>
      <c r="AO1531" s="171"/>
      <c r="AP1531" s="171"/>
      <c r="AQ1531" s="171"/>
      <c r="AR1531" s="171"/>
      <c r="AS1531" s="171"/>
      <c r="AT1531" s="171"/>
      <c r="AU1531" s="171"/>
      <c r="AV1531" s="171"/>
      <c r="AW1531" s="171"/>
      <c r="AX1531" s="171"/>
      <c r="AY1531" s="171"/>
      <c r="AZ1531" s="171"/>
      <c r="BA1531" s="171"/>
      <c r="BB1531" s="171"/>
      <c r="BC1531" s="171"/>
      <c r="BD1531" s="171"/>
      <c r="BE1531" s="171"/>
      <c r="BF1531" s="171"/>
      <c r="BG1531" s="171"/>
      <c r="BH1531" s="184"/>
      <c r="BI1531" s="178"/>
      <c r="BJ1531" s="178"/>
      <c r="BK1531" s="172"/>
      <c r="BM1531" s="9"/>
      <c r="BO1531" s="22" t="s">
        <v>260</v>
      </c>
      <c r="BP1531" s="25">
        <f>IF(ISNUMBER(SEARCH("S",A1464)),COUNTIF(BK1523:BK1532,"False"),0)</f>
        <v>0</v>
      </c>
      <c r="BQ1531" s="25">
        <f>IF(ISNUMBER(SEARCH("S",A1464)),COUNTIF(BK1533:BK1542,"False"),0)</f>
        <v>0</v>
      </c>
      <c r="BR1531" s="25">
        <v>0</v>
      </c>
      <c r="BS1531" s="25">
        <f>IF(ISNUMBER(SEARCH("S",A1464)),COUNTIF(BK1523:BK1527,"False")+COUNTIF(BK1538:BK1540,"False"),0)</f>
        <v>0</v>
      </c>
      <c r="BT1531" s="25">
        <f>IF(ISNUMBER(SEARCH("S",A1464)),COUNTIF(BK1528:BK1532,"False"),0)</f>
        <v>0</v>
      </c>
      <c r="BU1531" s="25">
        <f>IF(ISNUMBER(SEARCH("S",A1464)),COUNTIF(BK1533:BK1537,"False")+COUNTIF(BK1541:BK1542,"False"),0)</f>
        <v>0</v>
      </c>
    </row>
    <row r="1532" spans="1:123" x14ac:dyDescent="0.45">
      <c r="B1532" s="189"/>
      <c r="C1532" s="171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71"/>
      <c r="AI1532" s="171"/>
      <c r="AJ1532" s="171"/>
      <c r="AK1532" s="171"/>
      <c r="AL1532" s="171"/>
      <c r="AM1532" s="171"/>
      <c r="AN1532" s="171"/>
      <c r="AO1532" s="171"/>
      <c r="AP1532" s="171"/>
      <c r="AQ1532" s="171"/>
      <c r="AR1532" s="171"/>
      <c r="AS1532" s="171"/>
      <c r="AT1532" s="171"/>
      <c r="AU1532" s="171"/>
      <c r="AV1532" s="171"/>
      <c r="AW1532" s="171"/>
      <c r="AX1532" s="171"/>
      <c r="AY1532" s="171"/>
      <c r="AZ1532" s="171"/>
      <c r="BA1532" s="171"/>
      <c r="BB1532" s="171"/>
      <c r="BC1532" s="171"/>
      <c r="BD1532" s="171"/>
      <c r="BE1532" s="171"/>
      <c r="BF1532" s="171"/>
      <c r="BG1532" s="171"/>
      <c r="BH1532" s="184"/>
      <c r="BI1532" s="178"/>
      <c r="BJ1532" s="178"/>
      <c r="BK1532" s="172"/>
      <c r="BM1532" s="9"/>
      <c r="BO1532" s="22" t="s">
        <v>352</v>
      </c>
      <c r="BP1532" s="25">
        <f>IF(ISNUMBER(SEARCH("P",A1464)),COUNTIF(BK1523:BK1532,"False"),0)</f>
        <v>0</v>
      </c>
      <c r="BQ1532" s="25">
        <f>IF(ISNUMBER(SEARCH("P",A1464)),COUNTIF(BK1530:BK1539,"False"),0)</f>
        <v>0</v>
      </c>
      <c r="BR1532" s="25">
        <v>0</v>
      </c>
      <c r="BS1532" s="25">
        <f>IF(ISNUMBER(SEARCH("P",A1464)),COUNTIF(BK1523:BK1527,"False")+COUNTIF(BK1536:BK1537,"False"),0)</f>
        <v>0</v>
      </c>
      <c r="BT1532" s="25">
        <f>IF(ISNUMBER(SEARCH("P",A1464)),COUNTIF(BK1528:BK1531,"False"),0)</f>
        <v>0</v>
      </c>
      <c r="BU1532" s="25">
        <f>IF(ISNUMBER(SEARCH("P",A1464)),COUNTIF(BK1532:BK1535,"False")+COUNTIF(BK1538:BK1539,"False"),0)</f>
        <v>0</v>
      </c>
    </row>
    <row r="1533" spans="1:123" x14ac:dyDescent="0.45">
      <c r="B1533" s="189"/>
      <c r="C1533" s="171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71"/>
      <c r="AI1533" s="171"/>
      <c r="AJ1533" s="171"/>
      <c r="AK1533" s="171"/>
      <c r="AL1533" s="171"/>
      <c r="AM1533" s="171"/>
      <c r="AN1533" s="171"/>
      <c r="AO1533" s="171"/>
      <c r="AP1533" s="171"/>
      <c r="AQ1533" s="171"/>
      <c r="AR1533" s="171"/>
      <c r="AS1533" s="171"/>
      <c r="AT1533" s="171"/>
      <c r="AU1533" s="171"/>
      <c r="AV1533" s="171"/>
      <c r="AW1533" s="171"/>
      <c r="AX1533" s="171"/>
      <c r="AY1533" s="171"/>
      <c r="AZ1533" s="171"/>
      <c r="BA1533" s="171"/>
      <c r="BB1533" s="171"/>
      <c r="BC1533" s="171"/>
      <c r="BD1533" s="171"/>
      <c r="BE1533" s="171"/>
      <c r="BF1533" s="171"/>
      <c r="BG1533" s="171"/>
      <c r="BH1533" s="184"/>
      <c r="BI1533" s="178"/>
      <c r="BJ1533" s="178"/>
      <c r="BK1533" s="172"/>
      <c r="BM1533" s="9"/>
      <c r="BO1533" s="22" t="s">
        <v>353</v>
      </c>
      <c r="BP1533" s="25">
        <v>0</v>
      </c>
      <c r="BQ1533" s="25">
        <v>0</v>
      </c>
      <c r="BR1533" s="25">
        <v>0</v>
      </c>
      <c r="BS1533" s="25">
        <v>0</v>
      </c>
      <c r="BT1533" s="25">
        <v>0</v>
      </c>
      <c r="BU1533" s="25">
        <v>0</v>
      </c>
    </row>
    <row r="1534" spans="1:123" x14ac:dyDescent="0.45">
      <c r="B1534" s="189"/>
      <c r="C1534" s="171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71"/>
      <c r="AI1534" s="171"/>
      <c r="AJ1534" s="171"/>
      <c r="AK1534" s="171"/>
      <c r="AL1534" s="171"/>
      <c r="AM1534" s="171"/>
      <c r="AN1534" s="171"/>
      <c r="AO1534" s="171"/>
      <c r="AP1534" s="171"/>
      <c r="AQ1534" s="171"/>
      <c r="AR1534" s="171"/>
      <c r="AS1534" s="171"/>
      <c r="AT1534" s="171"/>
      <c r="AU1534" s="171"/>
      <c r="AV1534" s="171"/>
      <c r="AW1534" s="171"/>
      <c r="AX1534" s="171"/>
      <c r="AY1534" s="171"/>
      <c r="AZ1534" s="171"/>
      <c r="BA1534" s="171"/>
      <c r="BB1534" s="171"/>
      <c r="BC1534" s="171"/>
      <c r="BD1534" s="171"/>
      <c r="BE1534" s="171"/>
      <c r="BF1534" s="171"/>
      <c r="BG1534" s="171"/>
      <c r="BH1534" s="184"/>
      <c r="BI1534" s="178"/>
      <c r="BJ1534" s="178"/>
      <c r="BK1534" s="172"/>
      <c r="BM1534" s="9"/>
    </row>
    <row r="1535" spans="1:123" x14ac:dyDescent="0.45">
      <c r="B1535" s="189"/>
      <c r="C1535" s="171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71"/>
      <c r="AI1535" s="171"/>
      <c r="AJ1535" s="171"/>
      <c r="AK1535" s="171"/>
      <c r="AL1535" s="171"/>
      <c r="AM1535" s="171"/>
      <c r="AN1535" s="171"/>
      <c r="AO1535" s="171"/>
      <c r="AP1535" s="171"/>
      <c r="AQ1535" s="171"/>
      <c r="AR1535" s="171"/>
      <c r="AS1535" s="171"/>
      <c r="AT1535" s="171"/>
      <c r="AU1535" s="171"/>
      <c r="AV1535" s="171"/>
      <c r="AW1535" s="171"/>
      <c r="AX1535" s="171"/>
      <c r="AY1535" s="171"/>
      <c r="AZ1535" s="171"/>
      <c r="BA1535" s="171"/>
      <c r="BB1535" s="171"/>
      <c r="BC1535" s="171"/>
      <c r="BD1535" s="171"/>
      <c r="BE1535" s="171"/>
      <c r="BF1535" s="171"/>
      <c r="BG1535" s="171"/>
      <c r="BH1535" s="184"/>
      <c r="BI1535" s="178"/>
      <c r="BJ1535" s="178"/>
      <c r="BK1535" s="172"/>
      <c r="BM1535" s="9"/>
    </row>
    <row r="1536" spans="1:123" x14ac:dyDescent="0.45">
      <c r="B1536" s="189"/>
      <c r="C1536" s="171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71"/>
      <c r="AI1536" s="171"/>
      <c r="AJ1536" s="171"/>
      <c r="AK1536" s="171"/>
      <c r="AL1536" s="171"/>
      <c r="AM1536" s="171"/>
      <c r="AN1536" s="171"/>
      <c r="AO1536" s="171"/>
      <c r="AP1536" s="171"/>
      <c r="AQ1536" s="171"/>
      <c r="AR1536" s="171"/>
      <c r="AS1536" s="171"/>
      <c r="AT1536" s="171"/>
      <c r="AU1536" s="171"/>
      <c r="AV1536" s="171"/>
      <c r="AW1536" s="171"/>
      <c r="AX1536" s="171"/>
      <c r="AY1536" s="171"/>
      <c r="AZ1536" s="171"/>
      <c r="BA1536" s="171"/>
      <c r="BB1536" s="171"/>
      <c r="BC1536" s="171"/>
      <c r="BD1536" s="171"/>
      <c r="BE1536" s="171"/>
      <c r="BF1536" s="171"/>
      <c r="BG1536" s="171"/>
      <c r="BH1536" s="184"/>
      <c r="BI1536" s="178"/>
      <c r="BJ1536" s="178"/>
      <c r="BK1536" s="172"/>
      <c r="BM1536" s="9"/>
    </row>
    <row r="1537" spans="1:123" x14ac:dyDescent="0.45">
      <c r="B1537" s="189"/>
      <c r="C1537" s="171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71"/>
      <c r="AI1537" s="171"/>
      <c r="AJ1537" s="171"/>
      <c r="AK1537" s="171"/>
      <c r="AL1537" s="171"/>
      <c r="AM1537" s="171"/>
      <c r="AN1537" s="171"/>
      <c r="AO1537" s="171"/>
      <c r="AP1537" s="171"/>
      <c r="AQ1537" s="171"/>
      <c r="AR1537" s="171"/>
      <c r="AS1537" s="171"/>
      <c r="AT1537" s="171"/>
      <c r="AU1537" s="171"/>
      <c r="AV1537" s="171"/>
      <c r="AW1537" s="171"/>
      <c r="AX1537" s="171"/>
      <c r="AY1537" s="171"/>
      <c r="AZ1537" s="171"/>
      <c r="BA1537" s="171"/>
      <c r="BB1537" s="171"/>
      <c r="BC1537" s="171"/>
      <c r="BD1537" s="171"/>
      <c r="BE1537" s="171"/>
      <c r="BF1537" s="171"/>
      <c r="BG1537" s="171"/>
      <c r="BH1537" s="184"/>
      <c r="BI1537" s="178"/>
      <c r="BJ1537" s="178"/>
      <c r="BK1537" s="172"/>
      <c r="BM1537" s="9"/>
    </row>
    <row r="1538" spans="1:123" x14ac:dyDescent="0.45">
      <c r="B1538" s="189"/>
      <c r="C1538" s="171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71"/>
      <c r="AI1538" s="171"/>
      <c r="AJ1538" s="171"/>
      <c r="AK1538" s="171"/>
      <c r="AL1538" s="171"/>
      <c r="AM1538" s="171"/>
      <c r="AN1538" s="171"/>
      <c r="AO1538" s="171"/>
      <c r="AP1538" s="171"/>
      <c r="AQ1538" s="171"/>
      <c r="AR1538" s="171"/>
      <c r="AS1538" s="171"/>
      <c r="AT1538" s="171"/>
      <c r="AU1538" s="171"/>
      <c r="AV1538" s="171"/>
      <c r="AW1538" s="171"/>
      <c r="AX1538" s="171"/>
      <c r="AY1538" s="171"/>
      <c r="AZ1538" s="171"/>
      <c r="BA1538" s="171"/>
      <c r="BB1538" s="171"/>
      <c r="BC1538" s="171"/>
      <c r="BD1538" s="171"/>
      <c r="BE1538" s="171"/>
      <c r="BF1538" s="171"/>
      <c r="BG1538" s="171"/>
      <c r="BH1538" s="184"/>
      <c r="BI1538" s="178"/>
      <c r="BJ1538" s="178"/>
      <c r="BK1538" s="172"/>
      <c r="BM1538" s="9"/>
    </row>
    <row r="1539" spans="1:123" x14ac:dyDescent="0.45">
      <c r="B1539" s="189"/>
      <c r="C1539" s="171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71"/>
      <c r="AI1539" s="171"/>
      <c r="AJ1539" s="171"/>
      <c r="AK1539" s="171"/>
      <c r="AL1539" s="171"/>
      <c r="AM1539" s="171"/>
      <c r="AN1539" s="171"/>
      <c r="AO1539" s="171"/>
      <c r="AP1539" s="171"/>
      <c r="AQ1539" s="171"/>
      <c r="AR1539" s="171"/>
      <c r="AS1539" s="171"/>
      <c r="AT1539" s="171"/>
      <c r="AU1539" s="171"/>
      <c r="AV1539" s="171"/>
      <c r="AW1539" s="171"/>
      <c r="AX1539" s="171"/>
      <c r="AY1539" s="171"/>
      <c r="AZ1539" s="171"/>
      <c r="BA1539" s="171"/>
      <c r="BB1539" s="171"/>
      <c r="BC1539" s="171"/>
      <c r="BD1539" s="171"/>
      <c r="BE1539" s="171"/>
      <c r="BF1539" s="171"/>
      <c r="BG1539" s="171"/>
      <c r="BH1539" s="184"/>
      <c r="BI1539" s="178"/>
      <c r="BJ1539" s="178"/>
      <c r="BK1539" s="172"/>
      <c r="BM1539" s="9"/>
    </row>
    <row r="1540" spans="1:123" x14ac:dyDescent="0.45">
      <c r="B1540" s="189"/>
      <c r="C1540" s="171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71"/>
      <c r="AI1540" s="171"/>
      <c r="AJ1540" s="171"/>
      <c r="AK1540" s="171"/>
      <c r="AL1540" s="171"/>
      <c r="AM1540" s="171"/>
      <c r="AN1540" s="171"/>
      <c r="AO1540" s="171"/>
      <c r="AP1540" s="171"/>
      <c r="AQ1540" s="171"/>
      <c r="AR1540" s="171"/>
      <c r="AS1540" s="171"/>
      <c r="AT1540" s="171"/>
      <c r="AU1540" s="171"/>
      <c r="AV1540" s="171"/>
      <c r="AW1540" s="171"/>
      <c r="AX1540" s="171"/>
      <c r="AY1540" s="171"/>
      <c r="AZ1540" s="171"/>
      <c r="BA1540" s="171"/>
      <c r="BB1540" s="171"/>
      <c r="BC1540" s="171"/>
      <c r="BD1540" s="171"/>
      <c r="BE1540" s="171"/>
      <c r="BF1540" s="171"/>
      <c r="BG1540" s="171"/>
      <c r="BH1540" s="184"/>
      <c r="BI1540" s="178"/>
      <c r="BJ1540" s="178"/>
      <c r="BK1540" s="172"/>
      <c r="BM1540" s="9"/>
    </row>
    <row r="1541" spans="1:123" x14ac:dyDescent="0.45">
      <c r="B1541" s="189"/>
      <c r="C1541" s="171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71"/>
      <c r="AI1541" s="171"/>
      <c r="AJ1541" s="171"/>
      <c r="AK1541" s="171"/>
      <c r="AL1541" s="171"/>
      <c r="AM1541" s="171"/>
      <c r="AN1541" s="171"/>
      <c r="AO1541" s="171"/>
      <c r="AP1541" s="171"/>
      <c r="AQ1541" s="171"/>
      <c r="AR1541" s="171"/>
      <c r="AS1541" s="171"/>
      <c r="AT1541" s="171"/>
      <c r="AU1541" s="171"/>
      <c r="AV1541" s="171"/>
      <c r="AW1541" s="171"/>
      <c r="AX1541" s="171"/>
      <c r="AY1541" s="171"/>
      <c r="AZ1541" s="171"/>
      <c r="BA1541" s="171"/>
      <c r="BB1541" s="171"/>
      <c r="BC1541" s="171"/>
      <c r="BD1541" s="171"/>
      <c r="BE1541" s="171"/>
      <c r="BF1541" s="171"/>
      <c r="BG1541" s="171"/>
      <c r="BH1541" s="184"/>
      <c r="BI1541" s="178"/>
      <c r="BJ1541" s="178"/>
      <c r="BK1541" s="172"/>
      <c r="BM1541" s="9"/>
    </row>
    <row r="1542" spans="1:123" ht="14.65" thickBot="1" x14ac:dyDescent="0.5">
      <c r="B1542" s="189"/>
      <c r="C1542" s="171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71"/>
      <c r="AI1542" s="171"/>
      <c r="AJ1542" s="171"/>
      <c r="AK1542" s="171"/>
      <c r="AL1542" s="171"/>
      <c r="AM1542" s="171"/>
      <c r="AN1542" s="171"/>
      <c r="AO1542" s="171"/>
      <c r="AP1542" s="171"/>
      <c r="AQ1542" s="171"/>
      <c r="AR1542" s="171"/>
      <c r="AS1542" s="171"/>
      <c r="AT1542" s="171"/>
      <c r="AU1542" s="171"/>
      <c r="AV1542" s="171"/>
      <c r="AW1542" s="171"/>
      <c r="AX1542" s="171"/>
      <c r="AY1542" s="171"/>
      <c r="AZ1542" s="171"/>
      <c r="BA1542" s="171"/>
      <c r="BB1542" s="171"/>
      <c r="BC1542" s="171"/>
      <c r="BD1542" s="171"/>
      <c r="BE1542" s="171"/>
      <c r="BF1542" s="171"/>
      <c r="BG1542" s="171"/>
      <c r="BH1542" s="184"/>
      <c r="BI1542" s="178"/>
      <c r="BJ1542" s="178"/>
      <c r="BK1542" s="172"/>
      <c r="BM1542" s="9"/>
    </row>
    <row r="1543" spans="1:123" s="12" customFormat="1" ht="21.75" thickTop="1" thickBot="1" x14ac:dyDescent="0.5">
      <c r="A1543" s="8"/>
      <c r="B1543" s="185"/>
      <c r="C1543" s="172"/>
      <c r="D1543" s="172"/>
      <c r="E1543" s="172"/>
      <c r="F1543" s="172"/>
      <c r="G1543" s="172"/>
      <c r="H1543" s="172"/>
      <c r="I1543" s="172"/>
      <c r="J1543" s="172"/>
      <c r="K1543" s="172"/>
      <c r="L1543" s="172"/>
      <c r="M1543" s="172"/>
      <c r="N1543" s="172"/>
      <c r="O1543" s="172"/>
      <c r="P1543" s="172"/>
      <c r="Q1543" s="172"/>
      <c r="R1543" s="172"/>
      <c r="S1543" s="172"/>
      <c r="T1543" s="172"/>
      <c r="U1543" s="172"/>
      <c r="V1543" s="172"/>
      <c r="W1543" s="172"/>
      <c r="X1543" s="172"/>
      <c r="Y1543" s="172"/>
      <c r="Z1543" s="172"/>
      <c r="AA1543" s="172"/>
      <c r="AB1543" s="172"/>
      <c r="AC1543" s="172"/>
      <c r="AD1543" s="172"/>
      <c r="AE1543" s="172"/>
      <c r="AF1543" s="172"/>
      <c r="AG1543" s="172"/>
      <c r="AH1543" s="172"/>
      <c r="AI1543" s="172"/>
      <c r="AJ1543" s="172"/>
      <c r="AK1543" s="172"/>
      <c r="AL1543" s="172"/>
      <c r="AM1543" s="172"/>
      <c r="AN1543" s="172"/>
      <c r="AO1543" s="172"/>
      <c r="AP1543" s="172"/>
      <c r="AQ1543" s="172"/>
      <c r="AR1543" s="172"/>
      <c r="AS1543" s="172"/>
      <c r="AT1543" s="172"/>
      <c r="AU1543" s="172"/>
      <c r="AV1543" s="172"/>
      <c r="AW1543" s="172"/>
      <c r="AX1543" s="172"/>
      <c r="AY1543" s="172"/>
      <c r="AZ1543" s="172"/>
      <c r="BA1543" s="172"/>
      <c r="BB1543" s="172"/>
      <c r="BC1543" s="172"/>
      <c r="BD1543" s="172"/>
      <c r="BE1543" s="172"/>
      <c r="BF1543" s="172"/>
      <c r="BG1543" s="172"/>
      <c r="BH1543" s="185"/>
      <c r="BI1543" s="178"/>
      <c r="BJ1543" s="178"/>
      <c r="BK1543" s="172"/>
      <c r="BL1543"/>
      <c r="BM1543"/>
      <c r="BN1543"/>
      <c r="BO1543" s="5" t="s">
        <v>103</v>
      </c>
      <c r="BP1543" s="5" t="s">
        <v>508</v>
      </c>
      <c r="BQ1543" s="5" t="s">
        <v>104</v>
      </c>
      <c r="BR1543" s="5" t="s">
        <v>509</v>
      </c>
      <c r="BS1543" s="5" t="s">
        <v>549</v>
      </c>
      <c r="BT1543" s="5" t="s">
        <v>510</v>
      </c>
      <c r="BU1543" s="5" t="s">
        <v>511</v>
      </c>
      <c r="BV1543" s="5" t="s">
        <v>122</v>
      </c>
      <c r="BW1543" s="5" t="s">
        <v>558</v>
      </c>
      <c r="BX1543" s="5" t="s">
        <v>559</v>
      </c>
      <c r="BY1543" s="5" t="s">
        <v>111</v>
      </c>
      <c r="BZ1543" s="5" t="s">
        <v>512</v>
      </c>
      <c r="CA1543" s="5" t="s">
        <v>514</v>
      </c>
      <c r="CB1543" s="5" t="s">
        <v>560</v>
      </c>
      <c r="CC1543" s="5" t="s">
        <v>561</v>
      </c>
      <c r="CD1543" s="5" t="s">
        <v>515</v>
      </c>
      <c r="CE1543" s="5" t="s">
        <v>513</v>
      </c>
      <c r="CF1543" s="5" t="s">
        <v>562</v>
      </c>
      <c r="CG1543" s="5" t="s">
        <v>550</v>
      </c>
      <c r="CH1543" s="5" t="s">
        <v>551</v>
      </c>
      <c r="CI1543" s="5" t="s">
        <v>563</v>
      </c>
      <c r="CJ1543" s="5" t="s">
        <v>115</v>
      </c>
      <c r="CK1543" s="5" t="s">
        <v>112</v>
      </c>
      <c r="CL1543" s="5" t="s">
        <v>109</v>
      </c>
      <c r="CM1543" s="5" t="s">
        <v>552</v>
      </c>
      <c r="CN1543" s="5" t="s">
        <v>176</v>
      </c>
      <c r="CO1543" s="5" t="s">
        <v>177</v>
      </c>
      <c r="CP1543" s="5" t="s">
        <v>119</v>
      </c>
      <c r="CQ1543" s="5" t="s">
        <v>516</v>
      </c>
      <c r="CR1543" s="5" t="s">
        <v>178</v>
      </c>
      <c r="CS1543" s="5" t="s">
        <v>118</v>
      </c>
      <c r="CT1543" s="5" t="s">
        <v>108</v>
      </c>
      <c r="CU1543" s="5" t="s">
        <v>564</v>
      </c>
      <c r="CV1543" s="5" t="s">
        <v>105</v>
      </c>
      <c r="CW1543" s="5" t="s">
        <v>107</v>
      </c>
      <c r="CX1543" s="5" t="s">
        <v>123</v>
      </c>
      <c r="CY1543" s="5" t="s">
        <v>175</v>
      </c>
      <c r="CZ1543" s="5" t="s">
        <v>116</v>
      </c>
      <c r="DA1543" s="5" t="s">
        <v>114</v>
      </c>
      <c r="DB1543" s="5" t="s">
        <v>117</v>
      </c>
      <c r="DC1543" s="5" t="s">
        <v>517</v>
      </c>
      <c r="DD1543" s="5" t="s">
        <v>120</v>
      </c>
      <c r="DE1543" s="5" t="s">
        <v>124</v>
      </c>
      <c r="DF1543" s="5" t="s">
        <v>121</v>
      </c>
      <c r="DG1543" s="5" t="s">
        <v>565</v>
      </c>
      <c r="DH1543" s="5" t="s">
        <v>566</v>
      </c>
      <c r="DI1543" s="5" t="s">
        <v>567</v>
      </c>
      <c r="DJ1543" s="5" t="s">
        <v>553</v>
      </c>
      <c r="DK1543" s="5" t="s">
        <v>110</v>
      </c>
      <c r="DL1543" s="5" t="s">
        <v>113</v>
      </c>
      <c r="DM1543" s="5" t="s">
        <v>568</v>
      </c>
      <c r="DN1543" s="5" t="s">
        <v>569</v>
      </c>
      <c r="DO1543" s="5" t="s">
        <v>518</v>
      </c>
      <c r="DP1543" s="5" t="s">
        <v>519</v>
      </c>
      <c r="DQ1543" s="5" t="s">
        <v>520</v>
      </c>
      <c r="DR1543" s="5" t="s">
        <v>106</v>
      </c>
      <c r="DS1543" s="5" t="s">
        <v>570</v>
      </c>
    </row>
    <row r="1544" spans="1:123" ht="14.65" thickTop="1" x14ac:dyDescent="0.45">
      <c r="A1544" s="28" t="s">
        <v>236</v>
      </c>
      <c r="B1544" s="189"/>
      <c r="C1544" s="171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71"/>
      <c r="AI1544" s="171"/>
      <c r="AJ1544" s="171"/>
      <c r="AK1544" s="171"/>
      <c r="AL1544" s="171"/>
      <c r="AM1544" s="171"/>
      <c r="AN1544" s="171"/>
      <c r="AO1544" s="171"/>
      <c r="AP1544" s="171"/>
      <c r="AQ1544" s="171"/>
      <c r="AR1544" s="171"/>
      <c r="AS1544" s="171"/>
      <c r="AT1544" s="171"/>
      <c r="AU1544" s="171"/>
      <c r="AV1544" s="171"/>
      <c r="AW1544" s="171"/>
      <c r="AX1544" s="171"/>
      <c r="AY1544" s="171"/>
      <c r="AZ1544" s="171"/>
      <c r="BA1544" s="171"/>
      <c r="BB1544" s="171"/>
      <c r="BC1544" s="171"/>
      <c r="BD1544" s="171"/>
      <c r="BE1544" s="171"/>
      <c r="BF1544" s="171"/>
      <c r="BG1544" s="171"/>
      <c r="BH1544" s="184"/>
      <c r="BI1544" s="178"/>
      <c r="BJ1544" s="178"/>
      <c r="BK1544" s="172"/>
      <c r="BM1544" s="9"/>
      <c r="BO1544" s="102"/>
      <c r="BP1544" s="102"/>
      <c r="BQ1544" s="102"/>
      <c r="BR1544" s="102"/>
      <c r="BS1544" s="102"/>
      <c r="BT1544" s="102"/>
      <c r="BU1544" s="102"/>
      <c r="BV1544" s="102"/>
      <c r="BW1544" s="102"/>
      <c r="BX1544" s="102"/>
      <c r="BY1544" s="102"/>
      <c r="BZ1544" s="102"/>
      <c r="CA1544" s="102"/>
      <c r="CB1544" s="102"/>
      <c r="CC1544" s="102"/>
      <c r="CD1544" s="102"/>
      <c r="CE1544" s="102"/>
      <c r="CF1544" s="102"/>
      <c r="CG1544" s="102"/>
      <c r="CH1544" s="102"/>
      <c r="CI1544" s="102"/>
      <c r="CJ1544" s="102"/>
      <c r="CK1544" s="102"/>
      <c r="CL1544" s="102"/>
      <c r="CM1544" s="102"/>
      <c r="CN1544" s="102"/>
      <c r="CO1544" s="102"/>
      <c r="CP1544" s="102"/>
      <c r="CQ1544" s="102"/>
      <c r="CR1544" s="102"/>
      <c r="CS1544" s="102"/>
      <c r="CT1544" s="102"/>
      <c r="CU1544" s="102"/>
      <c r="CV1544" s="102"/>
      <c r="CW1544" s="102"/>
      <c r="CX1544" s="102"/>
      <c r="CY1544" s="102"/>
      <c r="CZ1544" s="102"/>
      <c r="DA1544" s="102"/>
      <c r="DB1544" s="102"/>
      <c r="DC1544" s="102"/>
      <c r="DD1544" s="102"/>
      <c r="DE1544" s="102"/>
      <c r="DF1544" s="102"/>
      <c r="DG1544" s="102"/>
      <c r="DH1544" s="102"/>
      <c r="DI1544" s="102"/>
      <c r="DJ1544" s="102"/>
      <c r="DK1544" s="102"/>
      <c r="DL1544" s="102"/>
      <c r="DM1544" s="102"/>
      <c r="DN1544" s="102"/>
      <c r="DO1544" s="102"/>
      <c r="DP1544" s="102"/>
      <c r="DQ1544" s="102"/>
      <c r="DR1544" s="102"/>
      <c r="DS1544" s="102"/>
    </row>
    <row r="1545" spans="1:123" x14ac:dyDescent="0.45">
      <c r="A1545" s="8">
        <f>INPUT!$V$4</f>
        <v>0</v>
      </c>
      <c r="B1545" s="189"/>
      <c r="C1545" s="171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71"/>
      <c r="AI1545" s="171"/>
      <c r="AJ1545" s="171"/>
      <c r="AK1545" s="171"/>
      <c r="AL1545" s="171"/>
      <c r="AM1545" s="171"/>
      <c r="AN1545" s="171"/>
      <c r="AO1545" s="171"/>
      <c r="AP1545" s="171"/>
      <c r="AQ1545" s="171"/>
      <c r="AR1545" s="171"/>
      <c r="AS1545" s="171"/>
      <c r="AT1545" s="171"/>
      <c r="AU1545" s="171"/>
      <c r="AV1545" s="171"/>
      <c r="AW1545" s="171"/>
      <c r="AX1545" s="171"/>
      <c r="AY1545" s="171"/>
      <c r="AZ1545" s="171"/>
      <c r="BA1545" s="171"/>
      <c r="BB1545" s="171"/>
      <c r="BC1545" s="171"/>
      <c r="BD1545" s="171"/>
      <c r="BE1545" s="171"/>
      <c r="BF1545" s="171"/>
      <c r="BG1545" s="171"/>
      <c r="BH1545" s="184"/>
      <c r="BI1545" s="178"/>
      <c r="BJ1545" s="178"/>
      <c r="BK1545" s="172"/>
      <c r="BM1545" s="9"/>
      <c r="BO1545" s="39">
        <v>0</v>
      </c>
      <c r="BP1545" s="39">
        <v>0</v>
      </c>
      <c r="BQ1545" s="39">
        <v>0</v>
      </c>
      <c r="BR1545" s="39">
        <v>0</v>
      </c>
      <c r="BS1545" s="39">
        <v>0</v>
      </c>
      <c r="BT1545" s="39">
        <v>0</v>
      </c>
      <c r="BU1545" s="39">
        <v>0</v>
      </c>
      <c r="BV1545" s="39">
        <v>0</v>
      </c>
      <c r="BW1545" s="39">
        <v>0</v>
      </c>
      <c r="BX1545" s="39">
        <v>0</v>
      </c>
      <c r="BY1545" s="39">
        <v>0</v>
      </c>
      <c r="BZ1545" s="39">
        <v>0</v>
      </c>
      <c r="CA1545" s="39">
        <v>0</v>
      </c>
      <c r="CB1545" s="39">
        <v>0</v>
      </c>
      <c r="CC1545" s="39">
        <v>0</v>
      </c>
      <c r="CD1545" s="39">
        <v>0</v>
      </c>
      <c r="CE1545" s="39">
        <v>0</v>
      </c>
      <c r="CF1545" s="39">
        <v>0</v>
      </c>
      <c r="CG1545" s="39">
        <v>0</v>
      </c>
      <c r="CH1545" s="39">
        <v>0</v>
      </c>
      <c r="CI1545" s="39">
        <v>0</v>
      </c>
      <c r="CJ1545" s="39">
        <v>0</v>
      </c>
      <c r="CK1545" s="39">
        <v>0</v>
      </c>
      <c r="CL1545" s="39">
        <v>0</v>
      </c>
      <c r="CM1545" s="39">
        <v>0</v>
      </c>
      <c r="CN1545" s="39">
        <v>0</v>
      </c>
      <c r="CO1545" s="39">
        <v>0</v>
      </c>
      <c r="CP1545" s="39">
        <v>0</v>
      </c>
      <c r="CQ1545" s="39">
        <v>0</v>
      </c>
      <c r="CR1545" s="39">
        <v>0</v>
      </c>
      <c r="CS1545" s="39">
        <v>0</v>
      </c>
      <c r="CT1545" s="39">
        <v>0</v>
      </c>
      <c r="CU1545" s="39">
        <v>0</v>
      </c>
      <c r="CV1545" s="39">
        <v>0</v>
      </c>
      <c r="CW1545" s="39">
        <v>0</v>
      </c>
      <c r="CX1545" s="39">
        <v>0</v>
      </c>
      <c r="CY1545" s="39">
        <v>0</v>
      </c>
      <c r="CZ1545" s="39">
        <v>0</v>
      </c>
      <c r="DA1545" s="39">
        <v>0</v>
      </c>
      <c r="DB1545" s="39">
        <v>0</v>
      </c>
      <c r="DC1545" s="39">
        <v>0</v>
      </c>
      <c r="DD1545" s="39">
        <v>0</v>
      </c>
      <c r="DE1545" s="39">
        <v>0</v>
      </c>
      <c r="DF1545" s="39">
        <v>0</v>
      </c>
      <c r="DG1545" s="39">
        <v>0</v>
      </c>
      <c r="DH1545" s="39">
        <v>0</v>
      </c>
      <c r="DI1545" s="39">
        <v>0</v>
      </c>
      <c r="DJ1545" s="39">
        <v>0</v>
      </c>
      <c r="DK1545" s="39">
        <v>0</v>
      </c>
      <c r="DL1545" s="39">
        <v>0</v>
      </c>
      <c r="DM1545" s="39">
        <v>0</v>
      </c>
      <c r="DN1545" s="39">
        <v>0</v>
      </c>
      <c r="DO1545" s="39">
        <v>0</v>
      </c>
      <c r="DP1545" s="39">
        <v>0</v>
      </c>
      <c r="DQ1545" s="39">
        <v>0</v>
      </c>
      <c r="DR1545" s="39">
        <v>0</v>
      </c>
      <c r="DS1545" s="39">
        <v>0</v>
      </c>
    </row>
    <row r="1546" spans="1:123" x14ac:dyDescent="0.45">
      <c r="B1546" s="189"/>
      <c r="C1546" s="171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71"/>
      <c r="AI1546" s="171"/>
      <c r="AJ1546" s="171"/>
      <c r="AK1546" s="171"/>
      <c r="AL1546" s="171"/>
      <c r="AM1546" s="171"/>
      <c r="AN1546" s="171"/>
      <c r="AO1546" s="171"/>
      <c r="AP1546" s="171"/>
      <c r="AQ1546" s="171"/>
      <c r="AR1546" s="171"/>
      <c r="AS1546" s="171"/>
      <c r="AT1546" s="171"/>
      <c r="AU1546" s="171"/>
      <c r="AV1546" s="171"/>
      <c r="AW1546" s="171"/>
      <c r="AX1546" s="171"/>
      <c r="AY1546" s="171"/>
      <c r="AZ1546" s="171"/>
      <c r="BA1546" s="171"/>
      <c r="BB1546" s="171"/>
      <c r="BC1546" s="171"/>
      <c r="BD1546" s="171"/>
      <c r="BE1546" s="171"/>
      <c r="BF1546" s="171"/>
      <c r="BG1546" s="171"/>
      <c r="BH1546" s="184"/>
      <c r="BI1546" s="178"/>
      <c r="BJ1546" s="178"/>
      <c r="BK1546" s="172"/>
      <c r="BM1546" s="9"/>
      <c r="BO1546" s="40">
        <f t="shared" ref="BO1546:CT1546" si="76">ROWS(C1544:C1603)-COUNTBLANK(C1544:C1603)</f>
        <v>0</v>
      </c>
      <c r="BP1546" s="40">
        <f t="shared" si="76"/>
        <v>0</v>
      </c>
      <c r="BQ1546" s="40">
        <f t="shared" si="76"/>
        <v>0</v>
      </c>
      <c r="BR1546" s="40">
        <f t="shared" si="76"/>
        <v>0</v>
      </c>
      <c r="BS1546" s="40">
        <f t="shared" si="76"/>
        <v>0</v>
      </c>
      <c r="BT1546" s="40">
        <f t="shared" si="76"/>
        <v>0</v>
      </c>
      <c r="BU1546" s="40">
        <f t="shared" si="76"/>
        <v>0</v>
      </c>
      <c r="BV1546" s="40">
        <f t="shared" si="76"/>
        <v>0</v>
      </c>
      <c r="BW1546" s="40">
        <f t="shared" si="76"/>
        <v>0</v>
      </c>
      <c r="BX1546" s="40">
        <f t="shared" si="76"/>
        <v>0</v>
      </c>
      <c r="BY1546" s="40">
        <f t="shared" si="76"/>
        <v>0</v>
      </c>
      <c r="BZ1546" s="40">
        <f t="shared" si="76"/>
        <v>0</v>
      </c>
      <c r="CA1546" s="40">
        <f t="shared" si="76"/>
        <v>0</v>
      </c>
      <c r="CB1546" s="40">
        <f t="shared" si="76"/>
        <v>0</v>
      </c>
      <c r="CC1546" s="40">
        <f t="shared" si="76"/>
        <v>0</v>
      </c>
      <c r="CD1546" s="40">
        <f t="shared" si="76"/>
        <v>0</v>
      </c>
      <c r="CE1546" s="40">
        <f t="shared" si="76"/>
        <v>0</v>
      </c>
      <c r="CF1546" s="40">
        <f t="shared" si="76"/>
        <v>0</v>
      </c>
      <c r="CG1546" s="40">
        <f t="shared" si="76"/>
        <v>0</v>
      </c>
      <c r="CH1546" s="40">
        <f t="shared" si="76"/>
        <v>0</v>
      </c>
      <c r="CI1546" s="40">
        <f t="shared" si="76"/>
        <v>0</v>
      </c>
      <c r="CJ1546" s="40">
        <f t="shared" si="76"/>
        <v>0</v>
      </c>
      <c r="CK1546" s="40">
        <f t="shared" si="76"/>
        <v>0</v>
      </c>
      <c r="CL1546" s="40">
        <f t="shared" si="76"/>
        <v>0</v>
      </c>
      <c r="CM1546" s="40">
        <f t="shared" si="76"/>
        <v>0</v>
      </c>
      <c r="CN1546" s="40">
        <f t="shared" si="76"/>
        <v>0</v>
      </c>
      <c r="CO1546" s="40">
        <f t="shared" si="76"/>
        <v>0</v>
      </c>
      <c r="CP1546" s="40">
        <f t="shared" si="76"/>
        <v>0</v>
      </c>
      <c r="CQ1546" s="40">
        <f t="shared" si="76"/>
        <v>0</v>
      </c>
      <c r="CR1546" s="40">
        <f t="shared" si="76"/>
        <v>0</v>
      </c>
      <c r="CS1546" s="40">
        <f t="shared" si="76"/>
        <v>0</v>
      </c>
      <c r="CT1546" s="40">
        <f t="shared" si="76"/>
        <v>0</v>
      </c>
      <c r="CU1546" s="40">
        <f t="shared" ref="CU1546:DS1546" si="77">ROWS(AI1544:AI1603)-COUNTBLANK(AI1544:AI1603)</f>
        <v>0</v>
      </c>
      <c r="CV1546" s="40">
        <f t="shared" si="77"/>
        <v>0</v>
      </c>
      <c r="CW1546" s="40">
        <f t="shared" si="77"/>
        <v>0</v>
      </c>
      <c r="CX1546" s="40">
        <f t="shared" si="77"/>
        <v>0</v>
      </c>
      <c r="CY1546" s="40">
        <f t="shared" si="77"/>
        <v>0</v>
      </c>
      <c r="CZ1546" s="40">
        <f t="shared" si="77"/>
        <v>0</v>
      </c>
      <c r="DA1546" s="40">
        <f t="shared" si="77"/>
        <v>0</v>
      </c>
      <c r="DB1546" s="40">
        <f t="shared" si="77"/>
        <v>0</v>
      </c>
      <c r="DC1546" s="40">
        <f t="shared" si="77"/>
        <v>0</v>
      </c>
      <c r="DD1546" s="40">
        <f t="shared" si="77"/>
        <v>0</v>
      </c>
      <c r="DE1546" s="40">
        <f t="shared" si="77"/>
        <v>0</v>
      </c>
      <c r="DF1546" s="40">
        <f t="shared" si="77"/>
        <v>0</v>
      </c>
      <c r="DG1546" s="40">
        <f t="shared" si="77"/>
        <v>0</v>
      </c>
      <c r="DH1546" s="40">
        <f t="shared" si="77"/>
        <v>0</v>
      </c>
      <c r="DI1546" s="40">
        <f t="shared" si="77"/>
        <v>0</v>
      </c>
      <c r="DJ1546" s="40">
        <f t="shared" si="77"/>
        <v>0</v>
      </c>
      <c r="DK1546" s="40">
        <f t="shared" si="77"/>
        <v>0</v>
      </c>
      <c r="DL1546" s="40">
        <f t="shared" si="77"/>
        <v>0</v>
      </c>
      <c r="DM1546" s="40">
        <f t="shared" si="77"/>
        <v>0</v>
      </c>
      <c r="DN1546" s="40">
        <f t="shared" si="77"/>
        <v>0</v>
      </c>
      <c r="DO1546" s="40">
        <f t="shared" si="77"/>
        <v>0</v>
      </c>
      <c r="DP1546" s="40">
        <f t="shared" si="77"/>
        <v>0</v>
      </c>
      <c r="DQ1546" s="40">
        <f t="shared" si="77"/>
        <v>0</v>
      </c>
      <c r="DR1546" s="40">
        <f t="shared" si="77"/>
        <v>0</v>
      </c>
      <c r="DS1546" s="40">
        <f t="shared" si="77"/>
        <v>0</v>
      </c>
    </row>
    <row r="1547" spans="1:123" x14ac:dyDescent="0.45">
      <c r="B1547" s="189"/>
      <c r="C1547" s="171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71"/>
      <c r="AI1547" s="171"/>
      <c r="AJ1547" s="171"/>
      <c r="AK1547" s="171"/>
      <c r="AL1547" s="171"/>
      <c r="AM1547" s="171"/>
      <c r="AN1547" s="171"/>
      <c r="AO1547" s="171"/>
      <c r="AP1547" s="171"/>
      <c r="AQ1547" s="171"/>
      <c r="AR1547" s="171"/>
      <c r="AS1547" s="171"/>
      <c r="AT1547" s="171"/>
      <c r="AU1547" s="171"/>
      <c r="AV1547" s="171"/>
      <c r="AW1547" s="171"/>
      <c r="AX1547" s="171"/>
      <c r="AY1547" s="171"/>
      <c r="AZ1547" s="171"/>
      <c r="BA1547" s="171"/>
      <c r="BB1547" s="171"/>
      <c r="BC1547" s="171"/>
      <c r="BD1547" s="171"/>
      <c r="BE1547" s="171"/>
      <c r="BF1547" s="171"/>
      <c r="BG1547" s="171"/>
      <c r="BH1547" s="184"/>
      <c r="BI1547" s="178"/>
      <c r="BJ1547" s="178"/>
      <c r="BK1547" s="172"/>
      <c r="BM1547" s="9"/>
    </row>
    <row r="1548" spans="1:123" x14ac:dyDescent="0.45">
      <c r="B1548" s="189"/>
      <c r="C1548" s="171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71"/>
      <c r="AI1548" s="171"/>
      <c r="AJ1548" s="171"/>
      <c r="AK1548" s="171"/>
      <c r="AL1548" s="171"/>
      <c r="AM1548" s="171"/>
      <c r="AN1548" s="171"/>
      <c r="AO1548" s="171"/>
      <c r="AP1548" s="171"/>
      <c r="AQ1548" s="171"/>
      <c r="AR1548" s="171"/>
      <c r="AS1548" s="171"/>
      <c r="AT1548" s="171"/>
      <c r="AU1548" s="171"/>
      <c r="AV1548" s="171"/>
      <c r="AW1548" s="171"/>
      <c r="AX1548" s="171"/>
      <c r="AY1548" s="171"/>
      <c r="AZ1548" s="171"/>
      <c r="BA1548" s="171"/>
      <c r="BB1548" s="171"/>
      <c r="BC1548" s="171"/>
      <c r="BD1548" s="171"/>
      <c r="BE1548" s="171"/>
      <c r="BF1548" s="171"/>
      <c r="BG1548" s="171"/>
      <c r="BH1548" s="184"/>
      <c r="BI1548" s="178"/>
      <c r="BJ1548" s="178"/>
      <c r="BK1548" s="172"/>
      <c r="BM1548" s="9"/>
      <c r="BO1548" s="22" t="s">
        <v>257</v>
      </c>
      <c r="BP1548" s="22" t="s">
        <v>587</v>
      </c>
      <c r="BQ1548" s="22" t="s">
        <v>590</v>
      </c>
      <c r="BR1548" s="22" t="s">
        <v>588</v>
      </c>
      <c r="BS1548" s="22" t="s">
        <v>589</v>
      </c>
    </row>
    <row r="1549" spans="1:123" x14ac:dyDescent="0.45">
      <c r="B1549" s="189"/>
      <c r="C1549" s="171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71"/>
      <c r="AI1549" s="171"/>
      <c r="AJ1549" s="171"/>
      <c r="AK1549" s="171"/>
      <c r="AL1549" s="171"/>
      <c r="AM1549" s="171"/>
      <c r="AN1549" s="171"/>
      <c r="AO1549" s="171"/>
      <c r="AP1549" s="171"/>
      <c r="AQ1549" s="171"/>
      <c r="AR1549" s="171"/>
      <c r="AS1549" s="171"/>
      <c r="AT1549" s="171"/>
      <c r="AU1549" s="171"/>
      <c r="AV1549" s="171"/>
      <c r="AW1549" s="171"/>
      <c r="AX1549" s="171"/>
      <c r="AY1549" s="171"/>
      <c r="AZ1549" s="171"/>
      <c r="BA1549" s="171"/>
      <c r="BB1549" s="171"/>
      <c r="BC1549" s="171"/>
      <c r="BD1549" s="171"/>
      <c r="BE1549" s="171"/>
      <c r="BF1549" s="171"/>
      <c r="BG1549" s="171"/>
      <c r="BH1549" s="184"/>
      <c r="BI1549" s="178"/>
      <c r="BJ1549" s="178"/>
      <c r="BK1549" s="172"/>
      <c r="BM1549" s="9"/>
      <c r="BO1549" s="23">
        <f>ROWS(BH1544:BH1603)-COUNTBLANK(BH1544:BH1603)</f>
        <v>0</v>
      </c>
      <c r="BP1549" s="23">
        <f>COUNTIF(BK1544:BK1603,"FALSE")</f>
        <v>0</v>
      </c>
      <c r="BQ1549" s="23">
        <f>BO1549-BP1549</f>
        <v>0</v>
      </c>
      <c r="BR1549" s="23">
        <f>COUNTIF(BJ1544:BJ1603,"O")</f>
        <v>0</v>
      </c>
      <c r="BS1549" s="23">
        <f>COUNTIF(BJ1544:BJ1603,"*~?")</f>
        <v>0</v>
      </c>
    </row>
    <row r="1550" spans="1:123" x14ac:dyDescent="0.45">
      <c r="B1550" s="189"/>
      <c r="C1550" s="171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71"/>
      <c r="AI1550" s="171"/>
      <c r="AJ1550" s="171"/>
      <c r="AK1550" s="171"/>
      <c r="AL1550" s="171"/>
      <c r="AM1550" s="171"/>
      <c r="AN1550" s="171"/>
      <c r="AO1550" s="171"/>
      <c r="AP1550" s="171"/>
      <c r="AQ1550" s="171"/>
      <c r="AR1550" s="171"/>
      <c r="AS1550" s="171"/>
      <c r="AT1550" s="171"/>
      <c r="AU1550" s="171"/>
      <c r="AV1550" s="171"/>
      <c r="AW1550" s="171"/>
      <c r="AX1550" s="171"/>
      <c r="AY1550" s="171"/>
      <c r="AZ1550" s="171"/>
      <c r="BA1550" s="171"/>
      <c r="BB1550" s="171"/>
      <c r="BC1550" s="171"/>
      <c r="BD1550" s="171"/>
      <c r="BE1550" s="171"/>
      <c r="BF1550" s="171"/>
      <c r="BG1550" s="171"/>
      <c r="BH1550" s="184"/>
      <c r="BI1550" s="178"/>
      <c r="BJ1550" s="178"/>
      <c r="BK1550" s="172"/>
      <c r="BM1550" s="9"/>
    </row>
    <row r="1551" spans="1:123" x14ac:dyDescent="0.45">
      <c r="B1551" s="189"/>
      <c r="C1551" s="171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71"/>
      <c r="AI1551" s="171"/>
      <c r="AJ1551" s="171"/>
      <c r="AK1551" s="171"/>
      <c r="AL1551" s="171"/>
      <c r="AM1551" s="171"/>
      <c r="AN1551" s="171"/>
      <c r="AO1551" s="171"/>
      <c r="AP1551" s="171"/>
      <c r="AQ1551" s="171"/>
      <c r="AR1551" s="171"/>
      <c r="AS1551" s="171"/>
      <c r="AT1551" s="171"/>
      <c r="AU1551" s="171"/>
      <c r="AV1551" s="171"/>
      <c r="AW1551" s="171"/>
      <c r="AX1551" s="171"/>
      <c r="AY1551" s="171"/>
      <c r="AZ1551" s="171"/>
      <c r="BA1551" s="171"/>
      <c r="BB1551" s="171"/>
      <c r="BC1551" s="171"/>
      <c r="BD1551" s="171"/>
      <c r="BE1551" s="171"/>
      <c r="BF1551" s="171"/>
      <c r="BG1551" s="171"/>
      <c r="BH1551" s="184"/>
      <c r="BI1551" s="178"/>
      <c r="BJ1551" s="178"/>
      <c r="BK1551" s="172"/>
      <c r="BM1551" s="9"/>
      <c r="BO1551" s="23"/>
      <c r="BP1551" s="22" t="s">
        <v>455</v>
      </c>
      <c r="BQ1551" s="22" t="s">
        <v>337</v>
      </c>
      <c r="BR1551" s="22" t="s">
        <v>456</v>
      </c>
      <c r="BS1551" s="88" t="s">
        <v>338</v>
      </c>
      <c r="BT1551" s="88" t="s">
        <v>340</v>
      </c>
      <c r="BU1551" s="88" t="s">
        <v>339</v>
      </c>
    </row>
    <row r="1552" spans="1:123" x14ac:dyDescent="0.45">
      <c r="B1552" s="189"/>
      <c r="C1552" s="171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71"/>
      <c r="AI1552" s="171"/>
      <c r="AJ1552" s="171"/>
      <c r="AK1552" s="171"/>
      <c r="AL1552" s="171"/>
      <c r="AM1552" s="171"/>
      <c r="AN1552" s="171"/>
      <c r="AO1552" s="171"/>
      <c r="AP1552" s="171"/>
      <c r="AQ1552" s="171"/>
      <c r="AR1552" s="171"/>
      <c r="AS1552" s="171"/>
      <c r="AT1552" s="171"/>
      <c r="AU1552" s="171"/>
      <c r="AV1552" s="171"/>
      <c r="AW1552" s="171"/>
      <c r="AX1552" s="171"/>
      <c r="AY1552" s="171"/>
      <c r="AZ1552" s="171"/>
      <c r="BA1552" s="171"/>
      <c r="BB1552" s="171"/>
      <c r="BC1552" s="171"/>
      <c r="BD1552" s="171"/>
      <c r="BE1552" s="171"/>
      <c r="BF1552" s="171"/>
      <c r="BG1552" s="171"/>
      <c r="BH1552" s="184"/>
      <c r="BI1552" s="178"/>
      <c r="BJ1552" s="178"/>
      <c r="BK1552" s="172"/>
      <c r="BM1552" s="9"/>
      <c r="BO1552" s="22" t="s">
        <v>260</v>
      </c>
      <c r="BP1552" s="25">
        <f>IF(ISNUMBER(SEARCH("S",A1545)),COUNTIF(BK1544:BK1553,"False"),0)</f>
        <v>0</v>
      </c>
      <c r="BQ1552" s="25">
        <f>IF(ISNUMBER(SEARCH("S",A1545)),COUNTIF(BK1572:BK1581,"False"),0)</f>
        <v>0</v>
      </c>
      <c r="BR1552" s="25">
        <f>IF(ISNUMBER(SEARCH("S",A1545)),COUNTIF(BK1554:BK1571,"False"),0)</f>
        <v>0</v>
      </c>
      <c r="BS1552" s="25">
        <f>IF(ISNUMBER(SEARCH("S",A1545)),COUNTIF(BK1544:BK1553,"False")+COUNTIF(BK1574:BK1577,"False"),0)</f>
        <v>0</v>
      </c>
      <c r="BT1552" s="25">
        <f>IF(ISNUMBER(SEARCH("S",A1545)),COUNTIF(BK1554:BK1563,"False"),0)</f>
        <v>0</v>
      </c>
      <c r="BU1552" s="25">
        <f>IF(ISNUMBER(SEARCH("S",A1545)),COUNTIF(BK1564:BK1573,"False")+COUNTIF(BK1578:BK1581,"False"),0)</f>
        <v>0</v>
      </c>
    </row>
    <row r="1553" spans="2:76" x14ac:dyDescent="0.45">
      <c r="B1553" s="189"/>
      <c r="C1553" s="171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71"/>
      <c r="AI1553" s="171"/>
      <c r="AJ1553" s="171"/>
      <c r="AK1553" s="171"/>
      <c r="AL1553" s="171"/>
      <c r="AM1553" s="171"/>
      <c r="AN1553" s="171"/>
      <c r="AO1553" s="171"/>
      <c r="AP1553" s="171"/>
      <c r="AQ1553" s="171"/>
      <c r="AR1553" s="171"/>
      <c r="AS1553" s="171"/>
      <c r="AT1553" s="171"/>
      <c r="AU1553" s="171"/>
      <c r="AV1553" s="171"/>
      <c r="AW1553" s="171"/>
      <c r="AX1553" s="171"/>
      <c r="AY1553" s="171"/>
      <c r="AZ1553" s="171"/>
      <c r="BA1553" s="171"/>
      <c r="BB1553" s="171"/>
      <c r="BC1553" s="171"/>
      <c r="BD1553" s="171"/>
      <c r="BE1553" s="171"/>
      <c r="BF1553" s="171"/>
      <c r="BG1553" s="171"/>
      <c r="BH1553" s="184"/>
      <c r="BI1553" s="178"/>
      <c r="BJ1553" s="178"/>
      <c r="BK1553" s="172"/>
      <c r="BM1553" s="9"/>
      <c r="BO1553" s="22" t="s">
        <v>352</v>
      </c>
      <c r="BP1553" s="25">
        <f>IF(ISNUMBER(SEARCH("P",A1545)),COUNTIF(BK1544:BK1553,"False"),0)</f>
        <v>0</v>
      </c>
      <c r="BQ1553" s="25">
        <f>IF(ISNUMBER(SEARCH("P",A1545)),COUNTIF(BK1565:BK1574,"False"),0)</f>
        <v>0</v>
      </c>
      <c r="BR1553" s="25">
        <f>IF(ISNUMBER(SEARCH("P",A1545)),COUNTIF(BK1554:BK1564,"False"),0)</f>
        <v>0</v>
      </c>
      <c r="BS1553" s="25">
        <f>IF(ISNUMBER(SEARCH("P",A1545)),COUNTIF(BK1544:BK1552,"False")+COUNTIF(BK1571:BK1572,"False"),0)</f>
        <v>0</v>
      </c>
      <c r="BT1553" s="25">
        <f>IF(ISNUMBER(SEARCH("P",A1545)),COUNTIF(BK1553:BK1561,"False"),0)</f>
        <v>0</v>
      </c>
      <c r="BU1553" s="25">
        <f>IF(ISNUMBER(SEARCH("P",A1545)),COUNTIF(BK1562:BK1570,"False")+COUNTIF(BK1573:BK1574,"False"),0)</f>
        <v>0</v>
      </c>
    </row>
    <row r="1554" spans="2:76" x14ac:dyDescent="0.45">
      <c r="B1554" s="189"/>
      <c r="C1554" s="171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71"/>
      <c r="AI1554" s="171"/>
      <c r="AJ1554" s="171"/>
      <c r="AK1554" s="171"/>
      <c r="AL1554" s="171"/>
      <c r="AM1554" s="171"/>
      <c r="AN1554" s="171"/>
      <c r="AO1554" s="171"/>
      <c r="AP1554" s="171"/>
      <c r="AQ1554" s="171"/>
      <c r="AR1554" s="171"/>
      <c r="AS1554" s="171"/>
      <c r="AT1554" s="171"/>
      <c r="AU1554" s="171"/>
      <c r="AV1554" s="171"/>
      <c r="AW1554" s="171"/>
      <c r="AX1554" s="171"/>
      <c r="AY1554" s="171"/>
      <c r="AZ1554" s="171"/>
      <c r="BA1554" s="171"/>
      <c r="BB1554" s="171"/>
      <c r="BC1554" s="171"/>
      <c r="BD1554" s="171"/>
      <c r="BE1554" s="171"/>
      <c r="BF1554" s="171"/>
      <c r="BG1554" s="171"/>
      <c r="BH1554" s="184"/>
      <c r="BI1554" s="178"/>
      <c r="BJ1554" s="178"/>
      <c r="BK1554" s="172"/>
      <c r="BM1554" s="9"/>
      <c r="BO1554" s="22" t="s">
        <v>353</v>
      </c>
      <c r="BP1554" s="25">
        <f>IF(ISNUMBER(SEARCH("A",A1545)),COUNTIF(BK1544:BK1553,"False"),0)</f>
        <v>0</v>
      </c>
      <c r="BQ1554" s="25">
        <f>IF(ISNUMBER(SEARCH("A",A1545)),COUNTIF(BK1594:BK1603,"False"),0)</f>
        <v>0</v>
      </c>
      <c r="BR1554" s="25">
        <f>IF(ISNUMBER(SEARCH("A",A1545)),COUNTIF(BK1554:BK1593,"False"),0)</f>
        <v>0</v>
      </c>
      <c r="BS1554" s="25">
        <f>IF(ISNUMBER(SEARCH("A",A1545)),COUNTIF(BK1544:BK1563,"False"),0)</f>
        <v>0</v>
      </c>
      <c r="BT1554" s="25">
        <f>IF(ISNUMBER(SEARCH("A",A1545)),COUNTIF(BK1564:BK1583,"False"),0)</f>
        <v>0</v>
      </c>
      <c r="BU1554" s="25">
        <f>IF(ISNUMBER(SEARCH("A",A1545)),COUNTIF(BK1584:BK1603,"False"),0)</f>
        <v>0</v>
      </c>
    </row>
    <row r="1555" spans="2:76" x14ac:dyDescent="0.45">
      <c r="B1555" s="189"/>
      <c r="C1555" s="171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71"/>
      <c r="AI1555" s="171"/>
      <c r="AJ1555" s="171"/>
      <c r="AK1555" s="171"/>
      <c r="AL1555" s="171"/>
      <c r="AM1555" s="171"/>
      <c r="AN1555" s="171"/>
      <c r="AO1555" s="171"/>
      <c r="AP1555" s="171"/>
      <c r="AQ1555" s="171"/>
      <c r="AR1555" s="171"/>
      <c r="AS1555" s="171"/>
      <c r="AT1555" s="171"/>
      <c r="AU1555" s="171"/>
      <c r="AV1555" s="171"/>
      <c r="AW1555" s="171"/>
      <c r="AX1555" s="171"/>
      <c r="AY1555" s="171"/>
      <c r="AZ1555" s="171"/>
      <c r="BA1555" s="171"/>
      <c r="BB1555" s="171"/>
      <c r="BC1555" s="171"/>
      <c r="BD1555" s="171"/>
      <c r="BE1555" s="171"/>
      <c r="BF1555" s="171"/>
      <c r="BG1555" s="171"/>
      <c r="BH1555" s="184"/>
      <c r="BI1555" s="178"/>
      <c r="BJ1555" s="178"/>
      <c r="BK1555" s="172"/>
      <c r="BM1555" s="9"/>
    </row>
    <row r="1556" spans="2:76" x14ac:dyDescent="0.45">
      <c r="B1556" s="189"/>
      <c r="C1556" s="171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71"/>
      <c r="AI1556" s="171"/>
      <c r="AJ1556" s="171"/>
      <c r="AK1556" s="171"/>
      <c r="AL1556" s="171"/>
      <c r="AM1556" s="171"/>
      <c r="AN1556" s="171"/>
      <c r="AO1556" s="171"/>
      <c r="AP1556" s="171"/>
      <c r="AQ1556" s="171"/>
      <c r="AR1556" s="171"/>
      <c r="AS1556" s="171"/>
      <c r="AT1556" s="171"/>
      <c r="AU1556" s="171"/>
      <c r="AV1556" s="171"/>
      <c r="AW1556" s="171"/>
      <c r="AX1556" s="171"/>
      <c r="AY1556" s="171"/>
      <c r="AZ1556" s="171"/>
      <c r="BA1556" s="171"/>
      <c r="BB1556" s="171"/>
      <c r="BC1556" s="171"/>
      <c r="BD1556" s="171"/>
      <c r="BE1556" s="171"/>
      <c r="BF1556" s="171"/>
      <c r="BG1556" s="171"/>
      <c r="BH1556" s="184"/>
      <c r="BI1556" s="178"/>
      <c r="BJ1556" s="178"/>
      <c r="BK1556" s="172"/>
      <c r="BM1556" s="9"/>
    </row>
    <row r="1557" spans="2:76" x14ac:dyDescent="0.45">
      <c r="B1557" s="189"/>
      <c r="C1557" s="171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71"/>
      <c r="AI1557" s="171"/>
      <c r="AJ1557" s="171"/>
      <c r="AK1557" s="171"/>
      <c r="AL1557" s="171"/>
      <c r="AM1557" s="171"/>
      <c r="AN1557" s="171"/>
      <c r="AO1557" s="171"/>
      <c r="AP1557" s="171"/>
      <c r="AQ1557" s="171"/>
      <c r="AR1557" s="171"/>
      <c r="AS1557" s="171"/>
      <c r="AT1557" s="171"/>
      <c r="AU1557" s="171"/>
      <c r="AV1557" s="171"/>
      <c r="AW1557" s="171"/>
      <c r="AX1557" s="171"/>
      <c r="AY1557" s="171"/>
      <c r="AZ1557" s="171"/>
      <c r="BA1557" s="171"/>
      <c r="BB1557" s="171"/>
      <c r="BC1557" s="171"/>
      <c r="BD1557" s="171"/>
      <c r="BE1557" s="171"/>
      <c r="BF1557" s="171"/>
      <c r="BG1557" s="171"/>
      <c r="BH1557" s="184"/>
      <c r="BI1557" s="178"/>
      <c r="BJ1557" s="178"/>
      <c r="BK1557" s="172"/>
      <c r="BM1557" s="9"/>
    </row>
    <row r="1558" spans="2:76" x14ac:dyDescent="0.45">
      <c r="B1558" s="189"/>
      <c r="C1558" s="171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71"/>
      <c r="AI1558" s="171"/>
      <c r="AJ1558" s="171"/>
      <c r="AK1558" s="171"/>
      <c r="AL1558" s="171"/>
      <c r="AM1558" s="171"/>
      <c r="AN1558" s="171"/>
      <c r="AO1558" s="171"/>
      <c r="AP1558" s="171"/>
      <c r="AQ1558" s="171"/>
      <c r="AR1558" s="171"/>
      <c r="AS1558" s="171"/>
      <c r="AT1558" s="171"/>
      <c r="AU1558" s="171"/>
      <c r="AV1558" s="171"/>
      <c r="AW1558" s="171"/>
      <c r="AX1558" s="171"/>
      <c r="AY1558" s="171"/>
      <c r="AZ1558" s="171"/>
      <c r="BA1558" s="171"/>
      <c r="BB1558" s="171"/>
      <c r="BC1558" s="171"/>
      <c r="BD1558" s="171"/>
      <c r="BE1558" s="171"/>
      <c r="BF1558" s="171"/>
      <c r="BG1558" s="171"/>
      <c r="BH1558" s="184"/>
      <c r="BI1558" s="178"/>
      <c r="BJ1558" s="178"/>
      <c r="BK1558" s="172"/>
      <c r="BM1558" s="9"/>
    </row>
    <row r="1559" spans="2:76" x14ac:dyDescent="0.45">
      <c r="B1559" s="189"/>
      <c r="C1559" s="171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71"/>
      <c r="AI1559" s="171"/>
      <c r="AJ1559" s="171"/>
      <c r="AK1559" s="171"/>
      <c r="AL1559" s="171"/>
      <c r="AM1559" s="171"/>
      <c r="AN1559" s="171"/>
      <c r="AO1559" s="171"/>
      <c r="AP1559" s="171"/>
      <c r="AQ1559" s="171"/>
      <c r="AR1559" s="171"/>
      <c r="AS1559" s="171"/>
      <c r="AT1559" s="171"/>
      <c r="AU1559" s="171"/>
      <c r="AV1559" s="171"/>
      <c r="AW1559" s="171"/>
      <c r="AX1559" s="171"/>
      <c r="AY1559" s="171"/>
      <c r="AZ1559" s="171"/>
      <c r="BA1559" s="171"/>
      <c r="BB1559" s="171"/>
      <c r="BC1559" s="171"/>
      <c r="BD1559" s="171"/>
      <c r="BE1559" s="171"/>
      <c r="BF1559" s="171"/>
      <c r="BG1559" s="171"/>
      <c r="BH1559" s="184"/>
      <c r="BI1559" s="178"/>
      <c r="BJ1559" s="178"/>
      <c r="BK1559" s="172"/>
      <c r="BM1559" s="9"/>
    </row>
    <row r="1560" spans="2:76" x14ac:dyDescent="0.45">
      <c r="B1560" s="189"/>
      <c r="C1560" s="171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71"/>
      <c r="AI1560" s="171"/>
      <c r="AJ1560" s="171"/>
      <c r="AK1560" s="171"/>
      <c r="AL1560" s="171"/>
      <c r="AM1560" s="171"/>
      <c r="AN1560" s="171"/>
      <c r="AO1560" s="171"/>
      <c r="AP1560" s="171"/>
      <c r="AQ1560" s="171"/>
      <c r="AR1560" s="171"/>
      <c r="AS1560" s="171"/>
      <c r="AT1560" s="171"/>
      <c r="AU1560" s="171"/>
      <c r="AV1560" s="171"/>
      <c r="AW1560" s="171"/>
      <c r="AX1560" s="171"/>
      <c r="AY1560" s="171"/>
      <c r="AZ1560" s="171"/>
      <c r="BA1560" s="171"/>
      <c r="BB1560" s="171"/>
      <c r="BC1560" s="171"/>
      <c r="BD1560" s="171"/>
      <c r="BE1560" s="171"/>
      <c r="BF1560" s="171"/>
      <c r="BG1560" s="171"/>
      <c r="BH1560" s="184"/>
      <c r="BI1560" s="178"/>
      <c r="BJ1560" s="178"/>
      <c r="BK1560" s="172"/>
      <c r="BM1560" s="9"/>
    </row>
    <row r="1561" spans="2:76" x14ac:dyDescent="0.45">
      <c r="B1561" s="189"/>
      <c r="C1561" s="171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71"/>
      <c r="AI1561" s="171"/>
      <c r="AJ1561" s="171"/>
      <c r="AK1561" s="171"/>
      <c r="AL1561" s="171"/>
      <c r="AM1561" s="171"/>
      <c r="AN1561" s="171"/>
      <c r="AO1561" s="171"/>
      <c r="AP1561" s="171"/>
      <c r="AQ1561" s="171"/>
      <c r="AR1561" s="171"/>
      <c r="AS1561" s="171"/>
      <c r="AT1561" s="171"/>
      <c r="AU1561" s="171"/>
      <c r="AV1561" s="171"/>
      <c r="AW1561" s="171"/>
      <c r="AX1561" s="171"/>
      <c r="AY1561" s="171"/>
      <c r="AZ1561" s="171"/>
      <c r="BA1561" s="171"/>
      <c r="BB1561" s="171"/>
      <c r="BC1561" s="171"/>
      <c r="BD1561" s="171"/>
      <c r="BE1561" s="171"/>
      <c r="BF1561" s="171"/>
      <c r="BG1561" s="171"/>
      <c r="BH1561" s="184"/>
      <c r="BI1561" s="178"/>
      <c r="BJ1561" s="178"/>
      <c r="BK1561" s="172"/>
      <c r="BM1561" s="9"/>
    </row>
    <row r="1562" spans="2:76" x14ac:dyDescent="0.45">
      <c r="B1562" s="189"/>
      <c r="C1562" s="171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71"/>
      <c r="AI1562" s="171"/>
      <c r="AJ1562" s="171"/>
      <c r="AK1562" s="171"/>
      <c r="AL1562" s="171"/>
      <c r="AM1562" s="171"/>
      <c r="AN1562" s="171"/>
      <c r="AO1562" s="171"/>
      <c r="AP1562" s="171"/>
      <c r="AQ1562" s="171"/>
      <c r="AR1562" s="171"/>
      <c r="AS1562" s="171"/>
      <c r="AT1562" s="171"/>
      <c r="AU1562" s="171"/>
      <c r="AV1562" s="171"/>
      <c r="AW1562" s="171"/>
      <c r="AX1562" s="171"/>
      <c r="AY1562" s="171"/>
      <c r="AZ1562" s="171"/>
      <c r="BA1562" s="171"/>
      <c r="BB1562" s="171"/>
      <c r="BC1562" s="171"/>
      <c r="BD1562" s="171"/>
      <c r="BE1562" s="171"/>
      <c r="BF1562" s="171"/>
      <c r="BG1562" s="171"/>
      <c r="BH1562" s="184"/>
      <c r="BI1562" s="178"/>
      <c r="BJ1562" s="178"/>
      <c r="BK1562" s="172"/>
      <c r="BM1562" s="9"/>
    </row>
    <row r="1563" spans="2:76" x14ac:dyDescent="0.45">
      <c r="B1563" s="189"/>
      <c r="C1563" s="171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71"/>
      <c r="AI1563" s="171"/>
      <c r="AJ1563" s="171"/>
      <c r="AK1563" s="171"/>
      <c r="AL1563" s="171"/>
      <c r="AM1563" s="171"/>
      <c r="AN1563" s="171"/>
      <c r="AO1563" s="171"/>
      <c r="AP1563" s="171"/>
      <c r="AQ1563" s="171"/>
      <c r="AR1563" s="171"/>
      <c r="AS1563" s="171"/>
      <c r="AT1563" s="171"/>
      <c r="AU1563" s="171"/>
      <c r="AV1563" s="171"/>
      <c r="AW1563" s="171"/>
      <c r="AX1563" s="171"/>
      <c r="AY1563" s="171"/>
      <c r="AZ1563" s="171"/>
      <c r="BA1563" s="171"/>
      <c r="BB1563" s="171"/>
      <c r="BC1563" s="171"/>
      <c r="BD1563" s="171"/>
      <c r="BE1563" s="171"/>
      <c r="BF1563" s="171"/>
      <c r="BG1563" s="171"/>
      <c r="BH1563" s="184"/>
      <c r="BI1563" s="178"/>
      <c r="BJ1563" s="178"/>
      <c r="BK1563" s="172"/>
      <c r="BM1563" s="9"/>
      <c r="BX1563" t="s">
        <v>341</v>
      </c>
    </row>
    <row r="1564" spans="2:76" x14ac:dyDescent="0.45">
      <c r="B1564" s="189"/>
      <c r="C1564" s="171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71"/>
      <c r="AI1564" s="171"/>
      <c r="AJ1564" s="171"/>
      <c r="AK1564" s="171"/>
      <c r="AL1564" s="171"/>
      <c r="AM1564" s="171"/>
      <c r="AN1564" s="171"/>
      <c r="AO1564" s="171"/>
      <c r="AP1564" s="171"/>
      <c r="AQ1564" s="171"/>
      <c r="AR1564" s="171"/>
      <c r="AS1564" s="171"/>
      <c r="AT1564" s="171"/>
      <c r="AU1564" s="171"/>
      <c r="AV1564" s="171"/>
      <c r="AW1564" s="171"/>
      <c r="AX1564" s="171"/>
      <c r="AY1564" s="171"/>
      <c r="AZ1564" s="171"/>
      <c r="BA1564" s="171"/>
      <c r="BB1564" s="171"/>
      <c r="BC1564" s="171"/>
      <c r="BD1564" s="171"/>
      <c r="BE1564" s="171"/>
      <c r="BF1564" s="171"/>
      <c r="BG1564" s="171"/>
      <c r="BH1564" s="184"/>
      <c r="BI1564" s="178"/>
      <c r="BJ1564" s="178"/>
      <c r="BK1564" s="172"/>
      <c r="BM1564" s="9"/>
    </row>
    <row r="1565" spans="2:76" x14ac:dyDescent="0.45">
      <c r="B1565" s="189"/>
      <c r="C1565" s="171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71"/>
      <c r="AI1565" s="171"/>
      <c r="AJ1565" s="171"/>
      <c r="AK1565" s="171"/>
      <c r="AL1565" s="171"/>
      <c r="AM1565" s="171"/>
      <c r="AN1565" s="171"/>
      <c r="AO1565" s="171"/>
      <c r="AP1565" s="171"/>
      <c r="AQ1565" s="171"/>
      <c r="AR1565" s="171"/>
      <c r="AS1565" s="171"/>
      <c r="AT1565" s="171"/>
      <c r="AU1565" s="171"/>
      <c r="AV1565" s="171"/>
      <c r="AW1565" s="171"/>
      <c r="AX1565" s="171"/>
      <c r="AY1565" s="171"/>
      <c r="AZ1565" s="171"/>
      <c r="BA1565" s="171"/>
      <c r="BB1565" s="171"/>
      <c r="BC1565" s="171"/>
      <c r="BD1565" s="171"/>
      <c r="BE1565" s="171"/>
      <c r="BF1565" s="171"/>
      <c r="BG1565" s="171"/>
      <c r="BH1565" s="184"/>
      <c r="BI1565" s="178"/>
      <c r="BJ1565" s="178"/>
      <c r="BK1565" s="172"/>
      <c r="BM1565" s="9"/>
    </row>
    <row r="1566" spans="2:76" x14ac:dyDescent="0.45">
      <c r="B1566" s="189"/>
      <c r="C1566" s="171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71"/>
      <c r="AI1566" s="171"/>
      <c r="AJ1566" s="171"/>
      <c r="AK1566" s="171"/>
      <c r="AL1566" s="171"/>
      <c r="AM1566" s="171"/>
      <c r="AN1566" s="171"/>
      <c r="AO1566" s="171"/>
      <c r="AP1566" s="171"/>
      <c r="AQ1566" s="171"/>
      <c r="AR1566" s="171"/>
      <c r="AS1566" s="171"/>
      <c r="AT1566" s="171"/>
      <c r="AU1566" s="171"/>
      <c r="AV1566" s="171"/>
      <c r="AW1566" s="171"/>
      <c r="AX1566" s="171"/>
      <c r="AY1566" s="171"/>
      <c r="AZ1566" s="171"/>
      <c r="BA1566" s="171"/>
      <c r="BB1566" s="171"/>
      <c r="BC1566" s="171"/>
      <c r="BD1566" s="171"/>
      <c r="BE1566" s="171"/>
      <c r="BF1566" s="171"/>
      <c r="BG1566" s="171"/>
      <c r="BH1566" s="184"/>
      <c r="BI1566" s="178"/>
      <c r="BJ1566" s="178"/>
      <c r="BK1566" s="172"/>
      <c r="BM1566" s="9"/>
    </row>
    <row r="1567" spans="2:76" x14ac:dyDescent="0.45">
      <c r="B1567" s="189"/>
      <c r="C1567" s="171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71"/>
      <c r="AI1567" s="171"/>
      <c r="AJ1567" s="171"/>
      <c r="AK1567" s="171"/>
      <c r="AL1567" s="171"/>
      <c r="AM1567" s="171"/>
      <c r="AN1567" s="171"/>
      <c r="AO1567" s="171"/>
      <c r="AP1567" s="171"/>
      <c r="AQ1567" s="171"/>
      <c r="AR1567" s="171"/>
      <c r="AS1567" s="171"/>
      <c r="AT1567" s="171"/>
      <c r="AU1567" s="171"/>
      <c r="AV1567" s="171"/>
      <c r="AW1567" s="171"/>
      <c r="AX1567" s="171"/>
      <c r="AY1567" s="171"/>
      <c r="AZ1567" s="171"/>
      <c r="BA1567" s="171"/>
      <c r="BB1567" s="171"/>
      <c r="BC1567" s="171"/>
      <c r="BD1567" s="171"/>
      <c r="BE1567" s="171"/>
      <c r="BF1567" s="171"/>
      <c r="BG1567" s="171"/>
      <c r="BH1567" s="184"/>
      <c r="BI1567" s="178"/>
      <c r="BJ1567" s="178"/>
      <c r="BK1567" s="172"/>
      <c r="BM1567" s="9"/>
    </row>
    <row r="1568" spans="2:76" x14ac:dyDescent="0.45">
      <c r="B1568" s="189"/>
      <c r="C1568" s="171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71"/>
      <c r="AI1568" s="171"/>
      <c r="AJ1568" s="171"/>
      <c r="AK1568" s="171"/>
      <c r="AL1568" s="171"/>
      <c r="AM1568" s="171"/>
      <c r="AN1568" s="171"/>
      <c r="AO1568" s="171"/>
      <c r="AP1568" s="171"/>
      <c r="AQ1568" s="171"/>
      <c r="AR1568" s="171"/>
      <c r="AS1568" s="171"/>
      <c r="AT1568" s="171"/>
      <c r="AU1568" s="171"/>
      <c r="AV1568" s="171"/>
      <c r="AW1568" s="171"/>
      <c r="AX1568" s="171"/>
      <c r="AY1568" s="171"/>
      <c r="AZ1568" s="171"/>
      <c r="BA1568" s="171"/>
      <c r="BB1568" s="171"/>
      <c r="BC1568" s="171"/>
      <c r="BD1568" s="171"/>
      <c r="BE1568" s="171"/>
      <c r="BF1568" s="171"/>
      <c r="BG1568" s="171"/>
      <c r="BH1568" s="184"/>
      <c r="BI1568" s="178"/>
      <c r="BJ1568" s="178"/>
      <c r="BK1568" s="172"/>
      <c r="BM1568" s="9"/>
    </row>
    <row r="1569" spans="2:65" x14ac:dyDescent="0.45">
      <c r="B1569" s="189"/>
      <c r="C1569" s="171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71"/>
      <c r="AI1569" s="171"/>
      <c r="AJ1569" s="171"/>
      <c r="AK1569" s="171"/>
      <c r="AL1569" s="171"/>
      <c r="AM1569" s="171"/>
      <c r="AN1569" s="171"/>
      <c r="AO1569" s="171"/>
      <c r="AP1569" s="171"/>
      <c r="AQ1569" s="171"/>
      <c r="AR1569" s="171"/>
      <c r="AS1569" s="171"/>
      <c r="AT1569" s="171"/>
      <c r="AU1569" s="171"/>
      <c r="AV1569" s="171"/>
      <c r="AW1569" s="171"/>
      <c r="AX1569" s="171"/>
      <c r="AY1569" s="171"/>
      <c r="AZ1569" s="171"/>
      <c r="BA1569" s="171"/>
      <c r="BB1569" s="171"/>
      <c r="BC1569" s="171"/>
      <c r="BD1569" s="171"/>
      <c r="BE1569" s="171"/>
      <c r="BF1569" s="171"/>
      <c r="BG1569" s="171"/>
      <c r="BH1569" s="184"/>
      <c r="BI1569" s="178"/>
      <c r="BJ1569" s="178"/>
      <c r="BK1569" s="172"/>
      <c r="BM1569" s="9"/>
    </row>
    <row r="1570" spans="2:65" x14ac:dyDescent="0.45">
      <c r="B1570" s="189"/>
      <c r="C1570" s="171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71"/>
      <c r="AI1570" s="171"/>
      <c r="AJ1570" s="171"/>
      <c r="AK1570" s="171"/>
      <c r="AL1570" s="171"/>
      <c r="AM1570" s="171"/>
      <c r="AN1570" s="171"/>
      <c r="AO1570" s="171"/>
      <c r="AP1570" s="171"/>
      <c r="AQ1570" s="171"/>
      <c r="AR1570" s="171"/>
      <c r="AS1570" s="171"/>
      <c r="AT1570" s="171"/>
      <c r="AU1570" s="171"/>
      <c r="AV1570" s="171"/>
      <c r="AW1570" s="171"/>
      <c r="AX1570" s="171"/>
      <c r="AY1570" s="171"/>
      <c r="AZ1570" s="171"/>
      <c r="BA1570" s="171"/>
      <c r="BB1570" s="171"/>
      <c r="BC1570" s="171"/>
      <c r="BD1570" s="171"/>
      <c r="BE1570" s="171"/>
      <c r="BF1570" s="171"/>
      <c r="BG1570" s="171"/>
      <c r="BH1570" s="184"/>
      <c r="BI1570" s="178"/>
      <c r="BJ1570" s="178"/>
      <c r="BK1570" s="172"/>
      <c r="BM1570" s="9"/>
    </row>
    <row r="1571" spans="2:65" x14ac:dyDescent="0.45">
      <c r="B1571" s="189"/>
      <c r="C1571" s="171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71"/>
      <c r="AI1571" s="171"/>
      <c r="AJ1571" s="171"/>
      <c r="AK1571" s="171"/>
      <c r="AL1571" s="171"/>
      <c r="AM1571" s="171"/>
      <c r="AN1571" s="171"/>
      <c r="AO1571" s="171"/>
      <c r="AP1571" s="171"/>
      <c r="AQ1571" s="171"/>
      <c r="AR1571" s="171"/>
      <c r="AS1571" s="171"/>
      <c r="AT1571" s="171"/>
      <c r="AU1571" s="171"/>
      <c r="AV1571" s="171"/>
      <c r="AW1571" s="171"/>
      <c r="AX1571" s="171"/>
      <c r="AY1571" s="171"/>
      <c r="AZ1571" s="171"/>
      <c r="BA1571" s="171"/>
      <c r="BB1571" s="171"/>
      <c r="BC1571" s="171"/>
      <c r="BD1571" s="171"/>
      <c r="BE1571" s="171"/>
      <c r="BF1571" s="171"/>
      <c r="BG1571" s="171"/>
      <c r="BH1571" s="184"/>
      <c r="BI1571" s="178"/>
      <c r="BJ1571" s="178"/>
      <c r="BK1571" s="172"/>
      <c r="BM1571" s="9"/>
    </row>
    <row r="1572" spans="2:65" x14ac:dyDescent="0.45">
      <c r="B1572" s="189"/>
      <c r="C1572" s="171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71"/>
      <c r="AI1572" s="171"/>
      <c r="AJ1572" s="171"/>
      <c r="AK1572" s="171"/>
      <c r="AL1572" s="171"/>
      <c r="AM1572" s="171"/>
      <c r="AN1572" s="171"/>
      <c r="AO1572" s="171"/>
      <c r="AP1572" s="171"/>
      <c r="AQ1572" s="171"/>
      <c r="AR1572" s="171"/>
      <c r="AS1572" s="171"/>
      <c r="AT1572" s="171"/>
      <c r="AU1572" s="171"/>
      <c r="AV1572" s="171"/>
      <c r="AW1572" s="171"/>
      <c r="AX1572" s="171"/>
      <c r="AY1572" s="171"/>
      <c r="AZ1572" s="171"/>
      <c r="BA1572" s="171"/>
      <c r="BB1572" s="171"/>
      <c r="BC1572" s="171"/>
      <c r="BD1572" s="171"/>
      <c r="BE1572" s="171"/>
      <c r="BF1572" s="171"/>
      <c r="BG1572" s="171"/>
      <c r="BH1572" s="184"/>
      <c r="BI1572" s="178"/>
      <c r="BJ1572" s="178"/>
      <c r="BK1572" s="172"/>
      <c r="BM1572" s="9"/>
    </row>
    <row r="1573" spans="2:65" x14ac:dyDescent="0.45">
      <c r="B1573" s="189"/>
      <c r="C1573" s="171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71"/>
      <c r="AI1573" s="171"/>
      <c r="AJ1573" s="171"/>
      <c r="AK1573" s="171"/>
      <c r="AL1573" s="171"/>
      <c r="AM1573" s="171"/>
      <c r="AN1573" s="171"/>
      <c r="AO1573" s="171"/>
      <c r="AP1573" s="171"/>
      <c r="AQ1573" s="171"/>
      <c r="AR1573" s="171"/>
      <c r="AS1573" s="171"/>
      <c r="AT1573" s="171"/>
      <c r="AU1573" s="171"/>
      <c r="AV1573" s="171"/>
      <c r="AW1573" s="171"/>
      <c r="AX1573" s="171"/>
      <c r="AY1573" s="171"/>
      <c r="AZ1573" s="171"/>
      <c r="BA1573" s="171"/>
      <c r="BB1573" s="171"/>
      <c r="BC1573" s="171"/>
      <c r="BD1573" s="171"/>
      <c r="BE1573" s="171"/>
      <c r="BF1573" s="171"/>
      <c r="BG1573" s="171"/>
      <c r="BH1573" s="184"/>
      <c r="BI1573" s="178"/>
      <c r="BJ1573" s="178"/>
      <c r="BK1573" s="172"/>
      <c r="BM1573" s="9"/>
    </row>
    <row r="1574" spans="2:65" x14ac:dyDescent="0.45">
      <c r="B1574" s="189"/>
      <c r="C1574" s="171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71"/>
      <c r="AI1574" s="171"/>
      <c r="AJ1574" s="171"/>
      <c r="AK1574" s="171"/>
      <c r="AL1574" s="171"/>
      <c r="AM1574" s="171"/>
      <c r="AN1574" s="171"/>
      <c r="AO1574" s="171"/>
      <c r="AP1574" s="171"/>
      <c r="AQ1574" s="171"/>
      <c r="AR1574" s="171"/>
      <c r="AS1574" s="171"/>
      <c r="AT1574" s="171"/>
      <c r="AU1574" s="171"/>
      <c r="AV1574" s="171"/>
      <c r="AW1574" s="171"/>
      <c r="AX1574" s="171"/>
      <c r="AY1574" s="171"/>
      <c r="AZ1574" s="171"/>
      <c r="BA1574" s="171"/>
      <c r="BB1574" s="171"/>
      <c r="BC1574" s="171"/>
      <c r="BD1574" s="171"/>
      <c r="BE1574" s="171"/>
      <c r="BF1574" s="171"/>
      <c r="BG1574" s="171"/>
      <c r="BH1574" s="184"/>
      <c r="BI1574" s="178"/>
      <c r="BJ1574" s="178"/>
      <c r="BK1574" s="172"/>
      <c r="BM1574" s="9"/>
    </row>
    <row r="1575" spans="2:65" x14ac:dyDescent="0.45">
      <c r="B1575" s="189"/>
      <c r="C1575" s="171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71"/>
      <c r="AI1575" s="171"/>
      <c r="AJ1575" s="171"/>
      <c r="AK1575" s="171"/>
      <c r="AL1575" s="171"/>
      <c r="AM1575" s="171"/>
      <c r="AN1575" s="171"/>
      <c r="AO1575" s="171"/>
      <c r="AP1575" s="171"/>
      <c r="AQ1575" s="171"/>
      <c r="AR1575" s="171"/>
      <c r="AS1575" s="171"/>
      <c r="AT1575" s="171"/>
      <c r="AU1575" s="171"/>
      <c r="AV1575" s="171"/>
      <c r="AW1575" s="171"/>
      <c r="AX1575" s="171"/>
      <c r="AY1575" s="171"/>
      <c r="AZ1575" s="171"/>
      <c r="BA1575" s="171"/>
      <c r="BB1575" s="171"/>
      <c r="BC1575" s="171"/>
      <c r="BD1575" s="171"/>
      <c r="BE1575" s="171"/>
      <c r="BF1575" s="171"/>
      <c r="BG1575" s="171"/>
      <c r="BH1575" s="184"/>
      <c r="BI1575" s="178"/>
      <c r="BJ1575" s="178"/>
      <c r="BK1575" s="172"/>
      <c r="BM1575" s="9"/>
    </row>
    <row r="1576" spans="2:65" x14ac:dyDescent="0.45">
      <c r="B1576" s="189"/>
      <c r="C1576" s="171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71"/>
      <c r="AI1576" s="171"/>
      <c r="AJ1576" s="171"/>
      <c r="AK1576" s="171"/>
      <c r="AL1576" s="171"/>
      <c r="AM1576" s="171"/>
      <c r="AN1576" s="171"/>
      <c r="AO1576" s="171"/>
      <c r="AP1576" s="171"/>
      <c r="AQ1576" s="171"/>
      <c r="AR1576" s="171"/>
      <c r="AS1576" s="171"/>
      <c r="AT1576" s="171"/>
      <c r="AU1576" s="171"/>
      <c r="AV1576" s="171"/>
      <c r="AW1576" s="171"/>
      <c r="AX1576" s="171"/>
      <c r="AY1576" s="171"/>
      <c r="AZ1576" s="171"/>
      <c r="BA1576" s="171"/>
      <c r="BB1576" s="171"/>
      <c r="BC1576" s="171"/>
      <c r="BD1576" s="171"/>
      <c r="BE1576" s="171"/>
      <c r="BF1576" s="171"/>
      <c r="BG1576" s="171"/>
      <c r="BH1576" s="184"/>
      <c r="BI1576" s="178"/>
      <c r="BJ1576" s="178"/>
      <c r="BK1576" s="172"/>
      <c r="BM1576" s="9"/>
    </row>
    <row r="1577" spans="2:65" x14ac:dyDescent="0.45">
      <c r="B1577" s="189"/>
      <c r="C1577" s="171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71"/>
      <c r="AI1577" s="171"/>
      <c r="AJ1577" s="171"/>
      <c r="AK1577" s="171"/>
      <c r="AL1577" s="171"/>
      <c r="AM1577" s="171"/>
      <c r="AN1577" s="171"/>
      <c r="AO1577" s="171"/>
      <c r="AP1577" s="171"/>
      <c r="AQ1577" s="171"/>
      <c r="AR1577" s="171"/>
      <c r="AS1577" s="171"/>
      <c r="AT1577" s="171"/>
      <c r="AU1577" s="171"/>
      <c r="AV1577" s="171"/>
      <c r="AW1577" s="171"/>
      <c r="AX1577" s="171"/>
      <c r="AY1577" s="171"/>
      <c r="AZ1577" s="171"/>
      <c r="BA1577" s="171"/>
      <c r="BB1577" s="171"/>
      <c r="BC1577" s="171"/>
      <c r="BD1577" s="171"/>
      <c r="BE1577" s="171"/>
      <c r="BF1577" s="171"/>
      <c r="BG1577" s="171"/>
      <c r="BH1577" s="184"/>
      <c r="BI1577" s="178"/>
      <c r="BJ1577" s="178"/>
      <c r="BK1577" s="172"/>
      <c r="BM1577" s="9"/>
    </row>
    <row r="1578" spans="2:65" x14ac:dyDescent="0.45">
      <c r="B1578" s="189"/>
      <c r="C1578" s="171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71"/>
      <c r="AI1578" s="171"/>
      <c r="AJ1578" s="171"/>
      <c r="AK1578" s="171"/>
      <c r="AL1578" s="171"/>
      <c r="AM1578" s="171"/>
      <c r="AN1578" s="171"/>
      <c r="AO1578" s="171"/>
      <c r="AP1578" s="171"/>
      <c r="AQ1578" s="171"/>
      <c r="AR1578" s="171"/>
      <c r="AS1578" s="171"/>
      <c r="AT1578" s="171"/>
      <c r="AU1578" s="171"/>
      <c r="AV1578" s="171"/>
      <c r="AW1578" s="171"/>
      <c r="AX1578" s="171"/>
      <c r="AY1578" s="171"/>
      <c r="AZ1578" s="171"/>
      <c r="BA1578" s="171"/>
      <c r="BB1578" s="171"/>
      <c r="BC1578" s="171"/>
      <c r="BD1578" s="171"/>
      <c r="BE1578" s="171"/>
      <c r="BF1578" s="171"/>
      <c r="BG1578" s="171"/>
      <c r="BH1578" s="184"/>
      <c r="BI1578" s="178"/>
      <c r="BJ1578" s="178"/>
      <c r="BK1578" s="172"/>
      <c r="BM1578" s="9"/>
    </row>
    <row r="1579" spans="2:65" x14ac:dyDescent="0.45">
      <c r="B1579" s="189"/>
      <c r="C1579" s="171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71"/>
      <c r="AI1579" s="171"/>
      <c r="AJ1579" s="171"/>
      <c r="AK1579" s="171"/>
      <c r="AL1579" s="171"/>
      <c r="AM1579" s="171"/>
      <c r="AN1579" s="171"/>
      <c r="AO1579" s="171"/>
      <c r="AP1579" s="171"/>
      <c r="AQ1579" s="171"/>
      <c r="AR1579" s="171"/>
      <c r="AS1579" s="171"/>
      <c r="AT1579" s="171"/>
      <c r="AU1579" s="171"/>
      <c r="AV1579" s="171"/>
      <c r="AW1579" s="171"/>
      <c r="AX1579" s="171"/>
      <c r="AY1579" s="171"/>
      <c r="AZ1579" s="171"/>
      <c r="BA1579" s="171"/>
      <c r="BB1579" s="171"/>
      <c r="BC1579" s="171"/>
      <c r="BD1579" s="171"/>
      <c r="BE1579" s="171"/>
      <c r="BF1579" s="171"/>
      <c r="BG1579" s="171"/>
      <c r="BH1579" s="184"/>
      <c r="BI1579" s="178"/>
      <c r="BJ1579" s="178"/>
      <c r="BK1579" s="172"/>
      <c r="BM1579" s="9"/>
    </row>
    <row r="1580" spans="2:65" x14ac:dyDescent="0.45">
      <c r="B1580" s="189"/>
      <c r="C1580" s="171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71"/>
      <c r="AI1580" s="171"/>
      <c r="AJ1580" s="171"/>
      <c r="AK1580" s="171"/>
      <c r="AL1580" s="171"/>
      <c r="AM1580" s="171"/>
      <c r="AN1580" s="171"/>
      <c r="AO1580" s="171"/>
      <c r="AP1580" s="171"/>
      <c r="AQ1580" s="171"/>
      <c r="AR1580" s="171"/>
      <c r="AS1580" s="171"/>
      <c r="AT1580" s="171"/>
      <c r="AU1580" s="171"/>
      <c r="AV1580" s="171"/>
      <c r="AW1580" s="171"/>
      <c r="AX1580" s="171"/>
      <c r="AY1580" s="171"/>
      <c r="AZ1580" s="171"/>
      <c r="BA1580" s="171"/>
      <c r="BB1580" s="171"/>
      <c r="BC1580" s="171"/>
      <c r="BD1580" s="171"/>
      <c r="BE1580" s="171"/>
      <c r="BF1580" s="171"/>
      <c r="BG1580" s="171"/>
      <c r="BH1580" s="184"/>
      <c r="BI1580" s="178"/>
      <c r="BJ1580" s="178"/>
      <c r="BK1580" s="172"/>
      <c r="BM1580" s="9"/>
    </row>
    <row r="1581" spans="2:65" x14ac:dyDescent="0.45">
      <c r="B1581" s="189"/>
      <c r="C1581" s="171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71"/>
      <c r="AI1581" s="171"/>
      <c r="AJ1581" s="171"/>
      <c r="AK1581" s="171"/>
      <c r="AL1581" s="171"/>
      <c r="AM1581" s="171"/>
      <c r="AN1581" s="171"/>
      <c r="AO1581" s="171"/>
      <c r="AP1581" s="171"/>
      <c r="AQ1581" s="171"/>
      <c r="AR1581" s="171"/>
      <c r="AS1581" s="171"/>
      <c r="AT1581" s="171"/>
      <c r="AU1581" s="171"/>
      <c r="AV1581" s="171"/>
      <c r="AW1581" s="171"/>
      <c r="AX1581" s="171"/>
      <c r="AY1581" s="171"/>
      <c r="AZ1581" s="171"/>
      <c r="BA1581" s="171"/>
      <c r="BB1581" s="171"/>
      <c r="BC1581" s="171"/>
      <c r="BD1581" s="171"/>
      <c r="BE1581" s="171"/>
      <c r="BF1581" s="171"/>
      <c r="BG1581" s="171"/>
      <c r="BH1581" s="184"/>
      <c r="BI1581" s="178"/>
      <c r="BJ1581" s="178"/>
      <c r="BK1581" s="172"/>
      <c r="BM1581" s="9"/>
    </row>
    <row r="1582" spans="2:65" x14ac:dyDescent="0.45">
      <c r="B1582" s="189"/>
      <c r="C1582" s="171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71"/>
      <c r="AI1582" s="171"/>
      <c r="AJ1582" s="171"/>
      <c r="AK1582" s="171"/>
      <c r="AL1582" s="171"/>
      <c r="AM1582" s="171"/>
      <c r="AN1582" s="171"/>
      <c r="AO1582" s="171"/>
      <c r="AP1582" s="171"/>
      <c r="AQ1582" s="171"/>
      <c r="AR1582" s="171"/>
      <c r="AS1582" s="171"/>
      <c r="AT1582" s="171"/>
      <c r="AU1582" s="171"/>
      <c r="AV1582" s="171"/>
      <c r="AW1582" s="171"/>
      <c r="AX1582" s="171"/>
      <c r="AY1582" s="171"/>
      <c r="AZ1582" s="171"/>
      <c r="BA1582" s="171"/>
      <c r="BB1582" s="171"/>
      <c r="BC1582" s="171"/>
      <c r="BD1582" s="171"/>
      <c r="BE1582" s="171"/>
      <c r="BF1582" s="171"/>
      <c r="BG1582" s="171"/>
      <c r="BH1582" s="184"/>
      <c r="BI1582" s="178"/>
      <c r="BJ1582" s="178"/>
      <c r="BK1582" s="172"/>
      <c r="BM1582" s="9"/>
    </row>
    <row r="1583" spans="2:65" x14ac:dyDescent="0.45">
      <c r="B1583" s="189"/>
      <c r="C1583" s="171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71"/>
      <c r="AI1583" s="171"/>
      <c r="AJ1583" s="171"/>
      <c r="AK1583" s="171"/>
      <c r="AL1583" s="171"/>
      <c r="AM1583" s="171"/>
      <c r="AN1583" s="171"/>
      <c r="AO1583" s="171"/>
      <c r="AP1583" s="171"/>
      <c r="AQ1583" s="171"/>
      <c r="AR1583" s="171"/>
      <c r="AS1583" s="171"/>
      <c r="AT1583" s="171"/>
      <c r="AU1583" s="171"/>
      <c r="AV1583" s="171"/>
      <c r="AW1583" s="171"/>
      <c r="AX1583" s="171"/>
      <c r="AY1583" s="171"/>
      <c r="AZ1583" s="171"/>
      <c r="BA1583" s="171"/>
      <c r="BB1583" s="171"/>
      <c r="BC1583" s="171"/>
      <c r="BD1583" s="171"/>
      <c r="BE1583" s="171"/>
      <c r="BF1583" s="171"/>
      <c r="BG1583" s="171"/>
      <c r="BH1583" s="184"/>
      <c r="BI1583" s="178"/>
      <c r="BJ1583" s="178"/>
      <c r="BK1583" s="172"/>
      <c r="BM1583" s="9"/>
    </row>
    <row r="1584" spans="2:65" x14ac:dyDescent="0.45">
      <c r="B1584" s="189"/>
      <c r="C1584" s="171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71"/>
      <c r="AI1584" s="171"/>
      <c r="AJ1584" s="171"/>
      <c r="AK1584" s="171"/>
      <c r="AL1584" s="171"/>
      <c r="AM1584" s="171"/>
      <c r="AN1584" s="171"/>
      <c r="AO1584" s="171"/>
      <c r="AP1584" s="171"/>
      <c r="AQ1584" s="171"/>
      <c r="AR1584" s="171"/>
      <c r="AS1584" s="171"/>
      <c r="AT1584" s="171"/>
      <c r="AU1584" s="171"/>
      <c r="AV1584" s="171"/>
      <c r="AW1584" s="171"/>
      <c r="AX1584" s="171"/>
      <c r="AY1584" s="171"/>
      <c r="AZ1584" s="171"/>
      <c r="BA1584" s="171"/>
      <c r="BB1584" s="171"/>
      <c r="BC1584" s="171"/>
      <c r="BD1584" s="171"/>
      <c r="BE1584" s="171"/>
      <c r="BF1584" s="171"/>
      <c r="BG1584" s="171"/>
      <c r="BH1584" s="184"/>
      <c r="BI1584" s="178"/>
      <c r="BJ1584" s="178"/>
      <c r="BK1584" s="172"/>
      <c r="BM1584" s="9"/>
    </row>
    <row r="1585" spans="2:65" x14ac:dyDescent="0.45">
      <c r="B1585" s="189"/>
      <c r="C1585" s="171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71"/>
      <c r="AI1585" s="171"/>
      <c r="AJ1585" s="171"/>
      <c r="AK1585" s="171"/>
      <c r="AL1585" s="171"/>
      <c r="AM1585" s="171"/>
      <c r="AN1585" s="171"/>
      <c r="AO1585" s="171"/>
      <c r="AP1585" s="171"/>
      <c r="AQ1585" s="171"/>
      <c r="AR1585" s="171"/>
      <c r="AS1585" s="171"/>
      <c r="AT1585" s="171"/>
      <c r="AU1585" s="171"/>
      <c r="AV1585" s="171"/>
      <c r="AW1585" s="171"/>
      <c r="AX1585" s="171"/>
      <c r="AY1585" s="171"/>
      <c r="AZ1585" s="171"/>
      <c r="BA1585" s="171"/>
      <c r="BB1585" s="171"/>
      <c r="BC1585" s="171"/>
      <c r="BD1585" s="171"/>
      <c r="BE1585" s="171"/>
      <c r="BF1585" s="171"/>
      <c r="BG1585" s="171"/>
      <c r="BH1585" s="184"/>
      <c r="BI1585" s="178"/>
      <c r="BJ1585" s="178"/>
      <c r="BK1585" s="172"/>
      <c r="BM1585" s="9"/>
    </row>
    <row r="1586" spans="2:65" x14ac:dyDescent="0.45">
      <c r="B1586" s="189"/>
      <c r="C1586" s="171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71"/>
      <c r="AI1586" s="171"/>
      <c r="AJ1586" s="171"/>
      <c r="AK1586" s="171"/>
      <c r="AL1586" s="171"/>
      <c r="AM1586" s="171"/>
      <c r="AN1586" s="171"/>
      <c r="AO1586" s="171"/>
      <c r="AP1586" s="171"/>
      <c r="AQ1586" s="171"/>
      <c r="AR1586" s="171"/>
      <c r="AS1586" s="171"/>
      <c r="AT1586" s="171"/>
      <c r="AU1586" s="171"/>
      <c r="AV1586" s="171"/>
      <c r="AW1586" s="171"/>
      <c r="AX1586" s="171"/>
      <c r="AY1586" s="171"/>
      <c r="AZ1586" s="171"/>
      <c r="BA1586" s="171"/>
      <c r="BB1586" s="171"/>
      <c r="BC1586" s="171"/>
      <c r="BD1586" s="171"/>
      <c r="BE1586" s="171"/>
      <c r="BF1586" s="171"/>
      <c r="BG1586" s="171"/>
      <c r="BH1586" s="184"/>
      <c r="BI1586" s="178"/>
      <c r="BJ1586" s="178"/>
      <c r="BK1586" s="172"/>
      <c r="BM1586" s="9"/>
    </row>
    <row r="1587" spans="2:65" x14ac:dyDescent="0.45">
      <c r="B1587" s="189"/>
      <c r="C1587" s="171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71"/>
      <c r="AI1587" s="171"/>
      <c r="AJ1587" s="171"/>
      <c r="AK1587" s="171"/>
      <c r="AL1587" s="171"/>
      <c r="AM1587" s="171"/>
      <c r="AN1587" s="171"/>
      <c r="AO1587" s="171"/>
      <c r="AP1587" s="171"/>
      <c r="AQ1587" s="171"/>
      <c r="AR1587" s="171"/>
      <c r="AS1587" s="171"/>
      <c r="AT1587" s="171"/>
      <c r="AU1587" s="171"/>
      <c r="AV1587" s="171"/>
      <c r="AW1587" s="171"/>
      <c r="AX1587" s="171"/>
      <c r="AY1587" s="171"/>
      <c r="AZ1587" s="171"/>
      <c r="BA1587" s="171"/>
      <c r="BB1587" s="171"/>
      <c r="BC1587" s="171"/>
      <c r="BD1587" s="171"/>
      <c r="BE1587" s="171"/>
      <c r="BF1587" s="171"/>
      <c r="BG1587" s="171"/>
      <c r="BH1587" s="184"/>
      <c r="BI1587" s="178"/>
      <c r="BJ1587" s="178"/>
      <c r="BK1587" s="172"/>
      <c r="BM1587" s="9"/>
    </row>
    <row r="1588" spans="2:65" x14ac:dyDescent="0.45">
      <c r="B1588" s="189"/>
      <c r="C1588" s="171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71"/>
      <c r="AI1588" s="171"/>
      <c r="AJ1588" s="171"/>
      <c r="AK1588" s="171"/>
      <c r="AL1588" s="171"/>
      <c r="AM1588" s="171"/>
      <c r="AN1588" s="171"/>
      <c r="AO1588" s="171"/>
      <c r="AP1588" s="171"/>
      <c r="AQ1588" s="171"/>
      <c r="AR1588" s="171"/>
      <c r="AS1588" s="171"/>
      <c r="AT1588" s="171"/>
      <c r="AU1588" s="171"/>
      <c r="AV1588" s="171"/>
      <c r="AW1588" s="171"/>
      <c r="AX1588" s="171"/>
      <c r="AY1588" s="171"/>
      <c r="AZ1588" s="171"/>
      <c r="BA1588" s="171"/>
      <c r="BB1588" s="171"/>
      <c r="BC1588" s="171"/>
      <c r="BD1588" s="171"/>
      <c r="BE1588" s="171"/>
      <c r="BF1588" s="171"/>
      <c r="BG1588" s="171"/>
      <c r="BH1588" s="184"/>
      <c r="BI1588" s="178"/>
      <c r="BJ1588" s="178"/>
      <c r="BK1588" s="172"/>
      <c r="BM1588" s="9"/>
    </row>
    <row r="1589" spans="2:65" x14ac:dyDescent="0.45">
      <c r="B1589" s="189"/>
      <c r="C1589" s="171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71"/>
      <c r="AI1589" s="171"/>
      <c r="AJ1589" s="171"/>
      <c r="AK1589" s="171"/>
      <c r="AL1589" s="171"/>
      <c r="AM1589" s="171"/>
      <c r="AN1589" s="171"/>
      <c r="AO1589" s="171"/>
      <c r="AP1589" s="171"/>
      <c r="AQ1589" s="171"/>
      <c r="AR1589" s="171"/>
      <c r="AS1589" s="171"/>
      <c r="AT1589" s="171"/>
      <c r="AU1589" s="171"/>
      <c r="AV1589" s="171"/>
      <c r="AW1589" s="171"/>
      <c r="AX1589" s="171"/>
      <c r="AY1589" s="171"/>
      <c r="AZ1589" s="171"/>
      <c r="BA1589" s="171"/>
      <c r="BB1589" s="171"/>
      <c r="BC1589" s="171"/>
      <c r="BD1589" s="171"/>
      <c r="BE1589" s="171"/>
      <c r="BF1589" s="171"/>
      <c r="BG1589" s="171"/>
      <c r="BH1589" s="184"/>
      <c r="BI1589" s="178"/>
      <c r="BJ1589" s="178"/>
      <c r="BK1589" s="172"/>
      <c r="BM1589" s="9"/>
    </row>
    <row r="1590" spans="2:65" x14ac:dyDescent="0.45">
      <c r="B1590" s="189"/>
      <c r="C1590" s="171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71"/>
      <c r="AI1590" s="171"/>
      <c r="AJ1590" s="171"/>
      <c r="AK1590" s="171"/>
      <c r="AL1590" s="171"/>
      <c r="AM1590" s="171"/>
      <c r="AN1590" s="171"/>
      <c r="AO1590" s="171"/>
      <c r="AP1590" s="171"/>
      <c r="AQ1590" s="171"/>
      <c r="AR1590" s="171"/>
      <c r="AS1590" s="171"/>
      <c r="AT1590" s="171"/>
      <c r="AU1590" s="171"/>
      <c r="AV1590" s="171"/>
      <c r="AW1590" s="171"/>
      <c r="AX1590" s="171"/>
      <c r="AY1590" s="171"/>
      <c r="AZ1590" s="171"/>
      <c r="BA1590" s="171"/>
      <c r="BB1590" s="171"/>
      <c r="BC1590" s="171"/>
      <c r="BD1590" s="171"/>
      <c r="BE1590" s="171"/>
      <c r="BF1590" s="171"/>
      <c r="BG1590" s="171"/>
      <c r="BH1590" s="184"/>
      <c r="BI1590" s="178"/>
      <c r="BJ1590" s="178"/>
      <c r="BK1590" s="172"/>
      <c r="BM1590" s="9"/>
    </row>
    <row r="1591" spans="2:65" x14ac:dyDescent="0.45">
      <c r="B1591" s="189"/>
      <c r="C1591" s="171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71"/>
      <c r="AI1591" s="171"/>
      <c r="AJ1591" s="171"/>
      <c r="AK1591" s="171"/>
      <c r="AL1591" s="171"/>
      <c r="AM1591" s="171"/>
      <c r="AN1591" s="171"/>
      <c r="AO1591" s="171"/>
      <c r="AP1591" s="171"/>
      <c r="AQ1591" s="171"/>
      <c r="AR1591" s="171"/>
      <c r="AS1591" s="171"/>
      <c r="AT1591" s="171"/>
      <c r="AU1591" s="171"/>
      <c r="AV1591" s="171"/>
      <c r="AW1591" s="171"/>
      <c r="AX1591" s="171"/>
      <c r="AY1591" s="171"/>
      <c r="AZ1591" s="171"/>
      <c r="BA1591" s="171"/>
      <c r="BB1591" s="171"/>
      <c r="BC1591" s="171"/>
      <c r="BD1591" s="171"/>
      <c r="BE1591" s="171"/>
      <c r="BF1591" s="171"/>
      <c r="BG1591" s="171"/>
      <c r="BH1591" s="184"/>
      <c r="BI1591" s="178"/>
      <c r="BJ1591" s="178"/>
      <c r="BK1591" s="172"/>
      <c r="BM1591" s="9"/>
    </row>
    <row r="1592" spans="2:65" x14ac:dyDescent="0.45">
      <c r="B1592" s="189"/>
      <c r="C1592" s="171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71"/>
      <c r="AI1592" s="171"/>
      <c r="AJ1592" s="171"/>
      <c r="AK1592" s="171"/>
      <c r="AL1592" s="171"/>
      <c r="AM1592" s="171"/>
      <c r="AN1592" s="171"/>
      <c r="AO1592" s="171"/>
      <c r="AP1592" s="171"/>
      <c r="AQ1592" s="171"/>
      <c r="AR1592" s="171"/>
      <c r="AS1592" s="171"/>
      <c r="AT1592" s="171"/>
      <c r="AU1592" s="171"/>
      <c r="AV1592" s="171"/>
      <c r="AW1592" s="171"/>
      <c r="AX1592" s="171"/>
      <c r="AY1592" s="171"/>
      <c r="AZ1592" s="171"/>
      <c r="BA1592" s="171"/>
      <c r="BB1592" s="171"/>
      <c r="BC1592" s="171"/>
      <c r="BD1592" s="171"/>
      <c r="BE1592" s="171"/>
      <c r="BF1592" s="171"/>
      <c r="BG1592" s="171"/>
      <c r="BH1592" s="184"/>
      <c r="BI1592" s="178"/>
      <c r="BJ1592" s="178"/>
      <c r="BK1592" s="172"/>
      <c r="BM1592" s="9"/>
    </row>
    <row r="1593" spans="2:65" x14ac:dyDescent="0.45">
      <c r="B1593" s="189"/>
      <c r="C1593" s="171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71"/>
      <c r="AI1593" s="171"/>
      <c r="AJ1593" s="171"/>
      <c r="AK1593" s="171"/>
      <c r="AL1593" s="171"/>
      <c r="AM1593" s="171"/>
      <c r="AN1593" s="171"/>
      <c r="AO1593" s="171"/>
      <c r="AP1593" s="171"/>
      <c r="AQ1593" s="171"/>
      <c r="AR1593" s="171"/>
      <c r="AS1593" s="171"/>
      <c r="AT1593" s="171"/>
      <c r="AU1593" s="171"/>
      <c r="AV1593" s="171"/>
      <c r="AW1593" s="171"/>
      <c r="AX1593" s="171"/>
      <c r="AY1593" s="171"/>
      <c r="AZ1593" s="171"/>
      <c r="BA1593" s="171"/>
      <c r="BB1593" s="171"/>
      <c r="BC1593" s="171"/>
      <c r="BD1593" s="171"/>
      <c r="BE1593" s="171"/>
      <c r="BF1593" s="171"/>
      <c r="BG1593" s="171"/>
      <c r="BH1593" s="184"/>
      <c r="BI1593" s="178"/>
      <c r="BJ1593" s="178"/>
      <c r="BK1593" s="172"/>
      <c r="BM1593" s="9"/>
    </row>
    <row r="1594" spans="2:65" x14ac:dyDescent="0.45">
      <c r="B1594" s="189"/>
      <c r="C1594" s="171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71"/>
      <c r="AI1594" s="171"/>
      <c r="AJ1594" s="171"/>
      <c r="AK1594" s="171"/>
      <c r="AL1594" s="171"/>
      <c r="AM1594" s="171"/>
      <c r="AN1594" s="171"/>
      <c r="AO1594" s="171"/>
      <c r="AP1594" s="171"/>
      <c r="AQ1594" s="171"/>
      <c r="AR1594" s="171"/>
      <c r="AS1594" s="171"/>
      <c r="AT1594" s="171"/>
      <c r="AU1594" s="171"/>
      <c r="AV1594" s="171"/>
      <c r="AW1594" s="171"/>
      <c r="AX1594" s="171"/>
      <c r="AY1594" s="171"/>
      <c r="AZ1594" s="171"/>
      <c r="BA1594" s="171"/>
      <c r="BB1594" s="171"/>
      <c r="BC1594" s="171"/>
      <c r="BD1594" s="171"/>
      <c r="BE1594" s="171"/>
      <c r="BF1594" s="171"/>
      <c r="BG1594" s="171"/>
      <c r="BH1594" s="184"/>
      <c r="BI1594" s="178"/>
      <c r="BJ1594" s="178"/>
      <c r="BK1594" s="172"/>
      <c r="BM1594" s="9"/>
    </row>
    <row r="1595" spans="2:65" x14ac:dyDescent="0.45">
      <c r="B1595" s="189"/>
      <c r="C1595" s="171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71"/>
      <c r="AI1595" s="171"/>
      <c r="AJ1595" s="171"/>
      <c r="AK1595" s="171"/>
      <c r="AL1595" s="171"/>
      <c r="AM1595" s="171"/>
      <c r="AN1595" s="171"/>
      <c r="AO1595" s="171"/>
      <c r="AP1595" s="171"/>
      <c r="AQ1595" s="171"/>
      <c r="AR1595" s="171"/>
      <c r="AS1595" s="171"/>
      <c r="AT1595" s="171"/>
      <c r="AU1595" s="171"/>
      <c r="AV1595" s="171"/>
      <c r="AW1595" s="171"/>
      <c r="AX1595" s="171"/>
      <c r="AY1595" s="171"/>
      <c r="AZ1595" s="171"/>
      <c r="BA1595" s="171"/>
      <c r="BB1595" s="171"/>
      <c r="BC1595" s="171"/>
      <c r="BD1595" s="171"/>
      <c r="BE1595" s="171"/>
      <c r="BF1595" s="171"/>
      <c r="BG1595" s="171"/>
      <c r="BH1595" s="184"/>
      <c r="BI1595" s="178"/>
      <c r="BJ1595" s="178"/>
      <c r="BK1595" s="172"/>
      <c r="BM1595" s="9"/>
    </row>
    <row r="1596" spans="2:65" x14ac:dyDescent="0.45">
      <c r="B1596" s="189"/>
      <c r="C1596" s="171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71"/>
      <c r="AI1596" s="171"/>
      <c r="AJ1596" s="171"/>
      <c r="AK1596" s="171"/>
      <c r="AL1596" s="171"/>
      <c r="AM1596" s="171"/>
      <c r="AN1596" s="171"/>
      <c r="AO1596" s="171"/>
      <c r="AP1596" s="171"/>
      <c r="AQ1596" s="171"/>
      <c r="AR1596" s="171"/>
      <c r="AS1596" s="171"/>
      <c r="AT1596" s="171"/>
      <c r="AU1596" s="171"/>
      <c r="AV1596" s="171"/>
      <c r="AW1596" s="171"/>
      <c r="AX1596" s="171"/>
      <c r="AY1596" s="171"/>
      <c r="AZ1596" s="171"/>
      <c r="BA1596" s="171"/>
      <c r="BB1596" s="171"/>
      <c r="BC1596" s="171"/>
      <c r="BD1596" s="171"/>
      <c r="BE1596" s="171"/>
      <c r="BF1596" s="171"/>
      <c r="BG1596" s="171"/>
      <c r="BH1596" s="184"/>
      <c r="BI1596" s="178"/>
      <c r="BJ1596" s="178"/>
      <c r="BK1596" s="172"/>
      <c r="BM1596" s="9"/>
    </row>
    <row r="1597" spans="2:65" x14ac:dyDescent="0.45">
      <c r="B1597" s="189"/>
      <c r="C1597" s="171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71"/>
      <c r="AI1597" s="171"/>
      <c r="AJ1597" s="171"/>
      <c r="AK1597" s="171"/>
      <c r="AL1597" s="171"/>
      <c r="AM1597" s="171"/>
      <c r="AN1597" s="171"/>
      <c r="AO1597" s="171"/>
      <c r="AP1597" s="171"/>
      <c r="AQ1597" s="171"/>
      <c r="AR1597" s="171"/>
      <c r="AS1597" s="171"/>
      <c r="AT1597" s="171"/>
      <c r="AU1597" s="171"/>
      <c r="AV1597" s="171"/>
      <c r="AW1597" s="171"/>
      <c r="AX1597" s="171"/>
      <c r="AY1597" s="171"/>
      <c r="AZ1597" s="171"/>
      <c r="BA1597" s="171"/>
      <c r="BB1597" s="171"/>
      <c r="BC1597" s="171"/>
      <c r="BD1597" s="171"/>
      <c r="BE1597" s="171"/>
      <c r="BF1597" s="171"/>
      <c r="BG1597" s="171"/>
      <c r="BH1597" s="184"/>
      <c r="BI1597" s="178"/>
      <c r="BJ1597" s="178"/>
      <c r="BK1597" s="172"/>
      <c r="BM1597" s="9"/>
    </row>
    <row r="1598" spans="2:65" x14ac:dyDescent="0.45">
      <c r="B1598" s="189"/>
      <c r="C1598" s="171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71"/>
      <c r="AI1598" s="171"/>
      <c r="AJ1598" s="171"/>
      <c r="AK1598" s="171"/>
      <c r="AL1598" s="171"/>
      <c r="AM1598" s="171"/>
      <c r="AN1598" s="171"/>
      <c r="AO1598" s="171"/>
      <c r="AP1598" s="171"/>
      <c r="AQ1598" s="171"/>
      <c r="AR1598" s="171"/>
      <c r="AS1598" s="171"/>
      <c r="AT1598" s="171"/>
      <c r="AU1598" s="171"/>
      <c r="AV1598" s="171"/>
      <c r="AW1598" s="171"/>
      <c r="AX1598" s="171"/>
      <c r="AY1598" s="171"/>
      <c r="AZ1598" s="171"/>
      <c r="BA1598" s="171"/>
      <c r="BB1598" s="171"/>
      <c r="BC1598" s="171"/>
      <c r="BD1598" s="171"/>
      <c r="BE1598" s="171"/>
      <c r="BF1598" s="171"/>
      <c r="BG1598" s="171"/>
      <c r="BH1598" s="184"/>
      <c r="BI1598" s="178"/>
      <c r="BJ1598" s="178"/>
      <c r="BK1598" s="172"/>
      <c r="BM1598" s="9"/>
    </row>
    <row r="1599" spans="2:65" x14ac:dyDescent="0.45">
      <c r="B1599" s="189"/>
      <c r="C1599" s="171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71"/>
      <c r="AI1599" s="171"/>
      <c r="AJ1599" s="171"/>
      <c r="AK1599" s="171"/>
      <c r="AL1599" s="171"/>
      <c r="AM1599" s="171"/>
      <c r="AN1599" s="171"/>
      <c r="AO1599" s="171"/>
      <c r="AP1599" s="171"/>
      <c r="AQ1599" s="171"/>
      <c r="AR1599" s="171"/>
      <c r="AS1599" s="171"/>
      <c r="AT1599" s="171"/>
      <c r="AU1599" s="171"/>
      <c r="AV1599" s="171"/>
      <c r="AW1599" s="171"/>
      <c r="AX1599" s="171"/>
      <c r="AY1599" s="171"/>
      <c r="AZ1599" s="171"/>
      <c r="BA1599" s="171"/>
      <c r="BB1599" s="171"/>
      <c r="BC1599" s="171"/>
      <c r="BD1599" s="171"/>
      <c r="BE1599" s="171"/>
      <c r="BF1599" s="171"/>
      <c r="BG1599" s="171"/>
      <c r="BH1599" s="184"/>
      <c r="BI1599" s="178"/>
      <c r="BJ1599" s="178"/>
      <c r="BK1599" s="172"/>
      <c r="BM1599" s="9"/>
    </row>
    <row r="1600" spans="2:65" x14ac:dyDescent="0.45">
      <c r="B1600" s="189"/>
      <c r="C1600" s="171"/>
      <c r="D1600" s="171"/>
      <c r="E1600" s="171"/>
      <c r="F1600" s="171"/>
      <c r="G1600" s="171"/>
      <c r="H1600" s="171"/>
      <c r="I1600" s="171"/>
      <c r="J1600" s="171"/>
      <c r="K1600" s="171"/>
      <c r="L1600" s="171"/>
      <c r="M1600" s="171"/>
      <c r="N1600" s="171"/>
      <c r="O1600" s="171"/>
      <c r="P1600" s="171"/>
      <c r="Q1600" s="171"/>
      <c r="R1600" s="171"/>
      <c r="S1600" s="171"/>
      <c r="T1600" s="171"/>
      <c r="U1600" s="171"/>
      <c r="V1600" s="171"/>
      <c r="W1600" s="171"/>
      <c r="X1600" s="171"/>
      <c r="Y1600" s="171"/>
      <c r="Z1600" s="171"/>
      <c r="AA1600" s="171"/>
      <c r="AB1600" s="171"/>
      <c r="AC1600" s="171"/>
      <c r="AD1600" s="171"/>
      <c r="AE1600" s="171"/>
      <c r="AF1600" s="171"/>
      <c r="AG1600" s="171"/>
      <c r="AH1600" s="171"/>
      <c r="AI1600" s="171"/>
      <c r="AJ1600" s="171"/>
      <c r="AK1600" s="171"/>
      <c r="AL1600" s="171"/>
      <c r="AM1600" s="171"/>
      <c r="AN1600" s="171"/>
      <c r="AO1600" s="171"/>
      <c r="AP1600" s="171"/>
      <c r="AQ1600" s="171"/>
      <c r="AR1600" s="171"/>
      <c r="AS1600" s="171"/>
      <c r="AT1600" s="171"/>
      <c r="AU1600" s="171"/>
      <c r="AV1600" s="171"/>
      <c r="AW1600" s="171"/>
      <c r="AX1600" s="171"/>
      <c r="AY1600" s="171"/>
      <c r="AZ1600" s="171"/>
      <c r="BA1600" s="171"/>
      <c r="BB1600" s="171"/>
      <c r="BC1600" s="171"/>
      <c r="BD1600" s="171"/>
      <c r="BE1600" s="171"/>
      <c r="BF1600" s="171"/>
      <c r="BG1600" s="171"/>
      <c r="BH1600" s="184"/>
      <c r="BI1600" s="178"/>
      <c r="BJ1600" s="178"/>
      <c r="BK1600" s="172"/>
      <c r="BM1600" s="9"/>
    </row>
    <row r="1601" spans="1:123" x14ac:dyDescent="0.45">
      <c r="B1601" s="189"/>
      <c r="C1601" s="171"/>
      <c r="D1601" s="171"/>
      <c r="E1601" s="171"/>
      <c r="F1601" s="171"/>
      <c r="G1601" s="171"/>
      <c r="H1601" s="171"/>
      <c r="I1601" s="171"/>
      <c r="J1601" s="171"/>
      <c r="K1601" s="171"/>
      <c r="L1601" s="171"/>
      <c r="M1601" s="171"/>
      <c r="N1601" s="171"/>
      <c r="O1601" s="171"/>
      <c r="P1601" s="171"/>
      <c r="Q1601" s="171"/>
      <c r="R1601" s="171"/>
      <c r="S1601" s="171"/>
      <c r="T1601" s="171"/>
      <c r="U1601" s="171"/>
      <c r="V1601" s="171"/>
      <c r="W1601" s="171"/>
      <c r="X1601" s="171"/>
      <c r="Y1601" s="171"/>
      <c r="Z1601" s="171"/>
      <c r="AA1601" s="171"/>
      <c r="AB1601" s="171"/>
      <c r="AC1601" s="171"/>
      <c r="AD1601" s="171"/>
      <c r="AE1601" s="171"/>
      <c r="AF1601" s="171"/>
      <c r="AG1601" s="171"/>
      <c r="AH1601" s="171"/>
      <c r="AI1601" s="171"/>
      <c r="AJ1601" s="171"/>
      <c r="AK1601" s="171"/>
      <c r="AL1601" s="171"/>
      <c r="AM1601" s="171"/>
      <c r="AN1601" s="171"/>
      <c r="AO1601" s="171"/>
      <c r="AP1601" s="171"/>
      <c r="AQ1601" s="171"/>
      <c r="AR1601" s="171"/>
      <c r="AS1601" s="171"/>
      <c r="AT1601" s="171"/>
      <c r="AU1601" s="171"/>
      <c r="AV1601" s="171"/>
      <c r="AW1601" s="171"/>
      <c r="AX1601" s="171"/>
      <c r="AY1601" s="171"/>
      <c r="AZ1601" s="171"/>
      <c r="BA1601" s="171"/>
      <c r="BB1601" s="171"/>
      <c r="BC1601" s="171"/>
      <c r="BD1601" s="171"/>
      <c r="BE1601" s="171"/>
      <c r="BF1601" s="171"/>
      <c r="BG1601" s="171"/>
      <c r="BH1601" s="184"/>
      <c r="BI1601" s="178"/>
      <c r="BJ1601" s="178"/>
      <c r="BK1601" s="172"/>
      <c r="BM1601" s="9"/>
    </row>
    <row r="1602" spans="1:123" x14ac:dyDescent="0.45">
      <c r="B1602" s="189"/>
      <c r="C1602" s="171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71"/>
      <c r="AI1602" s="171"/>
      <c r="AJ1602" s="171"/>
      <c r="AK1602" s="171"/>
      <c r="AL1602" s="171"/>
      <c r="AM1602" s="171"/>
      <c r="AN1602" s="171"/>
      <c r="AO1602" s="171"/>
      <c r="AP1602" s="171"/>
      <c r="AQ1602" s="171"/>
      <c r="AR1602" s="171"/>
      <c r="AS1602" s="171"/>
      <c r="AT1602" s="171"/>
      <c r="AU1602" s="171"/>
      <c r="AV1602" s="171"/>
      <c r="AW1602" s="171"/>
      <c r="AX1602" s="171"/>
      <c r="AY1602" s="171"/>
      <c r="AZ1602" s="171"/>
      <c r="BA1602" s="171"/>
      <c r="BB1602" s="171"/>
      <c r="BC1602" s="171"/>
      <c r="BD1602" s="171"/>
      <c r="BE1602" s="171"/>
      <c r="BF1602" s="171"/>
      <c r="BG1602" s="171"/>
      <c r="BH1602" s="184"/>
      <c r="BI1602" s="178"/>
      <c r="BJ1602" s="178"/>
      <c r="BK1602" s="172"/>
      <c r="BM1602" s="9"/>
    </row>
    <row r="1603" spans="1:123" s="14" customFormat="1" ht="14.65" thickBot="1" x14ac:dyDescent="0.5">
      <c r="A1603" s="8"/>
      <c r="B1603" s="189"/>
      <c r="C1603" s="180"/>
      <c r="D1603" s="180"/>
      <c r="E1603" s="180"/>
      <c r="F1603" s="180"/>
      <c r="G1603" s="180"/>
      <c r="H1603" s="180"/>
      <c r="I1603" s="180"/>
      <c r="J1603" s="180"/>
      <c r="K1603" s="180"/>
      <c r="L1603" s="180"/>
      <c r="M1603" s="180"/>
      <c r="N1603" s="180"/>
      <c r="O1603" s="180"/>
      <c r="P1603" s="180"/>
      <c r="Q1603" s="180"/>
      <c r="R1603" s="180"/>
      <c r="S1603" s="180"/>
      <c r="T1603" s="180"/>
      <c r="U1603" s="180"/>
      <c r="V1603" s="180"/>
      <c r="W1603" s="180"/>
      <c r="X1603" s="180"/>
      <c r="Y1603" s="180"/>
      <c r="Z1603" s="180"/>
      <c r="AA1603" s="180"/>
      <c r="AB1603" s="180"/>
      <c r="AC1603" s="180"/>
      <c r="AD1603" s="180"/>
      <c r="AE1603" s="180"/>
      <c r="AF1603" s="180"/>
      <c r="AG1603" s="180"/>
      <c r="AH1603" s="180"/>
      <c r="AI1603" s="180"/>
      <c r="AJ1603" s="180"/>
      <c r="AK1603" s="180"/>
      <c r="AL1603" s="180"/>
      <c r="AM1603" s="180"/>
      <c r="AN1603" s="180"/>
      <c r="AO1603" s="180"/>
      <c r="AP1603" s="180"/>
      <c r="AQ1603" s="180"/>
      <c r="AR1603" s="180"/>
      <c r="AS1603" s="180"/>
      <c r="AT1603" s="180"/>
      <c r="AU1603" s="180"/>
      <c r="AV1603" s="180"/>
      <c r="AW1603" s="180"/>
      <c r="AX1603" s="180"/>
      <c r="AY1603" s="180"/>
      <c r="AZ1603" s="180"/>
      <c r="BA1603" s="180"/>
      <c r="BB1603" s="180"/>
      <c r="BC1603" s="180"/>
      <c r="BD1603" s="180"/>
      <c r="BE1603" s="180"/>
      <c r="BF1603" s="180"/>
      <c r="BG1603" s="180"/>
      <c r="BH1603" s="191"/>
      <c r="BI1603" s="178"/>
      <c r="BJ1603" s="178"/>
      <c r="BK1603" s="172"/>
      <c r="BL1603"/>
      <c r="BM1603" s="9"/>
      <c r="BN1603"/>
    </row>
    <row r="1604" spans="1:123" ht="14.65" thickTop="1" x14ac:dyDescent="0.45">
      <c r="B1604" s="189"/>
      <c r="C1604" s="177"/>
      <c r="D1604" s="177"/>
      <c r="E1604" s="177"/>
      <c r="F1604" s="177"/>
      <c r="G1604" s="177"/>
      <c r="H1604" s="177"/>
      <c r="I1604" s="177"/>
      <c r="J1604" s="177"/>
      <c r="K1604" s="177"/>
      <c r="L1604" s="177"/>
      <c r="M1604" s="177"/>
      <c r="N1604" s="177"/>
      <c r="O1604" s="177"/>
      <c r="P1604" s="177"/>
      <c r="Q1604" s="177"/>
      <c r="R1604" s="177"/>
      <c r="S1604" s="177"/>
      <c r="T1604" s="177"/>
      <c r="U1604" s="177"/>
      <c r="V1604" s="177"/>
      <c r="W1604" s="177"/>
      <c r="X1604" s="177"/>
      <c r="Y1604" s="177"/>
      <c r="Z1604" s="177"/>
      <c r="AA1604" s="177"/>
      <c r="AB1604" s="177"/>
      <c r="AC1604" s="177"/>
      <c r="AD1604" s="177"/>
      <c r="AE1604" s="177"/>
      <c r="AF1604" s="177"/>
      <c r="AG1604" s="177"/>
      <c r="AH1604" s="177"/>
      <c r="AI1604" s="177"/>
      <c r="AJ1604" s="177"/>
      <c r="AK1604" s="177"/>
      <c r="AL1604" s="177"/>
      <c r="AM1604" s="177"/>
      <c r="AN1604" s="177"/>
      <c r="AO1604" s="177"/>
      <c r="AP1604" s="177"/>
      <c r="AQ1604" s="177"/>
      <c r="AR1604" s="177"/>
      <c r="AS1604" s="177"/>
      <c r="AT1604" s="177"/>
      <c r="AU1604" s="177"/>
      <c r="AV1604" s="177"/>
      <c r="AW1604" s="177"/>
      <c r="AX1604" s="177"/>
      <c r="AY1604" s="177"/>
      <c r="AZ1604" s="177"/>
      <c r="BA1604" s="177"/>
      <c r="BB1604" s="177"/>
      <c r="BC1604" s="177"/>
      <c r="BD1604" s="177"/>
      <c r="BE1604" s="177"/>
      <c r="BF1604" s="177"/>
      <c r="BG1604" s="177"/>
      <c r="BH1604" s="187"/>
      <c r="BI1604" s="178"/>
      <c r="BJ1604" s="178"/>
      <c r="BK1604" s="172"/>
      <c r="BM1604" s="9"/>
      <c r="BO1604" s="102"/>
      <c r="BP1604" s="102"/>
      <c r="BQ1604" s="102"/>
      <c r="BR1604" s="102"/>
      <c r="BS1604" s="102"/>
      <c r="BT1604" s="102"/>
      <c r="BU1604" s="102"/>
      <c r="BV1604" s="102"/>
      <c r="BW1604" s="102"/>
      <c r="BX1604" s="102"/>
      <c r="BY1604" s="102"/>
      <c r="BZ1604" s="102"/>
      <c r="CA1604" s="102"/>
      <c r="CB1604" s="102"/>
      <c r="CC1604" s="102"/>
      <c r="CD1604" s="102"/>
      <c r="CE1604" s="102"/>
      <c r="CF1604" s="102"/>
      <c r="CG1604" s="102"/>
      <c r="CH1604" s="102"/>
      <c r="CI1604" s="102"/>
      <c r="CJ1604" s="102"/>
      <c r="CK1604" s="102"/>
      <c r="CL1604" s="102"/>
      <c r="CM1604" s="102"/>
      <c r="CN1604" s="102"/>
      <c r="CO1604" s="102"/>
      <c r="CP1604" s="102"/>
      <c r="CQ1604" s="102"/>
      <c r="CR1604" s="102"/>
      <c r="CS1604" s="102"/>
      <c r="CT1604" s="102"/>
      <c r="CU1604" s="102"/>
      <c r="CV1604" s="102"/>
      <c r="CW1604" s="102"/>
      <c r="CX1604" s="102"/>
      <c r="CY1604" s="102"/>
      <c r="CZ1604" s="102"/>
      <c r="DA1604" s="102"/>
      <c r="DB1604" s="102"/>
      <c r="DC1604" s="102"/>
      <c r="DD1604" s="102"/>
      <c r="DE1604" s="102"/>
      <c r="DF1604" s="102"/>
      <c r="DG1604" s="102"/>
      <c r="DH1604" s="102"/>
      <c r="DI1604" s="102"/>
      <c r="DJ1604" s="102"/>
      <c r="DK1604" s="102"/>
      <c r="DL1604" s="102"/>
      <c r="DM1604" s="102"/>
      <c r="DN1604" s="102"/>
      <c r="DO1604" s="102"/>
      <c r="DP1604" s="102"/>
      <c r="DQ1604" s="102"/>
      <c r="DR1604" s="102"/>
      <c r="DS1604" s="102"/>
    </row>
    <row r="1605" spans="1:123" x14ac:dyDescent="0.45">
      <c r="B1605" s="189"/>
      <c r="C1605" s="171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71"/>
      <c r="AI1605" s="171"/>
      <c r="AJ1605" s="171"/>
      <c r="AK1605" s="171"/>
      <c r="AL1605" s="171"/>
      <c r="AM1605" s="171"/>
      <c r="AN1605" s="171"/>
      <c r="AO1605" s="171"/>
      <c r="AP1605" s="171"/>
      <c r="AQ1605" s="171"/>
      <c r="AR1605" s="171"/>
      <c r="AS1605" s="171"/>
      <c r="AT1605" s="171"/>
      <c r="AU1605" s="171"/>
      <c r="AV1605" s="171"/>
      <c r="AW1605" s="171"/>
      <c r="AX1605" s="171"/>
      <c r="AY1605" s="171"/>
      <c r="AZ1605" s="171"/>
      <c r="BA1605" s="171"/>
      <c r="BB1605" s="171"/>
      <c r="BC1605" s="171"/>
      <c r="BD1605" s="171"/>
      <c r="BE1605" s="171"/>
      <c r="BF1605" s="171"/>
      <c r="BG1605" s="171"/>
      <c r="BH1605" s="184"/>
      <c r="BI1605" s="178"/>
      <c r="BJ1605" s="178"/>
      <c r="BK1605" s="172"/>
      <c r="BM1605" s="9"/>
      <c r="BO1605" s="8">
        <v>0</v>
      </c>
      <c r="BP1605" s="39">
        <v>0</v>
      </c>
      <c r="BQ1605" s="39">
        <v>0</v>
      </c>
      <c r="BR1605" s="39">
        <v>0</v>
      </c>
      <c r="BS1605" s="39">
        <v>0</v>
      </c>
      <c r="BT1605" s="39">
        <v>0</v>
      </c>
      <c r="BU1605" s="39">
        <v>0</v>
      </c>
      <c r="BV1605" s="39">
        <v>0</v>
      </c>
      <c r="BW1605" s="39">
        <v>0</v>
      </c>
      <c r="BX1605" s="39">
        <v>0</v>
      </c>
      <c r="BY1605" s="39">
        <v>0</v>
      </c>
      <c r="BZ1605" s="39">
        <v>0</v>
      </c>
      <c r="CA1605" s="39">
        <v>0</v>
      </c>
      <c r="CB1605" s="39">
        <v>0</v>
      </c>
      <c r="CC1605" s="39">
        <v>0</v>
      </c>
      <c r="CD1605" s="39">
        <v>0</v>
      </c>
      <c r="CE1605" s="39">
        <v>0</v>
      </c>
      <c r="CF1605" s="39">
        <v>0</v>
      </c>
      <c r="CG1605" s="39">
        <v>0</v>
      </c>
      <c r="CH1605" s="39">
        <v>0</v>
      </c>
      <c r="CI1605" s="39">
        <v>0</v>
      </c>
      <c r="CJ1605" s="39">
        <v>0</v>
      </c>
      <c r="CK1605" s="39">
        <v>0</v>
      </c>
      <c r="CL1605" s="39">
        <v>0</v>
      </c>
      <c r="CM1605" s="39">
        <v>0</v>
      </c>
      <c r="CN1605" s="39">
        <v>0</v>
      </c>
      <c r="CO1605" s="39">
        <v>0</v>
      </c>
      <c r="CP1605" s="39">
        <v>0</v>
      </c>
      <c r="CQ1605" s="39">
        <v>0</v>
      </c>
      <c r="CR1605" s="39">
        <v>0</v>
      </c>
      <c r="CS1605" s="39">
        <v>0</v>
      </c>
      <c r="CT1605" s="39">
        <v>0</v>
      </c>
      <c r="CU1605" s="39">
        <v>0</v>
      </c>
      <c r="CV1605" s="39">
        <v>0</v>
      </c>
      <c r="CW1605" s="39">
        <v>0</v>
      </c>
      <c r="CX1605" s="39">
        <v>0</v>
      </c>
      <c r="CY1605" s="39">
        <v>0</v>
      </c>
      <c r="CZ1605" s="39">
        <v>0</v>
      </c>
      <c r="DA1605" s="39">
        <v>0</v>
      </c>
      <c r="DB1605" s="39">
        <v>0</v>
      </c>
      <c r="DC1605" s="39">
        <v>0</v>
      </c>
      <c r="DD1605" s="39">
        <v>0</v>
      </c>
      <c r="DE1605" s="39">
        <v>0</v>
      </c>
      <c r="DF1605" s="39">
        <v>0</v>
      </c>
      <c r="DG1605" s="39">
        <v>0</v>
      </c>
      <c r="DH1605" s="39">
        <v>0</v>
      </c>
      <c r="DI1605" s="39">
        <v>0</v>
      </c>
      <c r="DJ1605" s="39">
        <v>0</v>
      </c>
      <c r="DK1605" s="39">
        <v>0</v>
      </c>
      <c r="DL1605" s="39">
        <v>0</v>
      </c>
      <c r="DM1605" s="39">
        <v>0</v>
      </c>
      <c r="DN1605" s="39">
        <v>0</v>
      </c>
      <c r="DO1605" s="39">
        <v>0</v>
      </c>
      <c r="DP1605" s="39">
        <v>0</v>
      </c>
      <c r="DQ1605" s="39">
        <v>0</v>
      </c>
      <c r="DR1605" s="39">
        <v>0</v>
      </c>
      <c r="DS1605" s="39">
        <v>0</v>
      </c>
    </row>
    <row r="1606" spans="1:123" x14ac:dyDescent="0.45">
      <c r="B1606" s="189"/>
      <c r="C1606" s="171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71"/>
      <c r="AI1606" s="171"/>
      <c r="AJ1606" s="171"/>
      <c r="AK1606" s="171"/>
      <c r="AL1606" s="171"/>
      <c r="AM1606" s="171"/>
      <c r="AN1606" s="171"/>
      <c r="AO1606" s="171"/>
      <c r="AP1606" s="171"/>
      <c r="AQ1606" s="171"/>
      <c r="AR1606" s="171"/>
      <c r="AS1606" s="171"/>
      <c r="AT1606" s="171"/>
      <c r="AU1606" s="171"/>
      <c r="AV1606" s="171"/>
      <c r="AW1606" s="171"/>
      <c r="AX1606" s="171"/>
      <c r="AY1606" s="171"/>
      <c r="AZ1606" s="171"/>
      <c r="BA1606" s="171"/>
      <c r="BB1606" s="171"/>
      <c r="BC1606" s="171"/>
      <c r="BD1606" s="171"/>
      <c r="BE1606" s="171"/>
      <c r="BF1606" s="171"/>
      <c r="BG1606" s="171"/>
      <c r="BH1606" s="184"/>
      <c r="BI1606" s="178"/>
      <c r="BJ1606" s="178"/>
      <c r="BK1606" s="172"/>
      <c r="BM1606" s="9"/>
      <c r="BO1606" s="40">
        <f t="shared" ref="BO1606:CT1606" si="78">ROWS(C1604:C1623)-COUNTBLANK(C1604:C1623)</f>
        <v>0</v>
      </c>
      <c r="BP1606" s="40">
        <f t="shared" si="78"/>
        <v>0</v>
      </c>
      <c r="BQ1606" s="40">
        <f t="shared" si="78"/>
        <v>0</v>
      </c>
      <c r="BR1606" s="40">
        <f t="shared" si="78"/>
        <v>0</v>
      </c>
      <c r="BS1606" s="40">
        <f t="shared" si="78"/>
        <v>0</v>
      </c>
      <c r="BT1606" s="40">
        <f t="shared" si="78"/>
        <v>0</v>
      </c>
      <c r="BU1606" s="40">
        <f t="shared" si="78"/>
        <v>0</v>
      </c>
      <c r="BV1606" s="40">
        <f t="shared" si="78"/>
        <v>0</v>
      </c>
      <c r="BW1606" s="40">
        <f t="shared" si="78"/>
        <v>0</v>
      </c>
      <c r="BX1606" s="40">
        <f t="shared" si="78"/>
        <v>0</v>
      </c>
      <c r="BY1606" s="40">
        <f t="shared" si="78"/>
        <v>0</v>
      </c>
      <c r="BZ1606" s="40">
        <f t="shared" si="78"/>
        <v>0</v>
      </c>
      <c r="CA1606" s="40">
        <f t="shared" si="78"/>
        <v>0</v>
      </c>
      <c r="CB1606" s="40">
        <f t="shared" si="78"/>
        <v>0</v>
      </c>
      <c r="CC1606" s="40">
        <f t="shared" si="78"/>
        <v>0</v>
      </c>
      <c r="CD1606" s="40">
        <f t="shared" si="78"/>
        <v>0</v>
      </c>
      <c r="CE1606" s="40">
        <f t="shared" si="78"/>
        <v>0</v>
      </c>
      <c r="CF1606" s="40">
        <f t="shared" si="78"/>
        <v>0</v>
      </c>
      <c r="CG1606" s="40">
        <f t="shared" si="78"/>
        <v>0</v>
      </c>
      <c r="CH1606" s="40">
        <f t="shared" si="78"/>
        <v>0</v>
      </c>
      <c r="CI1606" s="40">
        <f t="shared" si="78"/>
        <v>0</v>
      </c>
      <c r="CJ1606" s="40">
        <f t="shared" si="78"/>
        <v>0</v>
      </c>
      <c r="CK1606" s="40">
        <f t="shared" si="78"/>
        <v>0</v>
      </c>
      <c r="CL1606" s="40">
        <f t="shared" si="78"/>
        <v>0</v>
      </c>
      <c r="CM1606" s="40">
        <f t="shared" si="78"/>
        <v>0</v>
      </c>
      <c r="CN1606" s="40">
        <f t="shared" si="78"/>
        <v>0</v>
      </c>
      <c r="CO1606" s="40">
        <f t="shared" si="78"/>
        <v>0</v>
      </c>
      <c r="CP1606" s="40">
        <f t="shared" si="78"/>
        <v>0</v>
      </c>
      <c r="CQ1606" s="40">
        <f t="shared" si="78"/>
        <v>0</v>
      </c>
      <c r="CR1606" s="40">
        <f t="shared" si="78"/>
        <v>0</v>
      </c>
      <c r="CS1606" s="40">
        <f t="shared" si="78"/>
        <v>0</v>
      </c>
      <c r="CT1606" s="40">
        <f t="shared" si="78"/>
        <v>0</v>
      </c>
      <c r="CU1606" s="40">
        <f t="shared" ref="CU1606:DS1606" si="79">ROWS(AI1604:AI1623)-COUNTBLANK(AI1604:AI1623)</f>
        <v>0</v>
      </c>
      <c r="CV1606" s="40">
        <f t="shared" si="79"/>
        <v>0</v>
      </c>
      <c r="CW1606" s="40">
        <f t="shared" si="79"/>
        <v>0</v>
      </c>
      <c r="CX1606" s="40">
        <f t="shared" si="79"/>
        <v>0</v>
      </c>
      <c r="CY1606" s="40">
        <f t="shared" si="79"/>
        <v>0</v>
      </c>
      <c r="CZ1606" s="40">
        <f t="shared" si="79"/>
        <v>0</v>
      </c>
      <c r="DA1606" s="40">
        <f t="shared" si="79"/>
        <v>0</v>
      </c>
      <c r="DB1606" s="40">
        <f t="shared" si="79"/>
        <v>0</v>
      </c>
      <c r="DC1606" s="40">
        <f t="shared" si="79"/>
        <v>0</v>
      </c>
      <c r="DD1606" s="40">
        <f t="shared" si="79"/>
        <v>0</v>
      </c>
      <c r="DE1606" s="40">
        <f t="shared" si="79"/>
        <v>0</v>
      </c>
      <c r="DF1606" s="40">
        <f t="shared" si="79"/>
        <v>0</v>
      </c>
      <c r="DG1606" s="40">
        <f t="shared" si="79"/>
        <v>0</v>
      </c>
      <c r="DH1606" s="40">
        <f t="shared" si="79"/>
        <v>0</v>
      </c>
      <c r="DI1606" s="40">
        <f t="shared" si="79"/>
        <v>0</v>
      </c>
      <c r="DJ1606" s="40">
        <f t="shared" si="79"/>
        <v>0</v>
      </c>
      <c r="DK1606" s="40">
        <f t="shared" si="79"/>
        <v>0</v>
      </c>
      <c r="DL1606" s="40">
        <f t="shared" si="79"/>
        <v>0</v>
      </c>
      <c r="DM1606" s="40">
        <f t="shared" si="79"/>
        <v>0</v>
      </c>
      <c r="DN1606" s="40">
        <f t="shared" si="79"/>
        <v>0</v>
      </c>
      <c r="DO1606" s="40">
        <f t="shared" si="79"/>
        <v>0</v>
      </c>
      <c r="DP1606" s="40">
        <f t="shared" si="79"/>
        <v>0</v>
      </c>
      <c r="DQ1606" s="40">
        <f t="shared" si="79"/>
        <v>0</v>
      </c>
      <c r="DR1606" s="40">
        <f t="shared" si="79"/>
        <v>0</v>
      </c>
      <c r="DS1606" s="40">
        <f t="shared" si="79"/>
        <v>0</v>
      </c>
    </row>
    <row r="1607" spans="1:123" x14ac:dyDescent="0.45">
      <c r="B1607" s="189"/>
      <c r="C1607" s="171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71"/>
      <c r="AI1607" s="171"/>
      <c r="AJ1607" s="171"/>
      <c r="AK1607" s="171"/>
      <c r="AL1607" s="171"/>
      <c r="AM1607" s="171"/>
      <c r="AN1607" s="171"/>
      <c r="AO1607" s="171"/>
      <c r="AP1607" s="171"/>
      <c r="AQ1607" s="171"/>
      <c r="AR1607" s="171"/>
      <c r="AS1607" s="171"/>
      <c r="AT1607" s="171"/>
      <c r="AU1607" s="171"/>
      <c r="AV1607" s="171"/>
      <c r="AW1607" s="171"/>
      <c r="AX1607" s="171"/>
      <c r="AY1607" s="171"/>
      <c r="AZ1607" s="171"/>
      <c r="BA1607" s="171"/>
      <c r="BB1607" s="171"/>
      <c r="BC1607" s="171"/>
      <c r="BD1607" s="171"/>
      <c r="BE1607" s="171"/>
      <c r="BF1607" s="171"/>
      <c r="BG1607" s="171"/>
      <c r="BH1607" s="184"/>
      <c r="BI1607" s="178"/>
      <c r="BJ1607" s="178"/>
      <c r="BK1607" s="172"/>
      <c r="BM1607" s="9"/>
    </row>
    <row r="1608" spans="1:123" x14ac:dyDescent="0.45">
      <c r="B1608" s="189"/>
      <c r="C1608" s="171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71"/>
      <c r="AI1608" s="171"/>
      <c r="AJ1608" s="171"/>
      <c r="AK1608" s="171"/>
      <c r="AL1608" s="171"/>
      <c r="AM1608" s="171"/>
      <c r="AN1608" s="171"/>
      <c r="AO1608" s="171"/>
      <c r="AP1608" s="171"/>
      <c r="AQ1608" s="171"/>
      <c r="AR1608" s="171"/>
      <c r="AS1608" s="171"/>
      <c r="AT1608" s="171"/>
      <c r="AU1608" s="171"/>
      <c r="AV1608" s="171"/>
      <c r="AW1608" s="171"/>
      <c r="AX1608" s="171"/>
      <c r="AY1608" s="171"/>
      <c r="AZ1608" s="171"/>
      <c r="BA1608" s="171"/>
      <c r="BB1608" s="171"/>
      <c r="BC1608" s="171"/>
      <c r="BD1608" s="171"/>
      <c r="BE1608" s="171"/>
      <c r="BF1608" s="171"/>
      <c r="BG1608" s="171"/>
      <c r="BH1608" s="184"/>
      <c r="BI1608" s="178"/>
      <c r="BJ1608" s="178"/>
      <c r="BK1608" s="172"/>
      <c r="BM1608" s="9"/>
      <c r="BO1608" s="22" t="s">
        <v>257</v>
      </c>
      <c r="BP1608" s="22" t="s">
        <v>587</v>
      </c>
      <c r="BQ1608" s="22" t="s">
        <v>590</v>
      </c>
      <c r="BR1608" s="22" t="s">
        <v>588</v>
      </c>
      <c r="BS1608" s="22" t="s">
        <v>589</v>
      </c>
    </row>
    <row r="1609" spans="1:123" x14ac:dyDescent="0.45">
      <c r="B1609" s="189"/>
      <c r="C1609" s="171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71"/>
      <c r="AI1609" s="171"/>
      <c r="AJ1609" s="171"/>
      <c r="AK1609" s="171"/>
      <c r="AL1609" s="171"/>
      <c r="AM1609" s="171"/>
      <c r="AN1609" s="171"/>
      <c r="AO1609" s="171"/>
      <c r="AP1609" s="171"/>
      <c r="AQ1609" s="171"/>
      <c r="AR1609" s="171"/>
      <c r="AS1609" s="171"/>
      <c r="AT1609" s="171"/>
      <c r="AU1609" s="171"/>
      <c r="AV1609" s="171"/>
      <c r="AW1609" s="171"/>
      <c r="AX1609" s="171"/>
      <c r="AY1609" s="171"/>
      <c r="AZ1609" s="171"/>
      <c r="BA1609" s="171"/>
      <c r="BB1609" s="171"/>
      <c r="BC1609" s="171"/>
      <c r="BD1609" s="171"/>
      <c r="BE1609" s="171"/>
      <c r="BF1609" s="171"/>
      <c r="BG1609" s="171"/>
      <c r="BH1609" s="184"/>
      <c r="BI1609" s="178"/>
      <c r="BJ1609" s="178"/>
      <c r="BK1609" s="172"/>
      <c r="BM1609" s="9"/>
      <c r="BO1609" s="23">
        <f>ROWS(BH1604:BH1623)-COUNTBLANK(BH1604:BH1623)</f>
        <v>0</v>
      </c>
      <c r="BP1609" s="23">
        <f>COUNTIF(BK1604:BK1623,"FALSE")</f>
        <v>0</v>
      </c>
      <c r="BQ1609" s="23">
        <f>BO1609-BP1609</f>
        <v>0</v>
      </c>
      <c r="BR1609" s="23">
        <f>COUNTIF(BJ1604:BJ1623,"O")</f>
        <v>0</v>
      </c>
      <c r="BS1609" s="23">
        <f>COUNTIF(BJ1604:BJ1623,"*~?")</f>
        <v>0</v>
      </c>
    </row>
    <row r="1610" spans="1:123" x14ac:dyDescent="0.45">
      <c r="B1610" s="189"/>
      <c r="C1610" s="171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71"/>
      <c r="AI1610" s="171"/>
      <c r="AJ1610" s="171"/>
      <c r="AK1610" s="171"/>
      <c r="AL1610" s="171"/>
      <c r="AM1610" s="171"/>
      <c r="AN1610" s="171"/>
      <c r="AO1610" s="171"/>
      <c r="AP1610" s="171"/>
      <c r="AQ1610" s="171"/>
      <c r="AR1610" s="171"/>
      <c r="AS1610" s="171"/>
      <c r="AT1610" s="171"/>
      <c r="AU1610" s="171"/>
      <c r="AV1610" s="171"/>
      <c r="AW1610" s="171"/>
      <c r="AX1610" s="171"/>
      <c r="AY1610" s="171"/>
      <c r="AZ1610" s="171"/>
      <c r="BA1610" s="171"/>
      <c r="BB1610" s="171"/>
      <c r="BC1610" s="171"/>
      <c r="BD1610" s="171"/>
      <c r="BE1610" s="171"/>
      <c r="BF1610" s="171"/>
      <c r="BG1610" s="171"/>
      <c r="BH1610" s="184"/>
      <c r="BI1610" s="178"/>
      <c r="BJ1610" s="178"/>
      <c r="BK1610" s="172"/>
      <c r="BM1610" s="9"/>
    </row>
    <row r="1611" spans="1:123" x14ac:dyDescent="0.45">
      <c r="B1611" s="189"/>
      <c r="C1611" s="171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71"/>
      <c r="AI1611" s="171"/>
      <c r="AJ1611" s="171"/>
      <c r="AK1611" s="171"/>
      <c r="AL1611" s="171"/>
      <c r="AM1611" s="171"/>
      <c r="AN1611" s="171"/>
      <c r="AO1611" s="171"/>
      <c r="AP1611" s="171"/>
      <c r="AQ1611" s="171"/>
      <c r="AR1611" s="171"/>
      <c r="AS1611" s="171"/>
      <c r="AT1611" s="171"/>
      <c r="AU1611" s="171"/>
      <c r="AV1611" s="171"/>
      <c r="AW1611" s="171"/>
      <c r="AX1611" s="171"/>
      <c r="AY1611" s="171"/>
      <c r="AZ1611" s="171"/>
      <c r="BA1611" s="171"/>
      <c r="BB1611" s="171"/>
      <c r="BC1611" s="171"/>
      <c r="BD1611" s="171"/>
      <c r="BE1611" s="171"/>
      <c r="BF1611" s="171"/>
      <c r="BG1611" s="171"/>
      <c r="BH1611" s="184"/>
      <c r="BI1611" s="178"/>
      <c r="BJ1611" s="178"/>
      <c r="BK1611" s="172"/>
      <c r="BM1611" s="9"/>
      <c r="BO1611" s="23"/>
      <c r="BP1611" s="22" t="s">
        <v>455</v>
      </c>
      <c r="BQ1611" s="22" t="s">
        <v>337</v>
      </c>
      <c r="BR1611" s="22" t="s">
        <v>456</v>
      </c>
      <c r="BS1611" s="88" t="s">
        <v>338</v>
      </c>
      <c r="BT1611" s="88" t="s">
        <v>340</v>
      </c>
      <c r="BU1611" s="88" t="s">
        <v>339</v>
      </c>
    </row>
    <row r="1612" spans="1:123" x14ac:dyDescent="0.45">
      <c r="B1612" s="189"/>
      <c r="C1612" s="171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71"/>
      <c r="AI1612" s="171"/>
      <c r="AJ1612" s="171"/>
      <c r="AK1612" s="171"/>
      <c r="AL1612" s="171"/>
      <c r="AM1612" s="171"/>
      <c r="AN1612" s="171"/>
      <c r="AO1612" s="171"/>
      <c r="AP1612" s="171"/>
      <c r="AQ1612" s="171"/>
      <c r="AR1612" s="171"/>
      <c r="AS1612" s="171"/>
      <c r="AT1612" s="171"/>
      <c r="AU1612" s="171"/>
      <c r="AV1612" s="171"/>
      <c r="AW1612" s="171"/>
      <c r="AX1612" s="171"/>
      <c r="AY1612" s="171"/>
      <c r="AZ1612" s="171"/>
      <c r="BA1612" s="171"/>
      <c r="BB1612" s="171"/>
      <c r="BC1612" s="171"/>
      <c r="BD1612" s="171"/>
      <c r="BE1612" s="171"/>
      <c r="BF1612" s="171"/>
      <c r="BG1612" s="171"/>
      <c r="BH1612" s="184"/>
      <c r="BI1612" s="178"/>
      <c r="BJ1612" s="178"/>
      <c r="BK1612" s="172"/>
      <c r="BM1612" s="9"/>
      <c r="BO1612" s="22" t="s">
        <v>260</v>
      </c>
      <c r="BP1612" s="25">
        <f>IF(ISNUMBER(SEARCH("S",A1545)),COUNTIF(BK1604:BK1613,"False"),0)</f>
        <v>0</v>
      </c>
      <c r="BQ1612" s="25">
        <f>IF(ISNUMBER(SEARCH("S",A1545)),COUNTIF(BK1614:BK1623,"False"),0)</f>
        <v>0</v>
      </c>
      <c r="BR1612" s="25">
        <v>0</v>
      </c>
      <c r="BS1612" s="25">
        <f>IF(ISNUMBER(SEARCH("S",A1545)),COUNTIF(BK1604:BK1608,"False")+COUNTIF(BK1619:BK1621,"False"),0)</f>
        <v>0</v>
      </c>
      <c r="BT1612" s="25">
        <f>IF(ISNUMBER(SEARCH("S",A1545)),COUNTIF(BK1609:BK1613,"False"),0)</f>
        <v>0</v>
      </c>
      <c r="BU1612" s="25">
        <f>IF(ISNUMBER(SEARCH("S",A1545)),COUNTIF(BK1614:BK1618,"False")+COUNTIF(BK1622:BK1623,"False"),0)</f>
        <v>0</v>
      </c>
    </row>
    <row r="1613" spans="1:123" x14ac:dyDescent="0.45">
      <c r="B1613" s="189"/>
      <c r="C1613" s="171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71"/>
      <c r="AI1613" s="171"/>
      <c r="AJ1613" s="171"/>
      <c r="AK1613" s="171"/>
      <c r="AL1613" s="171"/>
      <c r="AM1613" s="171"/>
      <c r="AN1613" s="171"/>
      <c r="AO1613" s="171"/>
      <c r="AP1613" s="171"/>
      <c r="AQ1613" s="171"/>
      <c r="AR1613" s="171"/>
      <c r="AS1613" s="171"/>
      <c r="AT1613" s="171"/>
      <c r="AU1613" s="171"/>
      <c r="AV1613" s="171"/>
      <c r="AW1613" s="171"/>
      <c r="AX1613" s="171"/>
      <c r="AY1613" s="171"/>
      <c r="AZ1613" s="171"/>
      <c r="BA1613" s="171"/>
      <c r="BB1613" s="171"/>
      <c r="BC1613" s="171"/>
      <c r="BD1613" s="171"/>
      <c r="BE1613" s="171"/>
      <c r="BF1613" s="171"/>
      <c r="BG1613" s="171"/>
      <c r="BH1613" s="184"/>
      <c r="BI1613" s="178"/>
      <c r="BJ1613" s="178"/>
      <c r="BK1613" s="172"/>
      <c r="BM1613" s="9"/>
      <c r="BO1613" s="22" t="s">
        <v>352</v>
      </c>
      <c r="BP1613" s="25">
        <f>IF(ISNUMBER(SEARCH("P",A1545)),COUNTIF(BK1604:BK1613,"False"),0)</f>
        <v>0</v>
      </c>
      <c r="BQ1613" s="25">
        <f>IF(ISNUMBER(SEARCH("P",A1545)),COUNTIF(BK1611:BK1620,"False"),0)</f>
        <v>0</v>
      </c>
      <c r="BR1613" s="25">
        <v>0</v>
      </c>
      <c r="BS1613" s="25">
        <f>IF(ISNUMBER(SEARCH("P",A1545)),COUNTIF(BK1604:BK1608,"False")+COUNTIF(BK1617:BK1618,"False"),0)</f>
        <v>0</v>
      </c>
      <c r="BT1613" s="25">
        <f>IF(ISNUMBER(SEARCH("P",A1545)),COUNTIF(BK1609:BK1612,"False"),0)</f>
        <v>0</v>
      </c>
      <c r="BU1613" s="25">
        <f>IF(ISNUMBER(SEARCH("P",A1545)),COUNTIF(BK1613:BK1616,"False")+COUNTIF(BK1619:BK1620,"False"),0)</f>
        <v>0</v>
      </c>
    </row>
    <row r="1614" spans="1:123" x14ac:dyDescent="0.45">
      <c r="B1614" s="189"/>
      <c r="C1614" s="171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71"/>
      <c r="AI1614" s="171"/>
      <c r="AJ1614" s="171"/>
      <c r="AK1614" s="171"/>
      <c r="AL1614" s="171"/>
      <c r="AM1614" s="171"/>
      <c r="AN1614" s="171"/>
      <c r="AO1614" s="171"/>
      <c r="AP1614" s="171"/>
      <c r="AQ1614" s="171"/>
      <c r="AR1614" s="171"/>
      <c r="AS1614" s="171"/>
      <c r="AT1614" s="171"/>
      <c r="AU1614" s="171"/>
      <c r="AV1614" s="171"/>
      <c r="AW1614" s="171"/>
      <c r="AX1614" s="171"/>
      <c r="AY1614" s="171"/>
      <c r="AZ1614" s="171"/>
      <c r="BA1614" s="171"/>
      <c r="BB1614" s="171"/>
      <c r="BC1614" s="171"/>
      <c r="BD1614" s="171"/>
      <c r="BE1614" s="171"/>
      <c r="BF1614" s="171"/>
      <c r="BG1614" s="171"/>
      <c r="BH1614" s="184"/>
      <c r="BI1614" s="178"/>
      <c r="BJ1614" s="178"/>
      <c r="BK1614" s="172"/>
      <c r="BM1614" s="9"/>
      <c r="BO1614" s="22" t="s">
        <v>353</v>
      </c>
      <c r="BP1614" s="25">
        <v>0</v>
      </c>
      <c r="BQ1614" s="25">
        <v>0</v>
      </c>
      <c r="BR1614" s="25">
        <v>0</v>
      </c>
      <c r="BS1614" s="25">
        <v>0</v>
      </c>
      <c r="BT1614" s="25">
        <v>0</v>
      </c>
      <c r="BU1614" s="25">
        <v>0</v>
      </c>
    </row>
    <row r="1615" spans="1:123" x14ac:dyDescent="0.45">
      <c r="B1615" s="189"/>
      <c r="C1615" s="171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71"/>
      <c r="AI1615" s="171"/>
      <c r="AJ1615" s="171"/>
      <c r="AK1615" s="171"/>
      <c r="AL1615" s="171"/>
      <c r="AM1615" s="171"/>
      <c r="AN1615" s="171"/>
      <c r="AO1615" s="171"/>
      <c r="AP1615" s="171"/>
      <c r="AQ1615" s="171"/>
      <c r="AR1615" s="171"/>
      <c r="AS1615" s="171"/>
      <c r="AT1615" s="171"/>
      <c r="AU1615" s="171"/>
      <c r="AV1615" s="171"/>
      <c r="AW1615" s="171"/>
      <c r="AX1615" s="171"/>
      <c r="AY1615" s="171"/>
      <c r="AZ1615" s="171"/>
      <c r="BA1615" s="171"/>
      <c r="BB1615" s="171"/>
      <c r="BC1615" s="171"/>
      <c r="BD1615" s="171"/>
      <c r="BE1615" s="171"/>
      <c r="BF1615" s="171"/>
      <c r="BG1615" s="171"/>
      <c r="BH1615" s="184"/>
      <c r="BI1615" s="178"/>
      <c r="BJ1615" s="178"/>
      <c r="BK1615" s="172"/>
      <c r="BM1615" s="9"/>
    </row>
    <row r="1616" spans="1:123" x14ac:dyDescent="0.45">
      <c r="B1616" s="189"/>
      <c r="C1616" s="171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71"/>
      <c r="AI1616" s="171"/>
      <c r="AJ1616" s="171"/>
      <c r="AK1616" s="171"/>
      <c r="AL1616" s="171"/>
      <c r="AM1616" s="171"/>
      <c r="AN1616" s="171"/>
      <c r="AO1616" s="171"/>
      <c r="AP1616" s="171"/>
      <c r="AQ1616" s="171"/>
      <c r="AR1616" s="171"/>
      <c r="AS1616" s="171"/>
      <c r="AT1616" s="171"/>
      <c r="AU1616" s="171"/>
      <c r="AV1616" s="171"/>
      <c r="AW1616" s="171"/>
      <c r="AX1616" s="171"/>
      <c r="AY1616" s="171"/>
      <c r="AZ1616" s="171"/>
      <c r="BA1616" s="171"/>
      <c r="BB1616" s="171"/>
      <c r="BC1616" s="171"/>
      <c r="BD1616" s="171"/>
      <c r="BE1616" s="171"/>
      <c r="BF1616" s="171"/>
      <c r="BG1616" s="171"/>
      <c r="BH1616" s="184"/>
      <c r="BI1616" s="178"/>
      <c r="BJ1616" s="178"/>
      <c r="BK1616" s="172"/>
      <c r="BM1616" s="9"/>
    </row>
    <row r="1617" spans="1:123" x14ac:dyDescent="0.45">
      <c r="B1617" s="189"/>
      <c r="C1617" s="171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71"/>
      <c r="AI1617" s="171"/>
      <c r="AJ1617" s="171"/>
      <c r="AK1617" s="171"/>
      <c r="AL1617" s="171"/>
      <c r="AM1617" s="171"/>
      <c r="AN1617" s="171"/>
      <c r="AO1617" s="171"/>
      <c r="AP1617" s="171"/>
      <c r="AQ1617" s="171"/>
      <c r="AR1617" s="171"/>
      <c r="AS1617" s="171"/>
      <c r="AT1617" s="171"/>
      <c r="AU1617" s="171"/>
      <c r="AV1617" s="171"/>
      <c r="AW1617" s="171"/>
      <c r="AX1617" s="171"/>
      <c r="AY1617" s="171"/>
      <c r="AZ1617" s="171"/>
      <c r="BA1617" s="171"/>
      <c r="BB1617" s="171"/>
      <c r="BC1617" s="171"/>
      <c r="BD1617" s="171"/>
      <c r="BE1617" s="171"/>
      <c r="BF1617" s="171"/>
      <c r="BG1617" s="171"/>
      <c r="BH1617" s="184"/>
      <c r="BI1617" s="178"/>
      <c r="BJ1617" s="178"/>
      <c r="BK1617" s="172"/>
      <c r="BM1617" s="9"/>
    </row>
    <row r="1618" spans="1:123" x14ac:dyDescent="0.45">
      <c r="B1618" s="189"/>
      <c r="C1618" s="171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71"/>
      <c r="AI1618" s="171"/>
      <c r="AJ1618" s="171"/>
      <c r="AK1618" s="171"/>
      <c r="AL1618" s="171"/>
      <c r="AM1618" s="171"/>
      <c r="AN1618" s="171"/>
      <c r="AO1618" s="171"/>
      <c r="AP1618" s="171"/>
      <c r="AQ1618" s="171"/>
      <c r="AR1618" s="171"/>
      <c r="AS1618" s="171"/>
      <c r="AT1618" s="171"/>
      <c r="AU1618" s="171"/>
      <c r="AV1618" s="171"/>
      <c r="AW1618" s="171"/>
      <c r="AX1618" s="171"/>
      <c r="AY1618" s="171"/>
      <c r="AZ1618" s="171"/>
      <c r="BA1618" s="171"/>
      <c r="BB1618" s="171"/>
      <c r="BC1618" s="171"/>
      <c r="BD1618" s="171"/>
      <c r="BE1618" s="171"/>
      <c r="BF1618" s="171"/>
      <c r="BG1618" s="171"/>
      <c r="BH1618" s="184"/>
      <c r="BI1618" s="178"/>
      <c r="BJ1618" s="178"/>
      <c r="BK1618" s="172"/>
      <c r="BM1618" s="9"/>
    </row>
    <row r="1619" spans="1:123" x14ac:dyDescent="0.45">
      <c r="B1619" s="189"/>
      <c r="C1619" s="171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71"/>
      <c r="AI1619" s="171"/>
      <c r="AJ1619" s="171"/>
      <c r="AK1619" s="171"/>
      <c r="AL1619" s="171"/>
      <c r="AM1619" s="171"/>
      <c r="AN1619" s="171"/>
      <c r="AO1619" s="171"/>
      <c r="AP1619" s="171"/>
      <c r="AQ1619" s="171"/>
      <c r="AR1619" s="171"/>
      <c r="AS1619" s="171"/>
      <c r="AT1619" s="171"/>
      <c r="AU1619" s="171"/>
      <c r="AV1619" s="171"/>
      <c r="AW1619" s="171"/>
      <c r="AX1619" s="171"/>
      <c r="AY1619" s="171"/>
      <c r="AZ1619" s="171"/>
      <c r="BA1619" s="171"/>
      <c r="BB1619" s="171"/>
      <c r="BC1619" s="171"/>
      <c r="BD1619" s="171"/>
      <c r="BE1619" s="171"/>
      <c r="BF1619" s="171"/>
      <c r="BG1619" s="171"/>
      <c r="BH1619" s="184"/>
      <c r="BI1619" s="178"/>
      <c r="BJ1619" s="178"/>
      <c r="BK1619" s="172"/>
      <c r="BM1619" s="9"/>
    </row>
    <row r="1620" spans="1:123" x14ac:dyDescent="0.45">
      <c r="B1620" s="189"/>
      <c r="C1620" s="171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71"/>
      <c r="AI1620" s="171"/>
      <c r="AJ1620" s="171"/>
      <c r="AK1620" s="171"/>
      <c r="AL1620" s="171"/>
      <c r="AM1620" s="171"/>
      <c r="AN1620" s="171"/>
      <c r="AO1620" s="171"/>
      <c r="AP1620" s="171"/>
      <c r="AQ1620" s="171"/>
      <c r="AR1620" s="171"/>
      <c r="AS1620" s="171"/>
      <c r="AT1620" s="171"/>
      <c r="AU1620" s="171"/>
      <c r="AV1620" s="171"/>
      <c r="AW1620" s="171"/>
      <c r="AX1620" s="171"/>
      <c r="AY1620" s="171"/>
      <c r="AZ1620" s="171"/>
      <c r="BA1620" s="171"/>
      <c r="BB1620" s="171"/>
      <c r="BC1620" s="171"/>
      <c r="BD1620" s="171"/>
      <c r="BE1620" s="171"/>
      <c r="BF1620" s="171"/>
      <c r="BG1620" s="171"/>
      <c r="BH1620" s="184"/>
      <c r="BI1620" s="178"/>
      <c r="BJ1620" s="178"/>
      <c r="BK1620" s="172"/>
      <c r="BM1620" s="9"/>
    </row>
    <row r="1621" spans="1:123" x14ac:dyDescent="0.45">
      <c r="B1621" s="189"/>
      <c r="C1621" s="171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71"/>
      <c r="AI1621" s="171"/>
      <c r="AJ1621" s="171"/>
      <c r="AK1621" s="171"/>
      <c r="AL1621" s="171"/>
      <c r="AM1621" s="171"/>
      <c r="AN1621" s="171"/>
      <c r="AO1621" s="171"/>
      <c r="AP1621" s="171"/>
      <c r="AQ1621" s="171"/>
      <c r="AR1621" s="171"/>
      <c r="AS1621" s="171"/>
      <c r="AT1621" s="171"/>
      <c r="AU1621" s="171"/>
      <c r="AV1621" s="171"/>
      <c r="AW1621" s="171"/>
      <c r="AX1621" s="171"/>
      <c r="AY1621" s="171"/>
      <c r="AZ1621" s="171"/>
      <c r="BA1621" s="171"/>
      <c r="BB1621" s="171"/>
      <c r="BC1621" s="171"/>
      <c r="BD1621" s="171"/>
      <c r="BE1621" s="171"/>
      <c r="BF1621" s="171"/>
      <c r="BG1621" s="171"/>
      <c r="BH1621" s="184"/>
      <c r="BI1621" s="178"/>
      <c r="BJ1621" s="178"/>
      <c r="BK1621" s="172"/>
      <c r="BM1621" s="9"/>
    </row>
    <row r="1622" spans="1:123" x14ac:dyDescent="0.45">
      <c r="B1622" s="189"/>
      <c r="C1622" s="171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71"/>
      <c r="AI1622" s="171"/>
      <c r="AJ1622" s="171"/>
      <c r="AK1622" s="171"/>
      <c r="AL1622" s="171"/>
      <c r="AM1622" s="171"/>
      <c r="AN1622" s="171"/>
      <c r="AO1622" s="171"/>
      <c r="AP1622" s="171"/>
      <c r="AQ1622" s="171"/>
      <c r="AR1622" s="171"/>
      <c r="AS1622" s="171"/>
      <c r="AT1622" s="171"/>
      <c r="AU1622" s="171"/>
      <c r="AV1622" s="171"/>
      <c r="AW1622" s="171"/>
      <c r="AX1622" s="171"/>
      <c r="AY1622" s="171"/>
      <c r="AZ1622" s="171"/>
      <c r="BA1622" s="171"/>
      <c r="BB1622" s="171"/>
      <c r="BC1622" s="171"/>
      <c r="BD1622" s="171"/>
      <c r="BE1622" s="171"/>
      <c r="BF1622" s="171"/>
      <c r="BG1622" s="171"/>
      <c r="BH1622" s="184"/>
      <c r="BI1622" s="178"/>
      <c r="BJ1622" s="178"/>
      <c r="BK1622" s="172"/>
      <c r="BM1622" s="9"/>
    </row>
    <row r="1623" spans="1:123" ht="14.65" thickBot="1" x14ac:dyDescent="0.5">
      <c r="B1623" s="189"/>
      <c r="C1623" s="174"/>
      <c r="D1623" s="174"/>
      <c r="E1623" s="174"/>
      <c r="F1623" s="174"/>
      <c r="G1623" s="174"/>
      <c r="H1623" s="174"/>
      <c r="I1623" s="174"/>
      <c r="J1623" s="174"/>
      <c r="K1623" s="174"/>
      <c r="L1623" s="174"/>
      <c r="M1623" s="174"/>
      <c r="N1623" s="174"/>
      <c r="O1623" s="174"/>
      <c r="P1623" s="174"/>
      <c r="Q1623" s="174"/>
      <c r="R1623" s="174"/>
      <c r="S1623" s="174"/>
      <c r="T1623" s="174"/>
      <c r="U1623" s="174"/>
      <c r="V1623" s="174"/>
      <c r="W1623" s="174"/>
      <c r="X1623" s="174"/>
      <c r="Y1623" s="174"/>
      <c r="Z1623" s="174"/>
      <c r="AA1623" s="174"/>
      <c r="AB1623" s="174"/>
      <c r="AC1623" s="174"/>
      <c r="AD1623" s="174"/>
      <c r="AE1623" s="174"/>
      <c r="AF1623" s="174"/>
      <c r="AG1623" s="174"/>
      <c r="AH1623" s="174"/>
      <c r="AI1623" s="174"/>
      <c r="AJ1623" s="174"/>
      <c r="AK1623" s="174"/>
      <c r="AL1623" s="174"/>
      <c r="AM1623" s="174"/>
      <c r="AN1623" s="174"/>
      <c r="AO1623" s="174"/>
      <c r="AP1623" s="174"/>
      <c r="AQ1623" s="174"/>
      <c r="AR1623" s="174"/>
      <c r="AS1623" s="174"/>
      <c r="AT1623" s="174"/>
      <c r="AU1623" s="174"/>
      <c r="AV1623" s="174"/>
      <c r="AW1623" s="174"/>
      <c r="AX1623" s="174"/>
      <c r="AY1623" s="174"/>
      <c r="AZ1623" s="174"/>
      <c r="BA1623" s="174"/>
      <c r="BB1623" s="174"/>
      <c r="BC1623" s="174"/>
      <c r="BD1623" s="174"/>
      <c r="BE1623" s="174"/>
      <c r="BF1623" s="174"/>
      <c r="BG1623" s="174"/>
      <c r="BH1623" s="188"/>
      <c r="BI1623" s="178"/>
      <c r="BJ1623" s="178"/>
      <c r="BK1623" s="172"/>
      <c r="BM1623" s="9"/>
    </row>
    <row r="1624" spans="1:123" s="12" customFormat="1" ht="21.75" thickTop="1" thickBot="1" x14ac:dyDescent="0.5">
      <c r="A1624" s="8"/>
      <c r="B1624" s="186"/>
      <c r="C1624" s="175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75"/>
      <c r="AI1624" s="175"/>
      <c r="AJ1624" s="175"/>
      <c r="AK1624" s="175"/>
      <c r="AL1624" s="175"/>
      <c r="AM1624" s="175"/>
      <c r="AN1624" s="175"/>
      <c r="AO1624" s="175"/>
      <c r="AP1624" s="175"/>
      <c r="AQ1624" s="175"/>
      <c r="AR1624" s="175"/>
      <c r="AS1624" s="175"/>
      <c r="AT1624" s="175"/>
      <c r="AU1624" s="175"/>
      <c r="AV1624" s="175"/>
      <c r="AW1624" s="175"/>
      <c r="AX1624" s="175"/>
      <c r="AY1624" s="175"/>
      <c r="AZ1624" s="175"/>
      <c r="BA1624" s="175"/>
      <c r="BB1624" s="175"/>
      <c r="BC1624" s="175"/>
      <c r="BD1624" s="175"/>
      <c r="BE1624" s="175"/>
      <c r="BF1624" s="175"/>
      <c r="BG1624" s="175"/>
      <c r="BH1624" s="186"/>
      <c r="BI1624" s="178"/>
      <c r="BJ1624" s="172"/>
      <c r="BK1624" s="172"/>
      <c r="BL1624"/>
      <c r="BM1624"/>
      <c r="BN1624"/>
      <c r="BO1624" s="5" t="s">
        <v>103</v>
      </c>
      <c r="BP1624" s="5" t="s">
        <v>508</v>
      </c>
      <c r="BQ1624" s="5" t="s">
        <v>104</v>
      </c>
      <c r="BR1624" s="5" t="s">
        <v>509</v>
      </c>
      <c r="BS1624" s="5" t="s">
        <v>549</v>
      </c>
      <c r="BT1624" s="5" t="s">
        <v>510</v>
      </c>
      <c r="BU1624" s="5" t="s">
        <v>511</v>
      </c>
      <c r="BV1624" s="5" t="s">
        <v>122</v>
      </c>
      <c r="BW1624" s="5" t="s">
        <v>558</v>
      </c>
      <c r="BX1624" s="5" t="s">
        <v>559</v>
      </c>
      <c r="BY1624" s="5" t="s">
        <v>111</v>
      </c>
      <c r="BZ1624" s="5" t="s">
        <v>512</v>
      </c>
      <c r="CA1624" s="5" t="s">
        <v>514</v>
      </c>
      <c r="CB1624" s="5" t="s">
        <v>560</v>
      </c>
      <c r="CC1624" s="5" t="s">
        <v>561</v>
      </c>
      <c r="CD1624" s="5" t="s">
        <v>515</v>
      </c>
      <c r="CE1624" s="5" t="s">
        <v>513</v>
      </c>
      <c r="CF1624" s="5" t="s">
        <v>562</v>
      </c>
      <c r="CG1624" s="5" t="s">
        <v>550</v>
      </c>
      <c r="CH1624" s="5" t="s">
        <v>551</v>
      </c>
      <c r="CI1624" s="5" t="s">
        <v>563</v>
      </c>
      <c r="CJ1624" s="5" t="s">
        <v>115</v>
      </c>
      <c r="CK1624" s="5" t="s">
        <v>112</v>
      </c>
      <c r="CL1624" s="5" t="s">
        <v>109</v>
      </c>
      <c r="CM1624" s="5" t="s">
        <v>552</v>
      </c>
      <c r="CN1624" s="5" t="s">
        <v>176</v>
      </c>
      <c r="CO1624" s="5" t="s">
        <v>177</v>
      </c>
      <c r="CP1624" s="5" t="s">
        <v>119</v>
      </c>
      <c r="CQ1624" s="5" t="s">
        <v>516</v>
      </c>
      <c r="CR1624" s="5" t="s">
        <v>178</v>
      </c>
      <c r="CS1624" s="5" t="s">
        <v>118</v>
      </c>
      <c r="CT1624" s="5" t="s">
        <v>108</v>
      </c>
      <c r="CU1624" s="5" t="s">
        <v>564</v>
      </c>
      <c r="CV1624" s="5" t="s">
        <v>105</v>
      </c>
      <c r="CW1624" s="5" t="s">
        <v>107</v>
      </c>
      <c r="CX1624" s="5" t="s">
        <v>123</v>
      </c>
      <c r="CY1624" s="5" t="s">
        <v>175</v>
      </c>
      <c r="CZ1624" s="5" t="s">
        <v>116</v>
      </c>
      <c r="DA1624" s="5" t="s">
        <v>114</v>
      </c>
      <c r="DB1624" s="5" t="s">
        <v>117</v>
      </c>
      <c r="DC1624" s="5" t="s">
        <v>517</v>
      </c>
      <c r="DD1624" s="5" t="s">
        <v>120</v>
      </c>
      <c r="DE1624" s="5" t="s">
        <v>124</v>
      </c>
      <c r="DF1624" s="5" t="s">
        <v>121</v>
      </c>
      <c r="DG1624" s="5" t="s">
        <v>565</v>
      </c>
      <c r="DH1624" s="5" t="s">
        <v>566</v>
      </c>
      <c r="DI1624" s="5" t="s">
        <v>567</v>
      </c>
      <c r="DJ1624" s="5" t="s">
        <v>553</v>
      </c>
      <c r="DK1624" s="5" t="s">
        <v>110</v>
      </c>
      <c r="DL1624" s="5" t="s">
        <v>113</v>
      </c>
      <c r="DM1624" s="5" t="s">
        <v>568</v>
      </c>
      <c r="DN1624" s="5" t="s">
        <v>569</v>
      </c>
      <c r="DO1624" s="5" t="s">
        <v>518</v>
      </c>
      <c r="DP1624" s="5" t="s">
        <v>519</v>
      </c>
      <c r="DQ1624" s="5" t="s">
        <v>520</v>
      </c>
      <c r="DR1624" s="5" t="s">
        <v>106</v>
      </c>
      <c r="DS1624" s="5" t="s">
        <v>570</v>
      </c>
    </row>
    <row r="1625" spans="1:123" ht="14.65" thickTop="1" x14ac:dyDescent="0.45">
      <c r="A1625" s="28" t="s">
        <v>237</v>
      </c>
      <c r="B1625" s="190"/>
      <c r="C1625" s="177"/>
      <c r="D1625" s="177"/>
      <c r="E1625" s="177"/>
      <c r="F1625" s="177"/>
      <c r="G1625" s="177"/>
      <c r="H1625" s="177"/>
      <c r="I1625" s="177"/>
      <c r="J1625" s="177"/>
      <c r="K1625" s="177"/>
      <c r="L1625" s="177"/>
      <c r="M1625" s="177"/>
      <c r="N1625" s="177"/>
      <c r="O1625" s="177"/>
      <c r="P1625" s="177"/>
      <c r="Q1625" s="177"/>
      <c r="R1625" s="177"/>
      <c r="S1625" s="177"/>
      <c r="T1625" s="177"/>
      <c r="U1625" s="177"/>
      <c r="V1625" s="177"/>
      <c r="W1625" s="177"/>
      <c r="X1625" s="177"/>
      <c r="Y1625" s="177"/>
      <c r="Z1625" s="177"/>
      <c r="AA1625" s="177"/>
      <c r="AB1625" s="177"/>
      <c r="AC1625" s="177"/>
      <c r="AD1625" s="177"/>
      <c r="AE1625" s="177"/>
      <c r="AF1625" s="177"/>
      <c r="AG1625" s="177"/>
      <c r="AH1625" s="177"/>
      <c r="AI1625" s="177"/>
      <c r="AJ1625" s="177"/>
      <c r="AK1625" s="177"/>
      <c r="AL1625" s="177"/>
      <c r="AM1625" s="177"/>
      <c r="AN1625" s="177"/>
      <c r="AO1625" s="177"/>
      <c r="AP1625" s="177"/>
      <c r="AQ1625" s="177"/>
      <c r="AR1625" s="177"/>
      <c r="AS1625" s="177"/>
      <c r="AT1625" s="177"/>
      <c r="AU1625" s="177"/>
      <c r="AV1625" s="177"/>
      <c r="AW1625" s="177"/>
      <c r="AX1625" s="177"/>
      <c r="AY1625" s="177"/>
      <c r="AZ1625" s="177"/>
      <c r="BA1625" s="177"/>
      <c r="BB1625" s="177"/>
      <c r="BC1625" s="177"/>
      <c r="BD1625" s="177"/>
      <c r="BE1625" s="177"/>
      <c r="BF1625" s="177"/>
      <c r="BG1625" s="177"/>
      <c r="BH1625" s="187"/>
      <c r="BI1625" s="178"/>
      <c r="BJ1625" s="178"/>
      <c r="BK1625" s="172"/>
      <c r="BM1625" s="9"/>
      <c r="BO1625" s="102"/>
      <c r="BP1625" s="102"/>
      <c r="BQ1625" s="102"/>
      <c r="BR1625" s="102"/>
      <c r="BS1625" s="102"/>
      <c r="BT1625" s="102"/>
      <c r="BU1625" s="102"/>
      <c r="BV1625" s="102"/>
      <c r="BW1625" s="102"/>
      <c r="BX1625" s="102"/>
      <c r="BY1625" s="102"/>
      <c r="BZ1625" s="102"/>
      <c r="CA1625" s="102"/>
      <c r="CB1625" s="102"/>
      <c r="CC1625" s="102"/>
      <c r="CD1625" s="102"/>
      <c r="CE1625" s="102"/>
      <c r="CF1625" s="102"/>
      <c r="CG1625" s="102"/>
      <c r="CH1625" s="102"/>
      <c r="CI1625" s="102"/>
      <c r="CJ1625" s="102"/>
      <c r="CK1625" s="102"/>
      <c r="CL1625" s="102"/>
      <c r="CM1625" s="102"/>
      <c r="CN1625" s="102"/>
      <c r="CO1625" s="102"/>
      <c r="CP1625" s="102"/>
      <c r="CQ1625" s="102"/>
      <c r="CR1625" s="102"/>
      <c r="CS1625" s="102"/>
      <c r="CT1625" s="102"/>
      <c r="CU1625" s="102"/>
      <c r="CV1625" s="102"/>
      <c r="CW1625" s="102"/>
      <c r="CX1625" s="102"/>
      <c r="CY1625" s="102"/>
      <c r="CZ1625" s="102"/>
      <c r="DA1625" s="102"/>
      <c r="DB1625" s="102"/>
      <c r="DC1625" s="102"/>
      <c r="DD1625" s="102"/>
      <c r="DE1625" s="102"/>
      <c r="DF1625" s="102"/>
      <c r="DG1625" s="102"/>
      <c r="DH1625" s="102"/>
      <c r="DI1625" s="102"/>
      <c r="DJ1625" s="102"/>
      <c r="DK1625" s="102"/>
      <c r="DL1625" s="102"/>
      <c r="DM1625" s="102"/>
      <c r="DN1625" s="102"/>
      <c r="DO1625" s="102"/>
      <c r="DP1625" s="102"/>
      <c r="DQ1625" s="102"/>
      <c r="DR1625" s="102"/>
      <c r="DS1625" s="102"/>
    </row>
    <row r="1626" spans="1:123" x14ac:dyDescent="0.45">
      <c r="A1626" s="8">
        <f>INPUT!$W$4</f>
        <v>0</v>
      </c>
      <c r="B1626" s="190"/>
      <c r="C1626" s="171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71"/>
      <c r="AI1626" s="171"/>
      <c r="AJ1626" s="171"/>
      <c r="AK1626" s="171"/>
      <c r="AL1626" s="171"/>
      <c r="AM1626" s="171"/>
      <c r="AN1626" s="171"/>
      <c r="AO1626" s="171"/>
      <c r="AP1626" s="171"/>
      <c r="AQ1626" s="171"/>
      <c r="AR1626" s="171"/>
      <c r="AS1626" s="171"/>
      <c r="AT1626" s="171"/>
      <c r="AU1626" s="171"/>
      <c r="AV1626" s="171"/>
      <c r="AW1626" s="171"/>
      <c r="AX1626" s="171"/>
      <c r="AY1626" s="171"/>
      <c r="AZ1626" s="171"/>
      <c r="BA1626" s="171"/>
      <c r="BB1626" s="171"/>
      <c r="BC1626" s="171"/>
      <c r="BD1626" s="171"/>
      <c r="BE1626" s="171"/>
      <c r="BF1626" s="171"/>
      <c r="BG1626" s="171"/>
      <c r="BH1626" s="184"/>
      <c r="BI1626" s="178"/>
      <c r="BJ1626" s="178"/>
      <c r="BK1626" s="172"/>
      <c r="BM1626" s="9"/>
      <c r="BO1626" s="39">
        <v>0</v>
      </c>
      <c r="BP1626" s="39">
        <v>0</v>
      </c>
      <c r="BQ1626" s="39">
        <v>0</v>
      </c>
      <c r="BR1626" s="39">
        <v>0</v>
      </c>
      <c r="BS1626" s="39">
        <v>0</v>
      </c>
      <c r="BT1626" s="39">
        <v>0</v>
      </c>
      <c r="BU1626" s="39">
        <v>0</v>
      </c>
      <c r="BV1626" s="39">
        <v>0</v>
      </c>
      <c r="BW1626" s="39">
        <v>0</v>
      </c>
      <c r="BX1626" s="39">
        <v>0</v>
      </c>
      <c r="BY1626" s="39">
        <v>0</v>
      </c>
      <c r="BZ1626" s="39">
        <v>0</v>
      </c>
      <c r="CA1626" s="39">
        <v>0</v>
      </c>
      <c r="CB1626" s="39">
        <v>0</v>
      </c>
      <c r="CC1626" s="39">
        <v>0</v>
      </c>
      <c r="CD1626" s="39">
        <v>0</v>
      </c>
      <c r="CE1626" s="39">
        <v>0</v>
      </c>
      <c r="CF1626" s="39">
        <v>0</v>
      </c>
      <c r="CG1626" s="39">
        <v>0</v>
      </c>
      <c r="CH1626" s="39">
        <v>0</v>
      </c>
      <c r="CI1626" s="39">
        <v>0</v>
      </c>
      <c r="CJ1626" s="39">
        <v>0</v>
      </c>
      <c r="CK1626" s="39">
        <v>0</v>
      </c>
      <c r="CL1626" s="39">
        <v>0</v>
      </c>
      <c r="CM1626" s="39">
        <v>0</v>
      </c>
      <c r="CN1626" s="39">
        <v>0</v>
      </c>
      <c r="CO1626" s="39">
        <v>0</v>
      </c>
      <c r="CP1626" s="39">
        <v>0</v>
      </c>
      <c r="CQ1626" s="39">
        <v>0</v>
      </c>
      <c r="CR1626" s="39">
        <v>0</v>
      </c>
      <c r="CS1626" s="39">
        <v>0</v>
      </c>
      <c r="CT1626" s="39">
        <v>0</v>
      </c>
      <c r="CU1626" s="39">
        <v>0</v>
      </c>
      <c r="CV1626" s="39">
        <v>0</v>
      </c>
      <c r="CW1626" s="39">
        <v>0</v>
      </c>
      <c r="CX1626" s="39">
        <v>0</v>
      </c>
      <c r="CY1626" s="39">
        <v>0</v>
      </c>
      <c r="CZ1626" s="39">
        <v>0</v>
      </c>
      <c r="DA1626" s="39">
        <v>0</v>
      </c>
      <c r="DB1626" s="39">
        <v>0</v>
      </c>
      <c r="DC1626" s="39">
        <v>0</v>
      </c>
      <c r="DD1626" s="39">
        <v>0</v>
      </c>
      <c r="DE1626" s="39">
        <v>0</v>
      </c>
      <c r="DF1626" s="39">
        <v>0</v>
      </c>
      <c r="DG1626" s="39">
        <v>0</v>
      </c>
      <c r="DH1626" s="39">
        <v>0</v>
      </c>
      <c r="DI1626" s="39">
        <v>0</v>
      </c>
      <c r="DJ1626" s="39">
        <v>0</v>
      </c>
      <c r="DK1626" s="39">
        <v>0</v>
      </c>
      <c r="DL1626" s="39">
        <v>0</v>
      </c>
      <c r="DM1626" s="39">
        <v>0</v>
      </c>
      <c r="DN1626" s="39">
        <v>0</v>
      </c>
      <c r="DO1626" s="39">
        <v>0</v>
      </c>
      <c r="DP1626" s="39">
        <v>0</v>
      </c>
      <c r="DQ1626" s="39">
        <v>0</v>
      </c>
      <c r="DR1626" s="39">
        <v>0</v>
      </c>
      <c r="DS1626" s="39">
        <v>0</v>
      </c>
    </row>
    <row r="1627" spans="1:123" x14ac:dyDescent="0.45">
      <c r="B1627" s="190"/>
      <c r="C1627" s="171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71"/>
      <c r="AI1627" s="171"/>
      <c r="AJ1627" s="171"/>
      <c r="AK1627" s="171"/>
      <c r="AL1627" s="171"/>
      <c r="AM1627" s="171"/>
      <c r="AN1627" s="171"/>
      <c r="AO1627" s="171"/>
      <c r="AP1627" s="171"/>
      <c r="AQ1627" s="171"/>
      <c r="AR1627" s="171"/>
      <c r="AS1627" s="171"/>
      <c r="AT1627" s="171"/>
      <c r="AU1627" s="171"/>
      <c r="AV1627" s="171"/>
      <c r="AW1627" s="171"/>
      <c r="AX1627" s="171"/>
      <c r="AY1627" s="171"/>
      <c r="AZ1627" s="171"/>
      <c r="BA1627" s="171"/>
      <c r="BB1627" s="171"/>
      <c r="BC1627" s="171"/>
      <c r="BD1627" s="171"/>
      <c r="BE1627" s="171"/>
      <c r="BF1627" s="171"/>
      <c r="BG1627" s="171"/>
      <c r="BH1627" s="184"/>
      <c r="BI1627" s="178"/>
      <c r="BJ1627" s="178"/>
      <c r="BK1627" s="172"/>
      <c r="BM1627" s="9"/>
      <c r="BO1627" s="40">
        <f t="shared" ref="BO1627:CT1627" si="80">ROWS(C1625:C1684)-COUNTBLANK(C1625:C1684)</f>
        <v>0</v>
      </c>
      <c r="BP1627" s="40">
        <f t="shared" si="80"/>
        <v>0</v>
      </c>
      <c r="BQ1627" s="40">
        <f t="shared" si="80"/>
        <v>0</v>
      </c>
      <c r="BR1627" s="40">
        <f t="shared" si="80"/>
        <v>0</v>
      </c>
      <c r="BS1627" s="40">
        <f t="shared" si="80"/>
        <v>0</v>
      </c>
      <c r="BT1627" s="40">
        <f t="shared" si="80"/>
        <v>0</v>
      </c>
      <c r="BU1627" s="40">
        <f t="shared" si="80"/>
        <v>0</v>
      </c>
      <c r="BV1627" s="40">
        <f t="shared" si="80"/>
        <v>0</v>
      </c>
      <c r="BW1627" s="40">
        <f t="shared" si="80"/>
        <v>0</v>
      </c>
      <c r="BX1627" s="40">
        <f t="shared" si="80"/>
        <v>0</v>
      </c>
      <c r="BY1627" s="40">
        <f t="shared" si="80"/>
        <v>0</v>
      </c>
      <c r="BZ1627" s="40">
        <f t="shared" si="80"/>
        <v>0</v>
      </c>
      <c r="CA1627" s="40">
        <f t="shared" si="80"/>
        <v>0</v>
      </c>
      <c r="CB1627" s="40">
        <f t="shared" si="80"/>
        <v>0</v>
      </c>
      <c r="CC1627" s="40">
        <f t="shared" si="80"/>
        <v>0</v>
      </c>
      <c r="CD1627" s="40">
        <f t="shared" si="80"/>
        <v>0</v>
      </c>
      <c r="CE1627" s="40">
        <f t="shared" si="80"/>
        <v>0</v>
      </c>
      <c r="CF1627" s="40">
        <f t="shared" si="80"/>
        <v>0</v>
      </c>
      <c r="CG1627" s="40">
        <f t="shared" si="80"/>
        <v>0</v>
      </c>
      <c r="CH1627" s="40">
        <f t="shared" si="80"/>
        <v>0</v>
      </c>
      <c r="CI1627" s="40">
        <f t="shared" si="80"/>
        <v>0</v>
      </c>
      <c r="CJ1627" s="40">
        <f t="shared" si="80"/>
        <v>0</v>
      </c>
      <c r="CK1627" s="40">
        <f t="shared" si="80"/>
        <v>0</v>
      </c>
      <c r="CL1627" s="40">
        <f t="shared" si="80"/>
        <v>0</v>
      </c>
      <c r="CM1627" s="40">
        <f t="shared" si="80"/>
        <v>0</v>
      </c>
      <c r="CN1627" s="40">
        <f t="shared" si="80"/>
        <v>0</v>
      </c>
      <c r="CO1627" s="40">
        <f t="shared" si="80"/>
        <v>0</v>
      </c>
      <c r="CP1627" s="40">
        <f t="shared" si="80"/>
        <v>0</v>
      </c>
      <c r="CQ1627" s="40">
        <f t="shared" si="80"/>
        <v>0</v>
      </c>
      <c r="CR1627" s="40">
        <f t="shared" si="80"/>
        <v>0</v>
      </c>
      <c r="CS1627" s="40">
        <f t="shared" si="80"/>
        <v>0</v>
      </c>
      <c r="CT1627" s="40">
        <f t="shared" si="80"/>
        <v>0</v>
      </c>
      <c r="CU1627" s="40">
        <f t="shared" ref="CU1627:DS1627" si="81">ROWS(AI1625:AI1684)-COUNTBLANK(AI1625:AI1684)</f>
        <v>0</v>
      </c>
      <c r="CV1627" s="40">
        <f t="shared" si="81"/>
        <v>0</v>
      </c>
      <c r="CW1627" s="40">
        <f t="shared" si="81"/>
        <v>0</v>
      </c>
      <c r="CX1627" s="40">
        <f t="shared" si="81"/>
        <v>0</v>
      </c>
      <c r="CY1627" s="40">
        <f t="shared" si="81"/>
        <v>0</v>
      </c>
      <c r="CZ1627" s="40">
        <f t="shared" si="81"/>
        <v>0</v>
      </c>
      <c r="DA1627" s="40">
        <f t="shared" si="81"/>
        <v>0</v>
      </c>
      <c r="DB1627" s="40">
        <f t="shared" si="81"/>
        <v>0</v>
      </c>
      <c r="DC1627" s="40">
        <f t="shared" si="81"/>
        <v>0</v>
      </c>
      <c r="DD1627" s="40">
        <f t="shared" si="81"/>
        <v>0</v>
      </c>
      <c r="DE1627" s="40">
        <f t="shared" si="81"/>
        <v>0</v>
      </c>
      <c r="DF1627" s="40">
        <f t="shared" si="81"/>
        <v>0</v>
      </c>
      <c r="DG1627" s="40">
        <f t="shared" si="81"/>
        <v>0</v>
      </c>
      <c r="DH1627" s="40">
        <f t="shared" si="81"/>
        <v>0</v>
      </c>
      <c r="DI1627" s="40">
        <f t="shared" si="81"/>
        <v>0</v>
      </c>
      <c r="DJ1627" s="40">
        <f t="shared" si="81"/>
        <v>0</v>
      </c>
      <c r="DK1627" s="40">
        <f t="shared" si="81"/>
        <v>0</v>
      </c>
      <c r="DL1627" s="40">
        <f t="shared" si="81"/>
        <v>0</v>
      </c>
      <c r="DM1627" s="40">
        <f t="shared" si="81"/>
        <v>0</v>
      </c>
      <c r="DN1627" s="40">
        <f t="shared" si="81"/>
        <v>0</v>
      </c>
      <c r="DO1627" s="40">
        <f t="shared" si="81"/>
        <v>0</v>
      </c>
      <c r="DP1627" s="40">
        <f t="shared" si="81"/>
        <v>0</v>
      </c>
      <c r="DQ1627" s="40">
        <f t="shared" si="81"/>
        <v>0</v>
      </c>
      <c r="DR1627" s="40">
        <f t="shared" si="81"/>
        <v>0</v>
      </c>
      <c r="DS1627" s="40">
        <f t="shared" si="81"/>
        <v>0</v>
      </c>
    </row>
    <row r="1628" spans="1:123" x14ac:dyDescent="0.45">
      <c r="B1628" s="190"/>
      <c r="C1628" s="171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71"/>
      <c r="AI1628" s="171"/>
      <c r="AJ1628" s="171"/>
      <c r="AK1628" s="171"/>
      <c r="AL1628" s="171"/>
      <c r="AM1628" s="171"/>
      <c r="AN1628" s="171"/>
      <c r="AO1628" s="171"/>
      <c r="AP1628" s="171"/>
      <c r="AQ1628" s="171"/>
      <c r="AR1628" s="171"/>
      <c r="AS1628" s="171"/>
      <c r="AT1628" s="171"/>
      <c r="AU1628" s="171"/>
      <c r="AV1628" s="171"/>
      <c r="AW1628" s="171"/>
      <c r="AX1628" s="171"/>
      <c r="AY1628" s="171"/>
      <c r="AZ1628" s="171"/>
      <c r="BA1628" s="171"/>
      <c r="BB1628" s="171"/>
      <c r="BC1628" s="171"/>
      <c r="BD1628" s="171"/>
      <c r="BE1628" s="171"/>
      <c r="BF1628" s="171"/>
      <c r="BG1628" s="171"/>
      <c r="BH1628" s="184"/>
      <c r="BI1628" s="178"/>
      <c r="BJ1628" s="178"/>
      <c r="BK1628" s="172"/>
      <c r="BM1628" s="9"/>
    </row>
    <row r="1629" spans="1:123" x14ac:dyDescent="0.45">
      <c r="B1629" s="190"/>
      <c r="C1629" s="171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71"/>
      <c r="AI1629" s="171"/>
      <c r="AJ1629" s="171"/>
      <c r="AK1629" s="171"/>
      <c r="AL1629" s="171"/>
      <c r="AM1629" s="171"/>
      <c r="AN1629" s="171"/>
      <c r="AO1629" s="171"/>
      <c r="AP1629" s="171"/>
      <c r="AQ1629" s="171"/>
      <c r="AR1629" s="171"/>
      <c r="AS1629" s="171"/>
      <c r="AT1629" s="171"/>
      <c r="AU1629" s="171"/>
      <c r="AV1629" s="171"/>
      <c r="AW1629" s="171"/>
      <c r="AX1629" s="171"/>
      <c r="AY1629" s="171"/>
      <c r="AZ1629" s="171"/>
      <c r="BA1629" s="171"/>
      <c r="BB1629" s="171"/>
      <c r="BC1629" s="171"/>
      <c r="BD1629" s="171"/>
      <c r="BE1629" s="171"/>
      <c r="BF1629" s="171"/>
      <c r="BG1629" s="171"/>
      <c r="BH1629" s="184"/>
      <c r="BI1629" s="178"/>
      <c r="BJ1629" s="178"/>
      <c r="BK1629" s="172"/>
      <c r="BM1629" s="9"/>
      <c r="BO1629" s="22" t="s">
        <v>257</v>
      </c>
      <c r="BP1629" s="22" t="s">
        <v>587</v>
      </c>
      <c r="BQ1629" s="22" t="s">
        <v>590</v>
      </c>
      <c r="BR1629" s="22" t="s">
        <v>588</v>
      </c>
      <c r="BS1629" s="22" t="s">
        <v>589</v>
      </c>
    </row>
    <row r="1630" spans="1:123" x14ac:dyDescent="0.45">
      <c r="B1630" s="190"/>
      <c r="C1630" s="171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71"/>
      <c r="AI1630" s="171"/>
      <c r="AJ1630" s="171"/>
      <c r="AK1630" s="171"/>
      <c r="AL1630" s="171"/>
      <c r="AM1630" s="171"/>
      <c r="AN1630" s="171"/>
      <c r="AO1630" s="171"/>
      <c r="AP1630" s="171"/>
      <c r="AQ1630" s="171"/>
      <c r="AR1630" s="171"/>
      <c r="AS1630" s="171"/>
      <c r="AT1630" s="171"/>
      <c r="AU1630" s="171"/>
      <c r="AV1630" s="171"/>
      <c r="AW1630" s="171"/>
      <c r="AX1630" s="171"/>
      <c r="AY1630" s="171"/>
      <c r="AZ1630" s="171"/>
      <c r="BA1630" s="171"/>
      <c r="BB1630" s="171"/>
      <c r="BC1630" s="171"/>
      <c r="BD1630" s="171"/>
      <c r="BE1630" s="171"/>
      <c r="BF1630" s="171"/>
      <c r="BG1630" s="171"/>
      <c r="BH1630" s="184"/>
      <c r="BI1630" s="178"/>
      <c r="BJ1630" s="178"/>
      <c r="BK1630" s="172"/>
      <c r="BM1630" s="9"/>
      <c r="BO1630" s="23">
        <f>ROWS(BH1625:BH1684)-COUNTBLANK(BH1625:BH1684)</f>
        <v>0</v>
      </c>
      <c r="BP1630" s="23">
        <f>COUNTIF(BK1625:BK1684,"FALSE")</f>
        <v>0</v>
      </c>
      <c r="BQ1630" s="23">
        <f>BO1630-BP1630</f>
        <v>0</v>
      </c>
      <c r="BR1630" s="23">
        <f>COUNTIF(BJ1625:BJ1684,"O")</f>
        <v>0</v>
      </c>
      <c r="BS1630" s="23">
        <f>COUNTIF(BJ1625:BJ1684,"*~?")</f>
        <v>0</v>
      </c>
    </row>
    <row r="1631" spans="1:123" x14ac:dyDescent="0.45">
      <c r="B1631" s="190"/>
      <c r="C1631" s="171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71"/>
      <c r="AI1631" s="171"/>
      <c r="AJ1631" s="171"/>
      <c r="AK1631" s="171"/>
      <c r="AL1631" s="171"/>
      <c r="AM1631" s="171"/>
      <c r="AN1631" s="171"/>
      <c r="AO1631" s="171"/>
      <c r="AP1631" s="171"/>
      <c r="AQ1631" s="171"/>
      <c r="AR1631" s="171"/>
      <c r="AS1631" s="171"/>
      <c r="AT1631" s="171"/>
      <c r="AU1631" s="171"/>
      <c r="AV1631" s="171"/>
      <c r="AW1631" s="171"/>
      <c r="AX1631" s="171"/>
      <c r="AY1631" s="171"/>
      <c r="AZ1631" s="171"/>
      <c r="BA1631" s="171"/>
      <c r="BB1631" s="171"/>
      <c r="BC1631" s="171"/>
      <c r="BD1631" s="171"/>
      <c r="BE1631" s="171"/>
      <c r="BF1631" s="171"/>
      <c r="BG1631" s="171"/>
      <c r="BH1631" s="184"/>
      <c r="BI1631" s="178"/>
      <c r="BJ1631" s="178"/>
      <c r="BK1631" s="172"/>
      <c r="BM1631" s="9"/>
    </row>
    <row r="1632" spans="1:123" x14ac:dyDescent="0.45">
      <c r="B1632" s="190"/>
      <c r="C1632" s="171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71"/>
      <c r="AI1632" s="171"/>
      <c r="AJ1632" s="171"/>
      <c r="AK1632" s="171"/>
      <c r="AL1632" s="171"/>
      <c r="AM1632" s="171"/>
      <c r="AN1632" s="171"/>
      <c r="AO1632" s="171"/>
      <c r="AP1632" s="171"/>
      <c r="AQ1632" s="171"/>
      <c r="AR1632" s="171"/>
      <c r="AS1632" s="171"/>
      <c r="AT1632" s="171"/>
      <c r="AU1632" s="171"/>
      <c r="AV1632" s="171"/>
      <c r="AW1632" s="171"/>
      <c r="AX1632" s="171"/>
      <c r="AY1632" s="171"/>
      <c r="AZ1632" s="171"/>
      <c r="BA1632" s="171"/>
      <c r="BB1632" s="171"/>
      <c r="BC1632" s="171"/>
      <c r="BD1632" s="171"/>
      <c r="BE1632" s="171"/>
      <c r="BF1632" s="171"/>
      <c r="BG1632" s="171"/>
      <c r="BH1632" s="184"/>
      <c r="BI1632" s="178"/>
      <c r="BJ1632" s="178"/>
      <c r="BK1632" s="172"/>
      <c r="BM1632" s="9"/>
      <c r="BO1632" s="23"/>
      <c r="BP1632" s="22" t="s">
        <v>455</v>
      </c>
      <c r="BQ1632" s="22" t="s">
        <v>337</v>
      </c>
      <c r="BR1632" s="22" t="s">
        <v>456</v>
      </c>
      <c r="BS1632" s="88" t="s">
        <v>338</v>
      </c>
      <c r="BT1632" s="88" t="s">
        <v>340</v>
      </c>
      <c r="BU1632" s="88" t="s">
        <v>339</v>
      </c>
    </row>
    <row r="1633" spans="2:76" x14ac:dyDescent="0.45">
      <c r="B1633" s="190"/>
      <c r="C1633" s="171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71"/>
      <c r="AI1633" s="171"/>
      <c r="AJ1633" s="171"/>
      <c r="AK1633" s="171"/>
      <c r="AL1633" s="171"/>
      <c r="AM1633" s="171"/>
      <c r="AN1633" s="171"/>
      <c r="AO1633" s="171"/>
      <c r="AP1633" s="171"/>
      <c r="AQ1633" s="171"/>
      <c r="AR1633" s="171"/>
      <c r="AS1633" s="171"/>
      <c r="AT1633" s="171"/>
      <c r="AU1633" s="171"/>
      <c r="AV1633" s="171"/>
      <c r="AW1633" s="171"/>
      <c r="AX1633" s="171"/>
      <c r="AY1633" s="171"/>
      <c r="AZ1633" s="171"/>
      <c r="BA1633" s="171"/>
      <c r="BB1633" s="171"/>
      <c r="BC1633" s="171"/>
      <c r="BD1633" s="171"/>
      <c r="BE1633" s="171"/>
      <c r="BF1633" s="171"/>
      <c r="BG1633" s="171"/>
      <c r="BH1633" s="184"/>
      <c r="BI1633" s="178"/>
      <c r="BJ1633" s="178"/>
      <c r="BK1633" s="172"/>
      <c r="BM1633" s="9"/>
      <c r="BO1633" s="22" t="s">
        <v>260</v>
      </c>
      <c r="BP1633" s="25">
        <f>IF(ISNUMBER(SEARCH("S",A1626)),COUNTIF(BK1625:BK1634,"False"),0)</f>
        <v>0</v>
      </c>
      <c r="BQ1633" s="25">
        <f>IF(ISNUMBER(SEARCH("S",A1626)),COUNTIF(BK1653:BK1662,"False"),0)</f>
        <v>0</v>
      </c>
      <c r="BR1633" s="25">
        <f>IF(ISNUMBER(SEARCH("S",A1626)),COUNTIF(BK1635:BK1652,"False"),0)</f>
        <v>0</v>
      </c>
      <c r="BS1633" s="25">
        <f>IF(ISNUMBER(SEARCH("S",A1626)),COUNTIF(BK1625:BK1634,"False")+COUNTIF(BK1655:BK1658,"False"),0)</f>
        <v>0</v>
      </c>
      <c r="BT1633" s="25">
        <f>IF(ISNUMBER(SEARCH("S",A1626)),COUNTIF(BK1635:BK1644,"False"),0)</f>
        <v>0</v>
      </c>
      <c r="BU1633" s="25">
        <f>IF(ISNUMBER(SEARCH("S",A1626)),COUNTIF(BK1645:BK1654,"False")+COUNTIF(BK1659:BK1662,"False"),0)</f>
        <v>0</v>
      </c>
    </row>
    <row r="1634" spans="2:76" x14ac:dyDescent="0.45">
      <c r="B1634" s="190"/>
      <c r="C1634" s="171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71"/>
      <c r="AI1634" s="171"/>
      <c r="AJ1634" s="171"/>
      <c r="AK1634" s="171"/>
      <c r="AL1634" s="171"/>
      <c r="AM1634" s="171"/>
      <c r="AN1634" s="171"/>
      <c r="AO1634" s="171"/>
      <c r="AP1634" s="171"/>
      <c r="AQ1634" s="171"/>
      <c r="AR1634" s="171"/>
      <c r="AS1634" s="171"/>
      <c r="AT1634" s="171"/>
      <c r="AU1634" s="171"/>
      <c r="AV1634" s="171"/>
      <c r="AW1634" s="171"/>
      <c r="AX1634" s="171"/>
      <c r="AY1634" s="171"/>
      <c r="AZ1634" s="171"/>
      <c r="BA1634" s="171"/>
      <c r="BB1634" s="171"/>
      <c r="BC1634" s="171"/>
      <c r="BD1634" s="171"/>
      <c r="BE1634" s="171"/>
      <c r="BF1634" s="171"/>
      <c r="BG1634" s="171"/>
      <c r="BH1634" s="184"/>
      <c r="BI1634" s="178"/>
      <c r="BJ1634" s="178"/>
      <c r="BK1634" s="172"/>
      <c r="BM1634" s="9"/>
      <c r="BO1634" s="22" t="s">
        <v>352</v>
      </c>
      <c r="BP1634" s="25">
        <f>IF(ISNUMBER(SEARCH("P",A1626)),COUNTIF(BK1625:BK1634,"False"),0)</f>
        <v>0</v>
      </c>
      <c r="BQ1634" s="25">
        <f>IF(ISNUMBER(SEARCH("P",A1626)),COUNTIF(BK1646:BK1655,"False"),0)</f>
        <v>0</v>
      </c>
      <c r="BR1634" s="25">
        <f>IF(ISNUMBER(SEARCH("P",A1626)),COUNTIF(BK1635:BK1645,"False"),0)</f>
        <v>0</v>
      </c>
      <c r="BS1634" s="25">
        <f>IF(ISNUMBER(SEARCH("P",A1626)),COUNTIF(BK1625:BK1633,"False")+COUNTIF(BK1652:BK1653,"False"),0)</f>
        <v>0</v>
      </c>
      <c r="BT1634" s="25">
        <f>IF(ISNUMBER(SEARCH("P",A1626)),COUNTIF(BK1634:BK1642,"False"),0)</f>
        <v>0</v>
      </c>
      <c r="BU1634" s="25">
        <f>IF(ISNUMBER(SEARCH("P",A1626)),COUNTIF(BK1643:BK1651,"False")+COUNTIF(BK1654:BK1655,"False"),0)</f>
        <v>0</v>
      </c>
    </row>
    <row r="1635" spans="2:76" x14ac:dyDescent="0.45">
      <c r="B1635" s="190"/>
      <c r="C1635" s="171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71"/>
      <c r="AI1635" s="171"/>
      <c r="AJ1635" s="171"/>
      <c r="AK1635" s="171"/>
      <c r="AL1635" s="171"/>
      <c r="AM1635" s="171"/>
      <c r="AN1635" s="171"/>
      <c r="AO1635" s="171"/>
      <c r="AP1635" s="171"/>
      <c r="AQ1635" s="171"/>
      <c r="AR1635" s="171"/>
      <c r="AS1635" s="171"/>
      <c r="AT1635" s="171"/>
      <c r="AU1635" s="171"/>
      <c r="AV1635" s="171"/>
      <c r="AW1635" s="171"/>
      <c r="AX1635" s="171"/>
      <c r="AY1635" s="171"/>
      <c r="AZ1635" s="171"/>
      <c r="BA1635" s="171"/>
      <c r="BB1635" s="171"/>
      <c r="BC1635" s="171"/>
      <c r="BD1635" s="171"/>
      <c r="BE1635" s="171"/>
      <c r="BF1635" s="171"/>
      <c r="BG1635" s="171"/>
      <c r="BH1635" s="184"/>
      <c r="BI1635" s="178"/>
      <c r="BJ1635" s="178"/>
      <c r="BK1635" s="172"/>
      <c r="BM1635" s="9"/>
      <c r="BO1635" s="22" t="s">
        <v>353</v>
      </c>
      <c r="BP1635" s="25">
        <f>IF(ISNUMBER(SEARCH("A",A1626)),COUNTIF(BK1625:BK1634,"False"),0)</f>
        <v>0</v>
      </c>
      <c r="BQ1635" s="25">
        <f>IF(ISNUMBER(SEARCH("A",A1626)),COUNTIF(BK1675:BK1684,"False"),0)</f>
        <v>0</v>
      </c>
      <c r="BR1635" s="25">
        <f>IF(ISNUMBER(SEARCH("A",A1626)),COUNTIF(BK1635:BK1674,"False"),0)</f>
        <v>0</v>
      </c>
      <c r="BS1635" s="25">
        <f>IF(ISNUMBER(SEARCH("A",A1626)),COUNTIF(BK1625:BK1644,"False"),0)</f>
        <v>0</v>
      </c>
      <c r="BT1635" s="25">
        <f>IF(ISNUMBER(SEARCH("A",A1626)),COUNTIF(BK1645:BK1664,"False"),0)</f>
        <v>0</v>
      </c>
      <c r="BU1635" s="25">
        <f>IF(ISNUMBER(SEARCH("A",A1626)),COUNTIF(BK1665:BK1684,"False"),0)</f>
        <v>0</v>
      </c>
    </row>
    <row r="1636" spans="2:76" x14ac:dyDescent="0.45">
      <c r="B1636" s="190"/>
      <c r="C1636" s="171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71"/>
      <c r="AI1636" s="171"/>
      <c r="AJ1636" s="171"/>
      <c r="AK1636" s="171"/>
      <c r="AL1636" s="171"/>
      <c r="AM1636" s="171"/>
      <c r="AN1636" s="171"/>
      <c r="AO1636" s="171"/>
      <c r="AP1636" s="171"/>
      <c r="AQ1636" s="171"/>
      <c r="AR1636" s="171"/>
      <c r="AS1636" s="171"/>
      <c r="AT1636" s="171"/>
      <c r="AU1636" s="171"/>
      <c r="AV1636" s="171"/>
      <c r="AW1636" s="171"/>
      <c r="AX1636" s="171"/>
      <c r="AY1636" s="171"/>
      <c r="AZ1636" s="171"/>
      <c r="BA1636" s="171"/>
      <c r="BB1636" s="171"/>
      <c r="BC1636" s="171"/>
      <c r="BD1636" s="171"/>
      <c r="BE1636" s="171"/>
      <c r="BF1636" s="171"/>
      <c r="BG1636" s="171"/>
      <c r="BH1636" s="184"/>
      <c r="BI1636" s="178"/>
      <c r="BJ1636" s="178"/>
      <c r="BK1636" s="172"/>
      <c r="BM1636" s="9"/>
    </row>
    <row r="1637" spans="2:76" x14ac:dyDescent="0.45">
      <c r="B1637" s="190"/>
      <c r="C1637" s="171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71"/>
      <c r="AI1637" s="171"/>
      <c r="AJ1637" s="171"/>
      <c r="AK1637" s="171"/>
      <c r="AL1637" s="171"/>
      <c r="AM1637" s="171"/>
      <c r="AN1637" s="171"/>
      <c r="AO1637" s="171"/>
      <c r="AP1637" s="171"/>
      <c r="AQ1637" s="171"/>
      <c r="AR1637" s="171"/>
      <c r="AS1637" s="171"/>
      <c r="AT1637" s="171"/>
      <c r="AU1637" s="171"/>
      <c r="AV1637" s="171"/>
      <c r="AW1637" s="171"/>
      <c r="AX1637" s="171"/>
      <c r="AY1637" s="171"/>
      <c r="AZ1637" s="171"/>
      <c r="BA1637" s="171"/>
      <c r="BB1637" s="171"/>
      <c r="BC1637" s="171"/>
      <c r="BD1637" s="171"/>
      <c r="BE1637" s="171"/>
      <c r="BF1637" s="171"/>
      <c r="BG1637" s="171"/>
      <c r="BH1637" s="184"/>
      <c r="BI1637" s="178"/>
      <c r="BJ1637" s="178"/>
      <c r="BK1637" s="172"/>
      <c r="BM1637" s="9"/>
    </row>
    <row r="1638" spans="2:76" x14ac:dyDescent="0.45">
      <c r="B1638" s="190"/>
      <c r="C1638" s="171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71"/>
      <c r="AI1638" s="171"/>
      <c r="AJ1638" s="171"/>
      <c r="AK1638" s="171"/>
      <c r="AL1638" s="171"/>
      <c r="AM1638" s="171"/>
      <c r="AN1638" s="171"/>
      <c r="AO1638" s="171"/>
      <c r="AP1638" s="171"/>
      <c r="AQ1638" s="171"/>
      <c r="AR1638" s="171"/>
      <c r="AS1638" s="171"/>
      <c r="AT1638" s="171"/>
      <c r="AU1638" s="171"/>
      <c r="AV1638" s="171"/>
      <c r="AW1638" s="171"/>
      <c r="AX1638" s="171"/>
      <c r="AY1638" s="171"/>
      <c r="AZ1638" s="171"/>
      <c r="BA1638" s="171"/>
      <c r="BB1638" s="171"/>
      <c r="BC1638" s="171"/>
      <c r="BD1638" s="171"/>
      <c r="BE1638" s="171"/>
      <c r="BF1638" s="171"/>
      <c r="BG1638" s="171"/>
      <c r="BH1638" s="184"/>
      <c r="BI1638" s="178"/>
      <c r="BJ1638" s="178"/>
      <c r="BK1638" s="172"/>
      <c r="BM1638" s="9"/>
    </row>
    <row r="1639" spans="2:76" x14ac:dyDescent="0.45">
      <c r="B1639" s="190"/>
      <c r="C1639" s="171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71"/>
      <c r="AI1639" s="171"/>
      <c r="AJ1639" s="171"/>
      <c r="AK1639" s="171"/>
      <c r="AL1639" s="171"/>
      <c r="AM1639" s="171"/>
      <c r="AN1639" s="171"/>
      <c r="AO1639" s="171"/>
      <c r="AP1639" s="171"/>
      <c r="AQ1639" s="171"/>
      <c r="AR1639" s="171"/>
      <c r="AS1639" s="171"/>
      <c r="AT1639" s="171"/>
      <c r="AU1639" s="171"/>
      <c r="AV1639" s="171"/>
      <c r="AW1639" s="171"/>
      <c r="AX1639" s="171"/>
      <c r="AY1639" s="171"/>
      <c r="AZ1639" s="171"/>
      <c r="BA1639" s="171"/>
      <c r="BB1639" s="171"/>
      <c r="BC1639" s="171"/>
      <c r="BD1639" s="171"/>
      <c r="BE1639" s="171"/>
      <c r="BF1639" s="171"/>
      <c r="BG1639" s="171"/>
      <c r="BH1639" s="184"/>
      <c r="BI1639" s="178"/>
      <c r="BJ1639" s="178"/>
      <c r="BK1639" s="172"/>
      <c r="BM1639" s="9"/>
    </row>
    <row r="1640" spans="2:76" x14ac:dyDescent="0.45">
      <c r="B1640" s="190"/>
      <c r="C1640" s="171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71"/>
      <c r="AI1640" s="171"/>
      <c r="AJ1640" s="171"/>
      <c r="AK1640" s="171"/>
      <c r="AL1640" s="171"/>
      <c r="AM1640" s="171"/>
      <c r="AN1640" s="171"/>
      <c r="AO1640" s="171"/>
      <c r="AP1640" s="171"/>
      <c r="AQ1640" s="171"/>
      <c r="AR1640" s="171"/>
      <c r="AS1640" s="171"/>
      <c r="AT1640" s="171"/>
      <c r="AU1640" s="171"/>
      <c r="AV1640" s="171"/>
      <c r="AW1640" s="171"/>
      <c r="AX1640" s="171"/>
      <c r="AY1640" s="171"/>
      <c r="AZ1640" s="171"/>
      <c r="BA1640" s="171"/>
      <c r="BB1640" s="171"/>
      <c r="BC1640" s="171"/>
      <c r="BD1640" s="171"/>
      <c r="BE1640" s="171"/>
      <c r="BF1640" s="171"/>
      <c r="BG1640" s="171"/>
      <c r="BH1640" s="184"/>
      <c r="BI1640" s="178"/>
      <c r="BJ1640" s="178"/>
      <c r="BK1640" s="172"/>
      <c r="BM1640" s="9"/>
    </row>
    <row r="1641" spans="2:76" x14ac:dyDescent="0.45">
      <c r="B1641" s="190"/>
      <c r="C1641" s="171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71"/>
      <c r="AI1641" s="171"/>
      <c r="AJ1641" s="171"/>
      <c r="AK1641" s="171"/>
      <c r="AL1641" s="171"/>
      <c r="AM1641" s="171"/>
      <c r="AN1641" s="171"/>
      <c r="AO1641" s="171"/>
      <c r="AP1641" s="171"/>
      <c r="AQ1641" s="171"/>
      <c r="AR1641" s="171"/>
      <c r="AS1641" s="171"/>
      <c r="AT1641" s="171"/>
      <c r="AU1641" s="171"/>
      <c r="AV1641" s="171"/>
      <c r="AW1641" s="171"/>
      <c r="AX1641" s="171"/>
      <c r="AY1641" s="171"/>
      <c r="AZ1641" s="171"/>
      <c r="BA1641" s="171"/>
      <c r="BB1641" s="171"/>
      <c r="BC1641" s="171"/>
      <c r="BD1641" s="171"/>
      <c r="BE1641" s="171"/>
      <c r="BF1641" s="171"/>
      <c r="BG1641" s="171"/>
      <c r="BH1641" s="184"/>
      <c r="BI1641" s="178"/>
      <c r="BJ1641" s="178"/>
      <c r="BK1641" s="172"/>
      <c r="BM1641" s="9"/>
    </row>
    <row r="1642" spans="2:76" x14ac:dyDescent="0.45">
      <c r="B1642" s="190"/>
      <c r="C1642" s="171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71"/>
      <c r="AI1642" s="171"/>
      <c r="AJ1642" s="171"/>
      <c r="AK1642" s="171"/>
      <c r="AL1642" s="171"/>
      <c r="AM1642" s="171"/>
      <c r="AN1642" s="171"/>
      <c r="AO1642" s="171"/>
      <c r="AP1642" s="171"/>
      <c r="AQ1642" s="171"/>
      <c r="AR1642" s="171"/>
      <c r="AS1642" s="171"/>
      <c r="AT1642" s="171"/>
      <c r="AU1642" s="171"/>
      <c r="AV1642" s="171"/>
      <c r="AW1642" s="171"/>
      <c r="AX1642" s="171"/>
      <c r="AY1642" s="171"/>
      <c r="AZ1642" s="171"/>
      <c r="BA1642" s="171"/>
      <c r="BB1642" s="171"/>
      <c r="BC1642" s="171"/>
      <c r="BD1642" s="171"/>
      <c r="BE1642" s="171"/>
      <c r="BF1642" s="171"/>
      <c r="BG1642" s="171"/>
      <c r="BH1642" s="184"/>
      <c r="BI1642" s="178"/>
      <c r="BJ1642" s="178"/>
      <c r="BK1642" s="172"/>
      <c r="BM1642" s="9"/>
    </row>
    <row r="1643" spans="2:76" x14ac:dyDescent="0.45">
      <c r="B1643" s="190"/>
      <c r="C1643" s="171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71"/>
      <c r="AI1643" s="171"/>
      <c r="AJ1643" s="171"/>
      <c r="AK1643" s="171"/>
      <c r="AL1643" s="171"/>
      <c r="AM1643" s="171"/>
      <c r="AN1643" s="171"/>
      <c r="AO1643" s="171"/>
      <c r="AP1643" s="171"/>
      <c r="AQ1643" s="171"/>
      <c r="AR1643" s="171"/>
      <c r="AS1643" s="171"/>
      <c r="AT1643" s="171"/>
      <c r="AU1643" s="171"/>
      <c r="AV1643" s="171"/>
      <c r="AW1643" s="171"/>
      <c r="AX1643" s="171"/>
      <c r="AY1643" s="171"/>
      <c r="AZ1643" s="171"/>
      <c r="BA1643" s="171"/>
      <c r="BB1643" s="171"/>
      <c r="BC1643" s="171"/>
      <c r="BD1643" s="171"/>
      <c r="BE1643" s="171"/>
      <c r="BF1643" s="171"/>
      <c r="BG1643" s="171"/>
      <c r="BH1643" s="184"/>
      <c r="BI1643" s="178"/>
      <c r="BJ1643" s="178"/>
      <c r="BK1643" s="172"/>
      <c r="BM1643" s="9"/>
    </row>
    <row r="1644" spans="2:76" x14ac:dyDescent="0.45">
      <c r="B1644" s="190"/>
      <c r="C1644" s="171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71"/>
      <c r="AI1644" s="171"/>
      <c r="AJ1644" s="171"/>
      <c r="AK1644" s="171"/>
      <c r="AL1644" s="171"/>
      <c r="AM1644" s="171"/>
      <c r="AN1644" s="171"/>
      <c r="AO1644" s="171"/>
      <c r="AP1644" s="171"/>
      <c r="AQ1644" s="171"/>
      <c r="AR1644" s="171"/>
      <c r="AS1644" s="171"/>
      <c r="AT1644" s="171"/>
      <c r="AU1644" s="171"/>
      <c r="AV1644" s="171"/>
      <c r="AW1644" s="171"/>
      <c r="AX1644" s="171"/>
      <c r="AY1644" s="171"/>
      <c r="AZ1644" s="171"/>
      <c r="BA1644" s="171"/>
      <c r="BB1644" s="171"/>
      <c r="BC1644" s="171"/>
      <c r="BD1644" s="171"/>
      <c r="BE1644" s="171"/>
      <c r="BF1644" s="171"/>
      <c r="BG1644" s="171"/>
      <c r="BH1644" s="184"/>
      <c r="BI1644" s="178"/>
      <c r="BJ1644" s="178"/>
      <c r="BK1644" s="172"/>
      <c r="BM1644" s="9"/>
      <c r="BX1644" t="s">
        <v>341</v>
      </c>
    </row>
    <row r="1645" spans="2:76" x14ac:dyDescent="0.45">
      <c r="B1645" s="190"/>
      <c r="C1645" s="171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71"/>
      <c r="AI1645" s="171"/>
      <c r="AJ1645" s="171"/>
      <c r="AK1645" s="171"/>
      <c r="AL1645" s="171"/>
      <c r="AM1645" s="171"/>
      <c r="AN1645" s="171"/>
      <c r="AO1645" s="171"/>
      <c r="AP1645" s="171"/>
      <c r="AQ1645" s="171"/>
      <c r="AR1645" s="171"/>
      <c r="AS1645" s="171"/>
      <c r="AT1645" s="171"/>
      <c r="AU1645" s="171"/>
      <c r="AV1645" s="171"/>
      <c r="AW1645" s="171"/>
      <c r="AX1645" s="171"/>
      <c r="AY1645" s="171"/>
      <c r="AZ1645" s="171"/>
      <c r="BA1645" s="171"/>
      <c r="BB1645" s="171"/>
      <c r="BC1645" s="171"/>
      <c r="BD1645" s="171"/>
      <c r="BE1645" s="171"/>
      <c r="BF1645" s="171"/>
      <c r="BG1645" s="171"/>
      <c r="BH1645" s="184"/>
      <c r="BI1645" s="178"/>
      <c r="BJ1645" s="178"/>
      <c r="BK1645" s="172"/>
      <c r="BM1645" s="9"/>
    </row>
    <row r="1646" spans="2:76" x14ac:dyDescent="0.45">
      <c r="B1646" s="190"/>
      <c r="C1646" s="171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71"/>
      <c r="AI1646" s="171"/>
      <c r="AJ1646" s="171"/>
      <c r="AK1646" s="171"/>
      <c r="AL1646" s="171"/>
      <c r="AM1646" s="171"/>
      <c r="AN1646" s="171"/>
      <c r="AO1646" s="171"/>
      <c r="AP1646" s="171"/>
      <c r="AQ1646" s="171"/>
      <c r="AR1646" s="171"/>
      <c r="AS1646" s="171"/>
      <c r="AT1646" s="171"/>
      <c r="AU1646" s="171"/>
      <c r="AV1646" s="171"/>
      <c r="AW1646" s="171"/>
      <c r="AX1646" s="171"/>
      <c r="AY1646" s="171"/>
      <c r="AZ1646" s="171"/>
      <c r="BA1646" s="171"/>
      <c r="BB1646" s="171"/>
      <c r="BC1646" s="171"/>
      <c r="BD1646" s="171"/>
      <c r="BE1646" s="171"/>
      <c r="BF1646" s="171"/>
      <c r="BG1646" s="171"/>
      <c r="BH1646" s="184"/>
      <c r="BI1646" s="178"/>
      <c r="BJ1646" s="178"/>
      <c r="BK1646" s="172"/>
      <c r="BM1646" s="9"/>
    </row>
    <row r="1647" spans="2:76" x14ac:dyDescent="0.45">
      <c r="B1647" s="190"/>
      <c r="C1647" s="171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71"/>
      <c r="AI1647" s="171"/>
      <c r="AJ1647" s="171"/>
      <c r="AK1647" s="171"/>
      <c r="AL1647" s="171"/>
      <c r="AM1647" s="171"/>
      <c r="AN1647" s="171"/>
      <c r="AO1647" s="171"/>
      <c r="AP1647" s="171"/>
      <c r="AQ1647" s="171"/>
      <c r="AR1647" s="171"/>
      <c r="AS1647" s="171"/>
      <c r="AT1647" s="171"/>
      <c r="AU1647" s="171"/>
      <c r="AV1647" s="171"/>
      <c r="AW1647" s="171"/>
      <c r="AX1647" s="171"/>
      <c r="AY1647" s="171"/>
      <c r="AZ1647" s="171"/>
      <c r="BA1647" s="171"/>
      <c r="BB1647" s="171"/>
      <c r="BC1647" s="171"/>
      <c r="BD1647" s="171"/>
      <c r="BE1647" s="171"/>
      <c r="BF1647" s="171"/>
      <c r="BG1647" s="171"/>
      <c r="BH1647" s="184"/>
      <c r="BI1647" s="178"/>
      <c r="BJ1647" s="178"/>
      <c r="BK1647" s="172"/>
      <c r="BM1647" s="9"/>
    </row>
    <row r="1648" spans="2:76" x14ac:dyDescent="0.45">
      <c r="B1648" s="190"/>
      <c r="C1648" s="171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71"/>
      <c r="AI1648" s="171"/>
      <c r="AJ1648" s="171"/>
      <c r="AK1648" s="171"/>
      <c r="AL1648" s="171"/>
      <c r="AM1648" s="171"/>
      <c r="AN1648" s="171"/>
      <c r="AO1648" s="171"/>
      <c r="AP1648" s="171"/>
      <c r="AQ1648" s="171"/>
      <c r="AR1648" s="171"/>
      <c r="AS1648" s="171"/>
      <c r="AT1648" s="171"/>
      <c r="AU1648" s="171"/>
      <c r="AV1648" s="171"/>
      <c r="AW1648" s="171"/>
      <c r="AX1648" s="171"/>
      <c r="AY1648" s="171"/>
      <c r="AZ1648" s="171"/>
      <c r="BA1648" s="171"/>
      <c r="BB1648" s="171"/>
      <c r="BC1648" s="171"/>
      <c r="BD1648" s="171"/>
      <c r="BE1648" s="171"/>
      <c r="BF1648" s="171"/>
      <c r="BG1648" s="171"/>
      <c r="BH1648" s="184"/>
      <c r="BI1648" s="178"/>
      <c r="BJ1648" s="178"/>
      <c r="BK1648" s="172"/>
      <c r="BM1648" s="9"/>
    </row>
    <row r="1649" spans="2:65" x14ac:dyDescent="0.45">
      <c r="B1649" s="190"/>
      <c r="C1649" s="171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71"/>
      <c r="AI1649" s="171"/>
      <c r="AJ1649" s="171"/>
      <c r="AK1649" s="171"/>
      <c r="AL1649" s="171"/>
      <c r="AM1649" s="171"/>
      <c r="AN1649" s="171"/>
      <c r="AO1649" s="171"/>
      <c r="AP1649" s="171"/>
      <c r="AQ1649" s="171"/>
      <c r="AR1649" s="171"/>
      <c r="AS1649" s="171"/>
      <c r="AT1649" s="171"/>
      <c r="AU1649" s="171"/>
      <c r="AV1649" s="171"/>
      <c r="AW1649" s="171"/>
      <c r="AX1649" s="171"/>
      <c r="AY1649" s="171"/>
      <c r="AZ1649" s="171"/>
      <c r="BA1649" s="171"/>
      <c r="BB1649" s="171"/>
      <c r="BC1649" s="171"/>
      <c r="BD1649" s="171"/>
      <c r="BE1649" s="171"/>
      <c r="BF1649" s="171"/>
      <c r="BG1649" s="171"/>
      <c r="BH1649" s="184"/>
      <c r="BI1649" s="178"/>
      <c r="BJ1649" s="178"/>
      <c r="BK1649" s="172"/>
      <c r="BM1649" s="9"/>
    </row>
    <row r="1650" spans="2:65" x14ac:dyDescent="0.45">
      <c r="B1650" s="190"/>
      <c r="C1650" s="171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71"/>
      <c r="AI1650" s="171"/>
      <c r="AJ1650" s="171"/>
      <c r="AK1650" s="171"/>
      <c r="AL1650" s="171"/>
      <c r="AM1650" s="171"/>
      <c r="AN1650" s="171"/>
      <c r="AO1650" s="171"/>
      <c r="AP1650" s="171"/>
      <c r="AQ1650" s="171"/>
      <c r="AR1650" s="171"/>
      <c r="AS1650" s="171"/>
      <c r="AT1650" s="171"/>
      <c r="AU1650" s="171"/>
      <c r="AV1650" s="171"/>
      <c r="AW1650" s="171"/>
      <c r="AX1650" s="171"/>
      <c r="AY1650" s="171"/>
      <c r="AZ1650" s="171"/>
      <c r="BA1650" s="171"/>
      <c r="BB1650" s="171"/>
      <c r="BC1650" s="171"/>
      <c r="BD1650" s="171"/>
      <c r="BE1650" s="171"/>
      <c r="BF1650" s="171"/>
      <c r="BG1650" s="171"/>
      <c r="BH1650" s="184"/>
      <c r="BI1650" s="178"/>
      <c r="BJ1650" s="178"/>
      <c r="BK1650" s="172"/>
      <c r="BM1650" s="9"/>
    </row>
    <row r="1651" spans="2:65" x14ac:dyDescent="0.45">
      <c r="B1651" s="190"/>
      <c r="C1651" s="171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71"/>
      <c r="AI1651" s="171"/>
      <c r="AJ1651" s="171"/>
      <c r="AK1651" s="171"/>
      <c r="AL1651" s="171"/>
      <c r="AM1651" s="171"/>
      <c r="AN1651" s="171"/>
      <c r="AO1651" s="171"/>
      <c r="AP1651" s="171"/>
      <c r="AQ1651" s="171"/>
      <c r="AR1651" s="171"/>
      <c r="AS1651" s="171"/>
      <c r="AT1651" s="171"/>
      <c r="AU1651" s="171"/>
      <c r="AV1651" s="171"/>
      <c r="AW1651" s="171"/>
      <c r="AX1651" s="171"/>
      <c r="AY1651" s="171"/>
      <c r="AZ1651" s="171"/>
      <c r="BA1651" s="171"/>
      <c r="BB1651" s="171"/>
      <c r="BC1651" s="171"/>
      <c r="BD1651" s="171"/>
      <c r="BE1651" s="171"/>
      <c r="BF1651" s="171"/>
      <c r="BG1651" s="171"/>
      <c r="BH1651" s="184"/>
      <c r="BI1651" s="178"/>
      <c r="BJ1651" s="178"/>
      <c r="BK1651" s="172"/>
      <c r="BM1651" s="9"/>
    </row>
    <row r="1652" spans="2:65" x14ac:dyDescent="0.45">
      <c r="B1652" s="190"/>
      <c r="C1652" s="171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71"/>
      <c r="AI1652" s="171"/>
      <c r="AJ1652" s="171"/>
      <c r="AK1652" s="171"/>
      <c r="AL1652" s="171"/>
      <c r="AM1652" s="171"/>
      <c r="AN1652" s="171"/>
      <c r="AO1652" s="171"/>
      <c r="AP1652" s="171"/>
      <c r="AQ1652" s="171"/>
      <c r="AR1652" s="171"/>
      <c r="AS1652" s="171"/>
      <c r="AT1652" s="171"/>
      <c r="AU1652" s="171"/>
      <c r="AV1652" s="171"/>
      <c r="AW1652" s="171"/>
      <c r="AX1652" s="171"/>
      <c r="AY1652" s="171"/>
      <c r="AZ1652" s="171"/>
      <c r="BA1652" s="171"/>
      <c r="BB1652" s="171"/>
      <c r="BC1652" s="171"/>
      <c r="BD1652" s="171"/>
      <c r="BE1652" s="171"/>
      <c r="BF1652" s="171"/>
      <c r="BG1652" s="171"/>
      <c r="BH1652" s="184"/>
      <c r="BI1652" s="178"/>
      <c r="BJ1652" s="178"/>
      <c r="BK1652" s="172"/>
      <c r="BM1652" s="9"/>
    </row>
    <row r="1653" spans="2:65" x14ac:dyDescent="0.45">
      <c r="B1653" s="190"/>
      <c r="C1653" s="171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71"/>
      <c r="AI1653" s="171"/>
      <c r="AJ1653" s="171"/>
      <c r="AK1653" s="171"/>
      <c r="AL1653" s="171"/>
      <c r="AM1653" s="171"/>
      <c r="AN1653" s="171"/>
      <c r="AO1653" s="171"/>
      <c r="AP1653" s="171"/>
      <c r="AQ1653" s="171"/>
      <c r="AR1653" s="171"/>
      <c r="AS1653" s="171"/>
      <c r="AT1653" s="171"/>
      <c r="AU1653" s="171"/>
      <c r="AV1653" s="171"/>
      <c r="AW1653" s="171"/>
      <c r="AX1653" s="171"/>
      <c r="AY1653" s="171"/>
      <c r="AZ1653" s="171"/>
      <c r="BA1653" s="171"/>
      <c r="BB1653" s="171"/>
      <c r="BC1653" s="171"/>
      <c r="BD1653" s="171"/>
      <c r="BE1653" s="171"/>
      <c r="BF1653" s="171"/>
      <c r="BG1653" s="171"/>
      <c r="BH1653" s="184"/>
      <c r="BI1653" s="178"/>
      <c r="BJ1653" s="178"/>
      <c r="BK1653" s="172"/>
      <c r="BM1653" s="9"/>
    </row>
    <row r="1654" spans="2:65" x14ac:dyDescent="0.45">
      <c r="B1654" s="190"/>
      <c r="C1654" s="171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71"/>
      <c r="AI1654" s="171"/>
      <c r="AJ1654" s="171"/>
      <c r="AK1654" s="171"/>
      <c r="AL1654" s="171"/>
      <c r="AM1654" s="171"/>
      <c r="AN1654" s="171"/>
      <c r="AO1654" s="171"/>
      <c r="AP1654" s="171"/>
      <c r="AQ1654" s="171"/>
      <c r="AR1654" s="171"/>
      <c r="AS1654" s="171"/>
      <c r="AT1654" s="171"/>
      <c r="AU1654" s="171"/>
      <c r="AV1654" s="171"/>
      <c r="AW1654" s="171"/>
      <c r="AX1654" s="171"/>
      <c r="AY1654" s="171"/>
      <c r="AZ1654" s="171"/>
      <c r="BA1654" s="171"/>
      <c r="BB1654" s="171"/>
      <c r="BC1654" s="171"/>
      <c r="BD1654" s="171"/>
      <c r="BE1654" s="171"/>
      <c r="BF1654" s="171"/>
      <c r="BG1654" s="171"/>
      <c r="BH1654" s="184"/>
      <c r="BI1654" s="178"/>
      <c r="BJ1654" s="178"/>
      <c r="BK1654" s="172"/>
      <c r="BM1654" s="9"/>
    </row>
    <row r="1655" spans="2:65" x14ac:dyDescent="0.45">
      <c r="B1655" s="190"/>
      <c r="C1655" s="171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71"/>
      <c r="AI1655" s="171"/>
      <c r="AJ1655" s="171"/>
      <c r="AK1655" s="171"/>
      <c r="AL1655" s="171"/>
      <c r="AM1655" s="171"/>
      <c r="AN1655" s="171"/>
      <c r="AO1655" s="171"/>
      <c r="AP1655" s="171"/>
      <c r="AQ1655" s="171"/>
      <c r="AR1655" s="171"/>
      <c r="AS1655" s="171"/>
      <c r="AT1655" s="171"/>
      <c r="AU1655" s="171"/>
      <c r="AV1655" s="171"/>
      <c r="AW1655" s="171"/>
      <c r="AX1655" s="171"/>
      <c r="AY1655" s="171"/>
      <c r="AZ1655" s="171"/>
      <c r="BA1655" s="171"/>
      <c r="BB1655" s="171"/>
      <c r="BC1655" s="171"/>
      <c r="BD1655" s="171"/>
      <c r="BE1655" s="171"/>
      <c r="BF1655" s="171"/>
      <c r="BG1655" s="171"/>
      <c r="BH1655" s="184"/>
      <c r="BI1655" s="178"/>
      <c r="BJ1655" s="178"/>
      <c r="BK1655" s="172"/>
      <c r="BM1655" s="9"/>
    </row>
    <row r="1656" spans="2:65" x14ac:dyDescent="0.45">
      <c r="B1656" s="190"/>
      <c r="C1656" s="171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71"/>
      <c r="AI1656" s="171"/>
      <c r="AJ1656" s="171"/>
      <c r="AK1656" s="171"/>
      <c r="AL1656" s="171"/>
      <c r="AM1656" s="171"/>
      <c r="AN1656" s="171"/>
      <c r="AO1656" s="171"/>
      <c r="AP1656" s="171"/>
      <c r="AQ1656" s="171"/>
      <c r="AR1656" s="171"/>
      <c r="AS1656" s="171"/>
      <c r="AT1656" s="171"/>
      <c r="AU1656" s="171"/>
      <c r="AV1656" s="171"/>
      <c r="AW1656" s="171"/>
      <c r="AX1656" s="171"/>
      <c r="AY1656" s="171"/>
      <c r="AZ1656" s="171"/>
      <c r="BA1656" s="171"/>
      <c r="BB1656" s="171"/>
      <c r="BC1656" s="171"/>
      <c r="BD1656" s="171"/>
      <c r="BE1656" s="171"/>
      <c r="BF1656" s="171"/>
      <c r="BG1656" s="171"/>
      <c r="BH1656" s="184"/>
      <c r="BI1656" s="178"/>
      <c r="BJ1656" s="178"/>
      <c r="BK1656" s="172"/>
      <c r="BM1656" s="9"/>
    </row>
    <row r="1657" spans="2:65" x14ac:dyDescent="0.45">
      <c r="B1657" s="190"/>
      <c r="C1657" s="171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71"/>
      <c r="AI1657" s="171"/>
      <c r="AJ1657" s="171"/>
      <c r="AK1657" s="171"/>
      <c r="AL1657" s="171"/>
      <c r="AM1657" s="171"/>
      <c r="AN1657" s="171"/>
      <c r="AO1657" s="171"/>
      <c r="AP1657" s="171"/>
      <c r="AQ1657" s="171"/>
      <c r="AR1657" s="171"/>
      <c r="AS1657" s="171"/>
      <c r="AT1657" s="171"/>
      <c r="AU1657" s="171"/>
      <c r="AV1657" s="171"/>
      <c r="AW1657" s="171"/>
      <c r="AX1657" s="171"/>
      <c r="AY1657" s="171"/>
      <c r="AZ1657" s="171"/>
      <c r="BA1657" s="171"/>
      <c r="BB1657" s="171"/>
      <c r="BC1657" s="171"/>
      <c r="BD1657" s="171"/>
      <c r="BE1657" s="171"/>
      <c r="BF1657" s="171"/>
      <c r="BG1657" s="171"/>
      <c r="BH1657" s="184"/>
      <c r="BI1657" s="178"/>
      <c r="BJ1657" s="178"/>
      <c r="BK1657" s="172"/>
      <c r="BM1657" s="9"/>
    </row>
    <row r="1658" spans="2:65" x14ac:dyDescent="0.45">
      <c r="B1658" s="190"/>
      <c r="C1658" s="171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71"/>
      <c r="AI1658" s="171"/>
      <c r="AJ1658" s="171"/>
      <c r="AK1658" s="171"/>
      <c r="AL1658" s="171"/>
      <c r="AM1658" s="171"/>
      <c r="AN1658" s="171"/>
      <c r="AO1658" s="171"/>
      <c r="AP1658" s="171"/>
      <c r="AQ1658" s="171"/>
      <c r="AR1658" s="171"/>
      <c r="AS1658" s="171"/>
      <c r="AT1658" s="171"/>
      <c r="AU1658" s="171"/>
      <c r="AV1658" s="171"/>
      <c r="AW1658" s="171"/>
      <c r="AX1658" s="171"/>
      <c r="AY1658" s="171"/>
      <c r="AZ1658" s="171"/>
      <c r="BA1658" s="171"/>
      <c r="BB1658" s="171"/>
      <c r="BC1658" s="171"/>
      <c r="BD1658" s="171"/>
      <c r="BE1658" s="171"/>
      <c r="BF1658" s="171"/>
      <c r="BG1658" s="171"/>
      <c r="BH1658" s="184"/>
      <c r="BI1658" s="178"/>
      <c r="BJ1658" s="178"/>
      <c r="BK1658" s="172"/>
      <c r="BM1658" s="9"/>
    </row>
    <row r="1659" spans="2:65" x14ac:dyDescent="0.45">
      <c r="B1659" s="190"/>
      <c r="C1659" s="171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71"/>
      <c r="AI1659" s="171"/>
      <c r="AJ1659" s="171"/>
      <c r="AK1659" s="171"/>
      <c r="AL1659" s="171"/>
      <c r="AM1659" s="171"/>
      <c r="AN1659" s="171"/>
      <c r="AO1659" s="171"/>
      <c r="AP1659" s="171"/>
      <c r="AQ1659" s="171"/>
      <c r="AR1659" s="171"/>
      <c r="AS1659" s="171"/>
      <c r="AT1659" s="171"/>
      <c r="AU1659" s="171"/>
      <c r="AV1659" s="171"/>
      <c r="AW1659" s="171"/>
      <c r="AX1659" s="171"/>
      <c r="AY1659" s="171"/>
      <c r="AZ1659" s="171"/>
      <c r="BA1659" s="171"/>
      <c r="BB1659" s="171"/>
      <c r="BC1659" s="171"/>
      <c r="BD1659" s="171"/>
      <c r="BE1659" s="171"/>
      <c r="BF1659" s="171"/>
      <c r="BG1659" s="171"/>
      <c r="BH1659" s="184"/>
      <c r="BI1659" s="178"/>
      <c r="BJ1659" s="178"/>
      <c r="BK1659" s="172"/>
      <c r="BM1659" s="9"/>
    </row>
    <row r="1660" spans="2:65" x14ac:dyDescent="0.45">
      <c r="B1660" s="190"/>
      <c r="C1660" s="171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71"/>
      <c r="AI1660" s="171"/>
      <c r="AJ1660" s="171"/>
      <c r="AK1660" s="171"/>
      <c r="AL1660" s="171"/>
      <c r="AM1660" s="171"/>
      <c r="AN1660" s="171"/>
      <c r="AO1660" s="171"/>
      <c r="AP1660" s="171"/>
      <c r="AQ1660" s="171"/>
      <c r="AR1660" s="171"/>
      <c r="AS1660" s="171"/>
      <c r="AT1660" s="171"/>
      <c r="AU1660" s="171"/>
      <c r="AV1660" s="171"/>
      <c r="AW1660" s="171"/>
      <c r="AX1660" s="171"/>
      <c r="AY1660" s="171"/>
      <c r="AZ1660" s="171"/>
      <c r="BA1660" s="171"/>
      <c r="BB1660" s="171"/>
      <c r="BC1660" s="171"/>
      <c r="BD1660" s="171"/>
      <c r="BE1660" s="171"/>
      <c r="BF1660" s="171"/>
      <c r="BG1660" s="171"/>
      <c r="BH1660" s="184"/>
      <c r="BI1660" s="178"/>
      <c r="BJ1660" s="178"/>
      <c r="BK1660" s="172"/>
      <c r="BM1660" s="9"/>
    </row>
    <row r="1661" spans="2:65" x14ac:dyDescent="0.45">
      <c r="B1661" s="190"/>
      <c r="C1661" s="171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71"/>
      <c r="AI1661" s="171"/>
      <c r="AJ1661" s="171"/>
      <c r="AK1661" s="171"/>
      <c r="AL1661" s="171"/>
      <c r="AM1661" s="171"/>
      <c r="AN1661" s="171"/>
      <c r="AO1661" s="171"/>
      <c r="AP1661" s="171"/>
      <c r="AQ1661" s="171"/>
      <c r="AR1661" s="171"/>
      <c r="AS1661" s="171"/>
      <c r="AT1661" s="171"/>
      <c r="AU1661" s="171"/>
      <c r="AV1661" s="171"/>
      <c r="AW1661" s="171"/>
      <c r="AX1661" s="171"/>
      <c r="AY1661" s="171"/>
      <c r="AZ1661" s="171"/>
      <c r="BA1661" s="171"/>
      <c r="BB1661" s="171"/>
      <c r="BC1661" s="171"/>
      <c r="BD1661" s="171"/>
      <c r="BE1661" s="171"/>
      <c r="BF1661" s="171"/>
      <c r="BG1661" s="171"/>
      <c r="BH1661" s="184"/>
      <c r="BI1661" s="178"/>
      <c r="BJ1661" s="178"/>
      <c r="BK1661" s="172"/>
      <c r="BM1661" s="9"/>
    </row>
    <row r="1662" spans="2:65" x14ac:dyDescent="0.45">
      <c r="B1662" s="190"/>
      <c r="C1662" s="171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71"/>
      <c r="AI1662" s="171"/>
      <c r="AJ1662" s="171"/>
      <c r="AK1662" s="171"/>
      <c r="AL1662" s="171"/>
      <c r="AM1662" s="171"/>
      <c r="AN1662" s="171"/>
      <c r="AO1662" s="171"/>
      <c r="AP1662" s="171"/>
      <c r="AQ1662" s="171"/>
      <c r="AR1662" s="171"/>
      <c r="AS1662" s="171"/>
      <c r="AT1662" s="171"/>
      <c r="AU1662" s="171"/>
      <c r="AV1662" s="171"/>
      <c r="AW1662" s="171"/>
      <c r="AX1662" s="171"/>
      <c r="AY1662" s="171"/>
      <c r="AZ1662" s="171"/>
      <c r="BA1662" s="171"/>
      <c r="BB1662" s="171"/>
      <c r="BC1662" s="171"/>
      <c r="BD1662" s="171"/>
      <c r="BE1662" s="171"/>
      <c r="BF1662" s="171"/>
      <c r="BG1662" s="171"/>
      <c r="BH1662" s="184"/>
      <c r="BI1662" s="178"/>
      <c r="BJ1662" s="178"/>
      <c r="BK1662" s="172"/>
      <c r="BM1662" s="9"/>
    </row>
    <row r="1663" spans="2:65" x14ac:dyDescent="0.45">
      <c r="B1663" s="190"/>
      <c r="C1663" s="171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71"/>
      <c r="AI1663" s="171"/>
      <c r="AJ1663" s="171"/>
      <c r="AK1663" s="171"/>
      <c r="AL1663" s="171"/>
      <c r="AM1663" s="171"/>
      <c r="AN1663" s="171"/>
      <c r="AO1663" s="171"/>
      <c r="AP1663" s="171"/>
      <c r="AQ1663" s="171"/>
      <c r="AR1663" s="171"/>
      <c r="AS1663" s="171"/>
      <c r="AT1663" s="171"/>
      <c r="AU1663" s="171"/>
      <c r="AV1663" s="171"/>
      <c r="AW1663" s="171"/>
      <c r="AX1663" s="171"/>
      <c r="AY1663" s="171"/>
      <c r="AZ1663" s="171"/>
      <c r="BA1663" s="171"/>
      <c r="BB1663" s="171"/>
      <c r="BC1663" s="171"/>
      <c r="BD1663" s="171"/>
      <c r="BE1663" s="171"/>
      <c r="BF1663" s="171"/>
      <c r="BG1663" s="171"/>
      <c r="BH1663" s="184"/>
      <c r="BI1663" s="178"/>
      <c r="BJ1663" s="178"/>
      <c r="BK1663" s="172"/>
      <c r="BM1663" s="9"/>
    </row>
    <row r="1664" spans="2:65" x14ac:dyDescent="0.45">
      <c r="B1664" s="190"/>
      <c r="C1664" s="171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71"/>
      <c r="AI1664" s="171"/>
      <c r="AJ1664" s="171"/>
      <c r="AK1664" s="171"/>
      <c r="AL1664" s="171"/>
      <c r="AM1664" s="171"/>
      <c r="AN1664" s="171"/>
      <c r="AO1664" s="171"/>
      <c r="AP1664" s="171"/>
      <c r="AQ1664" s="171"/>
      <c r="AR1664" s="171"/>
      <c r="AS1664" s="171"/>
      <c r="AT1664" s="171"/>
      <c r="AU1664" s="171"/>
      <c r="AV1664" s="171"/>
      <c r="AW1664" s="171"/>
      <c r="AX1664" s="171"/>
      <c r="AY1664" s="171"/>
      <c r="AZ1664" s="171"/>
      <c r="BA1664" s="171"/>
      <c r="BB1664" s="171"/>
      <c r="BC1664" s="171"/>
      <c r="BD1664" s="171"/>
      <c r="BE1664" s="171"/>
      <c r="BF1664" s="171"/>
      <c r="BG1664" s="171"/>
      <c r="BH1664" s="184"/>
      <c r="BI1664" s="178"/>
      <c r="BJ1664" s="178"/>
      <c r="BK1664" s="172"/>
      <c r="BM1664" s="9"/>
    </row>
    <row r="1665" spans="2:65" x14ac:dyDescent="0.45">
      <c r="B1665" s="190"/>
      <c r="C1665" s="171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71"/>
      <c r="AI1665" s="171"/>
      <c r="AJ1665" s="171"/>
      <c r="AK1665" s="171"/>
      <c r="AL1665" s="171"/>
      <c r="AM1665" s="171"/>
      <c r="AN1665" s="171"/>
      <c r="AO1665" s="171"/>
      <c r="AP1665" s="171"/>
      <c r="AQ1665" s="171"/>
      <c r="AR1665" s="171"/>
      <c r="AS1665" s="171"/>
      <c r="AT1665" s="171"/>
      <c r="AU1665" s="171"/>
      <c r="AV1665" s="171"/>
      <c r="AW1665" s="171"/>
      <c r="AX1665" s="171"/>
      <c r="AY1665" s="171"/>
      <c r="AZ1665" s="171"/>
      <c r="BA1665" s="171"/>
      <c r="BB1665" s="171"/>
      <c r="BC1665" s="171"/>
      <c r="BD1665" s="171"/>
      <c r="BE1665" s="171"/>
      <c r="BF1665" s="171"/>
      <c r="BG1665" s="171"/>
      <c r="BH1665" s="184"/>
      <c r="BI1665" s="178"/>
      <c r="BJ1665" s="178"/>
      <c r="BK1665" s="172"/>
      <c r="BM1665" s="9"/>
    </row>
    <row r="1666" spans="2:65" x14ac:dyDescent="0.45">
      <c r="B1666" s="190"/>
      <c r="C1666" s="171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71"/>
      <c r="AI1666" s="171"/>
      <c r="AJ1666" s="171"/>
      <c r="AK1666" s="171"/>
      <c r="AL1666" s="171"/>
      <c r="AM1666" s="171"/>
      <c r="AN1666" s="171"/>
      <c r="AO1666" s="171"/>
      <c r="AP1666" s="171"/>
      <c r="AQ1666" s="171"/>
      <c r="AR1666" s="171"/>
      <c r="AS1666" s="171"/>
      <c r="AT1666" s="171"/>
      <c r="AU1666" s="171"/>
      <c r="AV1666" s="171"/>
      <c r="AW1666" s="171"/>
      <c r="AX1666" s="171"/>
      <c r="AY1666" s="171"/>
      <c r="AZ1666" s="171"/>
      <c r="BA1666" s="171"/>
      <c r="BB1666" s="171"/>
      <c r="BC1666" s="171"/>
      <c r="BD1666" s="171"/>
      <c r="BE1666" s="171"/>
      <c r="BF1666" s="171"/>
      <c r="BG1666" s="171"/>
      <c r="BH1666" s="184"/>
      <c r="BI1666" s="178"/>
      <c r="BJ1666" s="178"/>
      <c r="BK1666" s="172"/>
      <c r="BM1666" s="9"/>
    </row>
    <row r="1667" spans="2:65" x14ac:dyDescent="0.45">
      <c r="B1667" s="190"/>
      <c r="C1667" s="171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71"/>
      <c r="AI1667" s="171"/>
      <c r="AJ1667" s="171"/>
      <c r="AK1667" s="171"/>
      <c r="AL1667" s="171"/>
      <c r="AM1667" s="171"/>
      <c r="AN1667" s="171"/>
      <c r="AO1667" s="171"/>
      <c r="AP1667" s="171"/>
      <c r="AQ1667" s="171"/>
      <c r="AR1667" s="171"/>
      <c r="AS1667" s="171"/>
      <c r="AT1667" s="171"/>
      <c r="AU1667" s="171"/>
      <c r="AV1667" s="171"/>
      <c r="AW1667" s="171"/>
      <c r="AX1667" s="171"/>
      <c r="AY1667" s="171"/>
      <c r="AZ1667" s="171"/>
      <c r="BA1667" s="171"/>
      <c r="BB1667" s="171"/>
      <c r="BC1667" s="171"/>
      <c r="BD1667" s="171"/>
      <c r="BE1667" s="171"/>
      <c r="BF1667" s="171"/>
      <c r="BG1667" s="171"/>
      <c r="BH1667" s="184"/>
      <c r="BI1667" s="178"/>
      <c r="BJ1667" s="178"/>
      <c r="BK1667" s="172"/>
      <c r="BM1667" s="9"/>
    </row>
    <row r="1668" spans="2:65" x14ac:dyDescent="0.45">
      <c r="B1668" s="190"/>
      <c r="C1668" s="171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71"/>
      <c r="AI1668" s="171"/>
      <c r="AJ1668" s="171"/>
      <c r="AK1668" s="171"/>
      <c r="AL1668" s="171"/>
      <c r="AM1668" s="171"/>
      <c r="AN1668" s="171"/>
      <c r="AO1668" s="171"/>
      <c r="AP1668" s="171"/>
      <c r="AQ1668" s="171"/>
      <c r="AR1668" s="171"/>
      <c r="AS1668" s="171"/>
      <c r="AT1668" s="171"/>
      <c r="AU1668" s="171"/>
      <c r="AV1668" s="171"/>
      <c r="AW1668" s="171"/>
      <c r="AX1668" s="171"/>
      <c r="AY1668" s="171"/>
      <c r="AZ1668" s="171"/>
      <c r="BA1668" s="171"/>
      <c r="BB1668" s="171"/>
      <c r="BC1668" s="171"/>
      <c r="BD1668" s="171"/>
      <c r="BE1668" s="171"/>
      <c r="BF1668" s="171"/>
      <c r="BG1668" s="171"/>
      <c r="BH1668" s="184"/>
      <c r="BI1668" s="178"/>
      <c r="BJ1668" s="178"/>
      <c r="BK1668" s="172"/>
      <c r="BM1668" s="9"/>
    </row>
    <row r="1669" spans="2:65" x14ac:dyDescent="0.45">
      <c r="B1669" s="190"/>
      <c r="C1669" s="171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71"/>
      <c r="AI1669" s="171"/>
      <c r="AJ1669" s="171"/>
      <c r="AK1669" s="171"/>
      <c r="AL1669" s="171"/>
      <c r="AM1669" s="171"/>
      <c r="AN1669" s="171"/>
      <c r="AO1669" s="171"/>
      <c r="AP1669" s="171"/>
      <c r="AQ1669" s="171"/>
      <c r="AR1669" s="171"/>
      <c r="AS1669" s="171"/>
      <c r="AT1669" s="171"/>
      <c r="AU1669" s="171"/>
      <c r="AV1669" s="171"/>
      <c r="AW1669" s="171"/>
      <c r="AX1669" s="171"/>
      <c r="AY1669" s="171"/>
      <c r="AZ1669" s="171"/>
      <c r="BA1669" s="171"/>
      <c r="BB1669" s="171"/>
      <c r="BC1669" s="171"/>
      <c r="BD1669" s="171"/>
      <c r="BE1669" s="171"/>
      <c r="BF1669" s="171"/>
      <c r="BG1669" s="171"/>
      <c r="BH1669" s="184"/>
      <c r="BI1669" s="178"/>
      <c r="BJ1669" s="178"/>
      <c r="BK1669" s="172"/>
      <c r="BM1669" s="9"/>
    </row>
    <row r="1670" spans="2:65" x14ac:dyDescent="0.45">
      <c r="B1670" s="190"/>
      <c r="C1670" s="171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71"/>
      <c r="AI1670" s="171"/>
      <c r="AJ1670" s="171"/>
      <c r="AK1670" s="171"/>
      <c r="AL1670" s="171"/>
      <c r="AM1670" s="171"/>
      <c r="AN1670" s="171"/>
      <c r="AO1670" s="171"/>
      <c r="AP1670" s="171"/>
      <c r="AQ1670" s="171"/>
      <c r="AR1670" s="171"/>
      <c r="AS1670" s="171"/>
      <c r="AT1670" s="171"/>
      <c r="AU1670" s="171"/>
      <c r="AV1670" s="171"/>
      <c r="AW1670" s="171"/>
      <c r="AX1670" s="171"/>
      <c r="AY1670" s="171"/>
      <c r="AZ1670" s="171"/>
      <c r="BA1670" s="171"/>
      <c r="BB1670" s="171"/>
      <c r="BC1670" s="171"/>
      <c r="BD1670" s="171"/>
      <c r="BE1670" s="171"/>
      <c r="BF1670" s="171"/>
      <c r="BG1670" s="171"/>
      <c r="BH1670" s="184"/>
      <c r="BI1670" s="178"/>
      <c r="BJ1670" s="178"/>
      <c r="BK1670" s="172"/>
      <c r="BM1670" s="9"/>
    </row>
    <row r="1671" spans="2:65" x14ac:dyDescent="0.45">
      <c r="B1671" s="190"/>
      <c r="C1671" s="171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71"/>
      <c r="AI1671" s="171"/>
      <c r="AJ1671" s="171"/>
      <c r="AK1671" s="171"/>
      <c r="AL1671" s="171"/>
      <c r="AM1671" s="171"/>
      <c r="AN1671" s="171"/>
      <c r="AO1671" s="171"/>
      <c r="AP1671" s="171"/>
      <c r="AQ1671" s="171"/>
      <c r="AR1671" s="171"/>
      <c r="AS1671" s="171"/>
      <c r="AT1671" s="171"/>
      <c r="AU1671" s="171"/>
      <c r="AV1671" s="171"/>
      <c r="AW1671" s="171"/>
      <c r="AX1671" s="171"/>
      <c r="AY1671" s="171"/>
      <c r="AZ1671" s="171"/>
      <c r="BA1671" s="171"/>
      <c r="BB1671" s="171"/>
      <c r="BC1671" s="171"/>
      <c r="BD1671" s="171"/>
      <c r="BE1671" s="171"/>
      <c r="BF1671" s="171"/>
      <c r="BG1671" s="171"/>
      <c r="BH1671" s="184"/>
      <c r="BI1671" s="178"/>
      <c r="BJ1671" s="178"/>
      <c r="BK1671" s="172"/>
      <c r="BM1671" s="9"/>
    </row>
    <row r="1672" spans="2:65" x14ac:dyDescent="0.45">
      <c r="B1672" s="190"/>
      <c r="C1672" s="171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71"/>
      <c r="AI1672" s="171"/>
      <c r="AJ1672" s="171"/>
      <c r="AK1672" s="171"/>
      <c r="AL1672" s="171"/>
      <c r="AM1672" s="171"/>
      <c r="AN1672" s="171"/>
      <c r="AO1672" s="171"/>
      <c r="AP1672" s="171"/>
      <c r="AQ1672" s="171"/>
      <c r="AR1672" s="171"/>
      <c r="AS1672" s="171"/>
      <c r="AT1672" s="171"/>
      <c r="AU1672" s="171"/>
      <c r="AV1672" s="171"/>
      <c r="AW1672" s="171"/>
      <c r="AX1672" s="171"/>
      <c r="AY1672" s="171"/>
      <c r="AZ1672" s="171"/>
      <c r="BA1672" s="171"/>
      <c r="BB1672" s="171"/>
      <c r="BC1672" s="171"/>
      <c r="BD1672" s="171"/>
      <c r="BE1672" s="171"/>
      <c r="BF1672" s="171"/>
      <c r="BG1672" s="171"/>
      <c r="BH1672" s="184"/>
      <c r="BI1672" s="178"/>
      <c r="BJ1672" s="178"/>
      <c r="BK1672" s="172"/>
      <c r="BM1672" s="9"/>
    </row>
    <row r="1673" spans="2:65" x14ac:dyDescent="0.45">
      <c r="B1673" s="190"/>
      <c r="C1673" s="171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71"/>
      <c r="AI1673" s="171"/>
      <c r="AJ1673" s="171"/>
      <c r="AK1673" s="171"/>
      <c r="AL1673" s="171"/>
      <c r="AM1673" s="171"/>
      <c r="AN1673" s="171"/>
      <c r="AO1673" s="171"/>
      <c r="AP1673" s="171"/>
      <c r="AQ1673" s="171"/>
      <c r="AR1673" s="171"/>
      <c r="AS1673" s="171"/>
      <c r="AT1673" s="171"/>
      <c r="AU1673" s="171"/>
      <c r="AV1673" s="171"/>
      <c r="AW1673" s="171"/>
      <c r="AX1673" s="171"/>
      <c r="AY1673" s="171"/>
      <c r="AZ1673" s="171"/>
      <c r="BA1673" s="171"/>
      <c r="BB1673" s="171"/>
      <c r="BC1673" s="171"/>
      <c r="BD1673" s="171"/>
      <c r="BE1673" s="171"/>
      <c r="BF1673" s="171"/>
      <c r="BG1673" s="171"/>
      <c r="BH1673" s="184"/>
      <c r="BI1673" s="178"/>
      <c r="BJ1673" s="178"/>
      <c r="BK1673" s="172"/>
      <c r="BM1673" s="9"/>
    </row>
    <row r="1674" spans="2:65" x14ac:dyDescent="0.45">
      <c r="B1674" s="190"/>
      <c r="C1674" s="171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71"/>
      <c r="AI1674" s="171"/>
      <c r="AJ1674" s="171"/>
      <c r="AK1674" s="171"/>
      <c r="AL1674" s="171"/>
      <c r="AM1674" s="171"/>
      <c r="AN1674" s="171"/>
      <c r="AO1674" s="171"/>
      <c r="AP1674" s="171"/>
      <c r="AQ1674" s="171"/>
      <c r="AR1674" s="171"/>
      <c r="AS1674" s="171"/>
      <c r="AT1674" s="171"/>
      <c r="AU1674" s="171"/>
      <c r="AV1674" s="171"/>
      <c r="AW1674" s="171"/>
      <c r="AX1674" s="171"/>
      <c r="AY1674" s="171"/>
      <c r="AZ1674" s="171"/>
      <c r="BA1674" s="171"/>
      <c r="BB1674" s="171"/>
      <c r="BC1674" s="171"/>
      <c r="BD1674" s="171"/>
      <c r="BE1674" s="171"/>
      <c r="BF1674" s="171"/>
      <c r="BG1674" s="171"/>
      <c r="BH1674" s="184"/>
      <c r="BI1674" s="178"/>
      <c r="BJ1674" s="178"/>
      <c r="BK1674" s="172"/>
      <c r="BM1674" s="9"/>
    </row>
    <row r="1675" spans="2:65" x14ac:dyDescent="0.45">
      <c r="B1675" s="190"/>
      <c r="C1675" s="171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71"/>
      <c r="AI1675" s="171"/>
      <c r="AJ1675" s="171"/>
      <c r="AK1675" s="171"/>
      <c r="AL1675" s="171"/>
      <c r="AM1675" s="171"/>
      <c r="AN1675" s="171"/>
      <c r="AO1675" s="171"/>
      <c r="AP1675" s="171"/>
      <c r="AQ1675" s="171"/>
      <c r="AR1675" s="171"/>
      <c r="AS1675" s="171"/>
      <c r="AT1675" s="171"/>
      <c r="AU1675" s="171"/>
      <c r="AV1675" s="171"/>
      <c r="AW1675" s="171"/>
      <c r="AX1675" s="171"/>
      <c r="AY1675" s="171"/>
      <c r="AZ1675" s="171"/>
      <c r="BA1675" s="171"/>
      <c r="BB1675" s="171"/>
      <c r="BC1675" s="171"/>
      <c r="BD1675" s="171"/>
      <c r="BE1675" s="171"/>
      <c r="BF1675" s="171"/>
      <c r="BG1675" s="171"/>
      <c r="BH1675" s="184"/>
      <c r="BI1675" s="178"/>
      <c r="BJ1675" s="178"/>
      <c r="BK1675" s="172"/>
      <c r="BM1675" s="9"/>
    </row>
    <row r="1676" spans="2:65" x14ac:dyDescent="0.45">
      <c r="B1676" s="190"/>
      <c r="C1676" s="171"/>
      <c r="D1676" s="171"/>
      <c r="E1676" s="171"/>
      <c r="F1676" s="171"/>
      <c r="G1676" s="171"/>
      <c r="H1676" s="171"/>
      <c r="I1676" s="171"/>
      <c r="J1676" s="171"/>
      <c r="K1676" s="171"/>
      <c r="L1676" s="171"/>
      <c r="M1676" s="171"/>
      <c r="N1676" s="171"/>
      <c r="O1676" s="171"/>
      <c r="P1676" s="171"/>
      <c r="Q1676" s="171"/>
      <c r="R1676" s="171"/>
      <c r="S1676" s="171"/>
      <c r="T1676" s="171"/>
      <c r="U1676" s="171"/>
      <c r="V1676" s="171"/>
      <c r="W1676" s="171"/>
      <c r="X1676" s="171"/>
      <c r="Y1676" s="171"/>
      <c r="Z1676" s="171"/>
      <c r="AA1676" s="171"/>
      <c r="AB1676" s="171"/>
      <c r="AC1676" s="171"/>
      <c r="AD1676" s="171"/>
      <c r="AE1676" s="171"/>
      <c r="AF1676" s="171"/>
      <c r="AG1676" s="171"/>
      <c r="AH1676" s="171"/>
      <c r="AI1676" s="171"/>
      <c r="AJ1676" s="171"/>
      <c r="AK1676" s="171"/>
      <c r="AL1676" s="171"/>
      <c r="AM1676" s="171"/>
      <c r="AN1676" s="171"/>
      <c r="AO1676" s="171"/>
      <c r="AP1676" s="171"/>
      <c r="AQ1676" s="171"/>
      <c r="AR1676" s="171"/>
      <c r="AS1676" s="171"/>
      <c r="AT1676" s="171"/>
      <c r="AU1676" s="171"/>
      <c r="AV1676" s="171"/>
      <c r="AW1676" s="171"/>
      <c r="AX1676" s="171"/>
      <c r="AY1676" s="171"/>
      <c r="AZ1676" s="171"/>
      <c r="BA1676" s="171"/>
      <c r="BB1676" s="171"/>
      <c r="BC1676" s="171"/>
      <c r="BD1676" s="171"/>
      <c r="BE1676" s="171"/>
      <c r="BF1676" s="171"/>
      <c r="BG1676" s="171"/>
      <c r="BH1676" s="184"/>
      <c r="BI1676" s="178"/>
      <c r="BJ1676" s="178"/>
      <c r="BK1676" s="172"/>
      <c r="BM1676" s="9"/>
    </row>
    <row r="1677" spans="2:65" x14ac:dyDescent="0.45">
      <c r="B1677" s="190"/>
      <c r="C1677" s="171"/>
      <c r="D1677" s="171"/>
      <c r="E1677" s="171"/>
      <c r="F1677" s="171"/>
      <c r="G1677" s="171"/>
      <c r="H1677" s="171"/>
      <c r="I1677" s="171"/>
      <c r="J1677" s="171"/>
      <c r="K1677" s="171"/>
      <c r="L1677" s="171"/>
      <c r="M1677" s="171"/>
      <c r="N1677" s="171"/>
      <c r="O1677" s="171"/>
      <c r="P1677" s="171"/>
      <c r="Q1677" s="171"/>
      <c r="R1677" s="171"/>
      <c r="S1677" s="171"/>
      <c r="T1677" s="171"/>
      <c r="U1677" s="171"/>
      <c r="V1677" s="171"/>
      <c r="W1677" s="171"/>
      <c r="X1677" s="171"/>
      <c r="Y1677" s="171"/>
      <c r="Z1677" s="171"/>
      <c r="AA1677" s="171"/>
      <c r="AB1677" s="171"/>
      <c r="AC1677" s="171"/>
      <c r="AD1677" s="171"/>
      <c r="AE1677" s="171"/>
      <c r="AF1677" s="171"/>
      <c r="AG1677" s="171"/>
      <c r="AH1677" s="171"/>
      <c r="AI1677" s="171"/>
      <c r="AJ1677" s="171"/>
      <c r="AK1677" s="171"/>
      <c r="AL1677" s="171"/>
      <c r="AM1677" s="171"/>
      <c r="AN1677" s="171"/>
      <c r="AO1677" s="171"/>
      <c r="AP1677" s="171"/>
      <c r="AQ1677" s="171"/>
      <c r="AR1677" s="171"/>
      <c r="AS1677" s="171"/>
      <c r="AT1677" s="171"/>
      <c r="AU1677" s="171"/>
      <c r="AV1677" s="171"/>
      <c r="AW1677" s="171"/>
      <c r="AX1677" s="171"/>
      <c r="AY1677" s="171"/>
      <c r="AZ1677" s="171"/>
      <c r="BA1677" s="171"/>
      <c r="BB1677" s="171"/>
      <c r="BC1677" s="171"/>
      <c r="BD1677" s="171"/>
      <c r="BE1677" s="171"/>
      <c r="BF1677" s="171"/>
      <c r="BG1677" s="171"/>
      <c r="BH1677" s="184"/>
      <c r="BI1677" s="178"/>
      <c r="BJ1677" s="178"/>
      <c r="BK1677" s="172"/>
      <c r="BM1677" s="9"/>
    </row>
    <row r="1678" spans="2:65" x14ac:dyDescent="0.45">
      <c r="B1678" s="190"/>
      <c r="C1678" s="171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71"/>
      <c r="AI1678" s="171"/>
      <c r="AJ1678" s="171"/>
      <c r="AK1678" s="171"/>
      <c r="AL1678" s="171"/>
      <c r="AM1678" s="171"/>
      <c r="AN1678" s="171"/>
      <c r="AO1678" s="171"/>
      <c r="AP1678" s="171"/>
      <c r="AQ1678" s="171"/>
      <c r="AR1678" s="171"/>
      <c r="AS1678" s="171"/>
      <c r="AT1678" s="171"/>
      <c r="AU1678" s="171"/>
      <c r="AV1678" s="171"/>
      <c r="AW1678" s="171"/>
      <c r="AX1678" s="171"/>
      <c r="AY1678" s="171"/>
      <c r="AZ1678" s="171"/>
      <c r="BA1678" s="171"/>
      <c r="BB1678" s="171"/>
      <c r="BC1678" s="171"/>
      <c r="BD1678" s="171"/>
      <c r="BE1678" s="171"/>
      <c r="BF1678" s="171"/>
      <c r="BG1678" s="171"/>
      <c r="BH1678" s="184"/>
      <c r="BI1678" s="178"/>
      <c r="BJ1678" s="178"/>
      <c r="BK1678" s="172"/>
      <c r="BM1678" s="9"/>
    </row>
    <row r="1679" spans="2:65" x14ac:dyDescent="0.45">
      <c r="B1679" s="190"/>
      <c r="C1679" s="171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71"/>
      <c r="AI1679" s="171"/>
      <c r="AJ1679" s="171"/>
      <c r="AK1679" s="171"/>
      <c r="AL1679" s="171"/>
      <c r="AM1679" s="171"/>
      <c r="AN1679" s="171"/>
      <c r="AO1679" s="171"/>
      <c r="AP1679" s="171"/>
      <c r="AQ1679" s="171"/>
      <c r="AR1679" s="171"/>
      <c r="AS1679" s="171"/>
      <c r="AT1679" s="171"/>
      <c r="AU1679" s="171"/>
      <c r="AV1679" s="171"/>
      <c r="AW1679" s="171"/>
      <c r="AX1679" s="171"/>
      <c r="AY1679" s="171"/>
      <c r="AZ1679" s="171"/>
      <c r="BA1679" s="171"/>
      <c r="BB1679" s="171"/>
      <c r="BC1679" s="171"/>
      <c r="BD1679" s="171"/>
      <c r="BE1679" s="171"/>
      <c r="BF1679" s="171"/>
      <c r="BG1679" s="171"/>
      <c r="BH1679" s="184"/>
      <c r="BI1679" s="178"/>
      <c r="BJ1679" s="178"/>
      <c r="BK1679" s="172"/>
      <c r="BM1679" s="9"/>
    </row>
    <row r="1680" spans="2:65" x14ac:dyDescent="0.45">
      <c r="B1680" s="190"/>
      <c r="C1680" s="171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71"/>
      <c r="AI1680" s="171"/>
      <c r="AJ1680" s="171"/>
      <c r="AK1680" s="171"/>
      <c r="AL1680" s="171"/>
      <c r="AM1680" s="171"/>
      <c r="AN1680" s="171"/>
      <c r="AO1680" s="171"/>
      <c r="AP1680" s="171"/>
      <c r="AQ1680" s="171"/>
      <c r="AR1680" s="171"/>
      <c r="AS1680" s="171"/>
      <c r="AT1680" s="171"/>
      <c r="AU1680" s="171"/>
      <c r="AV1680" s="171"/>
      <c r="AW1680" s="171"/>
      <c r="AX1680" s="171"/>
      <c r="AY1680" s="171"/>
      <c r="AZ1680" s="171"/>
      <c r="BA1680" s="171"/>
      <c r="BB1680" s="171"/>
      <c r="BC1680" s="171"/>
      <c r="BD1680" s="171"/>
      <c r="BE1680" s="171"/>
      <c r="BF1680" s="171"/>
      <c r="BG1680" s="171"/>
      <c r="BH1680" s="184"/>
      <c r="BI1680" s="178"/>
      <c r="BJ1680" s="178"/>
      <c r="BK1680" s="172"/>
      <c r="BM1680" s="9"/>
    </row>
    <row r="1681" spans="1:123" x14ac:dyDescent="0.45">
      <c r="B1681" s="190"/>
      <c r="C1681" s="171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71"/>
      <c r="AI1681" s="171"/>
      <c r="AJ1681" s="171"/>
      <c r="AK1681" s="171"/>
      <c r="AL1681" s="171"/>
      <c r="AM1681" s="171"/>
      <c r="AN1681" s="171"/>
      <c r="AO1681" s="171"/>
      <c r="AP1681" s="171"/>
      <c r="AQ1681" s="171"/>
      <c r="AR1681" s="171"/>
      <c r="AS1681" s="171"/>
      <c r="AT1681" s="171"/>
      <c r="AU1681" s="171"/>
      <c r="AV1681" s="171"/>
      <c r="AW1681" s="171"/>
      <c r="AX1681" s="171"/>
      <c r="AY1681" s="171"/>
      <c r="AZ1681" s="171"/>
      <c r="BA1681" s="171"/>
      <c r="BB1681" s="171"/>
      <c r="BC1681" s="171"/>
      <c r="BD1681" s="171"/>
      <c r="BE1681" s="171"/>
      <c r="BF1681" s="171"/>
      <c r="BG1681" s="171"/>
      <c r="BH1681" s="184"/>
      <c r="BI1681" s="178"/>
      <c r="BJ1681" s="178"/>
      <c r="BK1681" s="172"/>
      <c r="BM1681" s="9"/>
    </row>
    <row r="1682" spans="1:123" x14ac:dyDescent="0.45">
      <c r="B1682" s="190"/>
      <c r="C1682" s="171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71"/>
      <c r="AI1682" s="171"/>
      <c r="AJ1682" s="171"/>
      <c r="AK1682" s="171"/>
      <c r="AL1682" s="171"/>
      <c r="AM1682" s="171"/>
      <c r="AN1682" s="171"/>
      <c r="AO1682" s="171"/>
      <c r="AP1682" s="171"/>
      <c r="AQ1682" s="171"/>
      <c r="AR1682" s="171"/>
      <c r="AS1682" s="171"/>
      <c r="AT1682" s="171"/>
      <c r="AU1682" s="171"/>
      <c r="AV1682" s="171"/>
      <c r="AW1682" s="171"/>
      <c r="AX1682" s="171"/>
      <c r="AY1682" s="171"/>
      <c r="AZ1682" s="171"/>
      <c r="BA1682" s="171"/>
      <c r="BB1682" s="171"/>
      <c r="BC1682" s="171"/>
      <c r="BD1682" s="171"/>
      <c r="BE1682" s="171"/>
      <c r="BF1682" s="171"/>
      <c r="BG1682" s="171"/>
      <c r="BH1682" s="184"/>
      <c r="BI1682" s="178"/>
      <c r="BJ1682" s="178"/>
      <c r="BK1682" s="172"/>
      <c r="BM1682" s="9"/>
    </row>
    <row r="1683" spans="1:123" x14ac:dyDescent="0.45">
      <c r="B1683" s="190"/>
      <c r="C1683" s="171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71"/>
      <c r="AI1683" s="171"/>
      <c r="AJ1683" s="171"/>
      <c r="AK1683" s="171"/>
      <c r="AL1683" s="171"/>
      <c r="AM1683" s="171"/>
      <c r="AN1683" s="171"/>
      <c r="AO1683" s="171"/>
      <c r="AP1683" s="171"/>
      <c r="AQ1683" s="171"/>
      <c r="AR1683" s="171"/>
      <c r="AS1683" s="171"/>
      <c r="AT1683" s="171"/>
      <c r="AU1683" s="171"/>
      <c r="AV1683" s="171"/>
      <c r="AW1683" s="171"/>
      <c r="AX1683" s="171"/>
      <c r="AY1683" s="171"/>
      <c r="AZ1683" s="171"/>
      <c r="BA1683" s="171"/>
      <c r="BB1683" s="171"/>
      <c r="BC1683" s="171"/>
      <c r="BD1683" s="171"/>
      <c r="BE1683" s="171"/>
      <c r="BF1683" s="171"/>
      <c r="BG1683" s="171"/>
      <c r="BH1683" s="184"/>
      <c r="BI1683" s="178"/>
      <c r="BJ1683" s="178"/>
      <c r="BK1683" s="172"/>
      <c r="BM1683" s="9"/>
    </row>
    <row r="1684" spans="1:123" s="14" customFormat="1" ht="14.65" thickBot="1" x14ac:dyDescent="0.5">
      <c r="A1684" s="8"/>
      <c r="B1684" s="190"/>
      <c r="C1684" s="180"/>
      <c r="D1684" s="180"/>
      <c r="E1684" s="180"/>
      <c r="F1684" s="180"/>
      <c r="G1684" s="180"/>
      <c r="H1684" s="180"/>
      <c r="I1684" s="180"/>
      <c r="J1684" s="180"/>
      <c r="K1684" s="180"/>
      <c r="L1684" s="180"/>
      <c r="M1684" s="180"/>
      <c r="N1684" s="180"/>
      <c r="O1684" s="180"/>
      <c r="P1684" s="180"/>
      <c r="Q1684" s="180"/>
      <c r="R1684" s="180"/>
      <c r="S1684" s="180"/>
      <c r="T1684" s="180"/>
      <c r="U1684" s="180"/>
      <c r="V1684" s="180"/>
      <c r="W1684" s="180"/>
      <c r="X1684" s="180"/>
      <c r="Y1684" s="180"/>
      <c r="Z1684" s="180"/>
      <c r="AA1684" s="180"/>
      <c r="AB1684" s="180"/>
      <c r="AC1684" s="180"/>
      <c r="AD1684" s="180"/>
      <c r="AE1684" s="180"/>
      <c r="AF1684" s="180"/>
      <c r="AG1684" s="180"/>
      <c r="AH1684" s="180"/>
      <c r="AI1684" s="180"/>
      <c r="AJ1684" s="180"/>
      <c r="AK1684" s="180"/>
      <c r="AL1684" s="180"/>
      <c r="AM1684" s="180"/>
      <c r="AN1684" s="180"/>
      <c r="AO1684" s="180"/>
      <c r="AP1684" s="180"/>
      <c r="AQ1684" s="180"/>
      <c r="AR1684" s="180"/>
      <c r="AS1684" s="180"/>
      <c r="AT1684" s="180"/>
      <c r="AU1684" s="180"/>
      <c r="AV1684" s="180"/>
      <c r="AW1684" s="180"/>
      <c r="AX1684" s="180"/>
      <c r="AY1684" s="180"/>
      <c r="AZ1684" s="180"/>
      <c r="BA1684" s="180"/>
      <c r="BB1684" s="180"/>
      <c r="BC1684" s="180"/>
      <c r="BD1684" s="180"/>
      <c r="BE1684" s="180"/>
      <c r="BF1684" s="180"/>
      <c r="BG1684" s="180"/>
      <c r="BH1684" s="191"/>
      <c r="BI1684" s="178"/>
      <c r="BJ1684" s="178"/>
      <c r="BK1684" s="172"/>
      <c r="BL1684"/>
      <c r="BM1684" s="9"/>
      <c r="BN1684"/>
    </row>
    <row r="1685" spans="1:123" ht="14.65" thickTop="1" x14ac:dyDescent="0.45">
      <c r="B1685" s="190"/>
      <c r="C1685" s="177"/>
      <c r="D1685" s="177"/>
      <c r="E1685" s="177"/>
      <c r="F1685" s="177"/>
      <c r="G1685" s="177"/>
      <c r="H1685" s="177"/>
      <c r="I1685" s="177"/>
      <c r="J1685" s="177"/>
      <c r="K1685" s="177"/>
      <c r="L1685" s="177"/>
      <c r="M1685" s="177"/>
      <c r="N1685" s="177"/>
      <c r="O1685" s="177"/>
      <c r="P1685" s="177"/>
      <c r="Q1685" s="177"/>
      <c r="R1685" s="177"/>
      <c r="S1685" s="177"/>
      <c r="T1685" s="177"/>
      <c r="U1685" s="177"/>
      <c r="V1685" s="177"/>
      <c r="W1685" s="177"/>
      <c r="X1685" s="177"/>
      <c r="Y1685" s="177"/>
      <c r="Z1685" s="177"/>
      <c r="AA1685" s="177"/>
      <c r="AB1685" s="177"/>
      <c r="AC1685" s="177"/>
      <c r="AD1685" s="177"/>
      <c r="AE1685" s="177"/>
      <c r="AF1685" s="177"/>
      <c r="AG1685" s="177"/>
      <c r="AH1685" s="177"/>
      <c r="AI1685" s="177"/>
      <c r="AJ1685" s="177"/>
      <c r="AK1685" s="177"/>
      <c r="AL1685" s="177"/>
      <c r="AM1685" s="177"/>
      <c r="AN1685" s="177"/>
      <c r="AO1685" s="177"/>
      <c r="AP1685" s="177"/>
      <c r="AQ1685" s="177"/>
      <c r="AR1685" s="177"/>
      <c r="AS1685" s="177"/>
      <c r="AT1685" s="177"/>
      <c r="AU1685" s="177"/>
      <c r="AV1685" s="177"/>
      <c r="AW1685" s="177"/>
      <c r="AX1685" s="177"/>
      <c r="AY1685" s="177"/>
      <c r="AZ1685" s="177"/>
      <c r="BA1685" s="177"/>
      <c r="BB1685" s="177"/>
      <c r="BC1685" s="177"/>
      <c r="BD1685" s="177"/>
      <c r="BE1685" s="177"/>
      <c r="BF1685" s="177"/>
      <c r="BG1685" s="177"/>
      <c r="BH1685" s="187"/>
      <c r="BI1685" s="178"/>
      <c r="BJ1685" s="178"/>
      <c r="BK1685" s="172"/>
      <c r="BM1685" s="9"/>
      <c r="BO1685" s="102"/>
      <c r="BP1685" s="102"/>
      <c r="BQ1685" s="102"/>
      <c r="BR1685" s="102"/>
      <c r="BS1685" s="102"/>
      <c r="BT1685" s="102"/>
      <c r="BU1685" s="102"/>
      <c r="BV1685" s="102"/>
      <c r="BW1685" s="102"/>
      <c r="BX1685" s="102"/>
      <c r="BY1685" s="102"/>
      <c r="BZ1685" s="102"/>
      <c r="CA1685" s="102"/>
      <c r="CB1685" s="102"/>
      <c r="CC1685" s="102"/>
      <c r="CD1685" s="102"/>
      <c r="CE1685" s="102"/>
      <c r="CF1685" s="102"/>
      <c r="CG1685" s="102"/>
      <c r="CH1685" s="102"/>
      <c r="CI1685" s="102"/>
      <c r="CJ1685" s="102"/>
      <c r="CK1685" s="102"/>
      <c r="CL1685" s="102"/>
      <c r="CM1685" s="102"/>
      <c r="CN1685" s="102"/>
      <c r="CO1685" s="102"/>
      <c r="CP1685" s="102"/>
      <c r="CQ1685" s="102"/>
      <c r="CR1685" s="102"/>
      <c r="CS1685" s="102"/>
      <c r="CT1685" s="102"/>
      <c r="CU1685" s="102"/>
      <c r="CV1685" s="102"/>
      <c r="CW1685" s="102"/>
      <c r="CX1685" s="102"/>
      <c r="CY1685" s="102"/>
      <c r="CZ1685" s="102"/>
      <c r="DA1685" s="102"/>
      <c r="DB1685" s="102"/>
      <c r="DC1685" s="102"/>
      <c r="DD1685" s="102"/>
      <c r="DE1685" s="102"/>
      <c r="DF1685" s="102"/>
      <c r="DG1685" s="102"/>
      <c r="DH1685" s="102"/>
      <c r="DI1685" s="102"/>
      <c r="DJ1685" s="102"/>
      <c r="DK1685" s="102"/>
      <c r="DL1685" s="102"/>
      <c r="DM1685" s="102"/>
      <c r="DN1685" s="102"/>
      <c r="DO1685" s="102"/>
      <c r="DP1685" s="102"/>
      <c r="DQ1685" s="102"/>
      <c r="DR1685" s="102"/>
      <c r="DS1685" s="102"/>
    </row>
    <row r="1686" spans="1:123" x14ac:dyDescent="0.45">
      <c r="B1686" s="190"/>
      <c r="C1686" s="171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71"/>
      <c r="AI1686" s="171"/>
      <c r="AJ1686" s="171"/>
      <c r="AK1686" s="171"/>
      <c r="AL1686" s="171"/>
      <c r="AM1686" s="171"/>
      <c r="AN1686" s="171"/>
      <c r="AO1686" s="171"/>
      <c r="AP1686" s="171"/>
      <c r="AQ1686" s="171"/>
      <c r="AR1686" s="171"/>
      <c r="AS1686" s="171"/>
      <c r="AT1686" s="171"/>
      <c r="AU1686" s="171"/>
      <c r="AV1686" s="171"/>
      <c r="AW1686" s="171"/>
      <c r="AX1686" s="171"/>
      <c r="AY1686" s="171"/>
      <c r="AZ1686" s="171"/>
      <c r="BA1686" s="171"/>
      <c r="BB1686" s="171"/>
      <c r="BC1686" s="171"/>
      <c r="BD1686" s="171"/>
      <c r="BE1686" s="171"/>
      <c r="BF1686" s="171"/>
      <c r="BG1686" s="171"/>
      <c r="BH1686" s="184"/>
      <c r="BI1686" s="178"/>
      <c r="BJ1686" s="178"/>
      <c r="BK1686" s="172"/>
      <c r="BM1686" s="9"/>
      <c r="BO1686" s="8">
        <v>0</v>
      </c>
      <c r="BP1686" s="39">
        <v>0</v>
      </c>
      <c r="BQ1686" s="39">
        <v>0</v>
      </c>
      <c r="BR1686" s="39">
        <v>0</v>
      </c>
      <c r="BS1686" s="39">
        <v>0</v>
      </c>
      <c r="BT1686" s="39">
        <v>0</v>
      </c>
      <c r="BU1686" s="39">
        <v>0</v>
      </c>
      <c r="BV1686" s="39">
        <v>0</v>
      </c>
      <c r="BW1686" s="39">
        <v>0</v>
      </c>
      <c r="BX1686" s="39">
        <v>0</v>
      </c>
      <c r="BY1686" s="39">
        <v>0</v>
      </c>
      <c r="BZ1686" s="39">
        <v>0</v>
      </c>
      <c r="CA1686" s="39">
        <v>0</v>
      </c>
      <c r="CB1686" s="39">
        <v>0</v>
      </c>
      <c r="CC1686" s="39">
        <v>0</v>
      </c>
      <c r="CD1686" s="39">
        <v>0</v>
      </c>
      <c r="CE1686" s="39">
        <v>0</v>
      </c>
      <c r="CF1686" s="39">
        <v>0</v>
      </c>
      <c r="CG1686" s="39">
        <v>0</v>
      </c>
      <c r="CH1686" s="39">
        <v>0</v>
      </c>
      <c r="CI1686" s="39">
        <v>0</v>
      </c>
      <c r="CJ1686" s="39">
        <v>0</v>
      </c>
      <c r="CK1686" s="39">
        <v>0</v>
      </c>
      <c r="CL1686" s="39">
        <v>0</v>
      </c>
      <c r="CM1686" s="39">
        <v>0</v>
      </c>
      <c r="CN1686" s="39">
        <v>0</v>
      </c>
      <c r="CO1686" s="39">
        <v>0</v>
      </c>
      <c r="CP1686" s="39">
        <v>0</v>
      </c>
      <c r="CQ1686" s="39">
        <v>0</v>
      </c>
      <c r="CR1686" s="39">
        <v>0</v>
      </c>
      <c r="CS1686" s="39">
        <v>0</v>
      </c>
      <c r="CT1686" s="39">
        <v>0</v>
      </c>
      <c r="CU1686" s="39">
        <v>0</v>
      </c>
      <c r="CV1686" s="39">
        <v>0</v>
      </c>
      <c r="CW1686" s="39">
        <v>0</v>
      </c>
      <c r="CX1686" s="39">
        <v>0</v>
      </c>
      <c r="CY1686" s="39">
        <v>0</v>
      </c>
      <c r="CZ1686" s="39">
        <v>0</v>
      </c>
      <c r="DA1686" s="39">
        <v>0</v>
      </c>
      <c r="DB1686" s="39">
        <v>0</v>
      </c>
      <c r="DC1686" s="39">
        <v>0</v>
      </c>
      <c r="DD1686" s="39">
        <v>0</v>
      </c>
      <c r="DE1686" s="39">
        <v>0</v>
      </c>
      <c r="DF1686" s="39">
        <v>0</v>
      </c>
      <c r="DG1686" s="39">
        <v>0</v>
      </c>
      <c r="DH1686" s="39">
        <v>0</v>
      </c>
      <c r="DI1686" s="39">
        <v>0</v>
      </c>
      <c r="DJ1686" s="39">
        <v>0</v>
      </c>
      <c r="DK1686" s="39">
        <v>0</v>
      </c>
      <c r="DL1686" s="39">
        <v>0</v>
      </c>
      <c r="DM1686" s="39">
        <v>0</v>
      </c>
      <c r="DN1686" s="39">
        <v>0</v>
      </c>
      <c r="DO1686" s="39">
        <v>0</v>
      </c>
      <c r="DP1686" s="39">
        <v>0</v>
      </c>
      <c r="DQ1686" s="39">
        <v>0</v>
      </c>
      <c r="DR1686" s="39">
        <v>0</v>
      </c>
      <c r="DS1686" s="39">
        <v>0</v>
      </c>
    </row>
    <row r="1687" spans="1:123" x14ac:dyDescent="0.45">
      <c r="B1687" s="190"/>
      <c r="C1687" s="171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71"/>
      <c r="AI1687" s="171"/>
      <c r="AJ1687" s="171"/>
      <c r="AK1687" s="171"/>
      <c r="AL1687" s="171"/>
      <c r="AM1687" s="171"/>
      <c r="AN1687" s="171"/>
      <c r="AO1687" s="171"/>
      <c r="AP1687" s="171"/>
      <c r="AQ1687" s="171"/>
      <c r="AR1687" s="171"/>
      <c r="AS1687" s="171"/>
      <c r="AT1687" s="171"/>
      <c r="AU1687" s="171"/>
      <c r="AV1687" s="171"/>
      <c r="AW1687" s="171"/>
      <c r="AX1687" s="171"/>
      <c r="AY1687" s="171"/>
      <c r="AZ1687" s="171"/>
      <c r="BA1687" s="171"/>
      <c r="BB1687" s="171"/>
      <c r="BC1687" s="171"/>
      <c r="BD1687" s="171"/>
      <c r="BE1687" s="171"/>
      <c r="BF1687" s="171"/>
      <c r="BG1687" s="171"/>
      <c r="BH1687" s="184"/>
      <c r="BI1687" s="178"/>
      <c r="BJ1687" s="178"/>
      <c r="BK1687" s="172"/>
      <c r="BM1687" s="9"/>
      <c r="BO1687" s="40">
        <f t="shared" ref="BO1687:CT1687" si="82">ROWS(C1685:C1704)-COUNTBLANK(C1685:C1704)</f>
        <v>0</v>
      </c>
      <c r="BP1687" s="40">
        <f t="shared" si="82"/>
        <v>0</v>
      </c>
      <c r="BQ1687" s="40">
        <f t="shared" si="82"/>
        <v>0</v>
      </c>
      <c r="BR1687" s="40">
        <f t="shared" si="82"/>
        <v>0</v>
      </c>
      <c r="BS1687" s="40">
        <f t="shared" si="82"/>
        <v>0</v>
      </c>
      <c r="BT1687" s="40">
        <f t="shared" si="82"/>
        <v>0</v>
      </c>
      <c r="BU1687" s="40">
        <f t="shared" si="82"/>
        <v>0</v>
      </c>
      <c r="BV1687" s="40">
        <f t="shared" si="82"/>
        <v>0</v>
      </c>
      <c r="BW1687" s="40">
        <f t="shared" si="82"/>
        <v>0</v>
      </c>
      <c r="BX1687" s="40">
        <f t="shared" si="82"/>
        <v>0</v>
      </c>
      <c r="BY1687" s="40">
        <f t="shared" si="82"/>
        <v>0</v>
      </c>
      <c r="BZ1687" s="40">
        <f t="shared" si="82"/>
        <v>0</v>
      </c>
      <c r="CA1687" s="40">
        <f t="shared" si="82"/>
        <v>0</v>
      </c>
      <c r="CB1687" s="40">
        <f t="shared" si="82"/>
        <v>0</v>
      </c>
      <c r="CC1687" s="40">
        <f t="shared" si="82"/>
        <v>0</v>
      </c>
      <c r="CD1687" s="40">
        <f t="shared" si="82"/>
        <v>0</v>
      </c>
      <c r="CE1687" s="40">
        <f t="shared" si="82"/>
        <v>0</v>
      </c>
      <c r="CF1687" s="40">
        <f t="shared" si="82"/>
        <v>0</v>
      </c>
      <c r="CG1687" s="40">
        <f t="shared" si="82"/>
        <v>0</v>
      </c>
      <c r="CH1687" s="40">
        <f t="shared" si="82"/>
        <v>0</v>
      </c>
      <c r="CI1687" s="40">
        <f t="shared" si="82"/>
        <v>0</v>
      </c>
      <c r="CJ1687" s="40">
        <f t="shared" si="82"/>
        <v>0</v>
      </c>
      <c r="CK1687" s="40">
        <f t="shared" si="82"/>
        <v>0</v>
      </c>
      <c r="CL1687" s="40">
        <f t="shared" si="82"/>
        <v>0</v>
      </c>
      <c r="CM1687" s="40">
        <f t="shared" si="82"/>
        <v>0</v>
      </c>
      <c r="CN1687" s="40">
        <f t="shared" si="82"/>
        <v>0</v>
      </c>
      <c r="CO1687" s="40">
        <f t="shared" si="82"/>
        <v>0</v>
      </c>
      <c r="CP1687" s="40">
        <f t="shared" si="82"/>
        <v>0</v>
      </c>
      <c r="CQ1687" s="40">
        <f t="shared" si="82"/>
        <v>0</v>
      </c>
      <c r="CR1687" s="40">
        <f t="shared" si="82"/>
        <v>0</v>
      </c>
      <c r="CS1687" s="40">
        <f t="shared" si="82"/>
        <v>0</v>
      </c>
      <c r="CT1687" s="40">
        <f t="shared" si="82"/>
        <v>0</v>
      </c>
      <c r="CU1687" s="40">
        <f t="shared" ref="CU1687:DS1687" si="83">ROWS(AI1685:AI1704)-COUNTBLANK(AI1685:AI1704)</f>
        <v>0</v>
      </c>
      <c r="CV1687" s="40">
        <f t="shared" si="83"/>
        <v>0</v>
      </c>
      <c r="CW1687" s="40">
        <f t="shared" si="83"/>
        <v>0</v>
      </c>
      <c r="CX1687" s="40">
        <f t="shared" si="83"/>
        <v>0</v>
      </c>
      <c r="CY1687" s="40">
        <f t="shared" si="83"/>
        <v>0</v>
      </c>
      <c r="CZ1687" s="40">
        <f t="shared" si="83"/>
        <v>0</v>
      </c>
      <c r="DA1687" s="40">
        <f t="shared" si="83"/>
        <v>0</v>
      </c>
      <c r="DB1687" s="40">
        <f t="shared" si="83"/>
        <v>0</v>
      </c>
      <c r="DC1687" s="40">
        <f t="shared" si="83"/>
        <v>0</v>
      </c>
      <c r="DD1687" s="40">
        <f t="shared" si="83"/>
        <v>0</v>
      </c>
      <c r="DE1687" s="40">
        <f t="shared" si="83"/>
        <v>0</v>
      </c>
      <c r="DF1687" s="40">
        <f t="shared" si="83"/>
        <v>0</v>
      </c>
      <c r="DG1687" s="40">
        <f t="shared" si="83"/>
        <v>0</v>
      </c>
      <c r="DH1687" s="40">
        <f t="shared" si="83"/>
        <v>0</v>
      </c>
      <c r="DI1687" s="40">
        <f t="shared" si="83"/>
        <v>0</v>
      </c>
      <c r="DJ1687" s="40">
        <f t="shared" si="83"/>
        <v>0</v>
      </c>
      <c r="DK1687" s="40">
        <f t="shared" si="83"/>
        <v>0</v>
      </c>
      <c r="DL1687" s="40">
        <f t="shared" si="83"/>
        <v>0</v>
      </c>
      <c r="DM1687" s="40">
        <f t="shared" si="83"/>
        <v>0</v>
      </c>
      <c r="DN1687" s="40">
        <f t="shared" si="83"/>
        <v>0</v>
      </c>
      <c r="DO1687" s="40">
        <f t="shared" si="83"/>
        <v>0</v>
      </c>
      <c r="DP1687" s="40">
        <f t="shared" si="83"/>
        <v>0</v>
      </c>
      <c r="DQ1687" s="40">
        <f t="shared" si="83"/>
        <v>0</v>
      </c>
      <c r="DR1687" s="40">
        <f t="shared" si="83"/>
        <v>0</v>
      </c>
      <c r="DS1687" s="40">
        <f t="shared" si="83"/>
        <v>0</v>
      </c>
    </row>
    <row r="1688" spans="1:123" x14ac:dyDescent="0.45">
      <c r="B1688" s="190"/>
      <c r="C1688" s="171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71"/>
      <c r="AI1688" s="171"/>
      <c r="AJ1688" s="171"/>
      <c r="AK1688" s="171"/>
      <c r="AL1688" s="171"/>
      <c r="AM1688" s="171"/>
      <c r="AN1688" s="171"/>
      <c r="AO1688" s="171"/>
      <c r="AP1688" s="171"/>
      <c r="AQ1688" s="171"/>
      <c r="AR1688" s="171"/>
      <c r="AS1688" s="171"/>
      <c r="AT1688" s="171"/>
      <c r="AU1688" s="171"/>
      <c r="AV1688" s="171"/>
      <c r="AW1688" s="171"/>
      <c r="AX1688" s="171"/>
      <c r="AY1688" s="171"/>
      <c r="AZ1688" s="171"/>
      <c r="BA1688" s="171"/>
      <c r="BB1688" s="171"/>
      <c r="BC1688" s="171"/>
      <c r="BD1688" s="171"/>
      <c r="BE1688" s="171"/>
      <c r="BF1688" s="171"/>
      <c r="BG1688" s="171"/>
      <c r="BH1688" s="184"/>
      <c r="BI1688" s="178"/>
      <c r="BJ1688" s="178"/>
      <c r="BK1688" s="172"/>
      <c r="BM1688" s="9"/>
    </row>
    <row r="1689" spans="1:123" x14ac:dyDescent="0.45">
      <c r="B1689" s="190"/>
      <c r="C1689" s="171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71"/>
      <c r="AI1689" s="171"/>
      <c r="AJ1689" s="171"/>
      <c r="AK1689" s="171"/>
      <c r="AL1689" s="171"/>
      <c r="AM1689" s="171"/>
      <c r="AN1689" s="171"/>
      <c r="AO1689" s="171"/>
      <c r="AP1689" s="171"/>
      <c r="AQ1689" s="171"/>
      <c r="AR1689" s="171"/>
      <c r="AS1689" s="171"/>
      <c r="AT1689" s="171"/>
      <c r="AU1689" s="171"/>
      <c r="AV1689" s="171"/>
      <c r="AW1689" s="171"/>
      <c r="AX1689" s="171"/>
      <c r="AY1689" s="171"/>
      <c r="AZ1689" s="171"/>
      <c r="BA1689" s="171"/>
      <c r="BB1689" s="171"/>
      <c r="BC1689" s="171"/>
      <c r="BD1689" s="171"/>
      <c r="BE1689" s="171"/>
      <c r="BF1689" s="171"/>
      <c r="BG1689" s="171"/>
      <c r="BH1689" s="184"/>
      <c r="BI1689" s="178"/>
      <c r="BJ1689" s="178"/>
      <c r="BK1689" s="172"/>
      <c r="BM1689" s="9"/>
      <c r="BO1689" s="22" t="s">
        <v>257</v>
      </c>
      <c r="BP1689" s="22" t="s">
        <v>587</v>
      </c>
      <c r="BQ1689" s="22" t="s">
        <v>590</v>
      </c>
      <c r="BR1689" s="22" t="s">
        <v>588</v>
      </c>
      <c r="BS1689" s="22" t="s">
        <v>589</v>
      </c>
    </row>
    <row r="1690" spans="1:123" x14ac:dyDescent="0.45">
      <c r="B1690" s="190"/>
      <c r="C1690" s="171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71"/>
      <c r="AI1690" s="171"/>
      <c r="AJ1690" s="171"/>
      <c r="AK1690" s="171"/>
      <c r="AL1690" s="171"/>
      <c r="AM1690" s="171"/>
      <c r="AN1690" s="171"/>
      <c r="AO1690" s="171"/>
      <c r="AP1690" s="171"/>
      <c r="AQ1690" s="171"/>
      <c r="AR1690" s="171"/>
      <c r="AS1690" s="171"/>
      <c r="AT1690" s="171"/>
      <c r="AU1690" s="171"/>
      <c r="AV1690" s="171"/>
      <c r="AW1690" s="171"/>
      <c r="AX1690" s="171"/>
      <c r="AY1690" s="171"/>
      <c r="AZ1690" s="171"/>
      <c r="BA1690" s="171"/>
      <c r="BB1690" s="171"/>
      <c r="BC1690" s="171"/>
      <c r="BD1690" s="171"/>
      <c r="BE1690" s="171"/>
      <c r="BF1690" s="171"/>
      <c r="BG1690" s="171"/>
      <c r="BH1690" s="184"/>
      <c r="BI1690" s="178"/>
      <c r="BJ1690" s="178"/>
      <c r="BK1690" s="172"/>
      <c r="BM1690" s="9"/>
      <c r="BO1690" s="23">
        <f>ROWS(BH1685:BH1704)-COUNTBLANK(BH1685:BH1704)</f>
        <v>0</v>
      </c>
      <c r="BP1690" s="23">
        <f>COUNTIF(BK1685:BK1704,"FALSE")</f>
        <v>0</v>
      </c>
      <c r="BQ1690" s="23">
        <f>BO1690-BP1690</f>
        <v>0</v>
      </c>
      <c r="BR1690" s="23">
        <f>COUNTIF(BJ1685:BJ1704,"O")</f>
        <v>0</v>
      </c>
      <c r="BS1690" s="23">
        <f>COUNTIF(BJ1685:BJ1704,"*~?")</f>
        <v>0</v>
      </c>
    </row>
    <row r="1691" spans="1:123" x14ac:dyDescent="0.45">
      <c r="B1691" s="190"/>
      <c r="C1691" s="171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71"/>
      <c r="AI1691" s="171"/>
      <c r="AJ1691" s="171"/>
      <c r="AK1691" s="171"/>
      <c r="AL1691" s="171"/>
      <c r="AM1691" s="171"/>
      <c r="AN1691" s="171"/>
      <c r="AO1691" s="171"/>
      <c r="AP1691" s="171"/>
      <c r="AQ1691" s="171"/>
      <c r="AR1691" s="171"/>
      <c r="AS1691" s="171"/>
      <c r="AT1691" s="171"/>
      <c r="AU1691" s="171"/>
      <c r="AV1691" s="171"/>
      <c r="AW1691" s="171"/>
      <c r="AX1691" s="171"/>
      <c r="AY1691" s="171"/>
      <c r="AZ1691" s="171"/>
      <c r="BA1691" s="171"/>
      <c r="BB1691" s="171"/>
      <c r="BC1691" s="171"/>
      <c r="BD1691" s="171"/>
      <c r="BE1691" s="171"/>
      <c r="BF1691" s="171"/>
      <c r="BG1691" s="171"/>
      <c r="BH1691" s="184"/>
      <c r="BI1691" s="178"/>
      <c r="BJ1691" s="178"/>
      <c r="BK1691" s="172"/>
      <c r="BM1691" s="9"/>
    </row>
    <row r="1692" spans="1:123" x14ac:dyDescent="0.45">
      <c r="B1692" s="190"/>
      <c r="C1692" s="171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71"/>
      <c r="AI1692" s="171"/>
      <c r="AJ1692" s="171"/>
      <c r="AK1692" s="171"/>
      <c r="AL1692" s="171"/>
      <c r="AM1692" s="171"/>
      <c r="AN1692" s="171"/>
      <c r="AO1692" s="171"/>
      <c r="AP1692" s="171"/>
      <c r="AQ1692" s="171"/>
      <c r="AR1692" s="171"/>
      <c r="AS1692" s="171"/>
      <c r="AT1692" s="171"/>
      <c r="AU1692" s="171"/>
      <c r="AV1692" s="171"/>
      <c r="AW1692" s="171"/>
      <c r="AX1692" s="171"/>
      <c r="AY1692" s="171"/>
      <c r="AZ1692" s="171"/>
      <c r="BA1692" s="171"/>
      <c r="BB1692" s="171"/>
      <c r="BC1692" s="171"/>
      <c r="BD1692" s="171"/>
      <c r="BE1692" s="171"/>
      <c r="BF1692" s="171"/>
      <c r="BG1692" s="171"/>
      <c r="BH1692" s="184"/>
      <c r="BI1692" s="178"/>
      <c r="BJ1692" s="178"/>
      <c r="BK1692" s="172"/>
      <c r="BM1692" s="9"/>
      <c r="BO1692" s="23"/>
      <c r="BP1692" s="22" t="s">
        <v>455</v>
      </c>
      <c r="BQ1692" s="22" t="s">
        <v>337</v>
      </c>
      <c r="BR1692" s="22" t="s">
        <v>456</v>
      </c>
      <c r="BS1692" s="88" t="s">
        <v>338</v>
      </c>
      <c r="BT1692" s="88" t="s">
        <v>340</v>
      </c>
      <c r="BU1692" s="88" t="s">
        <v>339</v>
      </c>
    </row>
    <row r="1693" spans="1:123" x14ac:dyDescent="0.45">
      <c r="B1693" s="190"/>
      <c r="C1693" s="171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71"/>
      <c r="AI1693" s="171"/>
      <c r="AJ1693" s="171"/>
      <c r="AK1693" s="171"/>
      <c r="AL1693" s="171"/>
      <c r="AM1693" s="171"/>
      <c r="AN1693" s="171"/>
      <c r="AO1693" s="171"/>
      <c r="AP1693" s="171"/>
      <c r="AQ1693" s="171"/>
      <c r="AR1693" s="171"/>
      <c r="AS1693" s="171"/>
      <c r="AT1693" s="171"/>
      <c r="AU1693" s="171"/>
      <c r="AV1693" s="171"/>
      <c r="AW1693" s="171"/>
      <c r="AX1693" s="171"/>
      <c r="AY1693" s="171"/>
      <c r="AZ1693" s="171"/>
      <c r="BA1693" s="171"/>
      <c r="BB1693" s="171"/>
      <c r="BC1693" s="171"/>
      <c r="BD1693" s="171"/>
      <c r="BE1693" s="171"/>
      <c r="BF1693" s="171"/>
      <c r="BG1693" s="171"/>
      <c r="BH1693" s="184"/>
      <c r="BI1693" s="178"/>
      <c r="BJ1693" s="178"/>
      <c r="BK1693" s="172"/>
      <c r="BM1693" s="9"/>
      <c r="BO1693" s="22" t="s">
        <v>260</v>
      </c>
      <c r="BP1693" s="25">
        <f>IF(ISNUMBER(SEARCH("S",A1626)),COUNTIF(BK1685:BK1694,"False"),0)</f>
        <v>0</v>
      </c>
      <c r="BQ1693" s="25">
        <f>IF(ISNUMBER(SEARCH("S",A1626)),COUNTIF(BK1695:BK1704,"False"),0)</f>
        <v>0</v>
      </c>
      <c r="BR1693" s="25">
        <v>0</v>
      </c>
      <c r="BS1693" s="25">
        <f>IF(ISNUMBER(SEARCH("S",A1626)),COUNTIF(BK1685:BK1689,"False")+COUNTIF(BK1700:BK1702,"False"),0)</f>
        <v>0</v>
      </c>
      <c r="BT1693" s="25">
        <f>IF(ISNUMBER(SEARCH("S",A1626)),COUNTIF(BK1690:BK1694,"False"),0)</f>
        <v>0</v>
      </c>
      <c r="BU1693" s="25">
        <f>IF(ISNUMBER(SEARCH("S",A1626)),COUNTIF(BK1695:BK1699,"False")+COUNTIF(BK1703:BK1704,"False"),0)</f>
        <v>0</v>
      </c>
    </row>
    <row r="1694" spans="1:123" x14ac:dyDescent="0.45">
      <c r="B1694" s="190"/>
      <c r="C1694" s="171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71"/>
      <c r="AI1694" s="171"/>
      <c r="AJ1694" s="171"/>
      <c r="AK1694" s="171"/>
      <c r="AL1694" s="171"/>
      <c r="AM1694" s="171"/>
      <c r="AN1694" s="171"/>
      <c r="AO1694" s="171"/>
      <c r="AP1694" s="171"/>
      <c r="AQ1694" s="171"/>
      <c r="AR1694" s="171"/>
      <c r="AS1694" s="171"/>
      <c r="AT1694" s="171"/>
      <c r="AU1694" s="171"/>
      <c r="AV1694" s="171"/>
      <c r="AW1694" s="171"/>
      <c r="AX1694" s="171"/>
      <c r="AY1694" s="171"/>
      <c r="AZ1694" s="171"/>
      <c r="BA1694" s="171"/>
      <c r="BB1694" s="171"/>
      <c r="BC1694" s="171"/>
      <c r="BD1694" s="171"/>
      <c r="BE1694" s="171"/>
      <c r="BF1694" s="171"/>
      <c r="BG1694" s="171"/>
      <c r="BH1694" s="184"/>
      <c r="BI1694" s="178"/>
      <c r="BJ1694" s="178"/>
      <c r="BK1694" s="172"/>
      <c r="BM1694" s="9"/>
      <c r="BO1694" s="22" t="s">
        <v>352</v>
      </c>
      <c r="BP1694" s="25">
        <f>IF(ISNUMBER(SEARCH("P",A1626)),COUNTIF(BK1685:BK1694,"False"),0)</f>
        <v>0</v>
      </c>
      <c r="BQ1694" s="25">
        <f>IF(ISNUMBER(SEARCH("P",A1626)),COUNTIF(BK1692:BK1701,"False"),0)</f>
        <v>0</v>
      </c>
      <c r="BR1694" s="25">
        <v>0</v>
      </c>
      <c r="BS1694" s="25">
        <f>IF(ISNUMBER(SEARCH("P",A1626)),COUNTIF(BK1685:BK1689,"False")+COUNTIF(BK1698:BK1699,"False"),0)</f>
        <v>0</v>
      </c>
      <c r="BT1694" s="25">
        <f>IF(ISNUMBER(SEARCH("P",A1626)),COUNTIF(BK1690:BK1693,"False"),0)</f>
        <v>0</v>
      </c>
      <c r="BU1694" s="25">
        <f>IF(ISNUMBER(SEARCH("P",A1626)),COUNTIF(BK1694:BK1697,"False")+COUNTIF(BK1700:BK1701,"False"),0)</f>
        <v>0</v>
      </c>
    </row>
    <row r="1695" spans="1:123" x14ac:dyDescent="0.45">
      <c r="B1695" s="190"/>
      <c r="C1695" s="171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71"/>
      <c r="AI1695" s="171"/>
      <c r="AJ1695" s="171"/>
      <c r="AK1695" s="171"/>
      <c r="AL1695" s="171"/>
      <c r="AM1695" s="171"/>
      <c r="AN1695" s="171"/>
      <c r="AO1695" s="171"/>
      <c r="AP1695" s="171"/>
      <c r="AQ1695" s="171"/>
      <c r="AR1695" s="171"/>
      <c r="AS1695" s="171"/>
      <c r="AT1695" s="171"/>
      <c r="AU1695" s="171"/>
      <c r="AV1695" s="171"/>
      <c r="AW1695" s="171"/>
      <c r="AX1695" s="171"/>
      <c r="AY1695" s="171"/>
      <c r="AZ1695" s="171"/>
      <c r="BA1695" s="171"/>
      <c r="BB1695" s="171"/>
      <c r="BC1695" s="171"/>
      <c r="BD1695" s="171"/>
      <c r="BE1695" s="171"/>
      <c r="BF1695" s="171"/>
      <c r="BG1695" s="171"/>
      <c r="BH1695" s="184"/>
      <c r="BI1695" s="178"/>
      <c r="BJ1695" s="178"/>
      <c r="BK1695" s="172"/>
      <c r="BM1695" s="9"/>
      <c r="BO1695" s="22" t="s">
        <v>353</v>
      </c>
      <c r="BP1695" s="25">
        <v>0</v>
      </c>
      <c r="BQ1695" s="25">
        <v>0</v>
      </c>
      <c r="BR1695" s="25">
        <v>0</v>
      </c>
      <c r="BS1695" s="25">
        <v>0</v>
      </c>
      <c r="BT1695" s="25">
        <v>0</v>
      </c>
      <c r="BU1695" s="25">
        <v>0</v>
      </c>
    </row>
    <row r="1696" spans="1:123" x14ac:dyDescent="0.45">
      <c r="B1696" s="190"/>
      <c r="C1696" s="171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71"/>
      <c r="AI1696" s="171"/>
      <c r="AJ1696" s="171"/>
      <c r="AK1696" s="171"/>
      <c r="AL1696" s="171"/>
      <c r="AM1696" s="171"/>
      <c r="AN1696" s="171"/>
      <c r="AO1696" s="171"/>
      <c r="AP1696" s="171"/>
      <c r="AQ1696" s="171"/>
      <c r="AR1696" s="171"/>
      <c r="AS1696" s="171"/>
      <c r="AT1696" s="171"/>
      <c r="AU1696" s="171"/>
      <c r="AV1696" s="171"/>
      <c r="AW1696" s="171"/>
      <c r="AX1696" s="171"/>
      <c r="AY1696" s="171"/>
      <c r="AZ1696" s="171"/>
      <c r="BA1696" s="171"/>
      <c r="BB1696" s="171"/>
      <c r="BC1696" s="171"/>
      <c r="BD1696" s="171"/>
      <c r="BE1696" s="171"/>
      <c r="BF1696" s="171"/>
      <c r="BG1696" s="171"/>
      <c r="BH1696" s="184"/>
      <c r="BI1696" s="178"/>
      <c r="BJ1696" s="178"/>
      <c r="BK1696" s="172"/>
      <c r="BM1696" s="9"/>
    </row>
    <row r="1697" spans="1:123" x14ac:dyDescent="0.45">
      <c r="B1697" s="190"/>
      <c r="C1697" s="171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71"/>
      <c r="AI1697" s="171"/>
      <c r="AJ1697" s="171"/>
      <c r="AK1697" s="171"/>
      <c r="AL1697" s="171"/>
      <c r="AM1697" s="171"/>
      <c r="AN1697" s="171"/>
      <c r="AO1697" s="171"/>
      <c r="AP1697" s="171"/>
      <c r="AQ1697" s="171"/>
      <c r="AR1697" s="171"/>
      <c r="AS1697" s="171"/>
      <c r="AT1697" s="171"/>
      <c r="AU1697" s="171"/>
      <c r="AV1697" s="171"/>
      <c r="AW1697" s="171"/>
      <c r="AX1697" s="171"/>
      <c r="AY1697" s="171"/>
      <c r="AZ1697" s="171"/>
      <c r="BA1697" s="171"/>
      <c r="BB1697" s="171"/>
      <c r="BC1697" s="171"/>
      <c r="BD1697" s="171"/>
      <c r="BE1697" s="171"/>
      <c r="BF1697" s="171"/>
      <c r="BG1697" s="171"/>
      <c r="BH1697" s="184"/>
      <c r="BI1697" s="178"/>
      <c r="BJ1697" s="178"/>
      <c r="BK1697" s="172"/>
      <c r="BM1697" s="9"/>
    </row>
    <row r="1698" spans="1:123" x14ac:dyDescent="0.45">
      <c r="B1698" s="190"/>
      <c r="C1698" s="171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71"/>
      <c r="AI1698" s="171"/>
      <c r="AJ1698" s="171"/>
      <c r="AK1698" s="171"/>
      <c r="AL1698" s="171"/>
      <c r="AM1698" s="171"/>
      <c r="AN1698" s="171"/>
      <c r="AO1698" s="171"/>
      <c r="AP1698" s="171"/>
      <c r="AQ1698" s="171"/>
      <c r="AR1698" s="171"/>
      <c r="AS1698" s="171"/>
      <c r="AT1698" s="171"/>
      <c r="AU1698" s="171"/>
      <c r="AV1698" s="171"/>
      <c r="AW1698" s="171"/>
      <c r="AX1698" s="171"/>
      <c r="AY1698" s="171"/>
      <c r="AZ1698" s="171"/>
      <c r="BA1698" s="171"/>
      <c r="BB1698" s="171"/>
      <c r="BC1698" s="171"/>
      <c r="BD1698" s="171"/>
      <c r="BE1698" s="171"/>
      <c r="BF1698" s="171"/>
      <c r="BG1698" s="171"/>
      <c r="BH1698" s="184"/>
      <c r="BI1698" s="178"/>
      <c r="BJ1698" s="178"/>
      <c r="BK1698" s="172"/>
      <c r="BM1698" s="9"/>
    </row>
    <row r="1699" spans="1:123" x14ac:dyDescent="0.45">
      <c r="B1699" s="190"/>
      <c r="C1699" s="171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71"/>
      <c r="AI1699" s="171"/>
      <c r="AJ1699" s="171"/>
      <c r="AK1699" s="171"/>
      <c r="AL1699" s="171"/>
      <c r="AM1699" s="171"/>
      <c r="AN1699" s="171"/>
      <c r="AO1699" s="171"/>
      <c r="AP1699" s="171"/>
      <c r="AQ1699" s="171"/>
      <c r="AR1699" s="171"/>
      <c r="AS1699" s="171"/>
      <c r="AT1699" s="171"/>
      <c r="AU1699" s="171"/>
      <c r="AV1699" s="171"/>
      <c r="AW1699" s="171"/>
      <c r="AX1699" s="171"/>
      <c r="AY1699" s="171"/>
      <c r="AZ1699" s="171"/>
      <c r="BA1699" s="171"/>
      <c r="BB1699" s="171"/>
      <c r="BC1699" s="171"/>
      <c r="BD1699" s="171"/>
      <c r="BE1699" s="171"/>
      <c r="BF1699" s="171"/>
      <c r="BG1699" s="171"/>
      <c r="BH1699" s="184"/>
      <c r="BI1699" s="178"/>
      <c r="BJ1699" s="178"/>
      <c r="BK1699" s="172"/>
      <c r="BM1699" s="9"/>
    </row>
    <row r="1700" spans="1:123" x14ac:dyDescent="0.45">
      <c r="B1700" s="190"/>
      <c r="C1700" s="171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71"/>
      <c r="AI1700" s="171"/>
      <c r="AJ1700" s="171"/>
      <c r="AK1700" s="171"/>
      <c r="AL1700" s="171"/>
      <c r="AM1700" s="171"/>
      <c r="AN1700" s="171"/>
      <c r="AO1700" s="171"/>
      <c r="AP1700" s="171"/>
      <c r="AQ1700" s="171"/>
      <c r="AR1700" s="171"/>
      <c r="AS1700" s="171"/>
      <c r="AT1700" s="171"/>
      <c r="AU1700" s="171"/>
      <c r="AV1700" s="171"/>
      <c r="AW1700" s="171"/>
      <c r="AX1700" s="171"/>
      <c r="AY1700" s="171"/>
      <c r="AZ1700" s="171"/>
      <c r="BA1700" s="171"/>
      <c r="BB1700" s="171"/>
      <c r="BC1700" s="171"/>
      <c r="BD1700" s="171"/>
      <c r="BE1700" s="171"/>
      <c r="BF1700" s="171"/>
      <c r="BG1700" s="171"/>
      <c r="BH1700" s="184"/>
      <c r="BI1700" s="178"/>
      <c r="BJ1700" s="178"/>
      <c r="BK1700" s="172"/>
      <c r="BM1700" s="9"/>
    </row>
    <row r="1701" spans="1:123" x14ac:dyDescent="0.45">
      <c r="B1701" s="190"/>
      <c r="C1701" s="171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71"/>
      <c r="AI1701" s="171"/>
      <c r="AJ1701" s="171"/>
      <c r="AK1701" s="171"/>
      <c r="AL1701" s="171"/>
      <c r="AM1701" s="171"/>
      <c r="AN1701" s="171"/>
      <c r="AO1701" s="171"/>
      <c r="AP1701" s="171"/>
      <c r="AQ1701" s="171"/>
      <c r="AR1701" s="171"/>
      <c r="AS1701" s="171"/>
      <c r="AT1701" s="171"/>
      <c r="AU1701" s="171"/>
      <c r="AV1701" s="171"/>
      <c r="AW1701" s="171"/>
      <c r="AX1701" s="171"/>
      <c r="AY1701" s="171"/>
      <c r="AZ1701" s="171"/>
      <c r="BA1701" s="171"/>
      <c r="BB1701" s="171"/>
      <c r="BC1701" s="171"/>
      <c r="BD1701" s="171"/>
      <c r="BE1701" s="171"/>
      <c r="BF1701" s="171"/>
      <c r="BG1701" s="171"/>
      <c r="BH1701" s="184"/>
      <c r="BI1701" s="178"/>
      <c r="BJ1701" s="178"/>
      <c r="BK1701" s="172"/>
      <c r="BM1701" s="9"/>
    </row>
    <row r="1702" spans="1:123" x14ac:dyDescent="0.45">
      <c r="B1702" s="190"/>
      <c r="C1702" s="171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71"/>
      <c r="AI1702" s="171"/>
      <c r="AJ1702" s="171"/>
      <c r="AK1702" s="171"/>
      <c r="AL1702" s="171"/>
      <c r="AM1702" s="171"/>
      <c r="AN1702" s="171"/>
      <c r="AO1702" s="171"/>
      <c r="AP1702" s="171"/>
      <c r="AQ1702" s="171"/>
      <c r="AR1702" s="171"/>
      <c r="AS1702" s="171"/>
      <c r="AT1702" s="171"/>
      <c r="AU1702" s="171"/>
      <c r="AV1702" s="171"/>
      <c r="AW1702" s="171"/>
      <c r="AX1702" s="171"/>
      <c r="AY1702" s="171"/>
      <c r="AZ1702" s="171"/>
      <c r="BA1702" s="171"/>
      <c r="BB1702" s="171"/>
      <c r="BC1702" s="171"/>
      <c r="BD1702" s="171"/>
      <c r="BE1702" s="171"/>
      <c r="BF1702" s="171"/>
      <c r="BG1702" s="171"/>
      <c r="BH1702" s="184"/>
      <c r="BI1702" s="178"/>
      <c r="BJ1702" s="178"/>
      <c r="BK1702" s="172"/>
      <c r="BM1702" s="9"/>
    </row>
    <row r="1703" spans="1:123" x14ac:dyDescent="0.45">
      <c r="B1703" s="190"/>
      <c r="C1703" s="171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71"/>
      <c r="AI1703" s="171"/>
      <c r="AJ1703" s="171"/>
      <c r="AK1703" s="171"/>
      <c r="AL1703" s="171"/>
      <c r="AM1703" s="171"/>
      <c r="AN1703" s="171"/>
      <c r="AO1703" s="171"/>
      <c r="AP1703" s="171"/>
      <c r="AQ1703" s="171"/>
      <c r="AR1703" s="171"/>
      <c r="AS1703" s="171"/>
      <c r="AT1703" s="171"/>
      <c r="AU1703" s="171"/>
      <c r="AV1703" s="171"/>
      <c r="AW1703" s="171"/>
      <c r="AX1703" s="171"/>
      <c r="AY1703" s="171"/>
      <c r="AZ1703" s="171"/>
      <c r="BA1703" s="171"/>
      <c r="BB1703" s="171"/>
      <c r="BC1703" s="171"/>
      <c r="BD1703" s="171"/>
      <c r="BE1703" s="171"/>
      <c r="BF1703" s="171"/>
      <c r="BG1703" s="171"/>
      <c r="BH1703" s="184"/>
      <c r="BI1703" s="178"/>
      <c r="BJ1703" s="178"/>
      <c r="BK1703" s="172"/>
      <c r="BM1703" s="9"/>
    </row>
    <row r="1704" spans="1:123" x14ac:dyDescent="0.45">
      <c r="B1704" s="190"/>
      <c r="C1704" s="171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71"/>
      <c r="AI1704" s="171"/>
      <c r="AJ1704" s="171"/>
      <c r="AK1704" s="171"/>
      <c r="AL1704" s="171"/>
      <c r="AM1704" s="171"/>
      <c r="AN1704" s="171"/>
      <c r="AO1704" s="171"/>
      <c r="AP1704" s="171"/>
      <c r="AQ1704" s="171"/>
      <c r="AR1704" s="171"/>
      <c r="AS1704" s="171"/>
      <c r="AT1704" s="171"/>
      <c r="AU1704" s="171"/>
      <c r="AV1704" s="171"/>
      <c r="AW1704" s="171"/>
      <c r="AX1704" s="171"/>
      <c r="AY1704" s="171"/>
      <c r="AZ1704" s="171"/>
      <c r="BA1704" s="171"/>
      <c r="BB1704" s="171"/>
      <c r="BC1704" s="171"/>
      <c r="BD1704" s="171"/>
      <c r="BE1704" s="171"/>
      <c r="BF1704" s="171"/>
      <c r="BG1704" s="171"/>
      <c r="BH1704" s="184"/>
      <c r="BI1704" s="178"/>
      <c r="BJ1704" s="178"/>
      <c r="BK1704" s="172"/>
      <c r="BM1704" s="9"/>
    </row>
    <row r="1705" spans="1:123" ht="21" x14ac:dyDescent="0.45">
      <c r="B1705" s="185"/>
      <c r="C1705" s="172"/>
      <c r="D1705" s="172"/>
      <c r="E1705" s="172"/>
      <c r="F1705" s="172"/>
      <c r="G1705" s="172"/>
      <c r="H1705" s="172"/>
      <c r="I1705" s="172"/>
      <c r="J1705" s="172"/>
      <c r="K1705" s="172"/>
      <c r="L1705" s="172"/>
      <c r="M1705" s="172"/>
      <c r="N1705" s="172"/>
      <c r="O1705" s="172"/>
      <c r="P1705" s="172"/>
      <c r="Q1705" s="172"/>
      <c r="R1705" s="172"/>
      <c r="S1705" s="172"/>
      <c r="T1705" s="172"/>
      <c r="U1705" s="172"/>
      <c r="V1705" s="172"/>
      <c r="W1705" s="172"/>
      <c r="X1705" s="172"/>
      <c r="Y1705" s="172"/>
      <c r="Z1705" s="172"/>
      <c r="AA1705" s="172"/>
      <c r="AB1705" s="172"/>
      <c r="AC1705" s="172"/>
      <c r="AD1705" s="172"/>
      <c r="AE1705" s="172"/>
      <c r="AF1705" s="172"/>
      <c r="AG1705" s="172"/>
      <c r="AH1705" s="172"/>
      <c r="AI1705" s="172"/>
      <c r="AJ1705" s="172"/>
      <c r="AK1705" s="172"/>
      <c r="AL1705" s="172"/>
      <c r="AM1705" s="172"/>
      <c r="AN1705" s="172"/>
      <c r="AO1705" s="172"/>
      <c r="AP1705" s="172"/>
      <c r="AQ1705" s="172"/>
      <c r="AR1705" s="172"/>
      <c r="AS1705" s="172"/>
      <c r="AT1705" s="172"/>
      <c r="AU1705" s="172"/>
      <c r="AV1705" s="172"/>
      <c r="AW1705" s="172"/>
      <c r="AX1705" s="172"/>
      <c r="AY1705" s="172"/>
      <c r="AZ1705" s="172"/>
      <c r="BA1705" s="172"/>
      <c r="BB1705" s="172"/>
      <c r="BC1705" s="172"/>
      <c r="BD1705" s="172"/>
      <c r="BE1705" s="172"/>
      <c r="BF1705" s="172"/>
      <c r="BG1705" s="172"/>
      <c r="BH1705" s="185"/>
      <c r="BI1705" s="178"/>
      <c r="BJ1705" s="172"/>
      <c r="BK1705" s="172"/>
      <c r="BO1705" s="5" t="s">
        <v>103</v>
      </c>
      <c r="BP1705" s="5" t="s">
        <v>508</v>
      </c>
      <c r="BQ1705" s="5" t="s">
        <v>104</v>
      </c>
      <c r="BR1705" s="5" t="s">
        <v>509</v>
      </c>
      <c r="BS1705" s="5" t="s">
        <v>549</v>
      </c>
      <c r="BT1705" s="5" t="s">
        <v>510</v>
      </c>
      <c r="BU1705" s="5" t="s">
        <v>511</v>
      </c>
      <c r="BV1705" s="5" t="s">
        <v>122</v>
      </c>
      <c r="BW1705" s="5" t="s">
        <v>558</v>
      </c>
      <c r="BX1705" s="5" t="s">
        <v>559</v>
      </c>
      <c r="BY1705" s="5" t="s">
        <v>111</v>
      </c>
      <c r="BZ1705" s="5" t="s">
        <v>512</v>
      </c>
      <c r="CA1705" s="5" t="s">
        <v>514</v>
      </c>
      <c r="CB1705" s="5" t="s">
        <v>560</v>
      </c>
      <c r="CC1705" s="5" t="s">
        <v>561</v>
      </c>
      <c r="CD1705" s="5" t="s">
        <v>515</v>
      </c>
      <c r="CE1705" s="5" t="s">
        <v>513</v>
      </c>
      <c r="CF1705" s="5" t="s">
        <v>562</v>
      </c>
      <c r="CG1705" s="5" t="s">
        <v>550</v>
      </c>
      <c r="CH1705" s="5" t="s">
        <v>551</v>
      </c>
      <c r="CI1705" s="5" t="s">
        <v>563</v>
      </c>
      <c r="CJ1705" s="5" t="s">
        <v>115</v>
      </c>
      <c r="CK1705" s="5" t="s">
        <v>112</v>
      </c>
      <c r="CL1705" s="5" t="s">
        <v>109</v>
      </c>
      <c r="CM1705" s="5" t="s">
        <v>552</v>
      </c>
      <c r="CN1705" s="5" t="s">
        <v>176</v>
      </c>
      <c r="CO1705" s="5" t="s">
        <v>177</v>
      </c>
      <c r="CP1705" s="5" t="s">
        <v>119</v>
      </c>
      <c r="CQ1705" s="5" t="s">
        <v>516</v>
      </c>
      <c r="CR1705" s="5" t="s">
        <v>178</v>
      </c>
      <c r="CS1705" s="5" t="s">
        <v>118</v>
      </c>
      <c r="CT1705" s="5" t="s">
        <v>108</v>
      </c>
      <c r="CU1705" s="5" t="s">
        <v>564</v>
      </c>
      <c r="CV1705" s="5" t="s">
        <v>105</v>
      </c>
      <c r="CW1705" s="5" t="s">
        <v>107</v>
      </c>
      <c r="CX1705" s="5" t="s">
        <v>123</v>
      </c>
      <c r="CY1705" s="5" t="s">
        <v>175</v>
      </c>
      <c r="CZ1705" s="5" t="s">
        <v>116</v>
      </c>
      <c r="DA1705" s="5" t="s">
        <v>114</v>
      </c>
      <c r="DB1705" s="5" t="s">
        <v>117</v>
      </c>
      <c r="DC1705" s="5" t="s">
        <v>517</v>
      </c>
      <c r="DD1705" s="5" t="s">
        <v>120</v>
      </c>
      <c r="DE1705" s="5" t="s">
        <v>124</v>
      </c>
      <c r="DF1705" s="5" t="s">
        <v>121</v>
      </c>
      <c r="DG1705" s="5" t="s">
        <v>565</v>
      </c>
      <c r="DH1705" s="5" t="s">
        <v>566</v>
      </c>
      <c r="DI1705" s="5" t="s">
        <v>567</v>
      </c>
      <c r="DJ1705" s="5" t="s">
        <v>553</v>
      </c>
      <c r="DK1705" s="5" t="s">
        <v>110</v>
      </c>
      <c r="DL1705" s="5" t="s">
        <v>113</v>
      </c>
      <c r="DM1705" s="5" t="s">
        <v>568</v>
      </c>
      <c r="DN1705" s="5" t="s">
        <v>569</v>
      </c>
      <c r="DO1705" s="5" t="s">
        <v>518</v>
      </c>
      <c r="DP1705" s="5" t="s">
        <v>519</v>
      </c>
      <c r="DQ1705" s="5" t="s">
        <v>520</v>
      </c>
      <c r="DR1705" s="5" t="s">
        <v>106</v>
      </c>
      <c r="DS1705" s="5" t="s">
        <v>570</v>
      </c>
    </row>
    <row r="1706" spans="1:123" x14ac:dyDescent="0.45">
      <c r="A1706" s="28" t="s">
        <v>238</v>
      </c>
      <c r="B1706" s="189"/>
      <c r="C1706" s="171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71"/>
      <c r="AI1706" s="171"/>
      <c r="AJ1706" s="171"/>
      <c r="AK1706" s="171"/>
      <c r="AL1706" s="171"/>
      <c r="AM1706" s="171"/>
      <c r="AN1706" s="171"/>
      <c r="AO1706" s="171"/>
      <c r="AP1706" s="171"/>
      <c r="AQ1706" s="171"/>
      <c r="AR1706" s="171"/>
      <c r="AS1706" s="171"/>
      <c r="AT1706" s="171"/>
      <c r="AU1706" s="171"/>
      <c r="AV1706" s="171"/>
      <c r="AW1706" s="171"/>
      <c r="AX1706" s="171"/>
      <c r="AY1706" s="171"/>
      <c r="AZ1706" s="171"/>
      <c r="BA1706" s="171"/>
      <c r="BB1706" s="171"/>
      <c r="BC1706" s="171"/>
      <c r="BD1706" s="171"/>
      <c r="BE1706" s="171"/>
      <c r="BF1706" s="171"/>
      <c r="BG1706" s="171"/>
      <c r="BH1706" s="184"/>
      <c r="BI1706" s="178"/>
      <c r="BJ1706" s="178"/>
      <c r="BK1706" s="172"/>
      <c r="BM1706" s="9"/>
      <c r="BO1706" s="102"/>
      <c r="BP1706" s="102"/>
      <c r="BQ1706" s="102"/>
      <c r="BR1706" s="102"/>
      <c r="BS1706" s="102"/>
      <c r="BT1706" s="102"/>
      <c r="BU1706" s="102"/>
      <c r="BV1706" s="102"/>
      <c r="BW1706" s="102"/>
      <c r="BX1706" s="102"/>
      <c r="BY1706" s="102"/>
      <c r="BZ1706" s="102"/>
      <c r="CA1706" s="102"/>
      <c r="CB1706" s="102"/>
      <c r="CC1706" s="102"/>
      <c r="CD1706" s="102"/>
      <c r="CE1706" s="102"/>
      <c r="CF1706" s="102"/>
      <c r="CG1706" s="102"/>
      <c r="CH1706" s="102"/>
      <c r="CI1706" s="102"/>
      <c r="CJ1706" s="102"/>
      <c r="CK1706" s="102"/>
      <c r="CL1706" s="102"/>
      <c r="CM1706" s="102"/>
      <c r="CN1706" s="102"/>
      <c r="CO1706" s="102"/>
      <c r="CP1706" s="102"/>
      <c r="CQ1706" s="102"/>
      <c r="CR1706" s="102"/>
      <c r="CS1706" s="102"/>
      <c r="CT1706" s="102"/>
      <c r="CU1706" s="102"/>
      <c r="CV1706" s="102"/>
      <c r="CW1706" s="102"/>
      <c r="CX1706" s="102"/>
      <c r="CY1706" s="102"/>
      <c r="CZ1706" s="102"/>
      <c r="DA1706" s="102"/>
      <c r="DB1706" s="102"/>
      <c r="DC1706" s="102"/>
      <c r="DD1706" s="102"/>
      <c r="DE1706" s="102"/>
      <c r="DF1706" s="102"/>
      <c r="DG1706" s="102"/>
      <c r="DH1706" s="102"/>
      <c r="DI1706" s="102"/>
      <c r="DJ1706" s="102"/>
      <c r="DK1706" s="102"/>
      <c r="DL1706" s="102"/>
      <c r="DM1706" s="102"/>
      <c r="DN1706" s="102"/>
      <c r="DO1706" s="102"/>
      <c r="DP1706" s="102"/>
      <c r="DQ1706" s="102"/>
      <c r="DR1706" s="102"/>
      <c r="DS1706" s="102"/>
    </row>
    <row r="1707" spans="1:123" x14ac:dyDescent="0.45">
      <c r="A1707" s="8">
        <f>INPUT!$X$4</f>
        <v>0</v>
      </c>
      <c r="B1707" s="189"/>
      <c r="C1707" s="171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71"/>
      <c r="AI1707" s="171"/>
      <c r="AJ1707" s="171"/>
      <c r="AK1707" s="171"/>
      <c r="AL1707" s="171"/>
      <c r="AM1707" s="171"/>
      <c r="AN1707" s="171"/>
      <c r="AO1707" s="171"/>
      <c r="AP1707" s="171"/>
      <c r="AQ1707" s="171"/>
      <c r="AR1707" s="171"/>
      <c r="AS1707" s="171"/>
      <c r="AT1707" s="171"/>
      <c r="AU1707" s="171"/>
      <c r="AV1707" s="171"/>
      <c r="AW1707" s="171"/>
      <c r="AX1707" s="171"/>
      <c r="AY1707" s="171"/>
      <c r="AZ1707" s="171"/>
      <c r="BA1707" s="171"/>
      <c r="BB1707" s="171"/>
      <c r="BC1707" s="171"/>
      <c r="BD1707" s="171"/>
      <c r="BE1707" s="171"/>
      <c r="BF1707" s="171"/>
      <c r="BG1707" s="171"/>
      <c r="BH1707" s="184"/>
      <c r="BI1707" s="178"/>
      <c r="BJ1707" s="178"/>
      <c r="BK1707" s="172"/>
      <c r="BM1707" s="9"/>
      <c r="BO1707" s="39">
        <v>0</v>
      </c>
      <c r="BP1707" s="39">
        <v>0</v>
      </c>
      <c r="BQ1707" s="39">
        <v>0</v>
      </c>
      <c r="BR1707" s="39">
        <v>0</v>
      </c>
      <c r="BS1707" s="39">
        <v>0</v>
      </c>
      <c r="BT1707" s="39">
        <v>0</v>
      </c>
      <c r="BU1707" s="39">
        <v>0</v>
      </c>
      <c r="BV1707" s="39">
        <v>0</v>
      </c>
      <c r="BW1707" s="39">
        <v>0</v>
      </c>
      <c r="BX1707" s="39">
        <v>0</v>
      </c>
      <c r="BY1707" s="39">
        <v>0</v>
      </c>
      <c r="BZ1707" s="39">
        <v>0</v>
      </c>
      <c r="CA1707" s="39">
        <v>0</v>
      </c>
      <c r="CB1707" s="39">
        <v>0</v>
      </c>
      <c r="CC1707" s="39">
        <v>0</v>
      </c>
      <c r="CD1707" s="39">
        <v>0</v>
      </c>
      <c r="CE1707" s="39">
        <v>0</v>
      </c>
      <c r="CF1707" s="39">
        <v>0</v>
      </c>
      <c r="CG1707" s="39">
        <v>0</v>
      </c>
      <c r="CH1707" s="39">
        <v>0</v>
      </c>
      <c r="CI1707" s="39">
        <v>0</v>
      </c>
      <c r="CJ1707" s="39">
        <v>0</v>
      </c>
      <c r="CK1707" s="39">
        <v>0</v>
      </c>
      <c r="CL1707" s="39">
        <v>0</v>
      </c>
      <c r="CM1707" s="39">
        <v>0</v>
      </c>
      <c r="CN1707" s="39">
        <v>0</v>
      </c>
      <c r="CO1707" s="39">
        <v>0</v>
      </c>
      <c r="CP1707" s="39">
        <v>0</v>
      </c>
      <c r="CQ1707" s="39">
        <v>0</v>
      </c>
      <c r="CR1707" s="39">
        <v>0</v>
      </c>
      <c r="CS1707" s="39">
        <v>0</v>
      </c>
      <c r="CT1707" s="39">
        <v>0</v>
      </c>
      <c r="CU1707" s="39">
        <v>0</v>
      </c>
      <c r="CV1707" s="39">
        <v>0</v>
      </c>
      <c r="CW1707" s="39">
        <v>0</v>
      </c>
      <c r="CX1707" s="39">
        <v>0</v>
      </c>
      <c r="CY1707" s="39">
        <v>0</v>
      </c>
      <c r="CZ1707" s="39">
        <v>0</v>
      </c>
      <c r="DA1707" s="39">
        <v>0</v>
      </c>
      <c r="DB1707" s="39">
        <v>0</v>
      </c>
      <c r="DC1707" s="39">
        <v>0</v>
      </c>
      <c r="DD1707" s="39">
        <v>0</v>
      </c>
      <c r="DE1707" s="39">
        <v>0</v>
      </c>
      <c r="DF1707" s="39">
        <v>0</v>
      </c>
      <c r="DG1707" s="39">
        <v>0</v>
      </c>
      <c r="DH1707" s="39">
        <v>0</v>
      </c>
      <c r="DI1707" s="39">
        <v>0</v>
      </c>
      <c r="DJ1707" s="39">
        <v>0</v>
      </c>
      <c r="DK1707" s="39">
        <v>0</v>
      </c>
      <c r="DL1707" s="39">
        <v>0</v>
      </c>
      <c r="DM1707" s="39">
        <v>0</v>
      </c>
      <c r="DN1707" s="39">
        <v>0</v>
      </c>
      <c r="DO1707" s="39">
        <v>0</v>
      </c>
      <c r="DP1707" s="39">
        <v>0</v>
      </c>
      <c r="DQ1707" s="39">
        <v>0</v>
      </c>
      <c r="DR1707" s="39">
        <v>0</v>
      </c>
      <c r="DS1707" s="39">
        <v>0</v>
      </c>
    </row>
    <row r="1708" spans="1:123" x14ac:dyDescent="0.45">
      <c r="B1708" s="189"/>
      <c r="C1708" s="171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71"/>
      <c r="AI1708" s="171"/>
      <c r="AJ1708" s="171"/>
      <c r="AK1708" s="171"/>
      <c r="AL1708" s="171"/>
      <c r="AM1708" s="171"/>
      <c r="AN1708" s="171"/>
      <c r="AO1708" s="171"/>
      <c r="AP1708" s="171"/>
      <c r="AQ1708" s="171"/>
      <c r="AR1708" s="171"/>
      <c r="AS1708" s="171"/>
      <c r="AT1708" s="171"/>
      <c r="AU1708" s="171"/>
      <c r="AV1708" s="171"/>
      <c r="AW1708" s="171"/>
      <c r="AX1708" s="171"/>
      <c r="AY1708" s="171"/>
      <c r="AZ1708" s="171"/>
      <c r="BA1708" s="171"/>
      <c r="BB1708" s="171"/>
      <c r="BC1708" s="171"/>
      <c r="BD1708" s="171"/>
      <c r="BE1708" s="171"/>
      <c r="BF1708" s="171"/>
      <c r="BG1708" s="171"/>
      <c r="BH1708" s="184"/>
      <c r="BI1708" s="178"/>
      <c r="BJ1708" s="178"/>
      <c r="BK1708" s="172"/>
      <c r="BM1708" s="9"/>
      <c r="BO1708" s="40">
        <f t="shared" ref="BO1708:CT1708" si="84">ROWS(C1706:C1765)-COUNTBLANK(C1706:C1765)</f>
        <v>0</v>
      </c>
      <c r="BP1708" s="40">
        <f t="shared" si="84"/>
        <v>0</v>
      </c>
      <c r="BQ1708" s="40">
        <f t="shared" si="84"/>
        <v>0</v>
      </c>
      <c r="BR1708" s="40">
        <f t="shared" si="84"/>
        <v>0</v>
      </c>
      <c r="BS1708" s="40">
        <f t="shared" si="84"/>
        <v>0</v>
      </c>
      <c r="BT1708" s="40">
        <f t="shared" si="84"/>
        <v>0</v>
      </c>
      <c r="BU1708" s="40">
        <f t="shared" si="84"/>
        <v>0</v>
      </c>
      <c r="BV1708" s="40">
        <f t="shared" si="84"/>
        <v>0</v>
      </c>
      <c r="BW1708" s="40">
        <f t="shared" si="84"/>
        <v>0</v>
      </c>
      <c r="BX1708" s="40">
        <f t="shared" si="84"/>
        <v>0</v>
      </c>
      <c r="BY1708" s="40">
        <f t="shared" si="84"/>
        <v>0</v>
      </c>
      <c r="BZ1708" s="40">
        <f t="shared" si="84"/>
        <v>0</v>
      </c>
      <c r="CA1708" s="40">
        <f t="shared" si="84"/>
        <v>0</v>
      </c>
      <c r="CB1708" s="40">
        <f t="shared" si="84"/>
        <v>0</v>
      </c>
      <c r="CC1708" s="40">
        <f t="shared" si="84"/>
        <v>0</v>
      </c>
      <c r="CD1708" s="40">
        <f t="shared" si="84"/>
        <v>0</v>
      </c>
      <c r="CE1708" s="40">
        <f t="shared" si="84"/>
        <v>0</v>
      </c>
      <c r="CF1708" s="40">
        <f t="shared" si="84"/>
        <v>0</v>
      </c>
      <c r="CG1708" s="40">
        <f t="shared" si="84"/>
        <v>0</v>
      </c>
      <c r="CH1708" s="40">
        <f t="shared" si="84"/>
        <v>0</v>
      </c>
      <c r="CI1708" s="40">
        <f t="shared" si="84"/>
        <v>0</v>
      </c>
      <c r="CJ1708" s="40">
        <f t="shared" si="84"/>
        <v>0</v>
      </c>
      <c r="CK1708" s="40">
        <f t="shared" si="84"/>
        <v>0</v>
      </c>
      <c r="CL1708" s="40">
        <f t="shared" si="84"/>
        <v>0</v>
      </c>
      <c r="CM1708" s="40">
        <f t="shared" si="84"/>
        <v>0</v>
      </c>
      <c r="CN1708" s="40">
        <f t="shared" si="84"/>
        <v>0</v>
      </c>
      <c r="CO1708" s="40">
        <f t="shared" si="84"/>
        <v>0</v>
      </c>
      <c r="CP1708" s="40">
        <f t="shared" si="84"/>
        <v>0</v>
      </c>
      <c r="CQ1708" s="40">
        <f t="shared" si="84"/>
        <v>0</v>
      </c>
      <c r="CR1708" s="40">
        <f t="shared" si="84"/>
        <v>0</v>
      </c>
      <c r="CS1708" s="40">
        <f t="shared" si="84"/>
        <v>0</v>
      </c>
      <c r="CT1708" s="40">
        <f t="shared" si="84"/>
        <v>0</v>
      </c>
      <c r="CU1708" s="40">
        <f t="shared" ref="CU1708:DS1708" si="85">ROWS(AI1706:AI1765)-COUNTBLANK(AI1706:AI1765)</f>
        <v>0</v>
      </c>
      <c r="CV1708" s="40">
        <f t="shared" si="85"/>
        <v>0</v>
      </c>
      <c r="CW1708" s="40">
        <f t="shared" si="85"/>
        <v>0</v>
      </c>
      <c r="CX1708" s="40">
        <f t="shared" si="85"/>
        <v>0</v>
      </c>
      <c r="CY1708" s="40">
        <f t="shared" si="85"/>
        <v>0</v>
      </c>
      <c r="CZ1708" s="40">
        <f t="shared" si="85"/>
        <v>0</v>
      </c>
      <c r="DA1708" s="40">
        <f t="shared" si="85"/>
        <v>0</v>
      </c>
      <c r="DB1708" s="40">
        <f t="shared" si="85"/>
        <v>0</v>
      </c>
      <c r="DC1708" s="40">
        <f t="shared" si="85"/>
        <v>0</v>
      </c>
      <c r="DD1708" s="40">
        <f t="shared" si="85"/>
        <v>0</v>
      </c>
      <c r="DE1708" s="40">
        <f t="shared" si="85"/>
        <v>0</v>
      </c>
      <c r="DF1708" s="40">
        <f t="shared" si="85"/>
        <v>0</v>
      </c>
      <c r="DG1708" s="40">
        <f t="shared" si="85"/>
        <v>0</v>
      </c>
      <c r="DH1708" s="40">
        <f t="shared" si="85"/>
        <v>0</v>
      </c>
      <c r="DI1708" s="40">
        <f t="shared" si="85"/>
        <v>0</v>
      </c>
      <c r="DJ1708" s="40">
        <f t="shared" si="85"/>
        <v>0</v>
      </c>
      <c r="DK1708" s="40">
        <f t="shared" si="85"/>
        <v>0</v>
      </c>
      <c r="DL1708" s="40">
        <f t="shared" si="85"/>
        <v>0</v>
      </c>
      <c r="DM1708" s="40">
        <f t="shared" si="85"/>
        <v>0</v>
      </c>
      <c r="DN1708" s="40">
        <f t="shared" si="85"/>
        <v>0</v>
      </c>
      <c r="DO1708" s="40">
        <f t="shared" si="85"/>
        <v>0</v>
      </c>
      <c r="DP1708" s="40">
        <f t="shared" si="85"/>
        <v>0</v>
      </c>
      <c r="DQ1708" s="40">
        <f t="shared" si="85"/>
        <v>0</v>
      </c>
      <c r="DR1708" s="40">
        <f t="shared" si="85"/>
        <v>0</v>
      </c>
      <c r="DS1708" s="40">
        <f t="shared" si="85"/>
        <v>0</v>
      </c>
    </row>
    <row r="1709" spans="1:123" x14ac:dyDescent="0.45">
      <c r="B1709" s="189"/>
      <c r="C1709" s="171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71"/>
      <c r="AI1709" s="171"/>
      <c r="AJ1709" s="171"/>
      <c r="AK1709" s="171"/>
      <c r="AL1709" s="171"/>
      <c r="AM1709" s="171"/>
      <c r="AN1709" s="171"/>
      <c r="AO1709" s="171"/>
      <c r="AP1709" s="171"/>
      <c r="AQ1709" s="171"/>
      <c r="AR1709" s="171"/>
      <c r="AS1709" s="171"/>
      <c r="AT1709" s="171"/>
      <c r="AU1709" s="171"/>
      <c r="AV1709" s="171"/>
      <c r="AW1709" s="171"/>
      <c r="AX1709" s="171"/>
      <c r="AY1709" s="171"/>
      <c r="AZ1709" s="171"/>
      <c r="BA1709" s="171"/>
      <c r="BB1709" s="171"/>
      <c r="BC1709" s="171"/>
      <c r="BD1709" s="171"/>
      <c r="BE1709" s="171"/>
      <c r="BF1709" s="171"/>
      <c r="BG1709" s="171"/>
      <c r="BH1709" s="184"/>
      <c r="BI1709" s="178"/>
      <c r="BJ1709" s="178"/>
      <c r="BK1709" s="172"/>
      <c r="BM1709" s="9"/>
    </row>
    <row r="1710" spans="1:123" x14ac:dyDescent="0.45">
      <c r="B1710" s="189"/>
      <c r="C1710" s="171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71"/>
      <c r="AI1710" s="171"/>
      <c r="AJ1710" s="171"/>
      <c r="AK1710" s="171"/>
      <c r="AL1710" s="171"/>
      <c r="AM1710" s="171"/>
      <c r="AN1710" s="171"/>
      <c r="AO1710" s="171"/>
      <c r="AP1710" s="171"/>
      <c r="AQ1710" s="171"/>
      <c r="AR1710" s="171"/>
      <c r="AS1710" s="171"/>
      <c r="AT1710" s="171"/>
      <c r="AU1710" s="171"/>
      <c r="AV1710" s="171"/>
      <c r="AW1710" s="171"/>
      <c r="AX1710" s="171"/>
      <c r="AY1710" s="171"/>
      <c r="AZ1710" s="171"/>
      <c r="BA1710" s="171"/>
      <c r="BB1710" s="171"/>
      <c r="BC1710" s="171"/>
      <c r="BD1710" s="171"/>
      <c r="BE1710" s="171"/>
      <c r="BF1710" s="171"/>
      <c r="BG1710" s="171"/>
      <c r="BH1710" s="184"/>
      <c r="BI1710" s="178"/>
      <c r="BJ1710" s="178"/>
      <c r="BK1710" s="172"/>
      <c r="BM1710" s="9"/>
      <c r="BO1710" s="22" t="s">
        <v>257</v>
      </c>
      <c r="BP1710" s="22" t="s">
        <v>587</v>
      </c>
      <c r="BQ1710" s="22" t="s">
        <v>590</v>
      </c>
      <c r="BR1710" s="22" t="s">
        <v>588</v>
      </c>
      <c r="BS1710" s="22" t="s">
        <v>589</v>
      </c>
    </row>
    <row r="1711" spans="1:123" x14ac:dyDescent="0.45">
      <c r="B1711" s="189"/>
      <c r="C1711" s="171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71"/>
      <c r="AI1711" s="171"/>
      <c r="AJ1711" s="171"/>
      <c r="AK1711" s="171"/>
      <c r="AL1711" s="171"/>
      <c r="AM1711" s="171"/>
      <c r="AN1711" s="171"/>
      <c r="AO1711" s="171"/>
      <c r="AP1711" s="171"/>
      <c r="AQ1711" s="171"/>
      <c r="AR1711" s="171"/>
      <c r="AS1711" s="171"/>
      <c r="AT1711" s="171"/>
      <c r="AU1711" s="171"/>
      <c r="AV1711" s="171"/>
      <c r="AW1711" s="171"/>
      <c r="AX1711" s="171"/>
      <c r="AY1711" s="171"/>
      <c r="AZ1711" s="171"/>
      <c r="BA1711" s="171"/>
      <c r="BB1711" s="171"/>
      <c r="BC1711" s="171"/>
      <c r="BD1711" s="171"/>
      <c r="BE1711" s="171"/>
      <c r="BF1711" s="171"/>
      <c r="BG1711" s="171"/>
      <c r="BH1711" s="184"/>
      <c r="BI1711" s="178"/>
      <c r="BJ1711" s="178"/>
      <c r="BK1711" s="172"/>
      <c r="BM1711" s="9"/>
      <c r="BO1711" s="23">
        <f>ROWS(BH1706:BH1765)-COUNTBLANK(BH1706:BH1765)</f>
        <v>0</v>
      </c>
      <c r="BP1711" s="23">
        <f>COUNTIF(BK1706:BK1765,"FALSE")</f>
        <v>0</v>
      </c>
      <c r="BQ1711" s="23">
        <f>BO1711-BP1711</f>
        <v>0</v>
      </c>
      <c r="BR1711" s="23">
        <f>COUNTIF(BJ1706:BJ1765,"O")</f>
        <v>0</v>
      </c>
      <c r="BS1711" s="23">
        <f>COUNTIF(BJ1706:BJ1765,"*~?")</f>
        <v>0</v>
      </c>
    </row>
    <row r="1712" spans="1:123" x14ac:dyDescent="0.45">
      <c r="B1712" s="189"/>
      <c r="C1712" s="171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71"/>
      <c r="AI1712" s="171"/>
      <c r="AJ1712" s="171"/>
      <c r="AK1712" s="171"/>
      <c r="AL1712" s="171"/>
      <c r="AM1712" s="171"/>
      <c r="AN1712" s="171"/>
      <c r="AO1712" s="171"/>
      <c r="AP1712" s="171"/>
      <c r="AQ1712" s="171"/>
      <c r="AR1712" s="171"/>
      <c r="AS1712" s="171"/>
      <c r="AT1712" s="171"/>
      <c r="AU1712" s="171"/>
      <c r="AV1712" s="171"/>
      <c r="AW1712" s="171"/>
      <c r="AX1712" s="171"/>
      <c r="AY1712" s="171"/>
      <c r="AZ1712" s="171"/>
      <c r="BA1712" s="171"/>
      <c r="BB1712" s="171"/>
      <c r="BC1712" s="171"/>
      <c r="BD1712" s="171"/>
      <c r="BE1712" s="171"/>
      <c r="BF1712" s="171"/>
      <c r="BG1712" s="171"/>
      <c r="BH1712" s="184"/>
      <c r="BI1712" s="178"/>
      <c r="BJ1712" s="178"/>
      <c r="BK1712" s="172"/>
      <c r="BM1712" s="9"/>
    </row>
    <row r="1713" spans="2:76" x14ac:dyDescent="0.45">
      <c r="B1713" s="189"/>
      <c r="C1713" s="171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71"/>
      <c r="AI1713" s="171"/>
      <c r="AJ1713" s="171"/>
      <c r="AK1713" s="171"/>
      <c r="AL1713" s="171"/>
      <c r="AM1713" s="171"/>
      <c r="AN1713" s="171"/>
      <c r="AO1713" s="171"/>
      <c r="AP1713" s="171"/>
      <c r="AQ1713" s="171"/>
      <c r="AR1713" s="171"/>
      <c r="AS1713" s="171"/>
      <c r="AT1713" s="171"/>
      <c r="AU1713" s="171"/>
      <c r="AV1713" s="171"/>
      <c r="AW1713" s="171"/>
      <c r="AX1713" s="171"/>
      <c r="AY1713" s="171"/>
      <c r="AZ1713" s="171"/>
      <c r="BA1713" s="171"/>
      <c r="BB1713" s="171"/>
      <c r="BC1713" s="171"/>
      <c r="BD1713" s="171"/>
      <c r="BE1713" s="171"/>
      <c r="BF1713" s="171"/>
      <c r="BG1713" s="171"/>
      <c r="BH1713" s="184"/>
      <c r="BI1713" s="178"/>
      <c r="BJ1713" s="178"/>
      <c r="BK1713" s="172"/>
      <c r="BM1713" s="9"/>
      <c r="BO1713" s="23"/>
      <c r="BP1713" s="22" t="s">
        <v>455</v>
      </c>
      <c r="BQ1713" s="22" t="s">
        <v>337</v>
      </c>
      <c r="BR1713" s="22" t="s">
        <v>456</v>
      </c>
      <c r="BS1713" s="88" t="s">
        <v>338</v>
      </c>
      <c r="BT1713" s="88" t="s">
        <v>340</v>
      </c>
      <c r="BU1713" s="88" t="s">
        <v>339</v>
      </c>
    </row>
    <row r="1714" spans="2:76" x14ac:dyDescent="0.45">
      <c r="B1714" s="189"/>
      <c r="C1714" s="171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71"/>
      <c r="AI1714" s="171"/>
      <c r="AJ1714" s="171"/>
      <c r="AK1714" s="171"/>
      <c r="AL1714" s="171"/>
      <c r="AM1714" s="171"/>
      <c r="AN1714" s="171"/>
      <c r="AO1714" s="171"/>
      <c r="AP1714" s="171"/>
      <c r="AQ1714" s="171"/>
      <c r="AR1714" s="171"/>
      <c r="AS1714" s="171"/>
      <c r="AT1714" s="171"/>
      <c r="AU1714" s="171"/>
      <c r="AV1714" s="171"/>
      <c r="AW1714" s="171"/>
      <c r="AX1714" s="171"/>
      <c r="AY1714" s="171"/>
      <c r="AZ1714" s="171"/>
      <c r="BA1714" s="171"/>
      <c r="BB1714" s="171"/>
      <c r="BC1714" s="171"/>
      <c r="BD1714" s="171"/>
      <c r="BE1714" s="171"/>
      <c r="BF1714" s="171"/>
      <c r="BG1714" s="171"/>
      <c r="BH1714" s="184"/>
      <c r="BI1714" s="178"/>
      <c r="BJ1714" s="178"/>
      <c r="BK1714" s="172"/>
      <c r="BM1714" s="9"/>
      <c r="BO1714" s="22" t="s">
        <v>260</v>
      </c>
      <c r="BP1714" s="25">
        <f>IF(ISNUMBER(SEARCH("S",A1707)),COUNTIF(BK1706:BK1715,"False"),0)</f>
        <v>0</v>
      </c>
      <c r="BQ1714" s="25">
        <f>IF(ISNUMBER(SEARCH("S",A1707)),COUNTIF(BK1734:BK1743,"False"),0)</f>
        <v>0</v>
      </c>
      <c r="BR1714" s="25">
        <f>IF(ISNUMBER(SEARCH("S",A1707)),COUNTIF(BK1716:BK1733,"False"),0)</f>
        <v>0</v>
      </c>
      <c r="BS1714" s="25">
        <f>IF(ISNUMBER(SEARCH("S",A1707)),COUNTIF(BK1706:BK1715,"False")+COUNTIF(BK1736:BK1739,"False"),0)</f>
        <v>0</v>
      </c>
      <c r="BT1714" s="25">
        <f>IF(ISNUMBER(SEARCH("S",A1707)),COUNTIF(BK1716:BK1725,"False"),0)</f>
        <v>0</v>
      </c>
      <c r="BU1714" s="25">
        <f>IF(ISNUMBER(SEARCH("S",A1707)),COUNTIF(BK1726:BK1735,"False")+COUNTIF(BK1740:BK1743,"False"),0)</f>
        <v>0</v>
      </c>
    </row>
    <row r="1715" spans="2:76" x14ac:dyDescent="0.45">
      <c r="B1715" s="189"/>
      <c r="C1715" s="171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71"/>
      <c r="AI1715" s="171"/>
      <c r="AJ1715" s="171"/>
      <c r="AK1715" s="171"/>
      <c r="AL1715" s="171"/>
      <c r="AM1715" s="171"/>
      <c r="AN1715" s="171"/>
      <c r="AO1715" s="171"/>
      <c r="AP1715" s="171"/>
      <c r="AQ1715" s="171"/>
      <c r="AR1715" s="171"/>
      <c r="AS1715" s="171"/>
      <c r="AT1715" s="171"/>
      <c r="AU1715" s="171"/>
      <c r="AV1715" s="171"/>
      <c r="AW1715" s="171"/>
      <c r="AX1715" s="171"/>
      <c r="AY1715" s="171"/>
      <c r="AZ1715" s="171"/>
      <c r="BA1715" s="171"/>
      <c r="BB1715" s="171"/>
      <c r="BC1715" s="171"/>
      <c r="BD1715" s="171"/>
      <c r="BE1715" s="171"/>
      <c r="BF1715" s="171"/>
      <c r="BG1715" s="171"/>
      <c r="BH1715" s="184"/>
      <c r="BI1715" s="178"/>
      <c r="BJ1715" s="178"/>
      <c r="BK1715" s="172"/>
      <c r="BM1715" s="9"/>
      <c r="BO1715" s="22" t="s">
        <v>352</v>
      </c>
      <c r="BP1715" s="25">
        <f>IF(ISNUMBER(SEARCH("P",A1707)),COUNTIF(BK1706:BK1715,"False"),0)</f>
        <v>0</v>
      </c>
      <c r="BQ1715" s="25">
        <f>IF(ISNUMBER(SEARCH("P",A1707)),COUNTIF(BK1727:BK1736,"False"),0)</f>
        <v>0</v>
      </c>
      <c r="BR1715" s="25">
        <f>IF(ISNUMBER(SEARCH("P",A1707)),COUNTIF(BK1716:BK1726,"False"),0)</f>
        <v>0</v>
      </c>
      <c r="BS1715" s="25">
        <f>IF(ISNUMBER(SEARCH("P",A1707)),COUNTIF(BK1706:BK1714,"False")+COUNTIF(BK1733:BK1734,"False"),0)</f>
        <v>0</v>
      </c>
      <c r="BT1715" s="25">
        <f>IF(ISNUMBER(SEARCH("P",A1707)),COUNTIF(BK1715:BK1723,"False"),0)</f>
        <v>0</v>
      </c>
      <c r="BU1715" s="25">
        <f>IF(ISNUMBER(SEARCH("P",A1707)),COUNTIF(BK1724:BK1732,"False")+COUNTIF(BK1735:BK1736,"False"),0)</f>
        <v>0</v>
      </c>
    </row>
    <row r="1716" spans="2:76" x14ac:dyDescent="0.45">
      <c r="B1716" s="189"/>
      <c r="C1716" s="171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71"/>
      <c r="AI1716" s="171"/>
      <c r="AJ1716" s="171"/>
      <c r="AK1716" s="171"/>
      <c r="AL1716" s="171"/>
      <c r="AM1716" s="171"/>
      <c r="AN1716" s="171"/>
      <c r="AO1716" s="171"/>
      <c r="AP1716" s="171"/>
      <c r="AQ1716" s="171"/>
      <c r="AR1716" s="171"/>
      <c r="AS1716" s="171"/>
      <c r="AT1716" s="171"/>
      <c r="AU1716" s="171"/>
      <c r="AV1716" s="171"/>
      <c r="AW1716" s="171"/>
      <c r="AX1716" s="171"/>
      <c r="AY1716" s="171"/>
      <c r="AZ1716" s="171"/>
      <c r="BA1716" s="171"/>
      <c r="BB1716" s="171"/>
      <c r="BC1716" s="171"/>
      <c r="BD1716" s="171"/>
      <c r="BE1716" s="171"/>
      <c r="BF1716" s="171"/>
      <c r="BG1716" s="171"/>
      <c r="BH1716" s="184"/>
      <c r="BI1716" s="178"/>
      <c r="BJ1716" s="178"/>
      <c r="BK1716" s="172"/>
      <c r="BM1716" s="9"/>
      <c r="BO1716" s="22" t="s">
        <v>353</v>
      </c>
      <c r="BP1716" s="25">
        <f>IF(ISNUMBER(SEARCH("A",A1707)),COUNTIF(BK1706:BK1715,"False"),0)</f>
        <v>0</v>
      </c>
      <c r="BQ1716" s="25">
        <f>IF(ISNUMBER(SEARCH("A",A1707)),COUNTIF(BK1756:BK1765,"False"),0)</f>
        <v>0</v>
      </c>
      <c r="BR1716" s="25">
        <f>IF(ISNUMBER(SEARCH("A",A1707)),COUNTIF(BK1716:BK1755,"False"),0)</f>
        <v>0</v>
      </c>
      <c r="BS1716" s="25">
        <f>IF(ISNUMBER(SEARCH("A",A1707)),COUNTIF(BK1706:BK1725,"False"),0)</f>
        <v>0</v>
      </c>
      <c r="BT1716" s="25">
        <f>IF(ISNUMBER(SEARCH("A",A1707)),COUNTIF(BK1726:BK1745,"False"),0)</f>
        <v>0</v>
      </c>
      <c r="BU1716" s="25">
        <f>IF(ISNUMBER(SEARCH("A",A1707)),COUNTIF(BK1746:BK1765,"False"),0)</f>
        <v>0</v>
      </c>
    </row>
    <row r="1717" spans="2:76" x14ac:dyDescent="0.45">
      <c r="B1717" s="189"/>
      <c r="C1717" s="171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71"/>
      <c r="AI1717" s="171"/>
      <c r="AJ1717" s="171"/>
      <c r="AK1717" s="171"/>
      <c r="AL1717" s="171"/>
      <c r="AM1717" s="171"/>
      <c r="AN1717" s="171"/>
      <c r="AO1717" s="171"/>
      <c r="AP1717" s="171"/>
      <c r="AQ1717" s="171"/>
      <c r="AR1717" s="171"/>
      <c r="AS1717" s="171"/>
      <c r="AT1717" s="171"/>
      <c r="AU1717" s="171"/>
      <c r="AV1717" s="171"/>
      <c r="AW1717" s="171"/>
      <c r="AX1717" s="171"/>
      <c r="AY1717" s="171"/>
      <c r="AZ1717" s="171"/>
      <c r="BA1717" s="171"/>
      <c r="BB1717" s="171"/>
      <c r="BC1717" s="171"/>
      <c r="BD1717" s="171"/>
      <c r="BE1717" s="171"/>
      <c r="BF1717" s="171"/>
      <c r="BG1717" s="171"/>
      <c r="BH1717" s="184"/>
      <c r="BI1717" s="178"/>
      <c r="BJ1717" s="178"/>
      <c r="BK1717" s="172"/>
      <c r="BM1717" s="9"/>
    </row>
    <row r="1718" spans="2:76" x14ac:dyDescent="0.45">
      <c r="B1718" s="189"/>
      <c r="C1718" s="171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71"/>
      <c r="AI1718" s="171"/>
      <c r="AJ1718" s="171"/>
      <c r="AK1718" s="171"/>
      <c r="AL1718" s="171"/>
      <c r="AM1718" s="171"/>
      <c r="AN1718" s="171"/>
      <c r="AO1718" s="171"/>
      <c r="AP1718" s="171"/>
      <c r="AQ1718" s="171"/>
      <c r="AR1718" s="171"/>
      <c r="AS1718" s="171"/>
      <c r="AT1718" s="171"/>
      <c r="AU1718" s="171"/>
      <c r="AV1718" s="171"/>
      <c r="AW1718" s="171"/>
      <c r="AX1718" s="171"/>
      <c r="AY1718" s="171"/>
      <c r="AZ1718" s="171"/>
      <c r="BA1718" s="171"/>
      <c r="BB1718" s="171"/>
      <c r="BC1718" s="171"/>
      <c r="BD1718" s="171"/>
      <c r="BE1718" s="171"/>
      <c r="BF1718" s="171"/>
      <c r="BG1718" s="171"/>
      <c r="BH1718" s="184"/>
      <c r="BI1718" s="178"/>
      <c r="BJ1718" s="178"/>
      <c r="BK1718" s="172"/>
      <c r="BM1718" s="9"/>
    </row>
    <row r="1719" spans="2:76" x14ac:dyDescent="0.45">
      <c r="B1719" s="189"/>
      <c r="C1719" s="171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71"/>
      <c r="AI1719" s="171"/>
      <c r="AJ1719" s="171"/>
      <c r="AK1719" s="171"/>
      <c r="AL1719" s="171"/>
      <c r="AM1719" s="171"/>
      <c r="AN1719" s="171"/>
      <c r="AO1719" s="171"/>
      <c r="AP1719" s="171"/>
      <c r="AQ1719" s="171"/>
      <c r="AR1719" s="171"/>
      <c r="AS1719" s="171"/>
      <c r="AT1719" s="171"/>
      <c r="AU1719" s="171"/>
      <c r="AV1719" s="171"/>
      <c r="AW1719" s="171"/>
      <c r="AX1719" s="171"/>
      <c r="AY1719" s="171"/>
      <c r="AZ1719" s="171"/>
      <c r="BA1719" s="171"/>
      <c r="BB1719" s="171"/>
      <c r="BC1719" s="171"/>
      <c r="BD1719" s="171"/>
      <c r="BE1719" s="171"/>
      <c r="BF1719" s="171"/>
      <c r="BG1719" s="171"/>
      <c r="BH1719" s="184"/>
      <c r="BI1719" s="178"/>
      <c r="BJ1719" s="178"/>
      <c r="BK1719" s="172"/>
      <c r="BM1719" s="9"/>
    </row>
    <row r="1720" spans="2:76" x14ac:dyDescent="0.45">
      <c r="B1720" s="189"/>
      <c r="C1720" s="171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71"/>
      <c r="AI1720" s="171"/>
      <c r="AJ1720" s="171"/>
      <c r="AK1720" s="171"/>
      <c r="AL1720" s="171"/>
      <c r="AM1720" s="171"/>
      <c r="AN1720" s="171"/>
      <c r="AO1720" s="171"/>
      <c r="AP1720" s="171"/>
      <c r="AQ1720" s="171"/>
      <c r="AR1720" s="171"/>
      <c r="AS1720" s="171"/>
      <c r="AT1720" s="171"/>
      <c r="AU1720" s="171"/>
      <c r="AV1720" s="171"/>
      <c r="AW1720" s="171"/>
      <c r="AX1720" s="171"/>
      <c r="AY1720" s="171"/>
      <c r="AZ1720" s="171"/>
      <c r="BA1720" s="171"/>
      <c r="BB1720" s="171"/>
      <c r="BC1720" s="171"/>
      <c r="BD1720" s="171"/>
      <c r="BE1720" s="171"/>
      <c r="BF1720" s="171"/>
      <c r="BG1720" s="171"/>
      <c r="BH1720" s="184"/>
      <c r="BI1720" s="178"/>
      <c r="BJ1720" s="178"/>
      <c r="BK1720" s="172"/>
      <c r="BM1720" s="9"/>
    </row>
    <row r="1721" spans="2:76" x14ac:dyDescent="0.45">
      <c r="B1721" s="189"/>
      <c r="C1721" s="171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71"/>
      <c r="AI1721" s="171"/>
      <c r="AJ1721" s="171"/>
      <c r="AK1721" s="171"/>
      <c r="AL1721" s="171"/>
      <c r="AM1721" s="171"/>
      <c r="AN1721" s="171"/>
      <c r="AO1721" s="171"/>
      <c r="AP1721" s="171"/>
      <c r="AQ1721" s="171"/>
      <c r="AR1721" s="171"/>
      <c r="AS1721" s="171"/>
      <c r="AT1721" s="171"/>
      <c r="AU1721" s="171"/>
      <c r="AV1721" s="171"/>
      <c r="AW1721" s="171"/>
      <c r="AX1721" s="171"/>
      <c r="AY1721" s="171"/>
      <c r="AZ1721" s="171"/>
      <c r="BA1721" s="171"/>
      <c r="BB1721" s="171"/>
      <c r="BC1721" s="171"/>
      <c r="BD1721" s="171"/>
      <c r="BE1721" s="171"/>
      <c r="BF1721" s="171"/>
      <c r="BG1721" s="171"/>
      <c r="BH1721" s="184"/>
      <c r="BI1721" s="178"/>
      <c r="BJ1721" s="178"/>
      <c r="BK1721" s="172"/>
      <c r="BM1721" s="9"/>
    </row>
    <row r="1722" spans="2:76" x14ac:dyDescent="0.45">
      <c r="B1722" s="189"/>
      <c r="C1722" s="171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71"/>
      <c r="AI1722" s="171"/>
      <c r="AJ1722" s="171"/>
      <c r="AK1722" s="171"/>
      <c r="AL1722" s="171"/>
      <c r="AM1722" s="171"/>
      <c r="AN1722" s="171"/>
      <c r="AO1722" s="171"/>
      <c r="AP1722" s="171"/>
      <c r="AQ1722" s="171"/>
      <c r="AR1722" s="171"/>
      <c r="AS1722" s="171"/>
      <c r="AT1722" s="171"/>
      <c r="AU1722" s="171"/>
      <c r="AV1722" s="171"/>
      <c r="AW1722" s="171"/>
      <c r="AX1722" s="171"/>
      <c r="AY1722" s="171"/>
      <c r="AZ1722" s="171"/>
      <c r="BA1722" s="171"/>
      <c r="BB1722" s="171"/>
      <c r="BC1722" s="171"/>
      <c r="BD1722" s="171"/>
      <c r="BE1722" s="171"/>
      <c r="BF1722" s="171"/>
      <c r="BG1722" s="171"/>
      <c r="BH1722" s="184"/>
      <c r="BI1722" s="178"/>
      <c r="BJ1722" s="178"/>
      <c r="BK1722" s="172"/>
      <c r="BM1722" s="9"/>
    </row>
    <row r="1723" spans="2:76" x14ac:dyDescent="0.45">
      <c r="B1723" s="189"/>
      <c r="C1723" s="171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71"/>
      <c r="AI1723" s="171"/>
      <c r="AJ1723" s="171"/>
      <c r="AK1723" s="171"/>
      <c r="AL1723" s="171"/>
      <c r="AM1723" s="171"/>
      <c r="AN1723" s="171"/>
      <c r="AO1723" s="171"/>
      <c r="AP1723" s="171"/>
      <c r="AQ1723" s="171"/>
      <c r="AR1723" s="171"/>
      <c r="AS1723" s="171"/>
      <c r="AT1723" s="171"/>
      <c r="AU1723" s="171"/>
      <c r="AV1723" s="171"/>
      <c r="AW1723" s="171"/>
      <c r="AX1723" s="171"/>
      <c r="AY1723" s="171"/>
      <c r="AZ1723" s="171"/>
      <c r="BA1723" s="171"/>
      <c r="BB1723" s="171"/>
      <c r="BC1723" s="171"/>
      <c r="BD1723" s="171"/>
      <c r="BE1723" s="171"/>
      <c r="BF1723" s="171"/>
      <c r="BG1723" s="171"/>
      <c r="BH1723" s="184"/>
      <c r="BI1723" s="178"/>
      <c r="BJ1723" s="178"/>
      <c r="BK1723" s="172"/>
      <c r="BM1723" s="9"/>
    </row>
    <row r="1724" spans="2:76" x14ac:dyDescent="0.45">
      <c r="B1724" s="189"/>
      <c r="C1724" s="171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71"/>
      <c r="AI1724" s="171"/>
      <c r="AJ1724" s="171"/>
      <c r="AK1724" s="171"/>
      <c r="AL1724" s="171"/>
      <c r="AM1724" s="171"/>
      <c r="AN1724" s="171"/>
      <c r="AO1724" s="171"/>
      <c r="AP1724" s="171"/>
      <c r="AQ1724" s="171"/>
      <c r="AR1724" s="171"/>
      <c r="AS1724" s="171"/>
      <c r="AT1724" s="171"/>
      <c r="AU1724" s="171"/>
      <c r="AV1724" s="171"/>
      <c r="AW1724" s="171"/>
      <c r="AX1724" s="171"/>
      <c r="AY1724" s="171"/>
      <c r="AZ1724" s="171"/>
      <c r="BA1724" s="171"/>
      <c r="BB1724" s="171"/>
      <c r="BC1724" s="171"/>
      <c r="BD1724" s="171"/>
      <c r="BE1724" s="171"/>
      <c r="BF1724" s="171"/>
      <c r="BG1724" s="171"/>
      <c r="BH1724" s="184"/>
      <c r="BI1724" s="178"/>
      <c r="BJ1724" s="178"/>
      <c r="BK1724" s="172"/>
      <c r="BM1724" s="9"/>
    </row>
    <row r="1725" spans="2:76" x14ac:dyDescent="0.45">
      <c r="B1725" s="189"/>
      <c r="C1725" s="171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71"/>
      <c r="AI1725" s="171"/>
      <c r="AJ1725" s="171"/>
      <c r="AK1725" s="171"/>
      <c r="AL1725" s="171"/>
      <c r="AM1725" s="171"/>
      <c r="AN1725" s="171"/>
      <c r="AO1725" s="171"/>
      <c r="AP1725" s="171"/>
      <c r="AQ1725" s="171"/>
      <c r="AR1725" s="171"/>
      <c r="AS1725" s="171"/>
      <c r="AT1725" s="171"/>
      <c r="AU1725" s="171"/>
      <c r="AV1725" s="171"/>
      <c r="AW1725" s="171"/>
      <c r="AX1725" s="171"/>
      <c r="AY1725" s="171"/>
      <c r="AZ1725" s="171"/>
      <c r="BA1725" s="171"/>
      <c r="BB1725" s="171"/>
      <c r="BC1725" s="171"/>
      <c r="BD1725" s="171"/>
      <c r="BE1725" s="171"/>
      <c r="BF1725" s="171"/>
      <c r="BG1725" s="171"/>
      <c r="BH1725" s="184"/>
      <c r="BI1725" s="178"/>
      <c r="BJ1725" s="178"/>
      <c r="BK1725" s="172"/>
      <c r="BM1725" s="9"/>
      <c r="BX1725" t="s">
        <v>341</v>
      </c>
    </row>
    <row r="1726" spans="2:76" x14ac:dyDescent="0.45">
      <c r="B1726" s="189"/>
      <c r="C1726" s="171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71"/>
      <c r="AI1726" s="171"/>
      <c r="AJ1726" s="171"/>
      <c r="AK1726" s="171"/>
      <c r="AL1726" s="171"/>
      <c r="AM1726" s="171"/>
      <c r="AN1726" s="171"/>
      <c r="AO1726" s="171"/>
      <c r="AP1726" s="171"/>
      <c r="AQ1726" s="171"/>
      <c r="AR1726" s="171"/>
      <c r="AS1726" s="171"/>
      <c r="AT1726" s="171"/>
      <c r="AU1726" s="171"/>
      <c r="AV1726" s="171"/>
      <c r="AW1726" s="171"/>
      <c r="AX1726" s="171"/>
      <c r="AY1726" s="171"/>
      <c r="AZ1726" s="171"/>
      <c r="BA1726" s="171"/>
      <c r="BB1726" s="171"/>
      <c r="BC1726" s="171"/>
      <c r="BD1726" s="171"/>
      <c r="BE1726" s="171"/>
      <c r="BF1726" s="171"/>
      <c r="BG1726" s="171"/>
      <c r="BH1726" s="184"/>
      <c r="BI1726" s="178"/>
      <c r="BJ1726" s="178"/>
      <c r="BK1726" s="172"/>
      <c r="BM1726" s="9"/>
    </row>
    <row r="1727" spans="2:76" x14ac:dyDescent="0.45">
      <c r="B1727" s="189"/>
      <c r="C1727" s="171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71"/>
      <c r="AI1727" s="171"/>
      <c r="AJ1727" s="171"/>
      <c r="AK1727" s="171"/>
      <c r="AL1727" s="171"/>
      <c r="AM1727" s="171"/>
      <c r="AN1727" s="171"/>
      <c r="AO1727" s="171"/>
      <c r="AP1727" s="171"/>
      <c r="AQ1727" s="171"/>
      <c r="AR1727" s="171"/>
      <c r="AS1727" s="171"/>
      <c r="AT1727" s="171"/>
      <c r="AU1727" s="171"/>
      <c r="AV1727" s="171"/>
      <c r="AW1727" s="171"/>
      <c r="AX1727" s="171"/>
      <c r="AY1727" s="171"/>
      <c r="AZ1727" s="171"/>
      <c r="BA1727" s="171"/>
      <c r="BB1727" s="171"/>
      <c r="BC1727" s="171"/>
      <c r="BD1727" s="171"/>
      <c r="BE1727" s="171"/>
      <c r="BF1727" s="171"/>
      <c r="BG1727" s="171"/>
      <c r="BH1727" s="184"/>
      <c r="BI1727" s="178"/>
      <c r="BJ1727" s="178"/>
      <c r="BK1727" s="172"/>
      <c r="BM1727" s="9"/>
    </row>
    <row r="1728" spans="2:76" x14ac:dyDescent="0.45">
      <c r="B1728" s="189"/>
      <c r="C1728" s="171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71"/>
      <c r="AI1728" s="171"/>
      <c r="AJ1728" s="171"/>
      <c r="AK1728" s="171"/>
      <c r="AL1728" s="171"/>
      <c r="AM1728" s="171"/>
      <c r="AN1728" s="171"/>
      <c r="AO1728" s="171"/>
      <c r="AP1728" s="171"/>
      <c r="AQ1728" s="171"/>
      <c r="AR1728" s="171"/>
      <c r="AS1728" s="171"/>
      <c r="AT1728" s="171"/>
      <c r="AU1728" s="171"/>
      <c r="AV1728" s="171"/>
      <c r="AW1728" s="171"/>
      <c r="AX1728" s="171"/>
      <c r="AY1728" s="171"/>
      <c r="AZ1728" s="171"/>
      <c r="BA1728" s="171"/>
      <c r="BB1728" s="171"/>
      <c r="BC1728" s="171"/>
      <c r="BD1728" s="171"/>
      <c r="BE1728" s="171"/>
      <c r="BF1728" s="171"/>
      <c r="BG1728" s="171"/>
      <c r="BH1728" s="184"/>
      <c r="BI1728" s="178"/>
      <c r="BJ1728" s="178"/>
      <c r="BK1728" s="172"/>
      <c r="BM1728" s="9"/>
    </row>
    <row r="1729" spans="2:65" x14ac:dyDescent="0.45">
      <c r="B1729" s="189"/>
      <c r="C1729" s="171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71"/>
      <c r="AI1729" s="171"/>
      <c r="AJ1729" s="171"/>
      <c r="AK1729" s="171"/>
      <c r="AL1729" s="171"/>
      <c r="AM1729" s="171"/>
      <c r="AN1729" s="171"/>
      <c r="AO1729" s="171"/>
      <c r="AP1729" s="171"/>
      <c r="AQ1729" s="171"/>
      <c r="AR1729" s="171"/>
      <c r="AS1729" s="171"/>
      <c r="AT1729" s="171"/>
      <c r="AU1729" s="171"/>
      <c r="AV1729" s="171"/>
      <c r="AW1729" s="171"/>
      <c r="AX1729" s="171"/>
      <c r="AY1729" s="171"/>
      <c r="AZ1729" s="171"/>
      <c r="BA1729" s="171"/>
      <c r="BB1729" s="171"/>
      <c r="BC1729" s="171"/>
      <c r="BD1729" s="171"/>
      <c r="BE1729" s="171"/>
      <c r="BF1729" s="171"/>
      <c r="BG1729" s="171"/>
      <c r="BH1729" s="184"/>
      <c r="BI1729" s="178"/>
      <c r="BJ1729" s="178"/>
      <c r="BK1729" s="172"/>
      <c r="BM1729" s="9"/>
    </row>
    <row r="1730" spans="2:65" x14ac:dyDescent="0.45">
      <c r="B1730" s="189"/>
      <c r="C1730" s="171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71"/>
      <c r="AI1730" s="171"/>
      <c r="AJ1730" s="171"/>
      <c r="AK1730" s="171"/>
      <c r="AL1730" s="171"/>
      <c r="AM1730" s="171"/>
      <c r="AN1730" s="171"/>
      <c r="AO1730" s="171"/>
      <c r="AP1730" s="171"/>
      <c r="AQ1730" s="171"/>
      <c r="AR1730" s="171"/>
      <c r="AS1730" s="171"/>
      <c r="AT1730" s="171"/>
      <c r="AU1730" s="171"/>
      <c r="AV1730" s="171"/>
      <c r="AW1730" s="171"/>
      <c r="AX1730" s="171"/>
      <c r="AY1730" s="171"/>
      <c r="AZ1730" s="171"/>
      <c r="BA1730" s="171"/>
      <c r="BB1730" s="171"/>
      <c r="BC1730" s="171"/>
      <c r="BD1730" s="171"/>
      <c r="BE1730" s="171"/>
      <c r="BF1730" s="171"/>
      <c r="BG1730" s="171"/>
      <c r="BH1730" s="184"/>
      <c r="BI1730" s="178"/>
      <c r="BJ1730" s="178"/>
      <c r="BK1730" s="172"/>
      <c r="BM1730" s="9"/>
    </row>
    <row r="1731" spans="2:65" x14ac:dyDescent="0.45">
      <c r="B1731" s="189"/>
      <c r="C1731" s="171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71"/>
      <c r="AI1731" s="171"/>
      <c r="AJ1731" s="171"/>
      <c r="AK1731" s="171"/>
      <c r="AL1731" s="171"/>
      <c r="AM1731" s="171"/>
      <c r="AN1731" s="171"/>
      <c r="AO1731" s="171"/>
      <c r="AP1731" s="171"/>
      <c r="AQ1731" s="171"/>
      <c r="AR1731" s="171"/>
      <c r="AS1731" s="171"/>
      <c r="AT1731" s="171"/>
      <c r="AU1731" s="171"/>
      <c r="AV1731" s="171"/>
      <c r="AW1731" s="171"/>
      <c r="AX1731" s="171"/>
      <c r="AY1731" s="171"/>
      <c r="AZ1731" s="171"/>
      <c r="BA1731" s="171"/>
      <c r="BB1731" s="171"/>
      <c r="BC1731" s="171"/>
      <c r="BD1731" s="171"/>
      <c r="BE1731" s="171"/>
      <c r="BF1731" s="171"/>
      <c r="BG1731" s="171"/>
      <c r="BH1731" s="184"/>
      <c r="BI1731" s="178"/>
      <c r="BJ1731" s="178"/>
      <c r="BK1731" s="172"/>
      <c r="BM1731" s="9"/>
    </row>
    <row r="1732" spans="2:65" x14ac:dyDescent="0.45">
      <c r="B1732" s="189"/>
      <c r="C1732" s="171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71"/>
      <c r="AI1732" s="171"/>
      <c r="AJ1732" s="171"/>
      <c r="AK1732" s="171"/>
      <c r="AL1732" s="171"/>
      <c r="AM1732" s="171"/>
      <c r="AN1732" s="171"/>
      <c r="AO1732" s="171"/>
      <c r="AP1732" s="171"/>
      <c r="AQ1732" s="171"/>
      <c r="AR1732" s="171"/>
      <c r="AS1732" s="171"/>
      <c r="AT1732" s="171"/>
      <c r="AU1732" s="171"/>
      <c r="AV1732" s="171"/>
      <c r="AW1732" s="171"/>
      <c r="AX1732" s="171"/>
      <c r="AY1732" s="171"/>
      <c r="AZ1732" s="171"/>
      <c r="BA1732" s="171"/>
      <c r="BB1732" s="171"/>
      <c r="BC1732" s="171"/>
      <c r="BD1732" s="171"/>
      <c r="BE1732" s="171"/>
      <c r="BF1732" s="171"/>
      <c r="BG1732" s="171"/>
      <c r="BH1732" s="184"/>
      <c r="BI1732" s="178"/>
      <c r="BJ1732" s="178"/>
      <c r="BK1732" s="172"/>
      <c r="BM1732" s="9"/>
    </row>
    <row r="1733" spans="2:65" x14ac:dyDescent="0.45">
      <c r="B1733" s="189"/>
      <c r="C1733" s="171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71"/>
      <c r="AI1733" s="171"/>
      <c r="AJ1733" s="171"/>
      <c r="AK1733" s="171"/>
      <c r="AL1733" s="171"/>
      <c r="AM1733" s="171"/>
      <c r="AN1733" s="171"/>
      <c r="AO1733" s="171"/>
      <c r="AP1733" s="171"/>
      <c r="AQ1733" s="171"/>
      <c r="AR1733" s="171"/>
      <c r="AS1733" s="171"/>
      <c r="AT1733" s="171"/>
      <c r="AU1733" s="171"/>
      <c r="AV1733" s="171"/>
      <c r="AW1733" s="171"/>
      <c r="AX1733" s="171"/>
      <c r="AY1733" s="171"/>
      <c r="AZ1733" s="171"/>
      <c r="BA1733" s="171"/>
      <c r="BB1733" s="171"/>
      <c r="BC1733" s="171"/>
      <c r="BD1733" s="171"/>
      <c r="BE1733" s="171"/>
      <c r="BF1733" s="171"/>
      <c r="BG1733" s="171"/>
      <c r="BH1733" s="184"/>
      <c r="BI1733" s="178"/>
      <c r="BJ1733" s="178"/>
      <c r="BK1733" s="172"/>
      <c r="BM1733" s="9"/>
    </row>
    <row r="1734" spans="2:65" x14ac:dyDescent="0.45">
      <c r="B1734" s="189"/>
      <c r="C1734" s="171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71"/>
      <c r="AI1734" s="171"/>
      <c r="AJ1734" s="171"/>
      <c r="AK1734" s="171"/>
      <c r="AL1734" s="171"/>
      <c r="AM1734" s="171"/>
      <c r="AN1734" s="171"/>
      <c r="AO1734" s="171"/>
      <c r="AP1734" s="171"/>
      <c r="AQ1734" s="171"/>
      <c r="AR1734" s="171"/>
      <c r="AS1734" s="171"/>
      <c r="AT1734" s="171"/>
      <c r="AU1734" s="171"/>
      <c r="AV1734" s="171"/>
      <c r="AW1734" s="171"/>
      <c r="AX1734" s="171"/>
      <c r="AY1734" s="171"/>
      <c r="AZ1734" s="171"/>
      <c r="BA1734" s="171"/>
      <c r="BB1734" s="171"/>
      <c r="BC1734" s="171"/>
      <c r="BD1734" s="171"/>
      <c r="BE1734" s="171"/>
      <c r="BF1734" s="171"/>
      <c r="BG1734" s="171"/>
      <c r="BH1734" s="184"/>
      <c r="BI1734" s="178"/>
      <c r="BJ1734" s="178"/>
      <c r="BK1734" s="172"/>
      <c r="BM1734" s="9"/>
    </row>
    <row r="1735" spans="2:65" x14ac:dyDescent="0.45">
      <c r="B1735" s="189"/>
      <c r="C1735" s="171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71"/>
      <c r="AI1735" s="171"/>
      <c r="AJ1735" s="171"/>
      <c r="AK1735" s="171"/>
      <c r="AL1735" s="171"/>
      <c r="AM1735" s="171"/>
      <c r="AN1735" s="171"/>
      <c r="AO1735" s="171"/>
      <c r="AP1735" s="171"/>
      <c r="AQ1735" s="171"/>
      <c r="AR1735" s="171"/>
      <c r="AS1735" s="171"/>
      <c r="AT1735" s="171"/>
      <c r="AU1735" s="171"/>
      <c r="AV1735" s="171"/>
      <c r="AW1735" s="171"/>
      <c r="AX1735" s="171"/>
      <c r="AY1735" s="171"/>
      <c r="AZ1735" s="171"/>
      <c r="BA1735" s="171"/>
      <c r="BB1735" s="171"/>
      <c r="BC1735" s="171"/>
      <c r="BD1735" s="171"/>
      <c r="BE1735" s="171"/>
      <c r="BF1735" s="171"/>
      <c r="BG1735" s="171"/>
      <c r="BH1735" s="184"/>
      <c r="BI1735" s="178"/>
      <c r="BJ1735" s="178"/>
      <c r="BK1735" s="172"/>
      <c r="BM1735" s="9"/>
    </row>
    <row r="1736" spans="2:65" x14ac:dyDescent="0.45">
      <c r="B1736" s="189"/>
      <c r="C1736" s="171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71"/>
      <c r="AI1736" s="171"/>
      <c r="AJ1736" s="171"/>
      <c r="AK1736" s="171"/>
      <c r="AL1736" s="171"/>
      <c r="AM1736" s="171"/>
      <c r="AN1736" s="171"/>
      <c r="AO1736" s="171"/>
      <c r="AP1736" s="171"/>
      <c r="AQ1736" s="171"/>
      <c r="AR1736" s="171"/>
      <c r="AS1736" s="171"/>
      <c r="AT1736" s="171"/>
      <c r="AU1736" s="171"/>
      <c r="AV1736" s="171"/>
      <c r="AW1736" s="171"/>
      <c r="AX1736" s="171"/>
      <c r="AY1736" s="171"/>
      <c r="AZ1736" s="171"/>
      <c r="BA1736" s="171"/>
      <c r="BB1736" s="171"/>
      <c r="BC1736" s="171"/>
      <c r="BD1736" s="171"/>
      <c r="BE1736" s="171"/>
      <c r="BF1736" s="171"/>
      <c r="BG1736" s="171"/>
      <c r="BH1736" s="184"/>
      <c r="BI1736" s="178"/>
      <c r="BJ1736" s="178"/>
      <c r="BK1736" s="172"/>
      <c r="BM1736" s="9"/>
    </row>
    <row r="1737" spans="2:65" x14ac:dyDescent="0.45">
      <c r="B1737" s="189"/>
      <c r="C1737" s="171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71"/>
      <c r="AI1737" s="171"/>
      <c r="AJ1737" s="171"/>
      <c r="AK1737" s="171"/>
      <c r="AL1737" s="171"/>
      <c r="AM1737" s="171"/>
      <c r="AN1737" s="171"/>
      <c r="AO1737" s="171"/>
      <c r="AP1737" s="171"/>
      <c r="AQ1737" s="171"/>
      <c r="AR1737" s="171"/>
      <c r="AS1737" s="171"/>
      <c r="AT1737" s="171"/>
      <c r="AU1737" s="171"/>
      <c r="AV1737" s="171"/>
      <c r="AW1737" s="171"/>
      <c r="AX1737" s="171"/>
      <c r="AY1737" s="171"/>
      <c r="AZ1737" s="171"/>
      <c r="BA1737" s="171"/>
      <c r="BB1737" s="171"/>
      <c r="BC1737" s="171"/>
      <c r="BD1737" s="171"/>
      <c r="BE1737" s="171"/>
      <c r="BF1737" s="171"/>
      <c r="BG1737" s="171"/>
      <c r="BH1737" s="184"/>
      <c r="BI1737" s="178"/>
      <c r="BJ1737" s="178"/>
      <c r="BK1737" s="172"/>
      <c r="BM1737" s="9"/>
    </row>
    <row r="1738" spans="2:65" x14ac:dyDescent="0.45">
      <c r="B1738" s="189"/>
      <c r="C1738" s="171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71"/>
      <c r="AI1738" s="171"/>
      <c r="AJ1738" s="171"/>
      <c r="AK1738" s="171"/>
      <c r="AL1738" s="171"/>
      <c r="AM1738" s="171"/>
      <c r="AN1738" s="171"/>
      <c r="AO1738" s="171"/>
      <c r="AP1738" s="171"/>
      <c r="AQ1738" s="171"/>
      <c r="AR1738" s="171"/>
      <c r="AS1738" s="171"/>
      <c r="AT1738" s="171"/>
      <c r="AU1738" s="171"/>
      <c r="AV1738" s="171"/>
      <c r="AW1738" s="171"/>
      <c r="AX1738" s="171"/>
      <c r="AY1738" s="171"/>
      <c r="AZ1738" s="171"/>
      <c r="BA1738" s="171"/>
      <c r="BB1738" s="171"/>
      <c r="BC1738" s="171"/>
      <c r="BD1738" s="171"/>
      <c r="BE1738" s="171"/>
      <c r="BF1738" s="171"/>
      <c r="BG1738" s="171"/>
      <c r="BH1738" s="184"/>
      <c r="BI1738" s="178"/>
      <c r="BJ1738" s="178"/>
      <c r="BK1738" s="172"/>
      <c r="BM1738" s="9"/>
    </row>
    <row r="1739" spans="2:65" x14ac:dyDescent="0.45">
      <c r="B1739" s="189"/>
      <c r="C1739" s="171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71"/>
      <c r="AI1739" s="171"/>
      <c r="AJ1739" s="171"/>
      <c r="AK1739" s="171"/>
      <c r="AL1739" s="171"/>
      <c r="AM1739" s="171"/>
      <c r="AN1739" s="171"/>
      <c r="AO1739" s="171"/>
      <c r="AP1739" s="171"/>
      <c r="AQ1739" s="171"/>
      <c r="AR1739" s="171"/>
      <c r="AS1739" s="171"/>
      <c r="AT1739" s="171"/>
      <c r="AU1739" s="171"/>
      <c r="AV1739" s="171"/>
      <c r="AW1739" s="171"/>
      <c r="AX1739" s="171"/>
      <c r="AY1739" s="171"/>
      <c r="AZ1739" s="171"/>
      <c r="BA1739" s="171"/>
      <c r="BB1739" s="171"/>
      <c r="BC1739" s="171"/>
      <c r="BD1739" s="171"/>
      <c r="BE1739" s="171"/>
      <c r="BF1739" s="171"/>
      <c r="BG1739" s="171"/>
      <c r="BH1739" s="184"/>
      <c r="BI1739" s="178"/>
      <c r="BJ1739" s="178"/>
      <c r="BK1739" s="172"/>
      <c r="BM1739" s="9"/>
    </row>
    <row r="1740" spans="2:65" x14ac:dyDescent="0.45">
      <c r="B1740" s="189"/>
      <c r="C1740" s="171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71"/>
      <c r="AI1740" s="171"/>
      <c r="AJ1740" s="171"/>
      <c r="AK1740" s="171"/>
      <c r="AL1740" s="171"/>
      <c r="AM1740" s="171"/>
      <c r="AN1740" s="171"/>
      <c r="AO1740" s="171"/>
      <c r="AP1740" s="171"/>
      <c r="AQ1740" s="171"/>
      <c r="AR1740" s="171"/>
      <c r="AS1740" s="171"/>
      <c r="AT1740" s="171"/>
      <c r="AU1740" s="171"/>
      <c r="AV1740" s="171"/>
      <c r="AW1740" s="171"/>
      <c r="AX1740" s="171"/>
      <c r="AY1740" s="171"/>
      <c r="AZ1740" s="171"/>
      <c r="BA1740" s="171"/>
      <c r="BB1740" s="171"/>
      <c r="BC1740" s="171"/>
      <c r="BD1740" s="171"/>
      <c r="BE1740" s="171"/>
      <c r="BF1740" s="171"/>
      <c r="BG1740" s="171"/>
      <c r="BH1740" s="184"/>
      <c r="BI1740" s="178"/>
      <c r="BJ1740" s="178"/>
      <c r="BK1740" s="172"/>
      <c r="BM1740" s="9"/>
    </row>
    <row r="1741" spans="2:65" x14ac:dyDescent="0.45">
      <c r="B1741" s="189"/>
      <c r="C1741" s="171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71"/>
      <c r="AI1741" s="171"/>
      <c r="AJ1741" s="171"/>
      <c r="AK1741" s="171"/>
      <c r="AL1741" s="171"/>
      <c r="AM1741" s="171"/>
      <c r="AN1741" s="171"/>
      <c r="AO1741" s="171"/>
      <c r="AP1741" s="171"/>
      <c r="AQ1741" s="171"/>
      <c r="AR1741" s="171"/>
      <c r="AS1741" s="171"/>
      <c r="AT1741" s="171"/>
      <c r="AU1741" s="171"/>
      <c r="AV1741" s="171"/>
      <c r="AW1741" s="171"/>
      <c r="AX1741" s="171"/>
      <c r="AY1741" s="171"/>
      <c r="AZ1741" s="171"/>
      <c r="BA1741" s="171"/>
      <c r="BB1741" s="171"/>
      <c r="BC1741" s="171"/>
      <c r="BD1741" s="171"/>
      <c r="BE1741" s="171"/>
      <c r="BF1741" s="171"/>
      <c r="BG1741" s="171"/>
      <c r="BH1741" s="184"/>
      <c r="BI1741" s="178"/>
      <c r="BJ1741" s="178"/>
      <c r="BK1741" s="172"/>
      <c r="BM1741" s="9"/>
    </row>
    <row r="1742" spans="2:65" x14ac:dyDescent="0.45">
      <c r="B1742" s="189"/>
      <c r="C1742" s="171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71"/>
      <c r="AI1742" s="171"/>
      <c r="AJ1742" s="171"/>
      <c r="AK1742" s="171"/>
      <c r="AL1742" s="171"/>
      <c r="AM1742" s="171"/>
      <c r="AN1742" s="171"/>
      <c r="AO1742" s="171"/>
      <c r="AP1742" s="171"/>
      <c r="AQ1742" s="171"/>
      <c r="AR1742" s="171"/>
      <c r="AS1742" s="171"/>
      <c r="AT1742" s="171"/>
      <c r="AU1742" s="171"/>
      <c r="AV1742" s="171"/>
      <c r="AW1742" s="171"/>
      <c r="AX1742" s="171"/>
      <c r="AY1742" s="171"/>
      <c r="AZ1742" s="171"/>
      <c r="BA1742" s="171"/>
      <c r="BB1742" s="171"/>
      <c r="BC1742" s="171"/>
      <c r="BD1742" s="171"/>
      <c r="BE1742" s="171"/>
      <c r="BF1742" s="171"/>
      <c r="BG1742" s="171"/>
      <c r="BH1742" s="184"/>
      <c r="BI1742" s="178"/>
      <c r="BJ1742" s="178"/>
      <c r="BK1742" s="172"/>
      <c r="BM1742" s="9"/>
    </row>
    <row r="1743" spans="2:65" x14ac:dyDescent="0.45">
      <c r="B1743" s="189"/>
      <c r="C1743" s="171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71"/>
      <c r="AI1743" s="171"/>
      <c r="AJ1743" s="171"/>
      <c r="AK1743" s="171"/>
      <c r="AL1743" s="171"/>
      <c r="AM1743" s="171"/>
      <c r="AN1743" s="171"/>
      <c r="AO1743" s="171"/>
      <c r="AP1743" s="171"/>
      <c r="AQ1743" s="171"/>
      <c r="AR1743" s="171"/>
      <c r="AS1743" s="171"/>
      <c r="AT1743" s="171"/>
      <c r="AU1743" s="171"/>
      <c r="AV1743" s="171"/>
      <c r="AW1743" s="171"/>
      <c r="AX1743" s="171"/>
      <c r="AY1743" s="171"/>
      <c r="AZ1743" s="171"/>
      <c r="BA1743" s="171"/>
      <c r="BB1743" s="171"/>
      <c r="BC1743" s="171"/>
      <c r="BD1743" s="171"/>
      <c r="BE1743" s="171"/>
      <c r="BF1743" s="171"/>
      <c r="BG1743" s="171"/>
      <c r="BH1743" s="184"/>
      <c r="BI1743" s="178"/>
      <c r="BJ1743" s="178"/>
      <c r="BK1743" s="172"/>
      <c r="BM1743" s="9"/>
    </row>
    <row r="1744" spans="2:65" x14ac:dyDescent="0.45">
      <c r="B1744" s="189"/>
      <c r="C1744" s="171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71"/>
      <c r="AI1744" s="171"/>
      <c r="AJ1744" s="171"/>
      <c r="AK1744" s="171"/>
      <c r="AL1744" s="171"/>
      <c r="AM1744" s="171"/>
      <c r="AN1744" s="171"/>
      <c r="AO1744" s="171"/>
      <c r="AP1744" s="171"/>
      <c r="AQ1744" s="171"/>
      <c r="AR1744" s="171"/>
      <c r="AS1744" s="171"/>
      <c r="AT1744" s="171"/>
      <c r="AU1744" s="171"/>
      <c r="AV1744" s="171"/>
      <c r="AW1744" s="171"/>
      <c r="AX1744" s="171"/>
      <c r="AY1744" s="171"/>
      <c r="AZ1744" s="171"/>
      <c r="BA1744" s="171"/>
      <c r="BB1744" s="171"/>
      <c r="BC1744" s="171"/>
      <c r="BD1744" s="171"/>
      <c r="BE1744" s="171"/>
      <c r="BF1744" s="171"/>
      <c r="BG1744" s="171"/>
      <c r="BH1744" s="184"/>
      <c r="BI1744" s="178"/>
      <c r="BJ1744" s="178"/>
      <c r="BK1744" s="172"/>
      <c r="BM1744" s="9"/>
    </row>
    <row r="1745" spans="2:65" x14ac:dyDescent="0.45">
      <c r="B1745" s="189"/>
      <c r="C1745" s="171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71"/>
      <c r="AI1745" s="171"/>
      <c r="AJ1745" s="171"/>
      <c r="AK1745" s="171"/>
      <c r="AL1745" s="171"/>
      <c r="AM1745" s="171"/>
      <c r="AN1745" s="171"/>
      <c r="AO1745" s="171"/>
      <c r="AP1745" s="171"/>
      <c r="AQ1745" s="171"/>
      <c r="AR1745" s="171"/>
      <c r="AS1745" s="171"/>
      <c r="AT1745" s="171"/>
      <c r="AU1745" s="171"/>
      <c r="AV1745" s="171"/>
      <c r="AW1745" s="171"/>
      <c r="AX1745" s="171"/>
      <c r="AY1745" s="171"/>
      <c r="AZ1745" s="171"/>
      <c r="BA1745" s="171"/>
      <c r="BB1745" s="171"/>
      <c r="BC1745" s="171"/>
      <c r="BD1745" s="171"/>
      <c r="BE1745" s="171"/>
      <c r="BF1745" s="171"/>
      <c r="BG1745" s="171"/>
      <c r="BH1745" s="184"/>
      <c r="BI1745" s="178"/>
      <c r="BJ1745" s="178"/>
      <c r="BK1745" s="172"/>
      <c r="BM1745" s="9"/>
    </row>
    <row r="1746" spans="2:65" x14ac:dyDescent="0.45">
      <c r="B1746" s="189"/>
      <c r="C1746" s="171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71"/>
      <c r="AI1746" s="171"/>
      <c r="AJ1746" s="171"/>
      <c r="AK1746" s="171"/>
      <c r="AL1746" s="171"/>
      <c r="AM1746" s="171"/>
      <c r="AN1746" s="171"/>
      <c r="AO1746" s="171"/>
      <c r="AP1746" s="171"/>
      <c r="AQ1746" s="171"/>
      <c r="AR1746" s="171"/>
      <c r="AS1746" s="171"/>
      <c r="AT1746" s="171"/>
      <c r="AU1746" s="171"/>
      <c r="AV1746" s="171"/>
      <c r="AW1746" s="171"/>
      <c r="AX1746" s="171"/>
      <c r="AY1746" s="171"/>
      <c r="AZ1746" s="171"/>
      <c r="BA1746" s="171"/>
      <c r="BB1746" s="171"/>
      <c r="BC1746" s="171"/>
      <c r="BD1746" s="171"/>
      <c r="BE1746" s="171"/>
      <c r="BF1746" s="171"/>
      <c r="BG1746" s="171"/>
      <c r="BH1746" s="184"/>
      <c r="BI1746" s="178"/>
      <c r="BJ1746" s="178"/>
      <c r="BK1746" s="172"/>
      <c r="BM1746" s="9"/>
    </row>
    <row r="1747" spans="2:65" x14ac:dyDescent="0.45">
      <c r="B1747" s="189"/>
      <c r="C1747" s="171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71"/>
      <c r="AI1747" s="171"/>
      <c r="AJ1747" s="171"/>
      <c r="AK1747" s="171"/>
      <c r="AL1747" s="171"/>
      <c r="AM1747" s="171"/>
      <c r="AN1747" s="171"/>
      <c r="AO1747" s="171"/>
      <c r="AP1747" s="171"/>
      <c r="AQ1747" s="171"/>
      <c r="AR1747" s="171"/>
      <c r="AS1747" s="171"/>
      <c r="AT1747" s="171"/>
      <c r="AU1747" s="171"/>
      <c r="AV1747" s="171"/>
      <c r="AW1747" s="171"/>
      <c r="AX1747" s="171"/>
      <c r="AY1747" s="171"/>
      <c r="AZ1747" s="171"/>
      <c r="BA1747" s="171"/>
      <c r="BB1747" s="171"/>
      <c r="BC1747" s="171"/>
      <c r="BD1747" s="171"/>
      <c r="BE1747" s="171"/>
      <c r="BF1747" s="171"/>
      <c r="BG1747" s="171"/>
      <c r="BH1747" s="184"/>
      <c r="BI1747" s="178"/>
      <c r="BJ1747" s="178"/>
      <c r="BK1747" s="172"/>
      <c r="BM1747" s="9"/>
    </row>
    <row r="1748" spans="2:65" x14ac:dyDescent="0.45">
      <c r="B1748" s="189"/>
      <c r="C1748" s="171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71"/>
      <c r="AI1748" s="171"/>
      <c r="AJ1748" s="171"/>
      <c r="AK1748" s="171"/>
      <c r="AL1748" s="171"/>
      <c r="AM1748" s="171"/>
      <c r="AN1748" s="171"/>
      <c r="AO1748" s="171"/>
      <c r="AP1748" s="171"/>
      <c r="AQ1748" s="171"/>
      <c r="AR1748" s="171"/>
      <c r="AS1748" s="171"/>
      <c r="AT1748" s="171"/>
      <c r="AU1748" s="171"/>
      <c r="AV1748" s="171"/>
      <c r="AW1748" s="171"/>
      <c r="AX1748" s="171"/>
      <c r="AY1748" s="171"/>
      <c r="AZ1748" s="171"/>
      <c r="BA1748" s="171"/>
      <c r="BB1748" s="171"/>
      <c r="BC1748" s="171"/>
      <c r="BD1748" s="171"/>
      <c r="BE1748" s="171"/>
      <c r="BF1748" s="171"/>
      <c r="BG1748" s="171"/>
      <c r="BH1748" s="184"/>
      <c r="BI1748" s="178"/>
      <c r="BJ1748" s="178"/>
      <c r="BK1748" s="172"/>
      <c r="BM1748" s="9"/>
    </row>
    <row r="1749" spans="2:65" x14ac:dyDescent="0.45">
      <c r="B1749" s="189"/>
      <c r="C1749" s="171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71"/>
      <c r="AI1749" s="171"/>
      <c r="AJ1749" s="171"/>
      <c r="AK1749" s="171"/>
      <c r="AL1749" s="171"/>
      <c r="AM1749" s="171"/>
      <c r="AN1749" s="171"/>
      <c r="AO1749" s="171"/>
      <c r="AP1749" s="171"/>
      <c r="AQ1749" s="171"/>
      <c r="AR1749" s="171"/>
      <c r="AS1749" s="171"/>
      <c r="AT1749" s="171"/>
      <c r="AU1749" s="171"/>
      <c r="AV1749" s="171"/>
      <c r="AW1749" s="171"/>
      <c r="AX1749" s="171"/>
      <c r="AY1749" s="171"/>
      <c r="AZ1749" s="171"/>
      <c r="BA1749" s="171"/>
      <c r="BB1749" s="171"/>
      <c r="BC1749" s="171"/>
      <c r="BD1749" s="171"/>
      <c r="BE1749" s="171"/>
      <c r="BF1749" s="171"/>
      <c r="BG1749" s="171"/>
      <c r="BH1749" s="184"/>
      <c r="BI1749" s="178"/>
      <c r="BJ1749" s="178"/>
      <c r="BK1749" s="172"/>
      <c r="BM1749" s="9"/>
    </row>
    <row r="1750" spans="2:65" x14ac:dyDescent="0.45">
      <c r="B1750" s="189"/>
      <c r="C1750" s="171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71"/>
      <c r="AI1750" s="171"/>
      <c r="AJ1750" s="171"/>
      <c r="AK1750" s="171"/>
      <c r="AL1750" s="171"/>
      <c r="AM1750" s="171"/>
      <c r="AN1750" s="171"/>
      <c r="AO1750" s="171"/>
      <c r="AP1750" s="171"/>
      <c r="AQ1750" s="171"/>
      <c r="AR1750" s="171"/>
      <c r="AS1750" s="171"/>
      <c r="AT1750" s="171"/>
      <c r="AU1750" s="171"/>
      <c r="AV1750" s="171"/>
      <c r="AW1750" s="171"/>
      <c r="AX1750" s="171"/>
      <c r="AY1750" s="171"/>
      <c r="AZ1750" s="171"/>
      <c r="BA1750" s="171"/>
      <c r="BB1750" s="171"/>
      <c r="BC1750" s="171"/>
      <c r="BD1750" s="171"/>
      <c r="BE1750" s="171"/>
      <c r="BF1750" s="171"/>
      <c r="BG1750" s="171"/>
      <c r="BH1750" s="184"/>
      <c r="BI1750" s="178"/>
      <c r="BJ1750" s="178"/>
      <c r="BK1750" s="172"/>
      <c r="BM1750" s="9"/>
    </row>
    <row r="1751" spans="2:65" x14ac:dyDescent="0.45">
      <c r="B1751" s="189"/>
      <c r="C1751" s="171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71"/>
      <c r="AI1751" s="171"/>
      <c r="AJ1751" s="171"/>
      <c r="AK1751" s="171"/>
      <c r="AL1751" s="171"/>
      <c r="AM1751" s="171"/>
      <c r="AN1751" s="171"/>
      <c r="AO1751" s="171"/>
      <c r="AP1751" s="171"/>
      <c r="AQ1751" s="171"/>
      <c r="AR1751" s="171"/>
      <c r="AS1751" s="171"/>
      <c r="AT1751" s="171"/>
      <c r="AU1751" s="171"/>
      <c r="AV1751" s="171"/>
      <c r="AW1751" s="171"/>
      <c r="AX1751" s="171"/>
      <c r="AY1751" s="171"/>
      <c r="AZ1751" s="171"/>
      <c r="BA1751" s="171"/>
      <c r="BB1751" s="171"/>
      <c r="BC1751" s="171"/>
      <c r="BD1751" s="171"/>
      <c r="BE1751" s="171"/>
      <c r="BF1751" s="171"/>
      <c r="BG1751" s="171"/>
      <c r="BH1751" s="184"/>
      <c r="BI1751" s="178"/>
      <c r="BJ1751" s="178"/>
      <c r="BK1751" s="172"/>
      <c r="BM1751" s="9"/>
    </row>
    <row r="1752" spans="2:65" x14ac:dyDescent="0.45">
      <c r="B1752" s="189"/>
      <c r="C1752" s="171"/>
      <c r="D1752" s="171"/>
      <c r="E1752" s="171"/>
      <c r="F1752" s="171"/>
      <c r="G1752" s="171"/>
      <c r="H1752" s="171"/>
      <c r="I1752" s="171"/>
      <c r="J1752" s="171"/>
      <c r="K1752" s="171"/>
      <c r="L1752" s="171"/>
      <c r="M1752" s="171"/>
      <c r="N1752" s="171"/>
      <c r="O1752" s="171"/>
      <c r="P1752" s="171"/>
      <c r="Q1752" s="171"/>
      <c r="R1752" s="171"/>
      <c r="S1752" s="171"/>
      <c r="T1752" s="171"/>
      <c r="U1752" s="171"/>
      <c r="V1752" s="171"/>
      <c r="W1752" s="171"/>
      <c r="X1752" s="171"/>
      <c r="Y1752" s="171"/>
      <c r="Z1752" s="171"/>
      <c r="AA1752" s="171"/>
      <c r="AB1752" s="171"/>
      <c r="AC1752" s="171"/>
      <c r="AD1752" s="171"/>
      <c r="AE1752" s="171"/>
      <c r="AF1752" s="171"/>
      <c r="AG1752" s="171"/>
      <c r="AH1752" s="171"/>
      <c r="AI1752" s="171"/>
      <c r="AJ1752" s="171"/>
      <c r="AK1752" s="171"/>
      <c r="AL1752" s="171"/>
      <c r="AM1752" s="171"/>
      <c r="AN1752" s="171"/>
      <c r="AO1752" s="171"/>
      <c r="AP1752" s="171"/>
      <c r="AQ1752" s="171"/>
      <c r="AR1752" s="171"/>
      <c r="AS1752" s="171"/>
      <c r="AT1752" s="171"/>
      <c r="AU1752" s="171"/>
      <c r="AV1752" s="171"/>
      <c r="AW1752" s="171"/>
      <c r="AX1752" s="171"/>
      <c r="AY1752" s="171"/>
      <c r="AZ1752" s="171"/>
      <c r="BA1752" s="171"/>
      <c r="BB1752" s="171"/>
      <c r="BC1752" s="171"/>
      <c r="BD1752" s="171"/>
      <c r="BE1752" s="171"/>
      <c r="BF1752" s="171"/>
      <c r="BG1752" s="171"/>
      <c r="BH1752" s="184"/>
      <c r="BI1752" s="178"/>
      <c r="BJ1752" s="178"/>
      <c r="BK1752" s="172"/>
      <c r="BM1752" s="9"/>
    </row>
    <row r="1753" spans="2:65" x14ac:dyDescent="0.45">
      <c r="B1753" s="189"/>
      <c r="C1753" s="171"/>
      <c r="D1753" s="171"/>
      <c r="E1753" s="171"/>
      <c r="F1753" s="171"/>
      <c r="G1753" s="171"/>
      <c r="H1753" s="171"/>
      <c r="I1753" s="171"/>
      <c r="J1753" s="171"/>
      <c r="K1753" s="171"/>
      <c r="L1753" s="171"/>
      <c r="M1753" s="171"/>
      <c r="N1753" s="171"/>
      <c r="O1753" s="171"/>
      <c r="P1753" s="171"/>
      <c r="Q1753" s="171"/>
      <c r="R1753" s="171"/>
      <c r="S1753" s="171"/>
      <c r="T1753" s="171"/>
      <c r="U1753" s="171"/>
      <c r="V1753" s="171"/>
      <c r="W1753" s="171"/>
      <c r="X1753" s="171"/>
      <c r="Y1753" s="171"/>
      <c r="Z1753" s="171"/>
      <c r="AA1753" s="171"/>
      <c r="AB1753" s="171"/>
      <c r="AC1753" s="171"/>
      <c r="AD1753" s="171"/>
      <c r="AE1753" s="171"/>
      <c r="AF1753" s="171"/>
      <c r="AG1753" s="171"/>
      <c r="AH1753" s="171"/>
      <c r="AI1753" s="171"/>
      <c r="AJ1753" s="171"/>
      <c r="AK1753" s="171"/>
      <c r="AL1753" s="171"/>
      <c r="AM1753" s="171"/>
      <c r="AN1753" s="171"/>
      <c r="AO1753" s="171"/>
      <c r="AP1753" s="171"/>
      <c r="AQ1753" s="171"/>
      <c r="AR1753" s="171"/>
      <c r="AS1753" s="171"/>
      <c r="AT1753" s="171"/>
      <c r="AU1753" s="171"/>
      <c r="AV1753" s="171"/>
      <c r="AW1753" s="171"/>
      <c r="AX1753" s="171"/>
      <c r="AY1753" s="171"/>
      <c r="AZ1753" s="171"/>
      <c r="BA1753" s="171"/>
      <c r="BB1753" s="171"/>
      <c r="BC1753" s="171"/>
      <c r="BD1753" s="171"/>
      <c r="BE1753" s="171"/>
      <c r="BF1753" s="171"/>
      <c r="BG1753" s="171"/>
      <c r="BH1753" s="184"/>
      <c r="BI1753" s="178"/>
      <c r="BJ1753" s="178"/>
      <c r="BK1753" s="172"/>
      <c r="BM1753" s="9"/>
    </row>
    <row r="1754" spans="2:65" x14ac:dyDescent="0.45">
      <c r="B1754" s="189"/>
      <c r="C1754" s="171"/>
      <c r="D1754" s="171"/>
      <c r="E1754" s="171"/>
      <c r="F1754" s="171"/>
      <c r="G1754" s="171"/>
      <c r="H1754" s="171"/>
      <c r="I1754" s="171"/>
      <c r="J1754" s="171"/>
      <c r="K1754" s="171"/>
      <c r="L1754" s="171"/>
      <c r="M1754" s="171"/>
      <c r="N1754" s="171"/>
      <c r="O1754" s="171"/>
      <c r="P1754" s="171"/>
      <c r="Q1754" s="171"/>
      <c r="R1754" s="171"/>
      <c r="S1754" s="171"/>
      <c r="T1754" s="171"/>
      <c r="U1754" s="171"/>
      <c r="V1754" s="171"/>
      <c r="W1754" s="171"/>
      <c r="X1754" s="171"/>
      <c r="Y1754" s="171"/>
      <c r="Z1754" s="171"/>
      <c r="AA1754" s="171"/>
      <c r="AB1754" s="171"/>
      <c r="AC1754" s="171"/>
      <c r="AD1754" s="171"/>
      <c r="AE1754" s="171"/>
      <c r="AF1754" s="171"/>
      <c r="AG1754" s="171"/>
      <c r="AH1754" s="171"/>
      <c r="AI1754" s="171"/>
      <c r="AJ1754" s="171"/>
      <c r="AK1754" s="171"/>
      <c r="AL1754" s="171"/>
      <c r="AM1754" s="171"/>
      <c r="AN1754" s="171"/>
      <c r="AO1754" s="171"/>
      <c r="AP1754" s="171"/>
      <c r="AQ1754" s="171"/>
      <c r="AR1754" s="171"/>
      <c r="AS1754" s="171"/>
      <c r="AT1754" s="171"/>
      <c r="AU1754" s="171"/>
      <c r="AV1754" s="171"/>
      <c r="AW1754" s="171"/>
      <c r="AX1754" s="171"/>
      <c r="AY1754" s="171"/>
      <c r="AZ1754" s="171"/>
      <c r="BA1754" s="171"/>
      <c r="BB1754" s="171"/>
      <c r="BC1754" s="171"/>
      <c r="BD1754" s="171"/>
      <c r="BE1754" s="171"/>
      <c r="BF1754" s="171"/>
      <c r="BG1754" s="171"/>
      <c r="BH1754" s="184"/>
      <c r="BI1754" s="178"/>
      <c r="BJ1754" s="178"/>
      <c r="BK1754" s="172"/>
      <c r="BM1754" s="9"/>
    </row>
    <row r="1755" spans="2:65" x14ac:dyDescent="0.45">
      <c r="B1755" s="189"/>
      <c r="C1755" s="171"/>
      <c r="D1755" s="171"/>
      <c r="E1755" s="171"/>
      <c r="F1755" s="171"/>
      <c r="G1755" s="171"/>
      <c r="H1755" s="171"/>
      <c r="I1755" s="171"/>
      <c r="J1755" s="171"/>
      <c r="K1755" s="171"/>
      <c r="L1755" s="171"/>
      <c r="M1755" s="171"/>
      <c r="N1755" s="171"/>
      <c r="O1755" s="171"/>
      <c r="P1755" s="171"/>
      <c r="Q1755" s="171"/>
      <c r="R1755" s="171"/>
      <c r="S1755" s="171"/>
      <c r="T1755" s="171"/>
      <c r="U1755" s="171"/>
      <c r="V1755" s="171"/>
      <c r="W1755" s="171"/>
      <c r="X1755" s="171"/>
      <c r="Y1755" s="171"/>
      <c r="Z1755" s="171"/>
      <c r="AA1755" s="171"/>
      <c r="AB1755" s="171"/>
      <c r="AC1755" s="171"/>
      <c r="AD1755" s="171"/>
      <c r="AE1755" s="171"/>
      <c r="AF1755" s="171"/>
      <c r="AG1755" s="171"/>
      <c r="AH1755" s="171"/>
      <c r="AI1755" s="171"/>
      <c r="AJ1755" s="171"/>
      <c r="AK1755" s="171"/>
      <c r="AL1755" s="171"/>
      <c r="AM1755" s="171"/>
      <c r="AN1755" s="171"/>
      <c r="AO1755" s="171"/>
      <c r="AP1755" s="171"/>
      <c r="AQ1755" s="171"/>
      <c r="AR1755" s="171"/>
      <c r="AS1755" s="171"/>
      <c r="AT1755" s="171"/>
      <c r="AU1755" s="171"/>
      <c r="AV1755" s="171"/>
      <c r="AW1755" s="171"/>
      <c r="AX1755" s="171"/>
      <c r="AY1755" s="171"/>
      <c r="AZ1755" s="171"/>
      <c r="BA1755" s="171"/>
      <c r="BB1755" s="171"/>
      <c r="BC1755" s="171"/>
      <c r="BD1755" s="171"/>
      <c r="BE1755" s="171"/>
      <c r="BF1755" s="171"/>
      <c r="BG1755" s="171"/>
      <c r="BH1755" s="184"/>
      <c r="BI1755" s="178"/>
      <c r="BJ1755" s="178"/>
      <c r="BK1755" s="172"/>
      <c r="BM1755" s="9"/>
    </row>
    <row r="1756" spans="2:65" x14ac:dyDescent="0.45">
      <c r="B1756" s="189"/>
      <c r="C1756" s="171"/>
      <c r="D1756" s="171"/>
      <c r="E1756" s="171"/>
      <c r="F1756" s="171"/>
      <c r="G1756" s="171"/>
      <c r="H1756" s="171"/>
      <c r="I1756" s="171"/>
      <c r="J1756" s="171"/>
      <c r="K1756" s="171"/>
      <c r="L1756" s="171"/>
      <c r="M1756" s="171"/>
      <c r="N1756" s="171"/>
      <c r="O1756" s="171"/>
      <c r="P1756" s="171"/>
      <c r="Q1756" s="171"/>
      <c r="R1756" s="171"/>
      <c r="S1756" s="171"/>
      <c r="T1756" s="171"/>
      <c r="U1756" s="171"/>
      <c r="V1756" s="171"/>
      <c r="W1756" s="171"/>
      <c r="X1756" s="171"/>
      <c r="Y1756" s="171"/>
      <c r="Z1756" s="171"/>
      <c r="AA1756" s="171"/>
      <c r="AB1756" s="171"/>
      <c r="AC1756" s="171"/>
      <c r="AD1756" s="171"/>
      <c r="AE1756" s="171"/>
      <c r="AF1756" s="171"/>
      <c r="AG1756" s="171"/>
      <c r="AH1756" s="171"/>
      <c r="AI1756" s="171"/>
      <c r="AJ1756" s="171"/>
      <c r="AK1756" s="171"/>
      <c r="AL1756" s="171"/>
      <c r="AM1756" s="171"/>
      <c r="AN1756" s="171"/>
      <c r="AO1756" s="171"/>
      <c r="AP1756" s="171"/>
      <c r="AQ1756" s="171"/>
      <c r="AR1756" s="171"/>
      <c r="AS1756" s="171"/>
      <c r="AT1756" s="171"/>
      <c r="AU1756" s="171"/>
      <c r="AV1756" s="171"/>
      <c r="AW1756" s="171"/>
      <c r="AX1756" s="171"/>
      <c r="AY1756" s="171"/>
      <c r="AZ1756" s="171"/>
      <c r="BA1756" s="171"/>
      <c r="BB1756" s="171"/>
      <c r="BC1756" s="171"/>
      <c r="BD1756" s="171"/>
      <c r="BE1756" s="171"/>
      <c r="BF1756" s="171"/>
      <c r="BG1756" s="171"/>
      <c r="BH1756" s="184"/>
      <c r="BI1756" s="178"/>
      <c r="BJ1756" s="178"/>
      <c r="BK1756" s="172"/>
      <c r="BM1756" s="9"/>
    </row>
    <row r="1757" spans="2:65" x14ac:dyDescent="0.45">
      <c r="B1757" s="189"/>
      <c r="C1757" s="171"/>
      <c r="D1757" s="171"/>
      <c r="E1757" s="171"/>
      <c r="F1757" s="171"/>
      <c r="G1757" s="171"/>
      <c r="H1757" s="171"/>
      <c r="I1757" s="171"/>
      <c r="J1757" s="171"/>
      <c r="K1757" s="171"/>
      <c r="L1757" s="171"/>
      <c r="M1757" s="171"/>
      <c r="N1757" s="171"/>
      <c r="O1757" s="171"/>
      <c r="P1757" s="171"/>
      <c r="Q1757" s="171"/>
      <c r="R1757" s="171"/>
      <c r="S1757" s="171"/>
      <c r="T1757" s="171"/>
      <c r="U1757" s="171"/>
      <c r="V1757" s="171"/>
      <c r="W1757" s="171"/>
      <c r="X1757" s="171"/>
      <c r="Y1757" s="171"/>
      <c r="Z1757" s="171"/>
      <c r="AA1757" s="171"/>
      <c r="AB1757" s="171"/>
      <c r="AC1757" s="171"/>
      <c r="AD1757" s="171"/>
      <c r="AE1757" s="171"/>
      <c r="AF1757" s="171"/>
      <c r="AG1757" s="171"/>
      <c r="AH1757" s="171"/>
      <c r="AI1757" s="171"/>
      <c r="AJ1757" s="171"/>
      <c r="AK1757" s="171"/>
      <c r="AL1757" s="171"/>
      <c r="AM1757" s="171"/>
      <c r="AN1757" s="171"/>
      <c r="AO1757" s="171"/>
      <c r="AP1757" s="171"/>
      <c r="AQ1757" s="171"/>
      <c r="AR1757" s="171"/>
      <c r="AS1757" s="171"/>
      <c r="AT1757" s="171"/>
      <c r="AU1757" s="171"/>
      <c r="AV1757" s="171"/>
      <c r="AW1757" s="171"/>
      <c r="AX1757" s="171"/>
      <c r="AY1757" s="171"/>
      <c r="AZ1757" s="171"/>
      <c r="BA1757" s="171"/>
      <c r="BB1757" s="171"/>
      <c r="BC1757" s="171"/>
      <c r="BD1757" s="171"/>
      <c r="BE1757" s="171"/>
      <c r="BF1757" s="171"/>
      <c r="BG1757" s="171"/>
      <c r="BH1757" s="184"/>
      <c r="BI1757" s="178"/>
      <c r="BJ1757" s="178"/>
      <c r="BK1757" s="172"/>
      <c r="BM1757" s="9"/>
    </row>
    <row r="1758" spans="2:65" x14ac:dyDescent="0.45">
      <c r="B1758" s="189"/>
      <c r="C1758" s="171"/>
      <c r="D1758" s="171"/>
      <c r="E1758" s="171"/>
      <c r="F1758" s="171"/>
      <c r="G1758" s="171"/>
      <c r="H1758" s="171"/>
      <c r="I1758" s="171"/>
      <c r="J1758" s="171"/>
      <c r="K1758" s="171"/>
      <c r="L1758" s="171"/>
      <c r="M1758" s="171"/>
      <c r="N1758" s="171"/>
      <c r="O1758" s="171"/>
      <c r="P1758" s="171"/>
      <c r="Q1758" s="171"/>
      <c r="R1758" s="171"/>
      <c r="S1758" s="171"/>
      <c r="T1758" s="171"/>
      <c r="U1758" s="171"/>
      <c r="V1758" s="171"/>
      <c r="W1758" s="171"/>
      <c r="X1758" s="171"/>
      <c r="Y1758" s="171"/>
      <c r="Z1758" s="171"/>
      <c r="AA1758" s="171"/>
      <c r="AB1758" s="171"/>
      <c r="AC1758" s="171"/>
      <c r="AD1758" s="171"/>
      <c r="AE1758" s="171"/>
      <c r="AF1758" s="171"/>
      <c r="AG1758" s="171"/>
      <c r="AH1758" s="171"/>
      <c r="AI1758" s="171"/>
      <c r="AJ1758" s="171"/>
      <c r="AK1758" s="171"/>
      <c r="AL1758" s="171"/>
      <c r="AM1758" s="171"/>
      <c r="AN1758" s="171"/>
      <c r="AO1758" s="171"/>
      <c r="AP1758" s="171"/>
      <c r="AQ1758" s="171"/>
      <c r="AR1758" s="171"/>
      <c r="AS1758" s="171"/>
      <c r="AT1758" s="171"/>
      <c r="AU1758" s="171"/>
      <c r="AV1758" s="171"/>
      <c r="AW1758" s="171"/>
      <c r="AX1758" s="171"/>
      <c r="AY1758" s="171"/>
      <c r="AZ1758" s="171"/>
      <c r="BA1758" s="171"/>
      <c r="BB1758" s="171"/>
      <c r="BC1758" s="171"/>
      <c r="BD1758" s="171"/>
      <c r="BE1758" s="171"/>
      <c r="BF1758" s="171"/>
      <c r="BG1758" s="171"/>
      <c r="BH1758" s="184"/>
      <c r="BI1758" s="178"/>
      <c r="BJ1758" s="178"/>
      <c r="BK1758" s="172"/>
      <c r="BM1758" s="9"/>
    </row>
    <row r="1759" spans="2:65" x14ac:dyDescent="0.45">
      <c r="B1759" s="189"/>
      <c r="C1759" s="171"/>
      <c r="D1759" s="171"/>
      <c r="E1759" s="171"/>
      <c r="F1759" s="171"/>
      <c r="G1759" s="171"/>
      <c r="H1759" s="171"/>
      <c r="I1759" s="171"/>
      <c r="J1759" s="171"/>
      <c r="K1759" s="171"/>
      <c r="L1759" s="171"/>
      <c r="M1759" s="171"/>
      <c r="N1759" s="171"/>
      <c r="O1759" s="171"/>
      <c r="P1759" s="171"/>
      <c r="Q1759" s="171"/>
      <c r="R1759" s="171"/>
      <c r="S1759" s="171"/>
      <c r="T1759" s="171"/>
      <c r="U1759" s="171"/>
      <c r="V1759" s="171"/>
      <c r="W1759" s="171"/>
      <c r="X1759" s="171"/>
      <c r="Y1759" s="171"/>
      <c r="Z1759" s="171"/>
      <c r="AA1759" s="171"/>
      <c r="AB1759" s="171"/>
      <c r="AC1759" s="171"/>
      <c r="AD1759" s="171"/>
      <c r="AE1759" s="171"/>
      <c r="AF1759" s="171"/>
      <c r="AG1759" s="171"/>
      <c r="AH1759" s="171"/>
      <c r="AI1759" s="171"/>
      <c r="AJ1759" s="171"/>
      <c r="AK1759" s="171"/>
      <c r="AL1759" s="171"/>
      <c r="AM1759" s="171"/>
      <c r="AN1759" s="171"/>
      <c r="AO1759" s="171"/>
      <c r="AP1759" s="171"/>
      <c r="AQ1759" s="171"/>
      <c r="AR1759" s="171"/>
      <c r="AS1759" s="171"/>
      <c r="AT1759" s="171"/>
      <c r="AU1759" s="171"/>
      <c r="AV1759" s="171"/>
      <c r="AW1759" s="171"/>
      <c r="AX1759" s="171"/>
      <c r="AY1759" s="171"/>
      <c r="AZ1759" s="171"/>
      <c r="BA1759" s="171"/>
      <c r="BB1759" s="171"/>
      <c r="BC1759" s="171"/>
      <c r="BD1759" s="171"/>
      <c r="BE1759" s="171"/>
      <c r="BF1759" s="171"/>
      <c r="BG1759" s="171"/>
      <c r="BH1759" s="184"/>
      <c r="BI1759" s="178"/>
      <c r="BJ1759" s="178"/>
      <c r="BK1759" s="172"/>
      <c r="BM1759" s="9"/>
    </row>
    <row r="1760" spans="2:65" x14ac:dyDescent="0.45">
      <c r="B1760" s="189"/>
      <c r="C1760" s="171"/>
      <c r="D1760" s="171"/>
      <c r="E1760" s="171"/>
      <c r="F1760" s="171"/>
      <c r="G1760" s="171"/>
      <c r="H1760" s="171"/>
      <c r="I1760" s="171"/>
      <c r="J1760" s="171"/>
      <c r="K1760" s="171"/>
      <c r="L1760" s="171"/>
      <c r="M1760" s="171"/>
      <c r="N1760" s="171"/>
      <c r="O1760" s="171"/>
      <c r="P1760" s="171"/>
      <c r="Q1760" s="171"/>
      <c r="R1760" s="171"/>
      <c r="S1760" s="171"/>
      <c r="T1760" s="171"/>
      <c r="U1760" s="171"/>
      <c r="V1760" s="171"/>
      <c r="W1760" s="171"/>
      <c r="X1760" s="171"/>
      <c r="Y1760" s="171"/>
      <c r="Z1760" s="171"/>
      <c r="AA1760" s="171"/>
      <c r="AB1760" s="171"/>
      <c r="AC1760" s="171"/>
      <c r="AD1760" s="171"/>
      <c r="AE1760" s="171"/>
      <c r="AF1760" s="171"/>
      <c r="AG1760" s="171"/>
      <c r="AH1760" s="171"/>
      <c r="AI1760" s="171"/>
      <c r="AJ1760" s="171"/>
      <c r="AK1760" s="171"/>
      <c r="AL1760" s="171"/>
      <c r="AM1760" s="171"/>
      <c r="AN1760" s="171"/>
      <c r="AO1760" s="171"/>
      <c r="AP1760" s="171"/>
      <c r="AQ1760" s="171"/>
      <c r="AR1760" s="171"/>
      <c r="AS1760" s="171"/>
      <c r="AT1760" s="171"/>
      <c r="AU1760" s="171"/>
      <c r="AV1760" s="171"/>
      <c r="AW1760" s="171"/>
      <c r="AX1760" s="171"/>
      <c r="AY1760" s="171"/>
      <c r="AZ1760" s="171"/>
      <c r="BA1760" s="171"/>
      <c r="BB1760" s="171"/>
      <c r="BC1760" s="171"/>
      <c r="BD1760" s="171"/>
      <c r="BE1760" s="171"/>
      <c r="BF1760" s="171"/>
      <c r="BG1760" s="171"/>
      <c r="BH1760" s="184"/>
      <c r="BI1760" s="178"/>
      <c r="BJ1760" s="178"/>
      <c r="BK1760" s="172"/>
      <c r="BM1760" s="9"/>
    </row>
    <row r="1761" spans="1:123" x14ac:dyDescent="0.45">
      <c r="B1761" s="189"/>
      <c r="C1761" s="171"/>
      <c r="D1761" s="171"/>
      <c r="E1761" s="171"/>
      <c r="F1761" s="171"/>
      <c r="G1761" s="171"/>
      <c r="H1761" s="171"/>
      <c r="I1761" s="171"/>
      <c r="J1761" s="171"/>
      <c r="K1761" s="171"/>
      <c r="L1761" s="171"/>
      <c r="M1761" s="171"/>
      <c r="N1761" s="171"/>
      <c r="O1761" s="171"/>
      <c r="P1761" s="171"/>
      <c r="Q1761" s="171"/>
      <c r="R1761" s="171"/>
      <c r="S1761" s="171"/>
      <c r="T1761" s="171"/>
      <c r="U1761" s="171"/>
      <c r="V1761" s="171"/>
      <c r="W1761" s="171"/>
      <c r="X1761" s="171"/>
      <c r="Y1761" s="171"/>
      <c r="Z1761" s="171"/>
      <c r="AA1761" s="171"/>
      <c r="AB1761" s="171"/>
      <c r="AC1761" s="171"/>
      <c r="AD1761" s="171"/>
      <c r="AE1761" s="171"/>
      <c r="AF1761" s="171"/>
      <c r="AG1761" s="171"/>
      <c r="AH1761" s="171"/>
      <c r="AI1761" s="171"/>
      <c r="AJ1761" s="171"/>
      <c r="AK1761" s="171"/>
      <c r="AL1761" s="171"/>
      <c r="AM1761" s="171"/>
      <c r="AN1761" s="171"/>
      <c r="AO1761" s="171"/>
      <c r="AP1761" s="171"/>
      <c r="AQ1761" s="171"/>
      <c r="AR1761" s="171"/>
      <c r="AS1761" s="171"/>
      <c r="AT1761" s="171"/>
      <c r="AU1761" s="171"/>
      <c r="AV1761" s="171"/>
      <c r="AW1761" s="171"/>
      <c r="AX1761" s="171"/>
      <c r="AY1761" s="171"/>
      <c r="AZ1761" s="171"/>
      <c r="BA1761" s="171"/>
      <c r="BB1761" s="171"/>
      <c r="BC1761" s="171"/>
      <c r="BD1761" s="171"/>
      <c r="BE1761" s="171"/>
      <c r="BF1761" s="171"/>
      <c r="BG1761" s="171"/>
      <c r="BH1761" s="184"/>
      <c r="BI1761" s="178"/>
      <c r="BJ1761" s="178"/>
      <c r="BK1761" s="172"/>
      <c r="BM1761" s="9"/>
    </row>
    <row r="1762" spans="1:123" x14ac:dyDescent="0.45">
      <c r="B1762" s="189"/>
      <c r="C1762" s="171"/>
      <c r="D1762" s="171"/>
      <c r="E1762" s="171"/>
      <c r="F1762" s="171"/>
      <c r="G1762" s="171"/>
      <c r="H1762" s="171"/>
      <c r="I1762" s="171"/>
      <c r="J1762" s="171"/>
      <c r="K1762" s="171"/>
      <c r="L1762" s="171"/>
      <c r="M1762" s="171"/>
      <c r="N1762" s="171"/>
      <c r="O1762" s="171"/>
      <c r="P1762" s="171"/>
      <c r="Q1762" s="171"/>
      <c r="R1762" s="171"/>
      <c r="S1762" s="171"/>
      <c r="T1762" s="171"/>
      <c r="U1762" s="171"/>
      <c r="V1762" s="171"/>
      <c r="W1762" s="171"/>
      <c r="X1762" s="171"/>
      <c r="Y1762" s="171"/>
      <c r="Z1762" s="171"/>
      <c r="AA1762" s="171"/>
      <c r="AB1762" s="171"/>
      <c r="AC1762" s="171"/>
      <c r="AD1762" s="171"/>
      <c r="AE1762" s="171"/>
      <c r="AF1762" s="171"/>
      <c r="AG1762" s="171"/>
      <c r="AH1762" s="171"/>
      <c r="AI1762" s="171"/>
      <c r="AJ1762" s="171"/>
      <c r="AK1762" s="171"/>
      <c r="AL1762" s="171"/>
      <c r="AM1762" s="171"/>
      <c r="AN1762" s="171"/>
      <c r="AO1762" s="171"/>
      <c r="AP1762" s="171"/>
      <c r="AQ1762" s="171"/>
      <c r="AR1762" s="171"/>
      <c r="AS1762" s="171"/>
      <c r="AT1762" s="171"/>
      <c r="AU1762" s="171"/>
      <c r="AV1762" s="171"/>
      <c r="AW1762" s="171"/>
      <c r="AX1762" s="171"/>
      <c r="AY1762" s="171"/>
      <c r="AZ1762" s="171"/>
      <c r="BA1762" s="171"/>
      <c r="BB1762" s="171"/>
      <c r="BC1762" s="171"/>
      <c r="BD1762" s="171"/>
      <c r="BE1762" s="171"/>
      <c r="BF1762" s="171"/>
      <c r="BG1762" s="171"/>
      <c r="BH1762" s="184"/>
      <c r="BI1762" s="178"/>
      <c r="BJ1762" s="178"/>
      <c r="BK1762" s="172"/>
      <c r="BM1762" s="9"/>
    </row>
    <row r="1763" spans="1:123" x14ac:dyDescent="0.45">
      <c r="B1763" s="189"/>
      <c r="C1763" s="171"/>
      <c r="D1763" s="171"/>
      <c r="E1763" s="171"/>
      <c r="F1763" s="171"/>
      <c r="G1763" s="171"/>
      <c r="H1763" s="171"/>
      <c r="I1763" s="171"/>
      <c r="J1763" s="171"/>
      <c r="K1763" s="171"/>
      <c r="L1763" s="171"/>
      <c r="M1763" s="171"/>
      <c r="N1763" s="171"/>
      <c r="O1763" s="171"/>
      <c r="P1763" s="171"/>
      <c r="Q1763" s="171"/>
      <c r="R1763" s="171"/>
      <c r="S1763" s="171"/>
      <c r="T1763" s="171"/>
      <c r="U1763" s="171"/>
      <c r="V1763" s="171"/>
      <c r="W1763" s="171"/>
      <c r="X1763" s="171"/>
      <c r="Y1763" s="171"/>
      <c r="Z1763" s="171"/>
      <c r="AA1763" s="171"/>
      <c r="AB1763" s="171"/>
      <c r="AC1763" s="171"/>
      <c r="AD1763" s="171"/>
      <c r="AE1763" s="171"/>
      <c r="AF1763" s="171"/>
      <c r="AG1763" s="171"/>
      <c r="AH1763" s="171"/>
      <c r="AI1763" s="171"/>
      <c r="AJ1763" s="171"/>
      <c r="AK1763" s="171"/>
      <c r="AL1763" s="171"/>
      <c r="AM1763" s="171"/>
      <c r="AN1763" s="171"/>
      <c r="AO1763" s="171"/>
      <c r="AP1763" s="171"/>
      <c r="AQ1763" s="171"/>
      <c r="AR1763" s="171"/>
      <c r="AS1763" s="171"/>
      <c r="AT1763" s="171"/>
      <c r="AU1763" s="171"/>
      <c r="AV1763" s="171"/>
      <c r="AW1763" s="171"/>
      <c r="AX1763" s="171"/>
      <c r="AY1763" s="171"/>
      <c r="AZ1763" s="171"/>
      <c r="BA1763" s="171"/>
      <c r="BB1763" s="171"/>
      <c r="BC1763" s="171"/>
      <c r="BD1763" s="171"/>
      <c r="BE1763" s="171"/>
      <c r="BF1763" s="171"/>
      <c r="BG1763" s="171"/>
      <c r="BH1763" s="184"/>
      <c r="BI1763" s="178"/>
      <c r="BJ1763" s="178"/>
      <c r="BK1763" s="172"/>
      <c r="BM1763" s="9"/>
    </row>
    <row r="1764" spans="1:123" x14ac:dyDescent="0.45">
      <c r="B1764" s="189"/>
      <c r="C1764" s="171"/>
      <c r="D1764" s="171"/>
      <c r="E1764" s="171"/>
      <c r="F1764" s="171"/>
      <c r="G1764" s="171"/>
      <c r="H1764" s="171"/>
      <c r="I1764" s="171"/>
      <c r="J1764" s="171"/>
      <c r="K1764" s="171"/>
      <c r="L1764" s="171"/>
      <c r="M1764" s="171"/>
      <c r="N1764" s="171"/>
      <c r="O1764" s="171"/>
      <c r="P1764" s="171"/>
      <c r="Q1764" s="171"/>
      <c r="R1764" s="171"/>
      <c r="S1764" s="171"/>
      <c r="T1764" s="171"/>
      <c r="U1764" s="171"/>
      <c r="V1764" s="171"/>
      <c r="W1764" s="171"/>
      <c r="X1764" s="171"/>
      <c r="Y1764" s="171"/>
      <c r="Z1764" s="171"/>
      <c r="AA1764" s="171"/>
      <c r="AB1764" s="171"/>
      <c r="AC1764" s="171"/>
      <c r="AD1764" s="171"/>
      <c r="AE1764" s="171"/>
      <c r="AF1764" s="171"/>
      <c r="AG1764" s="171"/>
      <c r="AH1764" s="171"/>
      <c r="AI1764" s="171"/>
      <c r="AJ1764" s="171"/>
      <c r="AK1764" s="171"/>
      <c r="AL1764" s="171"/>
      <c r="AM1764" s="171"/>
      <c r="AN1764" s="171"/>
      <c r="AO1764" s="171"/>
      <c r="AP1764" s="171"/>
      <c r="AQ1764" s="171"/>
      <c r="AR1764" s="171"/>
      <c r="AS1764" s="171"/>
      <c r="AT1764" s="171"/>
      <c r="AU1764" s="171"/>
      <c r="AV1764" s="171"/>
      <c r="AW1764" s="171"/>
      <c r="AX1764" s="171"/>
      <c r="AY1764" s="171"/>
      <c r="AZ1764" s="171"/>
      <c r="BA1764" s="171"/>
      <c r="BB1764" s="171"/>
      <c r="BC1764" s="171"/>
      <c r="BD1764" s="171"/>
      <c r="BE1764" s="171"/>
      <c r="BF1764" s="171"/>
      <c r="BG1764" s="171"/>
      <c r="BH1764" s="184"/>
      <c r="BI1764" s="178"/>
      <c r="BJ1764" s="178"/>
      <c r="BK1764" s="172"/>
      <c r="BM1764" s="9"/>
    </row>
    <row r="1765" spans="1:123" s="14" customFormat="1" ht="14.65" thickBot="1" x14ac:dyDescent="0.5">
      <c r="A1765" s="8"/>
      <c r="B1765" s="189"/>
      <c r="C1765" s="180"/>
      <c r="D1765" s="180"/>
      <c r="E1765" s="180"/>
      <c r="F1765" s="180"/>
      <c r="G1765" s="180"/>
      <c r="H1765" s="180"/>
      <c r="I1765" s="180"/>
      <c r="J1765" s="180"/>
      <c r="K1765" s="180"/>
      <c r="L1765" s="180"/>
      <c r="M1765" s="180"/>
      <c r="N1765" s="180"/>
      <c r="O1765" s="180"/>
      <c r="P1765" s="180"/>
      <c r="Q1765" s="180"/>
      <c r="R1765" s="180"/>
      <c r="S1765" s="180"/>
      <c r="T1765" s="180"/>
      <c r="U1765" s="180"/>
      <c r="V1765" s="180"/>
      <c r="W1765" s="180"/>
      <c r="X1765" s="180"/>
      <c r="Y1765" s="180"/>
      <c r="Z1765" s="180"/>
      <c r="AA1765" s="180"/>
      <c r="AB1765" s="180"/>
      <c r="AC1765" s="180"/>
      <c r="AD1765" s="180"/>
      <c r="AE1765" s="180"/>
      <c r="AF1765" s="180"/>
      <c r="AG1765" s="180"/>
      <c r="AH1765" s="180"/>
      <c r="AI1765" s="180"/>
      <c r="AJ1765" s="180"/>
      <c r="AK1765" s="180"/>
      <c r="AL1765" s="180"/>
      <c r="AM1765" s="180"/>
      <c r="AN1765" s="180"/>
      <c r="AO1765" s="180"/>
      <c r="AP1765" s="180"/>
      <c r="AQ1765" s="180"/>
      <c r="AR1765" s="180"/>
      <c r="AS1765" s="180"/>
      <c r="AT1765" s="180"/>
      <c r="AU1765" s="180"/>
      <c r="AV1765" s="180"/>
      <c r="AW1765" s="180"/>
      <c r="AX1765" s="180"/>
      <c r="AY1765" s="180"/>
      <c r="AZ1765" s="180"/>
      <c r="BA1765" s="180"/>
      <c r="BB1765" s="180"/>
      <c r="BC1765" s="180"/>
      <c r="BD1765" s="180"/>
      <c r="BE1765" s="180"/>
      <c r="BF1765" s="180"/>
      <c r="BG1765" s="180"/>
      <c r="BH1765" s="191"/>
      <c r="BI1765" s="178"/>
      <c r="BJ1765" s="178"/>
      <c r="BK1765" s="172"/>
      <c r="BL1765"/>
      <c r="BM1765" s="9"/>
      <c r="BN1765"/>
    </row>
    <row r="1766" spans="1:123" ht="14.65" thickTop="1" x14ac:dyDescent="0.45">
      <c r="B1766" s="189"/>
      <c r="C1766" s="177"/>
      <c r="D1766" s="177"/>
      <c r="E1766" s="177"/>
      <c r="F1766" s="177"/>
      <c r="G1766" s="177"/>
      <c r="H1766" s="177"/>
      <c r="I1766" s="177"/>
      <c r="J1766" s="177"/>
      <c r="K1766" s="177"/>
      <c r="L1766" s="177"/>
      <c r="M1766" s="177"/>
      <c r="N1766" s="177"/>
      <c r="O1766" s="177"/>
      <c r="P1766" s="177"/>
      <c r="Q1766" s="177"/>
      <c r="R1766" s="177"/>
      <c r="S1766" s="177"/>
      <c r="T1766" s="177"/>
      <c r="U1766" s="177"/>
      <c r="V1766" s="177"/>
      <c r="W1766" s="177"/>
      <c r="X1766" s="177"/>
      <c r="Y1766" s="177"/>
      <c r="Z1766" s="177"/>
      <c r="AA1766" s="177"/>
      <c r="AB1766" s="177"/>
      <c r="AC1766" s="177"/>
      <c r="AD1766" s="177"/>
      <c r="AE1766" s="177"/>
      <c r="AF1766" s="177"/>
      <c r="AG1766" s="177"/>
      <c r="AH1766" s="177"/>
      <c r="AI1766" s="177"/>
      <c r="AJ1766" s="177"/>
      <c r="AK1766" s="177"/>
      <c r="AL1766" s="177"/>
      <c r="AM1766" s="177"/>
      <c r="AN1766" s="177"/>
      <c r="AO1766" s="177"/>
      <c r="AP1766" s="177"/>
      <c r="AQ1766" s="177"/>
      <c r="AR1766" s="177"/>
      <c r="AS1766" s="177"/>
      <c r="AT1766" s="177"/>
      <c r="AU1766" s="177"/>
      <c r="AV1766" s="177"/>
      <c r="AW1766" s="177"/>
      <c r="AX1766" s="177"/>
      <c r="AY1766" s="177"/>
      <c r="AZ1766" s="177"/>
      <c r="BA1766" s="177"/>
      <c r="BB1766" s="177"/>
      <c r="BC1766" s="177"/>
      <c r="BD1766" s="177"/>
      <c r="BE1766" s="177"/>
      <c r="BF1766" s="177"/>
      <c r="BG1766" s="177"/>
      <c r="BH1766" s="187"/>
      <c r="BI1766" s="178"/>
      <c r="BJ1766" s="178"/>
      <c r="BK1766" s="172"/>
      <c r="BM1766" s="9"/>
      <c r="BO1766" s="102"/>
      <c r="BP1766" s="102"/>
      <c r="BQ1766" s="102"/>
      <c r="BR1766" s="102"/>
      <c r="BS1766" s="102"/>
      <c r="BT1766" s="102"/>
      <c r="BU1766" s="102"/>
      <c r="BV1766" s="102"/>
      <c r="BW1766" s="102"/>
      <c r="BX1766" s="102"/>
      <c r="BY1766" s="102"/>
      <c r="BZ1766" s="102"/>
      <c r="CA1766" s="102"/>
      <c r="CB1766" s="102"/>
      <c r="CC1766" s="102"/>
      <c r="CD1766" s="102"/>
      <c r="CE1766" s="102"/>
      <c r="CF1766" s="102"/>
      <c r="CG1766" s="102"/>
      <c r="CH1766" s="102"/>
      <c r="CI1766" s="102"/>
      <c r="CJ1766" s="102"/>
      <c r="CK1766" s="102"/>
      <c r="CL1766" s="102"/>
      <c r="CM1766" s="102"/>
      <c r="CN1766" s="102"/>
      <c r="CO1766" s="102"/>
      <c r="CP1766" s="102"/>
      <c r="CQ1766" s="102"/>
      <c r="CR1766" s="102"/>
      <c r="CS1766" s="102"/>
      <c r="CT1766" s="102"/>
      <c r="CU1766" s="102"/>
      <c r="CV1766" s="102"/>
      <c r="CW1766" s="102"/>
      <c r="CX1766" s="102"/>
      <c r="CY1766" s="102"/>
      <c r="CZ1766" s="102"/>
      <c r="DA1766" s="102"/>
      <c r="DB1766" s="102"/>
      <c r="DC1766" s="102"/>
      <c r="DD1766" s="102"/>
      <c r="DE1766" s="102"/>
      <c r="DF1766" s="102"/>
      <c r="DG1766" s="102"/>
      <c r="DH1766" s="102"/>
      <c r="DI1766" s="102"/>
      <c r="DJ1766" s="102"/>
      <c r="DK1766" s="102"/>
      <c r="DL1766" s="102"/>
      <c r="DM1766" s="102"/>
      <c r="DN1766" s="102"/>
      <c r="DO1766" s="102"/>
      <c r="DP1766" s="102"/>
      <c r="DQ1766" s="102"/>
      <c r="DR1766" s="102"/>
      <c r="DS1766" s="102"/>
    </row>
    <row r="1767" spans="1:123" x14ac:dyDescent="0.45">
      <c r="B1767" s="189"/>
      <c r="C1767" s="171"/>
      <c r="D1767" s="171"/>
      <c r="E1767" s="171"/>
      <c r="F1767" s="171"/>
      <c r="G1767" s="171"/>
      <c r="H1767" s="171"/>
      <c r="I1767" s="171"/>
      <c r="J1767" s="171"/>
      <c r="K1767" s="171"/>
      <c r="L1767" s="171"/>
      <c r="M1767" s="171"/>
      <c r="N1767" s="171"/>
      <c r="O1767" s="171"/>
      <c r="P1767" s="171"/>
      <c r="Q1767" s="171"/>
      <c r="R1767" s="171"/>
      <c r="S1767" s="171"/>
      <c r="T1767" s="171"/>
      <c r="U1767" s="171"/>
      <c r="V1767" s="171"/>
      <c r="W1767" s="171"/>
      <c r="X1767" s="171"/>
      <c r="Y1767" s="171"/>
      <c r="Z1767" s="171"/>
      <c r="AA1767" s="171"/>
      <c r="AB1767" s="171"/>
      <c r="AC1767" s="171"/>
      <c r="AD1767" s="171"/>
      <c r="AE1767" s="171"/>
      <c r="AF1767" s="171"/>
      <c r="AG1767" s="171"/>
      <c r="AH1767" s="171"/>
      <c r="AI1767" s="171"/>
      <c r="AJ1767" s="171"/>
      <c r="AK1767" s="171"/>
      <c r="AL1767" s="171"/>
      <c r="AM1767" s="171"/>
      <c r="AN1767" s="171"/>
      <c r="AO1767" s="171"/>
      <c r="AP1767" s="171"/>
      <c r="AQ1767" s="171"/>
      <c r="AR1767" s="171"/>
      <c r="AS1767" s="171"/>
      <c r="AT1767" s="171"/>
      <c r="AU1767" s="171"/>
      <c r="AV1767" s="171"/>
      <c r="AW1767" s="171"/>
      <c r="AX1767" s="171"/>
      <c r="AY1767" s="171"/>
      <c r="AZ1767" s="171"/>
      <c r="BA1767" s="171"/>
      <c r="BB1767" s="171"/>
      <c r="BC1767" s="171"/>
      <c r="BD1767" s="171"/>
      <c r="BE1767" s="171"/>
      <c r="BF1767" s="171"/>
      <c r="BG1767" s="171"/>
      <c r="BH1767" s="184"/>
      <c r="BI1767" s="178"/>
      <c r="BJ1767" s="178"/>
      <c r="BK1767" s="172"/>
      <c r="BM1767" s="9"/>
      <c r="BO1767" s="8">
        <v>0</v>
      </c>
      <c r="BP1767" s="39">
        <v>0</v>
      </c>
      <c r="BQ1767" s="39">
        <v>0</v>
      </c>
      <c r="BR1767" s="39">
        <v>0</v>
      </c>
      <c r="BS1767" s="39">
        <v>0</v>
      </c>
      <c r="BT1767" s="39">
        <v>0</v>
      </c>
      <c r="BU1767" s="39">
        <v>0</v>
      </c>
      <c r="BV1767" s="39">
        <v>0</v>
      </c>
      <c r="BW1767" s="39">
        <v>0</v>
      </c>
      <c r="BX1767" s="39">
        <v>0</v>
      </c>
      <c r="BY1767" s="39">
        <v>0</v>
      </c>
      <c r="BZ1767" s="39">
        <v>0</v>
      </c>
      <c r="CA1767" s="39">
        <v>0</v>
      </c>
      <c r="CB1767" s="39">
        <v>0</v>
      </c>
      <c r="CC1767" s="39">
        <v>0</v>
      </c>
      <c r="CD1767" s="39">
        <v>0</v>
      </c>
      <c r="CE1767" s="39">
        <v>0</v>
      </c>
      <c r="CF1767" s="39">
        <v>0</v>
      </c>
      <c r="CG1767" s="39">
        <v>0</v>
      </c>
      <c r="CH1767" s="39">
        <v>0</v>
      </c>
      <c r="CI1767" s="39">
        <v>0</v>
      </c>
      <c r="CJ1767" s="39">
        <v>0</v>
      </c>
      <c r="CK1767" s="39">
        <v>0</v>
      </c>
      <c r="CL1767" s="39">
        <v>0</v>
      </c>
      <c r="CM1767" s="39">
        <v>0</v>
      </c>
      <c r="CN1767" s="39">
        <v>0</v>
      </c>
      <c r="CO1767" s="39">
        <v>0</v>
      </c>
      <c r="CP1767" s="39">
        <v>0</v>
      </c>
      <c r="CQ1767" s="39">
        <v>0</v>
      </c>
      <c r="CR1767" s="39">
        <v>0</v>
      </c>
      <c r="CS1767" s="39">
        <v>0</v>
      </c>
      <c r="CT1767" s="39">
        <v>0</v>
      </c>
      <c r="CU1767" s="39">
        <v>0</v>
      </c>
      <c r="CV1767" s="39">
        <v>0</v>
      </c>
      <c r="CW1767" s="39">
        <v>0</v>
      </c>
      <c r="CX1767" s="39">
        <v>0</v>
      </c>
      <c r="CY1767" s="39">
        <v>0</v>
      </c>
      <c r="CZ1767" s="39">
        <v>0</v>
      </c>
      <c r="DA1767" s="39">
        <v>0</v>
      </c>
      <c r="DB1767" s="39">
        <v>0</v>
      </c>
      <c r="DC1767" s="39">
        <v>0</v>
      </c>
      <c r="DD1767" s="39">
        <v>0</v>
      </c>
      <c r="DE1767" s="39">
        <v>0</v>
      </c>
      <c r="DF1767" s="39">
        <v>0</v>
      </c>
      <c r="DG1767" s="39">
        <v>0</v>
      </c>
      <c r="DH1767" s="39">
        <v>0</v>
      </c>
      <c r="DI1767" s="39">
        <v>0</v>
      </c>
      <c r="DJ1767" s="39">
        <v>0</v>
      </c>
      <c r="DK1767" s="39">
        <v>0</v>
      </c>
      <c r="DL1767" s="39">
        <v>0</v>
      </c>
      <c r="DM1767" s="39">
        <v>0</v>
      </c>
      <c r="DN1767" s="39">
        <v>0</v>
      </c>
      <c r="DO1767" s="39">
        <v>0</v>
      </c>
      <c r="DP1767" s="39">
        <v>0</v>
      </c>
      <c r="DQ1767" s="39">
        <v>0</v>
      </c>
      <c r="DR1767" s="39">
        <v>0</v>
      </c>
      <c r="DS1767" s="39">
        <v>0</v>
      </c>
    </row>
    <row r="1768" spans="1:123" x14ac:dyDescent="0.45">
      <c r="B1768" s="189"/>
      <c r="C1768" s="171"/>
      <c r="D1768" s="171"/>
      <c r="E1768" s="171"/>
      <c r="F1768" s="171"/>
      <c r="G1768" s="171"/>
      <c r="H1768" s="171"/>
      <c r="I1768" s="171"/>
      <c r="J1768" s="171"/>
      <c r="K1768" s="171"/>
      <c r="L1768" s="171"/>
      <c r="M1768" s="171"/>
      <c r="N1768" s="171"/>
      <c r="O1768" s="171"/>
      <c r="P1768" s="171"/>
      <c r="Q1768" s="171"/>
      <c r="R1768" s="171"/>
      <c r="S1768" s="171"/>
      <c r="T1768" s="171"/>
      <c r="U1768" s="171"/>
      <c r="V1768" s="171"/>
      <c r="W1768" s="171"/>
      <c r="X1768" s="171"/>
      <c r="Y1768" s="171"/>
      <c r="Z1768" s="171"/>
      <c r="AA1768" s="171"/>
      <c r="AB1768" s="171"/>
      <c r="AC1768" s="171"/>
      <c r="AD1768" s="171"/>
      <c r="AE1768" s="171"/>
      <c r="AF1768" s="171"/>
      <c r="AG1768" s="171"/>
      <c r="AH1768" s="171"/>
      <c r="AI1768" s="171"/>
      <c r="AJ1768" s="171"/>
      <c r="AK1768" s="171"/>
      <c r="AL1768" s="171"/>
      <c r="AM1768" s="171"/>
      <c r="AN1768" s="171"/>
      <c r="AO1768" s="171"/>
      <c r="AP1768" s="171"/>
      <c r="AQ1768" s="171"/>
      <c r="AR1768" s="171"/>
      <c r="AS1768" s="171"/>
      <c r="AT1768" s="171"/>
      <c r="AU1768" s="171"/>
      <c r="AV1768" s="171"/>
      <c r="AW1768" s="171"/>
      <c r="AX1768" s="171"/>
      <c r="AY1768" s="171"/>
      <c r="AZ1768" s="171"/>
      <c r="BA1768" s="171"/>
      <c r="BB1768" s="171"/>
      <c r="BC1768" s="171"/>
      <c r="BD1768" s="171"/>
      <c r="BE1768" s="171"/>
      <c r="BF1768" s="171"/>
      <c r="BG1768" s="171"/>
      <c r="BH1768" s="184"/>
      <c r="BI1768" s="178"/>
      <c r="BJ1768" s="178"/>
      <c r="BK1768" s="172"/>
      <c r="BM1768" s="9"/>
      <c r="BO1768" s="40">
        <f t="shared" ref="BO1768:CT1768" si="86">ROWS(C1766:C1785)-COUNTBLANK(C1766:C1785)</f>
        <v>0</v>
      </c>
      <c r="BP1768" s="40">
        <f t="shared" si="86"/>
        <v>0</v>
      </c>
      <c r="BQ1768" s="40">
        <f t="shared" si="86"/>
        <v>0</v>
      </c>
      <c r="BR1768" s="40">
        <f t="shared" si="86"/>
        <v>0</v>
      </c>
      <c r="BS1768" s="40">
        <f t="shared" si="86"/>
        <v>0</v>
      </c>
      <c r="BT1768" s="40">
        <f t="shared" si="86"/>
        <v>0</v>
      </c>
      <c r="BU1768" s="40">
        <f t="shared" si="86"/>
        <v>0</v>
      </c>
      <c r="BV1768" s="40">
        <f t="shared" si="86"/>
        <v>0</v>
      </c>
      <c r="BW1768" s="40">
        <f t="shared" si="86"/>
        <v>0</v>
      </c>
      <c r="BX1768" s="40">
        <f t="shared" si="86"/>
        <v>0</v>
      </c>
      <c r="BY1768" s="40">
        <f t="shared" si="86"/>
        <v>0</v>
      </c>
      <c r="BZ1768" s="40">
        <f t="shared" si="86"/>
        <v>0</v>
      </c>
      <c r="CA1768" s="40">
        <f t="shared" si="86"/>
        <v>0</v>
      </c>
      <c r="CB1768" s="40">
        <f t="shared" si="86"/>
        <v>0</v>
      </c>
      <c r="CC1768" s="40">
        <f t="shared" si="86"/>
        <v>0</v>
      </c>
      <c r="CD1768" s="40">
        <f t="shared" si="86"/>
        <v>0</v>
      </c>
      <c r="CE1768" s="40">
        <f t="shared" si="86"/>
        <v>0</v>
      </c>
      <c r="CF1768" s="40">
        <f t="shared" si="86"/>
        <v>0</v>
      </c>
      <c r="CG1768" s="40">
        <f t="shared" si="86"/>
        <v>0</v>
      </c>
      <c r="CH1768" s="40">
        <f t="shared" si="86"/>
        <v>0</v>
      </c>
      <c r="CI1768" s="40">
        <f t="shared" si="86"/>
        <v>0</v>
      </c>
      <c r="CJ1768" s="40">
        <f t="shared" si="86"/>
        <v>0</v>
      </c>
      <c r="CK1768" s="40">
        <f t="shared" si="86"/>
        <v>0</v>
      </c>
      <c r="CL1768" s="40">
        <f t="shared" si="86"/>
        <v>0</v>
      </c>
      <c r="CM1768" s="40">
        <f t="shared" si="86"/>
        <v>0</v>
      </c>
      <c r="CN1768" s="40">
        <f t="shared" si="86"/>
        <v>0</v>
      </c>
      <c r="CO1768" s="40">
        <f t="shared" si="86"/>
        <v>0</v>
      </c>
      <c r="CP1768" s="40">
        <f t="shared" si="86"/>
        <v>0</v>
      </c>
      <c r="CQ1768" s="40">
        <f t="shared" si="86"/>
        <v>0</v>
      </c>
      <c r="CR1768" s="40">
        <f t="shared" si="86"/>
        <v>0</v>
      </c>
      <c r="CS1768" s="40">
        <f t="shared" si="86"/>
        <v>0</v>
      </c>
      <c r="CT1768" s="40">
        <f t="shared" si="86"/>
        <v>0</v>
      </c>
      <c r="CU1768" s="40">
        <f t="shared" ref="CU1768:DS1768" si="87">ROWS(AI1766:AI1785)-COUNTBLANK(AI1766:AI1785)</f>
        <v>0</v>
      </c>
      <c r="CV1768" s="40">
        <f t="shared" si="87"/>
        <v>0</v>
      </c>
      <c r="CW1768" s="40">
        <f t="shared" si="87"/>
        <v>0</v>
      </c>
      <c r="CX1768" s="40">
        <f t="shared" si="87"/>
        <v>0</v>
      </c>
      <c r="CY1768" s="40">
        <f t="shared" si="87"/>
        <v>0</v>
      </c>
      <c r="CZ1768" s="40">
        <f t="shared" si="87"/>
        <v>0</v>
      </c>
      <c r="DA1768" s="40">
        <f t="shared" si="87"/>
        <v>0</v>
      </c>
      <c r="DB1768" s="40">
        <f t="shared" si="87"/>
        <v>0</v>
      </c>
      <c r="DC1768" s="40">
        <f t="shared" si="87"/>
        <v>0</v>
      </c>
      <c r="DD1768" s="40">
        <f t="shared" si="87"/>
        <v>0</v>
      </c>
      <c r="DE1768" s="40">
        <f t="shared" si="87"/>
        <v>0</v>
      </c>
      <c r="DF1768" s="40">
        <f t="shared" si="87"/>
        <v>0</v>
      </c>
      <c r="DG1768" s="40">
        <f t="shared" si="87"/>
        <v>0</v>
      </c>
      <c r="DH1768" s="40">
        <f t="shared" si="87"/>
        <v>0</v>
      </c>
      <c r="DI1768" s="40">
        <f t="shared" si="87"/>
        <v>0</v>
      </c>
      <c r="DJ1768" s="40">
        <f t="shared" si="87"/>
        <v>0</v>
      </c>
      <c r="DK1768" s="40">
        <f t="shared" si="87"/>
        <v>0</v>
      </c>
      <c r="DL1768" s="40">
        <f t="shared" si="87"/>
        <v>0</v>
      </c>
      <c r="DM1768" s="40">
        <f t="shared" si="87"/>
        <v>0</v>
      </c>
      <c r="DN1768" s="40">
        <f t="shared" si="87"/>
        <v>0</v>
      </c>
      <c r="DO1768" s="40">
        <f t="shared" si="87"/>
        <v>0</v>
      </c>
      <c r="DP1768" s="40">
        <f t="shared" si="87"/>
        <v>0</v>
      </c>
      <c r="DQ1768" s="40">
        <f t="shared" si="87"/>
        <v>0</v>
      </c>
      <c r="DR1768" s="40">
        <f t="shared" si="87"/>
        <v>0</v>
      </c>
      <c r="DS1768" s="40">
        <f t="shared" si="87"/>
        <v>0</v>
      </c>
    </row>
    <row r="1769" spans="1:123" x14ac:dyDescent="0.45">
      <c r="B1769" s="189"/>
      <c r="C1769" s="171"/>
      <c r="D1769" s="171"/>
      <c r="E1769" s="171"/>
      <c r="F1769" s="171"/>
      <c r="G1769" s="171"/>
      <c r="H1769" s="171"/>
      <c r="I1769" s="171"/>
      <c r="J1769" s="171"/>
      <c r="K1769" s="171"/>
      <c r="L1769" s="171"/>
      <c r="M1769" s="171"/>
      <c r="N1769" s="171"/>
      <c r="O1769" s="171"/>
      <c r="P1769" s="171"/>
      <c r="Q1769" s="171"/>
      <c r="R1769" s="171"/>
      <c r="S1769" s="171"/>
      <c r="T1769" s="171"/>
      <c r="U1769" s="171"/>
      <c r="V1769" s="171"/>
      <c r="W1769" s="171"/>
      <c r="X1769" s="171"/>
      <c r="Y1769" s="171"/>
      <c r="Z1769" s="171"/>
      <c r="AA1769" s="171"/>
      <c r="AB1769" s="171"/>
      <c r="AC1769" s="171"/>
      <c r="AD1769" s="171"/>
      <c r="AE1769" s="171"/>
      <c r="AF1769" s="171"/>
      <c r="AG1769" s="171"/>
      <c r="AH1769" s="171"/>
      <c r="AI1769" s="171"/>
      <c r="AJ1769" s="171"/>
      <c r="AK1769" s="171"/>
      <c r="AL1769" s="171"/>
      <c r="AM1769" s="171"/>
      <c r="AN1769" s="171"/>
      <c r="AO1769" s="171"/>
      <c r="AP1769" s="171"/>
      <c r="AQ1769" s="171"/>
      <c r="AR1769" s="171"/>
      <c r="AS1769" s="171"/>
      <c r="AT1769" s="171"/>
      <c r="AU1769" s="171"/>
      <c r="AV1769" s="171"/>
      <c r="AW1769" s="171"/>
      <c r="AX1769" s="171"/>
      <c r="AY1769" s="171"/>
      <c r="AZ1769" s="171"/>
      <c r="BA1769" s="171"/>
      <c r="BB1769" s="171"/>
      <c r="BC1769" s="171"/>
      <c r="BD1769" s="171"/>
      <c r="BE1769" s="171"/>
      <c r="BF1769" s="171"/>
      <c r="BG1769" s="171"/>
      <c r="BH1769" s="184"/>
      <c r="BI1769" s="178"/>
      <c r="BJ1769" s="178"/>
      <c r="BK1769" s="172"/>
      <c r="BM1769" s="9"/>
    </row>
    <row r="1770" spans="1:123" x14ac:dyDescent="0.45">
      <c r="B1770" s="189"/>
      <c r="C1770" s="171"/>
      <c r="D1770" s="171"/>
      <c r="E1770" s="171"/>
      <c r="F1770" s="171"/>
      <c r="G1770" s="171"/>
      <c r="H1770" s="171"/>
      <c r="I1770" s="171"/>
      <c r="J1770" s="171"/>
      <c r="K1770" s="171"/>
      <c r="L1770" s="171"/>
      <c r="M1770" s="171"/>
      <c r="N1770" s="171"/>
      <c r="O1770" s="171"/>
      <c r="P1770" s="171"/>
      <c r="Q1770" s="171"/>
      <c r="R1770" s="171"/>
      <c r="S1770" s="171"/>
      <c r="T1770" s="171"/>
      <c r="U1770" s="171"/>
      <c r="V1770" s="171"/>
      <c r="W1770" s="171"/>
      <c r="X1770" s="171"/>
      <c r="Y1770" s="171"/>
      <c r="Z1770" s="171"/>
      <c r="AA1770" s="171"/>
      <c r="AB1770" s="171"/>
      <c r="AC1770" s="171"/>
      <c r="AD1770" s="171"/>
      <c r="AE1770" s="171"/>
      <c r="AF1770" s="171"/>
      <c r="AG1770" s="171"/>
      <c r="AH1770" s="171"/>
      <c r="AI1770" s="171"/>
      <c r="AJ1770" s="171"/>
      <c r="AK1770" s="171"/>
      <c r="AL1770" s="171"/>
      <c r="AM1770" s="171"/>
      <c r="AN1770" s="171"/>
      <c r="AO1770" s="171"/>
      <c r="AP1770" s="171"/>
      <c r="AQ1770" s="171"/>
      <c r="AR1770" s="171"/>
      <c r="AS1770" s="171"/>
      <c r="AT1770" s="171"/>
      <c r="AU1770" s="171"/>
      <c r="AV1770" s="171"/>
      <c r="AW1770" s="171"/>
      <c r="AX1770" s="171"/>
      <c r="AY1770" s="171"/>
      <c r="AZ1770" s="171"/>
      <c r="BA1770" s="171"/>
      <c r="BB1770" s="171"/>
      <c r="BC1770" s="171"/>
      <c r="BD1770" s="171"/>
      <c r="BE1770" s="171"/>
      <c r="BF1770" s="171"/>
      <c r="BG1770" s="171"/>
      <c r="BH1770" s="184"/>
      <c r="BI1770" s="178"/>
      <c r="BJ1770" s="178"/>
      <c r="BK1770" s="172"/>
      <c r="BM1770" s="9"/>
      <c r="BO1770" s="22" t="s">
        <v>257</v>
      </c>
      <c r="BP1770" s="22" t="s">
        <v>587</v>
      </c>
      <c r="BQ1770" s="22" t="s">
        <v>590</v>
      </c>
      <c r="BR1770" s="22" t="s">
        <v>588</v>
      </c>
      <c r="BS1770" s="22" t="s">
        <v>589</v>
      </c>
    </row>
    <row r="1771" spans="1:123" x14ac:dyDescent="0.45">
      <c r="B1771" s="189"/>
      <c r="C1771" s="171"/>
      <c r="D1771" s="171"/>
      <c r="E1771" s="171"/>
      <c r="F1771" s="171"/>
      <c r="G1771" s="171"/>
      <c r="H1771" s="171"/>
      <c r="I1771" s="171"/>
      <c r="J1771" s="171"/>
      <c r="K1771" s="171"/>
      <c r="L1771" s="171"/>
      <c r="M1771" s="171"/>
      <c r="N1771" s="171"/>
      <c r="O1771" s="171"/>
      <c r="P1771" s="171"/>
      <c r="Q1771" s="171"/>
      <c r="R1771" s="171"/>
      <c r="S1771" s="171"/>
      <c r="T1771" s="171"/>
      <c r="U1771" s="171"/>
      <c r="V1771" s="171"/>
      <c r="W1771" s="171"/>
      <c r="X1771" s="171"/>
      <c r="Y1771" s="171"/>
      <c r="Z1771" s="171"/>
      <c r="AA1771" s="171"/>
      <c r="AB1771" s="171"/>
      <c r="AC1771" s="171"/>
      <c r="AD1771" s="171"/>
      <c r="AE1771" s="171"/>
      <c r="AF1771" s="171"/>
      <c r="AG1771" s="171"/>
      <c r="AH1771" s="171"/>
      <c r="AI1771" s="171"/>
      <c r="AJ1771" s="171"/>
      <c r="AK1771" s="171"/>
      <c r="AL1771" s="171"/>
      <c r="AM1771" s="171"/>
      <c r="AN1771" s="171"/>
      <c r="AO1771" s="171"/>
      <c r="AP1771" s="171"/>
      <c r="AQ1771" s="171"/>
      <c r="AR1771" s="171"/>
      <c r="AS1771" s="171"/>
      <c r="AT1771" s="171"/>
      <c r="AU1771" s="171"/>
      <c r="AV1771" s="171"/>
      <c r="AW1771" s="171"/>
      <c r="AX1771" s="171"/>
      <c r="AY1771" s="171"/>
      <c r="AZ1771" s="171"/>
      <c r="BA1771" s="171"/>
      <c r="BB1771" s="171"/>
      <c r="BC1771" s="171"/>
      <c r="BD1771" s="171"/>
      <c r="BE1771" s="171"/>
      <c r="BF1771" s="171"/>
      <c r="BG1771" s="171"/>
      <c r="BH1771" s="184"/>
      <c r="BI1771" s="178"/>
      <c r="BJ1771" s="178"/>
      <c r="BK1771" s="172"/>
      <c r="BM1771" s="9"/>
      <c r="BO1771" s="23">
        <f>ROWS(BH1766:BH1785)-COUNTBLANK(BH1766:BH1785)</f>
        <v>0</v>
      </c>
      <c r="BP1771" s="23">
        <f>COUNTIF(BK1766:BK1785,"FALSE")</f>
        <v>0</v>
      </c>
      <c r="BQ1771" s="23">
        <f>BO1771-BP1771</f>
        <v>0</v>
      </c>
      <c r="BR1771" s="23">
        <f>COUNTIF(BJ1766:BJ1785,"O")</f>
        <v>0</v>
      </c>
      <c r="BS1771" s="23">
        <f>COUNTIF(BJ1766:BJ1785,"*~?")</f>
        <v>0</v>
      </c>
    </row>
    <row r="1772" spans="1:123" x14ac:dyDescent="0.45">
      <c r="B1772" s="189"/>
      <c r="C1772" s="171"/>
      <c r="D1772" s="171"/>
      <c r="E1772" s="171"/>
      <c r="F1772" s="171"/>
      <c r="G1772" s="171"/>
      <c r="H1772" s="171"/>
      <c r="I1772" s="171"/>
      <c r="J1772" s="171"/>
      <c r="K1772" s="171"/>
      <c r="L1772" s="171"/>
      <c r="M1772" s="171"/>
      <c r="N1772" s="171"/>
      <c r="O1772" s="171"/>
      <c r="P1772" s="171"/>
      <c r="Q1772" s="171"/>
      <c r="R1772" s="171"/>
      <c r="S1772" s="171"/>
      <c r="T1772" s="171"/>
      <c r="U1772" s="171"/>
      <c r="V1772" s="171"/>
      <c r="W1772" s="171"/>
      <c r="X1772" s="171"/>
      <c r="Y1772" s="171"/>
      <c r="Z1772" s="171"/>
      <c r="AA1772" s="171"/>
      <c r="AB1772" s="171"/>
      <c r="AC1772" s="171"/>
      <c r="AD1772" s="171"/>
      <c r="AE1772" s="171"/>
      <c r="AF1772" s="171"/>
      <c r="AG1772" s="171"/>
      <c r="AH1772" s="171"/>
      <c r="AI1772" s="171"/>
      <c r="AJ1772" s="171"/>
      <c r="AK1772" s="171"/>
      <c r="AL1772" s="171"/>
      <c r="AM1772" s="171"/>
      <c r="AN1772" s="171"/>
      <c r="AO1772" s="171"/>
      <c r="AP1772" s="171"/>
      <c r="AQ1772" s="171"/>
      <c r="AR1772" s="171"/>
      <c r="AS1772" s="171"/>
      <c r="AT1772" s="171"/>
      <c r="AU1772" s="171"/>
      <c r="AV1772" s="171"/>
      <c r="AW1772" s="171"/>
      <c r="AX1772" s="171"/>
      <c r="AY1772" s="171"/>
      <c r="AZ1772" s="171"/>
      <c r="BA1772" s="171"/>
      <c r="BB1772" s="171"/>
      <c r="BC1772" s="171"/>
      <c r="BD1772" s="171"/>
      <c r="BE1772" s="171"/>
      <c r="BF1772" s="171"/>
      <c r="BG1772" s="171"/>
      <c r="BH1772" s="184"/>
      <c r="BI1772" s="178"/>
      <c r="BJ1772" s="178"/>
      <c r="BK1772" s="172"/>
      <c r="BM1772" s="9"/>
    </row>
    <row r="1773" spans="1:123" x14ac:dyDescent="0.45">
      <c r="B1773" s="189"/>
      <c r="C1773" s="171"/>
      <c r="D1773" s="171"/>
      <c r="E1773" s="171"/>
      <c r="F1773" s="171"/>
      <c r="G1773" s="171"/>
      <c r="H1773" s="171"/>
      <c r="I1773" s="171"/>
      <c r="J1773" s="171"/>
      <c r="K1773" s="171"/>
      <c r="L1773" s="171"/>
      <c r="M1773" s="171"/>
      <c r="N1773" s="171"/>
      <c r="O1773" s="171"/>
      <c r="P1773" s="171"/>
      <c r="Q1773" s="171"/>
      <c r="R1773" s="171"/>
      <c r="S1773" s="171"/>
      <c r="T1773" s="171"/>
      <c r="U1773" s="171"/>
      <c r="V1773" s="171"/>
      <c r="W1773" s="171"/>
      <c r="X1773" s="171"/>
      <c r="Y1773" s="171"/>
      <c r="Z1773" s="171"/>
      <c r="AA1773" s="171"/>
      <c r="AB1773" s="171"/>
      <c r="AC1773" s="171"/>
      <c r="AD1773" s="171"/>
      <c r="AE1773" s="171"/>
      <c r="AF1773" s="171"/>
      <c r="AG1773" s="171"/>
      <c r="AH1773" s="171"/>
      <c r="AI1773" s="171"/>
      <c r="AJ1773" s="171"/>
      <c r="AK1773" s="171"/>
      <c r="AL1773" s="171"/>
      <c r="AM1773" s="171"/>
      <c r="AN1773" s="171"/>
      <c r="AO1773" s="171"/>
      <c r="AP1773" s="171"/>
      <c r="AQ1773" s="171"/>
      <c r="AR1773" s="171"/>
      <c r="AS1773" s="171"/>
      <c r="AT1773" s="171"/>
      <c r="AU1773" s="171"/>
      <c r="AV1773" s="171"/>
      <c r="AW1773" s="171"/>
      <c r="AX1773" s="171"/>
      <c r="AY1773" s="171"/>
      <c r="AZ1773" s="171"/>
      <c r="BA1773" s="171"/>
      <c r="BB1773" s="171"/>
      <c r="BC1773" s="171"/>
      <c r="BD1773" s="171"/>
      <c r="BE1773" s="171"/>
      <c r="BF1773" s="171"/>
      <c r="BG1773" s="171"/>
      <c r="BH1773" s="184"/>
      <c r="BI1773" s="178"/>
      <c r="BJ1773" s="178"/>
      <c r="BK1773" s="172"/>
      <c r="BM1773" s="9"/>
      <c r="BO1773" s="23"/>
      <c r="BP1773" s="22" t="s">
        <v>455</v>
      </c>
      <c r="BQ1773" s="22" t="s">
        <v>337</v>
      </c>
      <c r="BR1773" s="22" t="s">
        <v>456</v>
      </c>
      <c r="BS1773" s="88" t="s">
        <v>338</v>
      </c>
      <c r="BT1773" s="88" t="s">
        <v>340</v>
      </c>
      <c r="BU1773" s="88" t="s">
        <v>339</v>
      </c>
    </row>
    <row r="1774" spans="1:123" x14ac:dyDescent="0.45">
      <c r="B1774" s="189"/>
      <c r="C1774" s="171"/>
      <c r="D1774" s="171"/>
      <c r="E1774" s="171"/>
      <c r="F1774" s="171"/>
      <c r="G1774" s="171"/>
      <c r="H1774" s="171"/>
      <c r="I1774" s="171"/>
      <c r="J1774" s="171"/>
      <c r="K1774" s="171"/>
      <c r="L1774" s="171"/>
      <c r="M1774" s="171"/>
      <c r="N1774" s="171"/>
      <c r="O1774" s="171"/>
      <c r="P1774" s="171"/>
      <c r="Q1774" s="171"/>
      <c r="R1774" s="171"/>
      <c r="S1774" s="171"/>
      <c r="T1774" s="171"/>
      <c r="U1774" s="171"/>
      <c r="V1774" s="171"/>
      <c r="W1774" s="171"/>
      <c r="X1774" s="171"/>
      <c r="Y1774" s="171"/>
      <c r="Z1774" s="171"/>
      <c r="AA1774" s="171"/>
      <c r="AB1774" s="171"/>
      <c r="AC1774" s="171"/>
      <c r="AD1774" s="171"/>
      <c r="AE1774" s="171"/>
      <c r="AF1774" s="171"/>
      <c r="AG1774" s="171"/>
      <c r="AH1774" s="171"/>
      <c r="AI1774" s="171"/>
      <c r="AJ1774" s="171"/>
      <c r="AK1774" s="171"/>
      <c r="AL1774" s="171"/>
      <c r="AM1774" s="171"/>
      <c r="AN1774" s="171"/>
      <c r="AO1774" s="171"/>
      <c r="AP1774" s="171"/>
      <c r="AQ1774" s="171"/>
      <c r="AR1774" s="171"/>
      <c r="AS1774" s="171"/>
      <c r="AT1774" s="171"/>
      <c r="AU1774" s="171"/>
      <c r="AV1774" s="171"/>
      <c r="AW1774" s="171"/>
      <c r="AX1774" s="171"/>
      <c r="AY1774" s="171"/>
      <c r="AZ1774" s="171"/>
      <c r="BA1774" s="171"/>
      <c r="BB1774" s="171"/>
      <c r="BC1774" s="171"/>
      <c r="BD1774" s="171"/>
      <c r="BE1774" s="171"/>
      <c r="BF1774" s="171"/>
      <c r="BG1774" s="171"/>
      <c r="BH1774" s="184"/>
      <c r="BI1774" s="178"/>
      <c r="BJ1774" s="178"/>
      <c r="BK1774" s="172"/>
      <c r="BM1774" s="9"/>
      <c r="BO1774" s="22" t="s">
        <v>260</v>
      </c>
      <c r="BP1774" s="25">
        <f>IF(ISNUMBER(SEARCH("S",A1707)),COUNTIF(BK1766:BK1775,"False"),0)</f>
        <v>0</v>
      </c>
      <c r="BQ1774" s="25">
        <f>IF(ISNUMBER(SEARCH("S",A1707)),COUNTIF(BK1776:BK1785,"False"),0)</f>
        <v>0</v>
      </c>
      <c r="BR1774" s="25">
        <v>0</v>
      </c>
      <c r="BS1774" s="25">
        <f>IF(ISNUMBER(SEARCH("S",A1707)),COUNTIF(BK1766:BK1770,"False")+COUNTIF(BK1781:BK1783,"False"),0)</f>
        <v>0</v>
      </c>
      <c r="BT1774" s="25">
        <f>IF(ISNUMBER(SEARCH("S",A1707)),COUNTIF(BK1771:BK1775,"False"),0)</f>
        <v>0</v>
      </c>
      <c r="BU1774" s="25">
        <f>IF(ISNUMBER(SEARCH("S",A1707)),COUNTIF(BK1776:BK1780,"False")+COUNTIF(BK1784:BK1785,"False"),0)</f>
        <v>0</v>
      </c>
    </row>
    <row r="1775" spans="1:123" x14ac:dyDescent="0.45">
      <c r="B1775" s="189"/>
      <c r="C1775" s="171"/>
      <c r="D1775" s="171"/>
      <c r="E1775" s="171"/>
      <c r="F1775" s="171"/>
      <c r="G1775" s="171"/>
      <c r="H1775" s="171"/>
      <c r="I1775" s="171"/>
      <c r="J1775" s="171"/>
      <c r="K1775" s="171"/>
      <c r="L1775" s="171"/>
      <c r="M1775" s="171"/>
      <c r="N1775" s="171"/>
      <c r="O1775" s="171"/>
      <c r="P1775" s="171"/>
      <c r="Q1775" s="171"/>
      <c r="R1775" s="171"/>
      <c r="S1775" s="171"/>
      <c r="T1775" s="171"/>
      <c r="U1775" s="171"/>
      <c r="V1775" s="171"/>
      <c r="W1775" s="171"/>
      <c r="X1775" s="171"/>
      <c r="Y1775" s="171"/>
      <c r="Z1775" s="171"/>
      <c r="AA1775" s="171"/>
      <c r="AB1775" s="171"/>
      <c r="AC1775" s="171"/>
      <c r="AD1775" s="171"/>
      <c r="AE1775" s="171"/>
      <c r="AF1775" s="171"/>
      <c r="AG1775" s="171"/>
      <c r="AH1775" s="171"/>
      <c r="AI1775" s="171"/>
      <c r="AJ1775" s="171"/>
      <c r="AK1775" s="171"/>
      <c r="AL1775" s="171"/>
      <c r="AM1775" s="171"/>
      <c r="AN1775" s="171"/>
      <c r="AO1775" s="171"/>
      <c r="AP1775" s="171"/>
      <c r="AQ1775" s="171"/>
      <c r="AR1775" s="171"/>
      <c r="AS1775" s="171"/>
      <c r="AT1775" s="171"/>
      <c r="AU1775" s="171"/>
      <c r="AV1775" s="171"/>
      <c r="AW1775" s="171"/>
      <c r="AX1775" s="171"/>
      <c r="AY1775" s="171"/>
      <c r="AZ1775" s="171"/>
      <c r="BA1775" s="171"/>
      <c r="BB1775" s="171"/>
      <c r="BC1775" s="171"/>
      <c r="BD1775" s="171"/>
      <c r="BE1775" s="171"/>
      <c r="BF1775" s="171"/>
      <c r="BG1775" s="171"/>
      <c r="BH1775" s="184"/>
      <c r="BI1775" s="178"/>
      <c r="BJ1775" s="178"/>
      <c r="BK1775" s="172"/>
      <c r="BM1775" s="9"/>
      <c r="BO1775" s="22" t="s">
        <v>352</v>
      </c>
      <c r="BP1775" s="25">
        <f>IF(ISNUMBER(SEARCH("P",A1707)),COUNTIF(BK1766:BK1775,"False"),0)</f>
        <v>0</v>
      </c>
      <c r="BQ1775" s="25">
        <f>IF(ISNUMBER(SEARCH("P",A1707)),COUNTIF(BK1773:BK1782,"False"),0)</f>
        <v>0</v>
      </c>
      <c r="BR1775" s="25">
        <v>0</v>
      </c>
      <c r="BS1775" s="25">
        <f>IF(ISNUMBER(SEARCH("P",A1707)),COUNTIF(BK1766:BK1770,"False")+COUNTIF(BK1779:BK1780,"False"),0)</f>
        <v>0</v>
      </c>
      <c r="BT1775" s="25">
        <f>IF(ISNUMBER(SEARCH("P",A1707)),COUNTIF(BK1771:BK1774,"False"),0)</f>
        <v>0</v>
      </c>
      <c r="BU1775" s="25">
        <f>IF(ISNUMBER(SEARCH("P",A1707)),COUNTIF(BK1775:BK1778,"False")+COUNTIF(BK1781:BK1782,"False"),0)</f>
        <v>0</v>
      </c>
    </row>
    <row r="1776" spans="1:123" x14ac:dyDescent="0.45">
      <c r="B1776" s="189"/>
      <c r="C1776" s="171"/>
      <c r="D1776" s="171"/>
      <c r="E1776" s="171"/>
      <c r="F1776" s="171"/>
      <c r="G1776" s="171"/>
      <c r="H1776" s="171"/>
      <c r="I1776" s="171"/>
      <c r="J1776" s="171"/>
      <c r="K1776" s="171"/>
      <c r="L1776" s="171"/>
      <c r="M1776" s="171"/>
      <c r="N1776" s="171"/>
      <c r="O1776" s="171"/>
      <c r="P1776" s="171"/>
      <c r="Q1776" s="171"/>
      <c r="R1776" s="171"/>
      <c r="S1776" s="171"/>
      <c r="T1776" s="171"/>
      <c r="U1776" s="171"/>
      <c r="V1776" s="171"/>
      <c r="W1776" s="171"/>
      <c r="X1776" s="171"/>
      <c r="Y1776" s="171"/>
      <c r="Z1776" s="171"/>
      <c r="AA1776" s="171"/>
      <c r="AB1776" s="171"/>
      <c r="AC1776" s="171"/>
      <c r="AD1776" s="171"/>
      <c r="AE1776" s="171"/>
      <c r="AF1776" s="171"/>
      <c r="AG1776" s="171"/>
      <c r="AH1776" s="171"/>
      <c r="AI1776" s="171"/>
      <c r="AJ1776" s="171"/>
      <c r="AK1776" s="171"/>
      <c r="AL1776" s="171"/>
      <c r="AM1776" s="171"/>
      <c r="AN1776" s="171"/>
      <c r="AO1776" s="171"/>
      <c r="AP1776" s="171"/>
      <c r="AQ1776" s="171"/>
      <c r="AR1776" s="171"/>
      <c r="AS1776" s="171"/>
      <c r="AT1776" s="171"/>
      <c r="AU1776" s="171"/>
      <c r="AV1776" s="171"/>
      <c r="AW1776" s="171"/>
      <c r="AX1776" s="171"/>
      <c r="AY1776" s="171"/>
      <c r="AZ1776" s="171"/>
      <c r="BA1776" s="171"/>
      <c r="BB1776" s="171"/>
      <c r="BC1776" s="171"/>
      <c r="BD1776" s="171"/>
      <c r="BE1776" s="171"/>
      <c r="BF1776" s="171"/>
      <c r="BG1776" s="171"/>
      <c r="BH1776" s="184"/>
      <c r="BI1776" s="178"/>
      <c r="BJ1776" s="178"/>
      <c r="BK1776" s="172"/>
      <c r="BM1776" s="9"/>
      <c r="BO1776" s="22" t="s">
        <v>353</v>
      </c>
      <c r="BP1776" s="25">
        <v>0</v>
      </c>
      <c r="BQ1776" s="25">
        <v>0</v>
      </c>
      <c r="BR1776" s="25">
        <v>0</v>
      </c>
      <c r="BS1776" s="25">
        <v>0</v>
      </c>
      <c r="BT1776" s="25">
        <v>0</v>
      </c>
      <c r="BU1776" s="25">
        <v>0</v>
      </c>
    </row>
    <row r="1777" spans="1:123" x14ac:dyDescent="0.45">
      <c r="B1777" s="189"/>
      <c r="C1777" s="171"/>
      <c r="D1777" s="171"/>
      <c r="E1777" s="171"/>
      <c r="F1777" s="171"/>
      <c r="G1777" s="171"/>
      <c r="H1777" s="171"/>
      <c r="I1777" s="171"/>
      <c r="J1777" s="171"/>
      <c r="K1777" s="171"/>
      <c r="L1777" s="171"/>
      <c r="M1777" s="171"/>
      <c r="N1777" s="171"/>
      <c r="O1777" s="171"/>
      <c r="P1777" s="171"/>
      <c r="Q1777" s="171"/>
      <c r="R1777" s="171"/>
      <c r="S1777" s="171"/>
      <c r="T1777" s="171"/>
      <c r="U1777" s="171"/>
      <c r="V1777" s="171"/>
      <c r="W1777" s="171"/>
      <c r="X1777" s="171"/>
      <c r="Y1777" s="171"/>
      <c r="Z1777" s="171"/>
      <c r="AA1777" s="171"/>
      <c r="AB1777" s="171"/>
      <c r="AC1777" s="171"/>
      <c r="AD1777" s="171"/>
      <c r="AE1777" s="171"/>
      <c r="AF1777" s="171"/>
      <c r="AG1777" s="171"/>
      <c r="AH1777" s="171"/>
      <c r="AI1777" s="171"/>
      <c r="AJ1777" s="171"/>
      <c r="AK1777" s="171"/>
      <c r="AL1777" s="171"/>
      <c r="AM1777" s="171"/>
      <c r="AN1777" s="171"/>
      <c r="AO1777" s="171"/>
      <c r="AP1777" s="171"/>
      <c r="AQ1777" s="171"/>
      <c r="AR1777" s="171"/>
      <c r="AS1777" s="171"/>
      <c r="AT1777" s="171"/>
      <c r="AU1777" s="171"/>
      <c r="AV1777" s="171"/>
      <c r="AW1777" s="171"/>
      <c r="AX1777" s="171"/>
      <c r="AY1777" s="171"/>
      <c r="AZ1777" s="171"/>
      <c r="BA1777" s="171"/>
      <c r="BB1777" s="171"/>
      <c r="BC1777" s="171"/>
      <c r="BD1777" s="171"/>
      <c r="BE1777" s="171"/>
      <c r="BF1777" s="171"/>
      <c r="BG1777" s="171"/>
      <c r="BH1777" s="184"/>
      <c r="BI1777" s="178"/>
      <c r="BJ1777" s="178"/>
      <c r="BK1777" s="172"/>
      <c r="BM1777" s="9"/>
    </row>
    <row r="1778" spans="1:123" x14ac:dyDescent="0.45">
      <c r="B1778" s="189"/>
      <c r="C1778" s="171"/>
      <c r="D1778" s="171"/>
      <c r="E1778" s="171"/>
      <c r="F1778" s="171"/>
      <c r="G1778" s="171"/>
      <c r="H1778" s="171"/>
      <c r="I1778" s="171"/>
      <c r="J1778" s="171"/>
      <c r="K1778" s="171"/>
      <c r="L1778" s="171"/>
      <c r="M1778" s="171"/>
      <c r="N1778" s="171"/>
      <c r="O1778" s="171"/>
      <c r="P1778" s="171"/>
      <c r="Q1778" s="171"/>
      <c r="R1778" s="171"/>
      <c r="S1778" s="171"/>
      <c r="T1778" s="171"/>
      <c r="U1778" s="171"/>
      <c r="V1778" s="171"/>
      <c r="W1778" s="171"/>
      <c r="X1778" s="171"/>
      <c r="Y1778" s="171"/>
      <c r="Z1778" s="171"/>
      <c r="AA1778" s="171"/>
      <c r="AB1778" s="171"/>
      <c r="AC1778" s="171"/>
      <c r="AD1778" s="171"/>
      <c r="AE1778" s="171"/>
      <c r="AF1778" s="171"/>
      <c r="AG1778" s="171"/>
      <c r="AH1778" s="171"/>
      <c r="AI1778" s="171"/>
      <c r="AJ1778" s="171"/>
      <c r="AK1778" s="171"/>
      <c r="AL1778" s="171"/>
      <c r="AM1778" s="171"/>
      <c r="AN1778" s="171"/>
      <c r="AO1778" s="171"/>
      <c r="AP1778" s="171"/>
      <c r="AQ1778" s="171"/>
      <c r="AR1778" s="171"/>
      <c r="AS1778" s="171"/>
      <c r="AT1778" s="171"/>
      <c r="AU1778" s="171"/>
      <c r="AV1778" s="171"/>
      <c r="AW1778" s="171"/>
      <c r="AX1778" s="171"/>
      <c r="AY1778" s="171"/>
      <c r="AZ1778" s="171"/>
      <c r="BA1778" s="171"/>
      <c r="BB1778" s="171"/>
      <c r="BC1778" s="171"/>
      <c r="BD1778" s="171"/>
      <c r="BE1778" s="171"/>
      <c r="BF1778" s="171"/>
      <c r="BG1778" s="171"/>
      <c r="BH1778" s="184"/>
      <c r="BI1778" s="178"/>
      <c r="BJ1778" s="178"/>
      <c r="BK1778" s="172"/>
      <c r="BM1778" s="9"/>
    </row>
    <row r="1779" spans="1:123" x14ac:dyDescent="0.45">
      <c r="B1779" s="189"/>
      <c r="C1779" s="171"/>
      <c r="D1779" s="171"/>
      <c r="E1779" s="171"/>
      <c r="F1779" s="171"/>
      <c r="G1779" s="171"/>
      <c r="H1779" s="171"/>
      <c r="I1779" s="171"/>
      <c r="J1779" s="171"/>
      <c r="K1779" s="171"/>
      <c r="L1779" s="171"/>
      <c r="M1779" s="171"/>
      <c r="N1779" s="171"/>
      <c r="O1779" s="171"/>
      <c r="P1779" s="171"/>
      <c r="Q1779" s="171"/>
      <c r="R1779" s="171"/>
      <c r="S1779" s="171"/>
      <c r="T1779" s="171"/>
      <c r="U1779" s="171"/>
      <c r="V1779" s="171"/>
      <c r="W1779" s="171"/>
      <c r="X1779" s="171"/>
      <c r="Y1779" s="171"/>
      <c r="Z1779" s="171"/>
      <c r="AA1779" s="171"/>
      <c r="AB1779" s="171"/>
      <c r="AC1779" s="171"/>
      <c r="AD1779" s="171"/>
      <c r="AE1779" s="171"/>
      <c r="AF1779" s="171"/>
      <c r="AG1779" s="171"/>
      <c r="AH1779" s="171"/>
      <c r="AI1779" s="171"/>
      <c r="AJ1779" s="171"/>
      <c r="AK1779" s="171"/>
      <c r="AL1779" s="171"/>
      <c r="AM1779" s="171"/>
      <c r="AN1779" s="171"/>
      <c r="AO1779" s="171"/>
      <c r="AP1779" s="171"/>
      <c r="AQ1779" s="171"/>
      <c r="AR1779" s="171"/>
      <c r="AS1779" s="171"/>
      <c r="AT1779" s="171"/>
      <c r="AU1779" s="171"/>
      <c r="AV1779" s="171"/>
      <c r="AW1779" s="171"/>
      <c r="AX1779" s="171"/>
      <c r="AY1779" s="171"/>
      <c r="AZ1779" s="171"/>
      <c r="BA1779" s="171"/>
      <c r="BB1779" s="171"/>
      <c r="BC1779" s="171"/>
      <c r="BD1779" s="171"/>
      <c r="BE1779" s="171"/>
      <c r="BF1779" s="171"/>
      <c r="BG1779" s="171"/>
      <c r="BH1779" s="184"/>
      <c r="BI1779" s="178"/>
      <c r="BJ1779" s="178"/>
      <c r="BK1779" s="172"/>
      <c r="BM1779" s="9"/>
    </row>
    <row r="1780" spans="1:123" x14ac:dyDescent="0.45">
      <c r="B1780" s="189"/>
      <c r="C1780" s="171"/>
      <c r="D1780" s="171"/>
      <c r="E1780" s="171"/>
      <c r="F1780" s="171"/>
      <c r="G1780" s="171"/>
      <c r="H1780" s="171"/>
      <c r="I1780" s="171"/>
      <c r="J1780" s="171"/>
      <c r="K1780" s="171"/>
      <c r="L1780" s="171"/>
      <c r="M1780" s="171"/>
      <c r="N1780" s="171"/>
      <c r="O1780" s="171"/>
      <c r="P1780" s="171"/>
      <c r="Q1780" s="171"/>
      <c r="R1780" s="171"/>
      <c r="S1780" s="171"/>
      <c r="T1780" s="171"/>
      <c r="U1780" s="171"/>
      <c r="V1780" s="171"/>
      <c r="W1780" s="171"/>
      <c r="X1780" s="171"/>
      <c r="Y1780" s="171"/>
      <c r="Z1780" s="171"/>
      <c r="AA1780" s="171"/>
      <c r="AB1780" s="171"/>
      <c r="AC1780" s="171"/>
      <c r="AD1780" s="171"/>
      <c r="AE1780" s="171"/>
      <c r="AF1780" s="171"/>
      <c r="AG1780" s="171"/>
      <c r="AH1780" s="171"/>
      <c r="AI1780" s="171"/>
      <c r="AJ1780" s="171"/>
      <c r="AK1780" s="171"/>
      <c r="AL1780" s="171"/>
      <c r="AM1780" s="171"/>
      <c r="AN1780" s="171"/>
      <c r="AO1780" s="171"/>
      <c r="AP1780" s="171"/>
      <c r="AQ1780" s="171"/>
      <c r="AR1780" s="171"/>
      <c r="AS1780" s="171"/>
      <c r="AT1780" s="171"/>
      <c r="AU1780" s="171"/>
      <c r="AV1780" s="171"/>
      <c r="AW1780" s="171"/>
      <c r="AX1780" s="171"/>
      <c r="AY1780" s="171"/>
      <c r="AZ1780" s="171"/>
      <c r="BA1780" s="171"/>
      <c r="BB1780" s="171"/>
      <c r="BC1780" s="171"/>
      <c r="BD1780" s="171"/>
      <c r="BE1780" s="171"/>
      <c r="BF1780" s="171"/>
      <c r="BG1780" s="171"/>
      <c r="BH1780" s="184"/>
      <c r="BI1780" s="178"/>
      <c r="BJ1780" s="178"/>
      <c r="BK1780" s="172"/>
      <c r="BM1780" s="9"/>
    </row>
    <row r="1781" spans="1:123" x14ac:dyDescent="0.45">
      <c r="B1781" s="189"/>
      <c r="C1781" s="171"/>
      <c r="D1781" s="171"/>
      <c r="E1781" s="171"/>
      <c r="F1781" s="171"/>
      <c r="G1781" s="171"/>
      <c r="H1781" s="171"/>
      <c r="I1781" s="171"/>
      <c r="J1781" s="171"/>
      <c r="K1781" s="171"/>
      <c r="L1781" s="171"/>
      <c r="M1781" s="171"/>
      <c r="N1781" s="171"/>
      <c r="O1781" s="171"/>
      <c r="P1781" s="171"/>
      <c r="Q1781" s="171"/>
      <c r="R1781" s="171"/>
      <c r="S1781" s="171"/>
      <c r="T1781" s="171"/>
      <c r="U1781" s="171"/>
      <c r="V1781" s="171"/>
      <c r="W1781" s="171"/>
      <c r="X1781" s="171"/>
      <c r="Y1781" s="171"/>
      <c r="Z1781" s="171"/>
      <c r="AA1781" s="171"/>
      <c r="AB1781" s="171"/>
      <c r="AC1781" s="171"/>
      <c r="AD1781" s="171"/>
      <c r="AE1781" s="171"/>
      <c r="AF1781" s="171"/>
      <c r="AG1781" s="171"/>
      <c r="AH1781" s="171"/>
      <c r="AI1781" s="171"/>
      <c r="AJ1781" s="171"/>
      <c r="AK1781" s="171"/>
      <c r="AL1781" s="171"/>
      <c r="AM1781" s="171"/>
      <c r="AN1781" s="171"/>
      <c r="AO1781" s="171"/>
      <c r="AP1781" s="171"/>
      <c r="AQ1781" s="171"/>
      <c r="AR1781" s="171"/>
      <c r="AS1781" s="171"/>
      <c r="AT1781" s="171"/>
      <c r="AU1781" s="171"/>
      <c r="AV1781" s="171"/>
      <c r="AW1781" s="171"/>
      <c r="AX1781" s="171"/>
      <c r="AY1781" s="171"/>
      <c r="AZ1781" s="171"/>
      <c r="BA1781" s="171"/>
      <c r="BB1781" s="171"/>
      <c r="BC1781" s="171"/>
      <c r="BD1781" s="171"/>
      <c r="BE1781" s="171"/>
      <c r="BF1781" s="171"/>
      <c r="BG1781" s="171"/>
      <c r="BH1781" s="184"/>
      <c r="BI1781" s="178"/>
      <c r="BJ1781" s="178"/>
      <c r="BK1781" s="172"/>
      <c r="BM1781" s="9"/>
    </row>
    <row r="1782" spans="1:123" x14ac:dyDescent="0.45">
      <c r="B1782" s="189"/>
      <c r="C1782" s="171"/>
      <c r="D1782" s="171"/>
      <c r="E1782" s="171"/>
      <c r="F1782" s="171"/>
      <c r="G1782" s="171"/>
      <c r="H1782" s="171"/>
      <c r="I1782" s="171"/>
      <c r="J1782" s="171"/>
      <c r="K1782" s="171"/>
      <c r="L1782" s="171"/>
      <c r="M1782" s="171"/>
      <c r="N1782" s="171"/>
      <c r="O1782" s="171"/>
      <c r="P1782" s="171"/>
      <c r="Q1782" s="171"/>
      <c r="R1782" s="171"/>
      <c r="S1782" s="171"/>
      <c r="T1782" s="171"/>
      <c r="U1782" s="171"/>
      <c r="V1782" s="171"/>
      <c r="W1782" s="171"/>
      <c r="X1782" s="171"/>
      <c r="Y1782" s="171"/>
      <c r="Z1782" s="171"/>
      <c r="AA1782" s="171"/>
      <c r="AB1782" s="171"/>
      <c r="AC1782" s="171"/>
      <c r="AD1782" s="171"/>
      <c r="AE1782" s="171"/>
      <c r="AF1782" s="171"/>
      <c r="AG1782" s="171"/>
      <c r="AH1782" s="171"/>
      <c r="AI1782" s="171"/>
      <c r="AJ1782" s="171"/>
      <c r="AK1782" s="171"/>
      <c r="AL1782" s="171"/>
      <c r="AM1782" s="171"/>
      <c r="AN1782" s="171"/>
      <c r="AO1782" s="171"/>
      <c r="AP1782" s="171"/>
      <c r="AQ1782" s="171"/>
      <c r="AR1782" s="171"/>
      <c r="AS1782" s="171"/>
      <c r="AT1782" s="171"/>
      <c r="AU1782" s="171"/>
      <c r="AV1782" s="171"/>
      <c r="AW1782" s="171"/>
      <c r="AX1782" s="171"/>
      <c r="AY1782" s="171"/>
      <c r="AZ1782" s="171"/>
      <c r="BA1782" s="171"/>
      <c r="BB1782" s="171"/>
      <c r="BC1782" s="171"/>
      <c r="BD1782" s="171"/>
      <c r="BE1782" s="171"/>
      <c r="BF1782" s="171"/>
      <c r="BG1782" s="171"/>
      <c r="BH1782" s="184"/>
      <c r="BI1782" s="178"/>
      <c r="BJ1782" s="178"/>
      <c r="BK1782" s="172"/>
      <c r="BM1782" s="9"/>
    </row>
    <row r="1783" spans="1:123" x14ac:dyDescent="0.45">
      <c r="B1783" s="189"/>
      <c r="C1783" s="171"/>
      <c r="D1783" s="171"/>
      <c r="E1783" s="171"/>
      <c r="F1783" s="171"/>
      <c r="G1783" s="171"/>
      <c r="H1783" s="171"/>
      <c r="I1783" s="171"/>
      <c r="J1783" s="171"/>
      <c r="K1783" s="171"/>
      <c r="L1783" s="171"/>
      <c r="M1783" s="171"/>
      <c r="N1783" s="171"/>
      <c r="O1783" s="171"/>
      <c r="P1783" s="171"/>
      <c r="Q1783" s="171"/>
      <c r="R1783" s="171"/>
      <c r="S1783" s="171"/>
      <c r="T1783" s="171"/>
      <c r="U1783" s="171"/>
      <c r="V1783" s="171"/>
      <c r="W1783" s="171"/>
      <c r="X1783" s="171"/>
      <c r="Y1783" s="171"/>
      <c r="Z1783" s="171"/>
      <c r="AA1783" s="171"/>
      <c r="AB1783" s="171"/>
      <c r="AC1783" s="171"/>
      <c r="AD1783" s="171"/>
      <c r="AE1783" s="171"/>
      <c r="AF1783" s="171"/>
      <c r="AG1783" s="171"/>
      <c r="AH1783" s="171"/>
      <c r="AI1783" s="171"/>
      <c r="AJ1783" s="171"/>
      <c r="AK1783" s="171"/>
      <c r="AL1783" s="171"/>
      <c r="AM1783" s="171"/>
      <c r="AN1783" s="171"/>
      <c r="AO1783" s="171"/>
      <c r="AP1783" s="171"/>
      <c r="AQ1783" s="171"/>
      <c r="AR1783" s="171"/>
      <c r="AS1783" s="171"/>
      <c r="AT1783" s="171"/>
      <c r="AU1783" s="171"/>
      <c r="AV1783" s="171"/>
      <c r="AW1783" s="171"/>
      <c r="AX1783" s="171"/>
      <c r="AY1783" s="171"/>
      <c r="AZ1783" s="171"/>
      <c r="BA1783" s="171"/>
      <c r="BB1783" s="171"/>
      <c r="BC1783" s="171"/>
      <c r="BD1783" s="171"/>
      <c r="BE1783" s="171"/>
      <c r="BF1783" s="171"/>
      <c r="BG1783" s="171"/>
      <c r="BH1783" s="184"/>
      <c r="BI1783" s="178"/>
      <c r="BJ1783" s="178"/>
      <c r="BK1783" s="172"/>
      <c r="BM1783" s="9"/>
    </row>
    <row r="1784" spans="1:123" x14ac:dyDescent="0.45">
      <c r="B1784" s="189"/>
      <c r="C1784" s="171"/>
      <c r="D1784" s="171"/>
      <c r="E1784" s="171"/>
      <c r="F1784" s="171"/>
      <c r="G1784" s="171"/>
      <c r="H1784" s="171"/>
      <c r="I1784" s="171"/>
      <c r="J1784" s="171"/>
      <c r="K1784" s="171"/>
      <c r="L1784" s="171"/>
      <c r="M1784" s="171"/>
      <c r="N1784" s="171"/>
      <c r="O1784" s="171"/>
      <c r="P1784" s="171"/>
      <c r="Q1784" s="171"/>
      <c r="R1784" s="171"/>
      <c r="S1784" s="171"/>
      <c r="T1784" s="171"/>
      <c r="U1784" s="171"/>
      <c r="V1784" s="171"/>
      <c r="W1784" s="171"/>
      <c r="X1784" s="171"/>
      <c r="Y1784" s="171"/>
      <c r="Z1784" s="171"/>
      <c r="AA1784" s="171"/>
      <c r="AB1784" s="171"/>
      <c r="AC1784" s="171"/>
      <c r="AD1784" s="171"/>
      <c r="AE1784" s="171"/>
      <c r="AF1784" s="171"/>
      <c r="AG1784" s="171"/>
      <c r="AH1784" s="171"/>
      <c r="AI1784" s="171"/>
      <c r="AJ1784" s="171"/>
      <c r="AK1784" s="171"/>
      <c r="AL1784" s="171"/>
      <c r="AM1784" s="171"/>
      <c r="AN1784" s="171"/>
      <c r="AO1784" s="171"/>
      <c r="AP1784" s="171"/>
      <c r="AQ1784" s="171"/>
      <c r="AR1784" s="171"/>
      <c r="AS1784" s="171"/>
      <c r="AT1784" s="171"/>
      <c r="AU1784" s="171"/>
      <c r="AV1784" s="171"/>
      <c r="AW1784" s="171"/>
      <c r="AX1784" s="171"/>
      <c r="AY1784" s="171"/>
      <c r="AZ1784" s="171"/>
      <c r="BA1784" s="171"/>
      <c r="BB1784" s="171"/>
      <c r="BC1784" s="171"/>
      <c r="BD1784" s="171"/>
      <c r="BE1784" s="171"/>
      <c r="BF1784" s="171"/>
      <c r="BG1784" s="171"/>
      <c r="BH1784" s="184"/>
      <c r="BI1784" s="178"/>
      <c r="BJ1784" s="178"/>
      <c r="BK1784" s="172"/>
      <c r="BM1784" s="9"/>
    </row>
    <row r="1785" spans="1:123" ht="14.65" thickBot="1" x14ac:dyDescent="0.5">
      <c r="B1785" s="189"/>
      <c r="C1785" s="174"/>
      <c r="D1785" s="174"/>
      <c r="E1785" s="174"/>
      <c r="F1785" s="174"/>
      <c r="G1785" s="174"/>
      <c r="H1785" s="174"/>
      <c r="I1785" s="174"/>
      <c r="J1785" s="174"/>
      <c r="K1785" s="174"/>
      <c r="L1785" s="174"/>
      <c r="M1785" s="174"/>
      <c r="N1785" s="174"/>
      <c r="O1785" s="174"/>
      <c r="P1785" s="174"/>
      <c r="Q1785" s="174"/>
      <c r="R1785" s="174"/>
      <c r="S1785" s="174"/>
      <c r="T1785" s="174"/>
      <c r="U1785" s="174"/>
      <c r="V1785" s="174"/>
      <c r="W1785" s="174"/>
      <c r="X1785" s="174"/>
      <c r="Y1785" s="174"/>
      <c r="Z1785" s="174"/>
      <c r="AA1785" s="174"/>
      <c r="AB1785" s="174"/>
      <c r="AC1785" s="174"/>
      <c r="AD1785" s="174"/>
      <c r="AE1785" s="174"/>
      <c r="AF1785" s="174"/>
      <c r="AG1785" s="174"/>
      <c r="AH1785" s="174"/>
      <c r="AI1785" s="174"/>
      <c r="AJ1785" s="174"/>
      <c r="AK1785" s="174"/>
      <c r="AL1785" s="174"/>
      <c r="AM1785" s="174"/>
      <c r="AN1785" s="174"/>
      <c r="AO1785" s="174"/>
      <c r="AP1785" s="174"/>
      <c r="AQ1785" s="174"/>
      <c r="AR1785" s="174"/>
      <c r="AS1785" s="174"/>
      <c r="AT1785" s="174"/>
      <c r="AU1785" s="174"/>
      <c r="AV1785" s="174"/>
      <c r="AW1785" s="174"/>
      <c r="AX1785" s="174"/>
      <c r="AY1785" s="174"/>
      <c r="AZ1785" s="174"/>
      <c r="BA1785" s="174"/>
      <c r="BB1785" s="174"/>
      <c r="BC1785" s="174"/>
      <c r="BD1785" s="174"/>
      <c r="BE1785" s="174"/>
      <c r="BF1785" s="174"/>
      <c r="BG1785" s="174"/>
      <c r="BH1785" s="188"/>
      <c r="BI1785" s="178"/>
      <c r="BJ1785" s="178"/>
      <c r="BK1785" s="172"/>
      <c r="BM1785" s="9"/>
    </row>
    <row r="1786" spans="1:123" s="12" customFormat="1" ht="21.75" thickTop="1" thickBot="1" x14ac:dyDescent="0.5">
      <c r="A1786" s="8"/>
      <c r="B1786" s="186"/>
      <c r="C1786" s="175"/>
      <c r="D1786" s="175"/>
      <c r="E1786" s="175"/>
      <c r="F1786" s="175"/>
      <c r="G1786" s="175"/>
      <c r="H1786" s="175"/>
      <c r="I1786" s="175"/>
      <c r="J1786" s="175"/>
      <c r="K1786" s="175"/>
      <c r="L1786" s="175"/>
      <c r="M1786" s="175"/>
      <c r="N1786" s="175"/>
      <c r="O1786" s="175"/>
      <c r="P1786" s="175"/>
      <c r="Q1786" s="175"/>
      <c r="R1786" s="175"/>
      <c r="S1786" s="175"/>
      <c r="T1786" s="175"/>
      <c r="U1786" s="175"/>
      <c r="V1786" s="175"/>
      <c r="W1786" s="175"/>
      <c r="X1786" s="175"/>
      <c r="Y1786" s="175"/>
      <c r="Z1786" s="175"/>
      <c r="AA1786" s="175"/>
      <c r="AB1786" s="175"/>
      <c r="AC1786" s="175"/>
      <c r="AD1786" s="175"/>
      <c r="AE1786" s="175"/>
      <c r="AF1786" s="175"/>
      <c r="AG1786" s="175"/>
      <c r="AH1786" s="175"/>
      <c r="AI1786" s="175"/>
      <c r="AJ1786" s="175"/>
      <c r="AK1786" s="175"/>
      <c r="AL1786" s="175"/>
      <c r="AM1786" s="175"/>
      <c r="AN1786" s="175"/>
      <c r="AO1786" s="175"/>
      <c r="AP1786" s="175"/>
      <c r="AQ1786" s="175"/>
      <c r="AR1786" s="175"/>
      <c r="AS1786" s="175"/>
      <c r="AT1786" s="175"/>
      <c r="AU1786" s="175"/>
      <c r="AV1786" s="175"/>
      <c r="AW1786" s="175"/>
      <c r="AX1786" s="175"/>
      <c r="AY1786" s="175"/>
      <c r="AZ1786" s="175"/>
      <c r="BA1786" s="175"/>
      <c r="BB1786" s="175"/>
      <c r="BC1786" s="175"/>
      <c r="BD1786" s="175"/>
      <c r="BE1786" s="175"/>
      <c r="BF1786" s="175"/>
      <c r="BG1786" s="175"/>
      <c r="BH1786" s="186"/>
      <c r="BI1786" s="178"/>
      <c r="BJ1786" s="172"/>
      <c r="BK1786" s="172"/>
      <c r="BL1786"/>
      <c r="BM1786"/>
      <c r="BN1786"/>
      <c r="BO1786" s="5" t="s">
        <v>103</v>
      </c>
      <c r="BP1786" s="5" t="s">
        <v>508</v>
      </c>
      <c r="BQ1786" s="5" t="s">
        <v>104</v>
      </c>
      <c r="BR1786" s="5" t="s">
        <v>509</v>
      </c>
      <c r="BS1786" s="5" t="s">
        <v>549</v>
      </c>
      <c r="BT1786" s="5" t="s">
        <v>510</v>
      </c>
      <c r="BU1786" s="5" t="s">
        <v>511</v>
      </c>
      <c r="BV1786" s="5" t="s">
        <v>122</v>
      </c>
      <c r="BW1786" s="5" t="s">
        <v>558</v>
      </c>
      <c r="BX1786" s="5" t="s">
        <v>559</v>
      </c>
      <c r="BY1786" s="5" t="s">
        <v>111</v>
      </c>
      <c r="BZ1786" s="5" t="s">
        <v>512</v>
      </c>
      <c r="CA1786" s="5" t="s">
        <v>514</v>
      </c>
      <c r="CB1786" s="5" t="s">
        <v>560</v>
      </c>
      <c r="CC1786" s="5" t="s">
        <v>561</v>
      </c>
      <c r="CD1786" s="5" t="s">
        <v>515</v>
      </c>
      <c r="CE1786" s="5" t="s">
        <v>513</v>
      </c>
      <c r="CF1786" s="5" t="s">
        <v>562</v>
      </c>
      <c r="CG1786" s="5" t="s">
        <v>550</v>
      </c>
      <c r="CH1786" s="5" t="s">
        <v>551</v>
      </c>
      <c r="CI1786" s="5" t="s">
        <v>563</v>
      </c>
      <c r="CJ1786" s="5" t="s">
        <v>115</v>
      </c>
      <c r="CK1786" s="5" t="s">
        <v>112</v>
      </c>
      <c r="CL1786" s="5" t="s">
        <v>109</v>
      </c>
      <c r="CM1786" s="5" t="s">
        <v>552</v>
      </c>
      <c r="CN1786" s="5" t="s">
        <v>176</v>
      </c>
      <c r="CO1786" s="5" t="s">
        <v>177</v>
      </c>
      <c r="CP1786" s="5" t="s">
        <v>119</v>
      </c>
      <c r="CQ1786" s="5" t="s">
        <v>516</v>
      </c>
      <c r="CR1786" s="5" t="s">
        <v>178</v>
      </c>
      <c r="CS1786" s="5" t="s">
        <v>118</v>
      </c>
      <c r="CT1786" s="5" t="s">
        <v>108</v>
      </c>
      <c r="CU1786" s="5" t="s">
        <v>564</v>
      </c>
      <c r="CV1786" s="5" t="s">
        <v>105</v>
      </c>
      <c r="CW1786" s="5" t="s">
        <v>107</v>
      </c>
      <c r="CX1786" s="5" t="s">
        <v>123</v>
      </c>
      <c r="CY1786" s="5" t="s">
        <v>175</v>
      </c>
      <c r="CZ1786" s="5" t="s">
        <v>116</v>
      </c>
      <c r="DA1786" s="5" t="s">
        <v>114</v>
      </c>
      <c r="DB1786" s="5" t="s">
        <v>117</v>
      </c>
      <c r="DC1786" s="5" t="s">
        <v>517</v>
      </c>
      <c r="DD1786" s="5" t="s">
        <v>120</v>
      </c>
      <c r="DE1786" s="5" t="s">
        <v>124</v>
      </c>
      <c r="DF1786" s="5" t="s">
        <v>121</v>
      </c>
      <c r="DG1786" s="5" t="s">
        <v>565</v>
      </c>
      <c r="DH1786" s="5" t="s">
        <v>566</v>
      </c>
      <c r="DI1786" s="5" t="s">
        <v>567</v>
      </c>
      <c r="DJ1786" s="5" t="s">
        <v>553</v>
      </c>
      <c r="DK1786" s="5" t="s">
        <v>110</v>
      </c>
      <c r="DL1786" s="5" t="s">
        <v>113</v>
      </c>
      <c r="DM1786" s="5" t="s">
        <v>568</v>
      </c>
      <c r="DN1786" s="5" t="s">
        <v>569</v>
      </c>
      <c r="DO1786" s="5" t="s">
        <v>518</v>
      </c>
      <c r="DP1786" s="5" t="s">
        <v>519</v>
      </c>
      <c r="DQ1786" s="5" t="s">
        <v>520</v>
      </c>
      <c r="DR1786" s="5" t="s">
        <v>106</v>
      </c>
      <c r="DS1786" s="5" t="s">
        <v>570</v>
      </c>
    </row>
    <row r="1787" spans="1:123" ht="14.65" thickTop="1" x14ac:dyDescent="0.45">
      <c r="A1787" s="28" t="s">
        <v>219</v>
      </c>
      <c r="B1787" s="190"/>
      <c r="C1787" s="177"/>
      <c r="D1787" s="177"/>
      <c r="E1787" s="177"/>
      <c r="F1787" s="177"/>
      <c r="G1787" s="177"/>
      <c r="H1787" s="177"/>
      <c r="I1787" s="177"/>
      <c r="J1787" s="177"/>
      <c r="K1787" s="177"/>
      <c r="L1787" s="177"/>
      <c r="M1787" s="177"/>
      <c r="N1787" s="177"/>
      <c r="O1787" s="177"/>
      <c r="P1787" s="177"/>
      <c r="Q1787" s="177"/>
      <c r="R1787" s="177"/>
      <c r="S1787" s="177"/>
      <c r="T1787" s="177"/>
      <c r="U1787" s="177"/>
      <c r="V1787" s="177"/>
      <c r="W1787" s="177"/>
      <c r="X1787" s="177"/>
      <c r="Y1787" s="177"/>
      <c r="Z1787" s="177"/>
      <c r="AA1787" s="177"/>
      <c r="AB1787" s="177"/>
      <c r="AC1787" s="177"/>
      <c r="AD1787" s="177"/>
      <c r="AE1787" s="177"/>
      <c r="AF1787" s="177"/>
      <c r="AG1787" s="177"/>
      <c r="AH1787" s="177"/>
      <c r="AI1787" s="177"/>
      <c r="AJ1787" s="177"/>
      <c r="AK1787" s="177"/>
      <c r="AL1787" s="177"/>
      <c r="AM1787" s="177"/>
      <c r="AN1787" s="177"/>
      <c r="AO1787" s="177"/>
      <c r="AP1787" s="177"/>
      <c r="AQ1787" s="177"/>
      <c r="AR1787" s="177"/>
      <c r="AS1787" s="177"/>
      <c r="AT1787" s="177"/>
      <c r="AU1787" s="177"/>
      <c r="AV1787" s="177"/>
      <c r="AW1787" s="177"/>
      <c r="AX1787" s="177"/>
      <c r="AY1787" s="177"/>
      <c r="AZ1787" s="177"/>
      <c r="BA1787" s="177"/>
      <c r="BB1787" s="177"/>
      <c r="BC1787" s="177"/>
      <c r="BD1787" s="177"/>
      <c r="BE1787" s="177"/>
      <c r="BF1787" s="177"/>
      <c r="BG1787" s="177"/>
      <c r="BH1787" s="187"/>
      <c r="BI1787" s="178"/>
      <c r="BJ1787" s="178"/>
      <c r="BK1787" s="172"/>
      <c r="BM1787" s="9"/>
      <c r="BO1787" s="102"/>
      <c r="BP1787" s="102"/>
      <c r="BQ1787" s="102"/>
      <c r="BR1787" s="102"/>
      <c r="BS1787" s="102"/>
      <c r="BT1787" s="102"/>
      <c r="BU1787" s="102"/>
      <c r="BV1787" s="102"/>
      <c r="BW1787" s="102"/>
      <c r="BX1787" s="102"/>
      <c r="BY1787" s="102"/>
      <c r="BZ1787" s="102"/>
      <c r="CA1787" s="102"/>
      <c r="CB1787" s="102"/>
      <c r="CC1787" s="102"/>
      <c r="CD1787" s="102"/>
      <c r="CE1787" s="102"/>
      <c r="CF1787" s="102"/>
      <c r="CG1787" s="102"/>
      <c r="CH1787" s="102"/>
      <c r="CI1787" s="102"/>
      <c r="CJ1787" s="102"/>
      <c r="CK1787" s="102"/>
      <c r="CL1787" s="102"/>
      <c r="CM1787" s="102"/>
      <c r="CN1787" s="102"/>
      <c r="CO1787" s="102"/>
      <c r="CP1787" s="102"/>
      <c r="CQ1787" s="102"/>
      <c r="CR1787" s="102"/>
      <c r="CS1787" s="102"/>
      <c r="CT1787" s="102"/>
      <c r="CU1787" s="102"/>
      <c r="CV1787" s="102"/>
      <c r="CW1787" s="102"/>
      <c r="CX1787" s="102"/>
      <c r="CY1787" s="102"/>
      <c r="CZ1787" s="102"/>
      <c r="DA1787" s="102"/>
      <c r="DB1787" s="102"/>
      <c r="DC1787" s="102"/>
      <c r="DD1787" s="102"/>
      <c r="DE1787" s="102"/>
      <c r="DF1787" s="102"/>
      <c r="DG1787" s="102"/>
      <c r="DH1787" s="102"/>
      <c r="DI1787" s="102"/>
      <c r="DJ1787" s="102"/>
      <c r="DK1787" s="102"/>
      <c r="DL1787" s="102"/>
      <c r="DM1787" s="102"/>
      <c r="DN1787" s="102"/>
      <c r="DO1787" s="102"/>
      <c r="DP1787" s="102"/>
      <c r="DQ1787" s="102"/>
      <c r="DR1787" s="102"/>
      <c r="DS1787" s="102"/>
    </row>
    <row r="1788" spans="1:123" x14ac:dyDescent="0.45">
      <c r="A1788" s="8">
        <f>INPUT!$Y$4</f>
        <v>0</v>
      </c>
      <c r="B1788" s="190"/>
      <c r="C1788" s="171"/>
      <c r="D1788" s="171"/>
      <c r="E1788" s="171"/>
      <c r="F1788" s="171"/>
      <c r="G1788" s="171"/>
      <c r="H1788" s="171"/>
      <c r="I1788" s="171"/>
      <c r="J1788" s="171"/>
      <c r="K1788" s="171"/>
      <c r="L1788" s="171"/>
      <c r="M1788" s="171"/>
      <c r="N1788" s="171"/>
      <c r="O1788" s="171"/>
      <c r="P1788" s="171"/>
      <c r="Q1788" s="171"/>
      <c r="R1788" s="171"/>
      <c r="S1788" s="171"/>
      <c r="T1788" s="171"/>
      <c r="U1788" s="171"/>
      <c r="V1788" s="171"/>
      <c r="W1788" s="171"/>
      <c r="X1788" s="171"/>
      <c r="Y1788" s="171"/>
      <c r="Z1788" s="171"/>
      <c r="AA1788" s="171"/>
      <c r="AB1788" s="171"/>
      <c r="AC1788" s="171"/>
      <c r="AD1788" s="171"/>
      <c r="AE1788" s="171"/>
      <c r="AF1788" s="171"/>
      <c r="AG1788" s="171"/>
      <c r="AH1788" s="171"/>
      <c r="AI1788" s="171"/>
      <c r="AJ1788" s="171"/>
      <c r="AK1788" s="171"/>
      <c r="AL1788" s="171"/>
      <c r="AM1788" s="171"/>
      <c r="AN1788" s="171"/>
      <c r="AO1788" s="171"/>
      <c r="AP1788" s="171"/>
      <c r="AQ1788" s="171"/>
      <c r="AR1788" s="171"/>
      <c r="AS1788" s="171"/>
      <c r="AT1788" s="171"/>
      <c r="AU1788" s="171"/>
      <c r="AV1788" s="171"/>
      <c r="AW1788" s="171"/>
      <c r="AX1788" s="171"/>
      <c r="AY1788" s="171"/>
      <c r="AZ1788" s="171"/>
      <c r="BA1788" s="171"/>
      <c r="BB1788" s="171"/>
      <c r="BC1788" s="171"/>
      <c r="BD1788" s="171"/>
      <c r="BE1788" s="171"/>
      <c r="BF1788" s="171"/>
      <c r="BG1788" s="171"/>
      <c r="BH1788" s="184"/>
      <c r="BI1788" s="178"/>
      <c r="BJ1788" s="178"/>
      <c r="BK1788" s="172"/>
      <c r="BM1788" s="9"/>
      <c r="BO1788" s="39">
        <v>0</v>
      </c>
      <c r="BP1788" s="39">
        <v>0</v>
      </c>
      <c r="BQ1788" s="39">
        <v>0</v>
      </c>
      <c r="BR1788" s="39">
        <v>0</v>
      </c>
      <c r="BS1788" s="39">
        <v>0</v>
      </c>
      <c r="BT1788" s="39">
        <v>0</v>
      </c>
      <c r="BU1788" s="39">
        <v>0</v>
      </c>
      <c r="BV1788" s="39">
        <v>0</v>
      </c>
      <c r="BW1788" s="39">
        <v>0</v>
      </c>
      <c r="BX1788" s="39">
        <v>0</v>
      </c>
      <c r="BY1788" s="39">
        <v>0</v>
      </c>
      <c r="BZ1788" s="39">
        <v>0</v>
      </c>
      <c r="CA1788" s="39">
        <v>0</v>
      </c>
      <c r="CB1788" s="39">
        <v>0</v>
      </c>
      <c r="CC1788" s="39">
        <v>0</v>
      </c>
      <c r="CD1788" s="39">
        <v>0</v>
      </c>
      <c r="CE1788" s="39">
        <v>0</v>
      </c>
      <c r="CF1788" s="39">
        <v>0</v>
      </c>
      <c r="CG1788" s="39">
        <v>0</v>
      </c>
      <c r="CH1788" s="39">
        <v>0</v>
      </c>
      <c r="CI1788" s="39">
        <v>0</v>
      </c>
      <c r="CJ1788" s="39">
        <v>0</v>
      </c>
      <c r="CK1788" s="39">
        <v>0</v>
      </c>
      <c r="CL1788" s="39">
        <v>0</v>
      </c>
      <c r="CM1788" s="39">
        <v>0</v>
      </c>
      <c r="CN1788" s="39">
        <v>0</v>
      </c>
      <c r="CO1788" s="39">
        <v>0</v>
      </c>
      <c r="CP1788" s="39">
        <v>0</v>
      </c>
      <c r="CQ1788" s="39">
        <v>0</v>
      </c>
      <c r="CR1788" s="39">
        <v>0</v>
      </c>
      <c r="CS1788" s="39">
        <v>0</v>
      </c>
      <c r="CT1788" s="39">
        <v>0</v>
      </c>
      <c r="CU1788" s="39">
        <v>0</v>
      </c>
      <c r="CV1788" s="39">
        <v>0</v>
      </c>
      <c r="CW1788" s="39">
        <v>0</v>
      </c>
      <c r="CX1788" s="39">
        <v>0</v>
      </c>
      <c r="CY1788" s="39">
        <v>0</v>
      </c>
      <c r="CZ1788" s="39">
        <v>0</v>
      </c>
      <c r="DA1788" s="39">
        <v>0</v>
      </c>
      <c r="DB1788" s="39">
        <v>0</v>
      </c>
      <c r="DC1788" s="39">
        <v>0</v>
      </c>
      <c r="DD1788" s="39">
        <v>0</v>
      </c>
      <c r="DE1788" s="39">
        <v>0</v>
      </c>
      <c r="DF1788" s="39">
        <v>0</v>
      </c>
      <c r="DG1788" s="39">
        <v>0</v>
      </c>
      <c r="DH1788" s="39">
        <v>0</v>
      </c>
      <c r="DI1788" s="39">
        <v>0</v>
      </c>
      <c r="DJ1788" s="39">
        <v>0</v>
      </c>
      <c r="DK1788" s="39">
        <v>0</v>
      </c>
      <c r="DL1788" s="39">
        <v>0</v>
      </c>
      <c r="DM1788" s="39">
        <v>0</v>
      </c>
      <c r="DN1788" s="39">
        <v>0</v>
      </c>
      <c r="DO1788" s="39">
        <v>0</v>
      </c>
      <c r="DP1788" s="39">
        <v>0</v>
      </c>
      <c r="DQ1788" s="39">
        <v>0</v>
      </c>
      <c r="DR1788" s="39">
        <v>0</v>
      </c>
      <c r="DS1788" s="39">
        <v>0</v>
      </c>
    </row>
    <row r="1789" spans="1:123" x14ac:dyDescent="0.45">
      <c r="B1789" s="190"/>
      <c r="C1789" s="171"/>
      <c r="D1789" s="171"/>
      <c r="E1789" s="171"/>
      <c r="F1789" s="171"/>
      <c r="G1789" s="171"/>
      <c r="H1789" s="171"/>
      <c r="I1789" s="171"/>
      <c r="J1789" s="171"/>
      <c r="K1789" s="171"/>
      <c r="L1789" s="171"/>
      <c r="M1789" s="171"/>
      <c r="N1789" s="171"/>
      <c r="O1789" s="171"/>
      <c r="P1789" s="171"/>
      <c r="Q1789" s="171"/>
      <c r="R1789" s="171"/>
      <c r="S1789" s="171"/>
      <c r="T1789" s="171"/>
      <c r="U1789" s="171"/>
      <c r="V1789" s="171"/>
      <c r="W1789" s="171"/>
      <c r="X1789" s="171"/>
      <c r="Y1789" s="171"/>
      <c r="Z1789" s="171"/>
      <c r="AA1789" s="171"/>
      <c r="AB1789" s="171"/>
      <c r="AC1789" s="171"/>
      <c r="AD1789" s="171"/>
      <c r="AE1789" s="171"/>
      <c r="AF1789" s="171"/>
      <c r="AG1789" s="171"/>
      <c r="AH1789" s="171"/>
      <c r="AI1789" s="171"/>
      <c r="AJ1789" s="171"/>
      <c r="AK1789" s="171"/>
      <c r="AL1789" s="171"/>
      <c r="AM1789" s="171"/>
      <c r="AN1789" s="171"/>
      <c r="AO1789" s="171"/>
      <c r="AP1789" s="171"/>
      <c r="AQ1789" s="171"/>
      <c r="AR1789" s="171"/>
      <c r="AS1789" s="171"/>
      <c r="AT1789" s="171"/>
      <c r="AU1789" s="171"/>
      <c r="AV1789" s="171"/>
      <c r="AW1789" s="171"/>
      <c r="AX1789" s="171"/>
      <c r="AY1789" s="171"/>
      <c r="AZ1789" s="171"/>
      <c r="BA1789" s="171"/>
      <c r="BB1789" s="171"/>
      <c r="BC1789" s="171"/>
      <c r="BD1789" s="171"/>
      <c r="BE1789" s="171"/>
      <c r="BF1789" s="171"/>
      <c r="BG1789" s="171"/>
      <c r="BH1789" s="184"/>
      <c r="BI1789" s="178"/>
      <c r="BJ1789" s="178"/>
      <c r="BK1789" s="172"/>
      <c r="BM1789" s="9"/>
      <c r="BO1789" s="40">
        <f t="shared" ref="BO1789:CT1789" si="88">ROWS(C1787:C1846)-COUNTBLANK(C1787:C1846)</f>
        <v>0</v>
      </c>
      <c r="BP1789" s="40">
        <f t="shared" si="88"/>
        <v>0</v>
      </c>
      <c r="BQ1789" s="40">
        <f t="shared" si="88"/>
        <v>0</v>
      </c>
      <c r="BR1789" s="40">
        <f t="shared" si="88"/>
        <v>0</v>
      </c>
      <c r="BS1789" s="40">
        <f t="shared" si="88"/>
        <v>0</v>
      </c>
      <c r="BT1789" s="40">
        <f t="shared" si="88"/>
        <v>0</v>
      </c>
      <c r="BU1789" s="40">
        <f t="shared" si="88"/>
        <v>0</v>
      </c>
      <c r="BV1789" s="40">
        <f t="shared" si="88"/>
        <v>0</v>
      </c>
      <c r="BW1789" s="40">
        <f t="shared" si="88"/>
        <v>0</v>
      </c>
      <c r="BX1789" s="40">
        <f t="shared" si="88"/>
        <v>0</v>
      </c>
      <c r="BY1789" s="40">
        <f t="shared" si="88"/>
        <v>0</v>
      </c>
      <c r="BZ1789" s="40">
        <f t="shared" si="88"/>
        <v>0</v>
      </c>
      <c r="CA1789" s="40">
        <f t="shared" si="88"/>
        <v>0</v>
      </c>
      <c r="CB1789" s="40">
        <f t="shared" si="88"/>
        <v>0</v>
      </c>
      <c r="CC1789" s="40">
        <f t="shared" si="88"/>
        <v>0</v>
      </c>
      <c r="CD1789" s="40">
        <f t="shared" si="88"/>
        <v>0</v>
      </c>
      <c r="CE1789" s="40">
        <f t="shared" si="88"/>
        <v>0</v>
      </c>
      <c r="CF1789" s="40">
        <f t="shared" si="88"/>
        <v>0</v>
      </c>
      <c r="CG1789" s="40">
        <f t="shared" si="88"/>
        <v>0</v>
      </c>
      <c r="CH1789" s="40">
        <f t="shared" si="88"/>
        <v>0</v>
      </c>
      <c r="CI1789" s="40">
        <f t="shared" si="88"/>
        <v>0</v>
      </c>
      <c r="CJ1789" s="40">
        <f t="shared" si="88"/>
        <v>0</v>
      </c>
      <c r="CK1789" s="40">
        <f t="shared" si="88"/>
        <v>0</v>
      </c>
      <c r="CL1789" s="40">
        <f t="shared" si="88"/>
        <v>0</v>
      </c>
      <c r="CM1789" s="40">
        <f t="shared" si="88"/>
        <v>0</v>
      </c>
      <c r="CN1789" s="40">
        <f t="shared" si="88"/>
        <v>0</v>
      </c>
      <c r="CO1789" s="40">
        <f t="shared" si="88"/>
        <v>0</v>
      </c>
      <c r="CP1789" s="40">
        <f t="shared" si="88"/>
        <v>0</v>
      </c>
      <c r="CQ1789" s="40">
        <f t="shared" si="88"/>
        <v>0</v>
      </c>
      <c r="CR1789" s="40">
        <f t="shared" si="88"/>
        <v>0</v>
      </c>
      <c r="CS1789" s="40">
        <f t="shared" si="88"/>
        <v>0</v>
      </c>
      <c r="CT1789" s="40">
        <f t="shared" si="88"/>
        <v>0</v>
      </c>
      <c r="CU1789" s="40">
        <f t="shared" ref="CU1789:DS1789" si="89">ROWS(AI1787:AI1846)-COUNTBLANK(AI1787:AI1846)</f>
        <v>0</v>
      </c>
      <c r="CV1789" s="40">
        <f t="shared" si="89"/>
        <v>0</v>
      </c>
      <c r="CW1789" s="40">
        <f t="shared" si="89"/>
        <v>0</v>
      </c>
      <c r="CX1789" s="40">
        <f t="shared" si="89"/>
        <v>0</v>
      </c>
      <c r="CY1789" s="40">
        <f t="shared" si="89"/>
        <v>0</v>
      </c>
      <c r="CZ1789" s="40">
        <f t="shared" si="89"/>
        <v>0</v>
      </c>
      <c r="DA1789" s="40">
        <f t="shared" si="89"/>
        <v>0</v>
      </c>
      <c r="DB1789" s="40">
        <f t="shared" si="89"/>
        <v>0</v>
      </c>
      <c r="DC1789" s="40">
        <f t="shared" si="89"/>
        <v>0</v>
      </c>
      <c r="DD1789" s="40">
        <f t="shared" si="89"/>
        <v>0</v>
      </c>
      <c r="DE1789" s="40">
        <f t="shared" si="89"/>
        <v>0</v>
      </c>
      <c r="DF1789" s="40">
        <f t="shared" si="89"/>
        <v>0</v>
      </c>
      <c r="DG1789" s="40">
        <f t="shared" si="89"/>
        <v>0</v>
      </c>
      <c r="DH1789" s="40">
        <f t="shared" si="89"/>
        <v>0</v>
      </c>
      <c r="DI1789" s="40">
        <f t="shared" si="89"/>
        <v>0</v>
      </c>
      <c r="DJ1789" s="40">
        <f t="shared" si="89"/>
        <v>0</v>
      </c>
      <c r="DK1789" s="40">
        <f t="shared" si="89"/>
        <v>0</v>
      </c>
      <c r="DL1789" s="40">
        <f t="shared" si="89"/>
        <v>0</v>
      </c>
      <c r="DM1789" s="40">
        <f t="shared" si="89"/>
        <v>0</v>
      </c>
      <c r="DN1789" s="40">
        <f t="shared" si="89"/>
        <v>0</v>
      </c>
      <c r="DO1789" s="40">
        <f t="shared" si="89"/>
        <v>0</v>
      </c>
      <c r="DP1789" s="40">
        <f t="shared" si="89"/>
        <v>0</v>
      </c>
      <c r="DQ1789" s="40">
        <f t="shared" si="89"/>
        <v>0</v>
      </c>
      <c r="DR1789" s="40">
        <f t="shared" si="89"/>
        <v>0</v>
      </c>
      <c r="DS1789" s="40">
        <f t="shared" si="89"/>
        <v>0</v>
      </c>
    </row>
    <row r="1790" spans="1:123" x14ac:dyDescent="0.45">
      <c r="B1790" s="190"/>
      <c r="C1790" s="171"/>
      <c r="D1790" s="171"/>
      <c r="E1790" s="171"/>
      <c r="F1790" s="171"/>
      <c r="G1790" s="171"/>
      <c r="H1790" s="171"/>
      <c r="I1790" s="171"/>
      <c r="J1790" s="171"/>
      <c r="K1790" s="171"/>
      <c r="L1790" s="171"/>
      <c r="M1790" s="171"/>
      <c r="N1790" s="171"/>
      <c r="O1790" s="171"/>
      <c r="P1790" s="171"/>
      <c r="Q1790" s="171"/>
      <c r="R1790" s="171"/>
      <c r="S1790" s="171"/>
      <c r="T1790" s="171"/>
      <c r="U1790" s="171"/>
      <c r="V1790" s="171"/>
      <c r="W1790" s="171"/>
      <c r="X1790" s="171"/>
      <c r="Y1790" s="171"/>
      <c r="Z1790" s="171"/>
      <c r="AA1790" s="171"/>
      <c r="AB1790" s="171"/>
      <c r="AC1790" s="171"/>
      <c r="AD1790" s="171"/>
      <c r="AE1790" s="171"/>
      <c r="AF1790" s="171"/>
      <c r="AG1790" s="171"/>
      <c r="AH1790" s="171"/>
      <c r="AI1790" s="171"/>
      <c r="AJ1790" s="171"/>
      <c r="AK1790" s="171"/>
      <c r="AL1790" s="171"/>
      <c r="AM1790" s="171"/>
      <c r="AN1790" s="171"/>
      <c r="AO1790" s="171"/>
      <c r="AP1790" s="171"/>
      <c r="AQ1790" s="171"/>
      <c r="AR1790" s="171"/>
      <c r="AS1790" s="171"/>
      <c r="AT1790" s="171"/>
      <c r="AU1790" s="171"/>
      <c r="AV1790" s="171"/>
      <c r="AW1790" s="171"/>
      <c r="AX1790" s="171"/>
      <c r="AY1790" s="171"/>
      <c r="AZ1790" s="171"/>
      <c r="BA1790" s="171"/>
      <c r="BB1790" s="171"/>
      <c r="BC1790" s="171"/>
      <c r="BD1790" s="171"/>
      <c r="BE1790" s="171"/>
      <c r="BF1790" s="171"/>
      <c r="BG1790" s="171"/>
      <c r="BH1790" s="184"/>
      <c r="BI1790" s="178"/>
      <c r="BJ1790" s="178"/>
      <c r="BK1790" s="172"/>
      <c r="BM1790" s="9"/>
    </row>
    <row r="1791" spans="1:123" x14ac:dyDescent="0.45">
      <c r="B1791" s="190"/>
      <c r="C1791" s="171"/>
      <c r="D1791" s="171"/>
      <c r="E1791" s="171"/>
      <c r="F1791" s="171"/>
      <c r="G1791" s="171"/>
      <c r="H1791" s="171"/>
      <c r="I1791" s="171"/>
      <c r="J1791" s="171"/>
      <c r="K1791" s="171"/>
      <c r="L1791" s="171"/>
      <c r="M1791" s="171"/>
      <c r="N1791" s="171"/>
      <c r="O1791" s="171"/>
      <c r="P1791" s="171"/>
      <c r="Q1791" s="171"/>
      <c r="R1791" s="171"/>
      <c r="S1791" s="171"/>
      <c r="T1791" s="171"/>
      <c r="U1791" s="171"/>
      <c r="V1791" s="171"/>
      <c r="W1791" s="171"/>
      <c r="X1791" s="171"/>
      <c r="Y1791" s="171"/>
      <c r="Z1791" s="171"/>
      <c r="AA1791" s="171"/>
      <c r="AB1791" s="171"/>
      <c r="AC1791" s="171"/>
      <c r="AD1791" s="171"/>
      <c r="AE1791" s="171"/>
      <c r="AF1791" s="171"/>
      <c r="AG1791" s="171"/>
      <c r="AH1791" s="171"/>
      <c r="AI1791" s="171"/>
      <c r="AJ1791" s="171"/>
      <c r="AK1791" s="171"/>
      <c r="AL1791" s="171"/>
      <c r="AM1791" s="171"/>
      <c r="AN1791" s="171"/>
      <c r="AO1791" s="171"/>
      <c r="AP1791" s="171"/>
      <c r="AQ1791" s="171"/>
      <c r="AR1791" s="171"/>
      <c r="AS1791" s="171"/>
      <c r="AT1791" s="171"/>
      <c r="AU1791" s="171"/>
      <c r="AV1791" s="171"/>
      <c r="AW1791" s="171"/>
      <c r="AX1791" s="171"/>
      <c r="AY1791" s="171"/>
      <c r="AZ1791" s="171"/>
      <c r="BA1791" s="171"/>
      <c r="BB1791" s="171"/>
      <c r="BC1791" s="171"/>
      <c r="BD1791" s="171"/>
      <c r="BE1791" s="171"/>
      <c r="BF1791" s="171"/>
      <c r="BG1791" s="171"/>
      <c r="BH1791" s="184"/>
      <c r="BI1791" s="178"/>
      <c r="BJ1791" s="178"/>
      <c r="BK1791" s="172"/>
      <c r="BM1791" s="9"/>
      <c r="BO1791" s="22" t="s">
        <v>257</v>
      </c>
      <c r="BP1791" s="22" t="s">
        <v>587</v>
      </c>
      <c r="BQ1791" s="22" t="s">
        <v>590</v>
      </c>
      <c r="BR1791" s="22" t="s">
        <v>588</v>
      </c>
      <c r="BS1791" s="22" t="s">
        <v>589</v>
      </c>
    </row>
    <row r="1792" spans="1:123" x14ac:dyDescent="0.45">
      <c r="B1792" s="190"/>
      <c r="C1792" s="171"/>
      <c r="D1792" s="171"/>
      <c r="E1792" s="171"/>
      <c r="F1792" s="171"/>
      <c r="G1792" s="171"/>
      <c r="H1792" s="171"/>
      <c r="I1792" s="171"/>
      <c r="J1792" s="171"/>
      <c r="K1792" s="171"/>
      <c r="L1792" s="171"/>
      <c r="M1792" s="171"/>
      <c r="N1792" s="171"/>
      <c r="O1792" s="171"/>
      <c r="P1792" s="171"/>
      <c r="Q1792" s="171"/>
      <c r="R1792" s="171"/>
      <c r="S1792" s="171"/>
      <c r="T1792" s="171"/>
      <c r="U1792" s="171"/>
      <c r="V1792" s="171"/>
      <c r="W1792" s="171"/>
      <c r="X1792" s="171"/>
      <c r="Y1792" s="171"/>
      <c r="Z1792" s="171"/>
      <c r="AA1792" s="171"/>
      <c r="AB1792" s="171"/>
      <c r="AC1792" s="171"/>
      <c r="AD1792" s="171"/>
      <c r="AE1792" s="171"/>
      <c r="AF1792" s="171"/>
      <c r="AG1792" s="171"/>
      <c r="AH1792" s="171"/>
      <c r="AI1792" s="171"/>
      <c r="AJ1792" s="171"/>
      <c r="AK1792" s="171"/>
      <c r="AL1792" s="171"/>
      <c r="AM1792" s="171"/>
      <c r="AN1792" s="171"/>
      <c r="AO1792" s="171"/>
      <c r="AP1792" s="171"/>
      <c r="AQ1792" s="171"/>
      <c r="AR1792" s="171"/>
      <c r="AS1792" s="171"/>
      <c r="AT1792" s="171"/>
      <c r="AU1792" s="171"/>
      <c r="AV1792" s="171"/>
      <c r="AW1792" s="171"/>
      <c r="AX1792" s="171"/>
      <c r="AY1792" s="171"/>
      <c r="AZ1792" s="171"/>
      <c r="BA1792" s="171"/>
      <c r="BB1792" s="171"/>
      <c r="BC1792" s="171"/>
      <c r="BD1792" s="171"/>
      <c r="BE1792" s="171"/>
      <c r="BF1792" s="171"/>
      <c r="BG1792" s="171"/>
      <c r="BH1792" s="184"/>
      <c r="BI1792" s="178"/>
      <c r="BJ1792" s="178"/>
      <c r="BK1792" s="172"/>
      <c r="BM1792" s="9"/>
      <c r="BO1792" s="23">
        <f>ROWS(BH1787:BH1846)-COUNTBLANK(BH1787:BH1846)</f>
        <v>0</v>
      </c>
      <c r="BP1792" s="23">
        <f>COUNTIF(BK1787:BK1846,"FALSE")</f>
        <v>0</v>
      </c>
      <c r="BQ1792" s="23">
        <f>BO1792-BP1792</f>
        <v>0</v>
      </c>
      <c r="BR1792" s="23">
        <f>COUNTIF(BJ1787:BJ1846,"O")</f>
        <v>0</v>
      </c>
      <c r="BS1792" s="23">
        <f>COUNTIF(BJ1787:BJ1846,"*~?")</f>
        <v>0</v>
      </c>
    </row>
    <row r="1793" spans="2:76" x14ac:dyDescent="0.45">
      <c r="B1793" s="190"/>
      <c r="C1793" s="171"/>
      <c r="D1793" s="171"/>
      <c r="E1793" s="171"/>
      <c r="F1793" s="171"/>
      <c r="G1793" s="171"/>
      <c r="H1793" s="171"/>
      <c r="I1793" s="171"/>
      <c r="J1793" s="171"/>
      <c r="K1793" s="171"/>
      <c r="L1793" s="171"/>
      <c r="M1793" s="171"/>
      <c r="N1793" s="171"/>
      <c r="O1793" s="171"/>
      <c r="P1793" s="171"/>
      <c r="Q1793" s="171"/>
      <c r="R1793" s="171"/>
      <c r="S1793" s="171"/>
      <c r="T1793" s="171"/>
      <c r="U1793" s="171"/>
      <c r="V1793" s="171"/>
      <c r="W1793" s="171"/>
      <c r="X1793" s="171"/>
      <c r="Y1793" s="171"/>
      <c r="Z1793" s="171"/>
      <c r="AA1793" s="171"/>
      <c r="AB1793" s="171"/>
      <c r="AC1793" s="171"/>
      <c r="AD1793" s="171"/>
      <c r="AE1793" s="171"/>
      <c r="AF1793" s="171"/>
      <c r="AG1793" s="171"/>
      <c r="AH1793" s="171"/>
      <c r="AI1793" s="171"/>
      <c r="AJ1793" s="171"/>
      <c r="AK1793" s="171"/>
      <c r="AL1793" s="171"/>
      <c r="AM1793" s="171"/>
      <c r="AN1793" s="171"/>
      <c r="AO1793" s="171"/>
      <c r="AP1793" s="171"/>
      <c r="AQ1793" s="171"/>
      <c r="AR1793" s="171"/>
      <c r="AS1793" s="171"/>
      <c r="AT1793" s="171"/>
      <c r="AU1793" s="171"/>
      <c r="AV1793" s="171"/>
      <c r="AW1793" s="171"/>
      <c r="AX1793" s="171"/>
      <c r="AY1793" s="171"/>
      <c r="AZ1793" s="171"/>
      <c r="BA1793" s="171"/>
      <c r="BB1793" s="171"/>
      <c r="BC1793" s="171"/>
      <c r="BD1793" s="171"/>
      <c r="BE1793" s="171"/>
      <c r="BF1793" s="171"/>
      <c r="BG1793" s="171"/>
      <c r="BH1793" s="184"/>
      <c r="BI1793" s="178"/>
      <c r="BJ1793" s="178"/>
      <c r="BK1793" s="172"/>
      <c r="BM1793" s="9"/>
    </row>
    <row r="1794" spans="2:76" x14ac:dyDescent="0.45">
      <c r="B1794" s="190"/>
      <c r="C1794" s="171"/>
      <c r="D1794" s="171"/>
      <c r="E1794" s="171"/>
      <c r="F1794" s="171"/>
      <c r="G1794" s="171"/>
      <c r="H1794" s="171"/>
      <c r="I1794" s="171"/>
      <c r="J1794" s="171"/>
      <c r="K1794" s="171"/>
      <c r="L1794" s="171"/>
      <c r="M1794" s="171"/>
      <c r="N1794" s="171"/>
      <c r="O1794" s="171"/>
      <c r="P1794" s="171"/>
      <c r="Q1794" s="171"/>
      <c r="R1794" s="171"/>
      <c r="S1794" s="171"/>
      <c r="T1794" s="171"/>
      <c r="U1794" s="171"/>
      <c r="V1794" s="171"/>
      <c r="W1794" s="171"/>
      <c r="X1794" s="171"/>
      <c r="Y1794" s="171"/>
      <c r="Z1794" s="171"/>
      <c r="AA1794" s="171"/>
      <c r="AB1794" s="171"/>
      <c r="AC1794" s="171"/>
      <c r="AD1794" s="171"/>
      <c r="AE1794" s="171"/>
      <c r="AF1794" s="171"/>
      <c r="AG1794" s="171"/>
      <c r="AH1794" s="171"/>
      <c r="AI1794" s="171"/>
      <c r="AJ1794" s="171"/>
      <c r="AK1794" s="171"/>
      <c r="AL1794" s="171"/>
      <c r="AM1794" s="171"/>
      <c r="AN1794" s="171"/>
      <c r="AO1794" s="171"/>
      <c r="AP1794" s="171"/>
      <c r="AQ1794" s="171"/>
      <c r="AR1794" s="171"/>
      <c r="AS1794" s="171"/>
      <c r="AT1794" s="171"/>
      <c r="AU1794" s="171"/>
      <c r="AV1794" s="171"/>
      <c r="AW1794" s="171"/>
      <c r="AX1794" s="171"/>
      <c r="AY1794" s="171"/>
      <c r="AZ1794" s="171"/>
      <c r="BA1794" s="171"/>
      <c r="BB1794" s="171"/>
      <c r="BC1794" s="171"/>
      <c r="BD1794" s="171"/>
      <c r="BE1794" s="171"/>
      <c r="BF1794" s="171"/>
      <c r="BG1794" s="171"/>
      <c r="BH1794" s="184"/>
      <c r="BI1794" s="178"/>
      <c r="BJ1794" s="178"/>
      <c r="BK1794" s="172"/>
      <c r="BM1794" s="9"/>
      <c r="BO1794" s="23"/>
      <c r="BP1794" s="22" t="s">
        <v>455</v>
      </c>
      <c r="BQ1794" s="22" t="s">
        <v>337</v>
      </c>
      <c r="BR1794" s="22" t="s">
        <v>456</v>
      </c>
      <c r="BS1794" s="88" t="s">
        <v>338</v>
      </c>
      <c r="BT1794" s="88" t="s">
        <v>340</v>
      </c>
      <c r="BU1794" s="88" t="s">
        <v>339</v>
      </c>
    </row>
    <row r="1795" spans="2:76" x14ac:dyDescent="0.45">
      <c r="B1795" s="190"/>
      <c r="C1795" s="171"/>
      <c r="D1795" s="171"/>
      <c r="E1795" s="171"/>
      <c r="F1795" s="171"/>
      <c r="G1795" s="171"/>
      <c r="H1795" s="171"/>
      <c r="I1795" s="171"/>
      <c r="J1795" s="171"/>
      <c r="K1795" s="171"/>
      <c r="L1795" s="171"/>
      <c r="M1795" s="171"/>
      <c r="N1795" s="171"/>
      <c r="O1795" s="171"/>
      <c r="P1795" s="171"/>
      <c r="Q1795" s="171"/>
      <c r="R1795" s="171"/>
      <c r="S1795" s="171"/>
      <c r="T1795" s="171"/>
      <c r="U1795" s="171"/>
      <c r="V1795" s="171"/>
      <c r="W1795" s="171"/>
      <c r="X1795" s="171"/>
      <c r="Y1795" s="171"/>
      <c r="Z1795" s="171"/>
      <c r="AA1795" s="171"/>
      <c r="AB1795" s="171"/>
      <c r="AC1795" s="171"/>
      <c r="AD1795" s="171"/>
      <c r="AE1795" s="171"/>
      <c r="AF1795" s="171"/>
      <c r="AG1795" s="171"/>
      <c r="AH1795" s="171"/>
      <c r="AI1795" s="171"/>
      <c r="AJ1795" s="171"/>
      <c r="AK1795" s="171"/>
      <c r="AL1795" s="171"/>
      <c r="AM1795" s="171"/>
      <c r="AN1795" s="171"/>
      <c r="AO1795" s="171"/>
      <c r="AP1795" s="171"/>
      <c r="AQ1795" s="171"/>
      <c r="AR1795" s="171"/>
      <c r="AS1795" s="171"/>
      <c r="AT1795" s="171"/>
      <c r="AU1795" s="171"/>
      <c r="AV1795" s="171"/>
      <c r="AW1795" s="171"/>
      <c r="AX1795" s="171"/>
      <c r="AY1795" s="171"/>
      <c r="AZ1795" s="171"/>
      <c r="BA1795" s="171"/>
      <c r="BB1795" s="171"/>
      <c r="BC1795" s="171"/>
      <c r="BD1795" s="171"/>
      <c r="BE1795" s="171"/>
      <c r="BF1795" s="171"/>
      <c r="BG1795" s="171"/>
      <c r="BH1795" s="184"/>
      <c r="BI1795" s="178"/>
      <c r="BJ1795" s="178"/>
      <c r="BK1795" s="172"/>
      <c r="BM1795" s="9"/>
      <c r="BO1795" s="22" t="s">
        <v>260</v>
      </c>
      <c r="BP1795" s="25">
        <f>IF(ISNUMBER(SEARCH("S",A1788)),COUNTIF(BK1787:BK1796,"False"),0)</f>
        <v>0</v>
      </c>
      <c r="BQ1795" s="25">
        <f>IF(ISNUMBER(SEARCH("S",A1788)),COUNTIF(BK1815:BK1824,"False"),0)</f>
        <v>0</v>
      </c>
      <c r="BR1795" s="25">
        <f>IF(ISNUMBER(SEARCH("S",A1788)),COUNTIF(BK1797:BK1814,"False"),0)</f>
        <v>0</v>
      </c>
      <c r="BS1795" s="25">
        <f>IF(ISNUMBER(SEARCH("S",A1788)),COUNTIF(BK1787:BK1796,"False")+COUNTIF(BK1817:BK1820,"False"),0)</f>
        <v>0</v>
      </c>
      <c r="BT1795" s="25">
        <f>IF(ISNUMBER(SEARCH("S",A1788)),COUNTIF(BK1797:BK1806,"False"),0)</f>
        <v>0</v>
      </c>
      <c r="BU1795" s="25">
        <f>IF(ISNUMBER(SEARCH("S",A1788)),COUNTIF(BK1807:BK1816,"False")+COUNTIF(BK1821:BK1824,"False"),0)</f>
        <v>0</v>
      </c>
    </row>
    <row r="1796" spans="2:76" x14ac:dyDescent="0.45">
      <c r="B1796" s="190"/>
      <c r="C1796" s="171"/>
      <c r="D1796" s="171"/>
      <c r="E1796" s="171"/>
      <c r="F1796" s="171"/>
      <c r="G1796" s="171"/>
      <c r="H1796" s="171"/>
      <c r="I1796" s="171"/>
      <c r="J1796" s="171"/>
      <c r="K1796" s="171"/>
      <c r="L1796" s="171"/>
      <c r="M1796" s="171"/>
      <c r="N1796" s="171"/>
      <c r="O1796" s="171"/>
      <c r="P1796" s="171"/>
      <c r="Q1796" s="171"/>
      <c r="R1796" s="171"/>
      <c r="S1796" s="171"/>
      <c r="T1796" s="171"/>
      <c r="U1796" s="171"/>
      <c r="V1796" s="171"/>
      <c r="W1796" s="171"/>
      <c r="X1796" s="171"/>
      <c r="Y1796" s="171"/>
      <c r="Z1796" s="171"/>
      <c r="AA1796" s="171"/>
      <c r="AB1796" s="171"/>
      <c r="AC1796" s="171"/>
      <c r="AD1796" s="171"/>
      <c r="AE1796" s="171"/>
      <c r="AF1796" s="171"/>
      <c r="AG1796" s="171"/>
      <c r="AH1796" s="171"/>
      <c r="AI1796" s="171"/>
      <c r="AJ1796" s="171"/>
      <c r="AK1796" s="171"/>
      <c r="AL1796" s="171"/>
      <c r="AM1796" s="171"/>
      <c r="AN1796" s="171"/>
      <c r="AO1796" s="171"/>
      <c r="AP1796" s="171"/>
      <c r="AQ1796" s="171"/>
      <c r="AR1796" s="171"/>
      <c r="AS1796" s="171"/>
      <c r="AT1796" s="171"/>
      <c r="AU1796" s="171"/>
      <c r="AV1796" s="171"/>
      <c r="AW1796" s="171"/>
      <c r="AX1796" s="171"/>
      <c r="AY1796" s="171"/>
      <c r="AZ1796" s="171"/>
      <c r="BA1796" s="171"/>
      <c r="BB1796" s="171"/>
      <c r="BC1796" s="171"/>
      <c r="BD1796" s="171"/>
      <c r="BE1796" s="171"/>
      <c r="BF1796" s="171"/>
      <c r="BG1796" s="171"/>
      <c r="BH1796" s="184"/>
      <c r="BI1796" s="178"/>
      <c r="BJ1796" s="178"/>
      <c r="BK1796" s="172"/>
      <c r="BM1796" s="9"/>
      <c r="BO1796" s="22" t="s">
        <v>352</v>
      </c>
      <c r="BP1796" s="25">
        <f>IF(ISNUMBER(SEARCH("P",A1788)),COUNTIF(BK1787:BK1796,"False"),0)</f>
        <v>0</v>
      </c>
      <c r="BQ1796" s="25">
        <f>IF(ISNUMBER(SEARCH("P",A1788)),COUNTIF(BK1808:BK1817,"False"),0)</f>
        <v>0</v>
      </c>
      <c r="BR1796" s="25">
        <f>IF(ISNUMBER(SEARCH("P",A1788)),COUNTIF(BK1797:BK1807,"False"),0)</f>
        <v>0</v>
      </c>
      <c r="BS1796" s="25">
        <f>IF(ISNUMBER(SEARCH("P",A1788)),COUNTIF(BK1787:BK1795,"False")+COUNTIF(BK1814:BK1815,"False"),0)</f>
        <v>0</v>
      </c>
      <c r="BT1796" s="25">
        <f>IF(ISNUMBER(SEARCH("P",A1788)),COUNTIF(BK1796:BK1804,"False"),0)</f>
        <v>0</v>
      </c>
      <c r="BU1796" s="25">
        <f>IF(ISNUMBER(SEARCH("P",A1788)),COUNTIF(BK1805:BK1813,"False")+COUNTIF(BK1816:BK1817,"False"),0)</f>
        <v>0</v>
      </c>
    </row>
    <row r="1797" spans="2:76" x14ac:dyDescent="0.45">
      <c r="B1797" s="190"/>
      <c r="C1797" s="171"/>
      <c r="D1797" s="171"/>
      <c r="E1797" s="171"/>
      <c r="F1797" s="171"/>
      <c r="G1797" s="171"/>
      <c r="H1797" s="171"/>
      <c r="I1797" s="171"/>
      <c r="J1797" s="171"/>
      <c r="K1797" s="171"/>
      <c r="L1797" s="171"/>
      <c r="M1797" s="171"/>
      <c r="N1797" s="171"/>
      <c r="O1797" s="171"/>
      <c r="P1797" s="171"/>
      <c r="Q1797" s="171"/>
      <c r="R1797" s="171"/>
      <c r="S1797" s="171"/>
      <c r="T1797" s="171"/>
      <c r="U1797" s="171"/>
      <c r="V1797" s="171"/>
      <c r="W1797" s="171"/>
      <c r="X1797" s="171"/>
      <c r="Y1797" s="171"/>
      <c r="Z1797" s="171"/>
      <c r="AA1797" s="171"/>
      <c r="AB1797" s="171"/>
      <c r="AC1797" s="171"/>
      <c r="AD1797" s="171"/>
      <c r="AE1797" s="171"/>
      <c r="AF1797" s="171"/>
      <c r="AG1797" s="171"/>
      <c r="AH1797" s="171"/>
      <c r="AI1797" s="171"/>
      <c r="AJ1797" s="171"/>
      <c r="AK1797" s="171"/>
      <c r="AL1797" s="171"/>
      <c r="AM1797" s="171"/>
      <c r="AN1797" s="171"/>
      <c r="AO1797" s="171"/>
      <c r="AP1797" s="171"/>
      <c r="AQ1797" s="171"/>
      <c r="AR1797" s="171"/>
      <c r="AS1797" s="171"/>
      <c r="AT1797" s="171"/>
      <c r="AU1797" s="171"/>
      <c r="AV1797" s="171"/>
      <c r="AW1797" s="171"/>
      <c r="AX1797" s="171"/>
      <c r="AY1797" s="171"/>
      <c r="AZ1797" s="171"/>
      <c r="BA1797" s="171"/>
      <c r="BB1797" s="171"/>
      <c r="BC1797" s="171"/>
      <c r="BD1797" s="171"/>
      <c r="BE1797" s="171"/>
      <c r="BF1797" s="171"/>
      <c r="BG1797" s="171"/>
      <c r="BH1797" s="184"/>
      <c r="BI1797" s="178"/>
      <c r="BJ1797" s="178"/>
      <c r="BK1797" s="172"/>
      <c r="BM1797" s="9"/>
      <c r="BO1797" s="22" t="s">
        <v>353</v>
      </c>
      <c r="BP1797" s="25">
        <f>IF(ISNUMBER(SEARCH("A",A1788)),COUNTIF(BK1787:BK1796,"False"),0)</f>
        <v>0</v>
      </c>
      <c r="BQ1797" s="25">
        <f>IF(ISNUMBER(SEARCH("A",A1788)),COUNTIF(BK1837:BK1846,"False"),0)</f>
        <v>0</v>
      </c>
      <c r="BR1797" s="25">
        <f>IF(ISNUMBER(SEARCH("A",A1788)),COUNTIF(BK1797:BK1836,"False"),0)</f>
        <v>0</v>
      </c>
      <c r="BS1797" s="25">
        <f>IF(ISNUMBER(SEARCH("A",A1788)),COUNTIF(BK1787:BK1806,"False"),0)</f>
        <v>0</v>
      </c>
      <c r="BT1797" s="25">
        <f>IF(ISNUMBER(SEARCH("A",A1788)),COUNTIF(BK1807:BK1826,"False"),0)</f>
        <v>0</v>
      </c>
      <c r="BU1797" s="25">
        <f>IF(ISNUMBER(SEARCH("A",A1788)),COUNTIF(BK1827:BK1846,"False"),0)</f>
        <v>0</v>
      </c>
    </row>
    <row r="1798" spans="2:76" x14ac:dyDescent="0.45">
      <c r="B1798" s="190"/>
      <c r="C1798" s="171"/>
      <c r="D1798" s="171"/>
      <c r="E1798" s="171"/>
      <c r="F1798" s="171"/>
      <c r="G1798" s="171"/>
      <c r="H1798" s="171"/>
      <c r="I1798" s="171"/>
      <c r="J1798" s="171"/>
      <c r="K1798" s="171"/>
      <c r="L1798" s="171"/>
      <c r="M1798" s="171"/>
      <c r="N1798" s="171"/>
      <c r="O1798" s="171"/>
      <c r="P1798" s="171"/>
      <c r="Q1798" s="171"/>
      <c r="R1798" s="171"/>
      <c r="S1798" s="171"/>
      <c r="T1798" s="171"/>
      <c r="U1798" s="171"/>
      <c r="V1798" s="171"/>
      <c r="W1798" s="171"/>
      <c r="X1798" s="171"/>
      <c r="Y1798" s="171"/>
      <c r="Z1798" s="171"/>
      <c r="AA1798" s="171"/>
      <c r="AB1798" s="171"/>
      <c r="AC1798" s="171"/>
      <c r="AD1798" s="171"/>
      <c r="AE1798" s="171"/>
      <c r="AF1798" s="171"/>
      <c r="AG1798" s="171"/>
      <c r="AH1798" s="171"/>
      <c r="AI1798" s="171"/>
      <c r="AJ1798" s="171"/>
      <c r="AK1798" s="171"/>
      <c r="AL1798" s="171"/>
      <c r="AM1798" s="171"/>
      <c r="AN1798" s="171"/>
      <c r="AO1798" s="171"/>
      <c r="AP1798" s="171"/>
      <c r="AQ1798" s="171"/>
      <c r="AR1798" s="171"/>
      <c r="AS1798" s="171"/>
      <c r="AT1798" s="171"/>
      <c r="AU1798" s="171"/>
      <c r="AV1798" s="171"/>
      <c r="AW1798" s="171"/>
      <c r="AX1798" s="171"/>
      <c r="AY1798" s="171"/>
      <c r="AZ1798" s="171"/>
      <c r="BA1798" s="171"/>
      <c r="BB1798" s="171"/>
      <c r="BC1798" s="171"/>
      <c r="BD1798" s="171"/>
      <c r="BE1798" s="171"/>
      <c r="BF1798" s="171"/>
      <c r="BG1798" s="171"/>
      <c r="BH1798" s="184"/>
      <c r="BI1798" s="178"/>
      <c r="BJ1798" s="178"/>
      <c r="BK1798" s="172"/>
      <c r="BM1798" s="9"/>
    </row>
    <row r="1799" spans="2:76" x14ac:dyDescent="0.45">
      <c r="B1799" s="190"/>
      <c r="C1799" s="171"/>
      <c r="D1799" s="171"/>
      <c r="E1799" s="171"/>
      <c r="F1799" s="171"/>
      <c r="G1799" s="171"/>
      <c r="H1799" s="171"/>
      <c r="I1799" s="171"/>
      <c r="J1799" s="171"/>
      <c r="K1799" s="171"/>
      <c r="L1799" s="171"/>
      <c r="M1799" s="171"/>
      <c r="N1799" s="171"/>
      <c r="O1799" s="171"/>
      <c r="P1799" s="171"/>
      <c r="Q1799" s="171"/>
      <c r="R1799" s="171"/>
      <c r="S1799" s="171"/>
      <c r="T1799" s="171"/>
      <c r="U1799" s="171"/>
      <c r="V1799" s="171"/>
      <c r="W1799" s="171"/>
      <c r="X1799" s="171"/>
      <c r="Y1799" s="171"/>
      <c r="Z1799" s="171"/>
      <c r="AA1799" s="171"/>
      <c r="AB1799" s="171"/>
      <c r="AC1799" s="171"/>
      <c r="AD1799" s="171"/>
      <c r="AE1799" s="171"/>
      <c r="AF1799" s="171"/>
      <c r="AG1799" s="171"/>
      <c r="AH1799" s="171"/>
      <c r="AI1799" s="171"/>
      <c r="AJ1799" s="171"/>
      <c r="AK1799" s="171"/>
      <c r="AL1799" s="171"/>
      <c r="AM1799" s="171"/>
      <c r="AN1799" s="171"/>
      <c r="AO1799" s="171"/>
      <c r="AP1799" s="171"/>
      <c r="AQ1799" s="171"/>
      <c r="AR1799" s="171"/>
      <c r="AS1799" s="171"/>
      <c r="AT1799" s="171"/>
      <c r="AU1799" s="171"/>
      <c r="AV1799" s="171"/>
      <c r="AW1799" s="171"/>
      <c r="AX1799" s="171"/>
      <c r="AY1799" s="171"/>
      <c r="AZ1799" s="171"/>
      <c r="BA1799" s="171"/>
      <c r="BB1799" s="171"/>
      <c r="BC1799" s="171"/>
      <c r="BD1799" s="171"/>
      <c r="BE1799" s="171"/>
      <c r="BF1799" s="171"/>
      <c r="BG1799" s="171"/>
      <c r="BH1799" s="184"/>
      <c r="BI1799" s="178"/>
      <c r="BJ1799" s="178"/>
      <c r="BK1799" s="172"/>
      <c r="BM1799" s="9"/>
    </row>
    <row r="1800" spans="2:76" x14ac:dyDescent="0.45">
      <c r="B1800" s="190"/>
      <c r="C1800" s="171"/>
      <c r="D1800" s="171"/>
      <c r="E1800" s="171"/>
      <c r="F1800" s="171"/>
      <c r="G1800" s="171"/>
      <c r="H1800" s="171"/>
      <c r="I1800" s="171"/>
      <c r="J1800" s="171"/>
      <c r="K1800" s="171"/>
      <c r="L1800" s="171"/>
      <c r="M1800" s="171"/>
      <c r="N1800" s="171"/>
      <c r="O1800" s="171"/>
      <c r="P1800" s="171"/>
      <c r="Q1800" s="171"/>
      <c r="R1800" s="171"/>
      <c r="S1800" s="171"/>
      <c r="T1800" s="171"/>
      <c r="U1800" s="171"/>
      <c r="V1800" s="171"/>
      <c r="W1800" s="171"/>
      <c r="X1800" s="171"/>
      <c r="Y1800" s="171"/>
      <c r="Z1800" s="171"/>
      <c r="AA1800" s="171"/>
      <c r="AB1800" s="171"/>
      <c r="AC1800" s="171"/>
      <c r="AD1800" s="171"/>
      <c r="AE1800" s="171"/>
      <c r="AF1800" s="171"/>
      <c r="AG1800" s="171"/>
      <c r="AH1800" s="171"/>
      <c r="AI1800" s="171"/>
      <c r="AJ1800" s="171"/>
      <c r="AK1800" s="171"/>
      <c r="AL1800" s="171"/>
      <c r="AM1800" s="171"/>
      <c r="AN1800" s="171"/>
      <c r="AO1800" s="171"/>
      <c r="AP1800" s="171"/>
      <c r="AQ1800" s="171"/>
      <c r="AR1800" s="171"/>
      <c r="AS1800" s="171"/>
      <c r="AT1800" s="171"/>
      <c r="AU1800" s="171"/>
      <c r="AV1800" s="171"/>
      <c r="AW1800" s="171"/>
      <c r="AX1800" s="171"/>
      <c r="AY1800" s="171"/>
      <c r="AZ1800" s="171"/>
      <c r="BA1800" s="171"/>
      <c r="BB1800" s="171"/>
      <c r="BC1800" s="171"/>
      <c r="BD1800" s="171"/>
      <c r="BE1800" s="171"/>
      <c r="BF1800" s="171"/>
      <c r="BG1800" s="171"/>
      <c r="BH1800" s="184"/>
      <c r="BI1800" s="178"/>
      <c r="BJ1800" s="178"/>
      <c r="BK1800" s="172"/>
      <c r="BM1800" s="9"/>
    </row>
    <row r="1801" spans="2:76" x14ac:dyDescent="0.45">
      <c r="B1801" s="190"/>
      <c r="C1801" s="171"/>
      <c r="D1801" s="171"/>
      <c r="E1801" s="171"/>
      <c r="F1801" s="171"/>
      <c r="G1801" s="171"/>
      <c r="H1801" s="171"/>
      <c r="I1801" s="171"/>
      <c r="J1801" s="171"/>
      <c r="K1801" s="171"/>
      <c r="L1801" s="171"/>
      <c r="M1801" s="171"/>
      <c r="N1801" s="171"/>
      <c r="O1801" s="171"/>
      <c r="P1801" s="171"/>
      <c r="Q1801" s="171"/>
      <c r="R1801" s="171"/>
      <c r="S1801" s="171"/>
      <c r="T1801" s="171"/>
      <c r="U1801" s="171"/>
      <c r="V1801" s="171"/>
      <c r="W1801" s="171"/>
      <c r="X1801" s="171"/>
      <c r="Y1801" s="171"/>
      <c r="Z1801" s="171"/>
      <c r="AA1801" s="171"/>
      <c r="AB1801" s="171"/>
      <c r="AC1801" s="171"/>
      <c r="AD1801" s="171"/>
      <c r="AE1801" s="171"/>
      <c r="AF1801" s="171"/>
      <c r="AG1801" s="171"/>
      <c r="AH1801" s="171"/>
      <c r="AI1801" s="171"/>
      <c r="AJ1801" s="171"/>
      <c r="AK1801" s="171"/>
      <c r="AL1801" s="171"/>
      <c r="AM1801" s="171"/>
      <c r="AN1801" s="171"/>
      <c r="AO1801" s="171"/>
      <c r="AP1801" s="171"/>
      <c r="AQ1801" s="171"/>
      <c r="AR1801" s="171"/>
      <c r="AS1801" s="171"/>
      <c r="AT1801" s="171"/>
      <c r="AU1801" s="171"/>
      <c r="AV1801" s="171"/>
      <c r="AW1801" s="171"/>
      <c r="AX1801" s="171"/>
      <c r="AY1801" s="171"/>
      <c r="AZ1801" s="171"/>
      <c r="BA1801" s="171"/>
      <c r="BB1801" s="171"/>
      <c r="BC1801" s="171"/>
      <c r="BD1801" s="171"/>
      <c r="BE1801" s="171"/>
      <c r="BF1801" s="171"/>
      <c r="BG1801" s="171"/>
      <c r="BH1801" s="184"/>
      <c r="BI1801" s="178"/>
      <c r="BJ1801" s="178"/>
      <c r="BK1801" s="172"/>
      <c r="BM1801" s="9"/>
    </row>
    <row r="1802" spans="2:76" x14ac:dyDescent="0.45">
      <c r="B1802" s="190"/>
      <c r="C1802" s="171"/>
      <c r="D1802" s="171"/>
      <c r="E1802" s="171"/>
      <c r="F1802" s="171"/>
      <c r="G1802" s="171"/>
      <c r="H1802" s="171"/>
      <c r="I1802" s="171"/>
      <c r="J1802" s="171"/>
      <c r="K1802" s="171"/>
      <c r="L1802" s="171"/>
      <c r="M1802" s="171"/>
      <c r="N1802" s="171"/>
      <c r="O1802" s="171"/>
      <c r="P1802" s="171"/>
      <c r="Q1802" s="171"/>
      <c r="R1802" s="171"/>
      <c r="S1802" s="171"/>
      <c r="T1802" s="171"/>
      <c r="U1802" s="171"/>
      <c r="V1802" s="171"/>
      <c r="W1802" s="171"/>
      <c r="X1802" s="171"/>
      <c r="Y1802" s="171"/>
      <c r="Z1802" s="171"/>
      <c r="AA1802" s="171"/>
      <c r="AB1802" s="171"/>
      <c r="AC1802" s="171"/>
      <c r="AD1802" s="171"/>
      <c r="AE1802" s="171"/>
      <c r="AF1802" s="171"/>
      <c r="AG1802" s="171"/>
      <c r="AH1802" s="171"/>
      <c r="AI1802" s="171"/>
      <c r="AJ1802" s="171"/>
      <c r="AK1802" s="171"/>
      <c r="AL1802" s="171"/>
      <c r="AM1802" s="171"/>
      <c r="AN1802" s="171"/>
      <c r="AO1802" s="171"/>
      <c r="AP1802" s="171"/>
      <c r="AQ1802" s="171"/>
      <c r="AR1802" s="171"/>
      <c r="AS1802" s="171"/>
      <c r="AT1802" s="171"/>
      <c r="AU1802" s="171"/>
      <c r="AV1802" s="171"/>
      <c r="AW1802" s="171"/>
      <c r="AX1802" s="171"/>
      <c r="AY1802" s="171"/>
      <c r="AZ1802" s="171"/>
      <c r="BA1802" s="171"/>
      <c r="BB1802" s="171"/>
      <c r="BC1802" s="171"/>
      <c r="BD1802" s="171"/>
      <c r="BE1802" s="171"/>
      <c r="BF1802" s="171"/>
      <c r="BG1802" s="171"/>
      <c r="BH1802" s="184"/>
      <c r="BI1802" s="178"/>
      <c r="BJ1802" s="178"/>
      <c r="BK1802" s="172"/>
      <c r="BM1802" s="9"/>
    </row>
    <row r="1803" spans="2:76" x14ac:dyDescent="0.45">
      <c r="B1803" s="190"/>
      <c r="C1803" s="171"/>
      <c r="D1803" s="171"/>
      <c r="E1803" s="171"/>
      <c r="F1803" s="171"/>
      <c r="G1803" s="171"/>
      <c r="H1803" s="171"/>
      <c r="I1803" s="171"/>
      <c r="J1803" s="171"/>
      <c r="K1803" s="171"/>
      <c r="L1803" s="171"/>
      <c r="M1803" s="171"/>
      <c r="N1803" s="171"/>
      <c r="O1803" s="171"/>
      <c r="P1803" s="171"/>
      <c r="Q1803" s="171"/>
      <c r="R1803" s="171"/>
      <c r="S1803" s="171"/>
      <c r="T1803" s="171"/>
      <c r="U1803" s="171"/>
      <c r="V1803" s="171"/>
      <c r="W1803" s="171"/>
      <c r="X1803" s="171"/>
      <c r="Y1803" s="171"/>
      <c r="Z1803" s="171"/>
      <c r="AA1803" s="171"/>
      <c r="AB1803" s="171"/>
      <c r="AC1803" s="171"/>
      <c r="AD1803" s="171"/>
      <c r="AE1803" s="171"/>
      <c r="AF1803" s="171"/>
      <c r="AG1803" s="171"/>
      <c r="AH1803" s="171"/>
      <c r="AI1803" s="171"/>
      <c r="AJ1803" s="171"/>
      <c r="AK1803" s="171"/>
      <c r="AL1803" s="171"/>
      <c r="AM1803" s="171"/>
      <c r="AN1803" s="171"/>
      <c r="AO1803" s="171"/>
      <c r="AP1803" s="171"/>
      <c r="AQ1803" s="171"/>
      <c r="AR1803" s="171"/>
      <c r="AS1803" s="171"/>
      <c r="AT1803" s="171"/>
      <c r="AU1803" s="171"/>
      <c r="AV1803" s="171"/>
      <c r="AW1803" s="171"/>
      <c r="AX1803" s="171"/>
      <c r="AY1803" s="171"/>
      <c r="AZ1803" s="171"/>
      <c r="BA1803" s="171"/>
      <c r="BB1803" s="171"/>
      <c r="BC1803" s="171"/>
      <c r="BD1803" s="171"/>
      <c r="BE1803" s="171"/>
      <c r="BF1803" s="171"/>
      <c r="BG1803" s="171"/>
      <c r="BH1803" s="184"/>
      <c r="BI1803" s="178"/>
      <c r="BJ1803" s="178"/>
      <c r="BK1803" s="172"/>
      <c r="BM1803" s="9"/>
    </row>
    <row r="1804" spans="2:76" x14ac:dyDescent="0.45">
      <c r="B1804" s="190"/>
      <c r="C1804" s="171"/>
      <c r="D1804" s="171"/>
      <c r="E1804" s="171"/>
      <c r="F1804" s="171"/>
      <c r="G1804" s="171"/>
      <c r="H1804" s="171"/>
      <c r="I1804" s="171"/>
      <c r="J1804" s="171"/>
      <c r="K1804" s="171"/>
      <c r="L1804" s="171"/>
      <c r="M1804" s="171"/>
      <c r="N1804" s="171"/>
      <c r="O1804" s="171"/>
      <c r="P1804" s="171"/>
      <c r="Q1804" s="171"/>
      <c r="R1804" s="171"/>
      <c r="S1804" s="171"/>
      <c r="T1804" s="171"/>
      <c r="U1804" s="171"/>
      <c r="V1804" s="171"/>
      <c r="W1804" s="171"/>
      <c r="X1804" s="171"/>
      <c r="Y1804" s="171"/>
      <c r="Z1804" s="171"/>
      <c r="AA1804" s="171"/>
      <c r="AB1804" s="171"/>
      <c r="AC1804" s="171"/>
      <c r="AD1804" s="171"/>
      <c r="AE1804" s="171"/>
      <c r="AF1804" s="171"/>
      <c r="AG1804" s="171"/>
      <c r="AH1804" s="171"/>
      <c r="AI1804" s="171"/>
      <c r="AJ1804" s="171"/>
      <c r="AK1804" s="171"/>
      <c r="AL1804" s="171"/>
      <c r="AM1804" s="171"/>
      <c r="AN1804" s="171"/>
      <c r="AO1804" s="171"/>
      <c r="AP1804" s="171"/>
      <c r="AQ1804" s="171"/>
      <c r="AR1804" s="171"/>
      <c r="AS1804" s="171"/>
      <c r="AT1804" s="171"/>
      <c r="AU1804" s="171"/>
      <c r="AV1804" s="171"/>
      <c r="AW1804" s="171"/>
      <c r="AX1804" s="171"/>
      <c r="AY1804" s="171"/>
      <c r="AZ1804" s="171"/>
      <c r="BA1804" s="171"/>
      <c r="BB1804" s="171"/>
      <c r="BC1804" s="171"/>
      <c r="BD1804" s="171"/>
      <c r="BE1804" s="171"/>
      <c r="BF1804" s="171"/>
      <c r="BG1804" s="171"/>
      <c r="BH1804" s="184"/>
      <c r="BI1804" s="178"/>
      <c r="BJ1804" s="178"/>
      <c r="BK1804" s="172"/>
      <c r="BM1804" s="9"/>
    </row>
    <row r="1805" spans="2:76" x14ac:dyDescent="0.45">
      <c r="B1805" s="190"/>
      <c r="C1805" s="171"/>
      <c r="D1805" s="171"/>
      <c r="E1805" s="171"/>
      <c r="F1805" s="171"/>
      <c r="G1805" s="171"/>
      <c r="H1805" s="171"/>
      <c r="I1805" s="171"/>
      <c r="J1805" s="171"/>
      <c r="K1805" s="171"/>
      <c r="L1805" s="171"/>
      <c r="M1805" s="171"/>
      <c r="N1805" s="171"/>
      <c r="O1805" s="171"/>
      <c r="P1805" s="171"/>
      <c r="Q1805" s="171"/>
      <c r="R1805" s="171"/>
      <c r="S1805" s="171"/>
      <c r="T1805" s="171"/>
      <c r="U1805" s="171"/>
      <c r="V1805" s="171"/>
      <c r="W1805" s="171"/>
      <c r="X1805" s="171"/>
      <c r="Y1805" s="171"/>
      <c r="Z1805" s="171"/>
      <c r="AA1805" s="171"/>
      <c r="AB1805" s="171"/>
      <c r="AC1805" s="171"/>
      <c r="AD1805" s="171"/>
      <c r="AE1805" s="171"/>
      <c r="AF1805" s="171"/>
      <c r="AG1805" s="171"/>
      <c r="AH1805" s="171"/>
      <c r="AI1805" s="171"/>
      <c r="AJ1805" s="171"/>
      <c r="AK1805" s="171"/>
      <c r="AL1805" s="171"/>
      <c r="AM1805" s="171"/>
      <c r="AN1805" s="171"/>
      <c r="AO1805" s="171"/>
      <c r="AP1805" s="171"/>
      <c r="AQ1805" s="171"/>
      <c r="AR1805" s="171"/>
      <c r="AS1805" s="171"/>
      <c r="AT1805" s="171"/>
      <c r="AU1805" s="171"/>
      <c r="AV1805" s="171"/>
      <c r="AW1805" s="171"/>
      <c r="AX1805" s="171"/>
      <c r="AY1805" s="171"/>
      <c r="AZ1805" s="171"/>
      <c r="BA1805" s="171"/>
      <c r="BB1805" s="171"/>
      <c r="BC1805" s="171"/>
      <c r="BD1805" s="171"/>
      <c r="BE1805" s="171"/>
      <c r="BF1805" s="171"/>
      <c r="BG1805" s="171"/>
      <c r="BH1805" s="184"/>
      <c r="BI1805" s="178"/>
      <c r="BJ1805" s="178"/>
      <c r="BK1805" s="172"/>
      <c r="BM1805" s="9"/>
    </row>
    <row r="1806" spans="2:76" x14ac:dyDescent="0.45">
      <c r="B1806" s="190"/>
      <c r="C1806" s="171"/>
      <c r="D1806" s="171"/>
      <c r="E1806" s="171"/>
      <c r="F1806" s="171"/>
      <c r="G1806" s="171"/>
      <c r="H1806" s="171"/>
      <c r="I1806" s="171"/>
      <c r="J1806" s="171"/>
      <c r="K1806" s="171"/>
      <c r="L1806" s="171"/>
      <c r="M1806" s="171"/>
      <c r="N1806" s="171"/>
      <c r="O1806" s="171"/>
      <c r="P1806" s="171"/>
      <c r="Q1806" s="171"/>
      <c r="R1806" s="171"/>
      <c r="S1806" s="171"/>
      <c r="T1806" s="171"/>
      <c r="U1806" s="171"/>
      <c r="V1806" s="171"/>
      <c r="W1806" s="171"/>
      <c r="X1806" s="171"/>
      <c r="Y1806" s="171"/>
      <c r="Z1806" s="171"/>
      <c r="AA1806" s="171"/>
      <c r="AB1806" s="171"/>
      <c r="AC1806" s="171"/>
      <c r="AD1806" s="171"/>
      <c r="AE1806" s="171"/>
      <c r="AF1806" s="171"/>
      <c r="AG1806" s="171"/>
      <c r="AH1806" s="171"/>
      <c r="AI1806" s="171"/>
      <c r="AJ1806" s="171"/>
      <c r="AK1806" s="171"/>
      <c r="AL1806" s="171"/>
      <c r="AM1806" s="171"/>
      <c r="AN1806" s="171"/>
      <c r="AO1806" s="171"/>
      <c r="AP1806" s="171"/>
      <c r="AQ1806" s="171"/>
      <c r="AR1806" s="171"/>
      <c r="AS1806" s="171"/>
      <c r="AT1806" s="171"/>
      <c r="AU1806" s="171"/>
      <c r="AV1806" s="171"/>
      <c r="AW1806" s="171"/>
      <c r="AX1806" s="171"/>
      <c r="AY1806" s="171"/>
      <c r="AZ1806" s="171"/>
      <c r="BA1806" s="171"/>
      <c r="BB1806" s="171"/>
      <c r="BC1806" s="171"/>
      <c r="BD1806" s="171"/>
      <c r="BE1806" s="171"/>
      <c r="BF1806" s="171"/>
      <c r="BG1806" s="171"/>
      <c r="BH1806" s="184"/>
      <c r="BI1806" s="178"/>
      <c r="BJ1806" s="178"/>
      <c r="BK1806" s="172"/>
      <c r="BM1806" s="9"/>
      <c r="BX1806" t="s">
        <v>341</v>
      </c>
    </row>
    <row r="1807" spans="2:76" x14ac:dyDescent="0.45">
      <c r="B1807" s="190"/>
      <c r="C1807" s="171"/>
      <c r="D1807" s="171"/>
      <c r="E1807" s="171"/>
      <c r="F1807" s="171"/>
      <c r="G1807" s="171"/>
      <c r="H1807" s="171"/>
      <c r="I1807" s="171"/>
      <c r="J1807" s="171"/>
      <c r="K1807" s="171"/>
      <c r="L1807" s="171"/>
      <c r="M1807" s="171"/>
      <c r="N1807" s="171"/>
      <c r="O1807" s="171"/>
      <c r="P1807" s="171"/>
      <c r="Q1807" s="171"/>
      <c r="R1807" s="171"/>
      <c r="S1807" s="171"/>
      <c r="T1807" s="171"/>
      <c r="U1807" s="171"/>
      <c r="V1807" s="171"/>
      <c r="W1807" s="171"/>
      <c r="X1807" s="171"/>
      <c r="Y1807" s="171"/>
      <c r="Z1807" s="171"/>
      <c r="AA1807" s="171"/>
      <c r="AB1807" s="171"/>
      <c r="AC1807" s="171"/>
      <c r="AD1807" s="171"/>
      <c r="AE1807" s="171"/>
      <c r="AF1807" s="171"/>
      <c r="AG1807" s="171"/>
      <c r="AH1807" s="171"/>
      <c r="AI1807" s="171"/>
      <c r="AJ1807" s="171"/>
      <c r="AK1807" s="171"/>
      <c r="AL1807" s="171"/>
      <c r="AM1807" s="171"/>
      <c r="AN1807" s="171"/>
      <c r="AO1807" s="171"/>
      <c r="AP1807" s="171"/>
      <c r="AQ1807" s="171"/>
      <c r="AR1807" s="171"/>
      <c r="AS1807" s="171"/>
      <c r="AT1807" s="171"/>
      <c r="AU1807" s="171"/>
      <c r="AV1807" s="171"/>
      <c r="AW1807" s="171"/>
      <c r="AX1807" s="171"/>
      <c r="AY1807" s="171"/>
      <c r="AZ1807" s="171"/>
      <c r="BA1807" s="171"/>
      <c r="BB1807" s="171"/>
      <c r="BC1807" s="171"/>
      <c r="BD1807" s="171"/>
      <c r="BE1807" s="171"/>
      <c r="BF1807" s="171"/>
      <c r="BG1807" s="171"/>
      <c r="BH1807" s="184"/>
      <c r="BI1807" s="178"/>
      <c r="BJ1807" s="178"/>
      <c r="BK1807" s="172"/>
      <c r="BM1807" s="9"/>
    </row>
    <row r="1808" spans="2:76" x14ac:dyDescent="0.45">
      <c r="B1808" s="190"/>
      <c r="C1808" s="171"/>
      <c r="D1808" s="171"/>
      <c r="E1808" s="171"/>
      <c r="F1808" s="171"/>
      <c r="G1808" s="171"/>
      <c r="H1808" s="171"/>
      <c r="I1808" s="171"/>
      <c r="J1808" s="171"/>
      <c r="K1808" s="171"/>
      <c r="L1808" s="171"/>
      <c r="M1808" s="171"/>
      <c r="N1808" s="171"/>
      <c r="O1808" s="171"/>
      <c r="P1808" s="171"/>
      <c r="Q1808" s="171"/>
      <c r="R1808" s="171"/>
      <c r="S1808" s="171"/>
      <c r="T1808" s="171"/>
      <c r="U1808" s="171"/>
      <c r="V1808" s="171"/>
      <c r="W1808" s="171"/>
      <c r="X1808" s="171"/>
      <c r="Y1808" s="171"/>
      <c r="Z1808" s="171"/>
      <c r="AA1808" s="171"/>
      <c r="AB1808" s="171"/>
      <c r="AC1808" s="171"/>
      <c r="AD1808" s="171"/>
      <c r="AE1808" s="171"/>
      <c r="AF1808" s="171"/>
      <c r="AG1808" s="171"/>
      <c r="AH1808" s="171"/>
      <c r="AI1808" s="171"/>
      <c r="AJ1808" s="171"/>
      <c r="AK1808" s="171"/>
      <c r="AL1808" s="171"/>
      <c r="AM1808" s="171"/>
      <c r="AN1808" s="171"/>
      <c r="AO1808" s="171"/>
      <c r="AP1808" s="171"/>
      <c r="AQ1808" s="171"/>
      <c r="AR1808" s="171"/>
      <c r="AS1808" s="171"/>
      <c r="AT1808" s="171"/>
      <c r="AU1808" s="171"/>
      <c r="AV1808" s="171"/>
      <c r="AW1808" s="171"/>
      <c r="AX1808" s="171"/>
      <c r="AY1808" s="171"/>
      <c r="AZ1808" s="171"/>
      <c r="BA1808" s="171"/>
      <c r="BB1808" s="171"/>
      <c r="BC1808" s="171"/>
      <c r="BD1808" s="171"/>
      <c r="BE1808" s="171"/>
      <c r="BF1808" s="171"/>
      <c r="BG1808" s="171"/>
      <c r="BH1808" s="184"/>
      <c r="BI1808" s="178"/>
      <c r="BJ1808" s="178"/>
      <c r="BK1808" s="172"/>
      <c r="BM1808" s="9"/>
    </row>
    <row r="1809" spans="2:65" x14ac:dyDescent="0.45">
      <c r="B1809" s="190"/>
      <c r="C1809" s="171"/>
      <c r="D1809" s="171"/>
      <c r="E1809" s="171"/>
      <c r="F1809" s="171"/>
      <c r="G1809" s="171"/>
      <c r="H1809" s="171"/>
      <c r="I1809" s="171"/>
      <c r="J1809" s="171"/>
      <c r="K1809" s="171"/>
      <c r="L1809" s="171"/>
      <c r="M1809" s="171"/>
      <c r="N1809" s="171"/>
      <c r="O1809" s="171"/>
      <c r="P1809" s="171"/>
      <c r="Q1809" s="171"/>
      <c r="R1809" s="171"/>
      <c r="S1809" s="171"/>
      <c r="T1809" s="171"/>
      <c r="U1809" s="171"/>
      <c r="V1809" s="171"/>
      <c r="W1809" s="171"/>
      <c r="X1809" s="171"/>
      <c r="Y1809" s="171"/>
      <c r="Z1809" s="171"/>
      <c r="AA1809" s="171"/>
      <c r="AB1809" s="171"/>
      <c r="AC1809" s="171"/>
      <c r="AD1809" s="171"/>
      <c r="AE1809" s="171"/>
      <c r="AF1809" s="171"/>
      <c r="AG1809" s="171"/>
      <c r="AH1809" s="171"/>
      <c r="AI1809" s="171"/>
      <c r="AJ1809" s="171"/>
      <c r="AK1809" s="171"/>
      <c r="AL1809" s="171"/>
      <c r="AM1809" s="171"/>
      <c r="AN1809" s="171"/>
      <c r="AO1809" s="171"/>
      <c r="AP1809" s="171"/>
      <c r="AQ1809" s="171"/>
      <c r="AR1809" s="171"/>
      <c r="AS1809" s="171"/>
      <c r="AT1809" s="171"/>
      <c r="AU1809" s="171"/>
      <c r="AV1809" s="171"/>
      <c r="AW1809" s="171"/>
      <c r="AX1809" s="171"/>
      <c r="AY1809" s="171"/>
      <c r="AZ1809" s="171"/>
      <c r="BA1809" s="171"/>
      <c r="BB1809" s="171"/>
      <c r="BC1809" s="171"/>
      <c r="BD1809" s="171"/>
      <c r="BE1809" s="171"/>
      <c r="BF1809" s="171"/>
      <c r="BG1809" s="171"/>
      <c r="BH1809" s="184"/>
      <c r="BI1809" s="178"/>
      <c r="BJ1809" s="178"/>
      <c r="BK1809" s="172"/>
      <c r="BM1809" s="9"/>
    </row>
    <row r="1810" spans="2:65" x14ac:dyDescent="0.45">
      <c r="B1810" s="190"/>
      <c r="C1810" s="171"/>
      <c r="D1810" s="171"/>
      <c r="E1810" s="171"/>
      <c r="F1810" s="171"/>
      <c r="G1810" s="171"/>
      <c r="H1810" s="171"/>
      <c r="I1810" s="171"/>
      <c r="J1810" s="171"/>
      <c r="K1810" s="171"/>
      <c r="L1810" s="171"/>
      <c r="M1810" s="171"/>
      <c r="N1810" s="171"/>
      <c r="O1810" s="171"/>
      <c r="P1810" s="171"/>
      <c r="Q1810" s="171"/>
      <c r="R1810" s="171"/>
      <c r="S1810" s="171"/>
      <c r="T1810" s="171"/>
      <c r="U1810" s="171"/>
      <c r="V1810" s="171"/>
      <c r="W1810" s="171"/>
      <c r="X1810" s="171"/>
      <c r="Y1810" s="171"/>
      <c r="Z1810" s="171"/>
      <c r="AA1810" s="171"/>
      <c r="AB1810" s="171"/>
      <c r="AC1810" s="171"/>
      <c r="AD1810" s="171"/>
      <c r="AE1810" s="171"/>
      <c r="AF1810" s="171"/>
      <c r="AG1810" s="171"/>
      <c r="AH1810" s="171"/>
      <c r="AI1810" s="171"/>
      <c r="AJ1810" s="171"/>
      <c r="AK1810" s="171"/>
      <c r="AL1810" s="171"/>
      <c r="AM1810" s="171"/>
      <c r="AN1810" s="171"/>
      <c r="AO1810" s="171"/>
      <c r="AP1810" s="171"/>
      <c r="AQ1810" s="171"/>
      <c r="AR1810" s="171"/>
      <c r="AS1810" s="171"/>
      <c r="AT1810" s="171"/>
      <c r="AU1810" s="171"/>
      <c r="AV1810" s="171"/>
      <c r="AW1810" s="171"/>
      <c r="AX1810" s="171"/>
      <c r="AY1810" s="171"/>
      <c r="AZ1810" s="171"/>
      <c r="BA1810" s="171"/>
      <c r="BB1810" s="171"/>
      <c r="BC1810" s="171"/>
      <c r="BD1810" s="171"/>
      <c r="BE1810" s="171"/>
      <c r="BF1810" s="171"/>
      <c r="BG1810" s="171"/>
      <c r="BH1810" s="184"/>
      <c r="BI1810" s="178"/>
      <c r="BJ1810" s="178"/>
      <c r="BK1810" s="172"/>
      <c r="BM1810" s="9"/>
    </row>
    <row r="1811" spans="2:65" x14ac:dyDescent="0.45">
      <c r="B1811" s="190"/>
      <c r="C1811" s="171"/>
      <c r="D1811" s="171"/>
      <c r="E1811" s="171"/>
      <c r="F1811" s="171"/>
      <c r="G1811" s="171"/>
      <c r="H1811" s="171"/>
      <c r="I1811" s="171"/>
      <c r="J1811" s="171"/>
      <c r="K1811" s="171"/>
      <c r="L1811" s="171"/>
      <c r="M1811" s="171"/>
      <c r="N1811" s="171"/>
      <c r="O1811" s="171"/>
      <c r="P1811" s="171"/>
      <c r="Q1811" s="171"/>
      <c r="R1811" s="171"/>
      <c r="S1811" s="171"/>
      <c r="T1811" s="171"/>
      <c r="U1811" s="171"/>
      <c r="V1811" s="171"/>
      <c r="W1811" s="171"/>
      <c r="X1811" s="171"/>
      <c r="Y1811" s="171"/>
      <c r="Z1811" s="171"/>
      <c r="AA1811" s="171"/>
      <c r="AB1811" s="171"/>
      <c r="AC1811" s="171"/>
      <c r="AD1811" s="171"/>
      <c r="AE1811" s="171"/>
      <c r="AF1811" s="171"/>
      <c r="AG1811" s="171"/>
      <c r="AH1811" s="171"/>
      <c r="AI1811" s="171"/>
      <c r="AJ1811" s="171"/>
      <c r="AK1811" s="171"/>
      <c r="AL1811" s="171"/>
      <c r="AM1811" s="171"/>
      <c r="AN1811" s="171"/>
      <c r="AO1811" s="171"/>
      <c r="AP1811" s="171"/>
      <c r="AQ1811" s="171"/>
      <c r="AR1811" s="171"/>
      <c r="AS1811" s="171"/>
      <c r="AT1811" s="171"/>
      <c r="AU1811" s="171"/>
      <c r="AV1811" s="171"/>
      <c r="AW1811" s="171"/>
      <c r="AX1811" s="171"/>
      <c r="AY1811" s="171"/>
      <c r="AZ1811" s="171"/>
      <c r="BA1811" s="171"/>
      <c r="BB1811" s="171"/>
      <c r="BC1811" s="171"/>
      <c r="BD1811" s="171"/>
      <c r="BE1811" s="171"/>
      <c r="BF1811" s="171"/>
      <c r="BG1811" s="171"/>
      <c r="BH1811" s="184"/>
      <c r="BI1811" s="178"/>
      <c r="BJ1811" s="178"/>
      <c r="BK1811" s="172"/>
      <c r="BM1811" s="9"/>
    </row>
    <row r="1812" spans="2:65" x14ac:dyDescent="0.45">
      <c r="B1812" s="190"/>
      <c r="C1812" s="171"/>
      <c r="D1812" s="171"/>
      <c r="E1812" s="171"/>
      <c r="F1812" s="171"/>
      <c r="G1812" s="171"/>
      <c r="H1812" s="171"/>
      <c r="I1812" s="171"/>
      <c r="J1812" s="171"/>
      <c r="K1812" s="171"/>
      <c r="L1812" s="171"/>
      <c r="M1812" s="171"/>
      <c r="N1812" s="171"/>
      <c r="O1812" s="171"/>
      <c r="P1812" s="171"/>
      <c r="Q1812" s="171"/>
      <c r="R1812" s="171"/>
      <c r="S1812" s="171"/>
      <c r="T1812" s="171"/>
      <c r="U1812" s="171"/>
      <c r="V1812" s="171"/>
      <c r="W1812" s="171"/>
      <c r="X1812" s="171"/>
      <c r="Y1812" s="171"/>
      <c r="Z1812" s="171"/>
      <c r="AA1812" s="171"/>
      <c r="AB1812" s="171"/>
      <c r="AC1812" s="171"/>
      <c r="AD1812" s="171"/>
      <c r="AE1812" s="171"/>
      <c r="AF1812" s="171"/>
      <c r="AG1812" s="171"/>
      <c r="AH1812" s="171"/>
      <c r="AI1812" s="171"/>
      <c r="AJ1812" s="171"/>
      <c r="AK1812" s="171"/>
      <c r="AL1812" s="171"/>
      <c r="AM1812" s="171"/>
      <c r="AN1812" s="171"/>
      <c r="AO1812" s="171"/>
      <c r="AP1812" s="171"/>
      <c r="AQ1812" s="171"/>
      <c r="AR1812" s="171"/>
      <c r="AS1812" s="171"/>
      <c r="AT1812" s="171"/>
      <c r="AU1812" s="171"/>
      <c r="AV1812" s="171"/>
      <c r="AW1812" s="171"/>
      <c r="AX1812" s="171"/>
      <c r="AY1812" s="171"/>
      <c r="AZ1812" s="171"/>
      <c r="BA1812" s="171"/>
      <c r="BB1812" s="171"/>
      <c r="BC1812" s="171"/>
      <c r="BD1812" s="171"/>
      <c r="BE1812" s="171"/>
      <c r="BF1812" s="171"/>
      <c r="BG1812" s="171"/>
      <c r="BH1812" s="184"/>
      <c r="BI1812" s="178"/>
      <c r="BJ1812" s="178"/>
      <c r="BK1812" s="172"/>
      <c r="BM1812" s="9"/>
    </row>
    <row r="1813" spans="2:65" x14ac:dyDescent="0.45">
      <c r="B1813" s="190"/>
      <c r="C1813" s="171"/>
      <c r="D1813" s="171"/>
      <c r="E1813" s="171"/>
      <c r="F1813" s="171"/>
      <c r="G1813" s="171"/>
      <c r="H1813" s="171"/>
      <c r="I1813" s="171"/>
      <c r="J1813" s="171"/>
      <c r="K1813" s="171"/>
      <c r="L1813" s="171"/>
      <c r="M1813" s="171"/>
      <c r="N1813" s="171"/>
      <c r="O1813" s="171"/>
      <c r="P1813" s="171"/>
      <c r="Q1813" s="171"/>
      <c r="R1813" s="171"/>
      <c r="S1813" s="171"/>
      <c r="T1813" s="171"/>
      <c r="U1813" s="171"/>
      <c r="V1813" s="171"/>
      <c r="W1813" s="171"/>
      <c r="X1813" s="171"/>
      <c r="Y1813" s="171"/>
      <c r="Z1813" s="171"/>
      <c r="AA1813" s="171"/>
      <c r="AB1813" s="171"/>
      <c r="AC1813" s="171"/>
      <c r="AD1813" s="171"/>
      <c r="AE1813" s="171"/>
      <c r="AF1813" s="171"/>
      <c r="AG1813" s="171"/>
      <c r="AH1813" s="171"/>
      <c r="AI1813" s="171"/>
      <c r="AJ1813" s="171"/>
      <c r="AK1813" s="171"/>
      <c r="AL1813" s="171"/>
      <c r="AM1813" s="171"/>
      <c r="AN1813" s="171"/>
      <c r="AO1813" s="171"/>
      <c r="AP1813" s="171"/>
      <c r="AQ1813" s="171"/>
      <c r="AR1813" s="171"/>
      <c r="AS1813" s="171"/>
      <c r="AT1813" s="171"/>
      <c r="AU1813" s="171"/>
      <c r="AV1813" s="171"/>
      <c r="AW1813" s="171"/>
      <c r="AX1813" s="171"/>
      <c r="AY1813" s="171"/>
      <c r="AZ1813" s="171"/>
      <c r="BA1813" s="171"/>
      <c r="BB1813" s="171"/>
      <c r="BC1813" s="171"/>
      <c r="BD1813" s="171"/>
      <c r="BE1813" s="171"/>
      <c r="BF1813" s="171"/>
      <c r="BG1813" s="171"/>
      <c r="BH1813" s="184"/>
      <c r="BI1813" s="178"/>
      <c r="BJ1813" s="178"/>
      <c r="BK1813" s="172"/>
      <c r="BM1813" s="9"/>
    </row>
    <row r="1814" spans="2:65" x14ac:dyDescent="0.45">
      <c r="B1814" s="190"/>
      <c r="C1814" s="171"/>
      <c r="D1814" s="171"/>
      <c r="E1814" s="171"/>
      <c r="F1814" s="171"/>
      <c r="G1814" s="171"/>
      <c r="H1814" s="171"/>
      <c r="I1814" s="171"/>
      <c r="J1814" s="171"/>
      <c r="K1814" s="171"/>
      <c r="L1814" s="171"/>
      <c r="M1814" s="171"/>
      <c r="N1814" s="171"/>
      <c r="O1814" s="171"/>
      <c r="P1814" s="171"/>
      <c r="Q1814" s="171"/>
      <c r="R1814" s="171"/>
      <c r="S1814" s="171"/>
      <c r="T1814" s="171"/>
      <c r="U1814" s="171"/>
      <c r="V1814" s="171"/>
      <c r="W1814" s="171"/>
      <c r="X1814" s="171"/>
      <c r="Y1814" s="171"/>
      <c r="Z1814" s="171"/>
      <c r="AA1814" s="171"/>
      <c r="AB1814" s="171"/>
      <c r="AC1814" s="171"/>
      <c r="AD1814" s="171"/>
      <c r="AE1814" s="171"/>
      <c r="AF1814" s="171"/>
      <c r="AG1814" s="171"/>
      <c r="AH1814" s="171"/>
      <c r="AI1814" s="171"/>
      <c r="AJ1814" s="171"/>
      <c r="AK1814" s="171"/>
      <c r="AL1814" s="171"/>
      <c r="AM1814" s="171"/>
      <c r="AN1814" s="171"/>
      <c r="AO1814" s="171"/>
      <c r="AP1814" s="171"/>
      <c r="AQ1814" s="171"/>
      <c r="AR1814" s="171"/>
      <c r="AS1814" s="171"/>
      <c r="AT1814" s="171"/>
      <c r="AU1814" s="171"/>
      <c r="AV1814" s="171"/>
      <c r="AW1814" s="171"/>
      <c r="AX1814" s="171"/>
      <c r="AY1814" s="171"/>
      <c r="AZ1814" s="171"/>
      <c r="BA1814" s="171"/>
      <c r="BB1814" s="171"/>
      <c r="BC1814" s="171"/>
      <c r="BD1814" s="171"/>
      <c r="BE1814" s="171"/>
      <c r="BF1814" s="171"/>
      <c r="BG1814" s="171"/>
      <c r="BH1814" s="184"/>
      <c r="BI1814" s="178"/>
      <c r="BJ1814" s="178"/>
      <c r="BK1814" s="172"/>
      <c r="BM1814" s="9"/>
    </row>
    <row r="1815" spans="2:65" x14ac:dyDescent="0.45">
      <c r="B1815" s="190"/>
      <c r="C1815" s="171"/>
      <c r="D1815" s="171"/>
      <c r="E1815" s="171"/>
      <c r="F1815" s="171"/>
      <c r="G1815" s="171"/>
      <c r="H1815" s="171"/>
      <c r="I1815" s="171"/>
      <c r="J1815" s="171"/>
      <c r="K1815" s="171"/>
      <c r="L1815" s="171"/>
      <c r="M1815" s="171"/>
      <c r="N1815" s="171"/>
      <c r="O1815" s="171"/>
      <c r="P1815" s="171"/>
      <c r="Q1815" s="171"/>
      <c r="R1815" s="171"/>
      <c r="S1815" s="171"/>
      <c r="T1815" s="171"/>
      <c r="U1815" s="171"/>
      <c r="V1815" s="171"/>
      <c r="W1815" s="171"/>
      <c r="X1815" s="171"/>
      <c r="Y1815" s="171"/>
      <c r="Z1815" s="171"/>
      <c r="AA1815" s="171"/>
      <c r="AB1815" s="171"/>
      <c r="AC1815" s="171"/>
      <c r="AD1815" s="171"/>
      <c r="AE1815" s="171"/>
      <c r="AF1815" s="171"/>
      <c r="AG1815" s="171"/>
      <c r="AH1815" s="171"/>
      <c r="AI1815" s="171"/>
      <c r="AJ1815" s="171"/>
      <c r="AK1815" s="171"/>
      <c r="AL1815" s="171"/>
      <c r="AM1815" s="171"/>
      <c r="AN1815" s="171"/>
      <c r="AO1815" s="171"/>
      <c r="AP1815" s="171"/>
      <c r="AQ1815" s="171"/>
      <c r="AR1815" s="171"/>
      <c r="AS1815" s="171"/>
      <c r="AT1815" s="171"/>
      <c r="AU1815" s="171"/>
      <c r="AV1815" s="171"/>
      <c r="AW1815" s="171"/>
      <c r="AX1815" s="171"/>
      <c r="AY1815" s="171"/>
      <c r="AZ1815" s="171"/>
      <c r="BA1815" s="171"/>
      <c r="BB1815" s="171"/>
      <c r="BC1815" s="171"/>
      <c r="BD1815" s="171"/>
      <c r="BE1815" s="171"/>
      <c r="BF1815" s="171"/>
      <c r="BG1815" s="171"/>
      <c r="BH1815" s="184"/>
      <c r="BI1815" s="178"/>
      <c r="BJ1815" s="178"/>
      <c r="BK1815" s="172"/>
      <c r="BM1815" s="9"/>
    </row>
    <row r="1816" spans="2:65" x14ac:dyDescent="0.45">
      <c r="B1816" s="190"/>
      <c r="C1816" s="171"/>
      <c r="D1816" s="171"/>
      <c r="E1816" s="171"/>
      <c r="F1816" s="171"/>
      <c r="G1816" s="171"/>
      <c r="H1816" s="171"/>
      <c r="I1816" s="171"/>
      <c r="J1816" s="171"/>
      <c r="K1816" s="171"/>
      <c r="L1816" s="171"/>
      <c r="M1816" s="171"/>
      <c r="N1816" s="171"/>
      <c r="O1816" s="171"/>
      <c r="P1816" s="171"/>
      <c r="Q1816" s="171"/>
      <c r="R1816" s="171"/>
      <c r="S1816" s="171"/>
      <c r="T1816" s="171"/>
      <c r="U1816" s="171"/>
      <c r="V1816" s="171"/>
      <c r="W1816" s="171"/>
      <c r="X1816" s="171"/>
      <c r="Y1816" s="171"/>
      <c r="Z1816" s="171"/>
      <c r="AA1816" s="171"/>
      <c r="AB1816" s="171"/>
      <c r="AC1816" s="171"/>
      <c r="AD1816" s="171"/>
      <c r="AE1816" s="171"/>
      <c r="AF1816" s="171"/>
      <c r="AG1816" s="171"/>
      <c r="AH1816" s="171"/>
      <c r="AI1816" s="171"/>
      <c r="AJ1816" s="171"/>
      <c r="AK1816" s="171"/>
      <c r="AL1816" s="171"/>
      <c r="AM1816" s="171"/>
      <c r="AN1816" s="171"/>
      <c r="AO1816" s="171"/>
      <c r="AP1816" s="171"/>
      <c r="AQ1816" s="171"/>
      <c r="AR1816" s="171"/>
      <c r="AS1816" s="171"/>
      <c r="AT1816" s="171"/>
      <c r="AU1816" s="171"/>
      <c r="AV1816" s="171"/>
      <c r="AW1816" s="171"/>
      <c r="AX1816" s="171"/>
      <c r="AY1816" s="171"/>
      <c r="AZ1816" s="171"/>
      <c r="BA1816" s="171"/>
      <c r="BB1816" s="171"/>
      <c r="BC1816" s="171"/>
      <c r="BD1816" s="171"/>
      <c r="BE1816" s="171"/>
      <c r="BF1816" s="171"/>
      <c r="BG1816" s="171"/>
      <c r="BH1816" s="184"/>
      <c r="BI1816" s="178"/>
      <c r="BJ1816" s="178"/>
      <c r="BK1816" s="172"/>
      <c r="BM1816" s="9"/>
    </row>
    <row r="1817" spans="2:65" x14ac:dyDescent="0.45">
      <c r="B1817" s="190"/>
      <c r="C1817" s="171"/>
      <c r="D1817" s="171"/>
      <c r="E1817" s="171"/>
      <c r="F1817" s="171"/>
      <c r="G1817" s="171"/>
      <c r="H1817" s="171"/>
      <c r="I1817" s="171"/>
      <c r="J1817" s="171"/>
      <c r="K1817" s="171"/>
      <c r="L1817" s="171"/>
      <c r="M1817" s="171"/>
      <c r="N1817" s="171"/>
      <c r="O1817" s="171"/>
      <c r="P1817" s="171"/>
      <c r="Q1817" s="171"/>
      <c r="R1817" s="171"/>
      <c r="S1817" s="171"/>
      <c r="T1817" s="171"/>
      <c r="U1817" s="171"/>
      <c r="V1817" s="171"/>
      <c r="W1817" s="171"/>
      <c r="X1817" s="171"/>
      <c r="Y1817" s="171"/>
      <c r="Z1817" s="171"/>
      <c r="AA1817" s="171"/>
      <c r="AB1817" s="171"/>
      <c r="AC1817" s="171"/>
      <c r="AD1817" s="171"/>
      <c r="AE1817" s="171"/>
      <c r="AF1817" s="171"/>
      <c r="AG1817" s="171"/>
      <c r="AH1817" s="171"/>
      <c r="AI1817" s="171"/>
      <c r="AJ1817" s="171"/>
      <c r="AK1817" s="171"/>
      <c r="AL1817" s="171"/>
      <c r="AM1817" s="171"/>
      <c r="AN1817" s="171"/>
      <c r="AO1817" s="171"/>
      <c r="AP1817" s="171"/>
      <c r="AQ1817" s="171"/>
      <c r="AR1817" s="171"/>
      <c r="AS1817" s="171"/>
      <c r="AT1817" s="171"/>
      <c r="AU1817" s="171"/>
      <c r="AV1817" s="171"/>
      <c r="AW1817" s="171"/>
      <c r="AX1817" s="171"/>
      <c r="AY1817" s="171"/>
      <c r="AZ1817" s="171"/>
      <c r="BA1817" s="171"/>
      <c r="BB1817" s="171"/>
      <c r="BC1817" s="171"/>
      <c r="BD1817" s="171"/>
      <c r="BE1817" s="171"/>
      <c r="BF1817" s="171"/>
      <c r="BG1817" s="171"/>
      <c r="BH1817" s="184"/>
      <c r="BI1817" s="178"/>
      <c r="BJ1817" s="178"/>
      <c r="BK1817" s="172"/>
      <c r="BM1817" s="9"/>
    </row>
    <row r="1818" spans="2:65" x14ac:dyDescent="0.45">
      <c r="B1818" s="190"/>
      <c r="C1818" s="171"/>
      <c r="D1818" s="171"/>
      <c r="E1818" s="171"/>
      <c r="F1818" s="171"/>
      <c r="G1818" s="171"/>
      <c r="H1818" s="171"/>
      <c r="I1818" s="171"/>
      <c r="J1818" s="171"/>
      <c r="K1818" s="171"/>
      <c r="L1818" s="171"/>
      <c r="M1818" s="171"/>
      <c r="N1818" s="171"/>
      <c r="O1818" s="171"/>
      <c r="P1818" s="171"/>
      <c r="Q1818" s="171"/>
      <c r="R1818" s="171"/>
      <c r="S1818" s="171"/>
      <c r="T1818" s="171"/>
      <c r="U1818" s="171"/>
      <c r="V1818" s="171"/>
      <c r="W1818" s="171"/>
      <c r="X1818" s="171"/>
      <c r="Y1818" s="171"/>
      <c r="Z1818" s="171"/>
      <c r="AA1818" s="171"/>
      <c r="AB1818" s="171"/>
      <c r="AC1818" s="171"/>
      <c r="AD1818" s="171"/>
      <c r="AE1818" s="171"/>
      <c r="AF1818" s="171"/>
      <c r="AG1818" s="171"/>
      <c r="AH1818" s="171"/>
      <c r="AI1818" s="171"/>
      <c r="AJ1818" s="171"/>
      <c r="AK1818" s="171"/>
      <c r="AL1818" s="171"/>
      <c r="AM1818" s="171"/>
      <c r="AN1818" s="171"/>
      <c r="AO1818" s="171"/>
      <c r="AP1818" s="171"/>
      <c r="AQ1818" s="171"/>
      <c r="AR1818" s="171"/>
      <c r="AS1818" s="171"/>
      <c r="AT1818" s="171"/>
      <c r="AU1818" s="171"/>
      <c r="AV1818" s="171"/>
      <c r="AW1818" s="171"/>
      <c r="AX1818" s="171"/>
      <c r="AY1818" s="171"/>
      <c r="AZ1818" s="171"/>
      <c r="BA1818" s="171"/>
      <c r="BB1818" s="171"/>
      <c r="BC1818" s="171"/>
      <c r="BD1818" s="171"/>
      <c r="BE1818" s="171"/>
      <c r="BF1818" s="171"/>
      <c r="BG1818" s="171"/>
      <c r="BH1818" s="184"/>
      <c r="BI1818" s="178"/>
      <c r="BJ1818" s="178"/>
      <c r="BK1818" s="172"/>
      <c r="BM1818" s="9"/>
    </row>
    <row r="1819" spans="2:65" x14ac:dyDescent="0.45">
      <c r="B1819" s="190"/>
      <c r="C1819" s="171"/>
      <c r="D1819" s="171"/>
      <c r="E1819" s="171"/>
      <c r="F1819" s="171"/>
      <c r="G1819" s="171"/>
      <c r="H1819" s="171"/>
      <c r="I1819" s="171"/>
      <c r="J1819" s="171"/>
      <c r="K1819" s="171"/>
      <c r="L1819" s="171"/>
      <c r="M1819" s="171"/>
      <c r="N1819" s="171"/>
      <c r="O1819" s="171"/>
      <c r="P1819" s="171"/>
      <c r="Q1819" s="171"/>
      <c r="R1819" s="171"/>
      <c r="S1819" s="171"/>
      <c r="T1819" s="171"/>
      <c r="U1819" s="171"/>
      <c r="V1819" s="171"/>
      <c r="W1819" s="171"/>
      <c r="X1819" s="171"/>
      <c r="Y1819" s="171"/>
      <c r="Z1819" s="171"/>
      <c r="AA1819" s="171"/>
      <c r="AB1819" s="171"/>
      <c r="AC1819" s="171"/>
      <c r="AD1819" s="171"/>
      <c r="AE1819" s="171"/>
      <c r="AF1819" s="171"/>
      <c r="AG1819" s="171"/>
      <c r="AH1819" s="171"/>
      <c r="AI1819" s="171"/>
      <c r="AJ1819" s="171"/>
      <c r="AK1819" s="171"/>
      <c r="AL1819" s="171"/>
      <c r="AM1819" s="171"/>
      <c r="AN1819" s="171"/>
      <c r="AO1819" s="171"/>
      <c r="AP1819" s="171"/>
      <c r="AQ1819" s="171"/>
      <c r="AR1819" s="171"/>
      <c r="AS1819" s="171"/>
      <c r="AT1819" s="171"/>
      <c r="AU1819" s="171"/>
      <c r="AV1819" s="171"/>
      <c r="AW1819" s="171"/>
      <c r="AX1819" s="171"/>
      <c r="AY1819" s="171"/>
      <c r="AZ1819" s="171"/>
      <c r="BA1819" s="171"/>
      <c r="BB1819" s="171"/>
      <c r="BC1819" s="171"/>
      <c r="BD1819" s="171"/>
      <c r="BE1819" s="171"/>
      <c r="BF1819" s="171"/>
      <c r="BG1819" s="171"/>
      <c r="BH1819" s="184"/>
      <c r="BI1819" s="178"/>
      <c r="BJ1819" s="178"/>
      <c r="BK1819" s="172"/>
      <c r="BM1819" s="9"/>
    </row>
    <row r="1820" spans="2:65" x14ac:dyDescent="0.45">
      <c r="B1820" s="190"/>
      <c r="C1820" s="171"/>
      <c r="D1820" s="171"/>
      <c r="E1820" s="171"/>
      <c r="F1820" s="171"/>
      <c r="G1820" s="171"/>
      <c r="H1820" s="171"/>
      <c r="I1820" s="171"/>
      <c r="J1820" s="171"/>
      <c r="K1820" s="171"/>
      <c r="L1820" s="171"/>
      <c r="M1820" s="171"/>
      <c r="N1820" s="171"/>
      <c r="O1820" s="171"/>
      <c r="P1820" s="171"/>
      <c r="Q1820" s="171"/>
      <c r="R1820" s="171"/>
      <c r="S1820" s="171"/>
      <c r="T1820" s="171"/>
      <c r="U1820" s="171"/>
      <c r="V1820" s="171"/>
      <c r="W1820" s="171"/>
      <c r="X1820" s="171"/>
      <c r="Y1820" s="171"/>
      <c r="Z1820" s="171"/>
      <c r="AA1820" s="171"/>
      <c r="AB1820" s="171"/>
      <c r="AC1820" s="171"/>
      <c r="AD1820" s="171"/>
      <c r="AE1820" s="171"/>
      <c r="AF1820" s="171"/>
      <c r="AG1820" s="171"/>
      <c r="AH1820" s="171"/>
      <c r="AI1820" s="171"/>
      <c r="AJ1820" s="171"/>
      <c r="AK1820" s="171"/>
      <c r="AL1820" s="171"/>
      <c r="AM1820" s="171"/>
      <c r="AN1820" s="171"/>
      <c r="AO1820" s="171"/>
      <c r="AP1820" s="171"/>
      <c r="AQ1820" s="171"/>
      <c r="AR1820" s="171"/>
      <c r="AS1820" s="171"/>
      <c r="AT1820" s="171"/>
      <c r="AU1820" s="171"/>
      <c r="AV1820" s="171"/>
      <c r="AW1820" s="171"/>
      <c r="AX1820" s="171"/>
      <c r="AY1820" s="171"/>
      <c r="AZ1820" s="171"/>
      <c r="BA1820" s="171"/>
      <c r="BB1820" s="171"/>
      <c r="BC1820" s="171"/>
      <c r="BD1820" s="171"/>
      <c r="BE1820" s="171"/>
      <c r="BF1820" s="171"/>
      <c r="BG1820" s="171"/>
      <c r="BH1820" s="184"/>
      <c r="BI1820" s="178"/>
      <c r="BJ1820" s="178"/>
      <c r="BK1820" s="172"/>
      <c r="BM1820" s="9"/>
    </row>
    <row r="1821" spans="2:65" x14ac:dyDescent="0.45">
      <c r="B1821" s="190"/>
      <c r="C1821" s="171"/>
      <c r="D1821" s="171"/>
      <c r="E1821" s="171"/>
      <c r="F1821" s="171"/>
      <c r="G1821" s="171"/>
      <c r="H1821" s="171"/>
      <c r="I1821" s="171"/>
      <c r="J1821" s="171"/>
      <c r="K1821" s="171"/>
      <c r="L1821" s="171"/>
      <c r="M1821" s="171"/>
      <c r="N1821" s="171"/>
      <c r="O1821" s="171"/>
      <c r="P1821" s="171"/>
      <c r="Q1821" s="171"/>
      <c r="R1821" s="171"/>
      <c r="S1821" s="171"/>
      <c r="T1821" s="171"/>
      <c r="U1821" s="171"/>
      <c r="V1821" s="171"/>
      <c r="W1821" s="171"/>
      <c r="X1821" s="171"/>
      <c r="Y1821" s="171"/>
      <c r="Z1821" s="171"/>
      <c r="AA1821" s="171"/>
      <c r="AB1821" s="171"/>
      <c r="AC1821" s="171"/>
      <c r="AD1821" s="171"/>
      <c r="AE1821" s="171"/>
      <c r="AF1821" s="171"/>
      <c r="AG1821" s="171"/>
      <c r="AH1821" s="171"/>
      <c r="AI1821" s="171"/>
      <c r="AJ1821" s="171"/>
      <c r="AK1821" s="171"/>
      <c r="AL1821" s="171"/>
      <c r="AM1821" s="171"/>
      <c r="AN1821" s="171"/>
      <c r="AO1821" s="171"/>
      <c r="AP1821" s="171"/>
      <c r="AQ1821" s="171"/>
      <c r="AR1821" s="171"/>
      <c r="AS1821" s="171"/>
      <c r="AT1821" s="171"/>
      <c r="AU1821" s="171"/>
      <c r="AV1821" s="171"/>
      <c r="AW1821" s="171"/>
      <c r="AX1821" s="171"/>
      <c r="AY1821" s="171"/>
      <c r="AZ1821" s="171"/>
      <c r="BA1821" s="171"/>
      <c r="BB1821" s="171"/>
      <c r="BC1821" s="171"/>
      <c r="BD1821" s="171"/>
      <c r="BE1821" s="171"/>
      <c r="BF1821" s="171"/>
      <c r="BG1821" s="171"/>
      <c r="BH1821" s="184"/>
      <c r="BI1821" s="178"/>
      <c r="BJ1821" s="178"/>
      <c r="BK1821" s="172"/>
      <c r="BM1821" s="9"/>
    </row>
    <row r="1822" spans="2:65" x14ac:dyDescent="0.45">
      <c r="B1822" s="190"/>
      <c r="C1822" s="171"/>
      <c r="D1822" s="171"/>
      <c r="E1822" s="171"/>
      <c r="F1822" s="171"/>
      <c r="G1822" s="171"/>
      <c r="H1822" s="171"/>
      <c r="I1822" s="171"/>
      <c r="J1822" s="171"/>
      <c r="K1822" s="171"/>
      <c r="L1822" s="171"/>
      <c r="M1822" s="171"/>
      <c r="N1822" s="171"/>
      <c r="O1822" s="171"/>
      <c r="P1822" s="171"/>
      <c r="Q1822" s="171"/>
      <c r="R1822" s="171"/>
      <c r="S1822" s="171"/>
      <c r="T1822" s="171"/>
      <c r="U1822" s="171"/>
      <c r="V1822" s="171"/>
      <c r="W1822" s="171"/>
      <c r="X1822" s="171"/>
      <c r="Y1822" s="171"/>
      <c r="Z1822" s="171"/>
      <c r="AA1822" s="171"/>
      <c r="AB1822" s="171"/>
      <c r="AC1822" s="171"/>
      <c r="AD1822" s="171"/>
      <c r="AE1822" s="171"/>
      <c r="AF1822" s="171"/>
      <c r="AG1822" s="171"/>
      <c r="AH1822" s="171"/>
      <c r="AI1822" s="171"/>
      <c r="AJ1822" s="171"/>
      <c r="AK1822" s="171"/>
      <c r="AL1822" s="171"/>
      <c r="AM1822" s="171"/>
      <c r="AN1822" s="171"/>
      <c r="AO1822" s="171"/>
      <c r="AP1822" s="171"/>
      <c r="AQ1822" s="171"/>
      <c r="AR1822" s="171"/>
      <c r="AS1822" s="171"/>
      <c r="AT1822" s="171"/>
      <c r="AU1822" s="171"/>
      <c r="AV1822" s="171"/>
      <c r="AW1822" s="171"/>
      <c r="AX1822" s="171"/>
      <c r="AY1822" s="171"/>
      <c r="AZ1822" s="171"/>
      <c r="BA1822" s="171"/>
      <c r="BB1822" s="171"/>
      <c r="BC1822" s="171"/>
      <c r="BD1822" s="171"/>
      <c r="BE1822" s="171"/>
      <c r="BF1822" s="171"/>
      <c r="BG1822" s="171"/>
      <c r="BH1822" s="184"/>
      <c r="BI1822" s="178"/>
      <c r="BJ1822" s="178"/>
      <c r="BK1822" s="172"/>
      <c r="BM1822" s="9"/>
    </row>
    <row r="1823" spans="2:65" x14ac:dyDescent="0.45">
      <c r="B1823" s="190"/>
      <c r="C1823" s="171"/>
      <c r="D1823" s="171"/>
      <c r="E1823" s="171"/>
      <c r="F1823" s="171"/>
      <c r="G1823" s="171"/>
      <c r="H1823" s="171"/>
      <c r="I1823" s="171"/>
      <c r="J1823" s="171"/>
      <c r="K1823" s="171"/>
      <c r="L1823" s="171"/>
      <c r="M1823" s="171"/>
      <c r="N1823" s="171"/>
      <c r="O1823" s="171"/>
      <c r="P1823" s="171"/>
      <c r="Q1823" s="171"/>
      <c r="R1823" s="171"/>
      <c r="S1823" s="171"/>
      <c r="T1823" s="171"/>
      <c r="U1823" s="171"/>
      <c r="V1823" s="171"/>
      <c r="W1823" s="171"/>
      <c r="X1823" s="171"/>
      <c r="Y1823" s="171"/>
      <c r="Z1823" s="171"/>
      <c r="AA1823" s="171"/>
      <c r="AB1823" s="171"/>
      <c r="AC1823" s="171"/>
      <c r="AD1823" s="171"/>
      <c r="AE1823" s="171"/>
      <c r="AF1823" s="171"/>
      <c r="AG1823" s="171"/>
      <c r="AH1823" s="171"/>
      <c r="AI1823" s="171"/>
      <c r="AJ1823" s="171"/>
      <c r="AK1823" s="171"/>
      <c r="AL1823" s="171"/>
      <c r="AM1823" s="171"/>
      <c r="AN1823" s="171"/>
      <c r="AO1823" s="171"/>
      <c r="AP1823" s="171"/>
      <c r="AQ1823" s="171"/>
      <c r="AR1823" s="171"/>
      <c r="AS1823" s="171"/>
      <c r="AT1823" s="171"/>
      <c r="AU1823" s="171"/>
      <c r="AV1823" s="171"/>
      <c r="AW1823" s="171"/>
      <c r="AX1823" s="171"/>
      <c r="AY1823" s="171"/>
      <c r="AZ1823" s="171"/>
      <c r="BA1823" s="171"/>
      <c r="BB1823" s="171"/>
      <c r="BC1823" s="171"/>
      <c r="BD1823" s="171"/>
      <c r="BE1823" s="171"/>
      <c r="BF1823" s="171"/>
      <c r="BG1823" s="171"/>
      <c r="BH1823" s="184"/>
      <c r="BI1823" s="178"/>
      <c r="BJ1823" s="178"/>
      <c r="BK1823" s="172"/>
      <c r="BM1823" s="9"/>
    </row>
    <row r="1824" spans="2:65" x14ac:dyDescent="0.45">
      <c r="B1824" s="190"/>
      <c r="C1824" s="171"/>
      <c r="D1824" s="171"/>
      <c r="E1824" s="171"/>
      <c r="F1824" s="171"/>
      <c r="G1824" s="171"/>
      <c r="H1824" s="171"/>
      <c r="I1824" s="171"/>
      <c r="J1824" s="171"/>
      <c r="K1824" s="171"/>
      <c r="L1824" s="171"/>
      <c r="M1824" s="171"/>
      <c r="N1824" s="171"/>
      <c r="O1824" s="171"/>
      <c r="P1824" s="171"/>
      <c r="Q1824" s="171"/>
      <c r="R1824" s="171"/>
      <c r="S1824" s="171"/>
      <c r="T1824" s="171"/>
      <c r="U1824" s="171"/>
      <c r="V1824" s="171"/>
      <c r="W1824" s="171"/>
      <c r="X1824" s="171"/>
      <c r="Y1824" s="171"/>
      <c r="Z1824" s="171"/>
      <c r="AA1824" s="171"/>
      <c r="AB1824" s="171"/>
      <c r="AC1824" s="171"/>
      <c r="AD1824" s="171"/>
      <c r="AE1824" s="171"/>
      <c r="AF1824" s="171"/>
      <c r="AG1824" s="171"/>
      <c r="AH1824" s="171"/>
      <c r="AI1824" s="171"/>
      <c r="AJ1824" s="171"/>
      <c r="AK1824" s="171"/>
      <c r="AL1824" s="171"/>
      <c r="AM1824" s="171"/>
      <c r="AN1824" s="171"/>
      <c r="AO1824" s="171"/>
      <c r="AP1824" s="171"/>
      <c r="AQ1824" s="171"/>
      <c r="AR1824" s="171"/>
      <c r="AS1824" s="171"/>
      <c r="AT1824" s="171"/>
      <c r="AU1824" s="171"/>
      <c r="AV1824" s="171"/>
      <c r="AW1824" s="171"/>
      <c r="AX1824" s="171"/>
      <c r="AY1824" s="171"/>
      <c r="AZ1824" s="171"/>
      <c r="BA1824" s="171"/>
      <c r="BB1824" s="171"/>
      <c r="BC1824" s="171"/>
      <c r="BD1824" s="171"/>
      <c r="BE1824" s="171"/>
      <c r="BF1824" s="171"/>
      <c r="BG1824" s="171"/>
      <c r="BH1824" s="184"/>
      <c r="BI1824" s="178"/>
      <c r="BJ1824" s="178"/>
      <c r="BK1824" s="172"/>
      <c r="BM1824" s="9"/>
    </row>
    <row r="1825" spans="2:65" x14ac:dyDescent="0.45">
      <c r="B1825" s="190"/>
      <c r="C1825" s="171"/>
      <c r="D1825" s="171"/>
      <c r="E1825" s="171"/>
      <c r="F1825" s="171"/>
      <c r="G1825" s="171"/>
      <c r="H1825" s="171"/>
      <c r="I1825" s="171"/>
      <c r="J1825" s="171"/>
      <c r="K1825" s="171"/>
      <c r="L1825" s="171"/>
      <c r="M1825" s="171"/>
      <c r="N1825" s="171"/>
      <c r="O1825" s="171"/>
      <c r="P1825" s="171"/>
      <c r="Q1825" s="171"/>
      <c r="R1825" s="171"/>
      <c r="S1825" s="171"/>
      <c r="T1825" s="171"/>
      <c r="U1825" s="171"/>
      <c r="V1825" s="171"/>
      <c r="W1825" s="171"/>
      <c r="X1825" s="171"/>
      <c r="Y1825" s="171"/>
      <c r="Z1825" s="171"/>
      <c r="AA1825" s="171"/>
      <c r="AB1825" s="171"/>
      <c r="AC1825" s="171"/>
      <c r="AD1825" s="171"/>
      <c r="AE1825" s="171"/>
      <c r="AF1825" s="171"/>
      <c r="AG1825" s="171"/>
      <c r="AH1825" s="171"/>
      <c r="AI1825" s="171"/>
      <c r="AJ1825" s="171"/>
      <c r="AK1825" s="171"/>
      <c r="AL1825" s="171"/>
      <c r="AM1825" s="171"/>
      <c r="AN1825" s="171"/>
      <c r="AO1825" s="171"/>
      <c r="AP1825" s="171"/>
      <c r="AQ1825" s="171"/>
      <c r="AR1825" s="171"/>
      <c r="AS1825" s="171"/>
      <c r="AT1825" s="171"/>
      <c r="AU1825" s="171"/>
      <c r="AV1825" s="171"/>
      <c r="AW1825" s="171"/>
      <c r="AX1825" s="171"/>
      <c r="AY1825" s="171"/>
      <c r="AZ1825" s="171"/>
      <c r="BA1825" s="171"/>
      <c r="BB1825" s="171"/>
      <c r="BC1825" s="171"/>
      <c r="BD1825" s="171"/>
      <c r="BE1825" s="171"/>
      <c r="BF1825" s="171"/>
      <c r="BG1825" s="171"/>
      <c r="BH1825" s="184"/>
      <c r="BI1825" s="178"/>
      <c r="BJ1825" s="178"/>
      <c r="BK1825" s="172"/>
      <c r="BM1825" s="9"/>
    </row>
    <row r="1826" spans="2:65" x14ac:dyDescent="0.45">
      <c r="B1826" s="190"/>
      <c r="C1826" s="171"/>
      <c r="D1826" s="171"/>
      <c r="E1826" s="171"/>
      <c r="F1826" s="171"/>
      <c r="G1826" s="171"/>
      <c r="H1826" s="171"/>
      <c r="I1826" s="171"/>
      <c r="J1826" s="171"/>
      <c r="K1826" s="171"/>
      <c r="L1826" s="171"/>
      <c r="M1826" s="171"/>
      <c r="N1826" s="171"/>
      <c r="O1826" s="171"/>
      <c r="P1826" s="171"/>
      <c r="Q1826" s="171"/>
      <c r="R1826" s="171"/>
      <c r="S1826" s="171"/>
      <c r="T1826" s="171"/>
      <c r="U1826" s="171"/>
      <c r="V1826" s="171"/>
      <c r="W1826" s="171"/>
      <c r="X1826" s="171"/>
      <c r="Y1826" s="171"/>
      <c r="Z1826" s="171"/>
      <c r="AA1826" s="171"/>
      <c r="AB1826" s="171"/>
      <c r="AC1826" s="171"/>
      <c r="AD1826" s="171"/>
      <c r="AE1826" s="171"/>
      <c r="AF1826" s="171"/>
      <c r="AG1826" s="171"/>
      <c r="AH1826" s="171"/>
      <c r="AI1826" s="171"/>
      <c r="AJ1826" s="171"/>
      <c r="AK1826" s="171"/>
      <c r="AL1826" s="171"/>
      <c r="AM1826" s="171"/>
      <c r="AN1826" s="171"/>
      <c r="AO1826" s="171"/>
      <c r="AP1826" s="171"/>
      <c r="AQ1826" s="171"/>
      <c r="AR1826" s="171"/>
      <c r="AS1826" s="171"/>
      <c r="AT1826" s="171"/>
      <c r="AU1826" s="171"/>
      <c r="AV1826" s="171"/>
      <c r="AW1826" s="171"/>
      <c r="AX1826" s="171"/>
      <c r="AY1826" s="171"/>
      <c r="AZ1826" s="171"/>
      <c r="BA1826" s="171"/>
      <c r="BB1826" s="171"/>
      <c r="BC1826" s="171"/>
      <c r="BD1826" s="171"/>
      <c r="BE1826" s="171"/>
      <c r="BF1826" s="171"/>
      <c r="BG1826" s="171"/>
      <c r="BH1826" s="184"/>
      <c r="BI1826" s="178"/>
      <c r="BJ1826" s="178"/>
      <c r="BK1826" s="172"/>
      <c r="BM1826" s="9"/>
    </row>
    <row r="1827" spans="2:65" x14ac:dyDescent="0.45">
      <c r="B1827" s="190"/>
      <c r="C1827" s="171"/>
      <c r="D1827" s="171"/>
      <c r="E1827" s="171"/>
      <c r="F1827" s="171"/>
      <c r="G1827" s="171"/>
      <c r="H1827" s="171"/>
      <c r="I1827" s="171"/>
      <c r="J1827" s="171"/>
      <c r="K1827" s="171"/>
      <c r="L1827" s="171"/>
      <c r="M1827" s="171"/>
      <c r="N1827" s="171"/>
      <c r="O1827" s="171"/>
      <c r="P1827" s="171"/>
      <c r="Q1827" s="171"/>
      <c r="R1827" s="171"/>
      <c r="S1827" s="171"/>
      <c r="T1827" s="171"/>
      <c r="U1827" s="171"/>
      <c r="V1827" s="171"/>
      <c r="W1827" s="171"/>
      <c r="X1827" s="171"/>
      <c r="Y1827" s="171"/>
      <c r="Z1827" s="171"/>
      <c r="AA1827" s="171"/>
      <c r="AB1827" s="171"/>
      <c r="AC1827" s="171"/>
      <c r="AD1827" s="171"/>
      <c r="AE1827" s="171"/>
      <c r="AF1827" s="171"/>
      <c r="AG1827" s="171"/>
      <c r="AH1827" s="171"/>
      <c r="AI1827" s="171"/>
      <c r="AJ1827" s="171"/>
      <c r="AK1827" s="171"/>
      <c r="AL1827" s="171"/>
      <c r="AM1827" s="171"/>
      <c r="AN1827" s="171"/>
      <c r="AO1827" s="171"/>
      <c r="AP1827" s="171"/>
      <c r="AQ1827" s="171"/>
      <c r="AR1827" s="171"/>
      <c r="AS1827" s="171"/>
      <c r="AT1827" s="171"/>
      <c r="AU1827" s="171"/>
      <c r="AV1827" s="171"/>
      <c r="AW1827" s="171"/>
      <c r="AX1827" s="171"/>
      <c r="AY1827" s="171"/>
      <c r="AZ1827" s="171"/>
      <c r="BA1827" s="171"/>
      <c r="BB1827" s="171"/>
      <c r="BC1827" s="171"/>
      <c r="BD1827" s="171"/>
      <c r="BE1827" s="171"/>
      <c r="BF1827" s="171"/>
      <c r="BG1827" s="171"/>
      <c r="BH1827" s="184"/>
      <c r="BI1827" s="178"/>
      <c r="BJ1827" s="178"/>
      <c r="BK1827" s="172"/>
      <c r="BM1827" s="9"/>
    </row>
    <row r="1828" spans="2:65" x14ac:dyDescent="0.45">
      <c r="B1828" s="190"/>
      <c r="C1828" s="171"/>
      <c r="D1828" s="171"/>
      <c r="E1828" s="171"/>
      <c r="F1828" s="171"/>
      <c r="G1828" s="171"/>
      <c r="H1828" s="171"/>
      <c r="I1828" s="171"/>
      <c r="J1828" s="171"/>
      <c r="K1828" s="171"/>
      <c r="L1828" s="171"/>
      <c r="M1828" s="171"/>
      <c r="N1828" s="171"/>
      <c r="O1828" s="171"/>
      <c r="P1828" s="171"/>
      <c r="Q1828" s="171"/>
      <c r="R1828" s="171"/>
      <c r="S1828" s="171"/>
      <c r="T1828" s="171"/>
      <c r="U1828" s="171"/>
      <c r="V1828" s="171"/>
      <c r="W1828" s="171"/>
      <c r="X1828" s="171"/>
      <c r="Y1828" s="171"/>
      <c r="Z1828" s="171"/>
      <c r="AA1828" s="171"/>
      <c r="AB1828" s="171"/>
      <c r="AC1828" s="171"/>
      <c r="AD1828" s="171"/>
      <c r="AE1828" s="171"/>
      <c r="AF1828" s="171"/>
      <c r="AG1828" s="171"/>
      <c r="AH1828" s="171"/>
      <c r="AI1828" s="171"/>
      <c r="AJ1828" s="171"/>
      <c r="AK1828" s="171"/>
      <c r="AL1828" s="171"/>
      <c r="AM1828" s="171"/>
      <c r="AN1828" s="171"/>
      <c r="AO1828" s="171"/>
      <c r="AP1828" s="171"/>
      <c r="AQ1828" s="171"/>
      <c r="AR1828" s="171"/>
      <c r="AS1828" s="171"/>
      <c r="AT1828" s="171"/>
      <c r="AU1828" s="171"/>
      <c r="AV1828" s="171"/>
      <c r="AW1828" s="171"/>
      <c r="AX1828" s="171"/>
      <c r="AY1828" s="171"/>
      <c r="AZ1828" s="171"/>
      <c r="BA1828" s="171"/>
      <c r="BB1828" s="171"/>
      <c r="BC1828" s="171"/>
      <c r="BD1828" s="171"/>
      <c r="BE1828" s="171"/>
      <c r="BF1828" s="171"/>
      <c r="BG1828" s="171"/>
      <c r="BH1828" s="184"/>
      <c r="BI1828" s="178"/>
      <c r="BJ1828" s="178"/>
      <c r="BK1828" s="172"/>
      <c r="BM1828" s="9"/>
    </row>
    <row r="1829" spans="2:65" x14ac:dyDescent="0.45">
      <c r="B1829" s="190"/>
      <c r="C1829" s="171"/>
      <c r="D1829" s="171"/>
      <c r="E1829" s="171"/>
      <c r="F1829" s="171"/>
      <c r="G1829" s="171"/>
      <c r="H1829" s="171"/>
      <c r="I1829" s="171"/>
      <c r="J1829" s="171"/>
      <c r="K1829" s="171"/>
      <c r="L1829" s="171"/>
      <c r="M1829" s="171"/>
      <c r="N1829" s="171"/>
      <c r="O1829" s="171"/>
      <c r="P1829" s="171"/>
      <c r="Q1829" s="171"/>
      <c r="R1829" s="171"/>
      <c r="S1829" s="171"/>
      <c r="T1829" s="171"/>
      <c r="U1829" s="171"/>
      <c r="V1829" s="171"/>
      <c r="W1829" s="171"/>
      <c r="X1829" s="171"/>
      <c r="Y1829" s="171"/>
      <c r="Z1829" s="171"/>
      <c r="AA1829" s="171"/>
      <c r="AB1829" s="171"/>
      <c r="AC1829" s="171"/>
      <c r="AD1829" s="171"/>
      <c r="AE1829" s="171"/>
      <c r="AF1829" s="171"/>
      <c r="AG1829" s="171"/>
      <c r="AH1829" s="171"/>
      <c r="AI1829" s="171"/>
      <c r="AJ1829" s="171"/>
      <c r="AK1829" s="171"/>
      <c r="AL1829" s="171"/>
      <c r="AM1829" s="171"/>
      <c r="AN1829" s="171"/>
      <c r="AO1829" s="171"/>
      <c r="AP1829" s="171"/>
      <c r="AQ1829" s="171"/>
      <c r="AR1829" s="171"/>
      <c r="AS1829" s="171"/>
      <c r="AT1829" s="171"/>
      <c r="AU1829" s="171"/>
      <c r="AV1829" s="171"/>
      <c r="AW1829" s="171"/>
      <c r="AX1829" s="171"/>
      <c r="AY1829" s="171"/>
      <c r="AZ1829" s="171"/>
      <c r="BA1829" s="171"/>
      <c r="BB1829" s="171"/>
      <c r="BC1829" s="171"/>
      <c r="BD1829" s="171"/>
      <c r="BE1829" s="171"/>
      <c r="BF1829" s="171"/>
      <c r="BG1829" s="171"/>
      <c r="BH1829" s="184"/>
      <c r="BI1829" s="178"/>
      <c r="BJ1829" s="178"/>
      <c r="BK1829" s="172"/>
      <c r="BM1829" s="9"/>
    </row>
    <row r="1830" spans="2:65" x14ac:dyDescent="0.45">
      <c r="B1830" s="190"/>
      <c r="C1830" s="171"/>
      <c r="D1830" s="171"/>
      <c r="E1830" s="171"/>
      <c r="F1830" s="171"/>
      <c r="G1830" s="171"/>
      <c r="H1830" s="171"/>
      <c r="I1830" s="171"/>
      <c r="J1830" s="171"/>
      <c r="K1830" s="171"/>
      <c r="L1830" s="171"/>
      <c r="M1830" s="171"/>
      <c r="N1830" s="171"/>
      <c r="O1830" s="171"/>
      <c r="P1830" s="171"/>
      <c r="Q1830" s="171"/>
      <c r="R1830" s="171"/>
      <c r="S1830" s="171"/>
      <c r="T1830" s="171"/>
      <c r="U1830" s="171"/>
      <c r="V1830" s="171"/>
      <c r="W1830" s="171"/>
      <c r="X1830" s="171"/>
      <c r="Y1830" s="171"/>
      <c r="Z1830" s="171"/>
      <c r="AA1830" s="171"/>
      <c r="AB1830" s="171"/>
      <c r="AC1830" s="171"/>
      <c r="AD1830" s="171"/>
      <c r="AE1830" s="171"/>
      <c r="AF1830" s="171"/>
      <c r="AG1830" s="171"/>
      <c r="AH1830" s="171"/>
      <c r="AI1830" s="171"/>
      <c r="AJ1830" s="171"/>
      <c r="AK1830" s="171"/>
      <c r="AL1830" s="171"/>
      <c r="AM1830" s="171"/>
      <c r="AN1830" s="171"/>
      <c r="AO1830" s="171"/>
      <c r="AP1830" s="171"/>
      <c r="AQ1830" s="171"/>
      <c r="AR1830" s="171"/>
      <c r="AS1830" s="171"/>
      <c r="AT1830" s="171"/>
      <c r="AU1830" s="171"/>
      <c r="AV1830" s="171"/>
      <c r="AW1830" s="171"/>
      <c r="AX1830" s="171"/>
      <c r="AY1830" s="171"/>
      <c r="AZ1830" s="171"/>
      <c r="BA1830" s="171"/>
      <c r="BB1830" s="171"/>
      <c r="BC1830" s="171"/>
      <c r="BD1830" s="171"/>
      <c r="BE1830" s="171"/>
      <c r="BF1830" s="171"/>
      <c r="BG1830" s="171"/>
      <c r="BH1830" s="184"/>
      <c r="BI1830" s="178"/>
      <c r="BJ1830" s="178"/>
      <c r="BK1830" s="172"/>
      <c r="BM1830" s="9"/>
    </row>
    <row r="1831" spans="2:65" x14ac:dyDescent="0.45">
      <c r="B1831" s="190"/>
      <c r="C1831" s="171"/>
      <c r="D1831" s="171"/>
      <c r="E1831" s="171"/>
      <c r="F1831" s="171"/>
      <c r="G1831" s="171"/>
      <c r="H1831" s="171"/>
      <c r="I1831" s="171"/>
      <c r="J1831" s="171"/>
      <c r="K1831" s="171"/>
      <c r="L1831" s="171"/>
      <c r="M1831" s="171"/>
      <c r="N1831" s="171"/>
      <c r="O1831" s="171"/>
      <c r="P1831" s="171"/>
      <c r="Q1831" s="171"/>
      <c r="R1831" s="171"/>
      <c r="S1831" s="171"/>
      <c r="T1831" s="171"/>
      <c r="U1831" s="171"/>
      <c r="V1831" s="171"/>
      <c r="W1831" s="171"/>
      <c r="X1831" s="171"/>
      <c r="Y1831" s="171"/>
      <c r="Z1831" s="171"/>
      <c r="AA1831" s="171"/>
      <c r="AB1831" s="171"/>
      <c r="AC1831" s="171"/>
      <c r="AD1831" s="171"/>
      <c r="AE1831" s="171"/>
      <c r="AF1831" s="171"/>
      <c r="AG1831" s="171"/>
      <c r="AH1831" s="171"/>
      <c r="AI1831" s="171"/>
      <c r="AJ1831" s="171"/>
      <c r="AK1831" s="171"/>
      <c r="AL1831" s="171"/>
      <c r="AM1831" s="171"/>
      <c r="AN1831" s="171"/>
      <c r="AO1831" s="171"/>
      <c r="AP1831" s="171"/>
      <c r="AQ1831" s="171"/>
      <c r="AR1831" s="171"/>
      <c r="AS1831" s="171"/>
      <c r="AT1831" s="171"/>
      <c r="AU1831" s="171"/>
      <c r="AV1831" s="171"/>
      <c r="AW1831" s="171"/>
      <c r="AX1831" s="171"/>
      <c r="AY1831" s="171"/>
      <c r="AZ1831" s="171"/>
      <c r="BA1831" s="171"/>
      <c r="BB1831" s="171"/>
      <c r="BC1831" s="171"/>
      <c r="BD1831" s="171"/>
      <c r="BE1831" s="171"/>
      <c r="BF1831" s="171"/>
      <c r="BG1831" s="171"/>
      <c r="BH1831" s="184"/>
      <c r="BI1831" s="178"/>
      <c r="BJ1831" s="178"/>
      <c r="BK1831" s="172"/>
      <c r="BM1831" s="9"/>
    </row>
    <row r="1832" spans="2:65" x14ac:dyDescent="0.45">
      <c r="B1832" s="190"/>
      <c r="C1832" s="171"/>
      <c r="D1832" s="171"/>
      <c r="E1832" s="171"/>
      <c r="F1832" s="171"/>
      <c r="G1832" s="171"/>
      <c r="H1832" s="171"/>
      <c r="I1832" s="171"/>
      <c r="J1832" s="171"/>
      <c r="K1832" s="171"/>
      <c r="L1832" s="171"/>
      <c r="M1832" s="171"/>
      <c r="N1832" s="171"/>
      <c r="O1832" s="171"/>
      <c r="P1832" s="171"/>
      <c r="Q1832" s="171"/>
      <c r="R1832" s="171"/>
      <c r="S1832" s="171"/>
      <c r="T1832" s="171"/>
      <c r="U1832" s="171"/>
      <c r="V1832" s="171"/>
      <c r="W1832" s="171"/>
      <c r="X1832" s="171"/>
      <c r="Y1832" s="171"/>
      <c r="Z1832" s="171"/>
      <c r="AA1832" s="171"/>
      <c r="AB1832" s="171"/>
      <c r="AC1832" s="171"/>
      <c r="AD1832" s="171"/>
      <c r="AE1832" s="171"/>
      <c r="AF1832" s="171"/>
      <c r="AG1832" s="171"/>
      <c r="AH1832" s="171"/>
      <c r="AI1832" s="171"/>
      <c r="AJ1832" s="171"/>
      <c r="AK1832" s="171"/>
      <c r="AL1832" s="171"/>
      <c r="AM1832" s="171"/>
      <c r="AN1832" s="171"/>
      <c r="AO1832" s="171"/>
      <c r="AP1832" s="171"/>
      <c r="AQ1832" s="171"/>
      <c r="AR1832" s="171"/>
      <c r="AS1832" s="171"/>
      <c r="AT1832" s="171"/>
      <c r="AU1832" s="171"/>
      <c r="AV1832" s="171"/>
      <c r="AW1832" s="171"/>
      <c r="AX1832" s="171"/>
      <c r="AY1832" s="171"/>
      <c r="AZ1832" s="171"/>
      <c r="BA1832" s="171"/>
      <c r="BB1832" s="171"/>
      <c r="BC1832" s="171"/>
      <c r="BD1832" s="171"/>
      <c r="BE1832" s="171"/>
      <c r="BF1832" s="171"/>
      <c r="BG1832" s="171"/>
      <c r="BH1832" s="184"/>
      <c r="BI1832" s="178"/>
      <c r="BJ1832" s="178"/>
      <c r="BK1832" s="172"/>
      <c r="BM1832" s="9"/>
    </row>
    <row r="1833" spans="2:65" x14ac:dyDescent="0.45">
      <c r="B1833" s="190"/>
      <c r="C1833" s="171"/>
      <c r="D1833" s="171"/>
      <c r="E1833" s="171"/>
      <c r="F1833" s="171"/>
      <c r="G1833" s="171"/>
      <c r="H1833" s="171"/>
      <c r="I1833" s="171"/>
      <c r="J1833" s="171"/>
      <c r="K1833" s="171"/>
      <c r="L1833" s="171"/>
      <c r="M1833" s="171"/>
      <c r="N1833" s="171"/>
      <c r="O1833" s="171"/>
      <c r="P1833" s="171"/>
      <c r="Q1833" s="171"/>
      <c r="R1833" s="171"/>
      <c r="S1833" s="171"/>
      <c r="T1833" s="171"/>
      <c r="U1833" s="171"/>
      <c r="V1833" s="171"/>
      <c r="W1833" s="171"/>
      <c r="X1833" s="171"/>
      <c r="Y1833" s="171"/>
      <c r="Z1833" s="171"/>
      <c r="AA1833" s="171"/>
      <c r="AB1833" s="171"/>
      <c r="AC1833" s="171"/>
      <c r="AD1833" s="171"/>
      <c r="AE1833" s="171"/>
      <c r="AF1833" s="171"/>
      <c r="AG1833" s="171"/>
      <c r="AH1833" s="171"/>
      <c r="AI1833" s="171"/>
      <c r="AJ1833" s="171"/>
      <c r="AK1833" s="171"/>
      <c r="AL1833" s="171"/>
      <c r="AM1833" s="171"/>
      <c r="AN1833" s="171"/>
      <c r="AO1833" s="171"/>
      <c r="AP1833" s="171"/>
      <c r="AQ1833" s="171"/>
      <c r="AR1833" s="171"/>
      <c r="AS1833" s="171"/>
      <c r="AT1833" s="171"/>
      <c r="AU1833" s="171"/>
      <c r="AV1833" s="171"/>
      <c r="AW1833" s="171"/>
      <c r="AX1833" s="171"/>
      <c r="AY1833" s="171"/>
      <c r="AZ1833" s="171"/>
      <c r="BA1833" s="171"/>
      <c r="BB1833" s="171"/>
      <c r="BC1833" s="171"/>
      <c r="BD1833" s="171"/>
      <c r="BE1833" s="171"/>
      <c r="BF1833" s="171"/>
      <c r="BG1833" s="171"/>
      <c r="BH1833" s="184"/>
      <c r="BI1833" s="178"/>
      <c r="BJ1833" s="178"/>
      <c r="BK1833" s="172"/>
      <c r="BM1833" s="9"/>
    </row>
    <row r="1834" spans="2:65" x14ac:dyDescent="0.45">
      <c r="B1834" s="190"/>
      <c r="C1834" s="171"/>
      <c r="D1834" s="171"/>
      <c r="E1834" s="171"/>
      <c r="F1834" s="171"/>
      <c r="G1834" s="171"/>
      <c r="H1834" s="171"/>
      <c r="I1834" s="171"/>
      <c r="J1834" s="171"/>
      <c r="K1834" s="171"/>
      <c r="L1834" s="171"/>
      <c r="M1834" s="171"/>
      <c r="N1834" s="171"/>
      <c r="O1834" s="171"/>
      <c r="P1834" s="171"/>
      <c r="Q1834" s="171"/>
      <c r="R1834" s="171"/>
      <c r="S1834" s="171"/>
      <c r="T1834" s="171"/>
      <c r="U1834" s="171"/>
      <c r="V1834" s="171"/>
      <c r="W1834" s="171"/>
      <c r="X1834" s="171"/>
      <c r="Y1834" s="171"/>
      <c r="Z1834" s="171"/>
      <c r="AA1834" s="171"/>
      <c r="AB1834" s="171"/>
      <c r="AC1834" s="171"/>
      <c r="AD1834" s="171"/>
      <c r="AE1834" s="171"/>
      <c r="AF1834" s="171"/>
      <c r="AG1834" s="171"/>
      <c r="AH1834" s="171"/>
      <c r="AI1834" s="171"/>
      <c r="AJ1834" s="171"/>
      <c r="AK1834" s="171"/>
      <c r="AL1834" s="171"/>
      <c r="AM1834" s="171"/>
      <c r="AN1834" s="171"/>
      <c r="AO1834" s="171"/>
      <c r="AP1834" s="171"/>
      <c r="AQ1834" s="171"/>
      <c r="AR1834" s="171"/>
      <c r="AS1834" s="171"/>
      <c r="AT1834" s="171"/>
      <c r="AU1834" s="171"/>
      <c r="AV1834" s="171"/>
      <c r="AW1834" s="171"/>
      <c r="AX1834" s="171"/>
      <c r="AY1834" s="171"/>
      <c r="AZ1834" s="171"/>
      <c r="BA1834" s="171"/>
      <c r="BB1834" s="171"/>
      <c r="BC1834" s="171"/>
      <c r="BD1834" s="171"/>
      <c r="BE1834" s="171"/>
      <c r="BF1834" s="171"/>
      <c r="BG1834" s="171"/>
      <c r="BH1834" s="184"/>
      <c r="BI1834" s="178"/>
      <c r="BJ1834" s="178"/>
      <c r="BK1834" s="172"/>
      <c r="BM1834" s="9"/>
    </row>
    <row r="1835" spans="2:65" x14ac:dyDescent="0.45">
      <c r="B1835" s="190"/>
      <c r="C1835" s="171"/>
      <c r="D1835" s="171"/>
      <c r="E1835" s="171"/>
      <c r="F1835" s="171"/>
      <c r="G1835" s="171"/>
      <c r="H1835" s="171"/>
      <c r="I1835" s="171"/>
      <c r="J1835" s="171"/>
      <c r="K1835" s="171"/>
      <c r="L1835" s="171"/>
      <c r="M1835" s="171"/>
      <c r="N1835" s="171"/>
      <c r="O1835" s="171"/>
      <c r="P1835" s="171"/>
      <c r="Q1835" s="171"/>
      <c r="R1835" s="171"/>
      <c r="S1835" s="171"/>
      <c r="T1835" s="171"/>
      <c r="U1835" s="171"/>
      <c r="V1835" s="171"/>
      <c r="W1835" s="171"/>
      <c r="X1835" s="171"/>
      <c r="Y1835" s="171"/>
      <c r="Z1835" s="171"/>
      <c r="AA1835" s="171"/>
      <c r="AB1835" s="171"/>
      <c r="AC1835" s="171"/>
      <c r="AD1835" s="171"/>
      <c r="AE1835" s="171"/>
      <c r="AF1835" s="171"/>
      <c r="AG1835" s="171"/>
      <c r="AH1835" s="171"/>
      <c r="AI1835" s="171"/>
      <c r="AJ1835" s="171"/>
      <c r="AK1835" s="171"/>
      <c r="AL1835" s="171"/>
      <c r="AM1835" s="171"/>
      <c r="AN1835" s="171"/>
      <c r="AO1835" s="171"/>
      <c r="AP1835" s="171"/>
      <c r="AQ1835" s="171"/>
      <c r="AR1835" s="171"/>
      <c r="AS1835" s="171"/>
      <c r="AT1835" s="171"/>
      <c r="AU1835" s="171"/>
      <c r="AV1835" s="171"/>
      <c r="AW1835" s="171"/>
      <c r="AX1835" s="171"/>
      <c r="AY1835" s="171"/>
      <c r="AZ1835" s="171"/>
      <c r="BA1835" s="171"/>
      <c r="BB1835" s="171"/>
      <c r="BC1835" s="171"/>
      <c r="BD1835" s="171"/>
      <c r="BE1835" s="171"/>
      <c r="BF1835" s="171"/>
      <c r="BG1835" s="171"/>
      <c r="BH1835" s="184"/>
      <c r="BI1835" s="178"/>
      <c r="BJ1835" s="178"/>
      <c r="BK1835" s="172"/>
      <c r="BM1835" s="9"/>
    </row>
    <row r="1836" spans="2:65" x14ac:dyDescent="0.45">
      <c r="B1836" s="190"/>
      <c r="C1836" s="171"/>
      <c r="D1836" s="171"/>
      <c r="E1836" s="171"/>
      <c r="F1836" s="171"/>
      <c r="G1836" s="171"/>
      <c r="H1836" s="171"/>
      <c r="I1836" s="171"/>
      <c r="J1836" s="171"/>
      <c r="K1836" s="171"/>
      <c r="L1836" s="171"/>
      <c r="M1836" s="171"/>
      <c r="N1836" s="171"/>
      <c r="O1836" s="171"/>
      <c r="P1836" s="171"/>
      <c r="Q1836" s="171"/>
      <c r="R1836" s="171"/>
      <c r="S1836" s="171"/>
      <c r="T1836" s="171"/>
      <c r="U1836" s="171"/>
      <c r="V1836" s="171"/>
      <c r="W1836" s="171"/>
      <c r="X1836" s="171"/>
      <c r="Y1836" s="171"/>
      <c r="Z1836" s="171"/>
      <c r="AA1836" s="171"/>
      <c r="AB1836" s="171"/>
      <c r="AC1836" s="171"/>
      <c r="AD1836" s="171"/>
      <c r="AE1836" s="171"/>
      <c r="AF1836" s="171"/>
      <c r="AG1836" s="171"/>
      <c r="AH1836" s="171"/>
      <c r="AI1836" s="171"/>
      <c r="AJ1836" s="171"/>
      <c r="AK1836" s="171"/>
      <c r="AL1836" s="171"/>
      <c r="AM1836" s="171"/>
      <c r="AN1836" s="171"/>
      <c r="AO1836" s="171"/>
      <c r="AP1836" s="171"/>
      <c r="AQ1836" s="171"/>
      <c r="AR1836" s="171"/>
      <c r="AS1836" s="171"/>
      <c r="AT1836" s="171"/>
      <c r="AU1836" s="171"/>
      <c r="AV1836" s="171"/>
      <c r="AW1836" s="171"/>
      <c r="AX1836" s="171"/>
      <c r="AY1836" s="171"/>
      <c r="AZ1836" s="171"/>
      <c r="BA1836" s="171"/>
      <c r="BB1836" s="171"/>
      <c r="BC1836" s="171"/>
      <c r="BD1836" s="171"/>
      <c r="BE1836" s="171"/>
      <c r="BF1836" s="171"/>
      <c r="BG1836" s="171"/>
      <c r="BH1836" s="184"/>
      <c r="BI1836" s="178"/>
      <c r="BJ1836" s="178"/>
      <c r="BK1836" s="172"/>
      <c r="BM1836" s="9"/>
    </row>
    <row r="1837" spans="2:65" x14ac:dyDescent="0.45">
      <c r="B1837" s="190"/>
      <c r="C1837" s="171"/>
      <c r="D1837" s="171"/>
      <c r="E1837" s="171"/>
      <c r="F1837" s="171"/>
      <c r="G1837" s="171"/>
      <c r="H1837" s="171"/>
      <c r="I1837" s="171"/>
      <c r="J1837" s="171"/>
      <c r="K1837" s="171"/>
      <c r="L1837" s="171"/>
      <c r="M1837" s="171"/>
      <c r="N1837" s="171"/>
      <c r="O1837" s="171"/>
      <c r="P1837" s="171"/>
      <c r="Q1837" s="171"/>
      <c r="R1837" s="171"/>
      <c r="S1837" s="171"/>
      <c r="T1837" s="171"/>
      <c r="U1837" s="171"/>
      <c r="V1837" s="171"/>
      <c r="W1837" s="171"/>
      <c r="X1837" s="171"/>
      <c r="Y1837" s="171"/>
      <c r="Z1837" s="171"/>
      <c r="AA1837" s="171"/>
      <c r="AB1837" s="171"/>
      <c r="AC1837" s="171"/>
      <c r="AD1837" s="171"/>
      <c r="AE1837" s="171"/>
      <c r="AF1837" s="171"/>
      <c r="AG1837" s="171"/>
      <c r="AH1837" s="171"/>
      <c r="AI1837" s="171"/>
      <c r="AJ1837" s="171"/>
      <c r="AK1837" s="171"/>
      <c r="AL1837" s="171"/>
      <c r="AM1837" s="171"/>
      <c r="AN1837" s="171"/>
      <c r="AO1837" s="171"/>
      <c r="AP1837" s="171"/>
      <c r="AQ1837" s="171"/>
      <c r="AR1837" s="171"/>
      <c r="AS1837" s="171"/>
      <c r="AT1837" s="171"/>
      <c r="AU1837" s="171"/>
      <c r="AV1837" s="171"/>
      <c r="AW1837" s="171"/>
      <c r="AX1837" s="171"/>
      <c r="AY1837" s="171"/>
      <c r="AZ1837" s="171"/>
      <c r="BA1837" s="171"/>
      <c r="BB1837" s="171"/>
      <c r="BC1837" s="171"/>
      <c r="BD1837" s="171"/>
      <c r="BE1837" s="171"/>
      <c r="BF1837" s="171"/>
      <c r="BG1837" s="171"/>
      <c r="BH1837" s="184"/>
      <c r="BI1837" s="178"/>
      <c r="BJ1837" s="178"/>
      <c r="BK1837" s="172"/>
      <c r="BM1837" s="9"/>
    </row>
    <row r="1838" spans="2:65" x14ac:dyDescent="0.45">
      <c r="B1838" s="190"/>
      <c r="C1838" s="171"/>
      <c r="D1838" s="171"/>
      <c r="E1838" s="171"/>
      <c r="F1838" s="171"/>
      <c r="G1838" s="171"/>
      <c r="H1838" s="171"/>
      <c r="I1838" s="171"/>
      <c r="J1838" s="171"/>
      <c r="K1838" s="171"/>
      <c r="L1838" s="171"/>
      <c r="M1838" s="171"/>
      <c r="N1838" s="171"/>
      <c r="O1838" s="171"/>
      <c r="P1838" s="171"/>
      <c r="Q1838" s="171"/>
      <c r="R1838" s="171"/>
      <c r="S1838" s="171"/>
      <c r="T1838" s="171"/>
      <c r="U1838" s="171"/>
      <c r="V1838" s="171"/>
      <c r="W1838" s="171"/>
      <c r="X1838" s="171"/>
      <c r="Y1838" s="171"/>
      <c r="Z1838" s="171"/>
      <c r="AA1838" s="171"/>
      <c r="AB1838" s="171"/>
      <c r="AC1838" s="171"/>
      <c r="AD1838" s="171"/>
      <c r="AE1838" s="171"/>
      <c r="AF1838" s="171"/>
      <c r="AG1838" s="171"/>
      <c r="AH1838" s="171"/>
      <c r="AI1838" s="171"/>
      <c r="AJ1838" s="171"/>
      <c r="AK1838" s="171"/>
      <c r="AL1838" s="171"/>
      <c r="AM1838" s="171"/>
      <c r="AN1838" s="171"/>
      <c r="AO1838" s="171"/>
      <c r="AP1838" s="171"/>
      <c r="AQ1838" s="171"/>
      <c r="AR1838" s="171"/>
      <c r="AS1838" s="171"/>
      <c r="AT1838" s="171"/>
      <c r="AU1838" s="171"/>
      <c r="AV1838" s="171"/>
      <c r="AW1838" s="171"/>
      <c r="AX1838" s="171"/>
      <c r="AY1838" s="171"/>
      <c r="AZ1838" s="171"/>
      <c r="BA1838" s="171"/>
      <c r="BB1838" s="171"/>
      <c r="BC1838" s="171"/>
      <c r="BD1838" s="171"/>
      <c r="BE1838" s="171"/>
      <c r="BF1838" s="171"/>
      <c r="BG1838" s="171"/>
      <c r="BH1838" s="184"/>
      <c r="BI1838" s="178"/>
      <c r="BJ1838" s="178"/>
      <c r="BK1838" s="172"/>
      <c r="BM1838" s="9"/>
    </row>
    <row r="1839" spans="2:65" x14ac:dyDescent="0.45">
      <c r="B1839" s="190"/>
      <c r="C1839" s="171"/>
      <c r="D1839" s="171"/>
      <c r="E1839" s="171"/>
      <c r="F1839" s="171"/>
      <c r="G1839" s="171"/>
      <c r="H1839" s="171"/>
      <c r="I1839" s="171"/>
      <c r="J1839" s="171"/>
      <c r="K1839" s="171"/>
      <c r="L1839" s="171"/>
      <c r="M1839" s="171"/>
      <c r="N1839" s="171"/>
      <c r="O1839" s="171"/>
      <c r="P1839" s="171"/>
      <c r="Q1839" s="171"/>
      <c r="R1839" s="171"/>
      <c r="S1839" s="171"/>
      <c r="T1839" s="171"/>
      <c r="U1839" s="171"/>
      <c r="V1839" s="171"/>
      <c r="W1839" s="171"/>
      <c r="X1839" s="171"/>
      <c r="Y1839" s="171"/>
      <c r="Z1839" s="171"/>
      <c r="AA1839" s="171"/>
      <c r="AB1839" s="171"/>
      <c r="AC1839" s="171"/>
      <c r="AD1839" s="171"/>
      <c r="AE1839" s="171"/>
      <c r="AF1839" s="171"/>
      <c r="AG1839" s="171"/>
      <c r="AH1839" s="171"/>
      <c r="AI1839" s="171"/>
      <c r="AJ1839" s="171"/>
      <c r="AK1839" s="171"/>
      <c r="AL1839" s="171"/>
      <c r="AM1839" s="171"/>
      <c r="AN1839" s="171"/>
      <c r="AO1839" s="171"/>
      <c r="AP1839" s="171"/>
      <c r="AQ1839" s="171"/>
      <c r="AR1839" s="171"/>
      <c r="AS1839" s="171"/>
      <c r="AT1839" s="171"/>
      <c r="AU1839" s="171"/>
      <c r="AV1839" s="171"/>
      <c r="AW1839" s="171"/>
      <c r="AX1839" s="171"/>
      <c r="AY1839" s="171"/>
      <c r="AZ1839" s="171"/>
      <c r="BA1839" s="171"/>
      <c r="BB1839" s="171"/>
      <c r="BC1839" s="171"/>
      <c r="BD1839" s="171"/>
      <c r="BE1839" s="171"/>
      <c r="BF1839" s="171"/>
      <c r="BG1839" s="171"/>
      <c r="BH1839" s="184"/>
      <c r="BI1839" s="178"/>
      <c r="BJ1839" s="178"/>
      <c r="BK1839" s="172"/>
      <c r="BM1839" s="9"/>
    </row>
    <row r="1840" spans="2:65" x14ac:dyDescent="0.45">
      <c r="B1840" s="190"/>
      <c r="C1840" s="171"/>
      <c r="D1840" s="171"/>
      <c r="E1840" s="171"/>
      <c r="F1840" s="171"/>
      <c r="G1840" s="171"/>
      <c r="H1840" s="171"/>
      <c r="I1840" s="171"/>
      <c r="J1840" s="171"/>
      <c r="K1840" s="171"/>
      <c r="L1840" s="171"/>
      <c r="M1840" s="171"/>
      <c r="N1840" s="171"/>
      <c r="O1840" s="171"/>
      <c r="P1840" s="171"/>
      <c r="Q1840" s="171"/>
      <c r="R1840" s="171"/>
      <c r="S1840" s="171"/>
      <c r="T1840" s="171"/>
      <c r="U1840" s="171"/>
      <c r="V1840" s="171"/>
      <c r="W1840" s="171"/>
      <c r="X1840" s="171"/>
      <c r="Y1840" s="171"/>
      <c r="Z1840" s="171"/>
      <c r="AA1840" s="171"/>
      <c r="AB1840" s="171"/>
      <c r="AC1840" s="171"/>
      <c r="AD1840" s="171"/>
      <c r="AE1840" s="171"/>
      <c r="AF1840" s="171"/>
      <c r="AG1840" s="171"/>
      <c r="AH1840" s="171"/>
      <c r="AI1840" s="171"/>
      <c r="AJ1840" s="171"/>
      <c r="AK1840" s="171"/>
      <c r="AL1840" s="171"/>
      <c r="AM1840" s="171"/>
      <c r="AN1840" s="171"/>
      <c r="AO1840" s="171"/>
      <c r="AP1840" s="171"/>
      <c r="AQ1840" s="171"/>
      <c r="AR1840" s="171"/>
      <c r="AS1840" s="171"/>
      <c r="AT1840" s="171"/>
      <c r="AU1840" s="171"/>
      <c r="AV1840" s="171"/>
      <c r="AW1840" s="171"/>
      <c r="AX1840" s="171"/>
      <c r="AY1840" s="171"/>
      <c r="AZ1840" s="171"/>
      <c r="BA1840" s="171"/>
      <c r="BB1840" s="171"/>
      <c r="BC1840" s="171"/>
      <c r="BD1840" s="171"/>
      <c r="BE1840" s="171"/>
      <c r="BF1840" s="171"/>
      <c r="BG1840" s="171"/>
      <c r="BH1840" s="184"/>
      <c r="BI1840" s="178"/>
      <c r="BJ1840" s="178"/>
      <c r="BK1840" s="172"/>
      <c r="BM1840" s="9"/>
    </row>
    <row r="1841" spans="1:123" x14ac:dyDescent="0.45">
      <c r="B1841" s="190"/>
      <c r="C1841" s="171"/>
      <c r="D1841" s="171"/>
      <c r="E1841" s="171"/>
      <c r="F1841" s="171"/>
      <c r="G1841" s="171"/>
      <c r="H1841" s="171"/>
      <c r="I1841" s="171"/>
      <c r="J1841" s="171"/>
      <c r="K1841" s="171"/>
      <c r="L1841" s="171"/>
      <c r="M1841" s="171"/>
      <c r="N1841" s="171"/>
      <c r="O1841" s="171"/>
      <c r="P1841" s="171"/>
      <c r="Q1841" s="171"/>
      <c r="R1841" s="171"/>
      <c r="S1841" s="171"/>
      <c r="T1841" s="171"/>
      <c r="U1841" s="171"/>
      <c r="V1841" s="171"/>
      <c r="W1841" s="171"/>
      <c r="X1841" s="171"/>
      <c r="Y1841" s="171"/>
      <c r="Z1841" s="171"/>
      <c r="AA1841" s="171"/>
      <c r="AB1841" s="171"/>
      <c r="AC1841" s="171"/>
      <c r="AD1841" s="171"/>
      <c r="AE1841" s="171"/>
      <c r="AF1841" s="171"/>
      <c r="AG1841" s="171"/>
      <c r="AH1841" s="171"/>
      <c r="AI1841" s="171"/>
      <c r="AJ1841" s="171"/>
      <c r="AK1841" s="171"/>
      <c r="AL1841" s="171"/>
      <c r="AM1841" s="171"/>
      <c r="AN1841" s="171"/>
      <c r="AO1841" s="171"/>
      <c r="AP1841" s="171"/>
      <c r="AQ1841" s="171"/>
      <c r="AR1841" s="171"/>
      <c r="AS1841" s="171"/>
      <c r="AT1841" s="171"/>
      <c r="AU1841" s="171"/>
      <c r="AV1841" s="171"/>
      <c r="AW1841" s="171"/>
      <c r="AX1841" s="171"/>
      <c r="AY1841" s="171"/>
      <c r="AZ1841" s="171"/>
      <c r="BA1841" s="171"/>
      <c r="BB1841" s="171"/>
      <c r="BC1841" s="171"/>
      <c r="BD1841" s="171"/>
      <c r="BE1841" s="171"/>
      <c r="BF1841" s="171"/>
      <c r="BG1841" s="171"/>
      <c r="BH1841" s="184"/>
      <c r="BI1841" s="178"/>
      <c r="BJ1841" s="178"/>
      <c r="BK1841" s="172"/>
      <c r="BM1841" s="9"/>
    </row>
    <row r="1842" spans="1:123" x14ac:dyDescent="0.45">
      <c r="B1842" s="190"/>
      <c r="C1842" s="171"/>
      <c r="D1842" s="171"/>
      <c r="E1842" s="171"/>
      <c r="F1842" s="171"/>
      <c r="G1842" s="171"/>
      <c r="H1842" s="171"/>
      <c r="I1842" s="171"/>
      <c r="J1842" s="171"/>
      <c r="K1842" s="171"/>
      <c r="L1842" s="171"/>
      <c r="M1842" s="171"/>
      <c r="N1842" s="171"/>
      <c r="O1842" s="171"/>
      <c r="P1842" s="171"/>
      <c r="Q1842" s="171"/>
      <c r="R1842" s="171"/>
      <c r="S1842" s="171"/>
      <c r="T1842" s="171"/>
      <c r="U1842" s="171"/>
      <c r="V1842" s="171"/>
      <c r="W1842" s="171"/>
      <c r="X1842" s="171"/>
      <c r="Y1842" s="171"/>
      <c r="Z1842" s="171"/>
      <c r="AA1842" s="171"/>
      <c r="AB1842" s="171"/>
      <c r="AC1842" s="171"/>
      <c r="AD1842" s="171"/>
      <c r="AE1842" s="171"/>
      <c r="AF1842" s="171"/>
      <c r="AG1842" s="171"/>
      <c r="AH1842" s="171"/>
      <c r="AI1842" s="171"/>
      <c r="AJ1842" s="171"/>
      <c r="AK1842" s="171"/>
      <c r="AL1842" s="171"/>
      <c r="AM1842" s="171"/>
      <c r="AN1842" s="171"/>
      <c r="AO1842" s="171"/>
      <c r="AP1842" s="171"/>
      <c r="AQ1842" s="171"/>
      <c r="AR1842" s="171"/>
      <c r="AS1842" s="171"/>
      <c r="AT1842" s="171"/>
      <c r="AU1842" s="171"/>
      <c r="AV1842" s="171"/>
      <c r="AW1842" s="171"/>
      <c r="AX1842" s="171"/>
      <c r="AY1842" s="171"/>
      <c r="AZ1842" s="171"/>
      <c r="BA1842" s="171"/>
      <c r="BB1842" s="171"/>
      <c r="BC1842" s="171"/>
      <c r="BD1842" s="171"/>
      <c r="BE1842" s="171"/>
      <c r="BF1842" s="171"/>
      <c r="BG1842" s="171"/>
      <c r="BH1842" s="184"/>
      <c r="BI1842" s="178"/>
      <c r="BJ1842" s="178"/>
      <c r="BK1842" s="172"/>
      <c r="BM1842" s="9"/>
    </row>
    <row r="1843" spans="1:123" x14ac:dyDescent="0.45">
      <c r="B1843" s="190"/>
      <c r="C1843" s="171"/>
      <c r="D1843" s="171"/>
      <c r="E1843" s="171"/>
      <c r="F1843" s="171"/>
      <c r="G1843" s="171"/>
      <c r="H1843" s="171"/>
      <c r="I1843" s="171"/>
      <c r="J1843" s="171"/>
      <c r="K1843" s="171"/>
      <c r="L1843" s="171"/>
      <c r="M1843" s="171"/>
      <c r="N1843" s="171"/>
      <c r="O1843" s="171"/>
      <c r="P1843" s="171"/>
      <c r="Q1843" s="171"/>
      <c r="R1843" s="171"/>
      <c r="S1843" s="171"/>
      <c r="T1843" s="171"/>
      <c r="U1843" s="171"/>
      <c r="V1843" s="171"/>
      <c r="W1843" s="171"/>
      <c r="X1843" s="171"/>
      <c r="Y1843" s="171"/>
      <c r="Z1843" s="171"/>
      <c r="AA1843" s="171"/>
      <c r="AB1843" s="171"/>
      <c r="AC1843" s="171"/>
      <c r="AD1843" s="171"/>
      <c r="AE1843" s="171"/>
      <c r="AF1843" s="171"/>
      <c r="AG1843" s="171"/>
      <c r="AH1843" s="171"/>
      <c r="AI1843" s="171"/>
      <c r="AJ1843" s="171"/>
      <c r="AK1843" s="171"/>
      <c r="AL1843" s="171"/>
      <c r="AM1843" s="171"/>
      <c r="AN1843" s="171"/>
      <c r="AO1843" s="171"/>
      <c r="AP1843" s="171"/>
      <c r="AQ1843" s="171"/>
      <c r="AR1843" s="171"/>
      <c r="AS1843" s="171"/>
      <c r="AT1843" s="171"/>
      <c r="AU1843" s="171"/>
      <c r="AV1843" s="171"/>
      <c r="AW1843" s="171"/>
      <c r="AX1843" s="171"/>
      <c r="AY1843" s="171"/>
      <c r="AZ1843" s="171"/>
      <c r="BA1843" s="171"/>
      <c r="BB1843" s="171"/>
      <c r="BC1843" s="171"/>
      <c r="BD1843" s="171"/>
      <c r="BE1843" s="171"/>
      <c r="BF1843" s="171"/>
      <c r="BG1843" s="171"/>
      <c r="BH1843" s="184"/>
      <c r="BI1843" s="178"/>
      <c r="BJ1843" s="178"/>
      <c r="BK1843" s="172"/>
      <c r="BM1843" s="9"/>
    </row>
    <row r="1844" spans="1:123" x14ac:dyDescent="0.45">
      <c r="B1844" s="190"/>
      <c r="C1844" s="171"/>
      <c r="D1844" s="171"/>
      <c r="E1844" s="171"/>
      <c r="F1844" s="171"/>
      <c r="G1844" s="171"/>
      <c r="H1844" s="171"/>
      <c r="I1844" s="171"/>
      <c r="J1844" s="171"/>
      <c r="K1844" s="171"/>
      <c r="L1844" s="171"/>
      <c r="M1844" s="171"/>
      <c r="N1844" s="171"/>
      <c r="O1844" s="171"/>
      <c r="P1844" s="171"/>
      <c r="Q1844" s="171"/>
      <c r="R1844" s="171"/>
      <c r="S1844" s="171"/>
      <c r="T1844" s="171"/>
      <c r="U1844" s="171"/>
      <c r="V1844" s="171"/>
      <c r="W1844" s="171"/>
      <c r="X1844" s="171"/>
      <c r="Y1844" s="171"/>
      <c r="Z1844" s="171"/>
      <c r="AA1844" s="171"/>
      <c r="AB1844" s="171"/>
      <c r="AC1844" s="171"/>
      <c r="AD1844" s="171"/>
      <c r="AE1844" s="171"/>
      <c r="AF1844" s="171"/>
      <c r="AG1844" s="171"/>
      <c r="AH1844" s="171"/>
      <c r="AI1844" s="171"/>
      <c r="AJ1844" s="171"/>
      <c r="AK1844" s="171"/>
      <c r="AL1844" s="171"/>
      <c r="AM1844" s="171"/>
      <c r="AN1844" s="171"/>
      <c r="AO1844" s="171"/>
      <c r="AP1844" s="171"/>
      <c r="AQ1844" s="171"/>
      <c r="AR1844" s="171"/>
      <c r="AS1844" s="171"/>
      <c r="AT1844" s="171"/>
      <c r="AU1844" s="171"/>
      <c r="AV1844" s="171"/>
      <c r="AW1844" s="171"/>
      <c r="AX1844" s="171"/>
      <c r="AY1844" s="171"/>
      <c r="AZ1844" s="171"/>
      <c r="BA1844" s="171"/>
      <c r="BB1844" s="171"/>
      <c r="BC1844" s="171"/>
      <c r="BD1844" s="171"/>
      <c r="BE1844" s="171"/>
      <c r="BF1844" s="171"/>
      <c r="BG1844" s="171"/>
      <c r="BH1844" s="184"/>
      <c r="BI1844" s="178"/>
      <c r="BJ1844" s="178"/>
      <c r="BK1844" s="172"/>
      <c r="BM1844" s="9"/>
    </row>
    <row r="1845" spans="1:123" x14ac:dyDescent="0.45">
      <c r="B1845" s="190"/>
      <c r="C1845" s="171"/>
      <c r="D1845" s="171"/>
      <c r="E1845" s="171"/>
      <c r="F1845" s="171"/>
      <c r="G1845" s="171"/>
      <c r="H1845" s="171"/>
      <c r="I1845" s="171"/>
      <c r="J1845" s="171"/>
      <c r="K1845" s="171"/>
      <c r="L1845" s="171"/>
      <c r="M1845" s="171"/>
      <c r="N1845" s="171"/>
      <c r="O1845" s="171"/>
      <c r="P1845" s="171"/>
      <c r="Q1845" s="171"/>
      <c r="R1845" s="171"/>
      <c r="S1845" s="171"/>
      <c r="T1845" s="171"/>
      <c r="U1845" s="171"/>
      <c r="V1845" s="171"/>
      <c r="W1845" s="171"/>
      <c r="X1845" s="171"/>
      <c r="Y1845" s="171"/>
      <c r="Z1845" s="171"/>
      <c r="AA1845" s="171"/>
      <c r="AB1845" s="171"/>
      <c r="AC1845" s="171"/>
      <c r="AD1845" s="171"/>
      <c r="AE1845" s="171"/>
      <c r="AF1845" s="171"/>
      <c r="AG1845" s="171"/>
      <c r="AH1845" s="171"/>
      <c r="AI1845" s="171"/>
      <c r="AJ1845" s="171"/>
      <c r="AK1845" s="171"/>
      <c r="AL1845" s="171"/>
      <c r="AM1845" s="171"/>
      <c r="AN1845" s="171"/>
      <c r="AO1845" s="171"/>
      <c r="AP1845" s="171"/>
      <c r="AQ1845" s="171"/>
      <c r="AR1845" s="171"/>
      <c r="AS1845" s="171"/>
      <c r="AT1845" s="171"/>
      <c r="AU1845" s="171"/>
      <c r="AV1845" s="171"/>
      <c r="AW1845" s="171"/>
      <c r="AX1845" s="171"/>
      <c r="AY1845" s="171"/>
      <c r="AZ1845" s="171"/>
      <c r="BA1845" s="171"/>
      <c r="BB1845" s="171"/>
      <c r="BC1845" s="171"/>
      <c r="BD1845" s="171"/>
      <c r="BE1845" s="171"/>
      <c r="BF1845" s="171"/>
      <c r="BG1845" s="171"/>
      <c r="BH1845" s="184"/>
      <c r="BI1845" s="178"/>
      <c r="BJ1845" s="178"/>
      <c r="BK1845" s="172"/>
      <c r="BM1845" s="9"/>
    </row>
    <row r="1846" spans="1:123" s="14" customFormat="1" ht="14.65" thickBot="1" x14ac:dyDescent="0.5">
      <c r="A1846" s="8"/>
      <c r="B1846" s="190"/>
      <c r="C1846" s="180"/>
      <c r="D1846" s="180"/>
      <c r="E1846" s="180"/>
      <c r="F1846" s="180"/>
      <c r="G1846" s="180"/>
      <c r="H1846" s="180"/>
      <c r="I1846" s="180"/>
      <c r="J1846" s="180"/>
      <c r="K1846" s="180"/>
      <c r="L1846" s="180"/>
      <c r="M1846" s="180"/>
      <c r="N1846" s="180"/>
      <c r="O1846" s="180"/>
      <c r="P1846" s="180"/>
      <c r="Q1846" s="180"/>
      <c r="R1846" s="180"/>
      <c r="S1846" s="180"/>
      <c r="T1846" s="180"/>
      <c r="U1846" s="180"/>
      <c r="V1846" s="180"/>
      <c r="W1846" s="180"/>
      <c r="X1846" s="180"/>
      <c r="Y1846" s="180"/>
      <c r="Z1846" s="180"/>
      <c r="AA1846" s="180"/>
      <c r="AB1846" s="180"/>
      <c r="AC1846" s="180"/>
      <c r="AD1846" s="180"/>
      <c r="AE1846" s="180"/>
      <c r="AF1846" s="180"/>
      <c r="AG1846" s="180"/>
      <c r="AH1846" s="180"/>
      <c r="AI1846" s="180"/>
      <c r="AJ1846" s="180"/>
      <c r="AK1846" s="180"/>
      <c r="AL1846" s="180"/>
      <c r="AM1846" s="180"/>
      <c r="AN1846" s="180"/>
      <c r="AO1846" s="180"/>
      <c r="AP1846" s="180"/>
      <c r="AQ1846" s="180"/>
      <c r="AR1846" s="180"/>
      <c r="AS1846" s="180"/>
      <c r="AT1846" s="180"/>
      <c r="AU1846" s="180"/>
      <c r="AV1846" s="180"/>
      <c r="AW1846" s="180"/>
      <c r="AX1846" s="180"/>
      <c r="AY1846" s="180"/>
      <c r="AZ1846" s="180"/>
      <c r="BA1846" s="180"/>
      <c r="BB1846" s="180"/>
      <c r="BC1846" s="180"/>
      <c r="BD1846" s="180"/>
      <c r="BE1846" s="180"/>
      <c r="BF1846" s="180"/>
      <c r="BG1846" s="180"/>
      <c r="BH1846" s="191"/>
      <c r="BI1846" s="178"/>
      <c r="BJ1846" s="178"/>
      <c r="BK1846" s="172"/>
      <c r="BL1846"/>
      <c r="BM1846" s="9"/>
      <c r="BN1846"/>
    </row>
    <row r="1847" spans="1:123" ht="14.65" thickTop="1" x14ac:dyDescent="0.45">
      <c r="B1847" s="190"/>
      <c r="C1847" s="177"/>
      <c r="D1847" s="177"/>
      <c r="E1847" s="177"/>
      <c r="F1847" s="177"/>
      <c r="G1847" s="177"/>
      <c r="H1847" s="177"/>
      <c r="I1847" s="177"/>
      <c r="J1847" s="177"/>
      <c r="K1847" s="177"/>
      <c r="L1847" s="177"/>
      <c r="M1847" s="177"/>
      <c r="N1847" s="177"/>
      <c r="O1847" s="177"/>
      <c r="P1847" s="177"/>
      <c r="Q1847" s="177"/>
      <c r="R1847" s="177"/>
      <c r="S1847" s="177"/>
      <c r="T1847" s="177"/>
      <c r="U1847" s="177"/>
      <c r="V1847" s="177"/>
      <c r="W1847" s="177"/>
      <c r="X1847" s="177"/>
      <c r="Y1847" s="177"/>
      <c r="Z1847" s="177"/>
      <c r="AA1847" s="177"/>
      <c r="AB1847" s="177"/>
      <c r="AC1847" s="177"/>
      <c r="AD1847" s="177"/>
      <c r="AE1847" s="177"/>
      <c r="AF1847" s="177"/>
      <c r="AG1847" s="177"/>
      <c r="AH1847" s="177"/>
      <c r="AI1847" s="177"/>
      <c r="AJ1847" s="177"/>
      <c r="AK1847" s="177"/>
      <c r="AL1847" s="177"/>
      <c r="AM1847" s="177"/>
      <c r="AN1847" s="177"/>
      <c r="AO1847" s="177"/>
      <c r="AP1847" s="177"/>
      <c r="AQ1847" s="177"/>
      <c r="AR1847" s="177"/>
      <c r="AS1847" s="177"/>
      <c r="AT1847" s="177"/>
      <c r="AU1847" s="177"/>
      <c r="AV1847" s="177"/>
      <c r="AW1847" s="177"/>
      <c r="AX1847" s="177"/>
      <c r="AY1847" s="177"/>
      <c r="AZ1847" s="177"/>
      <c r="BA1847" s="177"/>
      <c r="BB1847" s="177"/>
      <c r="BC1847" s="177"/>
      <c r="BD1847" s="177"/>
      <c r="BE1847" s="177"/>
      <c r="BF1847" s="177"/>
      <c r="BG1847" s="177"/>
      <c r="BH1847" s="187"/>
      <c r="BI1847" s="178"/>
      <c r="BJ1847" s="178"/>
      <c r="BK1847" s="172"/>
      <c r="BM1847" s="9"/>
      <c r="BO1847" s="102"/>
      <c r="BP1847" s="102"/>
      <c r="BQ1847" s="102"/>
      <c r="BR1847" s="102"/>
      <c r="BS1847" s="102"/>
      <c r="BT1847" s="102"/>
      <c r="BU1847" s="102"/>
      <c r="BV1847" s="102"/>
      <c r="BW1847" s="102"/>
      <c r="BX1847" s="102"/>
      <c r="BY1847" s="102"/>
      <c r="BZ1847" s="102"/>
      <c r="CA1847" s="102"/>
      <c r="CB1847" s="102"/>
      <c r="CC1847" s="102"/>
      <c r="CD1847" s="102"/>
      <c r="CE1847" s="102"/>
      <c r="CF1847" s="102"/>
      <c r="CG1847" s="102"/>
      <c r="CH1847" s="102"/>
      <c r="CI1847" s="102"/>
      <c r="CJ1847" s="102"/>
      <c r="CK1847" s="102"/>
      <c r="CL1847" s="102"/>
      <c r="CM1847" s="102"/>
      <c r="CN1847" s="102"/>
      <c r="CO1847" s="102"/>
      <c r="CP1847" s="102"/>
      <c r="CQ1847" s="102"/>
      <c r="CR1847" s="102"/>
      <c r="CS1847" s="102"/>
      <c r="CT1847" s="102"/>
      <c r="CU1847" s="102"/>
      <c r="CV1847" s="102"/>
      <c r="CW1847" s="102"/>
      <c r="CX1847" s="102"/>
      <c r="CY1847" s="102"/>
      <c r="CZ1847" s="102"/>
      <c r="DA1847" s="102"/>
      <c r="DB1847" s="102"/>
      <c r="DC1847" s="102"/>
      <c r="DD1847" s="102"/>
      <c r="DE1847" s="102"/>
      <c r="DF1847" s="102"/>
      <c r="DG1847" s="102"/>
      <c r="DH1847" s="102"/>
      <c r="DI1847" s="102"/>
      <c r="DJ1847" s="102"/>
      <c r="DK1847" s="102"/>
      <c r="DL1847" s="102"/>
      <c r="DM1847" s="102"/>
      <c r="DN1847" s="102"/>
      <c r="DO1847" s="102"/>
      <c r="DP1847" s="102"/>
      <c r="DQ1847" s="102"/>
      <c r="DR1847" s="102"/>
      <c r="DS1847" s="102"/>
    </row>
    <row r="1848" spans="1:123" x14ac:dyDescent="0.45">
      <c r="B1848" s="190"/>
      <c r="C1848" s="171"/>
      <c r="D1848" s="171"/>
      <c r="E1848" s="171"/>
      <c r="F1848" s="171"/>
      <c r="G1848" s="171"/>
      <c r="H1848" s="171"/>
      <c r="I1848" s="171"/>
      <c r="J1848" s="171"/>
      <c r="K1848" s="171"/>
      <c r="L1848" s="171"/>
      <c r="M1848" s="171"/>
      <c r="N1848" s="171"/>
      <c r="O1848" s="171"/>
      <c r="P1848" s="171"/>
      <c r="Q1848" s="171"/>
      <c r="R1848" s="171"/>
      <c r="S1848" s="171"/>
      <c r="T1848" s="171"/>
      <c r="U1848" s="171"/>
      <c r="V1848" s="171"/>
      <c r="W1848" s="171"/>
      <c r="X1848" s="171"/>
      <c r="Y1848" s="171"/>
      <c r="Z1848" s="171"/>
      <c r="AA1848" s="171"/>
      <c r="AB1848" s="171"/>
      <c r="AC1848" s="171"/>
      <c r="AD1848" s="171"/>
      <c r="AE1848" s="171"/>
      <c r="AF1848" s="171"/>
      <c r="AG1848" s="171"/>
      <c r="AH1848" s="171"/>
      <c r="AI1848" s="171"/>
      <c r="AJ1848" s="171"/>
      <c r="AK1848" s="171"/>
      <c r="AL1848" s="171"/>
      <c r="AM1848" s="171"/>
      <c r="AN1848" s="171"/>
      <c r="AO1848" s="171"/>
      <c r="AP1848" s="171"/>
      <c r="AQ1848" s="171"/>
      <c r="AR1848" s="171"/>
      <c r="AS1848" s="171"/>
      <c r="AT1848" s="171"/>
      <c r="AU1848" s="171"/>
      <c r="AV1848" s="171"/>
      <c r="AW1848" s="171"/>
      <c r="AX1848" s="171"/>
      <c r="AY1848" s="171"/>
      <c r="AZ1848" s="171"/>
      <c r="BA1848" s="171"/>
      <c r="BB1848" s="171"/>
      <c r="BC1848" s="171"/>
      <c r="BD1848" s="171"/>
      <c r="BE1848" s="171"/>
      <c r="BF1848" s="171"/>
      <c r="BG1848" s="171"/>
      <c r="BH1848" s="184"/>
      <c r="BI1848" s="178"/>
      <c r="BJ1848" s="178"/>
      <c r="BK1848" s="172"/>
      <c r="BM1848" s="9"/>
      <c r="BO1848" s="8">
        <v>0</v>
      </c>
      <c r="BP1848" s="39">
        <v>0</v>
      </c>
      <c r="BQ1848" s="39">
        <v>0</v>
      </c>
      <c r="BR1848" s="39">
        <v>0</v>
      </c>
      <c r="BS1848" s="39">
        <v>0</v>
      </c>
      <c r="BT1848" s="39">
        <v>0</v>
      </c>
      <c r="BU1848" s="39">
        <v>0</v>
      </c>
      <c r="BV1848" s="39">
        <v>0</v>
      </c>
      <c r="BW1848" s="39">
        <v>0</v>
      </c>
      <c r="BX1848" s="39">
        <v>0</v>
      </c>
      <c r="BY1848" s="39">
        <v>0</v>
      </c>
      <c r="BZ1848" s="39">
        <v>0</v>
      </c>
      <c r="CA1848" s="39">
        <v>0</v>
      </c>
      <c r="CB1848" s="39">
        <v>0</v>
      </c>
      <c r="CC1848" s="39">
        <v>0</v>
      </c>
      <c r="CD1848" s="39">
        <v>0</v>
      </c>
      <c r="CE1848" s="39">
        <v>0</v>
      </c>
      <c r="CF1848" s="39">
        <v>0</v>
      </c>
      <c r="CG1848" s="39">
        <v>0</v>
      </c>
      <c r="CH1848" s="39">
        <v>0</v>
      </c>
      <c r="CI1848" s="39">
        <v>0</v>
      </c>
      <c r="CJ1848" s="39">
        <v>0</v>
      </c>
      <c r="CK1848" s="39">
        <v>0</v>
      </c>
      <c r="CL1848" s="39">
        <v>0</v>
      </c>
      <c r="CM1848" s="39">
        <v>0</v>
      </c>
      <c r="CN1848" s="39">
        <v>0</v>
      </c>
      <c r="CO1848" s="39">
        <v>0</v>
      </c>
      <c r="CP1848" s="39">
        <v>0</v>
      </c>
      <c r="CQ1848" s="39">
        <v>0</v>
      </c>
      <c r="CR1848" s="39">
        <v>0</v>
      </c>
      <c r="CS1848" s="39">
        <v>0</v>
      </c>
      <c r="CT1848" s="39">
        <v>0</v>
      </c>
      <c r="CU1848" s="39">
        <v>0</v>
      </c>
      <c r="CV1848" s="39">
        <v>0</v>
      </c>
      <c r="CW1848" s="39">
        <v>0</v>
      </c>
      <c r="CX1848" s="39">
        <v>0</v>
      </c>
      <c r="CY1848" s="39">
        <v>0</v>
      </c>
      <c r="CZ1848" s="39">
        <v>0</v>
      </c>
      <c r="DA1848" s="39">
        <v>0</v>
      </c>
      <c r="DB1848" s="39">
        <v>0</v>
      </c>
      <c r="DC1848" s="39">
        <v>0</v>
      </c>
      <c r="DD1848" s="39">
        <v>0</v>
      </c>
      <c r="DE1848" s="39">
        <v>0</v>
      </c>
      <c r="DF1848" s="39">
        <v>0</v>
      </c>
      <c r="DG1848" s="39">
        <v>0</v>
      </c>
      <c r="DH1848" s="39">
        <v>0</v>
      </c>
      <c r="DI1848" s="39">
        <v>0</v>
      </c>
      <c r="DJ1848" s="39">
        <v>0</v>
      </c>
      <c r="DK1848" s="39">
        <v>0</v>
      </c>
      <c r="DL1848" s="39">
        <v>0</v>
      </c>
      <c r="DM1848" s="39">
        <v>0</v>
      </c>
      <c r="DN1848" s="39">
        <v>0</v>
      </c>
      <c r="DO1848" s="39">
        <v>0</v>
      </c>
      <c r="DP1848" s="39">
        <v>0</v>
      </c>
      <c r="DQ1848" s="39">
        <v>0</v>
      </c>
      <c r="DR1848" s="39">
        <v>0</v>
      </c>
      <c r="DS1848" s="39">
        <v>0</v>
      </c>
    </row>
    <row r="1849" spans="1:123" x14ac:dyDescent="0.45">
      <c r="B1849" s="190"/>
      <c r="C1849" s="171"/>
      <c r="D1849" s="171"/>
      <c r="E1849" s="171"/>
      <c r="F1849" s="171"/>
      <c r="G1849" s="171"/>
      <c r="H1849" s="171"/>
      <c r="I1849" s="171"/>
      <c r="J1849" s="171"/>
      <c r="K1849" s="171"/>
      <c r="L1849" s="171"/>
      <c r="M1849" s="171"/>
      <c r="N1849" s="171"/>
      <c r="O1849" s="171"/>
      <c r="P1849" s="171"/>
      <c r="Q1849" s="171"/>
      <c r="R1849" s="171"/>
      <c r="S1849" s="171"/>
      <c r="T1849" s="171"/>
      <c r="U1849" s="171"/>
      <c r="V1849" s="171"/>
      <c r="W1849" s="171"/>
      <c r="X1849" s="171"/>
      <c r="Y1849" s="171"/>
      <c r="Z1849" s="171"/>
      <c r="AA1849" s="171"/>
      <c r="AB1849" s="171"/>
      <c r="AC1849" s="171"/>
      <c r="AD1849" s="171"/>
      <c r="AE1849" s="171"/>
      <c r="AF1849" s="171"/>
      <c r="AG1849" s="171"/>
      <c r="AH1849" s="171"/>
      <c r="AI1849" s="171"/>
      <c r="AJ1849" s="171"/>
      <c r="AK1849" s="171"/>
      <c r="AL1849" s="171"/>
      <c r="AM1849" s="171"/>
      <c r="AN1849" s="171"/>
      <c r="AO1849" s="171"/>
      <c r="AP1849" s="171"/>
      <c r="AQ1849" s="171"/>
      <c r="AR1849" s="171"/>
      <c r="AS1849" s="171"/>
      <c r="AT1849" s="171"/>
      <c r="AU1849" s="171"/>
      <c r="AV1849" s="171"/>
      <c r="AW1849" s="171"/>
      <c r="AX1849" s="171"/>
      <c r="AY1849" s="171"/>
      <c r="AZ1849" s="171"/>
      <c r="BA1849" s="171"/>
      <c r="BB1849" s="171"/>
      <c r="BC1849" s="171"/>
      <c r="BD1849" s="171"/>
      <c r="BE1849" s="171"/>
      <c r="BF1849" s="171"/>
      <c r="BG1849" s="171"/>
      <c r="BH1849" s="184"/>
      <c r="BI1849" s="178"/>
      <c r="BJ1849" s="178"/>
      <c r="BK1849" s="172"/>
      <c r="BM1849" s="9"/>
      <c r="BO1849" s="40">
        <f t="shared" ref="BO1849:CT1849" si="90">ROWS(C1847:C1866)-COUNTBLANK(C1847:C1866)</f>
        <v>0</v>
      </c>
      <c r="BP1849" s="40">
        <f t="shared" si="90"/>
        <v>0</v>
      </c>
      <c r="BQ1849" s="40">
        <f t="shared" si="90"/>
        <v>0</v>
      </c>
      <c r="BR1849" s="40">
        <f t="shared" si="90"/>
        <v>0</v>
      </c>
      <c r="BS1849" s="40">
        <f t="shared" si="90"/>
        <v>0</v>
      </c>
      <c r="BT1849" s="40">
        <f t="shared" si="90"/>
        <v>0</v>
      </c>
      <c r="BU1849" s="40">
        <f t="shared" si="90"/>
        <v>0</v>
      </c>
      <c r="BV1849" s="40">
        <f t="shared" si="90"/>
        <v>0</v>
      </c>
      <c r="BW1849" s="40">
        <f t="shared" si="90"/>
        <v>0</v>
      </c>
      <c r="BX1849" s="40">
        <f t="shared" si="90"/>
        <v>0</v>
      </c>
      <c r="BY1849" s="40">
        <f t="shared" si="90"/>
        <v>0</v>
      </c>
      <c r="BZ1849" s="40">
        <f t="shared" si="90"/>
        <v>0</v>
      </c>
      <c r="CA1849" s="40">
        <f t="shared" si="90"/>
        <v>0</v>
      </c>
      <c r="CB1849" s="40">
        <f t="shared" si="90"/>
        <v>0</v>
      </c>
      <c r="CC1849" s="40">
        <f t="shared" si="90"/>
        <v>0</v>
      </c>
      <c r="CD1849" s="40">
        <f t="shared" si="90"/>
        <v>0</v>
      </c>
      <c r="CE1849" s="40">
        <f t="shared" si="90"/>
        <v>0</v>
      </c>
      <c r="CF1849" s="40">
        <f t="shared" si="90"/>
        <v>0</v>
      </c>
      <c r="CG1849" s="40">
        <f t="shared" si="90"/>
        <v>0</v>
      </c>
      <c r="CH1849" s="40">
        <f t="shared" si="90"/>
        <v>0</v>
      </c>
      <c r="CI1849" s="40">
        <f t="shared" si="90"/>
        <v>0</v>
      </c>
      <c r="CJ1849" s="40">
        <f t="shared" si="90"/>
        <v>0</v>
      </c>
      <c r="CK1849" s="40">
        <f t="shared" si="90"/>
        <v>0</v>
      </c>
      <c r="CL1849" s="40">
        <f t="shared" si="90"/>
        <v>0</v>
      </c>
      <c r="CM1849" s="40">
        <f t="shared" si="90"/>
        <v>0</v>
      </c>
      <c r="CN1849" s="40">
        <f t="shared" si="90"/>
        <v>0</v>
      </c>
      <c r="CO1849" s="40">
        <f t="shared" si="90"/>
        <v>0</v>
      </c>
      <c r="CP1849" s="40">
        <f t="shared" si="90"/>
        <v>0</v>
      </c>
      <c r="CQ1849" s="40">
        <f t="shared" si="90"/>
        <v>0</v>
      </c>
      <c r="CR1849" s="40">
        <f t="shared" si="90"/>
        <v>0</v>
      </c>
      <c r="CS1849" s="40">
        <f t="shared" si="90"/>
        <v>0</v>
      </c>
      <c r="CT1849" s="40">
        <f t="shared" si="90"/>
        <v>0</v>
      </c>
      <c r="CU1849" s="40">
        <f t="shared" ref="CU1849:DS1849" si="91">ROWS(AI1847:AI1866)-COUNTBLANK(AI1847:AI1866)</f>
        <v>0</v>
      </c>
      <c r="CV1849" s="40">
        <f t="shared" si="91"/>
        <v>0</v>
      </c>
      <c r="CW1849" s="40">
        <f t="shared" si="91"/>
        <v>0</v>
      </c>
      <c r="CX1849" s="40">
        <f t="shared" si="91"/>
        <v>0</v>
      </c>
      <c r="CY1849" s="40">
        <f t="shared" si="91"/>
        <v>0</v>
      </c>
      <c r="CZ1849" s="40">
        <f t="shared" si="91"/>
        <v>0</v>
      </c>
      <c r="DA1849" s="40">
        <f t="shared" si="91"/>
        <v>0</v>
      </c>
      <c r="DB1849" s="40">
        <f t="shared" si="91"/>
        <v>0</v>
      </c>
      <c r="DC1849" s="40">
        <f t="shared" si="91"/>
        <v>0</v>
      </c>
      <c r="DD1849" s="40">
        <f t="shared" si="91"/>
        <v>0</v>
      </c>
      <c r="DE1849" s="40">
        <f t="shared" si="91"/>
        <v>0</v>
      </c>
      <c r="DF1849" s="40">
        <f t="shared" si="91"/>
        <v>0</v>
      </c>
      <c r="DG1849" s="40">
        <f t="shared" si="91"/>
        <v>0</v>
      </c>
      <c r="DH1849" s="40">
        <f t="shared" si="91"/>
        <v>0</v>
      </c>
      <c r="DI1849" s="40">
        <f t="shared" si="91"/>
        <v>0</v>
      </c>
      <c r="DJ1849" s="40">
        <f t="shared" si="91"/>
        <v>0</v>
      </c>
      <c r="DK1849" s="40">
        <f t="shared" si="91"/>
        <v>0</v>
      </c>
      <c r="DL1849" s="40">
        <f t="shared" si="91"/>
        <v>0</v>
      </c>
      <c r="DM1849" s="40">
        <f t="shared" si="91"/>
        <v>0</v>
      </c>
      <c r="DN1849" s="40">
        <f t="shared" si="91"/>
        <v>0</v>
      </c>
      <c r="DO1849" s="40">
        <f t="shared" si="91"/>
        <v>0</v>
      </c>
      <c r="DP1849" s="40">
        <f t="shared" si="91"/>
        <v>0</v>
      </c>
      <c r="DQ1849" s="40">
        <f t="shared" si="91"/>
        <v>0</v>
      </c>
      <c r="DR1849" s="40">
        <f t="shared" si="91"/>
        <v>0</v>
      </c>
      <c r="DS1849" s="40">
        <f t="shared" si="91"/>
        <v>0</v>
      </c>
    </row>
    <row r="1850" spans="1:123" x14ac:dyDescent="0.45">
      <c r="B1850" s="190"/>
      <c r="C1850" s="171"/>
      <c r="D1850" s="171"/>
      <c r="E1850" s="171"/>
      <c r="F1850" s="171"/>
      <c r="G1850" s="171"/>
      <c r="H1850" s="171"/>
      <c r="I1850" s="171"/>
      <c r="J1850" s="171"/>
      <c r="K1850" s="171"/>
      <c r="L1850" s="171"/>
      <c r="M1850" s="171"/>
      <c r="N1850" s="171"/>
      <c r="O1850" s="171"/>
      <c r="P1850" s="171"/>
      <c r="Q1850" s="171"/>
      <c r="R1850" s="171"/>
      <c r="S1850" s="171"/>
      <c r="T1850" s="171"/>
      <c r="U1850" s="171"/>
      <c r="V1850" s="171"/>
      <c r="W1850" s="171"/>
      <c r="X1850" s="171"/>
      <c r="Y1850" s="171"/>
      <c r="Z1850" s="171"/>
      <c r="AA1850" s="171"/>
      <c r="AB1850" s="171"/>
      <c r="AC1850" s="171"/>
      <c r="AD1850" s="171"/>
      <c r="AE1850" s="171"/>
      <c r="AF1850" s="171"/>
      <c r="AG1850" s="171"/>
      <c r="AH1850" s="171"/>
      <c r="AI1850" s="171"/>
      <c r="AJ1850" s="171"/>
      <c r="AK1850" s="171"/>
      <c r="AL1850" s="171"/>
      <c r="AM1850" s="171"/>
      <c r="AN1850" s="171"/>
      <c r="AO1850" s="171"/>
      <c r="AP1850" s="171"/>
      <c r="AQ1850" s="171"/>
      <c r="AR1850" s="171"/>
      <c r="AS1850" s="171"/>
      <c r="AT1850" s="171"/>
      <c r="AU1850" s="171"/>
      <c r="AV1850" s="171"/>
      <c r="AW1850" s="171"/>
      <c r="AX1850" s="171"/>
      <c r="AY1850" s="171"/>
      <c r="AZ1850" s="171"/>
      <c r="BA1850" s="171"/>
      <c r="BB1850" s="171"/>
      <c r="BC1850" s="171"/>
      <c r="BD1850" s="171"/>
      <c r="BE1850" s="171"/>
      <c r="BF1850" s="171"/>
      <c r="BG1850" s="171"/>
      <c r="BH1850" s="184"/>
      <c r="BI1850" s="178"/>
      <c r="BJ1850" s="178"/>
      <c r="BK1850" s="172"/>
      <c r="BM1850" s="9"/>
    </row>
    <row r="1851" spans="1:123" x14ac:dyDescent="0.45">
      <c r="B1851" s="190"/>
      <c r="C1851" s="171"/>
      <c r="D1851" s="171"/>
      <c r="E1851" s="171"/>
      <c r="F1851" s="171"/>
      <c r="G1851" s="171"/>
      <c r="H1851" s="171"/>
      <c r="I1851" s="171"/>
      <c r="J1851" s="171"/>
      <c r="K1851" s="171"/>
      <c r="L1851" s="171"/>
      <c r="M1851" s="171"/>
      <c r="N1851" s="171"/>
      <c r="O1851" s="171"/>
      <c r="P1851" s="171"/>
      <c r="Q1851" s="171"/>
      <c r="R1851" s="171"/>
      <c r="S1851" s="171"/>
      <c r="T1851" s="171"/>
      <c r="U1851" s="171"/>
      <c r="V1851" s="171"/>
      <c r="W1851" s="171"/>
      <c r="X1851" s="171"/>
      <c r="Y1851" s="171"/>
      <c r="Z1851" s="171"/>
      <c r="AA1851" s="171"/>
      <c r="AB1851" s="171"/>
      <c r="AC1851" s="171"/>
      <c r="AD1851" s="171"/>
      <c r="AE1851" s="171"/>
      <c r="AF1851" s="171"/>
      <c r="AG1851" s="171"/>
      <c r="AH1851" s="171"/>
      <c r="AI1851" s="171"/>
      <c r="AJ1851" s="171"/>
      <c r="AK1851" s="171"/>
      <c r="AL1851" s="171"/>
      <c r="AM1851" s="171"/>
      <c r="AN1851" s="171"/>
      <c r="AO1851" s="171"/>
      <c r="AP1851" s="171"/>
      <c r="AQ1851" s="171"/>
      <c r="AR1851" s="171"/>
      <c r="AS1851" s="171"/>
      <c r="AT1851" s="171"/>
      <c r="AU1851" s="171"/>
      <c r="AV1851" s="171"/>
      <c r="AW1851" s="171"/>
      <c r="AX1851" s="171"/>
      <c r="AY1851" s="171"/>
      <c r="AZ1851" s="171"/>
      <c r="BA1851" s="171"/>
      <c r="BB1851" s="171"/>
      <c r="BC1851" s="171"/>
      <c r="BD1851" s="171"/>
      <c r="BE1851" s="171"/>
      <c r="BF1851" s="171"/>
      <c r="BG1851" s="171"/>
      <c r="BH1851" s="184"/>
      <c r="BI1851" s="178"/>
      <c r="BJ1851" s="178"/>
      <c r="BK1851" s="172"/>
      <c r="BM1851" s="9"/>
      <c r="BO1851" s="22" t="s">
        <v>257</v>
      </c>
      <c r="BP1851" s="22" t="s">
        <v>587</v>
      </c>
      <c r="BQ1851" s="22" t="s">
        <v>590</v>
      </c>
      <c r="BR1851" s="22" t="s">
        <v>588</v>
      </c>
      <c r="BS1851" s="22" t="s">
        <v>589</v>
      </c>
    </row>
    <row r="1852" spans="1:123" x14ac:dyDescent="0.45">
      <c r="B1852" s="190"/>
      <c r="C1852" s="171"/>
      <c r="D1852" s="171"/>
      <c r="E1852" s="171"/>
      <c r="F1852" s="171"/>
      <c r="G1852" s="171"/>
      <c r="H1852" s="171"/>
      <c r="I1852" s="171"/>
      <c r="J1852" s="171"/>
      <c r="K1852" s="171"/>
      <c r="L1852" s="171"/>
      <c r="M1852" s="171"/>
      <c r="N1852" s="171"/>
      <c r="O1852" s="171"/>
      <c r="P1852" s="171"/>
      <c r="Q1852" s="171"/>
      <c r="R1852" s="171"/>
      <c r="S1852" s="171"/>
      <c r="T1852" s="171"/>
      <c r="U1852" s="171"/>
      <c r="V1852" s="171"/>
      <c r="W1852" s="171"/>
      <c r="X1852" s="171"/>
      <c r="Y1852" s="171"/>
      <c r="Z1852" s="171"/>
      <c r="AA1852" s="171"/>
      <c r="AB1852" s="171"/>
      <c r="AC1852" s="171"/>
      <c r="AD1852" s="171"/>
      <c r="AE1852" s="171"/>
      <c r="AF1852" s="171"/>
      <c r="AG1852" s="171"/>
      <c r="AH1852" s="171"/>
      <c r="AI1852" s="171"/>
      <c r="AJ1852" s="171"/>
      <c r="AK1852" s="171"/>
      <c r="AL1852" s="171"/>
      <c r="AM1852" s="171"/>
      <c r="AN1852" s="171"/>
      <c r="AO1852" s="171"/>
      <c r="AP1852" s="171"/>
      <c r="AQ1852" s="171"/>
      <c r="AR1852" s="171"/>
      <c r="AS1852" s="171"/>
      <c r="AT1852" s="171"/>
      <c r="AU1852" s="171"/>
      <c r="AV1852" s="171"/>
      <c r="AW1852" s="171"/>
      <c r="AX1852" s="171"/>
      <c r="AY1852" s="171"/>
      <c r="AZ1852" s="171"/>
      <c r="BA1852" s="171"/>
      <c r="BB1852" s="171"/>
      <c r="BC1852" s="171"/>
      <c r="BD1852" s="171"/>
      <c r="BE1852" s="171"/>
      <c r="BF1852" s="171"/>
      <c r="BG1852" s="171"/>
      <c r="BH1852" s="184"/>
      <c r="BI1852" s="178"/>
      <c r="BJ1852" s="178"/>
      <c r="BK1852" s="172"/>
      <c r="BM1852" s="9"/>
      <c r="BO1852" s="23">
        <f>ROWS(BH1847:BH1866)-COUNTBLANK(BH1847:BH1866)</f>
        <v>0</v>
      </c>
      <c r="BP1852" s="23">
        <f>COUNTIF(BK1847:BK1866,"FALSE")</f>
        <v>0</v>
      </c>
      <c r="BQ1852" s="23">
        <f>BO1852-BP1852</f>
        <v>0</v>
      </c>
      <c r="BR1852" s="23">
        <f>COUNTIF(BJ1847:BJ1866,"O")</f>
        <v>0</v>
      </c>
      <c r="BS1852" s="23">
        <f>COUNTIF(BJ1847:BJ1866,"*~?")</f>
        <v>0</v>
      </c>
    </row>
    <row r="1853" spans="1:123" x14ac:dyDescent="0.45">
      <c r="B1853" s="190"/>
      <c r="C1853" s="171"/>
      <c r="D1853" s="171"/>
      <c r="E1853" s="171"/>
      <c r="F1853" s="171"/>
      <c r="G1853" s="171"/>
      <c r="H1853" s="171"/>
      <c r="I1853" s="171"/>
      <c r="J1853" s="171"/>
      <c r="K1853" s="171"/>
      <c r="L1853" s="171"/>
      <c r="M1853" s="171"/>
      <c r="N1853" s="171"/>
      <c r="O1853" s="171"/>
      <c r="P1853" s="171"/>
      <c r="Q1853" s="171"/>
      <c r="R1853" s="171"/>
      <c r="S1853" s="171"/>
      <c r="T1853" s="171"/>
      <c r="U1853" s="171"/>
      <c r="V1853" s="171"/>
      <c r="W1853" s="171"/>
      <c r="X1853" s="171"/>
      <c r="Y1853" s="171"/>
      <c r="Z1853" s="171"/>
      <c r="AA1853" s="171"/>
      <c r="AB1853" s="171"/>
      <c r="AC1853" s="171"/>
      <c r="AD1853" s="171"/>
      <c r="AE1853" s="171"/>
      <c r="AF1853" s="171"/>
      <c r="AG1853" s="171"/>
      <c r="AH1853" s="171"/>
      <c r="AI1853" s="171"/>
      <c r="AJ1853" s="171"/>
      <c r="AK1853" s="171"/>
      <c r="AL1853" s="171"/>
      <c r="AM1853" s="171"/>
      <c r="AN1853" s="171"/>
      <c r="AO1853" s="171"/>
      <c r="AP1853" s="171"/>
      <c r="AQ1853" s="171"/>
      <c r="AR1853" s="171"/>
      <c r="AS1853" s="171"/>
      <c r="AT1853" s="171"/>
      <c r="AU1853" s="171"/>
      <c r="AV1853" s="171"/>
      <c r="AW1853" s="171"/>
      <c r="AX1853" s="171"/>
      <c r="AY1853" s="171"/>
      <c r="AZ1853" s="171"/>
      <c r="BA1853" s="171"/>
      <c r="BB1853" s="171"/>
      <c r="BC1853" s="171"/>
      <c r="BD1853" s="171"/>
      <c r="BE1853" s="171"/>
      <c r="BF1853" s="171"/>
      <c r="BG1853" s="171"/>
      <c r="BH1853" s="184"/>
      <c r="BI1853" s="178"/>
      <c r="BJ1853" s="178"/>
      <c r="BK1853" s="172"/>
      <c r="BM1853" s="9"/>
    </row>
    <row r="1854" spans="1:123" x14ac:dyDescent="0.45">
      <c r="B1854" s="190"/>
      <c r="C1854" s="171"/>
      <c r="D1854" s="171"/>
      <c r="E1854" s="171"/>
      <c r="F1854" s="171"/>
      <c r="G1854" s="171"/>
      <c r="H1854" s="171"/>
      <c r="I1854" s="171"/>
      <c r="J1854" s="171"/>
      <c r="K1854" s="171"/>
      <c r="L1854" s="171"/>
      <c r="M1854" s="171"/>
      <c r="N1854" s="171"/>
      <c r="O1854" s="171"/>
      <c r="P1854" s="171"/>
      <c r="Q1854" s="171"/>
      <c r="R1854" s="171"/>
      <c r="S1854" s="171"/>
      <c r="T1854" s="171"/>
      <c r="U1854" s="171"/>
      <c r="V1854" s="171"/>
      <c r="W1854" s="171"/>
      <c r="X1854" s="171"/>
      <c r="Y1854" s="171"/>
      <c r="Z1854" s="171"/>
      <c r="AA1854" s="171"/>
      <c r="AB1854" s="171"/>
      <c r="AC1854" s="171"/>
      <c r="AD1854" s="171"/>
      <c r="AE1854" s="171"/>
      <c r="AF1854" s="171"/>
      <c r="AG1854" s="171"/>
      <c r="AH1854" s="171"/>
      <c r="AI1854" s="171"/>
      <c r="AJ1854" s="171"/>
      <c r="AK1854" s="171"/>
      <c r="AL1854" s="171"/>
      <c r="AM1854" s="171"/>
      <c r="AN1854" s="171"/>
      <c r="AO1854" s="171"/>
      <c r="AP1854" s="171"/>
      <c r="AQ1854" s="171"/>
      <c r="AR1854" s="171"/>
      <c r="AS1854" s="171"/>
      <c r="AT1854" s="171"/>
      <c r="AU1854" s="171"/>
      <c r="AV1854" s="171"/>
      <c r="AW1854" s="171"/>
      <c r="AX1854" s="171"/>
      <c r="AY1854" s="171"/>
      <c r="AZ1854" s="171"/>
      <c r="BA1854" s="171"/>
      <c r="BB1854" s="171"/>
      <c r="BC1854" s="171"/>
      <c r="BD1854" s="171"/>
      <c r="BE1854" s="171"/>
      <c r="BF1854" s="171"/>
      <c r="BG1854" s="171"/>
      <c r="BH1854" s="184"/>
      <c r="BI1854" s="178"/>
      <c r="BJ1854" s="178"/>
      <c r="BK1854" s="172"/>
      <c r="BM1854" s="9"/>
      <c r="BO1854" s="23"/>
      <c r="BP1854" s="22" t="s">
        <v>455</v>
      </c>
      <c r="BQ1854" s="22" t="s">
        <v>337</v>
      </c>
      <c r="BR1854" s="22" t="s">
        <v>456</v>
      </c>
      <c r="BS1854" s="88" t="s">
        <v>338</v>
      </c>
      <c r="BT1854" s="88" t="s">
        <v>340</v>
      </c>
      <c r="BU1854" s="88" t="s">
        <v>339</v>
      </c>
    </row>
    <row r="1855" spans="1:123" x14ac:dyDescent="0.45">
      <c r="B1855" s="190"/>
      <c r="C1855" s="171"/>
      <c r="D1855" s="171"/>
      <c r="E1855" s="171"/>
      <c r="F1855" s="171"/>
      <c r="G1855" s="171"/>
      <c r="H1855" s="171"/>
      <c r="I1855" s="171"/>
      <c r="J1855" s="171"/>
      <c r="K1855" s="171"/>
      <c r="L1855" s="171"/>
      <c r="M1855" s="171"/>
      <c r="N1855" s="171"/>
      <c r="O1855" s="171"/>
      <c r="P1855" s="171"/>
      <c r="Q1855" s="171"/>
      <c r="R1855" s="171"/>
      <c r="S1855" s="171"/>
      <c r="T1855" s="171"/>
      <c r="U1855" s="171"/>
      <c r="V1855" s="171"/>
      <c r="W1855" s="171"/>
      <c r="X1855" s="171"/>
      <c r="Y1855" s="171"/>
      <c r="Z1855" s="171"/>
      <c r="AA1855" s="171"/>
      <c r="AB1855" s="171"/>
      <c r="AC1855" s="171"/>
      <c r="AD1855" s="171"/>
      <c r="AE1855" s="171"/>
      <c r="AF1855" s="171"/>
      <c r="AG1855" s="171"/>
      <c r="AH1855" s="171"/>
      <c r="AI1855" s="171"/>
      <c r="AJ1855" s="171"/>
      <c r="AK1855" s="171"/>
      <c r="AL1855" s="171"/>
      <c r="AM1855" s="171"/>
      <c r="AN1855" s="171"/>
      <c r="AO1855" s="171"/>
      <c r="AP1855" s="171"/>
      <c r="AQ1855" s="171"/>
      <c r="AR1855" s="171"/>
      <c r="AS1855" s="171"/>
      <c r="AT1855" s="171"/>
      <c r="AU1855" s="171"/>
      <c r="AV1855" s="171"/>
      <c r="AW1855" s="171"/>
      <c r="AX1855" s="171"/>
      <c r="AY1855" s="171"/>
      <c r="AZ1855" s="171"/>
      <c r="BA1855" s="171"/>
      <c r="BB1855" s="171"/>
      <c r="BC1855" s="171"/>
      <c r="BD1855" s="171"/>
      <c r="BE1855" s="171"/>
      <c r="BF1855" s="171"/>
      <c r="BG1855" s="171"/>
      <c r="BH1855" s="184"/>
      <c r="BI1855" s="178"/>
      <c r="BJ1855" s="178"/>
      <c r="BK1855" s="172"/>
      <c r="BM1855" s="9"/>
      <c r="BO1855" s="22" t="s">
        <v>260</v>
      </c>
      <c r="BP1855" s="25">
        <f>IF(ISNUMBER(SEARCH("S",A1788)),COUNTIF(BK1847:BK1856,"False"),0)</f>
        <v>0</v>
      </c>
      <c r="BQ1855" s="25">
        <f>IF(ISNUMBER(SEARCH("S",A1788)),COUNTIF(BK1857:BK1866,"False"),0)</f>
        <v>0</v>
      </c>
      <c r="BR1855" s="25">
        <v>0</v>
      </c>
      <c r="BS1855" s="25">
        <f>IF(ISNUMBER(SEARCH("S",A1788)),COUNTIF(BK1847:BK1851,"False")+COUNTIF(BK1862:BK1864,"False"),0)</f>
        <v>0</v>
      </c>
      <c r="BT1855" s="25">
        <f>IF(ISNUMBER(SEARCH("S",A1788)),COUNTIF(BK1852:BK1856,"False"),0)</f>
        <v>0</v>
      </c>
      <c r="BU1855" s="25">
        <f>IF(ISNUMBER(SEARCH("S",A1788)),COUNTIF(BK1857:BK1861,"False")+COUNTIF(BK1865:BK1866,"False"),0)</f>
        <v>0</v>
      </c>
    </row>
    <row r="1856" spans="1:123" x14ac:dyDescent="0.45">
      <c r="B1856" s="190"/>
      <c r="C1856" s="171"/>
      <c r="D1856" s="171"/>
      <c r="E1856" s="171"/>
      <c r="F1856" s="171"/>
      <c r="G1856" s="171"/>
      <c r="H1856" s="171"/>
      <c r="I1856" s="171"/>
      <c r="J1856" s="171"/>
      <c r="K1856" s="171"/>
      <c r="L1856" s="171"/>
      <c r="M1856" s="171"/>
      <c r="N1856" s="171"/>
      <c r="O1856" s="171"/>
      <c r="P1856" s="171"/>
      <c r="Q1856" s="171"/>
      <c r="R1856" s="171"/>
      <c r="S1856" s="171"/>
      <c r="T1856" s="171"/>
      <c r="U1856" s="171"/>
      <c r="V1856" s="171"/>
      <c r="W1856" s="171"/>
      <c r="X1856" s="171"/>
      <c r="Y1856" s="171"/>
      <c r="Z1856" s="171"/>
      <c r="AA1856" s="171"/>
      <c r="AB1856" s="171"/>
      <c r="AC1856" s="171"/>
      <c r="AD1856" s="171"/>
      <c r="AE1856" s="171"/>
      <c r="AF1856" s="171"/>
      <c r="AG1856" s="171"/>
      <c r="AH1856" s="171"/>
      <c r="AI1856" s="171"/>
      <c r="AJ1856" s="171"/>
      <c r="AK1856" s="171"/>
      <c r="AL1856" s="171"/>
      <c r="AM1856" s="171"/>
      <c r="AN1856" s="171"/>
      <c r="AO1856" s="171"/>
      <c r="AP1856" s="171"/>
      <c r="AQ1856" s="171"/>
      <c r="AR1856" s="171"/>
      <c r="AS1856" s="171"/>
      <c r="AT1856" s="171"/>
      <c r="AU1856" s="171"/>
      <c r="AV1856" s="171"/>
      <c r="AW1856" s="171"/>
      <c r="AX1856" s="171"/>
      <c r="AY1856" s="171"/>
      <c r="AZ1856" s="171"/>
      <c r="BA1856" s="171"/>
      <c r="BB1856" s="171"/>
      <c r="BC1856" s="171"/>
      <c r="BD1856" s="171"/>
      <c r="BE1856" s="171"/>
      <c r="BF1856" s="171"/>
      <c r="BG1856" s="171"/>
      <c r="BH1856" s="184"/>
      <c r="BI1856" s="178"/>
      <c r="BJ1856" s="178"/>
      <c r="BK1856" s="172"/>
      <c r="BM1856" s="9"/>
      <c r="BO1856" s="22" t="s">
        <v>352</v>
      </c>
      <c r="BP1856" s="25">
        <f>IF(ISNUMBER(SEARCH("P",A1788)),COUNTIF(BK1847:BK1856,"False"),0)</f>
        <v>0</v>
      </c>
      <c r="BQ1856" s="25">
        <f>IF(ISNUMBER(SEARCH("P",A1788)),COUNTIF(BK1854:BK1863,"False"),0)</f>
        <v>0</v>
      </c>
      <c r="BR1856" s="25">
        <v>0</v>
      </c>
      <c r="BS1856" s="25">
        <f>IF(ISNUMBER(SEARCH("P",A1788)),COUNTIF(BK1847:BK1851,"False")+COUNTIF(BK1860:BK1861,"False"),0)</f>
        <v>0</v>
      </c>
      <c r="BT1856" s="25">
        <f>IF(ISNUMBER(SEARCH("P",A1788)),COUNTIF(BK1852:BK1855,"False"),0)</f>
        <v>0</v>
      </c>
      <c r="BU1856" s="25">
        <f>IF(ISNUMBER(SEARCH("P",A1788)),COUNTIF(BK1856:BK1859,"False")+COUNTIF(BK1862:BK1863,"False"),0)</f>
        <v>0</v>
      </c>
    </row>
    <row r="1857" spans="2:73" x14ac:dyDescent="0.45">
      <c r="B1857" s="190"/>
      <c r="C1857" s="171"/>
      <c r="D1857" s="171"/>
      <c r="E1857" s="171"/>
      <c r="F1857" s="171"/>
      <c r="G1857" s="171"/>
      <c r="H1857" s="171"/>
      <c r="I1857" s="171"/>
      <c r="J1857" s="171"/>
      <c r="K1857" s="171"/>
      <c r="L1857" s="171"/>
      <c r="M1857" s="171"/>
      <c r="N1857" s="171"/>
      <c r="O1857" s="171"/>
      <c r="P1857" s="171"/>
      <c r="Q1857" s="171"/>
      <c r="R1857" s="171"/>
      <c r="S1857" s="171"/>
      <c r="T1857" s="171"/>
      <c r="U1857" s="171"/>
      <c r="V1857" s="171"/>
      <c r="W1857" s="171"/>
      <c r="X1857" s="171"/>
      <c r="Y1857" s="171"/>
      <c r="Z1857" s="171"/>
      <c r="AA1857" s="171"/>
      <c r="AB1857" s="171"/>
      <c r="AC1857" s="171"/>
      <c r="AD1857" s="171"/>
      <c r="AE1857" s="171"/>
      <c r="AF1857" s="171"/>
      <c r="AG1857" s="171"/>
      <c r="AH1857" s="171"/>
      <c r="AI1857" s="171"/>
      <c r="AJ1857" s="171"/>
      <c r="AK1857" s="171"/>
      <c r="AL1857" s="171"/>
      <c r="AM1857" s="171"/>
      <c r="AN1857" s="171"/>
      <c r="AO1857" s="171"/>
      <c r="AP1857" s="171"/>
      <c r="AQ1857" s="171"/>
      <c r="AR1857" s="171"/>
      <c r="AS1857" s="171"/>
      <c r="AT1857" s="171"/>
      <c r="AU1857" s="171"/>
      <c r="AV1857" s="171"/>
      <c r="AW1857" s="171"/>
      <c r="AX1857" s="171"/>
      <c r="AY1857" s="171"/>
      <c r="AZ1857" s="171"/>
      <c r="BA1857" s="171"/>
      <c r="BB1857" s="171"/>
      <c r="BC1857" s="171"/>
      <c r="BD1857" s="171"/>
      <c r="BE1857" s="171"/>
      <c r="BF1857" s="171"/>
      <c r="BG1857" s="171"/>
      <c r="BH1857" s="184"/>
      <c r="BI1857" s="178"/>
      <c r="BJ1857" s="178"/>
      <c r="BK1857" s="172"/>
      <c r="BM1857" s="9"/>
      <c r="BO1857" s="22" t="s">
        <v>353</v>
      </c>
      <c r="BP1857" s="25">
        <v>0</v>
      </c>
      <c r="BQ1857" s="25">
        <v>0</v>
      </c>
      <c r="BR1857" s="25">
        <v>0</v>
      </c>
      <c r="BS1857" s="25">
        <v>0</v>
      </c>
      <c r="BT1857" s="25">
        <v>0</v>
      </c>
      <c r="BU1857" s="25">
        <v>0</v>
      </c>
    </row>
    <row r="1858" spans="2:73" x14ac:dyDescent="0.45">
      <c r="B1858" s="190"/>
      <c r="C1858" s="171"/>
      <c r="D1858" s="171"/>
      <c r="E1858" s="171"/>
      <c r="F1858" s="171"/>
      <c r="G1858" s="171"/>
      <c r="H1858" s="171"/>
      <c r="I1858" s="171"/>
      <c r="J1858" s="171"/>
      <c r="K1858" s="171"/>
      <c r="L1858" s="171"/>
      <c r="M1858" s="171"/>
      <c r="N1858" s="171"/>
      <c r="O1858" s="171"/>
      <c r="P1858" s="171"/>
      <c r="Q1858" s="171"/>
      <c r="R1858" s="171"/>
      <c r="S1858" s="171"/>
      <c r="T1858" s="171"/>
      <c r="U1858" s="171"/>
      <c r="V1858" s="171"/>
      <c r="W1858" s="171"/>
      <c r="X1858" s="171"/>
      <c r="Y1858" s="171"/>
      <c r="Z1858" s="171"/>
      <c r="AA1858" s="171"/>
      <c r="AB1858" s="171"/>
      <c r="AC1858" s="171"/>
      <c r="AD1858" s="171"/>
      <c r="AE1858" s="171"/>
      <c r="AF1858" s="171"/>
      <c r="AG1858" s="171"/>
      <c r="AH1858" s="171"/>
      <c r="AI1858" s="171"/>
      <c r="AJ1858" s="171"/>
      <c r="AK1858" s="171"/>
      <c r="AL1858" s="171"/>
      <c r="AM1858" s="171"/>
      <c r="AN1858" s="171"/>
      <c r="AO1858" s="171"/>
      <c r="AP1858" s="171"/>
      <c r="AQ1858" s="171"/>
      <c r="AR1858" s="171"/>
      <c r="AS1858" s="171"/>
      <c r="AT1858" s="171"/>
      <c r="AU1858" s="171"/>
      <c r="AV1858" s="171"/>
      <c r="AW1858" s="171"/>
      <c r="AX1858" s="171"/>
      <c r="AY1858" s="171"/>
      <c r="AZ1858" s="171"/>
      <c r="BA1858" s="171"/>
      <c r="BB1858" s="171"/>
      <c r="BC1858" s="171"/>
      <c r="BD1858" s="171"/>
      <c r="BE1858" s="171"/>
      <c r="BF1858" s="171"/>
      <c r="BG1858" s="171"/>
      <c r="BH1858" s="184"/>
      <c r="BI1858" s="178"/>
      <c r="BJ1858" s="178"/>
      <c r="BK1858" s="172"/>
      <c r="BM1858" s="9"/>
    </row>
    <row r="1859" spans="2:73" x14ac:dyDescent="0.45">
      <c r="B1859" s="190"/>
      <c r="C1859" s="171"/>
      <c r="D1859" s="171"/>
      <c r="E1859" s="171"/>
      <c r="F1859" s="171"/>
      <c r="G1859" s="171"/>
      <c r="H1859" s="171"/>
      <c r="I1859" s="171"/>
      <c r="J1859" s="171"/>
      <c r="K1859" s="171"/>
      <c r="L1859" s="171"/>
      <c r="M1859" s="171"/>
      <c r="N1859" s="171"/>
      <c r="O1859" s="171"/>
      <c r="P1859" s="171"/>
      <c r="Q1859" s="171"/>
      <c r="R1859" s="171"/>
      <c r="S1859" s="171"/>
      <c r="T1859" s="171"/>
      <c r="U1859" s="171"/>
      <c r="V1859" s="171"/>
      <c r="W1859" s="171"/>
      <c r="X1859" s="171"/>
      <c r="Y1859" s="171"/>
      <c r="Z1859" s="171"/>
      <c r="AA1859" s="171"/>
      <c r="AB1859" s="171"/>
      <c r="AC1859" s="171"/>
      <c r="AD1859" s="171"/>
      <c r="AE1859" s="171"/>
      <c r="AF1859" s="171"/>
      <c r="AG1859" s="171"/>
      <c r="AH1859" s="171"/>
      <c r="AI1859" s="171"/>
      <c r="AJ1859" s="171"/>
      <c r="AK1859" s="171"/>
      <c r="AL1859" s="171"/>
      <c r="AM1859" s="171"/>
      <c r="AN1859" s="171"/>
      <c r="AO1859" s="171"/>
      <c r="AP1859" s="171"/>
      <c r="AQ1859" s="171"/>
      <c r="AR1859" s="171"/>
      <c r="AS1859" s="171"/>
      <c r="AT1859" s="171"/>
      <c r="AU1859" s="171"/>
      <c r="AV1859" s="171"/>
      <c r="AW1859" s="171"/>
      <c r="AX1859" s="171"/>
      <c r="AY1859" s="171"/>
      <c r="AZ1859" s="171"/>
      <c r="BA1859" s="171"/>
      <c r="BB1859" s="171"/>
      <c r="BC1859" s="171"/>
      <c r="BD1859" s="171"/>
      <c r="BE1859" s="171"/>
      <c r="BF1859" s="171"/>
      <c r="BG1859" s="171"/>
      <c r="BH1859" s="184"/>
      <c r="BI1859" s="178"/>
      <c r="BJ1859" s="178"/>
      <c r="BK1859" s="172"/>
      <c r="BM1859" s="9"/>
    </row>
    <row r="1860" spans="2:73" x14ac:dyDescent="0.45">
      <c r="B1860" s="190"/>
      <c r="C1860" s="171"/>
      <c r="D1860" s="171"/>
      <c r="E1860" s="171"/>
      <c r="F1860" s="171"/>
      <c r="G1860" s="171"/>
      <c r="H1860" s="171"/>
      <c r="I1860" s="171"/>
      <c r="J1860" s="171"/>
      <c r="K1860" s="171"/>
      <c r="L1860" s="171"/>
      <c r="M1860" s="171"/>
      <c r="N1860" s="171"/>
      <c r="O1860" s="171"/>
      <c r="P1860" s="171"/>
      <c r="Q1860" s="171"/>
      <c r="R1860" s="171"/>
      <c r="S1860" s="171"/>
      <c r="T1860" s="171"/>
      <c r="U1860" s="171"/>
      <c r="V1860" s="171"/>
      <c r="W1860" s="171"/>
      <c r="X1860" s="171"/>
      <c r="Y1860" s="171"/>
      <c r="Z1860" s="171"/>
      <c r="AA1860" s="171"/>
      <c r="AB1860" s="171"/>
      <c r="AC1860" s="171"/>
      <c r="AD1860" s="171"/>
      <c r="AE1860" s="171"/>
      <c r="AF1860" s="171"/>
      <c r="AG1860" s="171"/>
      <c r="AH1860" s="171"/>
      <c r="AI1860" s="171"/>
      <c r="AJ1860" s="171"/>
      <c r="AK1860" s="171"/>
      <c r="AL1860" s="171"/>
      <c r="AM1860" s="171"/>
      <c r="AN1860" s="171"/>
      <c r="AO1860" s="171"/>
      <c r="AP1860" s="171"/>
      <c r="AQ1860" s="171"/>
      <c r="AR1860" s="171"/>
      <c r="AS1860" s="171"/>
      <c r="AT1860" s="171"/>
      <c r="AU1860" s="171"/>
      <c r="AV1860" s="171"/>
      <c r="AW1860" s="171"/>
      <c r="AX1860" s="171"/>
      <c r="AY1860" s="171"/>
      <c r="AZ1860" s="171"/>
      <c r="BA1860" s="171"/>
      <c r="BB1860" s="171"/>
      <c r="BC1860" s="171"/>
      <c r="BD1860" s="171"/>
      <c r="BE1860" s="171"/>
      <c r="BF1860" s="171"/>
      <c r="BG1860" s="171"/>
      <c r="BH1860" s="184"/>
      <c r="BI1860" s="178"/>
      <c r="BJ1860" s="178"/>
      <c r="BK1860" s="172"/>
      <c r="BM1860" s="9"/>
    </row>
    <row r="1861" spans="2:73" x14ac:dyDescent="0.45">
      <c r="B1861" s="190"/>
      <c r="C1861" s="171"/>
      <c r="D1861" s="171"/>
      <c r="E1861" s="171"/>
      <c r="F1861" s="171"/>
      <c r="G1861" s="171"/>
      <c r="H1861" s="171"/>
      <c r="I1861" s="171"/>
      <c r="J1861" s="171"/>
      <c r="K1861" s="171"/>
      <c r="L1861" s="171"/>
      <c r="M1861" s="171"/>
      <c r="N1861" s="171"/>
      <c r="O1861" s="171"/>
      <c r="P1861" s="171"/>
      <c r="Q1861" s="171"/>
      <c r="R1861" s="171"/>
      <c r="S1861" s="171"/>
      <c r="T1861" s="171"/>
      <c r="U1861" s="171"/>
      <c r="V1861" s="171"/>
      <c r="W1861" s="171"/>
      <c r="X1861" s="171"/>
      <c r="Y1861" s="171"/>
      <c r="Z1861" s="171"/>
      <c r="AA1861" s="171"/>
      <c r="AB1861" s="171"/>
      <c r="AC1861" s="171"/>
      <c r="AD1861" s="171"/>
      <c r="AE1861" s="171"/>
      <c r="AF1861" s="171"/>
      <c r="AG1861" s="171"/>
      <c r="AH1861" s="171"/>
      <c r="AI1861" s="171"/>
      <c r="AJ1861" s="171"/>
      <c r="AK1861" s="171"/>
      <c r="AL1861" s="171"/>
      <c r="AM1861" s="171"/>
      <c r="AN1861" s="171"/>
      <c r="AO1861" s="171"/>
      <c r="AP1861" s="171"/>
      <c r="AQ1861" s="171"/>
      <c r="AR1861" s="171"/>
      <c r="AS1861" s="171"/>
      <c r="AT1861" s="171"/>
      <c r="AU1861" s="171"/>
      <c r="AV1861" s="171"/>
      <c r="AW1861" s="171"/>
      <c r="AX1861" s="171"/>
      <c r="AY1861" s="171"/>
      <c r="AZ1861" s="171"/>
      <c r="BA1861" s="171"/>
      <c r="BB1861" s="171"/>
      <c r="BC1861" s="171"/>
      <c r="BD1861" s="171"/>
      <c r="BE1861" s="171"/>
      <c r="BF1861" s="171"/>
      <c r="BG1861" s="171"/>
      <c r="BH1861" s="184"/>
      <c r="BI1861" s="178"/>
      <c r="BJ1861" s="178"/>
      <c r="BK1861" s="172"/>
      <c r="BM1861" s="9"/>
    </row>
    <row r="1862" spans="2:73" x14ac:dyDescent="0.45">
      <c r="B1862" s="190"/>
      <c r="C1862" s="171"/>
      <c r="D1862" s="171"/>
      <c r="E1862" s="171"/>
      <c r="F1862" s="171"/>
      <c r="G1862" s="171"/>
      <c r="H1862" s="171"/>
      <c r="I1862" s="171"/>
      <c r="J1862" s="171"/>
      <c r="K1862" s="171"/>
      <c r="L1862" s="171"/>
      <c r="M1862" s="171"/>
      <c r="N1862" s="171"/>
      <c r="O1862" s="171"/>
      <c r="P1862" s="171"/>
      <c r="Q1862" s="171"/>
      <c r="R1862" s="171"/>
      <c r="S1862" s="171"/>
      <c r="T1862" s="171"/>
      <c r="U1862" s="171"/>
      <c r="V1862" s="171"/>
      <c r="W1862" s="171"/>
      <c r="X1862" s="171"/>
      <c r="Y1862" s="171"/>
      <c r="Z1862" s="171"/>
      <c r="AA1862" s="171"/>
      <c r="AB1862" s="171"/>
      <c r="AC1862" s="171"/>
      <c r="AD1862" s="171"/>
      <c r="AE1862" s="171"/>
      <c r="AF1862" s="171"/>
      <c r="AG1862" s="171"/>
      <c r="AH1862" s="171"/>
      <c r="AI1862" s="171"/>
      <c r="AJ1862" s="171"/>
      <c r="AK1862" s="171"/>
      <c r="AL1862" s="171"/>
      <c r="AM1862" s="171"/>
      <c r="AN1862" s="171"/>
      <c r="AO1862" s="171"/>
      <c r="AP1862" s="171"/>
      <c r="AQ1862" s="171"/>
      <c r="AR1862" s="171"/>
      <c r="AS1862" s="171"/>
      <c r="AT1862" s="171"/>
      <c r="AU1862" s="171"/>
      <c r="AV1862" s="171"/>
      <c r="AW1862" s="171"/>
      <c r="AX1862" s="171"/>
      <c r="AY1862" s="171"/>
      <c r="AZ1862" s="171"/>
      <c r="BA1862" s="171"/>
      <c r="BB1862" s="171"/>
      <c r="BC1862" s="171"/>
      <c r="BD1862" s="171"/>
      <c r="BE1862" s="171"/>
      <c r="BF1862" s="171"/>
      <c r="BG1862" s="171"/>
      <c r="BH1862" s="184"/>
      <c r="BI1862" s="178"/>
      <c r="BJ1862" s="178"/>
      <c r="BK1862" s="172"/>
      <c r="BM1862" s="9"/>
    </row>
    <row r="1863" spans="2:73" x14ac:dyDescent="0.45">
      <c r="B1863" s="190"/>
      <c r="C1863" s="171"/>
      <c r="D1863" s="171"/>
      <c r="E1863" s="171"/>
      <c r="F1863" s="171"/>
      <c r="G1863" s="171"/>
      <c r="H1863" s="171"/>
      <c r="I1863" s="171"/>
      <c r="J1863" s="171"/>
      <c r="K1863" s="171"/>
      <c r="L1863" s="171"/>
      <c r="M1863" s="171"/>
      <c r="N1863" s="171"/>
      <c r="O1863" s="171"/>
      <c r="P1863" s="171"/>
      <c r="Q1863" s="171"/>
      <c r="R1863" s="171"/>
      <c r="S1863" s="171"/>
      <c r="T1863" s="171"/>
      <c r="U1863" s="171"/>
      <c r="V1863" s="171"/>
      <c r="W1863" s="171"/>
      <c r="X1863" s="171"/>
      <c r="Y1863" s="171"/>
      <c r="Z1863" s="171"/>
      <c r="AA1863" s="171"/>
      <c r="AB1863" s="171"/>
      <c r="AC1863" s="171"/>
      <c r="AD1863" s="171"/>
      <c r="AE1863" s="171"/>
      <c r="AF1863" s="171"/>
      <c r="AG1863" s="171"/>
      <c r="AH1863" s="171"/>
      <c r="AI1863" s="171"/>
      <c r="AJ1863" s="171"/>
      <c r="AK1863" s="171"/>
      <c r="AL1863" s="171"/>
      <c r="AM1863" s="171"/>
      <c r="AN1863" s="171"/>
      <c r="AO1863" s="171"/>
      <c r="AP1863" s="171"/>
      <c r="AQ1863" s="171"/>
      <c r="AR1863" s="171"/>
      <c r="AS1863" s="171"/>
      <c r="AT1863" s="171"/>
      <c r="AU1863" s="171"/>
      <c r="AV1863" s="171"/>
      <c r="AW1863" s="171"/>
      <c r="AX1863" s="171"/>
      <c r="AY1863" s="171"/>
      <c r="AZ1863" s="171"/>
      <c r="BA1863" s="171"/>
      <c r="BB1863" s="171"/>
      <c r="BC1863" s="171"/>
      <c r="BD1863" s="171"/>
      <c r="BE1863" s="171"/>
      <c r="BF1863" s="171"/>
      <c r="BG1863" s="171"/>
      <c r="BH1863" s="184"/>
      <c r="BI1863" s="178"/>
      <c r="BJ1863" s="178"/>
      <c r="BK1863" s="172"/>
      <c r="BM1863" s="9"/>
    </row>
    <row r="1864" spans="2:73" x14ac:dyDescent="0.45">
      <c r="B1864" s="190"/>
      <c r="C1864" s="171"/>
      <c r="D1864" s="171"/>
      <c r="E1864" s="171"/>
      <c r="F1864" s="171"/>
      <c r="G1864" s="171"/>
      <c r="H1864" s="171"/>
      <c r="I1864" s="171"/>
      <c r="J1864" s="171"/>
      <c r="K1864" s="171"/>
      <c r="L1864" s="171"/>
      <c r="M1864" s="171"/>
      <c r="N1864" s="171"/>
      <c r="O1864" s="171"/>
      <c r="P1864" s="171"/>
      <c r="Q1864" s="171"/>
      <c r="R1864" s="171"/>
      <c r="S1864" s="171"/>
      <c r="T1864" s="171"/>
      <c r="U1864" s="171"/>
      <c r="V1864" s="171"/>
      <c r="W1864" s="171"/>
      <c r="X1864" s="171"/>
      <c r="Y1864" s="171"/>
      <c r="Z1864" s="171"/>
      <c r="AA1864" s="171"/>
      <c r="AB1864" s="171"/>
      <c r="AC1864" s="171"/>
      <c r="AD1864" s="171"/>
      <c r="AE1864" s="171"/>
      <c r="AF1864" s="171"/>
      <c r="AG1864" s="171"/>
      <c r="AH1864" s="171"/>
      <c r="AI1864" s="171"/>
      <c r="AJ1864" s="171"/>
      <c r="AK1864" s="171"/>
      <c r="AL1864" s="171"/>
      <c r="AM1864" s="171"/>
      <c r="AN1864" s="171"/>
      <c r="AO1864" s="171"/>
      <c r="AP1864" s="171"/>
      <c r="AQ1864" s="171"/>
      <c r="AR1864" s="171"/>
      <c r="AS1864" s="171"/>
      <c r="AT1864" s="171"/>
      <c r="AU1864" s="171"/>
      <c r="AV1864" s="171"/>
      <c r="AW1864" s="171"/>
      <c r="AX1864" s="171"/>
      <c r="AY1864" s="171"/>
      <c r="AZ1864" s="171"/>
      <c r="BA1864" s="171"/>
      <c r="BB1864" s="171"/>
      <c r="BC1864" s="171"/>
      <c r="BD1864" s="171"/>
      <c r="BE1864" s="171"/>
      <c r="BF1864" s="171"/>
      <c r="BG1864" s="171"/>
      <c r="BH1864" s="184"/>
      <c r="BI1864" s="178"/>
      <c r="BJ1864" s="178"/>
      <c r="BK1864" s="172"/>
      <c r="BM1864" s="9"/>
    </row>
    <row r="1865" spans="2:73" x14ac:dyDescent="0.45">
      <c r="B1865" s="190"/>
      <c r="C1865" s="171"/>
      <c r="D1865" s="171"/>
      <c r="E1865" s="171"/>
      <c r="F1865" s="171"/>
      <c r="G1865" s="171"/>
      <c r="H1865" s="171"/>
      <c r="I1865" s="171"/>
      <c r="J1865" s="171"/>
      <c r="K1865" s="171"/>
      <c r="L1865" s="171"/>
      <c r="M1865" s="171"/>
      <c r="N1865" s="171"/>
      <c r="O1865" s="171"/>
      <c r="P1865" s="171"/>
      <c r="Q1865" s="171"/>
      <c r="R1865" s="171"/>
      <c r="S1865" s="171"/>
      <c r="T1865" s="171"/>
      <c r="U1865" s="171"/>
      <c r="V1865" s="171"/>
      <c r="W1865" s="171"/>
      <c r="X1865" s="171"/>
      <c r="Y1865" s="171"/>
      <c r="Z1865" s="171"/>
      <c r="AA1865" s="171"/>
      <c r="AB1865" s="171"/>
      <c r="AC1865" s="171"/>
      <c r="AD1865" s="171"/>
      <c r="AE1865" s="171"/>
      <c r="AF1865" s="171"/>
      <c r="AG1865" s="171"/>
      <c r="AH1865" s="171"/>
      <c r="AI1865" s="171"/>
      <c r="AJ1865" s="171"/>
      <c r="AK1865" s="171"/>
      <c r="AL1865" s="171"/>
      <c r="AM1865" s="171"/>
      <c r="AN1865" s="171"/>
      <c r="AO1865" s="171"/>
      <c r="AP1865" s="171"/>
      <c r="AQ1865" s="171"/>
      <c r="AR1865" s="171"/>
      <c r="AS1865" s="171"/>
      <c r="AT1865" s="171"/>
      <c r="AU1865" s="171"/>
      <c r="AV1865" s="171"/>
      <c r="AW1865" s="171"/>
      <c r="AX1865" s="171"/>
      <c r="AY1865" s="171"/>
      <c r="AZ1865" s="171"/>
      <c r="BA1865" s="171"/>
      <c r="BB1865" s="171"/>
      <c r="BC1865" s="171"/>
      <c r="BD1865" s="171"/>
      <c r="BE1865" s="171"/>
      <c r="BF1865" s="171"/>
      <c r="BG1865" s="171"/>
      <c r="BH1865" s="184"/>
      <c r="BI1865" s="178"/>
      <c r="BJ1865" s="178"/>
      <c r="BK1865" s="172"/>
      <c r="BM1865" s="9"/>
    </row>
    <row r="1866" spans="2:73" x14ac:dyDescent="0.45">
      <c r="B1866" s="190"/>
      <c r="C1866" s="171"/>
      <c r="D1866" s="171"/>
      <c r="E1866" s="171"/>
      <c r="F1866" s="171"/>
      <c r="G1866" s="171"/>
      <c r="H1866" s="171"/>
      <c r="I1866" s="171"/>
      <c r="J1866" s="171"/>
      <c r="K1866" s="171"/>
      <c r="L1866" s="171"/>
      <c r="M1866" s="171"/>
      <c r="N1866" s="171"/>
      <c r="O1866" s="171"/>
      <c r="P1866" s="171"/>
      <c r="Q1866" s="171"/>
      <c r="R1866" s="171"/>
      <c r="S1866" s="171"/>
      <c r="T1866" s="171"/>
      <c r="U1866" s="171"/>
      <c r="V1866" s="171"/>
      <c r="W1866" s="171"/>
      <c r="X1866" s="171"/>
      <c r="Y1866" s="171"/>
      <c r="Z1866" s="171"/>
      <c r="AA1866" s="171"/>
      <c r="AB1866" s="171"/>
      <c r="AC1866" s="171"/>
      <c r="AD1866" s="171"/>
      <c r="AE1866" s="171"/>
      <c r="AF1866" s="171"/>
      <c r="AG1866" s="171"/>
      <c r="AH1866" s="171"/>
      <c r="AI1866" s="171"/>
      <c r="AJ1866" s="171"/>
      <c r="AK1866" s="171"/>
      <c r="AL1866" s="171"/>
      <c r="AM1866" s="171"/>
      <c r="AN1866" s="171"/>
      <c r="AO1866" s="171"/>
      <c r="AP1866" s="171"/>
      <c r="AQ1866" s="171"/>
      <c r="AR1866" s="171"/>
      <c r="AS1866" s="171"/>
      <c r="AT1866" s="171"/>
      <c r="AU1866" s="171"/>
      <c r="AV1866" s="171"/>
      <c r="AW1866" s="171"/>
      <c r="AX1866" s="171"/>
      <c r="AY1866" s="171"/>
      <c r="AZ1866" s="171"/>
      <c r="BA1866" s="171"/>
      <c r="BB1866" s="171"/>
      <c r="BC1866" s="171"/>
      <c r="BD1866" s="171"/>
      <c r="BE1866" s="171"/>
      <c r="BF1866" s="171"/>
      <c r="BG1866" s="171"/>
      <c r="BH1866" s="184"/>
      <c r="BI1866" s="178"/>
      <c r="BJ1866" s="178"/>
      <c r="BK1866" s="172"/>
      <c r="BM1866" s="9"/>
    </row>
  </sheetData>
  <conditionalFormatting sqref="BH1433:BH1461">
    <cfRule type="expression" dxfId="574" priority="60">
      <formula>MOD(ROW(),2)=1</formula>
    </cfRule>
  </conditionalFormatting>
  <conditionalFormatting sqref="C5:BG84">
    <cfRule type="expression" dxfId="573" priority="221">
      <formula>MOD(ROW(),2)=1</formula>
    </cfRule>
  </conditionalFormatting>
  <conditionalFormatting sqref="BH5:BH84">
    <cfRule type="expression" dxfId="572" priority="220">
      <formula>MOD(ROW(),2)=1</formula>
    </cfRule>
  </conditionalFormatting>
  <conditionalFormatting sqref="C1382:BG1382">
    <cfRule type="expression" dxfId="571" priority="54">
      <formula>MOD(ROW(),2)=1</formula>
    </cfRule>
  </conditionalFormatting>
  <conditionalFormatting sqref="BH1382">
    <cfRule type="expression" dxfId="570" priority="53">
      <formula>MOD(ROW(),2)=1</formula>
    </cfRule>
  </conditionalFormatting>
  <conditionalFormatting sqref="C87:BG165">
    <cfRule type="expression" dxfId="569" priority="213">
      <formula>MOD(ROW(),2)=1</formula>
    </cfRule>
  </conditionalFormatting>
  <conditionalFormatting sqref="BH87:BH165">
    <cfRule type="expression" dxfId="568" priority="212">
      <formula>MOD(ROW(),2)=1</formula>
    </cfRule>
  </conditionalFormatting>
  <conditionalFormatting sqref="C137:BG165">
    <cfRule type="expression" dxfId="567" priority="211">
      <formula>MOD(ROW(),2)=1</formula>
    </cfRule>
  </conditionalFormatting>
  <conditionalFormatting sqref="BH137:BH165">
    <cfRule type="expression" dxfId="566" priority="210">
      <formula>MOD(ROW(),2)=1</formula>
    </cfRule>
  </conditionalFormatting>
  <conditionalFormatting sqref="C87:BG165">
    <cfRule type="expression" dxfId="565" priority="208">
      <formula>MOD(ROW(),2)=1</formula>
    </cfRule>
  </conditionalFormatting>
  <conditionalFormatting sqref="BH87:BH165">
    <cfRule type="expression" dxfId="564" priority="207">
      <formula>MOD(ROW(),2)=1</formula>
    </cfRule>
  </conditionalFormatting>
  <conditionalFormatting sqref="B5:B84">
    <cfRule type="expression" dxfId="563" priority="206">
      <formula>MOD(ROW(),2)=1</formula>
    </cfRule>
  </conditionalFormatting>
  <conditionalFormatting sqref="B86:B165">
    <cfRule type="expression" dxfId="562" priority="205">
      <formula>MOD(ROW(),2)=1</formula>
    </cfRule>
  </conditionalFormatting>
  <conditionalFormatting sqref="C86:BG86">
    <cfRule type="expression" dxfId="561" priority="204">
      <formula>MOD(ROW(),2)=1</formula>
    </cfRule>
  </conditionalFormatting>
  <conditionalFormatting sqref="BH86">
    <cfRule type="expression" dxfId="560" priority="203">
      <formula>MOD(ROW(),2)=1</formula>
    </cfRule>
  </conditionalFormatting>
  <conditionalFormatting sqref="C86:BG86">
    <cfRule type="expression" dxfId="559" priority="202">
      <formula>MOD(ROW(),2)=1</formula>
    </cfRule>
  </conditionalFormatting>
  <conditionalFormatting sqref="BH86">
    <cfRule type="expression" dxfId="558" priority="201">
      <formula>MOD(ROW(),2)=1</formula>
    </cfRule>
  </conditionalFormatting>
  <conditionalFormatting sqref="B86:B165">
    <cfRule type="expression" dxfId="557" priority="200">
      <formula>MOD(ROW(),2)=1</formula>
    </cfRule>
  </conditionalFormatting>
  <conditionalFormatting sqref="C168:BG246">
    <cfRule type="expression" dxfId="556" priority="198">
      <formula>MOD(ROW(),2)=1</formula>
    </cfRule>
  </conditionalFormatting>
  <conditionalFormatting sqref="BH168:BH246">
    <cfRule type="expression" dxfId="555" priority="197">
      <formula>MOD(ROW(),2)=1</formula>
    </cfRule>
  </conditionalFormatting>
  <conditionalFormatting sqref="C218:BG246">
    <cfRule type="expression" dxfId="554" priority="196">
      <formula>MOD(ROW(),2)=1</formula>
    </cfRule>
  </conditionalFormatting>
  <conditionalFormatting sqref="BH218:BH246">
    <cfRule type="expression" dxfId="553" priority="195">
      <formula>MOD(ROW(),2)=1</formula>
    </cfRule>
  </conditionalFormatting>
  <conditionalFormatting sqref="C168:BG246">
    <cfRule type="expression" dxfId="552" priority="194">
      <formula>MOD(ROW(),2)=1</formula>
    </cfRule>
  </conditionalFormatting>
  <conditionalFormatting sqref="BH168:BH246">
    <cfRule type="expression" dxfId="551" priority="193">
      <formula>MOD(ROW(),2)=1</formula>
    </cfRule>
  </conditionalFormatting>
  <conditionalFormatting sqref="B167:B246">
    <cfRule type="expression" dxfId="550" priority="192">
      <formula>MOD(ROW(),2)=1</formula>
    </cfRule>
  </conditionalFormatting>
  <conditionalFormatting sqref="C167:BG167">
    <cfRule type="expression" dxfId="549" priority="191">
      <formula>MOD(ROW(),2)=1</formula>
    </cfRule>
  </conditionalFormatting>
  <conditionalFormatting sqref="BH167">
    <cfRule type="expression" dxfId="548" priority="190">
      <formula>MOD(ROW(),2)=1</formula>
    </cfRule>
  </conditionalFormatting>
  <conditionalFormatting sqref="C167:BG167">
    <cfRule type="expression" dxfId="547" priority="189">
      <formula>MOD(ROW(),2)=1</formula>
    </cfRule>
  </conditionalFormatting>
  <conditionalFormatting sqref="BH167">
    <cfRule type="expression" dxfId="546" priority="188">
      <formula>MOD(ROW(),2)=1</formula>
    </cfRule>
  </conditionalFormatting>
  <conditionalFormatting sqref="B167:B246">
    <cfRule type="expression" dxfId="545" priority="187">
      <formula>MOD(ROW(),2)=1</formula>
    </cfRule>
  </conditionalFormatting>
  <conditionalFormatting sqref="C248:BG327">
    <cfRule type="expression" dxfId="544" priority="186">
      <formula>MOD(ROW(),2)=1</formula>
    </cfRule>
  </conditionalFormatting>
  <conditionalFormatting sqref="BH248:BH327">
    <cfRule type="expression" dxfId="543" priority="185">
      <formula>MOD(ROW(),2)=1</formula>
    </cfRule>
  </conditionalFormatting>
  <conditionalFormatting sqref="C330:BG408">
    <cfRule type="expression" dxfId="542" priority="184">
      <formula>MOD(ROW(),2)=1</formula>
    </cfRule>
  </conditionalFormatting>
  <conditionalFormatting sqref="BH330:BH408">
    <cfRule type="expression" dxfId="541" priority="183">
      <formula>MOD(ROW(),2)=1</formula>
    </cfRule>
  </conditionalFormatting>
  <conditionalFormatting sqref="C380:BG408">
    <cfRule type="expression" dxfId="540" priority="182">
      <formula>MOD(ROW(),2)=1</formula>
    </cfRule>
  </conditionalFormatting>
  <conditionalFormatting sqref="BH380:BH408">
    <cfRule type="expression" dxfId="539" priority="181">
      <formula>MOD(ROW(),2)=1</formula>
    </cfRule>
  </conditionalFormatting>
  <conditionalFormatting sqref="C330:BG408">
    <cfRule type="expression" dxfId="538" priority="180">
      <formula>MOD(ROW(),2)=1</formula>
    </cfRule>
  </conditionalFormatting>
  <conditionalFormatting sqref="BH330:BH408">
    <cfRule type="expression" dxfId="537" priority="179">
      <formula>MOD(ROW(),2)=1</formula>
    </cfRule>
  </conditionalFormatting>
  <conditionalFormatting sqref="B248:B327">
    <cfRule type="expression" dxfId="536" priority="178">
      <formula>MOD(ROW(),2)=1</formula>
    </cfRule>
  </conditionalFormatting>
  <conditionalFormatting sqref="B329:B408">
    <cfRule type="expression" dxfId="535" priority="177">
      <formula>MOD(ROW(),2)=1</formula>
    </cfRule>
  </conditionalFormatting>
  <conditionalFormatting sqref="C329:BG329">
    <cfRule type="expression" dxfId="534" priority="176">
      <formula>MOD(ROW(),2)=1</formula>
    </cfRule>
  </conditionalFormatting>
  <conditionalFormatting sqref="BH329">
    <cfRule type="expression" dxfId="533" priority="175">
      <formula>MOD(ROW(),2)=1</formula>
    </cfRule>
  </conditionalFormatting>
  <conditionalFormatting sqref="C329:BG329">
    <cfRule type="expression" dxfId="532" priority="174">
      <formula>MOD(ROW(),2)=1</formula>
    </cfRule>
  </conditionalFormatting>
  <conditionalFormatting sqref="BH329">
    <cfRule type="expression" dxfId="531" priority="173">
      <formula>MOD(ROW(),2)=1</formula>
    </cfRule>
  </conditionalFormatting>
  <conditionalFormatting sqref="B329:B408">
    <cfRule type="expression" dxfId="530" priority="172">
      <formula>MOD(ROW(),2)=1</formula>
    </cfRule>
  </conditionalFormatting>
  <conditionalFormatting sqref="C411:BG489">
    <cfRule type="expression" dxfId="529" priority="171">
      <formula>MOD(ROW(),2)=1</formula>
    </cfRule>
  </conditionalFormatting>
  <conditionalFormatting sqref="BH411:BH489">
    <cfRule type="expression" dxfId="528" priority="170">
      <formula>MOD(ROW(),2)=1</formula>
    </cfRule>
  </conditionalFormatting>
  <conditionalFormatting sqref="C461:BG489">
    <cfRule type="expression" dxfId="527" priority="169">
      <formula>MOD(ROW(),2)=1</formula>
    </cfRule>
  </conditionalFormatting>
  <conditionalFormatting sqref="BH461:BH489">
    <cfRule type="expression" dxfId="526" priority="168">
      <formula>MOD(ROW(),2)=1</formula>
    </cfRule>
  </conditionalFormatting>
  <conditionalFormatting sqref="C411:BG489">
    <cfRule type="expression" dxfId="525" priority="167">
      <formula>MOD(ROW(),2)=1</formula>
    </cfRule>
  </conditionalFormatting>
  <conditionalFormatting sqref="BH411:BH489">
    <cfRule type="expression" dxfId="524" priority="166">
      <formula>MOD(ROW(),2)=1</formula>
    </cfRule>
  </conditionalFormatting>
  <conditionalFormatting sqref="B410:B489">
    <cfRule type="expression" dxfId="523" priority="165">
      <formula>MOD(ROW(),2)=1</formula>
    </cfRule>
  </conditionalFormatting>
  <conditionalFormatting sqref="C410:BG410">
    <cfRule type="expression" dxfId="522" priority="164">
      <formula>MOD(ROW(),2)=1</formula>
    </cfRule>
  </conditionalFormatting>
  <conditionalFormatting sqref="BH410">
    <cfRule type="expression" dxfId="521" priority="163">
      <formula>MOD(ROW(),2)=1</formula>
    </cfRule>
  </conditionalFormatting>
  <conditionalFormatting sqref="C410:BG410">
    <cfRule type="expression" dxfId="520" priority="162">
      <formula>MOD(ROW(),2)=1</formula>
    </cfRule>
  </conditionalFormatting>
  <conditionalFormatting sqref="BH410">
    <cfRule type="expression" dxfId="519" priority="161">
      <formula>MOD(ROW(),2)=1</formula>
    </cfRule>
  </conditionalFormatting>
  <conditionalFormatting sqref="B410:B489">
    <cfRule type="expression" dxfId="518" priority="160">
      <formula>MOD(ROW(),2)=1</formula>
    </cfRule>
  </conditionalFormatting>
  <conditionalFormatting sqref="C491:BG570">
    <cfRule type="expression" dxfId="517" priority="159">
      <formula>MOD(ROW(),2)=1</formula>
    </cfRule>
  </conditionalFormatting>
  <conditionalFormatting sqref="BH491:BH570">
    <cfRule type="expression" dxfId="516" priority="158">
      <formula>MOD(ROW(),2)=1</formula>
    </cfRule>
  </conditionalFormatting>
  <conditionalFormatting sqref="C573:BG651">
    <cfRule type="expression" dxfId="515" priority="157">
      <formula>MOD(ROW(),2)=1</formula>
    </cfRule>
  </conditionalFormatting>
  <conditionalFormatting sqref="BH573:BH651">
    <cfRule type="expression" dxfId="514" priority="156">
      <formula>MOD(ROW(),2)=1</formula>
    </cfRule>
  </conditionalFormatting>
  <conditionalFormatting sqref="C623:BG651">
    <cfRule type="expression" dxfId="513" priority="155">
      <formula>MOD(ROW(),2)=1</formula>
    </cfRule>
  </conditionalFormatting>
  <conditionalFormatting sqref="BH623:BH651">
    <cfRule type="expression" dxfId="512" priority="154">
      <formula>MOD(ROW(),2)=1</formula>
    </cfRule>
  </conditionalFormatting>
  <conditionalFormatting sqref="C573:BG651">
    <cfRule type="expression" dxfId="511" priority="153">
      <formula>MOD(ROW(),2)=1</formula>
    </cfRule>
  </conditionalFormatting>
  <conditionalFormatting sqref="BH573:BH651">
    <cfRule type="expression" dxfId="510" priority="152">
      <formula>MOD(ROW(),2)=1</formula>
    </cfRule>
  </conditionalFormatting>
  <conditionalFormatting sqref="B491:B570">
    <cfRule type="expression" dxfId="509" priority="151">
      <formula>MOD(ROW(),2)=1</formula>
    </cfRule>
  </conditionalFormatting>
  <conditionalFormatting sqref="B572:B651">
    <cfRule type="expression" dxfId="508" priority="150">
      <formula>MOD(ROW(),2)=1</formula>
    </cfRule>
  </conditionalFormatting>
  <conditionalFormatting sqref="C572:BG572">
    <cfRule type="expression" dxfId="507" priority="149">
      <formula>MOD(ROW(),2)=1</formula>
    </cfRule>
  </conditionalFormatting>
  <conditionalFormatting sqref="BH572">
    <cfRule type="expression" dxfId="506" priority="148">
      <formula>MOD(ROW(),2)=1</formula>
    </cfRule>
  </conditionalFormatting>
  <conditionalFormatting sqref="C572:BG572">
    <cfRule type="expression" dxfId="505" priority="147">
      <formula>MOD(ROW(),2)=1</formula>
    </cfRule>
  </conditionalFormatting>
  <conditionalFormatting sqref="BH572">
    <cfRule type="expression" dxfId="504" priority="146">
      <formula>MOD(ROW(),2)=1</formula>
    </cfRule>
  </conditionalFormatting>
  <conditionalFormatting sqref="B572:B651">
    <cfRule type="expression" dxfId="503" priority="145">
      <formula>MOD(ROW(),2)=1</formula>
    </cfRule>
  </conditionalFormatting>
  <conditionalFormatting sqref="C654:BG732">
    <cfRule type="expression" dxfId="502" priority="144">
      <formula>MOD(ROW(),2)=1</formula>
    </cfRule>
  </conditionalFormatting>
  <conditionalFormatting sqref="BH654:BH732">
    <cfRule type="expression" dxfId="501" priority="143">
      <formula>MOD(ROW(),2)=1</formula>
    </cfRule>
  </conditionalFormatting>
  <conditionalFormatting sqref="C704:BG732">
    <cfRule type="expression" dxfId="500" priority="142">
      <formula>MOD(ROW(),2)=1</formula>
    </cfRule>
  </conditionalFormatting>
  <conditionalFormatting sqref="BH704:BH732">
    <cfRule type="expression" dxfId="499" priority="141">
      <formula>MOD(ROW(),2)=1</formula>
    </cfRule>
  </conditionalFormatting>
  <conditionalFormatting sqref="C654:BG732">
    <cfRule type="expression" dxfId="498" priority="140">
      <formula>MOD(ROW(),2)=1</formula>
    </cfRule>
  </conditionalFormatting>
  <conditionalFormatting sqref="BH654:BH732">
    <cfRule type="expression" dxfId="497" priority="139">
      <formula>MOD(ROW(),2)=1</formula>
    </cfRule>
  </conditionalFormatting>
  <conditionalFormatting sqref="B653:B732">
    <cfRule type="expression" dxfId="496" priority="138">
      <formula>MOD(ROW(),2)=1</formula>
    </cfRule>
  </conditionalFormatting>
  <conditionalFormatting sqref="C653:BG653">
    <cfRule type="expression" dxfId="495" priority="137">
      <formula>MOD(ROW(),2)=1</formula>
    </cfRule>
  </conditionalFormatting>
  <conditionalFormatting sqref="BH653">
    <cfRule type="expression" dxfId="494" priority="136">
      <formula>MOD(ROW(),2)=1</formula>
    </cfRule>
  </conditionalFormatting>
  <conditionalFormatting sqref="C653:BG653">
    <cfRule type="expression" dxfId="493" priority="135">
      <formula>MOD(ROW(),2)=1</formula>
    </cfRule>
  </conditionalFormatting>
  <conditionalFormatting sqref="BH653">
    <cfRule type="expression" dxfId="492" priority="134">
      <formula>MOD(ROW(),2)=1</formula>
    </cfRule>
  </conditionalFormatting>
  <conditionalFormatting sqref="B653:B732">
    <cfRule type="expression" dxfId="491" priority="133">
      <formula>MOD(ROW(),2)=1</formula>
    </cfRule>
  </conditionalFormatting>
  <conditionalFormatting sqref="C734:BG813">
    <cfRule type="expression" dxfId="490" priority="132">
      <formula>MOD(ROW(),2)=1</formula>
    </cfRule>
  </conditionalFormatting>
  <conditionalFormatting sqref="BH734:BH813">
    <cfRule type="expression" dxfId="489" priority="131">
      <formula>MOD(ROW(),2)=1</formula>
    </cfRule>
  </conditionalFormatting>
  <conditionalFormatting sqref="C816:BG894">
    <cfRule type="expression" dxfId="488" priority="130">
      <formula>MOD(ROW(),2)=1</formula>
    </cfRule>
  </conditionalFormatting>
  <conditionalFormatting sqref="BH816:BH894">
    <cfRule type="expression" dxfId="487" priority="129">
      <formula>MOD(ROW(),2)=1</formula>
    </cfRule>
  </conditionalFormatting>
  <conditionalFormatting sqref="C866:BG894">
    <cfRule type="expression" dxfId="486" priority="128">
      <formula>MOD(ROW(),2)=1</formula>
    </cfRule>
  </conditionalFormatting>
  <conditionalFormatting sqref="BH866:BH894">
    <cfRule type="expression" dxfId="485" priority="127">
      <formula>MOD(ROW(),2)=1</formula>
    </cfRule>
  </conditionalFormatting>
  <conditionalFormatting sqref="C816:BG894">
    <cfRule type="expression" dxfId="484" priority="126">
      <formula>MOD(ROW(),2)=1</formula>
    </cfRule>
  </conditionalFormatting>
  <conditionalFormatting sqref="BH816:BH894">
    <cfRule type="expression" dxfId="483" priority="125">
      <formula>MOD(ROW(),2)=1</formula>
    </cfRule>
  </conditionalFormatting>
  <conditionalFormatting sqref="B734:B813">
    <cfRule type="expression" dxfId="482" priority="124">
      <formula>MOD(ROW(),2)=1</formula>
    </cfRule>
  </conditionalFormatting>
  <conditionalFormatting sqref="B815:B894">
    <cfRule type="expression" dxfId="481" priority="123">
      <formula>MOD(ROW(),2)=1</formula>
    </cfRule>
  </conditionalFormatting>
  <conditionalFormatting sqref="C815:BG815">
    <cfRule type="expression" dxfId="480" priority="122">
      <formula>MOD(ROW(),2)=1</formula>
    </cfRule>
  </conditionalFormatting>
  <conditionalFormatting sqref="BH815">
    <cfRule type="expression" dxfId="479" priority="121">
      <formula>MOD(ROW(),2)=1</formula>
    </cfRule>
  </conditionalFormatting>
  <conditionalFormatting sqref="C815:BG815">
    <cfRule type="expression" dxfId="478" priority="120">
      <formula>MOD(ROW(),2)=1</formula>
    </cfRule>
  </conditionalFormatting>
  <conditionalFormatting sqref="BH815">
    <cfRule type="expression" dxfId="477" priority="119">
      <formula>MOD(ROW(),2)=1</formula>
    </cfRule>
  </conditionalFormatting>
  <conditionalFormatting sqref="B815:B894">
    <cfRule type="expression" dxfId="476" priority="118">
      <formula>MOD(ROW(),2)=1</formula>
    </cfRule>
  </conditionalFormatting>
  <conditionalFormatting sqref="C897:BG975">
    <cfRule type="expression" dxfId="475" priority="117">
      <formula>MOD(ROW(),2)=1</formula>
    </cfRule>
  </conditionalFormatting>
  <conditionalFormatting sqref="BH897:BH975">
    <cfRule type="expression" dxfId="474" priority="116">
      <formula>MOD(ROW(),2)=1</formula>
    </cfRule>
  </conditionalFormatting>
  <conditionalFormatting sqref="C947:BG975">
    <cfRule type="expression" dxfId="473" priority="115">
      <formula>MOD(ROW(),2)=1</formula>
    </cfRule>
  </conditionalFormatting>
  <conditionalFormatting sqref="BH947:BH975">
    <cfRule type="expression" dxfId="472" priority="114">
      <formula>MOD(ROW(),2)=1</formula>
    </cfRule>
  </conditionalFormatting>
  <conditionalFormatting sqref="C897:BG975">
    <cfRule type="expression" dxfId="471" priority="113">
      <formula>MOD(ROW(),2)=1</formula>
    </cfRule>
  </conditionalFormatting>
  <conditionalFormatting sqref="BH897:BH975">
    <cfRule type="expression" dxfId="470" priority="112">
      <formula>MOD(ROW(),2)=1</formula>
    </cfRule>
  </conditionalFormatting>
  <conditionalFormatting sqref="B896:B975">
    <cfRule type="expression" dxfId="469" priority="111">
      <formula>MOD(ROW(),2)=1</formula>
    </cfRule>
  </conditionalFormatting>
  <conditionalFormatting sqref="C896:BG896">
    <cfRule type="expression" dxfId="468" priority="110">
      <formula>MOD(ROW(),2)=1</formula>
    </cfRule>
  </conditionalFormatting>
  <conditionalFormatting sqref="BH896">
    <cfRule type="expression" dxfId="467" priority="109">
      <formula>MOD(ROW(),2)=1</formula>
    </cfRule>
  </conditionalFormatting>
  <conditionalFormatting sqref="C896:BG896">
    <cfRule type="expression" dxfId="466" priority="108">
      <formula>MOD(ROW(),2)=1</formula>
    </cfRule>
  </conditionalFormatting>
  <conditionalFormatting sqref="BH896">
    <cfRule type="expression" dxfId="465" priority="107">
      <formula>MOD(ROW(),2)=1</formula>
    </cfRule>
  </conditionalFormatting>
  <conditionalFormatting sqref="B896:B975">
    <cfRule type="expression" dxfId="464" priority="106">
      <formula>MOD(ROW(),2)=1</formula>
    </cfRule>
  </conditionalFormatting>
  <conditionalFormatting sqref="C977:BG1056">
    <cfRule type="expression" dxfId="463" priority="105">
      <formula>MOD(ROW(),2)=1</formula>
    </cfRule>
  </conditionalFormatting>
  <conditionalFormatting sqref="BH977:BH1056">
    <cfRule type="expression" dxfId="462" priority="104">
      <formula>MOD(ROW(),2)=1</formula>
    </cfRule>
  </conditionalFormatting>
  <conditionalFormatting sqref="C1059:BG1137">
    <cfRule type="expression" dxfId="461" priority="103">
      <formula>MOD(ROW(),2)=1</formula>
    </cfRule>
  </conditionalFormatting>
  <conditionalFormatting sqref="BH1059:BH1137">
    <cfRule type="expression" dxfId="460" priority="102">
      <formula>MOD(ROW(),2)=1</formula>
    </cfRule>
  </conditionalFormatting>
  <conditionalFormatting sqref="C1109:BG1137">
    <cfRule type="expression" dxfId="459" priority="101">
      <formula>MOD(ROW(),2)=1</formula>
    </cfRule>
  </conditionalFormatting>
  <conditionalFormatting sqref="BH1109:BH1137">
    <cfRule type="expression" dxfId="458" priority="100">
      <formula>MOD(ROW(),2)=1</formula>
    </cfRule>
  </conditionalFormatting>
  <conditionalFormatting sqref="C1059:BG1137">
    <cfRule type="expression" dxfId="457" priority="99">
      <formula>MOD(ROW(),2)=1</formula>
    </cfRule>
  </conditionalFormatting>
  <conditionalFormatting sqref="BH1059:BH1137">
    <cfRule type="expression" dxfId="456" priority="98">
      <formula>MOD(ROW(),2)=1</formula>
    </cfRule>
  </conditionalFormatting>
  <conditionalFormatting sqref="B977:B1056">
    <cfRule type="expression" dxfId="455" priority="97">
      <formula>MOD(ROW(),2)=1</formula>
    </cfRule>
  </conditionalFormatting>
  <conditionalFormatting sqref="B1058:B1137">
    <cfRule type="expression" dxfId="454" priority="96">
      <formula>MOD(ROW(),2)=1</formula>
    </cfRule>
  </conditionalFormatting>
  <conditionalFormatting sqref="C1058:BG1058">
    <cfRule type="expression" dxfId="453" priority="95">
      <formula>MOD(ROW(),2)=1</formula>
    </cfRule>
  </conditionalFormatting>
  <conditionalFormatting sqref="BH1058">
    <cfRule type="expression" dxfId="452" priority="94">
      <formula>MOD(ROW(),2)=1</formula>
    </cfRule>
  </conditionalFormatting>
  <conditionalFormatting sqref="C1058:BG1058">
    <cfRule type="expression" dxfId="451" priority="93">
      <formula>MOD(ROW(),2)=1</formula>
    </cfRule>
  </conditionalFormatting>
  <conditionalFormatting sqref="BH1058">
    <cfRule type="expression" dxfId="450" priority="92">
      <formula>MOD(ROW(),2)=1</formula>
    </cfRule>
  </conditionalFormatting>
  <conditionalFormatting sqref="B1058:B1137">
    <cfRule type="expression" dxfId="449" priority="91">
      <formula>MOD(ROW(),2)=1</formula>
    </cfRule>
  </conditionalFormatting>
  <conditionalFormatting sqref="C1140:BG1218">
    <cfRule type="expression" dxfId="448" priority="90">
      <formula>MOD(ROW(),2)=1</formula>
    </cfRule>
  </conditionalFormatting>
  <conditionalFormatting sqref="BH1140:BH1218">
    <cfRule type="expression" dxfId="447" priority="89">
      <formula>MOD(ROW(),2)=1</formula>
    </cfRule>
  </conditionalFormatting>
  <conditionalFormatting sqref="C1190:BG1218">
    <cfRule type="expression" dxfId="446" priority="88">
      <formula>MOD(ROW(),2)=1</formula>
    </cfRule>
  </conditionalFormatting>
  <conditionalFormatting sqref="BH1190:BH1218">
    <cfRule type="expression" dxfId="445" priority="87">
      <formula>MOD(ROW(),2)=1</formula>
    </cfRule>
  </conditionalFormatting>
  <conditionalFormatting sqref="C1140:BG1218">
    <cfRule type="expression" dxfId="444" priority="86">
      <formula>MOD(ROW(),2)=1</formula>
    </cfRule>
  </conditionalFormatting>
  <conditionalFormatting sqref="BH1140:BH1218">
    <cfRule type="expression" dxfId="443" priority="85">
      <formula>MOD(ROW(),2)=1</formula>
    </cfRule>
  </conditionalFormatting>
  <conditionalFormatting sqref="B1139:B1218">
    <cfRule type="expression" dxfId="442" priority="84">
      <formula>MOD(ROW(),2)=1</formula>
    </cfRule>
  </conditionalFormatting>
  <conditionalFormatting sqref="C1139:BG1139">
    <cfRule type="expression" dxfId="441" priority="83">
      <formula>MOD(ROW(),2)=1</formula>
    </cfRule>
  </conditionalFormatting>
  <conditionalFormatting sqref="BH1139">
    <cfRule type="expression" dxfId="440" priority="82">
      <formula>MOD(ROW(),2)=1</formula>
    </cfRule>
  </conditionalFormatting>
  <conditionalFormatting sqref="C1139:BG1139">
    <cfRule type="expression" dxfId="439" priority="81">
      <formula>MOD(ROW(),2)=1</formula>
    </cfRule>
  </conditionalFormatting>
  <conditionalFormatting sqref="BH1139">
    <cfRule type="expression" dxfId="438" priority="80">
      <formula>MOD(ROW(),2)=1</formula>
    </cfRule>
  </conditionalFormatting>
  <conditionalFormatting sqref="B1139:B1218">
    <cfRule type="expression" dxfId="437" priority="79">
      <formula>MOD(ROW(),2)=1</formula>
    </cfRule>
  </conditionalFormatting>
  <conditionalFormatting sqref="C1220:BG1299">
    <cfRule type="expression" dxfId="436" priority="78">
      <formula>MOD(ROW(),2)=1</formula>
    </cfRule>
  </conditionalFormatting>
  <conditionalFormatting sqref="BH1220:BH1299">
    <cfRule type="expression" dxfId="435" priority="77">
      <formula>MOD(ROW(),2)=1</formula>
    </cfRule>
  </conditionalFormatting>
  <conditionalFormatting sqref="C1302:BG1380">
    <cfRule type="expression" dxfId="434" priority="76">
      <formula>MOD(ROW(),2)=1</formula>
    </cfRule>
  </conditionalFormatting>
  <conditionalFormatting sqref="BH1302:BH1380">
    <cfRule type="expression" dxfId="433" priority="75">
      <formula>MOD(ROW(),2)=1</formula>
    </cfRule>
  </conditionalFormatting>
  <conditionalFormatting sqref="C1352:BG1380">
    <cfRule type="expression" dxfId="432" priority="74">
      <formula>MOD(ROW(),2)=1</formula>
    </cfRule>
  </conditionalFormatting>
  <conditionalFormatting sqref="BH1352:BH1380">
    <cfRule type="expression" dxfId="431" priority="73">
      <formula>MOD(ROW(),2)=1</formula>
    </cfRule>
  </conditionalFormatting>
  <conditionalFormatting sqref="C1302:BG1380">
    <cfRule type="expression" dxfId="430" priority="72">
      <formula>MOD(ROW(),2)=1</formula>
    </cfRule>
  </conditionalFormatting>
  <conditionalFormatting sqref="BH1302:BH1380">
    <cfRule type="expression" dxfId="429" priority="71">
      <formula>MOD(ROW(),2)=1</formula>
    </cfRule>
  </conditionalFormatting>
  <conditionalFormatting sqref="B1220:B1299">
    <cfRule type="expression" dxfId="428" priority="70">
      <formula>MOD(ROW(),2)=1</formula>
    </cfRule>
  </conditionalFormatting>
  <conditionalFormatting sqref="B1301:B1380">
    <cfRule type="expression" dxfId="427" priority="69">
      <formula>MOD(ROW(),2)=1</formula>
    </cfRule>
  </conditionalFormatting>
  <conditionalFormatting sqref="C1301:BG1301">
    <cfRule type="expression" dxfId="426" priority="68">
      <formula>MOD(ROW(),2)=1</formula>
    </cfRule>
  </conditionalFormatting>
  <conditionalFormatting sqref="BH1301">
    <cfRule type="expression" dxfId="425" priority="67">
      <formula>MOD(ROW(),2)=1</formula>
    </cfRule>
  </conditionalFormatting>
  <conditionalFormatting sqref="C1301:BG1301">
    <cfRule type="expression" dxfId="424" priority="66">
      <formula>MOD(ROW(),2)=1</formula>
    </cfRule>
  </conditionalFormatting>
  <conditionalFormatting sqref="BH1301">
    <cfRule type="expression" dxfId="423" priority="65">
      <formula>MOD(ROW(),2)=1</formula>
    </cfRule>
  </conditionalFormatting>
  <conditionalFormatting sqref="B1301:B1380">
    <cfRule type="expression" dxfId="422" priority="64">
      <formula>MOD(ROW(),2)=1</formula>
    </cfRule>
  </conditionalFormatting>
  <conditionalFormatting sqref="C1383:BG1461">
    <cfRule type="expression" dxfId="421" priority="63">
      <formula>MOD(ROW(),2)=1</formula>
    </cfRule>
  </conditionalFormatting>
  <conditionalFormatting sqref="BH1383:BH1461">
    <cfRule type="expression" dxfId="420" priority="62">
      <formula>MOD(ROW(),2)=1</formula>
    </cfRule>
  </conditionalFormatting>
  <conditionalFormatting sqref="C1433:BG1461">
    <cfRule type="expression" dxfId="419" priority="61">
      <formula>MOD(ROW(),2)=1</formula>
    </cfRule>
  </conditionalFormatting>
  <conditionalFormatting sqref="C1383:BG1461">
    <cfRule type="expression" dxfId="418" priority="59">
      <formula>MOD(ROW(),2)=1</formula>
    </cfRule>
  </conditionalFormatting>
  <conditionalFormatting sqref="BH1383:BH1461">
    <cfRule type="expression" dxfId="417" priority="58">
      <formula>MOD(ROW(),2)=1</formula>
    </cfRule>
  </conditionalFormatting>
  <conditionalFormatting sqref="B1382:B1461">
    <cfRule type="expression" dxfId="416" priority="57">
      <formula>MOD(ROW(),2)=1</formula>
    </cfRule>
  </conditionalFormatting>
  <conditionalFormatting sqref="C1382:BG1382">
    <cfRule type="expression" dxfId="415" priority="56">
      <formula>MOD(ROW(),2)=1</formula>
    </cfRule>
  </conditionalFormatting>
  <conditionalFormatting sqref="BH1382">
    <cfRule type="expression" dxfId="414" priority="55">
      <formula>MOD(ROW(),2)=1</formula>
    </cfRule>
  </conditionalFormatting>
  <conditionalFormatting sqref="B1382:B1461">
    <cfRule type="expression" dxfId="413" priority="52">
      <formula>MOD(ROW(),2)=1</formula>
    </cfRule>
  </conditionalFormatting>
  <conditionalFormatting sqref="C1463:BG1542">
    <cfRule type="expression" dxfId="412" priority="51">
      <formula>MOD(ROW(),2)=1</formula>
    </cfRule>
  </conditionalFormatting>
  <conditionalFormatting sqref="BH1463:BH1542">
    <cfRule type="expression" dxfId="411" priority="50">
      <formula>MOD(ROW(),2)=1</formula>
    </cfRule>
  </conditionalFormatting>
  <conditionalFormatting sqref="C1545:BG1623">
    <cfRule type="expression" dxfId="410" priority="49">
      <formula>MOD(ROW(),2)=1</formula>
    </cfRule>
  </conditionalFormatting>
  <conditionalFormatting sqref="BH1545:BH1623">
    <cfRule type="expression" dxfId="409" priority="48">
      <formula>MOD(ROW(),2)=1</formula>
    </cfRule>
  </conditionalFormatting>
  <conditionalFormatting sqref="C1595:BG1623">
    <cfRule type="expression" dxfId="408" priority="47">
      <formula>MOD(ROW(),2)=1</formula>
    </cfRule>
  </conditionalFormatting>
  <conditionalFormatting sqref="BH1595:BH1623">
    <cfRule type="expression" dxfId="407" priority="46">
      <formula>MOD(ROW(),2)=1</formula>
    </cfRule>
  </conditionalFormatting>
  <conditionalFormatting sqref="C1545:BG1623">
    <cfRule type="expression" dxfId="406" priority="45">
      <formula>MOD(ROW(),2)=1</formula>
    </cfRule>
  </conditionalFormatting>
  <conditionalFormatting sqref="BH1545:BH1623">
    <cfRule type="expression" dxfId="405" priority="44">
      <formula>MOD(ROW(),2)=1</formula>
    </cfRule>
  </conditionalFormatting>
  <conditionalFormatting sqref="B1463:B1542">
    <cfRule type="expression" dxfId="404" priority="43">
      <formula>MOD(ROW(),2)=1</formula>
    </cfRule>
  </conditionalFormatting>
  <conditionalFormatting sqref="B1544:B1623">
    <cfRule type="expression" dxfId="403" priority="42">
      <formula>MOD(ROW(),2)=1</formula>
    </cfRule>
  </conditionalFormatting>
  <conditionalFormatting sqref="C1544:BG1544">
    <cfRule type="expression" dxfId="402" priority="41">
      <formula>MOD(ROW(),2)=1</formula>
    </cfRule>
  </conditionalFormatting>
  <conditionalFormatting sqref="BH1544">
    <cfRule type="expression" dxfId="401" priority="40">
      <formula>MOD(ROW(),2)=1</formula>
    </cfRule>
  </conditionalFormatting>
  <conditionalFormatting sqref="C1544:BG1544">
    <cfRule type="expression" dxfId="400" priority="39">
      <formula>MOD(ROW(),2)=1</formula>
    </cfRule>
  </conditionalFormatting>
  <conditionalFormatting sqref="BH1544">
    <cfRule type="expression" dxfId="399" priority="38">
      <formula>MOD(ROW(),2)=1</formula>
    </cfRule>
  </conditionalFormatting>
  <conditionalFormatting sqref="B1544:B1623">
    <cfRule type="expression" dxfId="398" priority="37">
      <formula>MOD(ROW(),2)=1</formula>
    </cfRule>
  </conditionalFormatting>
  <conditionalFormatting sqref="C1626:BG1704">
    <cfRule type="expression" dxfId="397" priority="36">
      <formula>MOD(ROW(),2)=1</formula>
    </cfRule>
  </conditionalFormatting>
  <conditionalFormatting sqref="BH1626:BH1704">
    <cfRule type="expression" dxfId="396" priority="35">
      <formula>MOD(ROW(),2)=1</formula>
    </cfRule>
  </conditionalFormatting>
  <conditionalFormatting sqref="C1676:BG1704">
    <cfRule type="expression" dxfId="395" priority="34">
      <formula>MOD(ROW(),2)=1</formula>
    </cfRule>
  </conditionalFormatting>
  <conditionalFormatting sqref="BH1676:BH1704">
    <cfRule type="expression" dxfId="394" priority="33">
      <formula>MOD(ROW(),2)=1</formula>
    </cfRule>
  </conditionalFormatting>
  <conditionalFormatting sqref="C1626:BG1704">
    <cfRule type="expression" dxfId="393" priority="32">
      <formula>MOD(ROW(),2)=1</formula>
    </cfRule>
  </conditionalFormatting>
  <conditionalFormatting sqref="BH1626:BH1704">
    <cfRule type="expression" dxfId="392" priority="31">
      <formula>MOD(ROW(),2)=1</formula>
    </cfRule>
  </conditionalFormatting>
  <conditionalFormatting sqref="B1625:B1704">
    <cfRule type="expression" dxfId="391" priority="30">
      <formula>MOD(ROW(),2)=1</formula>
    </cfRule>
  </conditionalFormatting>
  <conditionalFormatting sqref="C1625:BG1625">
    <cfRule type="expression" dxfId="390" priority="29">
      <formula>MOD(ROW(),2)=1</formula>
    </cfRule>
  </conditionalFormatting>
  <conditionalFormatting sqref="BH1625">
    <cfRule type="expression" dxfId="389" priority="28">
      <formula>MOD(ROW(),2)=1</formula>
    </cfRule>
  </conditionalFormatting>
  <conditionalFormatting sqref="C1625:BG1625">
    <cfRule type="expression" dxfId="388" priority="27">
      <formula>MOD(ROW(),2)=1</formula>
    </cfRule>
  </conditionalFormatting>
  <conditionalFormatting sqref="BH1625">
    <cfRule type="expression" dxfId="387" priority="26">
      <formula>MOD(ROW(),2)=1</formula>
    </cfRule>
  </conditionalFormatting>
  <conditionalFormatting sqref="B1625:B1704">
    <cfRule type="expression" dxfId="386" priority="25">
      <formula>MOD(ROW(),2)=1</formula>
    </cfRule>
  </conditionalFormatting>
  <conditionalFormatting sqref="C1707:BG1785">
    <cfRule type="expression" dxfId="385" priority="24">
      <formula>MOD(ROW(),2)=1</formula>
    </cfRule>
  </conditionalFormatting>
  <conditionalFormatting sqref="BH1707:BH1785">
    <cfRule type="expression" dxfId="384" priority="23">
      <formula>MOD(ROW(),2)=1</formula>
    </cfRule>
  </conditionalFormatting>
  <conditionalFormatting sqref="C1757:BG1785">
    <cfRule type="expression" dxfId="383" priority="22">
      <formula>MOD(ROW(),2)=1</formula>
    </cfRule>
  </conditionalFormatting>
  <conditionalFormatting sqref="BH1757:BH1785">
    <cfRule type="expression" dxfId="382" priority="21">
      <formula>MOD(ROW(),2)=1</formula>
    </cfRule>
  </conditionalFormatting>
  <conditionalFormatting sqref="C1707:BG1785">
    <cfRule type="expression" dxfId="381" priority="20">
      <formula>MOD(ROW(),2)=1</formula>
    </cfRule>
  </conditionalFormatting>
  <conditionalFormatting sqref="BH1707:BH1785">
    <cfRule type="expression" dxfId="380" priority="19">
      <formula>MOD(ROW(),2)=1</formula>
    </cfRule>
  </conditionalFormatting>
  <conditionalFormatting sqref="B1706:B1785">
    <cfRule type="expression" dxfId="379" priority="18">
      <formula>MOD(ROW(),2)=1</formula>
    </cfRule>
  </conditionalFormatting>
  <conditionalFormatting sqref="C1706:BG1706">
    <cfRule type="expression" dxfId="378" priority="17">
      <formula>MOD(ROW(),2)=1</formula>
    </cfRule>
  </conditionalFormatting>
  <conditionalFormatting sqref="BH1706">
    <cfRule type="expression" dxfId="377" priority="16">
      <formula>MOD(ROW(),2)=1</formula>
    </cfRule>
  </conditionalFormatting>
  <conditionalFormatting sqref="C1706:BG1706">
    <cfRule type="expression" dxfId="376" priority="15">
      <formula>MOD(ROW(),2)=1</formula>
    </cfRule>
  </conditionalFormatting>
  <conditionalFormatting sqref="BH1706">
    <cfRule type="expression" dxfId="375" priority="14">
      <formula>MOD(ROW(),2)=1</formula>
    </cfRule>
  </conditionalFormatting>
  <conditionalFormatting sqref="B1706:B1785">
    <cfRule type="expression" dxfId="374" priority="13">
      <formula>MOD(ROW(),2)=1</formula>
    </cfRule>
  </conditionalFormatting>
  <conditionalFormatting sqref="C1788:BG1866">
    <cfRule type="expression" dxfId="373" priority="12">
      <formula>MOD(ROW(),2)=1</formula>
    </cfRule>
  </conditionalFormatting>
  <conditionalFormatting sqref="BH1788:BH1866">
    <cfRule type="expression" dxfId="372" priority="11">
      <formula>MOD(ROW(),2)=1</formula>
    </cfRule>
  </conditionalFormatting>
  <conditionalFormatting sqref="C1838:BG1866">
    <cfRule type="expression" dxfId="371" priority="10">
      <formula>MOD(ROW(),2)=1</formula>
    </cfRule>
  </conditionalFormatting>
  <conditionalFormatting sqref="BH1838:BH1866">
    <cfRule type="expression" dxfId="370" priority="9">
      <formula>MOD(ROW(),2)=1</formula>
    </cfRule>
  </conditionalFormatting>
  <conditionalFormatting sqref="C1788:BG1866">
    <cfRule type="expression" dxfId="369" priority="8">
      <formula>MOD(ROW(),2)=1</formula>
    </cfRule>
  </conditionalFormatting>
  <conditionalFormatting sqref="BH1788:BH1866">
    <cfRule type="expression" dxfId="368" priority="7">
      <formula>MOD(ROW(),2)=1</formula>
    </cfRule>
  </conditionalFormatting>
  <conditionalFormatting sqref="B1787:B1866">
    <cfRule type="expression" dxfId="367" priority="6">
      <formula>MOD(ROW(),2)=1</formula>
    </cfRule>
  </conditionalFormatting>
  <conditionalFormatting sqref="C1787:BG1787">
    <cfRule type="expression" dxfId="366" priority="5">
      <formula>MOD(ROW(),2)=1</formula>
    </cfRule>
  </conditionalFormatting>
  <conditionalFormatting sqref="BH1787">
    <cfRule type="expression" dxfId="365" priority="4">
      <formula>MOD(ROW(),2)=1</formula>
    </cfRule>
  </conditionalFormatting>
  <conditionalFormatting sqref="C1787:BG1787">
    <cfRule type="expression" dxfId="364" priority="3">
      <formula>MOD(ROW(),2)=1</formula>
    </cfRule>
  </conditionalFormatting>
  <conditionalFormatting sqref="BH1787">
    <cfRule type="expression" dxfId="363" priority="2">
      <formula>MOD(ROW(),2)=1</formula>
    </cfRule>
  </conditionalFormatting>
  <conditionalFormatting sqref="B1787:B1866">
    <cfRule type="expression" dxfId="362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46484375" bestFit="1" customWidth="1"/>
    <col min="32" max="32" width="7.19921875" customWidth="1"/>
  </cols>
  <sheetData>
    <row r="1" spans="1:57" ht="37.5" x14ac:dyDescent="0.45">
      <c r="A1" s="18" t="s">
        <v>186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506</v>
      </c>
      <c r="I1" s="1" t="s">
        <v>507</v>
      </c>
      <c r="J1" s="1" t="s">
        <v>279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3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504</v>
      </c>
      <c r="I4" s="5" t="s">
        <v>505</v>
      </c>
      <c r="J4" s="5" t="s">
        <v>574</v>
      </c>
      <c r="K4" s="5" t="s">
        <v>144</v>
      </c>
      <c r="L4" s="5" t="s">
        <v>145</v>
      </c>
      <c r="M4" s="5" t="s">
        <v>146</v>
      </c>
      <c r="N4" s="5" t="s">
        <v>187</v>
      </c>
      <c r="O4" s="5" t="s">
        <v>147</v>
      </c>
      <c r="P4" s="5" t="s">
        <v>188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189</v>
      </c>
      <c r="X4" s="5" t="s">
        <v>143</v>
      </c>
      <c r="Y4" s="5" t="s">
        <v>151</v>
      </c>
      <c r="Z4" s="5" t="s">
        <v>152</v>
      </c>
      <c r="AA4" s="15"/>
      <c r="AH4" s="5" t="s">
        <v>485</v>
      </c>
      <c r="AI4" s="5" t="s">
        <v>486</v>
      </c>
      <c r="AJ4" s="5" t="s">
        <v>487</v>
      </c>
      <c r="AK4" s="5" t="s">
        <v>488</v>
      </c>
      <c r="AL4" s="5" t="s">
        <v>489</v>
      </c>
      <c r="AM4" s="5" t="s">
        <v>504</v>
      </c>
      <c r="AN4" s="5" t="s">
        <v>505</v>
      </c>
      <c r="AO4" s="5" t="s">
        <v>574</v>
      </c>
      <c r="AP4" s="5" t="s">
        <v>144</v>
      </c>
      <c r="AQ4" s="5" t="s">
        <v>145</v>
      </c>
      <c r="AR4" s="5" t="s">
        <v>146</v>
      </c>
      <c r="AS4" s="5" t="s">
        <v>187</v>
      </c>
      <c r="AT4" s="5" t="s">
        <v>147</v>
      </c>
      <c r="AU4" s="5" t="s">
        <v>188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189</v>
      </c>
      <c r="BC4" s="5" t="s">
        <v>143</v>
      </c>
      <c r="BD4" s="5" t="s">
        <v>151</v>
      </c>
      <c r="BE4" s="5" t="s">
        <v>152</v>
      </c>
    </row>
    <row r="5" spans="1:57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89"/>
      <c r="AB5" s="178"/>
      <c r="AC5" s="178"/>
      <c r="AD5" s="178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P02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89"/>
      <c r="AB6" s="178"/>
      <c r="AC6" s="178"/>
      <c r="AD6" s="178"/>
      <c r="AF6" s="9"/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89"/>
      <c r="AB7" s="178"/>
      <c r="AC7" s="178"/>
      <c r="AD7" s="178"/>
      <c r="AF7" s="9"/>
      <c r="AH7" s="40">
        <f t="shared" ref="AH7:BE7" si="0">ROWS(C5:C44)-COUNTBLANK(C5:C44)</f>
        <v>0</v>
      </c>
      <c r="AI7" s="40">
        <f t="shared" si="0"/>
        <v>0</v>
      </c>
      <c r="AJ7" s="40">
        <f t="shared" si="0"/>
        <v>0</v>
      </c>
      <c r="AK7" s="40">
        <f t="shared" si="0"/>
        <v>0</v>
      </c>
      <c r="AL7" s="40">
        <f t="shared" si="0"/>
        <v>0</v>
      </c>
      <c r="AM7" s="40">
        <f t="shared" si="0"/>
        <v>0</v>
      </c>
      <c r="AN7" s="40">
        <f t="shared" si="0"/>
        <v>0</v>
      </c>
      <c r="AO7" s="40">
        <f t="shared" si="0"/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</row>
    <row r="8" spans="1:57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89"/>
      <c r="AB8" s="178"/>
      <c r="AC8" s="178"/>
      <c r="AD8" s="178"/>
      <c r="AF8" s="9"/>
    </row>
    <row r="9" spans="1:57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89"/>
      <c r="AB9" s="178"/>
      <c r="AC9" s="178"/>
      <c r="AD9" s="178"/>
      <c r="AF9" s="9"/>
      <c r="AH9" s="22" t="s">
        <v>257</v>
      </c>
      <c r="AI9" s="22" t="s">
        <v>587</v>
      </c>
      <c r="AJ9" s="22" t="s">
        <v>590</v>
      </c>
      <c r="AK9" s="22" t="s">
        <v>588</v>
      </c>
      <c r="AL9" s="22" t="s">
        <v>589</v>
      </c>
    </row>
    <row r="10" spans="1:57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89"/>
      <c r="AB10" s="178"/>
      <c r="AC10" s="178"/>
      <c r="AD10" s="178"/>
      <c r="AF10" s="9"/>
      <c r="AH10" s="23">
        <f>ROWS(AA5:AA44)-COUNTBLANK(B5:B44)</f>
        <v>0</v>
      </c>
      <c r="AI10" s="23">
        <f>COUNTIF(AD5:AD44,"FALSE")</f>
        <v>0</v>
      </c>
      <c r="AJ10" s="23">
        <f>AH10-AI10</f>
        <v>0</v>
      </c>
      <c r="AK10" s="23">
        <f>COUNTIF(AC5:AC44,"O")</f>
        <v>0</v>
      </c>
      <c r="AL10" s="23">
        <f>COUNTIF(AC5:AC44,"*~?")</f>
        <v>0</v>
      </c>
    </row>
    <row r="11" spans="1:57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89"/>
      <c r="AB11" s="178"/>
      <c r="AC11" s="178"/>
      <c r="AD11" s="178"/>
      <c r="AF11" s="9"/>
    </row>
    <row r="12" spans="1:57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89"/>
      <c r="AB12" s="178"/>
      <c r="AC12" s="178"/>
      <c r="AD12" s="178"/>
      <c r="AF12" s="9"/>
      <c r="AH12" s="9"/>
      <c r="AI12" s="22" t="s">
        <v>455</v>
      </c>
      <c r="AJ12" s="22" t="s">
        <v>337</v>
      </c>
      <c r="AK12" s="22" t="s">
        <v>456</v>
      </c>
    </row>
    <row r="13" spans="1:57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89"/>
      <c r="AB13" s="178"/>
      <c r="AC13" s="178"/>
      <c r="AD13" s="178"/>
      <c r="AF13" s="9"/>
      <c r="AH13" s="22" t="s">
        <v>353</v>
      </c>
      <c r="AI13" s="25">
        <f>IF(ISNUMBER(SEARCH("A",A6)),COUNTIF(AD5:AD14,"False"),0)</f>
        <v>0</v>
      </c>
      <c r="AJ13" s="25">
        <f>IF(ISNUMBER(SEARCH("A",A6)),COUNTIF(AD35:AD44,"False"),0)</f>
        <v>0</v>
      </c>
      <c r="AK13" s="25">
        <f>IF(ISNUMBER(SEARCH("A",A6)),COUNTIF(AD15:AD34,"False"),0)</f>
        <v>0</v>
      </c>
    </row>
    <row r="14" spans="1:57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89"/>
      <c r="AB14" s="178"/>
      <c r="AC14" s="178"/>
      <c r="AD14" s="178"/>
      <c r="AF14" s="9"/>
      <c r="AH14" s="28"/>
    </row>
    <row r="15" spans="1:57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89"/>
      <c r="AB15" s="178"/>
      <c r="AC15" s="178"/>
      <c r="AD15" s="178"/>
      <c r="AF15" s="9"/>
      <c r="AH15" s="28"/>
    </row>
    <row r="16" spans="1:57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89"/>
      <c r="AB16" s="178"/>
      <c r="AC16" s="178"/>
      <c r="AD16" s="178"/>
      <c r="AF16" s="9"/>
    </row>
    <row r="17" spans="2:32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89"/>
      <c r="AB17" s="178"/>
      <c r="AC17" s="178"/>
      <c r="AD17" s="178"/>
      <c r="AF17" s="9"/>
    </row>
    <row r="18" spans="2:32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89"/>
      <c r="AB18" s="178"/>
      <c r="AC18" s="178"/>
      <c r="AD18" s="178"/>
      <c r="AF18" s="9"/>
    </row>
    <row r="19" spans="2:32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89"/>
      <c r="AB19" s="178"/>
      <c r="AC19" s="178"/>
      <c r="AD19" s="178"/>
      <c r="AF19" s="9"/>
    </row>
    <row r="20" spans="2:32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89"/>
      <c r="AB20" s="178"/>
      <c r="AC20" s="178"/>
      <c r="AD20" s="178"/>
      <c r="AF20" s="9"/>
    </row>
    <row r="21" spans="2:32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89"/>
      <c r="AB21" s="178"/>
      <c r="AC21" s="178"/>
      <c r="AD21" s="178"/>
      <c r="AF21" s="9"/>
    </row>
    <row r="22" spans="2:32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89"/>
      <c r="AB22" s="178"/>
      <c r="AC22" s="178"/>
      <c r="AD22" s="178"/>
      <c r="AF22" s="9"/>
    </row>
    <row r="23" spans="2:32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89"/>
      <c r="AB23" s="178"/>
      <c r="AC23" s="178"/>
      <c r="AD23" s="178"/>
      <c r="AF23" s="9"/>
    </row>
    <row r="24" spans="2:32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89"/>
      <c r="AB24" s="178"/>
      <c r="AC24" s="178"/>
      <c r="AD24" s="178"/>
      <c r="AF24" s="9"/>
    </row>
    <row r="25" spans="2:32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89"/>
      <c r="AB25" s="178"/>
      <c r="AC25" s="178"/>
      <c r="AD25" s="178"/>
      <c r="AF25" s="9"/>
    </row>
    <row r="26" spans="2:32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89"/>
      <c r="AB26" s="178"/>
      <c r="AC26" s="178"/>
      <c r="AD26" s="178"/>
      <c r="AF26" s="9"/>
    </row>
    <row r="27" spans="2:32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89"/>
      <c r="AB27" s="178"/>
      <c r="AC27" s="178"/>
      <c r="AD27" s="178"/>
      <c r="AF27" s="9"/>
    </row>
    <row r="28" spans="2:32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89"/>
      <c r="AB28" s="178"/>
      <c r="AC28" s="178"/>
      <c r="AD28" s="178"/>
      <c r="AF28" s="9"/>
    </row>
    <row r="29" spans="2:32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89"/>
      <c r="AB29" s="178"/>
      <c r="AC29" s="178"/>
      <c r="AD29" s="178"/>
      <c r="AF29" s="9"/>
    </row>
    <row r="30" spans="2:32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89"/>
      <c r="AB30" s="178"/>
      <c r="AC30" s="178"/>
      <c r="AD30" s="178"/>
      <c r="AF30" s="9"/>
    </row>
    <row r="31" spans="2:32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89"/>
      <c r="AB31" s="178"/>
      <c r="AC31" s="178"/>
      <c r="AD31" s="178"/>
      <c r="AF31" s="9"/>
    </row>
    <row r="32" spans="2:32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89"/>
      <c r="AB32" s="178"/>
      <c r="AC32" s="178"/>
      <c r="AD32" s="178"/>
      <c r="AF32" s="9"/>
    </row>
    <row r="33" spans="1:57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89"/>
      <c r="AB33" s="178"/>
      <c r="AC33" s="178"/>
      <c r="AD33" s="178"/>
      <c r="AF33" s="9"/>
    </row>
    <row r="34" spans="1:57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89"/>
      <c r="AB34" s="178"/>
      <c r="AC34" s="178"/>
      <c r="AD34" s="178"/>
      <c r="AF34" s="9"/>
    </row>
    <row r="35" spans="1:57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89"/>
      <c r="AB35" s="178"/>
      <c r="AC35" s="178"/>
      <c r="AD35" s="178"/>
      <c r="AF35" s="9"/>
    </row>
    <row r="36" spans="1:57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89"/>
      <c r="AB36" s="178"/>
      <c r="AC36" s="178"/>
      <c r="AD36" s="178"/>
      <c r="AF36" s="9"/>
    </row>
    <row r="37" spans="1:57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89"/>
      <c r="AB37" s="178"/>
      <c r="AC37" s="178"/>
      <c r="AD37" s="178"/>
      <c r="AF37" s="9"/>
    </row>
    <row r="38" spans="1:57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89"/>
      <c r="AB38" s="178"/>
      <c r="AC38" s="178"/>
      <c r="AD38" s="178"/>
      <c r="AF38" s="9"/>
    </row>
    <row r="39" spans="1:57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89"/>
      <c r="AB39" s="178"/>
      <c r="AC39" s="178"/>
      <c r="AD39" s="178"/>
      <c r="AF39" s="9"/>
    </row>
    <row r="40" spans="1:57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89"/>
      <c r="AB40" s="178"/>
      <c r="AC40" s="178"/>
      <c r="AD40" s="178"/>
      <c r="AF40" s="9"/>
    </row>
    <row r="41" spans="1:57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89"/>
      <c r="AB41" s="178"/>
      <c r="AC41" s="178"/>
      <c r="AD41" s="178"/>
      <c r="AF41" s="9"/>
    </row>
    <row r="42" spans="1:57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89"/>
      <c r="AB42" s="178"/>
      <c r="AC42" s="178"/>
      <c r="AD42" s="178"/>
      <c r="AF42" s="9"/>
    </row>
    <row r="43" spans="1:57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89"/>
      <c r="AB43" s="178"/>
      <c r="AC43" s="178"/>
      <c r="AD43" s="178"/>
      <c r="AF43" s="9"/>
    </row>
    <row r="44" spans="1:57" ht="14.65" thickBot="1" x14ac:dyDescent="0.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89"/>
      <c r="AB44" s="178"/>
      <c r="AC44" s="178"/>
      <c r="AD44" s="178"/>
      <c r="AF44" s="9"/>
    </row>
    <row r="45" spans="1:57" s="12" customFormat="1" ht="21.75" thickTop="1" thickBot="1" x14ac:dyDescent="0.5">
      <c r="A45" s="8"/>
      <c r="B45" s="185"/>
      <c r="C45" s="172"/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72"/>
      <c r="AA45" s="185"/>
      <c r="AB45" s="178"/>
      <c r="AC45" s="178"/>
      <c r="AD45" s="172"/>
      <c r="AE45"/>
      <c r="AH45" s="5" t="s">
        <v>485</v>
      </c>
      <c r="AI45" s="5" t="s">
        <v>486</v>
      </c>
      <c r="AJ45" s="5" t="s">
        <v>487</v>
      </c>
      <c r="AK45" s="5" t="s">
        <v>488</v>
      </c>
      <c r="AL45" s="5" t="s">
        <v>489</v>
      </c>
      <c r="AM45" s="5" t="s">
        <v>504</v>
      </c>
      <c r="AN45" s="5" t="s">
        <v>505</v>
      </c>
      <c r="AO45" s="5" t="s">
        <v>574</v>
      </c>
      <c r="AP45" s="5" t="s">
        <v>144</v>
      </c>
      <c r="AQ45" s="5" t="s">
        <v>145</v>
      </c>
      <c r="AR45" s="5" t="s">
        <v>146</v>
      </c>
      <c r="AS45" s="5" t="s">
        <v>187</v>
      </c>
      <c r="AT45" s="5" t="s">
        <v>147</v>
      </c>
      <c r="AU45" s="5" t="s">
        <v>188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189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28" t="s">
        <v>156</v>
      </c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89"/>
      <c r="AB46" s="178"/>
      <c r="AC46" s="178"/>
      <c r="AD46" s="172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89"/>
      <c r="AB47" s="178"/>
      <c r="AC47" s="178"/>
      <c r="AD47" s="172"/>
      <c r="AF47" s="9"/>
      <c r="AH47" s="39">
        <v>0</v>
      </c>
      <c r="AI47" s="39">
        <v>0</v>
      </c>
      <c r="AJ47" s="39">
        <v>0</v>
      </c>
      <c r="AK47" s="39">
        <v>0</v>
      </c>
      <c r="AL47" s="39">
        <v>0</v>
      </c>
      <c r="AM47" s="39">
        <v>0</v>
      </c>
      <c r="AN47" s="39">
        <v>0</v>
      </c>
      <c r="AO47" s="39">
        <v>0</v>
      </c>
      <c r="AP47" s="39">
        <v>0</v>
      </c>
      <c r="AQ47" s="39">
        <v>0</v>
      </c>
      <c r="AR47" s="39">
        <v>0</v>
      </c>
      <c r="AS47" s="39">
        <v>0</v>
      </c>
      <c r="AT47" s="39">
        <v>0</v>
      </c>
      <c r="AU47" s="39">
        <v>0</v>
      </c>
      <c r="AV47" s="39">
        <v>0</v>
      </c>
      <c r="AW47" s="39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89"/>
      <c r="AB48" s="178"/>
      <c r="AC48" s="178"/>
      <c r="AD48" s="172"/>
      <c r="AF48" s="9"/>
      <c r="AH48" s="40">
        <f t="shared" ref="AH48:BE48" si="1">ROWS(C46:C85)-COUNTBLANK(C46:C85)</f>
        <v>0</v>
      </c>
      <c r="AI48" s="40">
        <f t="shared" si="1"/>
        <v>0</v>
      </c>
      <c r="AJ48" s="40">
        <f t="shared" si="1"/>
        <v>0</v>
      </c>
      <c r="AK48" s="40">
        <f t="shared" si="1"/>
        <v>0</v>
      </c>
      <c r="AL48" s="40">
        <f t="shared" si="1"/>
        <v>0</v>
      </c>
      <c r="AM48" s="40">
        <f t="shared" si="1"/>
        <v>0</v>
      </c>
      <c r="AN48" s="40">
        <f t="shared" si="1"/>
        <v>0</v>
      </c>
      <c r="AO48" s="40">
        <f t="shared" si="1"/>
        <v>0</v>
      </c>
      <c r="AP48" s="40">
        <f t="shared" si="1"/>
        <v>0</v>
      </c>
      <c r="AQ48" s="40">
        <f t="shared" si="1"/>
        <v>0</v>
      </c>
      <c r="AR48" s="40">
        <f t="shared" si="1"/>
        <v>0</v>
      </c>
      <c r="AS48" s="40">
        <f t="shared" si="1"/>
        <v>0</v>
      </c>
      <c r="AT48" s="40">
        <f t="shared" si="1"/>
        <v>0</v>
      </c>
      <c r="AU48" s="40">
        <f t="shared" si="1"/>
        <v>0</v>
      </c>
      <c r="AV48" s="40">
        <f t="shared" si="1"/>
        <v>0</v>
      </c>
      <c r="AW48" s="40">
        <f t="shared" si="1"/>
        <v>0</v>
      </c>
      <c r="AX48" s="40">
        <f t="shared" si="1"/>
        <v>0</v>
      </c>
      <c r="AY48" s="40">
        <f t="shared" si="1"/>
        <v>0</v>
      </c>
      <c r="AZ48" s="40">
        <f t="shared" si="1"/>
        <v>0</v>
      </c>
      <c r="BA48" s="40">
        <f t="shared" si="1"/>
        <v>0</v>
      </c>
      <c r="BB48" s="40">
        <f t="shared" si="1"/>
        <v>0</v>
      </c>
      <c r="BC48" s="40">
        <f t="shared" si="1"/>
        <v>0</v>
      </c>
      <c r="BD48" s="40">
        <f t="shared" si="1"/>
        <v>0</v>
      </c>
      <c r="BE48" s="40">
        <f t="shared" si="1"/>
        <v>0</v>
      </c>
    </row>
    <row r="49" spans="2:38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89"/>
      <c r="AB49" s="178"/>
      <c r="AC49" s="178"/>
      <c r="AD49" s="172"/>
      <c r="AF49" s="9"/>
    </row>
    <row r="50" spans="2:38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89"/>
      <c r="AB50" s="178"/>
      <c r="AC50" s="178"/>
      <c r="AD50" s="172"/>
      <c r="AF50" s="9"/>
      <c r="AH50" s="22" t="s">
        <v>257</v>
      </c>
      <c r="AI50" s="22" t="s">
        <v>587</v>
      </c>
      <c r="AJ50" s="22" t="s">
        <v>590</v>
      </c>
      <c r="AK50" s="22" t="s">
        <v>588</v>
      </c>
      <c r="AL50" s="22" t="s">
        <v>589</v>
      </c>
    </row>
    <row r="51" spans="2:38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89"/>
      <c r="AB51" s="178"/>
      <c r="AC51" s="178"/>
      <c r="AD51" s="172"/>
      <c r="AF51" s="9"/>
      <c r="AH51" s="23">
        <f>ROWS(AA46:AA85)-COUNTBLANK(B46:B85)</f>
        <v>0</v>
      </c>
      <c r="AI51" s="23">
        <f>COUNTIF(AD46:AD85,"FALSE")</f>
        <v>0</v>
      </c>
      <c r="AJ51" s="23">
        <f>AH51-AI51</f>
        <v>0</v>
      </c>
      <c r="AK51" s="23">
        <f>COUNTIF(AC46:AC85,"O")</f>
        <v>0</v>
      </c>
      <c r="AL51" s="23">
        <f>COUNTIF(AC46:AC85,"*~?")</f>
        <v>0</v>
      </c>
    </row>
    <row r="52" spans="2:38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89"/>
      <c r="AB52" s="178"/>
      <c r="AC52" s="178"/>
      <c r="AD52" s="172"/>
      <c r="AF52" s="9"/>
    </row>
    <row r="53" spans="2:38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89"/>
      <c r="AB53" s="178"/>
      <c r="AC53" s="178"/>
      <c r="AD53" s="172"/>
      <c r="AF53" s="9"/>
      <c r="AH53" s="9"/>
      <c r="AI53" s="22" t="s">
        <v>455</v>
      </c>
      <c r="AJ53" s="22" t="s">
        <v>337</v>
      </c>
      <c r="AK53" s="22" t="s">
        <v>456</v>
      </c>
    </row>
    <row r="54" spans="2:38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89"/>
      <c r="AB54" s="178"/>
      <c r="AC54" s="178"/>
      <c r="AD54" s="172"/>
      <c r="AF54" s="9"/>
      <c r="AH54" s="22" t="s">
        <v>353</v>
      </c>
      <c r="AI54" s="25">
        <f>IF(ISNUMBER(SEARCH("A",A47)),COUNTIF(AD46:AD55,"False"),0)</f>
        <v>0</v>
      </c>
      <c r="AJ54" s="25">
        <f>IF(ISNUMBER(SEARCH("A",A47)),COUNTIF(AD76:AD85,"False"),0)</f>
        <v>0</v>
      </c>
      <c r="AK54" s="25">
        <f>IF(ISNUMBER(SEARCH("A",A47)),COUNTIF(AD56:AD75,"False"),0)</f>
        <v>0</v>
      </c>
    </row>
    <row r="55" spans="2:38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89"/>
      <c r="AB55" s="178"/>
      <c r="AC55" s="178"/>
      <c r="AD55" s="172"/>
      <c r="AF55" s="9"/>
      <c r="AH55" s="28"/>
    </row>
    <row r="56" spans="2:38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89"/>
      <c r="AB56" s="178"/>
      <c r="AC56" s="178"/>
      <c r="AD56" s="172"/>
      <c r="AF56" s="9"/>
      <c r="AH56" s="28"/>
    </row>
    <row r="57" spans="2:38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89"/>
      <c r="AB57" s="178"/>
      <c r="AC57" s="178"/>
      <c r="AD57" s="172"/>
      <c r="AF57" s="9"/>
    </row>
    <row r="58" spans="2:38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89"/>
      <c r="AB58" s="178"/>
      <c r="AC58" s="178"/>
      <c r="AD58" s="172"/>
      <c r="AF58" s="9"/>
    </row>
    <row r="59" spans="2:38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89"/>
      <c r="AB59" s="178"/>
      <c r="AC59" s="178"/>
      <c r="AD59" s="172"/>
      <c r="AF59" s="9"/>
    </row>
    <row r="60" spans="2:38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89"/>
      <c r="AB60" s="178"/>
      <c r="AC60" s="178"/>
      <c r="AD60" s="172"/>
      <c r="AF60" s="9"/>
    </row>
    <row r="61" spans="2:38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89"/>
      <c r="AB61" s="178"/>
      <c r="AC61" s="178"/>
      <c r="AD61" s="172"/>
      <c r="AF61" s="9"/>
    </row>
    <row r="62" spans="2:38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89"/>
      <c r="AB62" s="178"/>
      <c r="AC62" s="178"/>
      <c r="AD62" s="172"/>
      <c r="AF62" s="9"/>
    </row>
    <row r="63" spans="2:38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89"/>
      <c r="AB63" s="178"/>
      <c r="AC63" s="178"/>
      <c r="AD63" s="172"/>
      <c r="AF63" s="9"/>
    </row>
    <row r="64" spans="2:38" x14ac:dyDescent="0.45"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89"/>
      <c r="AB64" s="178"/>
      <c r="AC64" s="178"/>
      <c r="AD64" s="172"/>
      <c r="AF64" s="9"/>
    </row>
    <row r="65" spans="2:32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89"/>
      <c r="AB65" s="178"/>
      <c r="AC65" s="178"/>
      <c r="AD65" s="172"/>
      <c r="AF65" s="9"/>
    </row>
    <row r="66" spans="2:32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89"/>
      <c r="AB66" s="178"/>
      <c r="AC66" s="178"/>
      <c r="AD66" s="172"/>
      <c r="AF66" s="9"/>
    </row>
    <row r="67" spans="2:32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89"/>
      <c r="AB67" s="178"/>
      <c r="AC67" s="178"/>
      <c r="AD67" s="172"/>
      <c r="AF67" s="9"/>
    </row>
    <row r="68" spans="2:32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89"/>
      <c r="AB68" s="178"/>
      <c r="AC68" s="178"/>
      <c r="AD68" s="172"/>
      <c r="AF68" s="9"/>
    </row>
    <row r="69" spans="2:32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89"/>
      <c r="AB69" s="178"/>
      <c r="AC69" s="178"/>
      <c r="AD69" s="172"/>
      <c r="AF69" s="9"/>
    </row>
    <row r="70" spans="2:32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89"/>
      <c r="AB70" s="178"/>
      <c r="AC70" s="178"/>
      <c r="AD70" s="172"/>
      <c r="AF70" s="9"/>
    </row>
    <row r="71" spans="2:32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89"/>
      <c r="AB71" s="178"/>
      <c r="AC71" s="178"/>
      <c r="AD71" s="172"/>
      <c r="AF71" s="9"/>
    </row>
    <row r="72" spans="2:32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89"/>
      <c r="AB72" s="178"/>
      <c r="AC72" s="178"/>
      <c r="AD72" s="172"/>
      <c r="AF72" s="9"/>
    </row>
    <row r="73" spans="2:32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89"/>
      <c r="AB73" s="178"/>
      <c r="AC73" s="178"/>
      <c r="AD73" s="172"/>
      <c r="AF73" s="9"/>
    </row>
    <row r="74" spans="2:32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89"/>
      <c r="AB74" s="178"/>
      <c r="AC74" s="178"/>
      <c r="AD74" s="172"/>
      <c r="AF74" s="9"/>
    </row>
    <row r="75" spans="2:32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89"/>
      <c r="AB75" s="178"/>
      <c r="AC75" s="178"/>
      <c r="AD75" s="172"/>
      <c r="AF75" s="9"/>
    </row>
    <row r="76" spans="2:32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89"/>
      <c r="AB76" s="178"/>
      <c r="AC76" s="178"/>
      <c r="AD76" s="172"/>
      <c r="AF76" s="9"/>
    </row>
    <row r="77" spans="2:32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89"/>
      <c r="AB77" s="178"/>
      <c r="AC77" s="178"/>
      <c r="AD77" s="172"/>
      <c r="AF77" s="9"/>
    </row>
    <row r="78" spans="2:32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89"/>
      <c r="AB78" s="178"/>
      <c r="AC78" s="178"/>
      <c r="AD78" s="172"/>
      <c r="AF78" s="9"/>
    </row>
    <row r="79" spans="2:32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89"/>
      <c r="AB79" s="178"/>
      <c r="AC79" s="178"/>
      <c r="AD79" s="172"/>
      <c r="AF79" s="9"/>
    </row>
    <row r="80" spans="2:32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89"/>
      <c r="AB80" s="178"/>
      <c r="AC80" s="178"/>
      <c r="AD80" s="172"/>
      <c r="AF80" s="9"/>
    </row>
    <row r="81" spans="1:57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89"/>
      <c r="AB81" s="178"/>
      <c r="AC81" s="178"/>
      <c r="AD81" s="172"/>
      <c r="AF81" s="9"/>
    </row>
    <row r="82" spans="1:57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89"/>
      <c r="AB82" s="178"/>
      <c r="AC82" s="178"/>
      <c r="AD82" s="172"/>
      <c r="AF82" s="9"/>
    </row>
    <row r="83" spans="1:57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89"/>
      <c r="AB83" s="178"/>
      <c r="AC83" s="178"/>
      <c r="AD83" s="172"/>
      <c r="AF83" s="9"/>
    </row>
    <row r="84" spans="1:57" x14ac:dyDescent="0.4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89"/>
      <c r="AB84" s="178"/>
      <c r="AC84" s="178"/>
      <c r="AD84" s="172"/>
      <c r="AF84" s="9"/>
    </row>
    <row r="85" spans="1:57" ht="14.65" thickBot="1" x14ac:dyDescent="0.5">
      <c r="B85" s="189"/>
      <c r="C85" s="171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89"/>
      <c r="AB85" s="178"/>
      <c r="AC85" s="178"/>
      <c r="AD85" s="172"/>
      <c r="AF85" s="9"/>
    </row>
    <row r="86" spans="1:57" s="12" customFormat="1" ht="21.75" thickTop="1" thickBot="1" x14ac:dyDescent="0.5">
      <c r="A86" s="8"/>
      <c r="B86" s="186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86"/>
      <c r="AB86" s="178"/>
      <c r="AC86" s="178"/>
      <c r="AD86" s="172"/>
      <c r="AE86"/>
      <c r="AF86" s="13"/>
      <c r="AH86" s="5" t="s">
        <v>485</v>
      </c>
      <c r="AI86" s="5" t="s">
        <v>486</v>
      </c>
      <c r="AJ86" s="5" t="s">
        <v>487</v>
      </c>
      <c r="AK86" s="5" t="s">
        <v>488</v>
      </c>
      <c r="AL86" s="5" t="s">
        <v>489</v>
      </c>
      <c r="AM86" s="5" t="s">
        <v>504</v>
      </c>
      <c r="AN86" s="5" t="s">
        <v>505</v>
      </c>
      <c r="AO86" s="5" t="s">
        <v>574</v>
      </c>
      <c r="AP86" s="5" t="s">
        <v>144</v>
      </c>
      <c r="AQ86" s="5" t="s">
        <v>145</v>
      </c>
      <c r="AR86" s="5" t="s">
        <v>146</v>
      </c>
      <c r="AS86" s="5" t="s">
        <v>187</v>
      </c>
      <c r="AT86" s="5" t="s">
        <v>147</v>
      </c>
      <c r="AU86" s="5" t="s">
        <v>188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189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28" t="s">
        <v>157</v>
      </c>
      <c r="B87" s="190"/>
      <c r="C87" s="177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7"/>
      <c r="S87" s="177"/>
      <c r="T87" s="177"/>
      <c r="U87" s="177"/>
      <c r="V87" s="177"/>
      <c r="W87" s="177"/>
      <c r="X87" s="177"/>
      <c r="Y87" s="177"/>
      <c r="Z87" s="171"/>
      <c r="AA87" s="189"/>
      <c r="AB87" s="178"/>
      <c r="AC87" s="178"/>
      <c r="AD87" s="172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0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89"/>
      <c r="AB88" s="178"/>
      <c r="AC88" s="178"/>
      <c r="AD88" s="172"/>
      <c r="AF88" s="9"/>
      <c r="AH88" s="39">
        <v>0</v>
      </c>
      <c r="AI88" s="39">
        <v>0</v>
      </c>
      <c r="AJ88" s="39">
        <v>0</v>
      </c>
      <c r="AK88" s="39">
        <v>0</v>
      </c>
      <c r="AL88" s="39">
        <v>0</v>
      </c>
      <c r="AM88" s="39">
        <v>0</v>
      </c>
      <c r="AN88" s="39">
        <v>0</v>
      </c>
      <c r="AO88" s="39">
        <v>0</v>
      </c>
      <c r="AP88" s="39">
        <v>0</v>
      </c>
      <c r="AQ88" s="39">
        <v>0</v>
      </c>
      <c r="AR88" s="39">
        <v>0</v>
      </c>
      <c r="AS88" s="39">
        <v>0</v>
      </c>
      <c r="AT88" s="39">
        <v>0</v>
      </c>
      <c r="AU88" s="39">
        <v>0</v>
      </c>
      <c r="AV88" s="39">
        <v>0</v>
      </c>
      <c r="AW88" s="39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0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89"/>
      <c r="AB89" s="178"/>
      <c r="AC89" s="178"/>
      <c r="AD89" s="172"/>
      <c r="AF89" s="9"/>
      <c r="AH89" s="40">
        <f t="shared" ref="AH89:BE89" si="2">ROWS(C87:C126)-COUNTBLANK(C87:C126)</f>
        <v>0</v>
      </c>
      <c r="AI89" s="40">
        <f t="shared" si="2"/>
        <v>0</v>
      </c>
      <c r="AJ89" s="40">
        <f t="shared" si="2"/>
        <v>0</v>
      </c>
      <c r="AK89" s="40">
        <f t="shared" si="2"/>
        <v>0</v>
      </c>
      <c r="AL89" s="40">
        <f t="shared" si="2"/>
        <v>0</v>
      </c>
      <c r="AM89" s="40">
        <f t="shared" si="2"/>
        <v>0</v>
      </c>
      <c r="AN89" s="40">
        <f t="shared" si="2"/>
        <v>0</v>
      </c>
      <c r="AO89" s="40">
        <f t="shared" si="2"/>
        <v>0</v>
      </c>
      <c r="AP89" s="40">
        <f t="shared" si="2"/>
        <v>0</v>
      </c>
      <c r="AQ89" s="40">
        <f t="shared" si="2"/>
        <v>0</v>
      </c>
      <c r="AR89" s="40">
        <f t="shared" si="2"/>
        <v>0</v>
      </c>
      <c r="AS89" s="40">
        <f t="shared" si="2"/>
        <v>0</v>
      </c>
      <c r="AT89" s="40">
        <f t="shared" si="2"/>
        <v>0</v>
      </c>
      <c r="AU89" s="40">
        <f t="shared" si="2"/>
        <v>0</v>
      </c>
      <c r="AV89" s="40">
        <f t="shared" si="2"/>
        <v>0</v>
      </c>
      <c r="AW89" s="40">
        <f t="shared" si="2"/>
        <v>0</v>
      </c>
      <c r="AX89" s="40">
        <f t="shared" si="2"/>
        <v>0</v>
      </c>
      <c r="AY89" s="40">
        <f t="shared" si="2"/>
        <v>0</v>
      </c>
      <c r="AZ89" s="40">
        <f t="shared" si="2"/>
        <v>0</v>
      </c>
      <c r="BA89" s="40">
        <f t="shared" si="2"/>
        <v>0</v>
      </c>
      <c r="BB89" s="40">
        <f t="shared" si="2"/>
        <v>0</v>
      </c>
      <c r="BC89" s="40">
        <f t="shared" si="2"/>
        <v>0</v>
      </c>
      <c r="BD89" s="40">
        <f t="shared" si="2"/>
        <v>0</v>
      </c>
      <c r="BE89" s="40">
        <f t="shared" si="2"/>
        <v>0</v>
      </c>
    </row>
    <row r="90" spans="1:57" x14ac:dyDescent="0.45">
      <c r="B90" s="190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89"/>
      <c r="AB90" s="178"/>
      <c r="AC90" s="178"/>
      <c r="AD90" s="172"/>
      <c r="AF90" s="9"/>
    </row>
    <row r="91" spans="1:57" x14ac:dyDescent="0.45">
      <c r="B91" s="190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89"/>
      <c r="AB91" s="178"/>
      <c r="AC91" s="178"/>
      <c r="AD91" s="172"/>
      <c r="AF91" s="9"/>
      <c r="AH91" s="22" t="s">
        <v>257</v>
      </c>
      <c r="AI91" s="22" t="s">
        <v>587</v>
      </c>
      <c r="AJ91" s="22" t="s">
        <v>590</v>
      </c>
      <c r="AK91" s="22" t="s">
        <v>588</v>
      </c>
      <c r="AL91" s="22" t="s">
        <v>589</v>
      </c>
    </row>
    <row r="92" spans="1:57" x14ac:dyDescent="0.45">
      <c r="B92" s="190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89"/>
      <c r="AB92" s="178"/>
      <c r="AC92" s="178"/>
      <c r="AD92" s="172"/>
      <c r="AF92" s="9"/>
      <c r="AH92" s="23">
        <f>ROWS(AA87:AA126)-COUNTBLANK(B87:B126)</f>
        <v>0</v>
      </c>
      <c r="AI92" s="23">
        <f>COUNTIF(AD87:AD126,"FALSE")</f>
        <v>0</v>
      </c>
      <c r="AJ92" s="23">
        <f>AH92-AI92</f>
        <v>0</v>
      </c>
      <c r="AK92" s="23">
        <f>COUNTIF(AC87:AC126,"O")</f>
        <v>0</v>
      </c>
      <c r="AL92" s="23">
        <f>COUNTIF(AC87:AC126,"*~?")</f>
        <v>0</v>
      </c>
    </row>
    <row r="93" spans="1:57" x14ac:dyDescent="0.45">
      <c r="B93" s="190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89"/>
      <c r="AB93" s="178"/>
      <c r="AC93" s="178"/>
      <c r="AD93" s="172"/>
      <c r="AF93" s="9"/>
    </row>
    <row r="94" spans="1:57" x14ac:dyDescent="0.45">
      <c r="B94" s="190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89"/>
      <c r="AB94" s="178"/>
      <c r="AC94" s="178"/>
      <c r="AD94" s="172"/>
      <c r="AF94" s="9"/>
      <c r="AH94" s="9"/>
      <c r="AI94" s="22" t="s">
        <v>455</v>
      </c>
      <c r="AJ94" s="22" t="s">
        <v>337</v>
      </c>
      <c r="AK94" s="22" t="s">
        <v>456</v>
      </c>
    </row>
    <row r="95" spans="1:57" x14ac:dyDescent="0.45">
      <c r="B95" s="190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89"/>
      <c r="AB95" s="178"/>
      <c r="AC95" s="178"/>
      <c r="AD95" s="172"/>
      <c r="AF95" s="9"/>
      <c r="AH95" s="22" t="s">
        <v>353</v>
      </c>
      <c r="AI95" s="25">
        <f>IF(ISNUMBER(SEARCH("A",A88)),COUNTIF(AD87:AD96,"False"),0)</f>
        <v>0</v>
      </c>
      <c r="AJ95" s="25">
        <f>IF(ISNUMBER(SEARCH("A",A88)),COUNTIF(AD117:AD126,"False"),0)</f>
        <v>0</v>
      </c>
      <c r="AK95" s="25">
        <f>IF(ISNUMBER(SEARCH("A",A88)),COUNTIF(AD97:AD116,"False"),0)</f>
        <v>0</v>
      </c>
    </row>
    <row r="96" spans="1:57" x14ac:dyDescent="0.45">
      <c r="B96" s="190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89"/>
      <c r="AB96" s="178"/>
      <c r="AC96" s="178"/>
      <c r="AD96" s="172"/>
      <c r="AF96" s="9"/>
      <c r="AH96" s="28"/>
    </row>
    <row r="97" spans="2:34" x14ac:dyDescent="0.45">
      <c r="B97" s="190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89"/>
      <c r="AB97" s="178"/>
      <c r="AC97" s="178"/>
      <c r="AD97" s="172"/>
      <c r="AF97" s="9"/>
      <c r="AH97" s="28"/>
    </row>
    <row r="98" spans="2:34" x14ac:dyDescent="0.45">
      <c r="B98" s="190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89"/>
      <c r="AB98" s="178"/>
      <c r="AC98" s="178"/>
      <c r="AD98" s="172"/>
      <c r="AF98" s="9"/>
    </row>
    <row r="99" spans="2:34" x14ac:dyDescent="0.45">
      <c r="B99" s="190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89"/>
      <c r="AB99" s="178"/>
      <c r="AC99" s="178"/>
      <c r="AD99" s="172"/>
      <c r="AF99" s="9"/>
    </row>
    <row r="100" spans="2:34" x14ac:dyDescent="0.45">
      <c r="B100" s="190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89"/>
      <c r="AB100" s="178"/>
      <c r="AC100" s="178"/>
      <c r="AD100" s="172"/>
      <c r="AF100" s="9"/>
    </row>
    <row r="101" spans="2:34" x14ac:dyDescent="0.45">
      <c r="B101" s="190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89"/>
      <c r="AB101" s="178"/>
      <c r="AC101" s="178"/>
      <c r="AD101" s="172"/>
      <c r="AF101" s="9"/>
    </row>
    <row r="102" spans="2:34" x14ac:dyDescent="0.45">
      <c r="B102" s="190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89"/>
      <c r="AB102" s="178"/>
      <c r="AC102" s="178"/>
      <c r="AD102" s="172"/>
      <c r="AF102" s="9"/>
    </row>
    <row r="103" spans="2:34" x14ac:dyDescent="0.45">
      <c r="B103" s="190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89"/>
      <c r="AB103" s="178"/>
      <c r="AC103" s="178"/>
      <c r="AD103" s="172"/>
      <c r="AF103" s="9"/>
    </row>
    <row r="104" spans="2:34" x14ac:dyDescent="0.45">
      <c r="B104" s="190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89"/>
      <c r="AB104" s="178"/>
      <c r="AC104" s="178"/>
      <c r="AD104" s="172"/>
      <c r="AF104" s="9"/>
    </row>
    <row r="105" spans="2:34" x14ac:dyDescent="0.45">
      <c r="B105" s="190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89"/>
      <c r="AB105" s="178"/>
      <c r="AC105" s="178"/>
      <c r="AD105" s="172"/>
      <c r="AF105" s="9"/>
    </row>
    <row r="106" spans="2:34" x14ac:dyDescent="0.45">
      <c r="B106" s="190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89"/>
      <c r="AB106" s="178"/>
      <c r="AC106" s="178"/>
      <c r="AD106" s="172"/>
      <c r="AF106" s="9"/>
    </row>
    <row r="107" spans="2:34" x14ac:dyDescent="0.45">
      <c r="B107" s="190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89"/>
      <c r="AB107" s="178"/>
      <c r="AC107" s="178"/>
      <c r="AD107" s="172"/>
      <c r="AF107" s="9"/>
    </row>
    <row r="108" spans="2:34" x14ac:dyDescent="0.45">
      <c r="B108" s="190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89"/>
      <c r="AB108" s="178"/>
      <c r="AC108" s="178"/>
      <c r="AD108" s="172"/>
      <c r="AF108" s="9"/>
    </row>
    <row r="109" spans="2:34" x14ac:dyDescent="0.45">
      <c r="B109" s="190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89"/>
      <c r="AB109" s="178"/>
      <c r="AC109" s="178"/>
      <c r="AD109" s="172"/>
      <c r="AF109" s="9"/>
    </row>
    <row r="110" spans="2:34" x14ac:dyDescent="0.45">
      <c r="B110" s="190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89"/>
      <c r="AB110" s="178"/>
      <c r="AC110" s="178"/>
      <c r="AD110" s="172"/>
      <c r="AF110" s="9"/>
    </row>
    <row r="111" spans="2:34" x14ac:dyDescent="0.45">
      <c r="B111" s="190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89"/>
      <c r="AB111" s="178"/>
      <c r="AC111" s="178"/>
      <c r="AD111" s="172"/>
      <c r="AF111" s="9"/>
    </row>
    <row r="112" spans="2:34" x14ac:dyDescent="0.45">
      <c r="B112" s="190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89"/>
      <c r="AB112" s="178"/>
      <c r="AC112" s="178"/>
      <c r="AD112" s="172"/>
      <c r="AF112" s="9"/>
    </row>
    <row r="113" spans="1:57" x14ac:dyDescent="0.45">
      <c r="B113" s="190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89"/>
      <c r="AB113" s="178"/>
      <c r="AC113" s="178"/>
      <c r="AD113" s="172"/>
      <c r="AF113" s="9"/>
    </row>
    <row r="114" spans="1:57" x14ac:dyDescent="0.45">
      <c r="B114" s="190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89"/>
      <c r="AB114" s="178"/>
      <c r="AC114" s="178"/>
      <c r="AD114" s="172"/>
      <c r="AF114" s="9"/>
    </row>
    <row r="115" spans="1:57" x14ac:dyDescent="0.45">
      <c r="B115" s="190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89"/>
      <c r="AB115" s="178"/>
      <c r="AC115" s="178"/>
      <c r="AD115" s="172"/>
      <c r="AF115" s="9"/>
    </row>
    <row r="116" spans="1:57" x14ac:dyDescent="0.45">
      <c r="B116" s="190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89"/>
      <c r="AB116" s="178"/>
      <c r="AC116" s="178"/>
      <c r="AD116" s="172"/>
      <c r="AF116" s="9"/>
    </row>
    <row r="117" spans="1:57" x14ac:dyDescent="0.45">
      <c r="B117" s="190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89"/>
      <c r="AB117" s="178"/>
      <c r="AC117" s="178"/>
      <c r="AD117" s="172"/>
      <c r="AF117" s="9"/>
    </row>
    <row r="118" spans="1:57" x14ac:dyDescent="0.45">
      <c r="B118" s="190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89"/>
      <c r="AB118" s="178"/>
      <c r="AC118" s="178"/>
      <c r="AD118" s="172"/>
      <c r="AF118" s="9"/>
    </row>
    <row r="119" spans="1:57" x14ac:dyDescent="0.45">
      <c r="B119" s="190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89"/>
      <c r="AB119" s="178"/>
      <c r="AC119" s="178"/>
      <c r="AD119" s="172"/>
      <c r="AF119" s="9"/>
    </row>
    <row r="120" spans="1:57" x14ac:dyDescent="0.45">
      <c r="B120" s="190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89"/>
      <c r="AB120" s="178"/>
      <c r="AC120" s="178"/>
      <c r="AD120" s="172"/>
      <c r="AF120" s="9"/>
    </row>
    <row r="121" spans="1:57" x14ac:dyDescent="0.45">
      <c r="B121" s="190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89"/>
      <c r="AB121" s="178"/>
      <c r="AC121" s="178"/>
      <c r="AD121" s="172"/>
      <c r="AF121" s="9"/>
    </row>
    <row r="122" spans="1:57" x14ac:dyDescent="0.45">
      <c r="B122" s="190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89"/>
      <c r="AB122" s="178"/>
      <c r="AC122" s="178"/>
      <c r="AD122" s="172"/>
      <c r="AF122" s="9"/>
    </row>
    <row r="123" spans="1:57" x14ac:dyDescent="0.45">
      <c r="B123" s="190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89"/>
      <c r="AB123" s="178"/>
      <c r="AC123" s="178"/>
      <c r="AD123" s="172"/>
      <c r="AF123" s="9"/>
    </row>
    <row r="124" spans="1:57" x14ac:dyDescent="0.45">
      <c r="B124" s="190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89"/>
      <c r="AB124" s="178"/>
      <c r="AC124" s="178"/>
      <c r="AD124" s="172"/>
      <c r="AF124" s="9"/>
    </row>
    <row r="125" spans="1:57" x14ac:dyDescent="0.45">
      <c r="B125" s="190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89"/>
      <c r="AB125" s="178"/>
      <c r="AC125" s="178"/>
      <c r="AD125" s="172"/>
      <c r="AF125" s="9"/>
    </row>
    <row r="126" spans="1:57" x14ac:dyDescent="0.45">
      <c r="B126" s="190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89"/>
      <c r="AB126" s="178"/>
      <c r="AC126" s="178"/>
      <c r="AD126" s="172"/>
      <c r="AF126" s="9"/>
    </row>
    <row r="127" spans="1:57" ht="21" x14ac:dyDescent="0.45">
      <c r="B127" s="185"/>
      <c r="C127" s="172"/>
      <c r="D127" s="172"/>
      <c r="E127" s="172"/>
      <c r="F127" s="172"/>
      <c r="G127" s="172"/>
      <c r="H127" s="172"/>
      <c r="I127" s="172"/>
      <c r="J127" s="172"/>
      <c r="K127" s="172"/>
      <c r="L127" s="172"/>
      <c r="M127" s="172"/>
      <c r="N127" s="172"/>
      <c r="O127" s="172"/>
      <c r="P127" s="172"/>
      <c r="Q127" s="172"/>
      <c r="R127" s="172"/>
      <c r="S127" s="172"/>
      <c r="T127" s="172"/>
      <c r="U127" s="172"/>
      <c r="V127" s="172"/>
      <c r="W127" s="172"/>
      <c r="X127" s="172"/>
      <c r="Y127" s="172"/>
      <c r="Z127" s="172"/>
      <c r="AA127" s="185"/>
      <c r="AB127" s="178"/>
      <c r="AC127" s="178"/>
      <c r="AD127" s="172"/>
      <c r="AH127" s="5" t="s">
        <v>485</v>
      </c>
      <c r="AI127" s="5" t="s">
        <v>486</v>
      </c>
      <c r="AJ127" s="5" t="s">
        <v>487</v>
      </c>
      <c r="AK127" s="5" t="s">
        <v>488</v>
      </c>
      <c r="AL127" s="5" t="s">
        <v>489</v>
      </c>
      <c r="AM127" s="5" t="s">
        <v>504</v>
      </c>
      <c r="AN127" s="5" t="s">
        <v>505</v>
      </c>
      <c r="AO127" s="5" t="s">
        <v>574</v>
      </c>
      <c r="AP127" s="5" t="s">
        <v>144</v>
      </c>
      <c r="AQ127" s="5" t="s">
        <v>145</v>
      </c>
      <c r="AR127" s="5" t="s">
        <v>146</v>
      </c>
      <c r="AS127" s="5" t="s">
        <v>187</v>
      </c>
      <c r="AT127" s="5" t="s">
        <v>147</v>
      </c>
      <c r="AU127" s="5" t="s">
        <v>188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189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28" t="s">
        <v>220</v>
      </c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89"/>
      <c r="AB128" s="178"/>
      <c r="AC128" s="178"/>
      <c r="AD128" s="178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89"/>
      <c r="AB129" s="178"/>
      <c r="AC129" s="178"/>
      <c r="AD129" s="178"/>
      <c r="AF129" s="9"/>
      <c r="AH129" s="39">
        <v>0</v>
      </c>
      <c r="AI129" s="39">
        <v>0</v>
      </c>
      <c r="AJ129" s="39">
        <v>0</v>
      </c>
      <c r="AK129" s="39">
        <v>0</v>
      </c>
      <c r="AL129" s="39">
        <v>0</v>
      </c>
      <c r="AM129" s="39">
        <v>0</v>
      </c>
      <c r="AN129" s="39">
        <v>0</v>
      </c>
      <c r="AO129" s="39">
        <v>0</v>
      </c>
      <c r="AP129" s="39">
        <v>0</v>
      </c>
      <c r="AQ129" s="39">
        <v>0</v>
      </c>
      <c r="AR129" s="39">
        <v>0</v>
      </c>
      <c r="AS129" s="39">
        <v>0</v>
      </c>
      <c r="AT129" s="39">
        <v>0</v>
      </c>
      <c r="AU129" s="39">
        <v>0</v>
      </c>
      <c r="AV129" s="39">
        <v>0</v>
      </c>
      <c r="AW129" s="39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89"/>
      <c r="AB130" s="178"/>
      <c r="AC130" s="178"/>
      <c r="AD130" s="178"/>
      <c r="AF130" s="9"/>
      <c r="AH130" s="40">
        <f t="shared" ref="AH130:BE130" si="3">ROWS(C128:C167)-COUNTBLANK(C128:C167)</f>
        <v>0</v>
      </c>
      <c r="AI130" s="40">
        <f t="shared" si="3"/>
        <v>0</v>
      </c>
      <c r="AJ130" s="40">
        <f t="shared" si="3"/>
        <v>0</v>
      </c>
      <c r="AK130" s="40">
        <f t="shared" si="3"/>
        <v>0</v>
      </c>
      <c r="AL130" s="40">
        <f t="shared" si="3"/>
        <v>0</v>
      </c>
      <c r="AM130" s="40">
        <f t="shared" si="3"/>
        <v>0</v>
      </c>
      <c r="AN130" s="40">
        <f t="shared" si="3"/>
        <v>0</v>
      </c>
      <c r="AO130" s="40">
        <f t="shared" si="3"/>
        <v>0</v>
      </c>
      <c r="AP130" s="40">
        <f t="shared" si="3"/>
        <v>0</v>
      </c>
      <c r="AQ130" s="40">
        <f t="shared" si="3"/>
        <v>0</v>
      </c>
      <c r="AR130" s="40">
        <f t="shared" si="3"/>
        <v>0</v>
      </c>
      <c r="AS130" s="40">
        <f t="shared" si="3"/>
        <v>0</v>
      </c>
      <c r="AT130" s="40">
        <f t="shared" si="3"/>
        <v>0</v>
      </c>
      <c r="AU130" s="40">
        <f t="shared" si="3"/>
        <v>0</v>
      </c>
      <c r="AV130" s="40">
        <f t="shared" si="3"/>
        <v>0</v>
      </c>
      <c r="AW130" s="40">
        <f t="shared" si="3"/>
        <v>0</v>
      </c>
      <c r="AX130" s="40">
        <f t="shared" si="3"/>
        <v>0</v>
      </c>
      <c r="AY130" s="40">
        <f t="shared" si="3"/>
        <v>0</v>
      </c>
      <c r="AZ130" s="40">
        <f t="shared" si="3"/>
        <v>0</v>
      </c>
      <c r="BA130" s="40">
        <f t="shared" si="3"/>
        <v>0</v>
      </c>
      <c r="BB130" s="40">
        <f t="shared" si="3"/>
        <v>0</v>
      </c>
      <c r="BC130" s="40">
        <f t="shared" si="3"/>
        <v>0</v>
      </c>
      <c r="BD130" s="40">
        <f t="shared" si="3"/>
        <v>0</v>
      </c>
      <c r="BE130" s="40">
        <f t="shared" si="3"/>
        <v>0</v>
      </c>
    </row>
    <row r="131" spans="1:57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89"/>
      <c r="AB131" s="178"/>
      <c r="AC131" s="178"/>
      <c r="AD131" s="178"/>
      <c r="AF131" s="9"/>
    </row>
    <row r="132" spans="1:57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89"/>
      <c r="AB132" s="178"/>
      <c r="AC132" s="178"/>
      <c r="AD132" s="178"/>
      <c r="AF132" s="9"/>
      <c r="AH132" s="22" t="s">
        <v>257</v>
      </c>
      <c r="AI132" s="22" t="s">
        <v>587</v>
      </c>
      <c r="AJ132" s="22" t="s">
        <v>590</v>
      </c>
      <c r="AK132" s="22" t="s">
        <v>588</v>
      </c>
      <c r="AL132" s="22" t="s">
        <v>589</v>
      </c>
    </row>
    <row r="133" spans="1:57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89"/>
      <c r="AB133" s="178"/>
      <c r="AC133" s="178"/>
      <c r="AD133" s="178"/>
      <c r="AF133" s="9"/>
      <c r="AH133" s="23">
        <f>ROWS(AA128:AA167)-COUNTBLANK(B128:B167)</f>
        <v>0</v>
      </c>
      <c r="AI133" s="23">
        <f>COUNTIF(AD128:AD167,"FALSE")</f>
        <v>0</v>
      </c>
      <c r="AJ133" s="23">
        <f>AH133-AI133</f>
        <v>0</v>
      </c>
      <c r="AK133" s="23">
        <f>COUNTIF(AC128:AC167,"O")</f>
        <v>0</v>
      </c>
      <c r="AL133" s="23">
        <f>COUNTIF(AC128:AC167,"*~?")</f>
        <v>0</v>
      </c>
    </row>
    <row r="134" spans="1:57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89"/>
      <c r="AB134" s="178"/>
      <c r="AC134" s="178"/>
      <c r="AD134" s="178"/>
      <c r="AF134" s="9"/>
    </row>
    <row r="135" spans="1:57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89"/>
      <c r="AB135" s="178"/>
      <c r="AC135" s="178"/>
      <c r="AD135" s="178"/>
      <c r="AF135" s="9"/>
      <c r="AH135" s="9"/>
      <c r="AI135" s="22" t="s">
        <v>455</v>
      </c>
      <c r="AJ135" s="22" t="s">
        <v>337</v>
      </c>
      <c r="AK135" s="22" t="s">
        <v>456</v>
      </c>
    </row>
    <row r="136" spans="1:57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89"/>
      <c r="AB136" s="178"/>
      <c r="AC136" s="178"/>
      <c r="AD136" s="178"/>
      <c r="AF136" s="9"/>
      <c r="AH136" s="22" t="s">
        <v>353</v>
      </c>
      <c r="AI136" s="25">
        <f>IF(ISNUMBER(SEARCH("A",A129)),COUNTIF(AD128:AD137,"False"),0)</f>
        <v>0</v>
      </c>
      <c r="AJ136" s="25">
        <f>IF(ISNUMBER(SEARCH("A",A129)),COUNTIF(AD158:AD167,"False"),0)</f>
        <v>0</v>
      </c>
      <c r="AK136" s="25">
        <f>IF(ISNUMBER(SEARCH("A",A129)),COUNTIF(AD138:AD157,"False"),0)</f>
        <v>0</v>
      </c>
    </row>
    <row r="137" spans="1:57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89"/>
      <c r="AB137" s="178"/>
      <c r="AC137" s="178"/>
      <c r="AD137" s="178"/>
      <c r="AF137" s="9"/>
      <c r="AH137" s="28"/>
    </row>
    <row r="138" spans="1:57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89"/>
      <c r="AB138" s="178"/>
      <c r="AC138" s="178"/>
      <c r="AD138" s="178"/>
      <c r="AF138" s="9"/>
      <c r="AH138" s="28"/>
    </row>
    <row r="139" spans="1:57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89"/>
      <c r="AB139" s="178"/>
      <c r="AC139" s="178"/>
      <c r="AD139" s="178"/>
      <c r="AF139" s="9"/>
    </row>
    <row r="140" spans="1:57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89"/>
      <c r="AB140" s="178"/>
      <c r="AC140" s="178"/>
      <c r="AD140" s="178"/>
      <c r="AF140" s="9"/>
    </row>
    <row r="141" spans="1:57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89"/>
      <c r="AB141" s="178"/>
      <c r="AC141" s="178"/>
      <c r="AD141" s="178"/>
      <c r="AF141" s="9"/>
    </row>
    <row r="142" spans="1:57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89"/>
      <c r="AB142" s="178"/>
      <c r="AC142" s="178"/>
      <c r="AD142" s="178"/>
      <c r="AF142" s="9"/>
    </row>
    <row r="143" spans="1:57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89"/>
      <c r="AB143" s="178"/>
      <c r="AC143" s="178"/>
      <c r="AD143" s="178"/>
      <c r="AF143" s="9"/>
    </row>
    <row r="144" spans="1:57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89"/>
      <c r="AB144" s="178"/>
      <c r="AC144" s="178"/>
      <c r="AD144" s="178"/>
      <c r="AF144" s="9"/>
    </row>
    <row r="145" spans="2:32" x14ac:dyDescent="0.45">
      <c r="B145" s="189"/>
      <c r="C145" s="171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89"/>
      <c r="AB145" s="178"/>
      <c r="AC145" s="178"/>
      <c r="AD145" s="178"/>
      <c r="AF145" s="9"/>
    </row>
    <row r="146" spans="2:32" x14ac:dyDescent="0.45">
      <c r="B146" s="189"/>
      <c r="C146" s="171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89"/>
      <c r="AB146" s="178"/>
      <c r="AC146" s="178"/>
      <c r="AD146" s="178"/>
      <c r="AF146" s="9"/>
    </row>
    <row r="147" spans="2:32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89"/>
      <c r="AB147" s="178"/>
      <c r="AC147" s="178"/>
      <c r="AD147" s="178"/>
      <c r="AF147" s="9"/>
    </row>
    <row r="148" spans="2:32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89"/>
      <c r="AB148" s="178"/>
      <c r="AC148" s="178"/>
      <c r="AD148" s="178"/>
      <c r="AF148" s="9"/>
    </row>
    <row r="149" spans="2:32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89"/>
      <c r="AB149" s="178"/>
      <c r="AC149" s="178"/>
      <c r="AD149" s="178"/>
      <c r="AF149" s="9"/>
    </row>
    <row r="150" spans="2:32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89"/>
      <c r="AB150" s="178"/>
      <c r="AC150" s="178"/>
      <c r="AD150" s="178"/>
      <c r="AF150" s="9"/>
    </row>
    <row r="151" spans="2:32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89"/>
      <c r="AB151" s="178"/>
      <c r="AC151" s="178"/>
      <c r="AD151" s="178"/>
      <c r="AF151" s="9"/>
    </row>
    <row r="152" spans="2:32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89"/>
      <c r="AB152" s="178"/>
      <c r="AC152" s="178"/>
      <c r="AD152" s="178"/>
      <c r="AF152" s="9"/>
    </row>
    <row r="153" spans="2:32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89"/>
      <c r="AB153" s="178"/>
      <c r="AC153" s="178"/>
      <c r="AD153" s="178"/>
      <c r="AF153" s="9"/>
    </row>
    <row r="154" spans="2:32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89"/>
      <c r="AB154" s="178"/>
      <c r="AC154" s="178"/>
      <c r="AD154" s="178"/>
      <c r="AF154" s="9"/>
    </row>
    <row r="155" spans="2:32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89"/>
      <c r="AB155" s="178"/>
      <c r="AC155" s="178"/>
      <c r="AD155" s="178"/>
      <c r="AF155" s="9"/>
    </row>
    <row r="156" spans="2:32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89"/>
      <c r="AB156" s="178"/>
      <c r="AC156" s="178"/>
      <c r="AD156" s="178"/>
      <c r="AF156" s="9"/>
    </row>
    <row r="157" spans="2:32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89"/>
      <c r="AB157" s="178"/>
      <c r="AC157" s="178"/>
      <c r="AD157" s="178"/>
      <c r="AF157" s="9"/>
    </row>
    <row r="158" spans="2:32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89"/>
      <c r="AB158" s="178"/>
      <c r="AC158" s="178"/>
      <c r="AD158" s="178"/>
      <c r="AF158" s="9"/>
    </row>
    <row r="159" spans="2:32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89"/>
      <c r="AB159" s="178"/>
      <c r="AC159" s="178"/>
      <c r="AD159" s="178"/>
      <c r="AF159" s="9"/>
    </row>
    <row r="160" spans="2:32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89"/>
      <c r="AB160" s="178"/>
      <c r="AC160" s="178"/>
      <c r="AD160" s="178"/>
      <c r="AF160" s="9"/>
    </row>
    <row r="161" spans="1:57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89"/>
      <c r="AB161" s="178"/>
      <c r="AC161" s="178"/>
      <c r="AD161" s="178"/>
      <c r="AF161" s="9"/>
    </row>
    <row r="162" spans="1:57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89"/>
      <c r="AB162" s="178"/>
      <c r="AC162" s="178"/>
      <c r="AD162" s="178"/>
      <c r="AF162" s="9"/>
    </row>
    <row r="163" spans="1:57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89"/>
      <c r="AB163" s="178"/>
      <c r="AC163" s="178"/>
      <c r="AD163" s="178"/>
      <c r="AF163" s="9"/>
    </row>
    <row r="164" spans="1:57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89"/>
      <c r="AB164" s="178"/>
      <c r="AC164" s="178"/>
      <c r="AD164" s="178"/>
      <c r="AF164" s="9"/>
    </row>
    <row r="165" spans="1:57" x14ac:dyDescent="0.45">
      <c r="B165" s="189"/>
      <c r="C165" s="171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89"/>
      <c r="AB165" s="178"/>
      <c r="AC165" s="178"/>
      <c r="AD165" s="178"/>
      <c r="AF165" s="9"/>
    </row>
    <row r="166" spans="1:57" x14ac:dyDescent="0.45">
      <c r="B166" s="189"/>
      <c r="C166" s="171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89"/>
      <c r="AB166" s="178"/>
      <c r="AC166" s="178"/>
      <c r="AD166" s="178"/>
      <c r="AF166" s="9"/>
    </row>
    <row r="167" spans="1:57" ht="14.65" thickBot="1" x14ac:dyDescent="0.5">
      <c r="B167" s="189"/>
      <c r="C167" s="171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89"/>
      <c r="AB167" s="178"/>
      <c r="AC167" s="178"/>
      <c r="AD167" s="178"/>
      <c r="AF167" s="9"/>
    </row>
    <row r="168" spans="1:57" s="12" customFormat="1" ht="21.75" thickTop="1" thickBot="1" x14ac:dyDescent="0.5">
      <c r="A168" s="8"/>
      <c r="B168" s="185"/>
      <c r="C168" s="172"/>
      <c r="D168" s="172"/>
      <c r="E168" s="172"/>
      <c r="F168" s="172"/>
      <c r="G168" s="172"/>
      <c r="H168" s="172"/>
      <c r="I168" s="172"/>
      <c r="J168" s="172"/>
      <c r="K168" s="172"/>
      <c r="L168" s="172"/>
      <c r="M168" s="172"/>
      <c r="N168" s="172"/>
      <c r="O168" s="172"/>
      <c r="P168" s="172"/>
      <c r="Q168" s="172"/>
      <c r="R168" s="172"/>
      <c r="S168" s="172"/>
      <c r="T168" s="172"/>
      <c r="U168" s="172"/>
      <c r="V168" s="172"/>
      <c r="W168" s="172"/>
      <c r="X168" s="172"/>
      <c r="Y168" s="172"/>
      <c r="Z168" s="172"/>
      <c r="AA168" s="185"/>
      <c r="AB168" s="178"/>
      <c r="AC168" s="178"/>
      <c r="AD168" s="172"/>
      <c r="AE168"/>
      <c r="AH168" s="5" t="s">
        <v>485</v>
      </c>
      <c r="AI168" s="5" t="s">
        <v>486</v>
      </c>
      <c r="AJ168" s="5" t="s">
        <v>487</v>
      </c>
      <c r="AK168" s="5" t="s">
        <v>488</v>
      </c>
      <c r="AL168" s="5" t="s">
        <v>489</v>
      </c>
      <c r="AM168" s="5" t="s">
        <v>504</v>
      </c>
      <c r="AN168" s="5" t="s">
        <v>505</v>
      </c>
      <c r="AO168" s="5" t="s">
        <v>574</v>
      </c>
      <c r="AP168" s="5" t="s">
        <v>144</v>
      </c>
      <c r="AQ168" s="5" t="s">
        <v>145</v>
      </c>
      <c r="AR168" s="5" t="s">
        <v>146</v>
      </c>
      <c r="AS168" s="5" t="s">
        <v>187</v>
      </c>
      <c r="AT168" s="5" t="s">
        <v>147</v>
      </c>
      <c r="AU168" s="5" t="s">
        <v>188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189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28" t="s">
        <v>221</v>
      </c>
      <c r="B169" s="189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89"/>
      <c r="AB169" s="178"/>
      <c r="AC169" s="178"/>
      <c r="AD169" s="172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89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89"/>
      <c r="AB170" s="178"/>
      <c r="AC170" s="178"/>
      <c r="AD170" s="172"/>
      <c r="AF170" s="9"/>
      <c r="AH170" s="39">
        <v>0</v>
      </c>
      <c r="AI170" s="39">
        <v>0</v>
      </c>
      <c r="AJ170" s="39">
        <v>0</v>
      </c>
      <c r="AK170" s="39">
        <v>0</v>
      </c>
      <c r="AL170" s="39">
        <v>0</v>
      </c>
      <c r="AM170" s="39">
        <v>0</v>
      </c>
      <c r="AN170" s="39">
        <v>0</v>
      </c>
      <c r="AO170" s="39">
        <v>0</v>
      </c>
      <c r="AP170" s="39">
        <v>0</v>
      </c>
      <c r="AQ170" s="39">
        <v>0</v>
      </c>
      <c r="AR170" s="39">
        <v>0</v>
      </c>
      <c r="AS170" s="39">
        <v>0</v>
      </c>
      <c r="AT170" s="39">
        <v>0</v>
      </c>
      <c r="AU170" s="39">
        <v>0</v>
      </c>
      <c r="AV170" s="39">
        <v>0</v>
      </c>
      <c r="AW170" s="39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89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89"/>
      <c r="AB171" s="178"/>
      <c r="AC171" s="178"/>
      <c r="AD171" s="172"/>
      <c r="AF171" s="9"/>
      <c r="AH171" s="40">
        <f t="shared" ref="AH171:BE171" si="4">ROWS(C169:C208)-COUNTBLANK(C169:C208)</f>
        <v>0</v>
      </c>
      <c r="AI171" s="40">
        <f t="shared" si="4"/>
        <v>0</v>
      </c>
      <c r="AJ171" s="40">
        <f t="shared" si="4"/>
        <v>0</v>
      </c>
      <c r="AK171" s="40">
        <f t="shared" si="4"/>
        <v>0</v>
      </c>
      <c r="AL171" s="40">
        <f t="shared" si="4"/>
        <v>0</v>
      </c>
      <c r="AM171" s="40">
        <f t="shared" si="4"/>
        <v>0</v>
      </c>
      <c r="AN171" s="40">
        <f t="shared" si="4"/>
        <v>0</v>
      </c>
      <c r="AO171" s="40">
        <f t="shared" si="4"/>
        <v>0</v>
      </c>
      <c r="AP171" s="40">
        <f t="shared" si="4"/>
        <v>0</v>
      </c>
      <c r="AQ171" s="40">
        <f t="shared" si="4"/>
        <v>0</v>
      </c>
      <c r="AR171" s="40">
        <f t="shared" si="4"/>
        <v>0</v>
      </c>
      <c r="AS171" s="40">
        <f t="shared" si="4"/>
        <v>0</v>
      </c>
      <c r="AT171" s="40">
        <f t="shared" si="4"/>
        <v>0</v>
      </c>
      <c r="AU171" s="40">
        <f t="shared" si="4"/>
        <v>0</v>
      </c>
      <c r="AV171" s="40">
        <f t="shared" si="4"/>
        <v>0</v>
      </c>
      <c r="AW171" s="40">
        <f t="shared" si="4"/>
        <v>0</v>
      </c>
      <c r="AX171" s="40">
        <f t="shared" si="4"/>
        <v>0</v>
      </c>
      <c r="AY171" s="40">
        <f t="shared" si="4"/>
        <v>0</v>
      </c>
      <c r="AZ171" s="40">
        <f t="shared" si="4"/>
        <v>0</v>
      </c>
      <c r="BA171" s="40">
        <f t="shared" si="4"/>
        <v>0</v>
      </c>
      <c r="BB171" s="40">
        <f t="shared" si="4"/>
        <v>0</v>
      </c>
      <c r="BC171" s="40">
        <f t="shared" si="4"/>
        <v>0</v>
      </c>
      <c r="BD171" s="40">
        <f t="shared" si="4"/>
        <v>0</v>
      </c>
      <c r="BE171" s="40">
        <f t="shared" si="4"/>
        <v>0</v>
      </c>
    </row>
    <row r="172" spans="1:57" x14ac:dyDescent="0.45">
      <c r="B172" s="189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89"/>
      <c r="AB172" s="178"/>
      <c r="AC172" s="178"/>
      <c r="AD172" s="172"/>
      <c r="AF172" s="9"/>
    </row>
    <row r="173" spans="1:57" x14ac:dyDescent="0.45">
      <c r="B173" s="189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89"/>
      <c r="AB173" s="178"/>
      <c r="AC173" s="178"/>
      <c r="AD173" s="172"/>
      <c r="AF173" s="9"/>
      <c r="AH173" s="22" t="s">
        <v>257</v>
      </c>
      <c r="AI173" s="22" t="s">
        <v>587</v>
      </c>
      <c r="AJ173" s="22" t="s">
        <v>590</v>
      </c>
      <c r="AK173" s="22" t="s">
        <v>588</v>
      </c>
      <c r="AL173" s="22" t="s">
        <v>589</v>
      </c>
    </row>
    <row r="174" spans="1:57" x14ac:dyDescent="0.45">
      <c r="B174" s="189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89"/>
      <c r="AB174" s="178"/>
      <c r="AC174" s="178"/>
      <c r="AD174" s="172"/>
      <c r="AF174" s="9"/>
      <c r="AH174" s="23">
        <f>ROWS(AA169:AA208)-COUNTBLANK(B169:B208)</f>
        <v>0</v>
      </c>
      <c r="AI174" s="23">
        <f>COUNTIF(AD169:AD208,"FALSE")</f>
        <v>0</v>
      </c>
      <c r="AJ174" s="23">
        <f>AH174-AI174</f>
        <v>0</v>
      </c>
      <c r="AK174" s="23">
        <f>COUNTIF(AC169:AC208,"O")</f>
        <v>0</v>
      </c>
      <c r="AL174" s="23">
        <f>COUNTIF(AC169:AC208,"*~?")</f>
        <v>0</v>
      </c>
    </row>
    <row r="175" spans="1:57" x14ac:dyDescent="0.45">
      <c r="B175" s="189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89"/>
      <c r="AB175" s="178"/>
      <c r="AC175" s="178"/>
      <c r="AD175" s="172"/>
      <c r="AF175" s="9"/>
    </row>
    <row r="176" spans="1:57" x14ac:dyDescent="0.45">
      <c r="B176" s="189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89"/>
      <c r="AB176" s="178"/>
      <c r="AC176" s="178"/>
      <c r="AD176" s="172"/>
      <c r="AF176" s="9"/>
      <c r="AH176" s="9"/>
      <c r="AI176" s="22" t="s">
        <v>455</v>
      </c>
      <c r="AJ176" s="22" t="s">
        <v>337</v>
      </c>
      <c r="AK176" s="22" t="s">
        <v>456</v>
      </c>
    </row>
    <row r="177" spans="2:37" x14ac:dyDescent="0.45">
      <c r="B177" s="189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89"/>
      <c r="AB177" s="178"/>
      <c r="AC177" s="178"/>
      <c r="AD177" s="172"/>
      <c r="AF177" s="9"/>
      <c r="AH177" s="22" t="s">
        <v>353</v>
      </c>
      <c r="AI177" s="25">
        <f>IF(ISNUMBER(SEARCH("A",A170)),COUNTIF(AD169:AD178,"False"),0)</f>
        <v>0</v>
      </c>
      <c r="AJ177" s="25">
        <f>IF(ISNUMBER(SEARCH("A",A170)),COUNTIF(AD199:AD208,"False"),0)</f>
        <v>0</v>
      </c>
      <c r="AK177" s="25">
        <f>IF(ISNUMBER(SEARCH("A",A170)),COUNTIF(AD179:AD198,"False"),0)</f>
        <v>0</v>
      </c>
    </row>
    <row r="178" spans="2:37" x14ac:dyDescent="0.45">
      <c r="B178" s="189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89"/>
      <c r="AB178" s="178"/>
      <c r="AC178" s="178"/>
      <c r="AD178" s="172"/>
      <c r="AF178" s="9"/>
      <c r="AH178" s="28"/>
    </row>
    <row r="179" spans="2:37" x14ac:dyDescent="0.45">
      <c r="B179" s="189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89"/>
      <c r="AB179" s="178"/>
      <c r="AC179" s="178"/>
      <c r="AD179" s="172"/>
      <c r="AF179" s="9"/>
      <c r="AH179" s="28"/>
    </row>
    <row r="180" spans="2:37" x14ac:dyDescent="0.45">
      <c r="B180" s="189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89"/>
      <c r="AB180" s="178"/>
      <c r="AC180" s="178"/>
      <c r="AD180" s="172"/>
      <c r="AF180" s="9"/>
    </row>
    <row r="181" spans="2:37" x14ac:dyDescent="0.45">
      <c r="B181" s="189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89"/>
      <c r="AB181" s="178"/>
      <c r="AC181" s="178"/>
      <c r="AD181" s="172"/>
      <c r="AF181" s="9"/>
    </row>
    <row r="182" spans="2:37" x14ac:dyDescent="0.45">
      <c r="B182" s="189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89"/>
      <c r="AB182" s="178"/>
      <c r="AC182" s="178"/>
      <c r="AD182" s="172"/>
      <c r="AF182" s="9"/>
    </row>
    <row r="183" spans="2:37" x14ac:dyDescent="0.45">
      <c r="B183" s="189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89"/>
      <c r="AB183" s="178"/>
      <c r="AC183" s="178"/>
      <c r="AD183" s="172"/>
      <c r="AF183" s="9"/>
    </row>
    <row r="184" spans="2:37" x14ac:dyDescent="0.45">
      <c r="B184" s="189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89"/>
      <c r="AB184" s="178"/>
      <c r="AC184" s="178"/>
      <c r="AD184" s="172"/>
      <c r="AF184" s="9"/>
    </row>
    <row r="185" spans="2:37" x14ac:dyDescent="0.45">
      <c r="B185" s="189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89"/>
      <c r="AB185" s="178"/>
      <c r="AC185" s="178"/>
      <c r="AD185" s="172"/>
      <c r="AF185" s="9"/>
    </row>
    <row r="186" spans="2:37" x14ac:dyDescent="0.45">
      <c r="B186" s="189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89"/>
      <c r="AB186" s="178"/>
      <c r="AC186" s="178"/>
      <c r="AD186" s="172"/>
      <c r="AF186" s="9"/>
    </row>
    <row r="187" spans="2:37" x14ac:dyDescent="0.45">
      <c r="B187" s="189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89"/>
      <c r="AB187" s="178"/>
      <c r="AC187" s="178"/>
      <c r="AD187" s="172"/>
      <c r="AF187" s="9"/>
    </row>
    <row r="188" spans="2:37" x14ac:dyDescent="0.45">
      <c r="B188" s="189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89"/>
      <c r="AB188" s="178"/>
      <c r="AC188" s="178"/>
      <c r="AD188" s="172"/>
      <c r="AF188" s="9"/>
    </row>
    <row r="189" spans="2:37" x14ac:dyDescent="0.45">
      <c r="B189" s="189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89"/>
      <c r="AB189" s="178"/>
      <c r="AC189" s="178"/>
      <c r="AD189" s="172"/>
      <c r="AF189" s="9"/>
    </row>
    <row r="190" spans="2:37" x14ac:dyDescent="0.45">
      <c r="B190" s="189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89"/>
      <c r="AB190" s="178"/>
      <c r="AC190" s="178"/>
      <c r="AD190" s="172"/>
      <c r="AF190" s="9"/>
    </row>
    <row r="191" spans="2:37" x14ac:dyDescent="0.45">
      <c r="B191" s="189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89"/>
      <c r="AB191" s="178"/>
      <c r="AC191" s="178"/>
      <c r="AD191" s="172"/>
      <c r="AF191" s="9"/>
    </row>
    <row r="192" spans="2:37" x14ac:dyDescent="0.45">
      <c r="B192" s="189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89"/>
      <c r="AB192" s="178"/>
      <c r="AC192" s="178"/>
      <c r="AD192" s="172"/>
      <c r="AF192" s="9"/>
    </row>
    <row r="193" spans="2:32" x14ac:dyDescent="0.45">
      <c r="B193" s="189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89"/>
      <c r="AB193" s="178"/>
      <c r="AC193" s="178"/>
      <c r="AD193" s="172"/>
      <c r="AF193" s="9"/>
    </row>
    <row r="194" spans="2:32" x14ac:dyDescent="0.45">
      <c r="B194" s="189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89"/>
      <c r="AB194" s="178"/>
      <c r="AC194" s="178"/>
      <c r="AD194" s="172"/>
      <c r="AF194" s="9"/>
    </row>
    <row r="195" spans="2:32" x14ac:dyDescent="0.45">
      <c r="B195" s="189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89"/>
      <c r="AB195" s="178"/>
      <c r="AC195" s="178"/>
      <c r="AD195" s="172"/>
      <c r="AF195" s="9"/>
    </row>
    <row r="196" spans="2:32" x14ac:dyDescent="0.45">
      <c r="B196" s="189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89"/>
      <c r="AB196" s="178"/>
      <c r="AC196" s="178"/>
      <c r="AD196" s="172"/>
      <c r="AF196" s="9"/>
    </row>
    <row r="197" spans="2:32" x14ac:dyDescent="0.45">
      <c r="B197" s="189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89"/>
      <c r="AB197" s="178"/>
      <c r="AC197" s="178"/>
      <c r="AD197" s="172"/>
      <c r="AF197" s="9"/>
    </row>
    <row r="198" spans="2:32" x14ac:dyDescent="0.45">
      <c r="B198" s="189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89"/>
      <c r="AB198" s="178"/>
      <c r="AC198" s="178"/>
      <c r="AD198" s="172"/>
      <c r="AF198" s="9"/>
    </row>
    <row r="199" spans="2:32" x14ac:dyDescent="0.45">
      <c r="B199" s="189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89"/>
      <c r="AB199" s="178"/>
      <c r="AC199" s="178"/>
      <c r="AD199" s="172"/>
      <c r="AF199" s="9"/>
    </row>
    <row r="200" spans="2:32" x14ac:dyDescent="0.45">
      <c r="B200" s="189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89"/>
      <c r="AB200" s="178"/>
      <c r="AC200" s="178"/>
      <c r="AD200" s="172"/>
      <c r="AF200" s="9"/>
    </row>
    <row r="201" spans="2:32" x14ac:dyDescent="0.45">
      <c r="B201" s="189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89"/>
      <c r="AB201" s="178"/>
      <c r="AC201" s="178"/>
      <c r="AD201" s="172"/>
      <c r="AF201" s="9"/>
    </row>
    <row r="202" spans="2:32" x14ac:dyDescent="0.45">
      <c r="B202" s="189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89"/>
      <c r="AB202" s="178"/>
      <c r="AC202" s="178"/>
      <c r="AD202" s="172"/>
      <c r="AF202" s="9"/>
    </row>
    <row r="203" spans="2:32" x14ac:dyDescent="0.45">
      <c r="B203" s="189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89"/>
      <c r="AB203" s="178"/>
      <c r="AC203" s="178"/>
      <c r="AD203" s="172"/>
      <c r="AF203" s="9"/>
    </row>
    <row r="204" spans="2:32" x14ac:dyDescent="0.45">
      <c r="B204" s="189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89"/>
      <c r="AB204" s="178"/>
      <c r="AC204" s="178"/>
      <c r="AD204" s="172"/>
      <c r="AF204" s="9"/>
    </row>
    <row r="205" spans="2:32" x14ac:dyDescent="0.45">
      <c r="B205" s="189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89"/>
      <c r="AB205" s="178"/>
      <c r="AC205" s="178"/>
      <c r="AD205" s="172"/>
      <c r="AF205" s="9"/>
    </row>
    <row r="206" spans="2:32" x14ac:dyDescent="0.45">
      <c r="B206" s="189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89"/>
      <c r="AB206" s="178"/>
      <c r="AC206" s="178"/>
      <c r="AD206" s="172"/>
      <c r="AF206" s="9"/>
    </row>
    <row r="207" spans="2:32" x14ac:dyDescent="0.45">
      <c r="B207" s="189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89"/>
      <c r="AB207" s="178"/>
      <c r="AC207" s="178"/>
      <c r="AD207" s="172"/>
      <c r="AF207" s="9"/>
    </row>
    <row r="208" spans="2:32" ht="14.65" thickBot="1" x14ac:dyDescent="0.5">
      <c r="B208" s="189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89"/>
      <c r="AB208" s="178"/>
      <c r="AC208" s="178"/>
      <c r="AD208" s="172"/>
      <c r="AF208" s="9"/>
    </row>
    <row r="209" spans="1:57" s="12" customFormat="1" ht="21.75" thickTop="1" thickBot="1" x14ac:dyDescent="0.5">
      <c r="A209" s="8"/>
      <c r="B209" s="18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86"/>
      <c r="AB209" s="178"/>
      <c r="AC209" s="178"/>
      <c r="AD209" s="172"/>
      <c r="AE209"/>
      <c r="AF209" s="13"/>
      <c r="AH209" s="5" t="s">
        <v>485</v>
      </c>
      <c r="AI209" s="5" t="s">
        <v>486</v>
      </c>
      <c r="AJ209" s="5" t="s">
        <v>487</v>
      </c>
      <c r="AK209" s="5" t="s">
        <v>488</v>
      </c>
      <c r="AL209" s="5" t="s">
        <v>489</v>
      </c>
      <c r="AM209" s="5" t="s">
        <v>504</v>
      </c>
      <c r="AN209" s="5" t="s">
        <v>505</v>
      </c>
      <c r="AO209" s="5" t="s">
        <v>574</v>
      </c>
      <c r="AP209" s="5" t="s">
        <v>144</v>
      </c>
      <c r="AQ209" s="5" t="s">
        <v>145</v>
      </c>
      <c r="AR209" s="5" t="s">
        <v>146</v>
      </c>
      <c r="AS209" s="5" t="s">
        <v>187</v>
      </c>
      <c r="AT209" s="5" t="s">
        <v>147</v>
      </c>
      <c r="AU209" s="5" t="s">
        <v>188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189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28" t="s">
        <v>222</v>
      </c>
      <c r="B210" s="190"/>
      <c r="C210" s="177"/>
      <c r="D210" s="177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  <c r="R210" s="177"/>
      <c r="S210" s="177"/>
      <c r="T210" s="177"/>
      <c r="U210" s="177"/>
      <c r="V210" s="177"/>
      <c r="W210" s="177"/>
      <c r="X210" s="177"/>
      <c r="Y210" s="177"/>
      <c r="Z210" s="171"/>
      <c r="AA210" s="189"/>
      <c r="AB210" s="178"/>
      <c r="AC210" s="178"/>
      <c r="AD210" s="172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89"/>
      <c r="AB211" s="178"/>
      <c r="AC211" s="178"/>
      <c r="AD211" s="172"/>
      <c r="AF211" s="9"/>
      <c r="AH211" s="39">
        <v>0</v>
      </c>
      <c r="AI211" s="39">
        <v>0</v>
      </c>
      <c r="AJ211" s="39">
        <v>0</v>
      </c>
      <c r="AK211" s="39">
        <v>0</v>
      </c>
      <c r="AL211" s="39">
        <v>0</v>
      </c>
      <c r="AM211" s="39">
        <v>0</v>
      </c>
      <c r="AN211" s="39">
        <v>0</v>
      </c>
      <c r="AO211" s="39">
        <v>0</v>
      </c>
      <c r="AP211" s="39">
        <v>0</v>
      </c>
      <c r="AQ211" s="39">
        <v>0</v>
      </c>
      <c r="AR211" s="39">
        <v>0</v>
      </c>
      <c r="AS211" s="39">
        <v>0</v>
      </c>
      <c r="AT211" s="39">
        <v>0</v>
      </c>
      <c r="AU211" s="39">
        <v>0</v>
      </c>
      <c r="AV211" s="39">
        <v>0</v>
      </c>
      <c r="AW211" s="39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89"/>
      <c r="AB212" s="178"/>
      <c r="AC212" s="178"/>
      <c r="AD212" s="172"/>
      <c r="AF212" s="9"/>
      <c r="AH212" s="40">
        <f t="shared" ref="AH212:BE212" si="5">ROWS(C210:C249)-COUNTBLANK(C210:C249)</f>
        <v>0</v>
      </c>
      <c r="AI212" s="40">
        <f t="shared" si="5"/>
        <v>0</v>
      </c>
      <c r="AJ212" s="40">
        <f t="shared" si="5"/>
        <v>0</v>
      </c>
      <c r="AK212" s="40">
        <f t="shared" si="5"/>
        <v>0</v>
      </c>
      <c r="AL212" s="40">
        <f t="shared" si="5"/>
        <v>0</v>
      </c>
      <c r="AM212" s="40">
        <f t="shared" si="5"/>
        <v>0</v>
      </c>
      <c r="AN212" s="40">
        <f t="shared" si="5"/>
        <v>0</v>
      </c>
      <c r="AO212" s="40">
        <f t="shared" si="5"/>
        <v>0</v>
      </c>
      <c r="AP212" s="40">
        <f t="shared" si="5"/>
        <v>0</v>
      </c>
      <c r="AQ212" s="40">
        <f t="shared" si="5"/>
        <v>0</v>
      </c>
      <c r="AR212" s="40">
        <f t="shared" si="5"/>
        <v>0</v>
      </c>
      <c r="AS212" s="40">
        <f t="shared" si="5"/>
        <v>0</v>
      </c>
      <c r="AT212" s="40">
        <f t="shared" si="5"/>
        <v>0</v>
      </c>
      <c r="AU212" s="40">
        <f t="shared" si="5"/>
        <v>0</v>
      </c>
      <c r="AV212" s="40">
        <f t="shared" si="5"/>
        <v>0</v>
      </c>
      <c r="AW212" s="40">
        <f t="shared" si="5"/>
        <v>0</v>
      </c>
      <c r="AX212" s="40">
        <f t="shared" si="5"/>
        <v>0</v>
      </c>
      <c r="AY212" s="40">
        <f t="shared" si="5"/>
        <v>0</v>
      </c>
      <c r="AZ212" s="40">
        <f t="shared" si="5"/>
        <v>0</v>
      </c>
      <c r="BA212" s="40">
        <f t="shared" si="5"/>
        <v>0</v>
      </c>
      <c r="BB212" s="40">
        <f t="shared" si="5"/>
        <v>0</v>
      </c>
      <c r="BC212" s="40">
        <f t="shared" si="5"/>
        <v>0</v>
      </c>
      <c r="BD212" s="40">
        <f t="shared" si="5"/>
        <v>0</v>
      </c>
      <c r="BE212" s="40">
        <f t="shared" si="5"/>
        <v>0</v>
      </c>
    </row>
    <row r="213" spans="1:57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89"/>
      <c r="AB213" s="178"/>
      <c r="AC213" s="178"/>
      <c r="AD213" s="172"/>
      <c r="AF213" s="9"/>
    </row>
    <row r="214" spans="1:57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89"/>
      <c r="AB214" s="178"/>
      <c r="AC214" s="178"/>
      <c r="AD214" s="172"/>
      <c r="AF214" s="9"/>
      <c r="AH214" s="22" t="s">
        <v>257</v>
      </c>
      <c r="AI214" s="22" t="s">
        <v>587</v>
      </c>
      <c r="AJ214" s="22" t="s">
        <v>590</v>
      </c>
      <c r="AK214" s="22" t="s">
        <v>588</v>
      </c>
      <c r="AL214" s="22" t="s">
        <v>589</v>
      </c>
    </row>
    <row r="215" spans="1:57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89"/>
      <c r="AB215" s="178"/>
      <c r="AC215" s="178"/>
      <c r="AD215" s="172"/>
      <c r="AF215" s="9"/>
      <c r="AH215" s="23">
        <f>ROWS(AA210:AA249)-COUNTBLANK(B210:B249)</f>
        <v>0</v>
      </c>
      <c r="AI215" s="23">
        <f>COUNTIF(AD210:AD249,"FALSE")</f>
        <v>0</v>
      </c>
      <c r="AJ215" s="23">
        <f>AH215-AI215</f>
        <v>0</v>
      </c>
      <c r="AK215" s="23">
        <f>COUNTIF(AC210:AC249,"O")</f>
        <v>0</v>
      </c>
      <c r="AL215" s="23">
        <f>COUNTIF(AC210:AC249,"*~?")</f>
        <v>0</v>
      </c>
    </row>
    <row r="216" spans="1:57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89"/>
      <c r="AB216" s="178"/>
      <c r="AC216" s="178"/>
      <c r="AD216" s="172"/>
      <c r="AF216" s="9"/>
    </row>
    <row r="217" spans="1:57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89"/>
      <c r="AB217" s="178"/>
      <c r="AC217" s="178"/>
      <c r="AD217" s="172"/>
      <c r="AF217" s="9"/>
      <c r="AH217" s="9"/>
      <c r="AI217" s="22" t="s">
        <v>455</v>
      </c>
      <c r="AJ217" s="22" t="s">
        <v>337</v>
      </c>
      <c r="AK217" s="22" t="s">
        <v>456</v>
      </c>
    </row>
    <row r="218" spans="1:57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89"/>
      <c r="AB218" s="178"/>
      <c r="AC218" s="178"/>
      <c r="AD218" s="172"/>
      <c r="AF218" s="9"/>
      <c r="AH218" s="22" t="s">
        <v>353</v>
      </c>
      <c r="AI218" s="25">
        <f>IF(ISNUMBER(SEARCH("A",A211)),COUNTIF(AD210:AD219,"False"),0)</f>
        <v>0</v>
      </c>
      <c r="AJ218" s="25">
        <f>IF(ISNUMBER(SEARCH("A",A211)),COUNTIF(AD240:AD249,"False"),0)</f>
        <v>0</v>
      </c>
      <c r="AK218" s="25">
        <f>IF(ISNUMBER(SEARCH("A",A211)),COUNTIF(AD220:AD239,"False"),0)</f>
        <v>0</v>
      </c>
    </row>
    <row r="219" spans="1:57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89"/>
      <c r="AB219" s="178"/>
      <c r="AC219" s="178"/>
      <c r="AD219" s="172"/>
      <c r="AF219" s="9"/>
      <c r="AH219" s="28"/>
    </row>
    <row r="220" spans="1:57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89"/>
      <c r="AB220" s="178"/>
      <c r="AC220" s="178"/>
      <c r="AD220" s="172"/>
      <c r="AF220" s="9"/>
      <c r="AH220" s="28"/>
    </row>
    <row r="221" spans="1:57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89"/>
      <c r="AB221" s="178"/>
      <c r="AC221" s="178"/>
      <c r="AD221" s="172"/>
      <c r="AF221" s="9"/>
    </row>
    <row r="222" spans="1:57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89"/>
      <c r="AB222" s="178"/>
      <c r="AC222" s="178"/>
      <c r="AD222" s="172"/>
      <c r="AF222" s="9"/>
    </row>
    <row r="223" spans="1:57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89"/>
      <c r="AB223" s="178"/>
      <c r="AC223" s="178"/>
      <c r="AD223" s="172"/>
      <c r="AF223" s="9"/>
    </row>
    <row r="224" spans="1:57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89"/>
      <c r="AB224" s="178"/>
      <c r="AC224" s="178"/>
      <c r="AD224" s="172"/>
      <c r="AF224" s="9"/>
    </row>
    <row r="225" spans="2:32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89"/>
      <c r="AB225" s="178"/>
      <c r="AC225" s="178"/>
      <c r="AD225" s="172"/>
      <c r="AF225" s="9"/>
    </row>
    <row r="226" spans="2:32" x14ac:dyDescent="0.45">
      <c r="B226" s="190"/>
      <c r="C226" s="171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89"/>
      <c r="AB226" s="178"/>
      <c r="AC226" s="178"/>
      <c r="AD226" s="172"/>
      <c r="AF226" s="9"/>
    </row>
    <row r="227" spans="2:32" x14ac:dyDescent="0.45">
      <c r="B227" s="190"/>
      <c r="C227" s="171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89"/>
      <c r="AB227" s="178"/>
      <c r="AC227" s="178"/>
      <c r="AD227" s="172"/>
      <c r="AF227" s="9"/>
    </row>
    <row r="228" spans="2:32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89"/>
      <c r="AB228" s="178"/>
      <c r="AC228" s="178"/>
      <c r="AD228" s="172"/>
      <c r="AF228" s="9"/>
    </row>
    <row r="229" spans="2:32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89"/>
      <c r="AB229" s="178"/>
      <c r="AC229" s="178"/>
      <c r="AD229" s="172"/>
      <c r="AF229" s="9"/>
    </row>
    <row r="230" spans="2:32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89"/>
      <c r="AB230" s="178"/>
      <c r="AC230" s="178"/>
      <c r="AD230" s="172"/>
      <c r="AF230" s="9"/>
    </row>
    <row r="231" spans="2:32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89"/>
      <c r="AB231" s="178"/>
      <c r="AC231" s="178"/>
      <c r="AD231" s="172"/>
      <c r="AF231" s="9"/>
    </row>
    <row r="232" spans="2:32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89"/>
      <c r="AB232" s="178"/>
      <c r="AC232" s="178"/>
      <c r="AD232" s="172"/>
      <c r="AF232" s="9"/>
    </row>
    <row r="233" spans="2:32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89"/>
      <c r="AB233" s="178"/>
      <c r="AC233" s="178"/>
      <c r="AD233" s="172"/>
      <c r="AF233" s="9"/>
    </row>
    <row r="234" spans="2:32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89"/>
      <c r="AB234" s="178"/>
      <c r="AC234" s="178"/>
      <c r="AD234" s="172"/>
      <c r="AF234" s="9"/>
    </row>
    <row r="235" spans="2:32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89"/>
      <c r="AB235" s="178"/>
      <c r="AC235" s="178"/>
      <c r="AD235" s="172"/>
      <c r="AF235" s="9"/>
    </row>
    <row r="236" spans="2:32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89"/>
      <c r="AB236" s="178"/>
      <c r="AC236" s="178"/>
      <c r="AD236" s="172"/>
      <c r="AF236" s="9"/>
    </row>
    <row r="237" spans="2:32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89"/>
      <c r="AB237" s="178"/>
      <c r="AC237" s="178"/>
      <c r="AD237" s="172"/>
      <c r="AF237" s="9"/>
    </row>
    <row r="238" spans="2:32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89"/>
      <c r="AB238" s="178"/>
      <c r="AC238" s="178"/>
      <c r="AD238" s="172"/>
      <c r="AF238" s="9"/>
    </row>
    <row r="239" spans="2:32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89"/>
      <c r="AB239" s="178"/>
      <c r="AC239" s="178"/>
      <c r="AD239" s="172"/>
      <c r="AF239" s="9"/>
    </row>
    <row r="240" spans="2:32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89"/>
      <c r="AB240" s="178"/>
      <c r="AC240" s="178"/>
      <c r="AD240" s="172"/>
      <c r="AF240" s="9"/>
    </row>
    <row r="241" spans="1:57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89"/>
      <c r="AB241" s="178"/>
      <c r="AC241" s="178"/>
      <c r="AD241" s="172"/>
      <c r="AF241" s="9"/>
    </row>
    <row r="242" spans="1:57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89"/>
      <c r="AB242" s="178"/>
      <c r="AC242" s="178"/>
      <c r="AD242" s="172"/>
      <c r="AF242" s="9"/>
    </row>
    <row r="243" spans="1:57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89"/>
      <c r="AB243" s="178"/>
      <c r="AC243" s="178"/>
      <c r="AD243" s="172"/>
      <c r="AF243" s="9"/>
    </row>
    <row r="244" spans="1:57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89"/>
      <c r="AB244" s="178"/>
      <c r="AC244" s="178"/>
      <c r="AD244" s="172"/>
      <c r="AF244" s="9"/>
    </row>
    <row r="245" spans="1:57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89"/>
      <c r="AB245" s="178"/>
      <c r="AC245" s="178"/>
      <c r="AD245" s="172"/>
      <c r="AF245" s="9"/>
    </row>
    <row r="246" spans="1:57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89"/>
      <c r="AB246" s="178"/>
      <c r="AC246" s="178"/>
      <c r="AD246" s="172"/>
      <c r="AF246" s="9"/>
    </row>
    <row r="247" spans="1:57" x14ac:dyDescent="0.45">
      <c r="B247" s="190"/>
      <c r="C247" s="171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89"/>
      <c r="AB247" s="178"/>
      <c r="AC247" s="178"/>
      <c r="AD247" s="172"/>
      <c r="AF247" s="9"/>
    </row>
    <row r="248" spans="1:57" x14ac:dyDescent="0.45">
      <c r="B248" s="190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89"/>
      <c r="AB248" s="178"/>
      <c r="AC248" s="178"/>
      <c r="AD248" s="172"/>
      <c r="AF248" s="9"/>
    </row>
    <row r="249" spans="1:57" x14ac:dyDescent="0.45">
      <c r="B249" s="190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89"/>
      <c r="AB249" s="178"/>
      <c r="AC249" s="178"/>
      <c r="AD249" s="172"/>
      <c r="AF249" s="9"/>
    </row>
    <row r="250" spans="1:57" ht="21" x14ac:dyDescent="0.45">
      <c r="B250" s="185"/>
      <c r="C250" s="172"/>
      <c r="D250" s="172"/>
      <c r="E250" s="172"/>
      <c r="F250" s="172"/>
      <c r="G250" s="172"/>
      <c r="H250" s="172"/>
      <c r="I250" s="172"/>
      <c r="J250" s="172"/>
      <c r="K250" s="172"/>
      <c r="L250" s="172"/>
      <c r="M250" s="172"/>
      <c r="N250" s="172"/>
      <c r="O250" s="172"/>
      <c r="P250" s="172"/>
      <c r="Q250" s="172"/>
      <c r="R250" s="172"/>
      <c r="S250" s="172"/>
      <c r="T250" s="172"/>
      <c r="U250" s="172"/>
      <c r="V250" s="172"/>
      <c r="W250" s="172"/>
      <c r="X250" s="172"/>
      <c r="Y250" s="172"/>
      <c r="Z250" s="172"/>
      <c r="AA250" s="185"/>
      <c r="AB250" s="178"/>
      <c r="AC250" s="178"/>
      <c r="AD250" s="172"/>
      <c r="AH250" s="5" t="s">
        <v>485</v>
      </c>
      <c r="AI250" s="5" t="s">
        <v>486</v>
      </c>
      <c r="AJ250" s="5" t="s">
        <v>487</v>
      </c>
      <c r="AK250" s="5" t="s">
        <v>488</v>
      </c>
      <c r="AL250" s="5" t="s">
        <v>489</v>
      </c>
      <c r="AM250" s="5" t="s">
        <v>504</v>
      </c>
      <c r="AN250" s="5" t="s">
        <v>505</v>
      </c>
      <c r="AO250" s="5" t="s">
        <v>574</v>
      </c>
      <c r="AP250" s="5" t="s">
        <v>144</v>
      </c>
      <c r="AQ250" s="5" t="s">
        <v>145</v>
      </c>
      <c r="AR250" s="5" t="s">
        <v>146</v>
      </c>
      <c r="AS250" s="5" t="s">
        <v>187</v>
      </c>
      <c r="AT250" s="5" t="s">
        <v>147</v>
      </c>
      <c r="AU250" s="5" t="s">
        <v>188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189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28" t="s">
        <v>223</v>
      </c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89"/>
      <c r="AB251" s="178"/>
      <c r="AC251" s="178"/>
      <c r="AD251" s="178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89"/>
      <c r="AB252" s="178"/>
      <c r="AC252" s="178"/>
      <c r="AD252" s="178"/>
      <c r="AF252" s="9"/>
      <c r="AH252" s="39">
        <v>0</v>
      </c>
      <c r="AI252" s="39">
        <v>0</v>
      </c>
      <c r="AJ252" s="39">
        <v>0</v>
      </c>
      <c r="AK252" s="39">
        <v>0</v>
      </c>
      <c r="AL252" s="39">
        <v>0</v>
      </c>
      <c r="AM252" s="39">
        <v>0</v>
      </c>
      <c r="AN252" s="39">
        <v>0</v>
      </c>
      <c r="AO252" s="39">
        <v>0</v>
      </c>
      <c r="AP252" s="39">
        <v>0</v>
      </c>
      <c r="AQ252" s="39">
        <v>0</v>
      </c>
      <c r="AR252" s="39">
        <v>0</v>
      </c>
      <c r="AS252" s="39">
        <v>0</v>
      </c>
      <c r="AT252" s="39">
        <v>0</v>
      </c>
      <c r="AU252" s="39">
        <v>0</v>
      </c>
      <c r="AV252" s="39">
        <v>0</v>
      </c>
      <c r="AW252" s="39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89"/>
      <c r="AB253" s="178"/>
      <c r="AC253" s="178"/>
      <c r="AD253" s="178"/>
      <c r="AF253" s="9"/>
      <c r="AH253" s="40">
        <f t="shared" ref="AH253:BE253" si="6">ROWS(C251:C290)-COUNTBLANK(C251:C290)</f>
        <v>0</v>
      </c>
      <c r="AI253" s="40">
        <f t="shared" si="6"/>
        <v>0</v>
      </c>
      <c r="AJ253" s="40">
        <f t="shared" si="6"/>
        <v>0</v>
      </c>
      <c r="AK253" s="40">
        <f t="shared" si="6"/>
        <v>0</v>
      </c>
      <c r="AL253" s="40">
        <f t="shared" si="6"/>
        <v>0</v>
      </c>
      <c r="AM253" s="40">
        <f t="shared" si="6"/>
        <v>0</v>
      </c>
      <c r="AN253" s="40">
        <f t="shared" si="6"/>
        <v>0</v>
      </c>
      <c r="AO253" s="40">
        <f t="shared" si="6"/>
        <v>0</v>
      </c>
      <c r="AP253" s="40">
        <f t="shared" si="6"/>
        <v>0</v>
      </c>
      <c r="AQ253" s="40">
        <f t="shared" si="6"/>
        <v>0</v>
      </c>
      <c r="AR253" s="40">
        <f t="shared" si="6"/>
        <v>0</v>
      </c>
      <c r="AS253" s="40">
        <f t="shared" si="6"/>
        <v>0</v>
      </c>
      <c r="AT253" s="40">
        <f t="shared" si="6"/>
        <v>0</v>
      </c>
      <c r="AU253" s="40">
        <f t="shared" si="6"/>
        <v>0</v>
      </c>
      <c r="AV253" s="40">
        <f t="shared" si="6"/>
        <v>0</v>
      </c>
      <c r="AW253" s="40">
        <f t="shared" si="6"/>
        <v>0</v>
      </c>
      <c r="AX253" s="40">
        <f t="shared" si="6"/>
        <v>0</v>
      </c>
      <c r="AY253" s="40">
        <f t="shared" si="6"/>
        <v>0</v>
      </c>
      <c r="AZ253" s="40">
        <f t="shared" si="6"/>
        <v>0</v>
      </c>
      <c r="BA253" s="40">
        <f t="shared" si="6"/>
        <v>0</v>
      </c>
      <c r="BB253" s="40">
        <f t="shared" si="6"/>
        <v>0</v>
      </c>
      <c r="BC253" s="40">
        <f t="shared" si="6"/>
        <v>0</v>
      </c>
      <c r="BD253" s="40">
        <f t="shared" si="6"/>
        <v>0</v>
      </c>
      <c r="BE253" s="40">
        <f t="shared" si="6"/>
        <v>0</v>
      </c>
    </row>
    <row r="254" spans="1:57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89"/>
      <c r="AB254" s="178"/>
      <c r="AC254" s="178"/>
      <c r="AD254" s="178"/>
      <c r="AF254" s="9"/>
    </row>
    <row r="255" spans="1:57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89"/>
      <c r="AB255" s="178"/>
      <c r="AC255" s="178"/>
      <c r="AD255" s="178"/>
      <c r="AF255" s="9"/>
      <c r="AH255" s="22" t="s">
        <v>257</v>
      </c>
      <c r="AI255" s="22" t="s">
        <v>587</v>
      </c>
      <c r="AJ255" s="22" t="s">
        <v>590</v>
      </c>
      <c r="AK255" s="22" t="s">
        <v>588</v>
      </c>
      <c r="AL255" s="22" t="s">
        <v>589</v>
      </c>
    </row>
    <row r="256" spans="1:57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89"/>
      <c r="AB256" s="178"/>
      <c r="AC256" s="178"/>
      <c r="AD256" s="178"/>
      <c r="AF256" s="9"/>
      <c r="AH256" s="23">
        <f>ROWS(AA251:AA290)-COUNTBLANK(B251:B290)</f>
        <v>0</v>
      </c>
      <c r="AI256" s="23">
        <f>COUNTIF(AD251:AD290,"FALSE")</f>
        <v>0</v>
      </c>
      <c r="AJ256" s="23">
        <f>AH256-AI256</f>
        <v>0</v>
      </c>
      <c r="AK256" s="23">
        <f>COUNTIF(AC251:AC290,"O")</f>
        <v>0</v>
      </c>
      <c r="AL256" s="23">
        <f>COUNTIF(AC251:AC290,"*~?")</f>
        <v>0</v>
      </c>
    </row>
    <row r="257" spans="2:37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89"/>
      <c r="AB257" s="178"/>
      <c r="AC257" s="178"/>
      <c r="AD257" s="178"/>
      <c r="AF257" s="9"/>
    </row>
    <row r="258" spans="2:37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89"/>
      <c r="AB258" s="178"/>
      <c r="AC258" s="178"/>
      <c r="AD258" s="178"/>
      <c r="AF258" s="9"/>
      <c r="AH258" s="9"/>
      <c r="AI258" s="22" t="s">
        <v>455</v>
      </c>
      <c r="AJ258" s="22" t="s">
        <v>337</v>
      </c>
      <c r="AK258" s="22" t="s">
        <v>456</v>
      </c>
    </row>
    <row r="259" spans="2:37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89"/>
      <c r="AB259" s="178"/>
      <c r="AC259" s="178"/>
      <c r="AD259" s="178"/>
      <c r="AF259" s="9"/>
      <c r="AH259" s="22" t="s">
        <v>353</v>
      </c>
      <c r="AI259" s="25">
        <f>IF(ISNUMBER(SEARCH("A",A252)),COUNTIF(AD251:AD260,"False"),0)</f>
        <v>0</v>
      </c>
      <c r="AJ259" s="25">
        <f>IF(ISNUMBER(SEARCH("A",A252)),COUNTIF(AD281:AD290,"False"),0)</f>
        <v>0</v>
      </c>
      <c r="AK259" s="25">
        <f>IF(ISNUMBER(SEARCH("A",A252)),COUNTIF(AD261:AD280,"False"),0)</f>
        <v>0</v>
      </c>
    </row>
    <row r="260" spans="2:37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89"/>
      <c r="AB260" s="178"/>
      <c r="AC260" s="178"/>
      <c r="AD260" s="178"/>
      <c r="AF260" s="9"/>
      <c r="AH260" s="28"/>
    </row>
    <row r="261" spans="2:37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89"/>
      <c r="AB261" s="178"/>
      <c r="AC261" s="178"/>
      <c r="AD261" s="178"/>
      <c r="AF261" s="9"/>
      <c r="AH261" s="28"/>
    </row>
    <row r="262" spans="2:37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89"/>
      <c r="AB262" s="178"/>
      <c r="AC262" s="178"/>
      <c r="AD262" s="178"/>
      <c r="AF262" s="9"/>
    </row>
    <row r="263" spans="2:37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89"/>
      <c r="AB263" s="178"/>
      <c r="AC263" s="178"/>
      <c r="AD263" s="178"/>
      <c r="AF263" s="9"/>
    </row>
    <row r="264" spans="2:37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89"/>
      <c r="AB264" s="178"/>
      <c r="AC264" s="178"/>
      <c r="AD264" s="178"/>
      <c r="AF264" s="9"/>
    </row>
    <row r="265" spans="2:37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89"/>
      <c r="AB265" s="178"/>
      <c r="AC265" s="178"/>
      <c r="AD265" s="178"/>
      <c r="AF265" s="9"/>
    </row>
    <row r="266" spans="2:37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89"/>
      <c r="AB266" s="178"/>
      <c r="AC266" s="178"/>
      <c r="AD266" s="178"/>
      <c r="AF266" s="9"/>
    </row>
    <row r="267" spans="2:37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89"/>
      <c r="AB267" s="178"/>
      <c r="AC267" s="178"/>
      <c r="AD267" s="178"/>
      <c r="AF267" s="9"/>
    </row>
    <row r="268" spans="2:37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89"/>
      <c r="AB268" s="178"/>
      <c r="AC268" s="178"/>
      <c r="AD268" s="178"/>
      <c r="AF268" s="9"/>
    </row>
    <row r="269" spans="2:37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89"/>
      <c r="AB269" s="178"/>
      <c r="AC269" s="178"/>
      <c r="AD269" s="178"/>
      <c r="AF269" s="9"/>
    </row>
    <row r="270" spans="2:37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89"/>
      <c r="AB270" s="178"/>
      <c r="AC270" s="178"/>
      <c r="AD270" s="178"/>
      <c r="AF270" s="9"/>
    </row>
    <row r="271" spans="2:37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89"/>
      <c r="AB271" s="178"/>
      <c r="AC271" s="178"/>
      <c r="AD271" s="178"/>
      <c r="AF271" s="9"/>
    </row>
    <row r="272" spans="2:37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89"/>
      <c r="AB272" s="178"/>
      <c r="AC272" s="178"/>
      <c r="AD272" s="178"/>
      <c r="AF272" s="9"/>
    </row>
    <row r="273" spans="2:32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89"/>
      <c r="AB273" s="178"/>
      <c r="AC273" s="178"/>
      <c r="AD273" s="178"/>
      <c r="AF273" s="9"/>
    </row>
    <row r="274" spans="2:32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89"/>
      <c r="AB274" s="178"/>
      <c r="AC274" s="178"/>
      <c r="AD274" s="178"/>
      <c r="AF274" s="9"/>
    </row>
    <row r="275" spans="2:32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89"/>
      <c r="AB275" s="178"/>
      <c r="AC275" s="178"/>
      <c r="AD275" s="178"/>
      <c r="AF275" s="9"/>
    </row>
    <row r="276" spans="2:32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89"/>
      <c r="AB276" s="178"/>
      <c r="AC276" s="178"/>
      <c r="AD276" s="178"/>
      <c r="AF276" s="9"/>
    </row>
    <row r="277" spans="2:32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89"/>
      <c r="AB277" s="178"/>
      <c r="AC277" s="178"/>
      <c r="AD277" s="178"/>
      <c r="AF277" s="9"/>
    </row>
    <row r="278" spans="2:32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89"/>
      <c r="AB278" s="178"/>
      <c r="AC278" s="178"/>
      <c r="AD278" s="178"/>
      <c r="AF278" s="9"/>
    </row>
    <row r="279" spans="2:32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89"/>
      <c r="AB279" s="178"/>
      <c r="AC279" s="178"/>
      <c r="AD279" s="178"/>
      <c r="AF279" s="9"/>
    </row>
    <row r="280" spans="2:32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89"/>
      <c r="AB280" s="178"/>
      <c r="AC280" s="178"/>
      <c r="AD280" s="178"/>
      <c r="AF280" s="9"/>
    </row>
    <row r="281" spans="2:32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89"/>
      <c r="AB281" s="178"/>
      <c r="AC281" s="178"/>
      <c r="AD281" s="178"/>
      <c r="AF281" s="9"/>
    </row>
    <row r="282" spans="2:32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89"/>
      <c r="AB282" s="178"/>
      <c r="AC282" s="178"/>
      <c r="AD282" s="178"/>
      <c r="AF282" s="9"/>
    </row>
    <row r="283" spans="2:32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89"/>
      <c r="AB283" s="178"/>
      <c r="AC283" s="178"/>
      <c r="AD283" s="178"/>
      <c r="AF283" s="9"/>
    </row>
    <row r="284" spans="2:32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89"/>
      <c r="AB284" s="178"/>
      <c r="AC284" s="178"/>
      <c r="AD284" s="178"/>
      <c r="AF284" s="9"/>
    </row>
    <row r="285" spans="2:32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89"/>
      <c r="AB285" s="178"/>
      <c r="AC285" s="178"/>
      <c r="AD285" s="178"/>
      <c r="AF285" s="9"/>
    </row>
    <row r="286" spans="2:32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89"/>
      <c r="AB286" s="178"/>
      <c r="AC286" s="178"/>
      <c r="AD286" s="178"/>
      <c r="AF286" s="9"/>
    </row>
    <row r="287" spans="2:32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89"/>
      <c r="AB287" s="178"/>
      <c r="AC287" s="178"/>
      <c r="AD287" s="178"/>
      <c r="AF287" s="9"/>
    </row>
    <row r="288" spans="2:32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89"/>
      <c r="AB288" s="178"/>
      <c r="AC288" s="178"/>
      <c r="AD288" s="178"/>
      <c r="AF288" s="9"/>
    </row>
    <row r="289" spans="1:57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89"/>
      <c r="AB289" s="178"/>
      <c r="AC289" s="178"/>
      <c r="AD289" s="178"/>
      <c r="AF289" s="9"/>
    </row>
    <row r="290" spans="1:57" ht="14.65" thickBot="1" x14ac:dyDescent="0.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89"/>
      <c r="AB290" s="178"/>
      <c r="AC290" s="178"/>
      <c r="AD290" s="178"/>
      <c r="AF290" s="9"/>
    </row>
    <row r="291" spans="1:57" s="12" customFormat="1" ht="21.75" thickTop="1" thickBot="1" x14ac:dyDescent="0.5">
      <c r="A291" s="8"/>
      <c r="B291" s="185"/>
      <c r="C291" s="172"/>
      <c r="D291" s="172"/>
      <c r="E291" s="172"/>
      <c r="F291" s="172"/>
      <c r="G291" s="172"/>
      <c r="H291" s="172"/>
      <c r="I291" s="172"/>
      <c r="J291" s="172"/>
      <c r="K291" s="172"/>
      <c r="L291" s="172"/>
      <c r="M291" s="172"/>
      <c r="N291" s="172"/>
      <c r="O291" s="172"/>
      <c r="P291" s="172"/>
      <c r="Q291" s="172"/>
      <c r="R291" s="172"/>
      <c r="S291" s="172"/>
      <c r="T291" s="172"/>
      <c r="U291" s="172"/>
      <c r="V291" s="172"/>
      <c r="W291" s="172"/>
      <c r="X291" s="172"/>
      <c r="Y291" s="172"/>
      <c r="Z291" s="172"/>
      <c r="AA291" s="185"/>
      <c r="AB291" s="178"/>
      <c r="AC291" s="178"/>
      <c r="AD291" s="172"/>
      <c r="AE291"/>
      <c r="AH291" s="5" t="s">
        <v>485</v>
      </c>
      <c r="AI291" s="5" t="s">
        <v>486</v>
      </c>
      <c r="AJ291" s="5" t="s">
        <v>487</v>
      </c>
      <c r="AK291" s="5" t="s">
        <v>488</v>
      </c>
      <c r="AL291" s="5" t="s">
        <v>489</v>
      </c>
      <c r="AM291" s="5" t="s">
        <v>504</v>
      </c>
      <c r="AN291" s="5" t="s">
        <v>505</v>
      </c>
      <c r="AO291" s="5" t="s">
        <v>574</v>
      </c>
      <c r="AP291" s="5" t="s">
        <v>144</v>
      </c>
      <c r="AQ291" s="5" t="s">
        <v>145</v>
      </c>
      <c r="AR291" s="5" t="s">
        <v>146</v>
      </c>
      <c r="AS291" s="5" t="s">
        <v>187</v>
      </c>
      <c r="AT291" s="5" t="s">
        <v>147</v>
      </c>
      <c r="AU291" s="5" t="s">
        <v>188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189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28" t="s">
        <v>224</v>
      </c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89"/>
      <c r="AB292" s="178"/>
      <c r="AC292" s="178"/>
      <c r="AD292" s="172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89"/>
      <c r="AB293" s="178"/>
      <c r="AC293" s="178"/>
      <c r="AD293" s="172"/>
      <c r="AF293" s="9"/>
      <c r="AH293" s="39">
        <v>0</v>
      </c>
      <c r="AI293" s="39">
        <v>0</v>
      </c>
      <c r="AJ293" s="39">
        <v>0</v>
      </c>
      <c r="AK293" s="39">
        <v>0</v>
      </c>
      <c r="AL293" s="39">
        <v>0</v>
      </c>
      <c r="AM293" s="39">
        <v>0</v>
      </c>
      <c r="AN293" s="39">
        <v>0</v>
      </c>
      <c r="AO293" s="39">
        <v>0</v>
      </c>
      <c r="AP293" s="39">
        <v>0</v>
      </c>
      <c r="AQ293" s="39">
        <v>0</v>
      </c>
      <c r="AR293" s="39">
        <v>0</v>
      </c>
      <c r="AS293" s="39">
        <v>0</v>
      </c>
      <c r="AT293" s="39">
        <v>0</v>
      </c>
      <c r="AU293" s="39">
        <v>0</v>
      </c>
      <c r="AV293" s="39">
        <v>0</v>
      </c>
      <c r="AW293" s="39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89"/>
      <c r="AB294" s="178"/>
      <c r="AC294" s="178"/>
      <c r="AD294" s="172"/>
      <c r="AF294" s="9"/>
      <c r="AH294" s="40">
        <f t="shared" ref="AH294:BE294" si="7">ROWS(C292:C331)-COUNTBLANK(C292:C331)</f>
        <v>0</v>
      </c>
      <c r="AI294" s="40">
        <f t="shared" si="7"/>
        <v>0</v>
      </c>
      <c r="AJ294" s="40">
        <f t="shared" si="7"/>
        <v>0</v>
      </c>
      <c r="AK294" s="40">
        <f t="shared" si="7"/>
        <v>0</v>
      </c>
      <c r="AL294" s="40">
        <f t="shared" si="7"/>
        <v>0</v>
      </c>
      <c r="AM294" s="40">
        <f t="shared" si="7"/>
        <v>0</v>
      </c>
      <c r="AN294" s="40">
        <f t="shared" si="7"/>
        <v>0</v>
      </c>
      <c r="AO294" s="40">
        <f t="shared" si="7"/>
        <v>0</v>
      </c>
      <c r="AP294" s="40">
        <f t="shared" si="7"/>
        <v>0</v>
      </c>
      <c r="AQ294" s="40">
        <f t="shared" si="7"/>
        <v>0</v>
      </c>
      <c r="AR294" s="40">
        <f t="shared" si="7"/>
        <v>0</v>
      </c>
      <c r="AS294" s="40">
        <f t="shared" si="7"/>
        <v>0</v>
      </c>
      <c r="AT294" s="40">
        <f t="shared" si="7"/>
        <v>0</v>
      </c>
      <c r="AU294" s="40">
        <f t="shared" si="7"/>
        <v>0</v>
      </c>
      <c r="AV294" s="40">
        <f t="shared" si="7"/>
        <v>0</v>
      </c>
      <c r="AW294" s="40">
        <f t="shared" si="7"/>
        <v>0</v>
      </c>
      <c r="AX294" s="40">
        <f t="shared" si="7"/>
        <v>0</v>
      </c>
      <c r="AY294" s="40">
        <f t="shared" si="7"/>
        <v>0</v>
      </c>
      <c r="AZ294" s="40">
        <f t="shared" si="7"/>
        <v>0</v>
      </c>
      <c r="BA294" s="40">
        <f t="shared" si="7"/>
        <v>0</v>
      </c>
      <c r="BB294" s="40">
        <f t="shared" si="7"/>
        <v>0</v>
      </c>
      <c r="BC294" s="40">
        <f t="shared" si="7"/>
        <v>0</v>
      </c>
      <c r="BD294" s="40">
        <f t="shared" si="7"/>
        <v>0</v>
      </c>
      <c r="BE294" s="40">
        <f t="shared" si="7"/>
        <v>0</v>
      </c>
    </row>
    <row r="295" spans="1:57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89"/>
      <c r="AB295" s="178"/>
      <c r="AC295" s="178"/>
      <c r="AD295" s="172"/>
      <c r="AF295" s="9"/>
    </row>
    <row r="296" spans="1:57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89"/>
      <c r="AB296" s="178"/>
      <c r="AC296" s="178"/>
      <c r="AD296" s="172"/>
      <c r="AF296" s="9"/>
      <c r="AH296" s="22" t="s">
        <v>257</v>
      </c>
      <c r="AI296" s="22" t="s">
        <v>587</v>
      </c>
      <c r="AJ296" s="22" t="s">
        <v>590</v>
      </c>
      <c r="AK296" s="22" t="s">
        <v>588</v>
      </c>
      <c r="AL296" s="22" t="s">
        <v>589</v>
      </c>
    </row>
    <row r="297" spans="1:57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89"/>
      <c r="AB297" s="178"/>
      <c r="AC297" s="178"/>
      <c r="AD297" s="172"/>
      <c r="AF297" s="9"/>
      <c r="AH297" s="23">
        <f>ROWS(AA292:AA331)-COUNTBLANK(B292:B331)</f>
        <v>0</v>
      </c>
      <c r="AI297" s="23">
        <f>COUNTIF(AD292:AD331,"FALSE")</f>
        <v>0</v>
      </c>
      <c r="AJ297" s="23">
        <f>AH297-AI297</f>
        <v>0</v>
      </c>
      <c r="AK297" s="23">
        <f>COUNTIF(AC292:AC331,"O")</f>
        <v>0</v>
      </c>
      <c r="AL297" s="23">
        <f>COUNTIF(AC292:AC331,"*~?")</f>
        <v>0</v>
      </c>
    </row>
    <row r="298" spans="1:57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89"/>
      <c r="AB298" s="178"/>
      <c r="AC298" s="178"/>
      <c r="AD298" s="172"/>
      <c r="AF298" s="9"/>
    </row>
    <row r="299" spans="1:57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89"/>
      <c r="AB299" s="178"/>
      <c r="AC299" s="178"/>
      <c r="AD299" s="172"/>
      <c r="AF299" s="9"/>
      <c r="AH299" s="9"/>
      <c r="AI299" s="22" t="s">
        <v>455</v>
      </c>
      <c r="AJ299" s="22" t="s">
        <v>337</v>
      </c>
      <c r="AK299" s="22" t="s">
        <v>456</v>
      </c>
    </row>
    <row r="300" spans="1:57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89"/>
      <c r="AB300" s="178"/>
      <c r="AC300" s="178"/>
      <c r="AD300" s="172"/>
      <c r="AF300" s="9"/>
      <c r="AH300" s="22" t="s">
        <v>353</v>
      </c>
      <c r="AI300" s="25">
        <f>IF(ISNUMBER(SEARCH("A",A293)),COUNTIF(AD292:AD301,"False"),0)</f>
        <v>0</v>
      </c>
      <c r="AJ300" s="25">
        <f>IF(ISNUMBER(SEARCH("A",A293)),COUNTIF(AD322:AD331,"False"),0)</f>
        <v>0</v>
      </c>
      <c r="AK300" s="25">
        <f>IF(ISNUMBER(SEARCH("A",A293)),COUNTIF(AD302:AD321,"False"),0)</f>
        <v>0</v>
      </c>
    </row>
    <row r="301" spans="1:57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89"/>
      <c r="AB301" s="178"/>
      <c r="AC301" s="178"/>
      <c r="AD301" s="172"/>
      <c r="AF301" s="9"/>
      <c r="AH301" s="28"/>
    </row>
    <row r="302" spans="1:57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89"/>
      <c r="AB302" s="178"/>
      <c r="AC302" s="178"/>
      <c r="AD302" s="172"/>
      <c r="AF302" s="9"/>
      <c r="AH302" s="28"/>
    </row>
    <row r="303" spans="1:57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89"/>
      <c r="AB303" s="178"/>
      <c r="AC303" s="178"/>
      <c r="AD303" s="172"/>
      <c r="AF303" s="9"/>
    </row>
    <row r="304" spans="1:57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89"/>
      <c r="AB304" s="178"/>
      <c r="AC304" s="178"/>
      <c r="AD304" s="172"/>
      <c r="AF304" s="9"/>
    </row>
    <row r="305" spans="2:32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89"/>
      <c r="AB305" s="178"/>
      <c r="AC305" s="178"/>
      <c r="AD305" s="172"/>
      <c r="AF305" s="9"/>
    </row>
    <row r="306" spans="2:32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89"/>
      <c r="AB306" s="178"/>
      <c r="AC306" s="178"/>
      <c r="AD306" s="172"/>
      <c r="AF306" s="9"/>
    </row>
    <row r="307" spans="2:32" x14ac:dyDescent="0.45"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89"/>
      <c r="AB307" s="178"/>
      <c r="AC307" s="178"/>
      <c r="AD307" s="172"/>
      <c r="AF307" s="9"/>
    </row>
    <row r="308" spans="2:32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89"/>
      <c r="AB308" s="178"/>
      <c r="AC308" s="178"/>
      <c r="AD308" s="172"/>
      <c r="AF308" s="9"/>
    </row>
    <row r="309" spans="2:32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89"/>
      <c r="AB309" s="178"/>
      <c r="AC309" s="178"/>
      <c r="AD309" s="172"/>
      <c r="AF309" s="9"/>
    </row>
    <row r="310" spans="2:32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89"/>
      <c r="AB310" s="178"/>
      <c r="AC310" s="178"/>
      <c r="AD310" s="172"/>
      <c r="AF310" s="9"/>
    </row>
    <row r="311" spans="2:32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89"/>
      <c r="AB311" s="178"/>
      <c r="AC311" s="178"/>
      <c r="AD311" s="172"/>
      <c r="AF311" s="9"/>
    </row>
    <row r="312" spans="2:32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89"/>
      <c r="AB312" s="178"/>
      <c r="AC312" s="178"/>
      <c r="AD312" s="172"/>
      <c r="AF312" s="9"/>
    </row>
    <row r="313" spans="2:32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89"/>
      <c r="AB313" s="178"/>
      <c r="AC313" s="178"/>
      <c r="AD313" s="172"/>
      <c r="AF313" s="9"/>
    </row>
    <row r="314" spans="2:32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89"/>
      <c r="AB314" s="178"/>
      <c r="AC314" s="178"/>
      <c r="AD314" s="172"/>
      <c r="AF314" s="9"/>
    </row>
    <row r="315" spans="2:32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89"/>
      <c r="AB315" s="178"/>
      <c r="AC315" s="178"/>
      <c r="AD315" s="172"/>
      <c r="AF315" s="9"/>
    </row>
    <row r="316" spans="2:32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89"/>
      <c r="AB316" s="178"/>
      <c r="AC316" s="178"/>
      <c r="AD316" s="172"/>
      <c r="AF316" s="9"/>
    </row>
    <row r="317" spans="2:32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89"/>
      <c r="AB317" s="178"/>
      <c r="AC317" s="178"/>
      <c r="AD317" s="172"/>
      <c r="AF317" s="9"/>
    </row>
    <row r="318" spans="2:32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89"/>
      <c r="AB318" s="178"/>
      <c r="AC318" s="178"/>
      <c r="AD318" s="172"/>
      <c r="AF318" s="9"/>
    </row>
    <row r="319" spans="2:32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89"/>
      <c r="AB319" s="178"/>
      <c r="AC319" s="178"/>
      <c r="AD319" s="172"/>
      <c r="AF319" s="9"/>
    </row>
    <row r="320" spans="2:32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89"/>
      <c r="AB320" s="178"/>
      <c r="AC320" s="178"/>
      <c r="AD320" s="172"/>
      <c r="AF320" s="9"/>
    </row>
    <row r="321" spans="1:57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89"/>
      <c r="AB321" s="178"/>
      <c r="AC321" s="178"/>
      <c r="AD321" s="172"/>
      <c r="AF321" s="9"/>
    </row>
    <row r="322" spans="1:57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89"/>
      <c r="AB322" s="178"/>
      <c r="AC322" s="178"/>
      <c r="AD322" s="172"/>
      <c r="AF322" s="9"/>
    </row>
    <row r="323" spans="1:57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89"/>
      <c r="AB323" s="178"/>
      <c r="AC323" s="178"/>
      <c r="AD323" s="172"/>
      <c r="AF323" s="9"/>
    </row>
    <row r="324" spans="1:57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89"/>
      <c r="AB324" s="178"/>
      <c r="AC324" s="178"/>
      <c r="AD324" s="172"/>
      <c r="AF324" s="9"/>
    </row>
    <row r="325" spans="1:57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89"/>
      <c r="AB325" s="178"/>
      <c r="AC325" s="178"/>
      <c r="AD325" s="172"/>
      <c r="AF325" s="9"/>
    </row>
    <row r="326" spans="1:57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89"/>
      <c r="AB326" s="178"/>
      <c r="AC326" s="178"/>
      <c r="AD326" s="172"/>
      <c r="AF326" s="9"/>
    </row>
    <row r="327" spans="1:57" x14ac:dyDescent="0.4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89"/>
      <c r="AB327" s="178"/>
      <c r="AC327" s="178"/>
      <c r="AD327" s="172"/>
      <c r="AF327" s="9"/>
    </row>
    <row r="328" spans="1:57" x14ac:dyDescent="0.45">
      <c r="B328" s="189"/>
      <c r="C328" s="171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89"/>
      <c r="AB328" s="178"/>
      <c r="AC328" s="178"/>
      <c r="AD328" s="172"/>
      <c r="AF328" s="9"/>
    </row>
    <row r="329" spans="1:57" x14ac:dyDescent="0.45"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89"/>
      <c r="AB329" s="178"/>
      <c r="AC329" s="178"/>
      <c r="AD329" s="172"/>
      <c r="AF329" s="9"/>
    </row>
    <row r="330" spans="1:57" x14ac:dyDescent="0.45"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89"/>
      <c r="AB330" s="178"/>
      <c r="AC330" s="178"/>
      <c r="AD330" s="172"/>
      <c r="AF330" s="9"/>
    </row>
    <row r="331" spans="1:57" ht="14.65" thickBot="1" x14ac:dyDescent="0.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89"/>
      <c r="AB331" s="178"/>
      <c r="AC331" s="178"/>
      <c r="AD331" s="172"/>
      <c r="AF331" s="9"/>
    </row>
    <row r="332" spans="1:57" s="12" customFormat="1" ht="21.75" thickTop="1" thickBot="1" x14ac:dyDescent="0.5">
      <c r="A332" s="8"/>
      <c r="B332" s="186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86"/>
      <c r="AB332" s="178"/>
      <c r="AC332" s="178"/>
      <c r="AD332" s="172"/>
      <c r="AE332"/>
      <c r="AF332" s="13"/>
      <c r="AH332" s="5" t="s">
        <v>485</v>
      </c>
      <c r="AI332" s="5" t="s">
        <v>486</v>
      </c>
      <c r="AJ332" s="5" t="s">
        <v>487</v>
      </c>
      <c r="AK332" s="5" t="s">
        <v>488</v>
      </c>
      <c r="AL332" s="5" t="s">
        <v>489</v>
      </c>
      <c r="AM332" s="5" t="s">
        <v>504</v>
      </c>
      <c r="AN332" s="5" t="s">
        <v>505</v>
      </c>
      <c r="AO332" s="5" t="s">
        <v>574</v>
      </c>
      <c r="AP332" s="5" t="s">
        <v>144</v>
      </c>
      <c r="AQ332" s="5" t="s">
        <v>145</v>
      </c>
      <c r="AR332" s="5" t="s">
        <v>146</v>
      </c>
      <c r="AS332" s="5" t="s">
        <v>187</v>
      </c>
      <c r="AT332" s="5" t="s">
        <v>147</v>
      </c>
      <c r="AU332" s="5" t="s">
        <v>188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189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28" t="s">
        <v>225</v>
      </c>
      <c r="B333" s="190"/>
      <c r="C333" s="177"/>
      <c r="D333" s="177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  <c r="R333" s="177"/>
      <c r="S333" s="177"/>
      <c r="T333" s="177"/>
      <c r="U333" s="177"/>
      <c r="V333" s="177"/>
      <c r="W333" s="177"/>
      <c r="X333" s="177"/>
      <c r="Y333" s="177"/>
      <c r="Z333" s="171"/>
      <c r="AA333" s="189"/>
      <c r="AB333" s="178"/>
      <c r="AC333" s="178"/>
      <c r="AD333" s="172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0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89"/>
      <c r="AB334" s="178"/>
      <c r="AC334" s="178"/>
      <c r="AD334" s="172"/>
      <c r="AF334" s="9"/>
      <c r="AH334" s="39">
        <v>0</v>
      </c>
      <c r="AI334" s="39">
        <v>0</v>
      </c>
      <c r="AJ334" s="39">
        <v>0</v>
      </c>
      <c r="AK334" s="39">
        <v>0</v>
      </c>
      <c r="AL334" s="39">
        <v>0</v>
      </c>
      <c r="AM334" s="39">
        <v>0</v>
      </c>
      <c r="AN334" s="39">
        <v>0</v>
      </c>
      <c r="AO334" s="39">
        <v>0</v>
      </c>
      <c r="AP334" s="39">
        <v>0</v>
      </c>
      <c r="AQ334" s="39">
        <v>0</v>
      </c>
      <c r="AR334" s="39">
        <v>0</v>
      </c>
      <c r="AS334" s="39">
        <v>0</v>
      </c>
      <c r="AT334" s="39">
        <v>0</v>
      </c>
      <c r="AU334" s="39">
        <v>0</v>
      </c>
      <c r="AV334" s="39">
        <v>0</v>
      </c>
      <c r="AW334" s="39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0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89"/>
      <c r="AB335" s="178"/>
      <c r="AC335" s="178"/>
      <c r="AD335" s="172"/>
      <c r="AF335" s="9"/>
      <c r="AH335" s="40">
        <f t="shared" ref="AH335:BE335" si="8">ROWS(C333:C372)-COUNTBLANK(C333:C372)</f>
        <v>0</v>
      </c>
      <c r="AI335" s="40">
        <f t="shared" si="8"/>
        <v>0</v>
      </c>
      <c r="AJ335" s="40">
        <f t="shared" si="8"/>
        <v>0</v>
      </c>
      <c r="AK335" s="40">
        <f t="shared" si="8"/>
        <v>0</v>
      </c>
      <c r="AL335" s="40">
        <f t="shared" si="8"/>
        <v>0</v>
      </c>
      <c r="AM335" s="40">
        <f t="shared" si="8"/>
        <v>0</v>
      </c>
      <c r="AN335" s="40">
        <f t="shared" si="8"/>
        <v>0</v>
      </c>
      <c r="AO335" s="40">
        <f t="shared" si="8"/>
        <v>0</v>
      </c>
      <c r="AP335" s="40">
        <f t="shared" si="8"/>
        <v>0</v>
      </c>
      <c r="AQ335" s="40">
        <f t="shared" si="8"/>
        <v>0</v>
      </c>
      <c r="AR335" s="40">
        <f t="shared" si="8"/>
        <v>0</v>
      </c>
      <c r="AS335" s="40">
        <f t="shared" si="8"/>
        <v>0</v>
      </c>
      <c r="AT335" s="40">
        <f t="shared" si="8"/>
        <v>0</v>
      </c>
      <c r="AU335" s="40">
        <f t="shared" si="8"/>
        <v>0</v>
      </c>
      <c r="AV335" s="40">
        <f t="shared" si="8"/>
        <v>0</v>
      </c>
      <c r="AW335" s="40">
        <f t="shared" si="8"/>
        <v>0</v>
      </c>
      <c r="AX335" s="40">
        <f t="shared" si="8"/>
        <v>0</v>
      </c>
      <c r="AY335" s="40">
        <f t="shared" si="8"/>
        <v>0</v>
      </c>
      <c r="AZ335" s="40">
        <f t="shared" si="8"/>
        <v>0</v>
      </c>
      <c r="BA335" s="40">
        <f t="shared" si="8"/>
        <v>0</v>
      </c>
      <c r="BB335" s="40">
        <f t="shared" si="8"/>
        <v>0</v>
      </c>
      <c r="BC335" s="40">
        <f t="shared" si="8"/>
        <v>0</v>
      </c>
      <c r="BD335" s="40">
        <f t="shared" si="8"/>
        <v>0</v>
      </c>
      <c r="BE335" s="40">
        <f t="shared" si="8"/>
        <v>0</v>
      </c>
    </row>
    <row r="336" spans="1:57" x14ac:dyDescent="0.45">
      <c r="B336" s="190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89"/>
      <c r="AB336" s="178"/>
      <c r="AC336" s="178"/>
      <c r="AD336" s="172"/>
      <c r="AF336" s="9"/>
    </row>
    <row r="337" spans="2:38" x14ac:dyDescent="0.45">
      <c r="B337" s="190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89"/>
      <c r="AB337" s="178"/>
      <c r="AC337" s="178"/>
      <c r="AD337" s="172"/>
      <c r="AF337" s="9"/>
      <c r="AH337" s="22" t="s">
        <v>257</v>
      </c>
      <c r="AI337" s="22" t="s">
        <v>587</v>
      </c>
      <c r="AJ337" s="22" t="s">
        <v>590</v>
      </c>
      <c r="AK337" s="22" t="s">
        <v>588</v>
      </c>
      <c r="AL337" s="22" t="s">
        <v>589</v>
      </c>
    </row>
    <row r="338" spans="2:38" x14ac:dyDescent="0.45">
      <c r="B338" s="190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89"/>
      <c r="AB338" s="178"/>
      <c r="AC338" s="178"/>
      <c r="AD338" s="172"/>
      <c r="AF338" s="9"/>
      <c r="AH338" s="23">
        <f>ROWS(AA333:AA372)-COUNTBLANK(B333:B372)</f>
        <v>0</v>
      </c>
      <c r="AI338" s="23">
        <f>COUNTIF(AD333:AD372,"FALSE")</f>
        <v>0</v>
      </c>
      <c r="AJ338" s="23">
        <f>AH338-AI338</f>
        <v>0</v>
      </c>
      <c r="AK338" s="23">
        <f>COUNTIF(AC333:AC372,"O")</f>
        <v>0</v>
      </c>
      <c r="AL338" s="23">
        <f>COUNTIF(AC333:AC372,"*~?")</f>
        <v>0</v>
      </c>
    </row>
    <row r="339" spans="2:38" x14ac:dyDescent="0.45">
      <c r="B339" s="190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89"/>
      <c r="AB339" s="178"/>
      <c r="AC339" s="178"/>
      <c r="AD339" s="172"/>
      <c r="AF339" s="9"/>
    </row>
    <row r="340" spans="2:38" x14ac:dyDescent="0.45">
      <c r="B340" s="190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89"/>
      <c r="AB340" s="178"/>
      <c r="AC340" s="178"/>
      <c r="AD340" s="172"/>
      <c r="AF340" s="9"/>
      <c r="AH340" s="9"/>
      <c r="AI340" s="22" t="s">
        <v>455</v>
      </c>
      <c r="AJ340" s="22" t="s">
        <v>337</v>
      </c>
      <c r="AK340" s="22" t="s">
        <v>456</v>
      </c>
    </row>
    <row r="341" spans="2:38" x14ac:dyDescent="0.45">
      <c r="B341" s="190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89"/>
      <c r="AB341" s="178"/>
      <c r="AC341" s="178"/>
      <c r="AD341" s="172"/>
      <c r="AF341" s="9"/>
      <c r="AH341" s="22" t="s">
        <v>353</v>
      </c>
      <c r="AI341" s="25">
        <f>IF(ISNUMBER(SEARCH("A",A334)),COUNTIF(AD333:AD342,"False"),0)</f>
        <v>0</v>
      </c>
      <c r="AJ341" s="25">
        <f>IF(ISNUMBER(SEARCH("A",A334)),COUNTIF(AD363:AD372,"False"),0)</f>
        <v>0</v>
      </c>
      <c r="AK341" s="25">
        <f>IF(ISNUMBER(SEARCH("A",A334)),COUNTIF(AD343:AD362,"False"),0)</f>
        <v>0</v>
      </c>
    </row>
    <row r="342" spans="2:38" x14ac:dyDescent="0.45">
      <c r="B342" s="190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89"/>
      <c r="AB342" s="178"/>
      <c r="AC342" s="178"/>
      <c r="AD342" s="172"/>
      <c r="AF342" s="9"/>
      <c r="AH342" s="28"/>
    </row>
    <row r="343" spans="2:38" x14ac:dyDescent="0.45">
      <c r="B343" s="190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89"/>
      <c r="AB343" s="178"/>
      <c r="AC343" s="178"/>
      <c r="AD343" s="172"/>
      <c r="AF343" s="9"/>
      <c r="AH343" s="28"/>
    </row>
    <row r="344" spans="2:38" x14ac:dyDescent="0.45">
      <c r="B344" s="190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89"/>
      <c r="AB344" s="178"/>
      <c r="AC344" s="178"/>
      <c r="AD344" s="172"/>
      <c r="AF344" s="9"/>
    </row>
    <row r="345" spans="2:38" x14ac:dyDescent="0.45">
      <c r="B345" s="190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89"/>
      <c r="AB345" s="178"/>
      <c r="AC345" s="178"/>
      <c r="AD345" s="172"/>
      <c r="AF345" s="9"/>
    </row>
    <row r="346" spans="2:38" x14ac:dyDescent="0.45">
      <c r="B346" s="190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89"/>
      <c r="AB346" s="178"/>
      <c r="AC346" s="178"/>
      <c r="AD346" s="172"/>
      <c r="AF346" s="9"/>
    </row>
    <row r="347" spans="2:38" x14ac:dyDescent="0.45">
      <c r="B347" s="190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89"/>
      <c r="AB347" s="178"/>
      <c r="AC347" s="178"/>
      <c r="AD347" s="172"/>
      <c r="AF347" s="9"/>
    </row>
    <row r="348" spans="2:38" x14ac:dyDescent="0.45">
      <c r="B348" s="190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89"/>
      <c r="AB348" s="178"/>
      <c r="AC348" s="178"/>
      <c r="AD348" s="172"/>
      <c r="AF348" s="9"/>
    </row>
    <row r="349" spans="2:38" x14ac:dyDescent="0.45">
      <c r="B349" s="190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89"/>
      <c r="AB349" s="178"/>
      <c r="AC349" s="178"/>
      <c r="AD349" s="172"/>
      <c r="AF349" s="9"/>
    </row>
    <row r="350" spans="2:38" x14ac:dyDescent="0.45">
      <c r="B350" s="190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89"/>
      <c r="AB350" s="178"/>
      <c r="AC350" s="178"/>
      <c r="AD350" s="172"/>
      <c r="AF350" s="9"/>
    </row>
    <row r="351" spans="2:38" x14ac:dyDescent="0.45">
      <c r="B351" s="190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89"/>
      <c r="AB351" s="178"/>
      <c r="AC351" s="178"/>
      <c r="AD351" s="172"/>
      <c r="AF351" s="9"/>
    </row>
    <row r="352" spans="2:38" x14ac:dyDescent="0.45">
      <c r="B352" s="190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89"/>
      <c r="AB352" s="178"/>
      <c r="AC352" s="178"/>
      <c r="AD352" s="172"/>
      <c r="AF352" s="9"/>
    </row>
    <row r="353" spans="2:32" x14ac:dyDescent="0.45">
      <c r="B353" s="190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89"/>
      <c r="AB353" s="178"/>
      <c r="AC353" s="178"/>
      <c r="AD353" s="172"/>
      <c r="AF353" s="9"/>
    </row>
    <row r="354" spans="2:32" x14ac:dyDescent="0.45">
      <c r="B354" s="190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89"/>
      <c r="AB354" s="178"/>
      <c r="AC354" s="178"/>
      <c r="AD354" s="172"/>
      <c r="AF354" s="9"/>
    </row>
    <row r="355" spans="2:32" x14ac:dyDescent="0.45">
      <c r="B355" s="190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89"/>
      <c r="AB355" s="178"/>
      <c r="AC355" s="178"/>
      <c r="AD355" s="172"/>
      <c r="AF355" s="9"/>
    </row>
    <row r="356" spans="2:32" x14ac:dyDescent="0.45">
      <c r="B356" s="190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89"/>
      <c r="AB356" s="178"/>
      <c r="AC356" s="178"/>
      <c r="AD356" s="172"/>
      <c r="AF356" s="9"/>
    </row>
    <row r="357" spans="2:32" x14ac:dyDescent="0.45">
      <c r="B357" s="190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89"/>
      <c r="AB357" s="178"/>
      <c r="AC357" s="178"/>
      <c r="AD357" s="172"/>
      <c r="AF357" s="9"/>
    </row>
    <row r="358" spans="2:32" x14ac:dyDescent="0.45">
      <c r="B358" s="190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89"/>
      <c r="AB358" s="178"/>
      <c r="AC358" s="178"/>
      <c r="AD358" s="172"/>
      <c r="AF358" s="9"/>
    </row>
    <row r="359" spans="2:32" x14ac:dyDescent="0.45">
      <c r="B359" s="190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89"/>
      <c r="AB359" s="178"/>
      <c r="AC359" s="178"/>
      <c r="AD359" s="172"/>
      <c r="AF359" s="9"/>
    </row>
    <row r="360" spans="2:32" x14ac:dyDescent="0.45">
      <c r="B360" s="190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89"/>
      <c r="AB360" s="178"/>
      <c r="AC360" s="178"/>
      <c r="AD360" s="172"/>
      <c r="AF360" s="9"/>
    </row>
    <row r="361" spans="2:32" x14ac:dyDescent="0.45">
      <c r="B361" s="190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89"/>
      <c r="AB361" s="178"/>
      <c r="AC361" s="178"/>
      <c r="AD361" s="172"/>
      <c r="AF361" s="9"/>
    </row>
    <row r="362" spans="2:32" x14ac:dyDescent="0.45">
      <c r="B362" s="190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89"/>
      <c r="AB362" s="178"/>
      <c r="AC362" s="178"/>
      <c r="AD362" s="172"/>
      <c r="AF362" s="9"/>
    </row>
    <row r="363" spans="2:32" x14ac:dyDescent="0.45">
      <c r="B363" s="190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89"/>
      <c r="AB363" s="178"/>
      <c r="AC363" s="178"/>
      <c r="AD363" s="172"/>
      <c r="AF363" s="9"/>
    </row>
    <row r="364" spans="2:32" x14ac:dyDescent="0.45">
      <c r="B364" s="190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89"/>
      <c r="AB364" s="178"/>
      <c r="AC364" s="178"/>
      <c r="AD364" s="172"/>
      <c r="AF364" s="9"/>
    </row>
    <row r="365" spans="2:32" x14ac:dyDescent="0.45">
      <c r="B365" s="190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89"/>
      <c r="AB365" s="178"/>
      <c r="AC365" s="178"/>
      <c r="AD365" s="172"/>
      <c r="AF365" s="9"/>
    </row>
    <row r="366" spans="2:32" x14ac:dyDescent="0.45">
      <c r="B366" s="190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89"/>
      <c r="AB366" s="178"/>
      <c r="AC366" s="178"/>
      <c r="AD366" s="172"/>
      <c r="AF366" s="9"/>
    </row>
    <row r="367" spans="2:32" x14ac:dyDescent="0.45">
      <c r="B367" s="190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89"/>
      <c r="AB367" s="178"/>
      <c r="AC367" s="178"/>
      <c r="AD367" s="172"/>
      <c r="AF367" s="9"/>
    </row>
    <row r="368" spans="2:32" x14ac:dyDescent="0.45">
      <c r="B368" s="190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89"/>
      <c r="AB368" s="178"/>
      <c r="AC368" s="178"/>
      <c r="AD368" s="172"/>
      <c r="AF368" s="9"/>
    </row>
    <row r="369" spans="1:57" x14ac:dyDescent="0.45">
      <c r="B369" s="190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89"/>
      <c r="AB369" s="178"/>
      <c r="AC369" s="178"/>
      <c r="AD369" s="172"/>
      <c r="AF369" s="9"/>
    </row>
    <row r="370" spans="1:57" x14ac:dyDescent="0.45">
      <c r="B370" s="190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89"/>
      <c r="AB370" s="178"/>
      <c r="AC370" s="178"/>
      <c r="AD370" s="172"/>
      <c r="AF370" s="9"/>
    </row>
    <row r="371" spans="1:57" x14ac:dyDescent="0.45">
      <c r="B371" s="190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89"/>
      <c r="AB371" s="178"/>
      <c r="AC371" s="178"/>
      <c r="AD371" s="172"/>
      <c r="AF371" s="9"/>
    </row>
    <row r="372" spans="1:57" x14ac:dyDescent="0.45">
      <c r="B372" s="190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89"/>
      <c r="AB372" s="178"/>
      <c r="AC372" s="178"/>
      <c r="AD372" s="172"/>
      <c r="AF372" s="9"/>
    </row>
    <row r="373" spans="1:57" ht="21" x14ac:dyDescent="0.45">
      <c r="B373" s="185"/>
      <c r="C373" s="172"/>
      <c r="D373" s="172"/>
      <c r="E373" s="172"/>
      <c r="F373" s="172"/>
      <c r="G373" s="172"/>
      <c r="H373" s="172"/>
      <c r="I373" s="172"/>
      <c r="J373" s="172"/>
      <c r="K373" s="172"/>
      <c r="L373" s="172"/>
      <c r="M373" s="172"/>
      <c r="N373" s="172"/>
      <c r="O373" s="172"/>
      <c r="P373" s="172"/>
      <c r="Q373" s="172"/>
      <c r="R373" s="172"/>
      <c r="S373" s="172"/>
      <c r="T373" s="172"/>
      <c r="U373" s="172"/>
      <c r="V373" s="172"/>
      <c r="W373" s="172"/>
      <c r="X373" s="172"/>
      <c r="Y373" s="172"/>
      <c r="Z373" s="172"/>
      <c r="AA373" s="185"/>
      <c r="AB373" s="178"/>
      <c r="AC373" s="178"/>
      <c r="AD373" s="172"/>
      <c r="AH373" s="5" t="s">
        <v>485</v>
      </c>
      <c r="AI373" s="5" t="s">
        <v>486</v>
      </c>
      <c r="AJ373" s="5" t="s">
        <v>487</v>
      </c>
      <c r="AK373" s="5" t="s">
        <v>488</v>
      </c>
      <c r="AL373" s="5" t="s">
        <v>489</v>
      </c>
      <c r="AM373" s="5" t="s">
        <v>504</v>
      </c>
      <c r="AN373" s="5" t="s">
        <v>505</v>
      </c>
      <c r="AO373" s="5" t="s">
        <v>574</v>
      </c>
      <c r="AP373" s="5" t="s">
        <v>144</v>
      </c>
      <c r="AQ373" s="5" t="s">
        <v>145</v>
      </c>
      <c r="AR373" s="5" t="s">
        <v>146</v>
      </c>
      <c r="AS373" s="5" t="s">
        <v>187</v>
      </c>
      <c r="AT373" s="5" t="s">
        <v>147</v>
      </c>
      <c r="AU373" s="5" t="s">
        <v>188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189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28" t="s">
        <v>226</v>
      </c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89"/>
      <c r="AB374" s="178"/>
      <c r="AC374" s="178"/>
      <c r="AD374" s="178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89"/>
      <c r="AB375" s="178"/>
      <c r="AC375" s="178"/>
      <c r="AD375" s="178"/>
      <c r="AF375" s="9"/>
      <c r="AH375" s="39">
        <v>0</v>
      </c>
      <c r="AI375" s="39">
        <v>0</v>
      </c>
      <c r="AJ375" s="39">
        <v>0</v>
      </c>
      <c r="AK375" s="39">
        <v>0</v>
      </c>
      <c r="AL375" s="39">
        <v>0</v>
      </c>
      <c r="AM375" s="39">
        <v>0</v>
      </c>
      <c r="AN375" s="39">
        <v>0</v>
      </c>
      <c r="AO375" s="39">
        <v>0</v>
      </c>
      <c r="AP375" s="39">
        <v>0</v>
      </c>
      <c r="AQ375" s="39">
        <v>0</v>
      </c>
      <c r="AR375" s="39">
        <v>0</v>
      </c>
      <c r="AS375" s="39">
        <v>0</v>
      </c>
      <c r="AT375" s="39">
        <v>0</v>
      </c>
      <c r="AU375" s="39">
        <v>0</v>
      </c>
      <c r="AV375" s="39">
        <v>0</v>
      </c>
      <c r="AW375" s="39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89"/>
      <c r="AB376" s="178"/>
      <c r="AC376" s="178"/>
      <c r="AD376" s="178"/>
      <c r="AF376" s="9"/>
      <c r="AH376" s="40">
        <f t="shared" ref="AH376:BE376" si="9">ROWS(C374:C413)-COUNTBLANK(C374:C413)</f>
        <v>0</v>
      </c>
      <c r="AI376" s="40">
        <f t="shared" si="9"/>
        <v>0</v>
      </c>
      <c r="AJ376" s="40">
        <f t="shared" si="9"/>
        <v>0</v>
      </c>
      <c r="AK376" s="40">
        <f t="shared" si="9"/>
        <v>0</v>
      </c>
      <c r="AL376" s="40">
        <f t="shared" si="9"/>
        <v>0</v>
      </c>
      <c r="AM376" s="40">
        <f t="shared" si="9"/>
        <v>0</v>
      </c>
      <c r="AN376" s="40">
        <f t="shared" si="9"/>
        <v>0</v>
      </c>
      <c r="AO376" s="40">
        <f t="shared" si="9"/>
        <v>0</v>
      </c>
      <c r="AP376" s="40">
        <f t="shared" si="9"/>
        <v>0</v>
      </c>
      <c r="AQ376" s="40">
        <f t="shared" si="9"/>
        <v>0</v>
      </c>
      <c r="AR376" s="40">
        <f t="shared" si="9"/>
        <v>0</v>
      </c>
      <c r="AS376" s="40">
        <f t="shared" si="9"/>
        <v>0</v>
      </c>
      <c r="AT376" s="40">
        <f t="shared" si="9"/>
        <v>0</v>
      </c>
      <c r="AU376" s="40">
        <f t="shared" si="9"/>
        <v>0</v>
      </c>
      <c r="AV376" s="40">
        <f t="shared" si="9"/>
        <v>0</v>
      </c>
      <c r="AW376" s="40">
        <f t="shared" si="9"/>
        <v>0</v>
      </c>
      <c r="AX376" s="40">
        <f t="shared" si="9"/>
        <v>0</v>
      </c>
      <c r="AY376" s="40">
        <f t="shared" si="9"/>
        <v>0</v>
      </c>
      <c r="AZ376" s="40">
        <f t="shared" si="9"/>
        <v>0</v>
      </c>
      <c r="BA376" s="40">
        <f t="shared" si="9"/>
        <v>0</v>
      </c>
      <c r="BB376" s="40">
        <f t="shared" si="9"/>
        <v>0</v>
      </c>
      <c r="BC376" s="40">
        <f t="shared" si="9"/>
        <v>0</v>
      </c>
      <c r="BD376" s="40">
        <f t="shared" si="9"/>
        <v>0</v>
      </c>
      <c r="BE376" s="40">
        <f t="shared" si="9"/>
        <v>0</v>
      </c>
    </row>
    <row r="377" spans="1:57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89"/>
      <c r="AB377" s="178"/>
      <c r="AC377" s="178"/>
      <c r="AD377" s="178"/>
      <c r="AF377" s="9"/>
    </row>
    <row r="378" spans="1:57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89"/>
      <c r="AB378" s="178"/>
      <c r="AC378" s="178"/>
      <c r="AD378" s="178"/>
      <c r="AF378" s="9"/>
      <c r="AH378" s="22" t="s">
        <v>257</v>
      </c>
      <c r="AI378" s="22" t="s">
        <v>587</v>
      </c>
      <c r="AJ378" s="22" t="s">
        <v>590</v>
      </c>
      <c r="AK378" s="22" t="s">
        <v>588</v>
      </c>
      <c r="AL378" s="22" t="s">
        <v>589</v>
      </c>
    </row>
    <row r="379" spans="1:57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89"/>
      <c r="AB379" s="178"/>
      <c r="AC379" s="178"/>
      <c r="AD379" s="178"/>
      <c r="AF379" s="9"/>
      <c r="AH379" s="23">
        <f>ROWS(AA374:AA413)-COUNTBLANK(B374:B413)</f>
        <v>0</v>
      </c>
      <c r="AI379" s="23">
        <f>COUNTIF(AD374:AD413,"FALSE")</f>
        <v>0</v>
      </c>
      <c r="AJ379" s="23">
        <f>AH379-AI379</f>
        <v>0</v>
      </c>
      <c r="AK379" s="23">
        <f>COUNTIF(AC374:AC413,"O")</f>
        <v>0</v>
      </c>
      <c r="AL379" s="23">
        <f>COUNTIF(AC374:AC413,"*~?")</f>
        <v>0</v>
      </c>
    </row>
    <row r="380" spans="1:57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89"/>
      <c r="AB380" s="178"/>
      <c r="AC380" s="178"/>
      <c r="AD380" s="178"/>
      <c r="AF380" s="9"/>
    </row>
    <row r="381" spans="1:57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89"/>
      <c r="AB381" s="178"/>
      <c r="AC381" s="178"/>
      <c r="AD381" s="178"/>
      <c r="AF381" s="9"/>
      <c r="AH381" s="9"/>
      <c r="AI381" s="22" t="s">
        <v>455</v>
      </c>
      <c r="AJ381" s="22" t="s">
        <v>337</v>
      </c>
      <c r="AK381" s="22" t="s">
        <v>456</v>
      </c>
    </row>
    <row r="382" spans="1:57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89"/>
      <c r="AB382" s="178"/>
      <c r="AC382" s="178"/>
      <c r="AD382" s="178"/>
      <c r="AF382" s="9"/>
      <c r="AH382" s="22" t="s">
        <v>353</v>
      </c>
      <c r="AI382" s="25">
        <f>IF(ISNUMBER(SEARCH("A",A375)),COUNTIF(AD374:AD383,"False"),0)</f>
        <v>0</v>
      </c>
      <c r="AJ382" s="25">
        <f>IF(ISNUMBER(SEARCH("A",A375)),COUNTIF(AD404:AD413,"False"),0)</f>
        <v>0</v>
      </c>
      <c r="AK382" s="25">
        <f>IF(ISNUMBER(SEARCH("A",A375)),COUNTIF(AD384:AD403,"False"),0)</f>
        <v>0</v>
      </c>
    </row>
    <row r="383" spans="1:57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89"/>
      <c r="AB383" s="178"/>
      <c r="AC383" s="178"/>
      <c r="AD383" s="178"/>
      <c r="AF383" s="9"/>
      <c r="AH383" s="28"/>
    </row>
    <row r="384" spans="1:57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89"/>
      <c r="AB384" s="178"/>
      <c r="AC384" s="178"/>
      <c r="AD384" s="178"/>
      <c r="AF384" s="9"/>
      <c r="AH384" s="28"/>
    </row>
    <row r="385" spans="2:32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89"/>
      <c r="AB385" s="178"/>
      <c r="AC385" s="178"/>
      <c r="AD385" s="178"/>
      <c r="AF385" s="9"/>
    </row>
    <row r="386" spans="2:32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89"/>
      <c r="AB386" s="178"/>
      <c r="AC386" s="178"/>
      <c r="AD386" s="178"/>
      <c r="AF386" s="9"/>
    </row>
    <row r="387" spans="2:32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89"/>
      <c r="AB387" s="178"/>
      <c r="AC387" s="178"/>
      <c r="AD387" s="178"/>
      <c r="AF387" s="9"/>
    </row>
    <row r="388" spans="2:32" x14ac:dyDescent="0.45">
      <c r="B388" s="189"/>
      <c r="C388" s="171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89"/>
      <c r="AB388" s="178"/>
      <c r="AC388" s="178"/>
      <c r="AD388" s="178"/>
      <c r="AF388" s="9"/>
    </row>
    <row r="389" spans="2:32" x14ac:dyDescent="0.45">
      <c r="B389" s="189"/>
      <c r="C389" s="171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89"/>
      <c r="AB389" s="178"/>
      <c r="AC389" s="178"/>
      <c r="AD389" s="178"/>
      <c r="AF389" s="9"/>
    </row>
    <row r="390" spans="2:32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89"/>
      <c r="AB390" s="178"/>
      <c r="AC390" s="178"/>
      <c r="AD390" s="178"/>
      <c r="AF390" s="9"/>
    </row>
    <row r="391" spans="2:32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89"/>
      <c r="AB391" s="178"/>
      <c r="AC391" s="178"/>
      <c r="AD391" s="178"/>
      <c r="AF391" s="9"/>
    </row>
    <row r="392" spans="2:32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89"/>
      <c r="AB392" s="178"/>
      <c r="AC392" s="178"/>
      <c r="AD392" s="178"/>
      <c r="AF392" s="9"/>
    </row>
    <row r="393" spans="2:32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89"/>
      <c r="AB393" s="178"/>
      <c r="AC393" s="178"/>
      <c r="AD393" s="178"/>
      <c r="AF393" s="9"/>
    </row>
    <row r="394" spans="2:32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89"/>
      <c r="AB394" s="178"/>
      <c r="AC394" s="178"/>
      <c r="AD394" s="178"/>
      <c r="AF394" s="9"/>
    </row>
    <row r="395" spans="2:32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89"/>
      <c r="AB395" s="178"/>
      <c r="AC395" s="178"/>
      <c r="AD395" s="178"/>
      <c r="AF395" s="9"/>
    </row>
    <row r="396" spans="2:32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89"/>
      <c r="AB396" s="178"/>
      <c r="AC396" s="178"/>
      <c r="AD396" s="178"/>
      <c r="AF396" s="9"/>
    </row>
    <row r="397" spans="2:32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89"/>
      <c r="AB397" s="178"/>
      <c r="AC397" s="178"/>
      <c r="AD397" s="178"/>
      <c r="AF397" s="9"/>
    </row>
    <row r="398" spans="2:32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89"/>
      <c r="AB398" s="178"/>
      <c r="AC398" s="178"/>
      <c r="AD398" s="178"/>
      <c r="AF398" s="9"/>
    </row>
    <row r="399" spans="2:32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89"/>
      <c r="AB399" s="178"/>
      <c r="AC399" s="178"/>
      <c r="AD399" s="178"/>
      <c r="AF399" s="9"/>
    </row>
    <row r="400" spans="2:32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89"/>
      <c r="AB400" s="178"/>
      <c r="AC400" s="178"/>
      <c r="AD400" s="178"/>
      <c r="AF400" s="9"/>
    </row>
    <row r="401" spans="1:57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89"/>
      <c r="AB401" s="178"/>
      <c r="AC401" s="178"/>
      <c r="AD401" s="178"/>
      <c r="AF401" s="9"/>
    </row>
    <row r="402" spans="1:57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89"/>
      <c r="AB402" s="178"/>
      <c r="AC402" s="178"/>
      <c r="AD402" s="178"/>
      <c r="AF402" s="9"/>
    </row>
    <row r="403" spans="1:57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89"/>
      <c r="AB403" s="178"/>
      <c r="AC403" s="178"/>
      <c r="AD403" s="178"/>
      <c r="AF403" s="9"/>
    </row>
    <row r="404" spans="1:57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89"/>
      <c r="AB404" s="178"/>
      <c r="AC404" s="178"/>
      <c r="AD404" s="178"/>
      <c r="AF404" s="9"/>
    </row>
    <row r="405" spans="1:57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89"/>
      <c r="AB405" s="178"/>
      <c r="AC405" s="178"/>
      <c r="AD405" s="178"/>
      <c r="AF405" s="9"/>
    </row>
    <row r="406" spans="1:57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89"/>
      <c r="AB406" s="178"/>
      <c r="AC406" s="178"/>
      <c r="AD406" s="178"/>
      <c r="AF406" s="9"/>
    </row>
    <row r="407" spans="1:57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89"/>
      <c r="AB407" s="178"/>
      <c r="AC407" s="178"/>
      <c r="AD407" s="178"/>
      <c r="AF407" s="9"/>
    </row>
    <row r="408" spans="1:57" x14ac:dyDescent="0.45">
      <c r="B408" s="189"/>
      <c r="C408" s="171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89"/>
      <c r="AB408" s="178"/>
      <c r="AC408" s="178"/>
      <c r="AD408" s="178"/>
      <c r="AF408" s="9"/>
    </row>
    <row r="409" spans="1:57" x14ac:dyDescent="0.45">
      <c r="B409" s="189"/>
      <c r="C409" s="171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89"/>
      <c r="AB409" s="178"/>
      <c r="AC409" s="178"/>
      <c r="AD409" s="178"/>
      <c r="AF409" s="9"/>
    </row>
    <row r="410" spans="1:57" x14ac:dyDescent="0.45">
      <c r="B410" s="189"/>
      <c r="C410" s="171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89"/>
      <c r="AB410" s="178"/>
      <c r="AC410" s="178"/>
      <c r="AD410" s="178"/>
      <c r="AF410" s="9"/>
    </row>
    <row r="411" spans="1:57" x14ac:dyDescent="0.45">
      <c r="B411" s="189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89"/>
      <c r="AB411" s="178"/>
      <c r="AC411" s="178"/>
      <c r="AD411" s="178"/>
      <c r="AF411" s="9"/>
    </row>
    <row r="412" spans="1:57" x14ac:dyDescent="0.45">
      <c r="B412" s="189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89"/>
      <c r="AB412" s="178"/>
      <c r="AC412" s="178"/>
      <c r="AD412" s="178"/>
      <c r="AF412" s="9"/>
    </row>
    <row r="413" spans="1:57" ht="14.65" thickBot="1" x14ac:dyDescent="0.5">
      <c r="B413" s="189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89"/>
      <c r="AB413" s="178"/>
      <c r="AC413" s="178"/>
      <c r="AD413" s="178"/>
      <c r="AF413" s="9"/>
    </row>
    <row r="414" spans="1:57" s="12" customFormat="1" ht="21.75" thickTop="1" thickBot="1" x14ac:dyDescent="0.5">
      <c r="A414" s="8"/>
      <c r="B414" s="185"/>
      <c r="C414" s="172"/>
      <c r="D414" s="172"/>
      <c r="E414" s="172"/>
      <c r="F414" s="172"/>
      <c r="G414" s="172"/>
      <c r="H414" s="172"/>
      <c r="I414" s="172"/>
      <c r="J414" s="172"/>
      <c r="K414" s="172"/>
      <c r="L414" s="172"/>
      <c r="M414" s="172"/>
      <c r="N414" s="172"/>
      <c r="O414" s="172"/>
      <c r="P414" s="172"/>
      <c r="Q414" s="172"/>
      <c r="R414" s="172"/>
      <c r="S414" s="172"/>
      <c r="T414" s="172"/>
      <c r="U414" s="172"/>
      <c r="V414" s="172"/>
      <c r="W414" s="172"/>
      <c r="X414" s="172"/>
      <c r="Y414" s="172"/>
      <c r="Z414" s="172"/>
      <c r="AA414" s="185"/>
      <c r="AB414" s="178"/>
      <c r="AC414" s="178"/>
      <c r="AD414" s="172"/>
      <c r="AE414"/>
      <c r="AH414" s="5" t="s">
        <v>485</v>
      </c>
      <c r="AI414" s="5" t="s">
        <v>486</v>
      </c>
      <c r="AJ414" s="5" t="s">
        <v>487</v>
      </c>
      <c r="AK414" s="5" t="s">
        <v>488</v>
      </c>
      <c r="AL414" s="5" t="s">
        <v>489</v>
      </c>
      <c r="AM414" s="5" t="s">
        <v>504</v>
      </c>
      <c r="AN414" s="5" t="s">
        <v>505</v>
      </c>
      <c r="AO414" s="5" t="s">
        <v>574</v>
      </c>
      <c r="AP414" s="5" t="s">
        <v>144</v>
      </c>
      <c r="AQ414" s="5" t="s">
        <v>145</v>
      </c>
      <c r="AR414" s="5" t="s">
        <v>146</v>
      </c>
      <c r="AS414" s="5" t="s">
        <v>187</v>
      </c>
      <c r="AT414" s="5" t="s">
        <v>147</v>
      </c>
      <c r="AU414" s="5" t="s">
        <v>188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189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28" t="s">
        <v>227</v>
      </c>
      <c r="B415" s="189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89"/>
      <c r="AB415" s="178"/>
      <c r="AC415" s="178"/>
      <c r="AD415" s="172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89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89"/>
      <c r="AB416" s="178"/>
      <c r="AC416" s="178"/>
      <c r="AD416" s="172"/>
      <c r="AF416" s="9"/>
      <c r="AH416" s="39">
        <v>0</v>
      </c>
      <c r="AI416" s="39">
        <v>0</v>
      </c>
      <c r="AJ416" s="39">
        <v>0</v>
      </c>
      <c r="AK416" s="39">
        <v>0</v>
      </c>
      <c r="AL416" s="39">
        <v>0</v>
      </c>
      <c r="AM416" s="39">
        <v>0</v>
      </c>
      <c r="AN416" s="39">
        <v>0</v>
      </c>
      <c r="AO416" s="39">
        <v>0</v>
      </c>
      <c r="AP416" s="39">
        <v>0</v>
      </c>
      <c r="AQ416" s="39">
        <v>0</v>
      </c>
      <c r="AR416" s="39">
        <v>0</v>
      </c>
      <c r="AS416" s="39">
        <v>0</v>
      </c>
      <c r="AT416" s="39">
        <v>0</v>
      </c>
      <c r="AU416" s="39">
        <v>0</v>
      </c>
      <c r="AV416" s="39">
        <v>0</v>
      </c>
      <c r="AW416" s="39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89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89"/>
      <c r="AB417" s="178"/>
      <c r="AC417" s="178"/>
      <c r="AD417" s="172"/>
      <c r="AF417" s="9"/>
      <c r="AH417" s="40">
        <f t="shared" ref="AH417:BE417" si="10">ROWS(C415:C454)-COUNTBLANK(C415:C454)</f>
        <v>0</v>
      </c>
      <c r="AI417" s="40">
        <f t="shared" si="10"/>
        <v>0</v>
      </c>
      <c r="AJ417" s="40">
        <f t="shared" si="10"/>
        <v>0</v>
      </c>
      <c r="AK417" s="40">
        <f t="shared" si="10"/>
        <v>0</v>
      </c>
      <c r="AL417" s="40">
        <f t="shared" si="10"/>
        <v>0</v>
      </c>
      <c r="AM417" s="40">
        <f t="shared" si="10"/>
        <v>0</v>
      </c>
      <c r="AN417" s="40">
        <f t="shared" si="10"/>
        <v>0</v>
      </c>
      <c r="AO417" s="40">
        <f t="shared" si="10"/>
        <v>0</v>
      </c>
      <c r="AP417" s="40">
        <f t="shared" si="10"/>
        <v>0</v>
      </c>
      <c r="AQ417" s="40">
        <f t="shared" si="10"/>
        <v>0</v>
      </c>
      <c r="AR417" s="40">
        <f t="shared" si="10"/>
        <v>0</v>
      </c>
      <c r="AS417" s="40">
        <f t="shared" si="10"/>
        <v>0</v>
      </c>
      <c r="AT417" s="40">
        <f t="shared" si="10"/>
        <v>0</v>
      </c>
      <c r="AU417" s="40">
        <f t="shared" si="10"/>
        <v>0</v>
      </c>
      <c r="AV417" s="40">
        <f t="shared" si="10"/>
        <v>0</v>
      </c>
      <c r="AW417" s="40">
        <f t="shared" si="10"/>
        <v>0</v>
      </c>
      <c r="AX417" s="40">
        <f t="shared" si="10"/>
        <v>0</v>
      </c>
      <c r="AY417" s="40">
        <f t="shared" si="10"/>
        <v>0</v>
      </c>
      <c r="AZ417" s="40">
        <f t="shared" si="10"/>
        <v>0</v>
      </c>
      <c r="BA417" s="40">
        <f t="shared" si="10"/>
        <v>0</v>
      </c>
      <c r="BB417" s="40">
        <f t="shared" si="10"/>
        <v>0</v>
      </c>
      <c r="BC417" s="40">
        <f t="shared" si="10"/>
        <v>0</v>
      </c>
      <c r="BD417" s="40">
        <f t="shared" si="10"/>
        <v>0</v>
      </c>
      <c r="BE417" s="40">
        <f t="shared" si="10"/>
        <v>0</v>
      </c>
    </row>
    <row r="418" spans="2:57" x14ac:dyDescent="0.45">
      <c r="B418" s="189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89"/>
      <c r="AB418" s="178"/>
      <c r="AC418" s="178"/>
      <c r="AD418" s="172"/>
      <c r="AF418" s="9"/>
    </row>
    <row r="419" spans="2:57" x14ac:dyDescent="0.45">
      <c r="B419" s="189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89"/>
      <c r="AB419" s="178"/>
      <c r="AC419" s="178"/>
      <c r="AD419" s="172"/>
      <c r="AF419" s="9"/>
      <c r="AH419" s="22" t="s">
        <v>257</v>
      </c>
      <c r="AI419" s="22" t="s">
        <v>587</v>
      </c>
      <c r="AJ419" s="22" t="s">
        <v>590</v>
      </c>
      <c r="AK419" s="22" t="s">
        <v>588</v>
      </c>
      <c r="AL419" s="22" t="s">
        <v>589</v>
      </c>
    </row>
    <row r="420" spans="2:57" x14ac:dyDescent="0.45">
      <c r="B420" s="189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89"/>
      <c r="AB420" s="178"/>
      <c r="AC420" s="178"/>
      <c r="AD420" s="172"/>
      <c r="AF420" s="9"/>
      <c r="AH420" s="23">
        <f>ROWS(AA415:AA454)-COUNTBLANK(B415:B454)</f>
        <v>0</v>
      </c>
      <c r="AI420" s="23">
        <f>COUNTIF(AD415:AD454,"FALSE")</f>
        <v>0</v>
      </c>
      <c r="AJ420" s="23">
        <f>AH420-AI420</f>
        <v>0</v>
      </c>
      <c r="AK420" s="23">
        <f>COUNTIF(AC415:AC454,"O")</f>
        <v>0</v>
      </c>
      <c r="AL420" s="23">
        <f>COUNTIF(AC415:AC454,"*~?")</f>
        <v>0</v>
      </c>
    </row>
    <row r="421" spans="2:57" x14ac:dyDescent="0.45">
      <c r="B421" s="189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89"/>
      <c r="AB421" s="178"/>
      <c r="AC421" s="178"/>
      <c r="AD421" s="172"/>
      <c r="AF421" s="9"/>
    </row>
    <row r="422" spans="2:57" x14ac:dyDescent="0.45">
      <c r="B422" s="189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89"/>
      <c r="AB422" s="178"/>
      <c r="AC422" s="178"/>
      <c r="AD422" s="172"/>
      <c r="AF422" s="9"/>
      <c r="AH422" s="9"/>
      <c r="AI422" s="22" t="s">
        <v>455</v>
      </c>
      <c r="AJ422" s="22" t="s">
        <v>337</v>
      </c>
      <c r="AK422" s="22" t="s">
        <v>456</v>
      </c>
    </row>
    <row r="423" spans="2:57" x14ac:dyDescent="0.45">
      <c r="B423" s="189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89"/>
      <c r="AB423" s="178"/>
      <c r="AC423" s="178"/>
      <c r="AD423" s="172"/>
      <c r="AF423" s="9"/>
      <c r="AH423" s="22" t="s">
        <v>353</v>
      </c>
      <c r="AI423" s="25">
        <f>IF(ISNUMBER(SEARCH("A",A416)),COUNTIF(AD415:AD424,"False"),0)</f>
        <v>0</v>
      </c>
      <c r="AJ423" s="25">
        <f>IF(ISNUMBER(SEARCH("A",A416)),COUNTIF(AD445:AD454,"False"),0)</f>
        <v>0</v>
      </c>
      <c r="AK423" s="25">
        <f>IF(ISNUMBER(SEARCH("A",A416)),COUNTIF(AD425:AD444,"False"),0)</f>
        <v>0</v>
      </c>
    </row>
    <row r="424" spans="2:57" x14ac:dyDescent="0.45">
      <c r="B424" s="189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89"/>
      <c r="AB424" s="178"/>
      <c r="AC424" s="178"/>
      <c r="AD424" s="172"/>
      <c r="AF424" s="9"/>
      <c r="AH424" s="28"/>
    </row>
    <row r="425" spans="2:57" x14ac:dyDescent="0.45">
      <c r="B425" s="189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89"/>
      <c r="AB425" s="178"/>
      <c r="AC425" s="178"/>
      <c r="AD425" s="172"/>
      <c r="AF425" s="9"/>
      <c r="AH425" s="28"/>
    </row>
    <row r="426" spans="2:57" x14ac:dyDescent="0.45">
      <c r="B426" s="189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89"/>
      <c r="AB426" s="178"/>
      <c r="AC426" s="178"/>
      <c r="AD426" s="172"/>
      <c r="AF426" s="9"/>
    </row>
    <row r="427" spans="2:57" x14ac:dyDescent="0.45">
      <c r="B427" s="189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89"/>
      <c r="AB427" s="178"/>
      <c r="AC427" s="178"/>
      <c r="AD427" s="172"/>
      <c r="AF427" s="9"/>
    </row>
    <row r="428" spans="2:57" x14ac:dyDescent="0.45">
      <c r="B428" s="189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89"/>
      <c r="AB428" s="178"/>
      <c r="AC428" s="178"/>
      <c r="AD428" s="172"/>
      <c r="AF428" s="9"/>
    </row>
    <row r="429" spans="2:57" x14ac:dyDescent="0.45">
      <c r="B429" s="189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89"/>
      <c r="AB429" s="178"/>
      <c r="AC429" s="178"/>
      <c r="AD429" s="172"/>
      <c r="AF429" s="9"/>
    </row>
    <row r="430" spans="2:57" x14ac:dyDescent="0.45">
      <c r="B430" s="189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89"/>
      <c r="AB430" s="178"/>
      <c r="AC430" s="178"/>
      <c r="AD430" s="172"/>
      <c r="AF430" s="9"/>
    </row>
    <row r="431" spans="2:57" x14ac:dyDescent="0.45">
      <c r="B431" s="189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89"/>
      <c r="AB431" s="178"/>
      <c r="AC431" s="178"/>
      <c r="AD431" s="172"/>
      <c r="AF431" s="9"/>
    </row>
    <row r="432" spans="2:57" x14ac:dyDescent="0.45">
      <c r="B432" s="189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89"/>
      <c r="AB432" s="178"/>
      <c r="AC432" s="178"/>
      <c r="AD432" s="172"/>
      <c r="AF432" s="9"/>
    </row>
    <row r="433" spans="2:32" x14ac:dyDescent="0.45">
      <c r="B433" s="189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89"/>
      <c r="AB433" s="178"/>
      <c r="AC433" s="178"/>
      <c r="AD433" s="172"/>
      <c r="AF433" s="9"/>
    </row>
    <row r="434" spans="2:32" x14ac:dyDescent="0.45">
      <c r="B434" s="189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89"/>
      <c r="AB434" s="178"/>
      <c r="AC434" s="178"/>
      <c r="AD434" s="172"/>
      <c r="AF434" s="9"/>
    </row>
    <row r="435" spans="2:32" x14ac:dyDescent="0.45">
      <c r="B435" s="189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89"/>
      <c r="AB435" s="178"/>
      <c r="AC435" s="178"/>
      <c r="AD435" s="172"/>
      <c r="AF435" s="9"/>
    </row>
    <row r="436" spans="2:32" x14ac:dyDescent="0.45">
      <c r="B436" s="189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89"/>
      <c r="AB436" s="178"/>
      <c r="AC436" s="178"/>
      <c r="AD436" s="172"/>
      <c r="AF436" s="9"/>
    </row>
    <row r="437" spans="2:32" x14ac:dyDescent="0.45">
      <c r="B437" s="189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89"/>
      <c r="AB437" s="178"/>
      <c r="AC437" s="178"/>
      <c r="AD437" s="172"/>
      <c r="AF437" s="9"/>
    </row>
    <row r="438" spans="2:32" x14ac:dyDescent="0.45">
      <c r="B438" s="189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89"/>
      <c r="AB438" s="178"/>
      <c r="AC438" s="178"/>
      <c r="AD438" s="172"/>
      <c r="AF438" s="9"/>
    </row>
    <row r="439" spans="2:32" x14ac:dyDescent="0.45">
      <c r="B439" s="189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89"/>
      <c r="AB439" s="178"/>
      <c r="AC439" s="178"/>
      <c r="AD439" s="172"/>
      <c r="AF439" s="9"/>
    </row>
    <row r="440" spans="2:32" x14ac:dyDescent="0.45">
      <c r="B440" s="189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89"/>
      <c r="AB440" s="178"/>
      <c r="AC440" s="178"/>
      <c r="AD440" s="172"/>
      <c r="AF440" s="9"/>
    </row>
    <row r="441" spans="2:32" x14ac:dyDescent="0.45">
      <c r="B441" s="189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89"/>
      <c r="AB441" s="178"/>
      <c r="AC441" s="178"/>
      <c r="AD441" s="172"/>
      <c r="AF441" s="9"/>
    </row>
    <row r="442" spans="2:32" x14ac:dyDescent="0.45">
      <c r="B442" s="189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89"/>
      <c r="AB442" s="178"/>
      <c r="AC442" s="178"/>
      <c r="AD442" s="172"/>
      <c r="AF442" s="9"/>
    </row>
    <row r="443" spans="2:32" x14ac:dyDescent="0.45">
      <c r="B443" s="189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89"/>
      <c r="AB443" s="178"/>
      <c r="AC443" s="178"/>
      <c r="AD443" s="172"/>
      <c r="AF443" s="9"/>
    </row>
    <row r="444" spans="2:32" x14ac:dyDescent="0.45">
      <c r="B444" s="189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89"/>
      <c r="AB444" s="178"/>
      <c r="AC444" s="178"/>
      <c r="AD444" s="172"/>
      <c r="AF444" s="9"/>
    </row>
    <row r="445" spans="2:32" x14ac:dyDescent="0.45">
      <c r="B445" s="189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89"/>
      <c r="AB445" s="178"/>
      <c r="AC445" s="178"/>
      <c r="AD445" s="172"/>
      <c r="AF445" s="9"/>
    </row>
    <row r="446" spans="2:32" x14ac:dyDescent="0.45">
      <c r="B446" s="189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89"/>
      <c r="AB446" s="178"/>
      <c r="AC446" s="178"/>
      <c r="AD446" s="172"/>
      <c r="AF446" s="9"/>
    </row>
    <row r="447" spans="2:32" x14ac:dyDescent="0.45">
      <c r="B447" s="189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89"/>
      <c r="AB447" s="178"/>
      <c r="AC447" s="178"/>
      <c r="AD447" s="172"/>
      <c r="AF447" s="9"/>
    </row>
    <row r="448" spans="2:32" x14ac:dyDescent="0.45">
      <c r="B448" s="189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89"/>
      <c r="AB448" s="178"/>
      <c r="AC448" s="178"/>
      <c r="AD448" s="172"/>
      <c r="AF448" s="9"/>
    </row>
    <row r="449" spans="1:57" x14ac:dyDescent="0.45">
      <c r="B449" s="189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89"/>
      <c r="AB449" s="178"/>
      <c r="AC449" s="178"/>
      <c r="AD449" s="172"/>
      <c r="AF449" s="9"/>
    </row>
    <row r="450" spans="1:57" x14ac:dyDescent="0.45">
      <c r="B450" s="189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89"/>
      <c r="AB450" s="178"/>
      <c r="AC450" s="178"/>
      <c r="AD450" s="172"/>
      <c r="AF450" s="9"/>
    </row>
    <row r="451" spans="1:57" x14ac:dyDescent="0.45">
      <c r="B451" s="189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89"/>
      <c r="AB451" s="178"/>
      <c r="AC451" s="178"/>
      <c r="AD451" s="172"/>
      <c r="AF451" s="9"/>
    </row>
    <row r="452" spans="1:57" x14ac:dyDescent="0.45">
      <c r="B452" s="189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89"/>
      <c r="AB452" s="178"/>
      <c r="AC452" s="178"/>
      <c r="AD452" s="172"/>
      <c r="AF452" s="9"/>
    </row>
    <row r="453" spans="1:57" x14ac:dyDescent="0.45">
      <c r="B453" s="189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89"/>
      <c r="AB453" s="178"/>
      <c r="AC453" s="178"/>
      <c r="AD453" s="172"/>
      <c r="AF453" s="9"/>
    </row>
    <row r="454" spans="1:57" ht="14.65" thickBot="1" x14ac:dyDescent="0.5">
      <c r="B454" s="189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89"/>
      <c r="AB454" s="178"/>
      <c r="AC454" s="178"/>
      <c r="AD454" s="172"/>
      <c r="AF454" s="9"/>
    </row>
    <row r="455" spans="1:57" s="12" customFormat="1" ht="21.75" thickTop="1" thickBot="1" x14ac:dyDescent="0.5">
      <c r="A455" s="8"/>
      <c r="B455" s="18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86"/>
      <c r="AB455" s="178"/>
      <c r="AC455" s="178"/>
      <c r="AD455" s="172"/>
      <c r="AE455"/>
      <c r="AF455" s="13"/>
      <c r="AH455" s="5" t="s">
        <v>485</v>
      </c>
      <c r="AI455" s="5" t="s">
        <v>486</v>
      </c>
      <c r="AJ455" s="5" t="s">
        <v>487</v>
      </c>
      <c r="AK455" s="5" t="s">
        <v>488</v>
      </c>
      <c r="AL455" s="5" t="s">
        <v>489</v>
      </c>
      <c r="AM455" s="5" t="s">
        <v>504</v>
      </c>
      <c r="AN455" s="5" t="s">
        <v>505</v>
      </c>
      <c r="AO455" s="5" t="s">
        <v>574</v>
      </c>
      <c r="AP455" s="5" t="s">
        <v>144</v>
      </c>
      <c r="AQ455" s="5" t="s">
        <v>145</v>
      </c>
      <c r="AR455" s="5" t="s">
        <v>146</v>
      </c>
      <c r="AS455" s="5" t="s">
        <v>187</v>
      </c>
      <c r="AT455" s="5" t="s">
        <v>147</v>
      </c>
      <c r="AU455" s="5" t="s">
        <v>188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189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28" t="s">
        <v>228</v>
      </c>
      <c r="B456" s="190"/>
      <c r="C456" s="177"/>
      <c r="D456" s="177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  <c r="R456" s="177"/>
      <c r="S456" s="177"/>
      <c r="T456" s="177"/>
      <c r="U456" s="177"/>
      <c r="V456" s="177"/>
      <c r="W456" s="177"/>
      <c r="X456" s="177"/>
      <c r="Y456" s="177"/>
      <c r="Z456" s="171"/>
      <c r="AA456" s="189"/>
      <c r="AB456" s="178"/>
      <c r="AC456" s="178"/>
      <c r="AD456" s="172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89"/>
      <c r="AB457" s="178"/>
      <c r="AC457" s="178"/>
      <c r="AD457" s="172"/>
      <c r="AF457" s="9"/>
      <c r="AH457" s="39">
        <v>0</v>
      </c>
      <c r="AI457" s="39">
        <v>0</v>
      </c>
      <c r="AJ457" s="39">
        <v>0</v>
      </c>
      <c r="AK457" s="39">
        <v>0</v>
      </c>
      <c r="AL457" s="39">
        <v>0</v>
      </c>
      <c r="AM457" s="39">
        <v>0</v>
      </c>
      <c r="AN457" s="39">
        <v>0</v>
      </c>
      <c r="AO457" s="39">
        <v>0</v>
      </c>
      <c r="AP457" s="39">
        <v>0</v>
      </c>
      <c r="AQ457" s="39">
        <v>0</v>
      </c>
      <c r="AR457" s="39">
        <v>0</v>
      </c>
      <c r="AS457" s="39">
        <v>0</v>
      </c>
      <c r="AT457" s="39">
        <v>0</v>
      </c>
      <c r="AU457" s="39">
        <v>0</v>
      </c>
      <c r="AV457" s="39">
        <v>0</v>
      </c>
      <c r="AW457" s="39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89"/>
      <c r="AB458" s="178"/>
      <c r="AC458" s="178"/>
      <c r="AD458" s="172"/>
      <c r="AF458" s="9"/>
      <c r="AH458" s="40">
        <f t="shared" ref="AH458:BE458" si="11">ROWS(C456:C495)-COUNTBLANK(C456:C495)</f>
        <v>0</v>
      </c>
      <c r="AI458" s="40">
        <f t="shared" si="11"/>
        <v>0</v>
      </c>
      <c r="AJ458" s="40">
        <f t="shared" si="11"/>
        <v>0</v>
      </c>
      <c r="AK458" s="40">
        <f t="shared" si="11"/>
        <v>0</v>
      </c>
      <c r="AL458" s="40">
        <f t="shared" si="11"/>
        <v>0</v>
      </c>
      <c r="AM458" s="40">
        <f t="shared" si="11"/>
        <v>0</v>
      </c>
      <c r="AN458" s="40">
        <f t="shared" si="11"/>
        <v>0</v>
      </c>
      <c r="AO458" s="40">
        <f t="shared" si="11"/>
        <v>0</v>
      </c>
      <c r="AP458" s="40">
        <f t="shared" si="11"/>
        <v>0</v>
      </c>
      <c r="AQ458" s="40">
        <f t="shared" si="11"/>
        <v>0</v>
      </c>
      <c r="AR458" s="40">
        <f t="shared" si="11"/>
        <v>0</v>
      </c>
      <c r="AS458" s="40">
        <f t="shared" si="11"/>
        <v>0</v>
      </c>
      <c r="AT458" s="40">
        <f t="shared" si="11"/>
        <v>0</v>
      </c>
      <c r="AU458" s="40">
        <f t="shared" si="11"/>
        <v>0</v>
      </c>
      <c r="AV458" s="40">
        <f t="shared" si="11"/>
        <v>0</v>
      </c>
      <c r="AW458" s="40">
        <f t="shared" si="11"/>
        <v>0</v>
      </c>
      <c r="AX458" s="40">
        <f t="shared" si="11"/>
        <v>0</v>
      </c>
      <c r="AY458" s="40">
        <f t="shared" si="11"/>
        <v>0</v>
      </c>
      <c r="AZ458" s="40">
        <f t="shared" si="11"/>
        <v>0</v>
      </c>
      <c r="BA458" s="40">
        <f t="shared" si="11"/>
        <v>0</v>
      </c>
      <c r="BB458" s="40">
        <f t="shared" si="11"/>
        <v>0</v>
      </c>
      <c r="BC458" s="40">
        <f t="shared" si="11"/>
        <v>0</v>
      </c>
      <c r="BD458" s="40">
        <f t="shared" si="11"/>
        <v>0</v>
      </c>
      <c r="BE458" s="40">
        <f t="shared" si="11"/>
        <v>0</v>
      </c>
    </row>
    <row r="459" spans="1:57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89"/>
      <c r="AB459" s="178"/>
      <c r="AC459" s="178"/>
      <c r="AD459" s="172"/>
      <c r="AF459" s="9"/>
    </row>
    <row r="460" spans="1:57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89"/>
      <c r="AB460" s="178"/>
      <c r="AC460" s="178"/>
      <c r="AD460" s="172"/>
      <c r="AF460" s="9"/>
      <c r="AH460" s="22" t="s">
        <v>257</v>
      </c>
      <c r="AI460" s="22" t="s">
        <v>587</v>
      </c>
      <c r="AJ460" s="22" t="s">
        <v>590</v>
      </c>
      <c r="AK460" s="22" t="s">
        <v>588</v>
      </c>
      <c r="AL460" s="22" t="s">
        <v>589</v>
      </c>
    </row>
    <row r="461" spans="1:57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89"/>
      <c r="AB461" s="178"/>
      <c r="AC461" s="178"/>
      <c r="AD461" s="172"/>
      <c r="AF461" s="9"/>
      <c r="AH461" s="23">
        <f>ROWS(AA456:AA495)-COUNTBLANK(B456:B495)</f>
        <v>0</v>
      </c>
      <c r="AI461" s="23">
        <f>COUNTIF(AD456:AD495,"FALSE")</f>
        <v>0</v>
      </c>
      <c r="AJ461" s="23">
        <f>AH461-AI461</f>
        <v>0</v>
      </c>
      <c r="AK461" s="23">
        <f>COUNTIF(AC456:AC495,"O")</f>
        <v>0</v>
      </c>
      <c r="AL461" s="23">
        <f>COUNTIF(AC456:AC495,"*~?")</f>
        <v>0</v>
      </c>
    </row>
    <row r="462" spans="1:57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89"/>
      <c r="AB462" s="178"/>
      <c r="AC462" s="178"/>
      <c r="AD462" s="172"/>
      <c r="AF462" s="9"/>
    </row>
    <row r="463" spans="1:57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89"/>
      <c r="AB463" s="178"/>
      <c r="AC463" s="178"/>
      <c r="AD463" s="172"/>
      <c r="AF463" s="9"/>
      <c r="AH463" s="9"/>
      <c r="AI463" s="22" t="s">
        <v>455</v>
      </c>
      <c r="AJ463" s="22" t="s">
        <v>337</v>
      </c>
      <c r="AK463" s="22" t="s">
        <v>456</v>
      </c>
    </row>
    <row r="464" spans="1:57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89"/>
      <c r="AB464" s="178"/>
      <c r="AC464" s="178"/>
      <c r="AD464" s="172"/>
      <c r="AF464" s="9"/>
      <c r="AH464" s="22" t="s">
        <v>353</v>
      </c>
      <c r="AI464" s="25">
        <f>IF(ISNUMBER(SEARCH("A",A457)),COUNTIF(AD456:AD465,"False"),0)</f>
        <v>0</v>
      </c>
      <c r="AJ464" s="25">
        <f>IF(ISNUMBER(SEARCH("A",A457)),COUNTIF(AD486:AD495,"False"),0)</f>
        <v>0</v>
      </c>
      <c r="AK464" s="25">
        <f>IF(ISNUMBER(SEARCH("A",A457)),COUNTIF(AD466:AD485,"False"),0)</f>
        <v>0</v>
      </c>
    </row>
    <row r="465" spans="2:34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89"/>
      <c r="AB465" s="178"/>
      <c r="AC465" s="178"/>
      <c r="AD465" s="172"/>
      <c r="AF465" s="9"/>
      <c r="AH465" s="28"/>
    </row>
    <row r="466" spans="2:34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89"/>
      <c r="AB466" s="178"/>
      <c r="AC466" s="178"/>
      <c r="AD466" s="172"/>
      <c r="AF466" s="9"/>
      <c r="AH466" s="28"/>
    </row>
    <row r="467" spans="2:34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89"/>
      <c r="AB467" s="178"/>
      <c r="AC467" s="178"/>
      <c r="AD467" s="172"/>
      <c r="AF467" s="9"/>
    </row>
    <row r="468" spans="2:34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89"/>
      <c r="AB468" s="178"/>
      <c r="AC468" s="178"/>
      <c r="AD468" s="172"/>
      <c r="AF468" s="9"/>
    </row>
    <row r="469" spans="2:34" x14ac:dyDescent="0.45">
      <c r="B469" s="190"/>
      <c r="C469" s="171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89"/>
      <c r="AB469" s="178"/>
      <c r="AC469" s="178"/>
      <c r="AD469" s="172"/>
      <c r="AF469" s="9"/>
    </row>
    <row r="470" spans="2:34" x14ac:dyDescent="0.45">
      <c r="B470" s="190"/>
      <c r="C470" s="171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89"/>
      <c r="AB470" s="178"/>
      <c r="AC470" s="178"/>
      <c r="AD470" s="172"/>
      <c r="AF470" s="9"/>
    </row>
    <row r="471" spans="2:34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89"/>
      <c r="AB471" s="178"/>
      <c r="AC471" s="178"/>
      <c r="AD471" s="172"/>
      <c r="AF471" s="9"/>
    </row>
    <row r="472" spans="2:34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89"/>
      <c r="AB472" s="178"/>
      <c r="AC472" s="178"/>
      <c r="AD472" s="172"/>
      <c r="AF472" s="9"/>
    </row>
    <row r="473" spans="2:34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89"/>
      <c r="AB473" s="178"/>
      <c r="AC473" s="178"/>
      <c r="AD473" s="172"/>
      <c r="AF473" s="9"/>
    </row>
    <row r="474" spans="2:34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89"/>
      <c r="AB474" s="178"/>
      <c r="AC474" s="178"/>
      <c r="AD474" s="172"/>
      <c r="AF474" s="9"/>
    </row>
    <row r="475" spans="2:34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89"/>
      <c r="AB475" s="178"/>
      <c r="AC475" s="178"/>
      <c r="AD475" s="172"/>
      <c r="AF475" s="9"/>
    </row>
    <row r="476" spans="2:34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89"/>
      <c r="AB476" s="178"/>
      <c r="AC476" s="178"/>
      <c r="AD476" s="172"/>
      <c r="AF476" s="9"/>
    </row>
    <row r="477" spans="2:34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89"/>
      <c r="AB477" s="178"/>
      <c r="AC477" s="178"/>
      <c r="AD477" s="172"/>
      <c r="AF477" s="9"/>
    </row>
    <row r="478" spans="2:34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89"/>
      <c r="AB478" s="178"/>
      <c r="AC478" s="178"/>
      <c r="AD478" s="172"/>
      <c r="AF478" s="9"/>
    </row>
    <row r="479" spans="2:34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89"/>
      <c r="AB479" s="178"/>
      <c r="AC479" s="178"/>
      <c r="AD479" s="172"/>
      <c r="AF479" s="9"/>
    </row>
    <row r="480" spans="2:34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89"/>
      <c r="AB480" s="178"/>
      <c r="AC480" s="178"/>
      <c r="AD480" s="172"/>
      <c r="AF480" s="9"/>
    </row>
    <row r="481" spans="2:57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89"/>
      <c r="AB481" s="178"/>
      <c r="AC481" s="178"/>
      <c r="AD481" s="172"/>
      <c r="AF481" s="9"/>
    </row>
    <row r="482" spans="2:57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89"/>
      <c r="AB482" s="178"/>
      <c r="AC482" s="178"/>
      <c r="AD482" s="172"/>
      <c r="AF482" s="9"/>
    </row>
    <row r="483" spans="2:57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89"/>
      <c r="AB483" s="178"/>
      <c r="AC483" s="178"/>
      <c r="AD483" s="172"/>
      <c r="AF483" s="9"/>
    </row>
    <row r="484" spans="2:57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89"/>
      <c r="AB484" s="178"/>
      <c r="AC484" s="178"/>
      <c r="AD484" s="172"/>
      <c r="AF484" s="9"/>
    </row>
    <row r="485" spans="2:57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89"/>
      <c r="AB485" s="178"/>
      <c r="AC485" s="178"/>
      <c r="AD485" s="172"/>
      <c r="AF485" s="9"/>
    </row>
    <row r="486" spans="2:57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89"/>
      <c r="AB486" s="178"/>
      <c r="AC486" s="178"/>
      <c r="AD486" s="172"/>
      <c r="AF486" s="9"/>
    </row>
    <row r="487" spans="2:57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89"/>
      <c r="AB487" s="178"/>
      <c r="AC487" s="178"/>
      <c r="AD487" s="172"/>
      <c r="AF487" s="9"/>
    </row>
    <row r="488" spans="2:57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89"/>
      <c r="AB488" s="178"/>
      <c r="AC488" s="178"/>
      <c r="AD488" s="172"/>
      <c r="AF488" s="9"/>
    </row>
    <row r="489" spans="2:57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89"/>
      <c r="AB489" s="178"/>
      <c r="AC489" s="178"/>
      <c r="AD489" s="172"/>
      <c r="AF489" s="9"/>
    </row>
    <row r="490" spans="2:57" x14ac:dyDescent="0.45">
      <c r="B490" s="190"/>
      <c r="C490" s="171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89"/>
      <c r="AB490" s="178"/>
      <c r="AC490" s="178"/>
      <c r="AD490" s="172"/>
      <c r="AF490" s="9"/>
    </row>
    <row r="491" spans="2:57" x14ac:dyDescent="0.45">
      <c r="B491" s="190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89"/>
      <c r="AB491" s="178"/>
      <c r="AC491" s="178"/>
      <c r="AD491" s="172"/>
      <c r="AF491" s="9"/>
    </row>
    <row r="492" spans="2:57" x14ac:dyDescent="0.45">
      <c r="B492" s="190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89"/>
      <c r="AB492" s="178"/>
      <c r="AC492" s="178"/>
      <c r="AD492" s="172"/>
      <c r="AF492" s="9"/>
    </row>
    <row r="493" spans="2:57" x14ac:dyDescent="0.45">
      <c r="B493" s="190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89"/>
      <c r="AB493" s="178"/>
      <c r="AC493" s="178"/>
      <c r="AD493" s="172"/>
      <c r="AF493" s="9"/>
    </row>
    <row r="494" spans="2:57" x14ac:dyDescent="0.45">
      <c r="B494" s="190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89"/>
      <c r="AB494" s="178"/>
      <c r="AC494" s="178"/>
      <c r="AD494" s="172"/>
      <c r="AF494" s="9"/>
    </row>
    <row r="495" spans="2:57" x14ac:dyDescent="0.45">
      <c r="B495" s="190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89"/>
      <c r="AB495" s="178"/>
      <c r="AC495" s="178"/>
      <c r="AD495" s="172"/>
      <c r="AF495" s="9"/>
    </row>
    <row r="496" spans="2:57" ht="21" x14ac:dyDescent="0.45">
      <c r="B496" s="185"/>
      <c r="C496" s="172"/>
      <c r="D496" s="172"/>
      <c r="E496" s="172"/>
      <c r="F496" s="172"/>
      <c r="G496" s="172"/>
      <c r="H496" s="172"/>
      <c r="I496" s="172"/>
      <c r="J496" s="172"/>
      <c r="K496" s="172"/>
      <c r="L496" s="172"/>
      <c r="M496" s="172"/>
      <c r="N496" s="172"/>
      <c r="O496" s="172"/>
      <c r="P496" s="172"/>
      <c r="Q496" s="172"/>
      <c r="R496" s="172"/>
      <c r="S496" s="172"/>
      <c r="T496" s="172"/>
      <c r="U496" s="172"/>
      <c r="V496" s="172"/>
      <c r="W496" s="172"/>
      <c r="X496" s="172"/>
      <c r="Y496" s="172"/>
      <c r="Z496" s="172"/>
      <c r="AA496" s="185"/>
      <c r="AB496" s="178"/>
      <c r="AC496" s="178"/>
      <c r="AD496" s="172"/>
      <c r="AH496" s="5" t="s">
        <v>485</v>
      </c>
      <c r="AI496" s="5" t="s">
        <v>486</v>
      </c>
      <c r="AJ496" s="5" t="s">
        <v>487</v>
      </c>
      <c r="AK496" s="5" t="s">
        <v>488</v>
      </c>
      <c r="AL496" s="5" t="s">
        <v>489</v>
      </c>
      <c r="AM496" s="5" t="s">
        <v>504</v>
      </c>
      <c r="AN496" s="5" t="s">
        <v>505</v>
      </c>
      <c r="AO496" s="5" t="s">
        <v>574</v>
      </c>
      <c r="AP496" s="5" t="s">
        <v>144</v>
      </c>
      <c r="AQ496" s="5" t="s">
        <v>145</v>
      </c>
      <c r="AR496" s="5" t="s">
        <v>146</v>
      </c>
      <c r="AS496" s="5" t="s">
        <v>187</v>
      </c>
      <c r="AT496" s="5" t="s">
        <v>147</v>
      </c>
      <c r="AU496" s="5" t="s">
        <v>188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189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28" t="s">
        <v>229</v>
      </c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89"/>
      <c r="AB497" s="178"/>
      <c r="AC497" s="178"/>
      <c r="AD497" s="178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89"/>
      <c r="AB498" s="178"/>
      <c r="AC498" s="178"/>
      <c r="AD498" s="178"/>
      <c r="AF498" s="9"/>
      <c r="AH498" s="39">
        <v>0</v>
      </c>
      <c r="AI498" s="39">
        <v>0</v>
      </c>
      <c r="AJ498" s="39">
        <v>0</v>
      </c>
      <c r="AK498" s="39">
        <v>0</v>
      </c>
      <c r="AL498" s="39">
        <v>0</v>
      </c>
      <c r="AM498" s="39">
        <v>0</v>
      </c>
      <c r="AN498" s="39">
        <v>0</v>
      </c>
      <c r="AO498" s="39">
        <v>0</v>
      </c>
      <c r="AP498" s="39">
        <v>0</v>
      </c>
      <c r="AQ498" s="39">
        <v>0</v>
      </c>
      <c r="AR498" s="39">
        <v>0</v>
      </c>
      <c r="AS498" s="39">
        <v>0</v>
      </c>
      <c r="AT498" s="39">
        <v>0</v>
      </c>
      <c r="AU498" s="39">
        <v>0</v>
      </c>
      <c r="AV498" s="39">
        <v>0</v>
      </c>
      <c r="AW498" s="39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89"/>
      <c r="AB499" s="178"/>
      <c r="AC499" s="178"/>
      <c r="AD499" s="178"/>
      <c r="AF499" s="9"/>
      <c r="AH499" s="40">
        <f t="shared" ref="AH499:BE499" si="12">ROWS(C497:C536)-COUNTBLANK(C497:C536)</f>
        <v>0</v>
      </c>
      <c r="AI499" s="40">
        <f t="shared" si="12"/>
        <v>0</v>
      </c>
      <c r="AJ499" s="40">
        <f t="shared" si="12"/>
        <v>0</v>
      </c>
      <c r="AK499" s="40">
        <f t="shared" si="12"/>
        <v>0</v>
      </c>
      <c r="AL499" s="40">
        <f t="shared" si="12"/>
        <v>0</v>
      </c>
      <c r="AM499" s="40">
        <f t="shared" si="12"/>
        <v>0</v>
      </c>
      <c r="AN499" s="40">
        <f t="shared" si="12"/>
        <v>0</v>
      </c>
      <c r="AO499" s="40">
        <f t="shared" si="12"/>
        <v>0</v>
      </c>
      <c r="AP499" s="40">
        <f t="shared" si="12"/>
        <v>0</v>
      </c>
      <c r="AQ499" s="40">
        <f t="shared" si="12"/>
        <v>0</v>
      </c>
      <c r="AR499" s="40">
        <f t="shared" si="12"/>
        <v>0</v>
      </c>
      <c r="AS499" s="40">
        <f t="shared" si="12"/>
        <v>0</v>
      </c>
      <c r="AT499" s="40">
        <f t="shared" si="12"/>
        <v>0</v>
      </c>
      <c r="AU499" s="40">
        <f t="shared" si="12"/>
        <v>0</v>
      </c>
      <c r="AV499" s="40">
        <f t="shared" si="12"/>
        <v>0</v>
      </c>
      <c r="AW499" s="40">
        <f t="shared" si="12"/>
        <v>0</v>
      </c>
      <c r="AX499" s="40">
        <f t="shared" si="12"/>
        <v>0</v>
      </c>
      <c r="AY499" s="40">
        <f t="shared" si="12"/>
        <v>0</v>
      </c>
      <c r="AZ499" s="40">
        <f t="shared" si="12"/>
        <v>0</v>
      </c>
      <c r="BA499" s="40">
        <f t="shared" si="12"/>
        <v>0</v>
      </c>
      <c r="BB499" s="40">
        <f t="shared" si="12"/>
        <v>0</v>
      </c>
      <c r="BC499" s="40">
        <f t="shared" si="12"/>
        <v>0</v>
      </c>
      <c r="BD499" s="40">
        <f t="shared" si="12"/>
        <v>0</v>
      </c>
      <c r="BE499" s="40">
        <f t="shared" si="12"/>
        <v>0</v>
      </c>
    </row>
    <row r="500" spans="1:57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89"/>
      <c r="AB500" s="178"/>
      <c r="AC500" s="178"/>
      <c r="AD500" s="178"/>
      <c r="AF500" s="9"/>
    </row>
    <row r="501" spans="1:57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89"/>
      <c r="AB501" s="178"/>
      <c r="AC501" s="178"/>
      <c r="AD501" s="178"/>
      <c r="AF501" s="9"/>
      <c r="AH501" s="22" t="s">
        <v>257</v>
      </c>
      <c r="AI501" s="22" t="s">
        <v>587</v>
      </c>
      <c r="AJ501" s="22" t="s">
        <v>590</v>
      </c>
      <c r="AK501" s="22" t="s">
        <v>588</v>
      </c>
      <c r="AL501" s="22" t="s">
        <v>589</v>
      </c>
    </row>
    <row r="502" spans="1:57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89"/>
      <c r="AB502" s="178"/>
      <c r="AC502" s="178"/>
      <c r="AD502" s="178"/>
      <c r="AF502" s="9"/>
      <c r="AH502" s="23">
        <f>ROWS(AA497:AA536)-COUNTBLANK(B497:B536)</f>
        <v>0</v>
      </c>
      <c r="AI502" s="23">
        <f>COUNTIF(AD497:AD536,"FALSE")</f>
        <v>0</v>
      </c>
      <c r="AJ502" s="23">
        <f>AH502-AI502</f>
        <v>0</v>
      </c>
      <c r="AK502" s="23">
        <f>COUNTIF(AC497:AC536,"O")</f>
        <v>0</v>
      </c>
      <c r="AL502" s="23">
        <f>COUNTIF(AC497:AC536,"*~?")</f>
        <v>0</v>
      </c>
    </row>
    <row r="503" spans="1:57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89"/>
      <c r="AB503" s="178"/>
      <c r="AC503" s="178"/>
      <c r="AD503" s="178"/>
      <c r="AF503" s="9"/>
    </row>
    <row r="504" spans="1:57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89"/>
      <c r="AB504" s="178"/>
      <c r="AC504" s="178"/>
      <c r="AD504" s="178"/>
      <c r="AF504" s="9"/>
      <c r="AH504" s="9"/>
      <c r="AI504" s="22" t="s">
        <v>455</v>
      </c>
      <c r="AJ504" s="22" t="s">
        <v>337</v>
      </c>
      <c r="AK504" s="22" t="s">
        <v>456</v>
      </c>
    </row>
    <row r="505" spans="1:57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89"/>
      <c r="AB505" s="178"/>
      <c r="AC505" s="178"/>
      <c r="AD505" s="178"/>
      <c r="AF505" s="9"/>
      <c r="AH505" s="22" t="s">
        <v>353</v>
      </c>
      <c r="AI505" s="25">
        <f>IF(ISNUMBER(SEARCH("A",A498)),COUNTIF(AD497:AD506,"False"),0)</f>
        <v>0</v>
      </c>
      <c r="AJ505" s="25">
        <f>IF(ISNUMBER(SEARCH("A",A498)),COUNTIF(AD527:AD536,"False"),0)</f>
        <v>0</v>
      </c>
      <c r="AK505" s="25">
        <f>IF(ISNUMBER(SEARCH("A",A498)),COUNTIF(AD507:AD526,"False"),0)</f>
        <v>0</v>
      </c>
    </row>
    <row r="506" spans="1:57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89"/>
      <c r="AB506" s="178"/>
      <c r="AC506" s="178"/>
      <c r="AD506" s="178"/>
      <c r="AF506" s="9"/>
      <c r="AH506" s="28"/>
    </row>
    <row r="507" spans="1:57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89"/>
      <c r="AB507" s="178"/>
      <c r="AC507" s="178"/>
      <c r="AD507" s="178"/>
      <c r="AF507" s="9"/>
      <c r="AH507" s="28"/>
    </row>
    <row r="508" spans="1:57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89"/>
      <c r="AB508" s="178"/>
      <c r="AC508" s="178"/>
      <c r="AD508" s="178"/>
      <c r="AF508" s="9"/>
    </row>
    <row r="509" spans="1:57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89"/>
      <c r="AB509" s="178"/>
      <c r="AC509" s="178"/>
      <c r="AD509" s="178"/>
      <c r="AF509" s="9"/>
    </row>
    <row r="510" spans="1:57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89"/>
      <c r="AB510" s="178"/>
      <c r="AC510" s="178"/>
      <c r="AD510" s="178"/>
      <c r="AF510" s="9"/>
    </row>
    <row r="511" spans="1:57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89"/>
      <c r="AB511" s="178"/>
      <c r="AC511" s="178"/>
      <c r="AD511" s="178"/>
      <c r="AF511" s="9"/>
    </row>
    <row r="512" spans="1:57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89"/>
      <c r="AB512" s="178"/>
      <c r="AC512" s="178"/>
      <c r="AD512" s="178"/>
      <c r="AF512" s="9"/>
    </row>
    <row r="513" spans="2:32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89"/>
      <c r="AB513" s="178"/>
      <c r="AC513" s="178"/>
      <c r="AD513" s="178"/>
      <c r="AF513" s="9"/>
    </row>
    <row r="514" spans="2:32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89"/>
      <c r="AB514" s="178"/>
      <c r="AC514" s="178"/>
      <c r="AD514" s="178"/>
      <c r="AF514" s="9"/>
    </row>
    <row r="515" spans="2:32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89"/>
      <c r="AB515" s="178"/>
      <c r="AC515" s="178"/>
      <c r="AD515" s="178"/>
      <c r="AF515" s="9"/>
    </row>
    <row r="516" spans="2:32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89"/>
      <c r="AB516" s="178"/>
      <c r="AC516" s="178"/>
      <c r="AD516" s="178"/>
      <c r="AF516" s="9"/>
    </row>
    <row r="517" spans="2:32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89"/>
      <c r="AB517" s="178"/>
      <c r="AC517" s="178"/>
      <c r="AD517" s="178"/>
      <c r="AF517" s="9"/>
    </row>
    <row r="518" spans="2:32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89"/>
      <c r="AB518" s="178"/>
      <c r="AC518" s="178"/>
      <c r="AD518" s="178"/>
      <c r="AF518" s="9"/>
    </row>
    <row r="519" spans="2:32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89"/>
      <c r="AB519" s="178"/>
      <c r="AC519" s="178"/>
      <c r="AD519" s="178"/>
      <c r="AF519" s="9"/>
    </row>
    <row r="520" spans="2:32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89"/>
      <c r="AB520" s="178"/>
      <c r="AC520" s="178"/>
      <c r="AD520" s="178"/>
      <c r="AF520" s="9"/>
    </row>
    <row r="521" spans="2:32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89"/>
      <c r="AB521" s="178"/>
      <c r="AC521" s="178"/>
      <c r="AD521" s="178"/>
      <c r="AF521" s="9"/>
    </row>
    <row r="522" spans="2:32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89"/>
      <c r="AB522" s="178"/>
      <c r="AC522" s="178"/>
      <c r="AD522" s="178"/>
      <c r="AF522" s="9"/>
    </row>
    <row r="523" spans="2:32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89"/>
      <c r="AB523" s="178"/>
      <c r="AC523" s="178"/>
      <c r="AD523" s="178"/>
      <c r="AF523" s="9"/>
    </row>
    <row r="524" spans="2:32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89"/>
      <c r="AB524" s="178"/>
      <c r="AC524" s="178"/>
      <c r="AD524" s="178"/>
      <c r="AF524" s="9"/>
    </row>
    <row r="525" spans="2:32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89"/>
      <c r="AB525" s="178"/>
      <c r="AC525" s="178"/>
      <c r="AD525" s="178"/>
      <c r="AF525" s="9"/>
    </row>
    <row r="526" spans="2:32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89"/>
      <c r="AB526" s="178"/>
      <c r="AC526" s="178"/>
      <c r="AD526" s="178"/>
      <c r="AF526" s="9"/>
    </row>
    <row r="527" spans="2:32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89"/>
      <c r="AB527" s="178"/>
      <c r="AC527" s="178"/>
      <c r="AD527" s="178"/>
      <c r="AF527" s="9"/>
    </row>
    <row r="528" spans="2:32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89"/>
      <c r="AB528" s="178"/>
      <c r="AC528" s="178"/>
      <c r="AD528" s="178"/>
      <c r="AF528" s="9"/>
    </row>
    <row r="529" spans="1:57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89"/>
      <c r="AB529" s="178"/>
      <c r="AC529" s="178"/>
      <c r="AD529" s="178"/>
      <c r="AF529" s="9"/>
    </row>
    <row r="530" spans="1:57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89"/>
      <c r="AB530" s="178"/>
      <c r="AC530" s="178"/>
      <c r="AD530" s="178"/>
      <c r="AF530" s="9"/>
    </row>
    <row r="531" spans="1:57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89"/>
      <c r="AB531" s="178"/>
      <c r="AC531" s="178"/>
      <c r="AD531" s="178"/>
      <c r="AF531" s="9"/>
    </row>
    <row r="532" spans="1:57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89"/>
      <c r="AB532" s="178"/>
      <c r="AC532" s="178"/>
      <c r="AD532" s="178"/>
      <c r="AF532" s="9"/>
    </row>
    <row r="533" spans="1:57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89"/>
      <c r="AB533" s="178"/>
      <c r="AC533" s="178"/>
      <c r="AD533" s="178"/>
      <c r="AF533" s="9"/>
    </row>
    <row r="534" spans="1:57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89"/>
      <c r="AB534" s="178"/>
      <c r="AC534" s="178"/>
      <c r="AD534" s="178"/>
      <c r="AF534" s="9"/>
    </row>
    <row r="535" spans="1:57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89"/>
      <c r="AB535" s="178"/>
      <c r="AC535" s="178"/>
      <c r="AD535" s="178"/>
      <c r="AF535" s="9"/>
    </row>
    <row r="536" spans="1:57" ht="14.65" thickBot="1" x14ac:dyDescent="0.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89"/>
      <c r="AB536" s="178"/>
      <c r="AC536" s="178"/>
      <c r="AD536" s="178"/>
      <c r="AF536" s="9"/>
    </row>
    <row r="537" spans="1:57" s="12" customFormat="1" ht="21.75" thickTop="1" thickBot="1" x14ac:dyDescent="0.5">
      <c r="A537" s="8"/>
      <c r="B537" s="185"/>
      <c r="C537" s="172"/>
      <c r="D537" s="172"/>
      <c r="E537" s="172"/>
      <c r="F537" s="172"/>
      <c r="G537" s="172"/>
      <c r="H537" s="172"/>
      <c r="I537" s="172"/>
      <c r="J537" s="172"/>
      <c r="K537" s="172"/>
      <c r="L537" s="172"/>
      <c r="M537" s="172"/>
      <c r="N537" s="172"/>
      <c r="O537" s="172"/>
      <c r="P537" s="172"/>
      <c r="Q537" s="172"/>
      <c r="R537" s="172"/>
      <c r="S537" s="172"/>
      <c r="T537" s="172"/>
      <c r="U537" s="172"/>
      <c r="V537" s="172"/>
      <c r="W537" s="172"/>
      <c r="X537" s="172"/>
      <c r="Y537" s="172"/>
      <c r="Z537" s="172"/>
      <c r="AA537" s="185"/>
      <c r="AB537" s="178"/>
      <c r="AC537" s="178"/>
      <c r="AD537" s="172"/>
      <c r="AE537"/>
      <c r="AH537" s="5" t="s">
        <v>485</v>
      </c>
      <c r="AI537" s="5" t="s">
        <v>486</v>
      </c>
      <c r="AJ537" s="5" t="s">
        <v>487</v>
      </c>
      <c r="AK537" s="5" t="s">
        <v>488</v>
      </c>
      <c r="AL537" s="5" t="s">
        <v>489</v>
      </c>
      <c r="AM537" s="5" t="s">
        <v>504</v>
      </c>
      <c r="AN537" s="5" t="s">
        <v>505</v>
      </c>
      <c r="AO537" s="5" t="s">
        <v>574</v>
      </c>
      <c r="AP537" s="5" t="s">
        <v>144</v>
      </c>
      <c r="AQ537" s="5" t="s">
        <v>145</v>
      </c>
      <c r="AR537" s="5" t="s">
        <v>146</v>
      </c>
      <c r="AS537" s="5" t="s">
        <v>187</v>
      </c>
      <c r="AT537" s="5" t="s">
        <v>147</v>
      </c>
      <c r="AU537" s="5" t="s">
        <v>188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189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28" t="s">
        <v>230</v>
      </c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89"/>
      <c r="AB538" s="178"/>
      <c r="AC538" s="178"/>
      <c r="AD538" s="172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89"/>
      <c r="AB539" s="178"/>
      <c r="AC539" s="178"/>
      <c r="AD539" s="172"/>
      <c r="AF539" s="9"/>
      <c r="AH539" s="39">
        <v>0</v>
      </c>
      <c r="AI539" s="39">
        <v>0</v>
      </c>
      <c r="AJ539" s="39">
        <v>0</v>
      </c>
      <c r="AK539" s="39">
        <v>0</v>
      </c>
      <c r="AL539" s="39">
        <v>0</v>
      </c>
      <c r="AM539" s="39">
        <v>0</v>
      </c>
      <c r="AN539" s="39">
        <v>0</v>
      </c>
      <c r="AO539" s="39">
        <v>0</v>
      </c>
      <c r="AP539" s="39">
        <v>0</v>
      </c>
      <c r="AQ539" s="39">
        <v>0</v>
      </c>
      <c r="AR539" s="39">
        <v>0</v>
      </c>
      <c r="AS539" s="39">
        <v>0</v>
      </c>
      <c r="AT539" s="39">
        <v>0</v>
      </c>
      <c r="AU539" s="39">
        <v>0</v>
      </c>
      <c r="AV539" s="39">
        <v>0</v>
      </c>
      <c r="AW539" s="39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89"/>
      <c r="AB540" s="178"/>
      <c r="AC540" s="178"/>
      <c r="AD540" s="172"/>
      <c r="AF540" s="9"/>
      <c r="AH540" s="40">
        <f t="shared" ref="AH540:BE540" si="13">ROWS(C538:C577)-COUNTBLANK(C538:C577)</f>
        <v>0</v>
      </c>
      <c r="AI540" s="40">
        <f t="shared" si="13"/>
        <v>0</v>
      </c>
      <c r="AJ540" s="40">
        <f t="shared" si="13"/>
        <v>0</v>
      </c>
      <c r="AK540" s="40">
        <f t="shared" si="13"/>
        <v>0</v>
      </c>
      <c r="AL540" s="40">
        <f t="shared" si="13"/>
        <v>0</v>
      </c>
      <c r="AM540" s="40">
        <f t="shared" si="13"/>
        <v>0</v>
      </c>
      <c r="AN540" s="40">
        <f t="shared" si="13"/>
        <v>0</v>
      </c>
      <c r="AO540" s="40">
        <f t="shared" si="13"/>
        <v>0</v>
      </c>
      <c r="AP540" s="40">
        <f t="shared" si="13"/>
        <v>0</v>
      </c>
      <c r="AQ540" s="40">
        <f t="shared" si="13"/>
        <v>0</v>
      </c>
      <c r="AR540" s="40">
        <f t="shared" si="13"/>
        <v>0</v>
      </c>
      <c r="AS540" s="40">
        <f t="shared" si="13"/>
        <v>0</v>
      </c>
      <c r="AT540" s="40">
        <f t="shared" si="13"/>
        <v>0</v>
      </c>
      <c r="AU540" s="40">
        <f t="shared" si="13"/>
        <v>0</v>
      </c>
      <c r="AV540" s="40">
        <f t="shared" si="13"/>
        <v>0</v>
      </c>
      <c r="AW540" s="40">
        <f t="shared" si="13"/>
        <v>0</v>
      </c>
      <c r="AX540" s="40">
        <f t="shared" si="13"/>
        <v>0</v>
      </c>
      <c r="AY540" s="40">
        <f t="shared" si="13"/>
        <v>0</v>
      </c>
      <c r="AZ540" s="40">
        <f t="shared" si="13"/>
        <v>0</v>
      </c>
      <c r="BA540" s="40">
        <f t="shared" si="13"/>
        <v>0</v>
      </c>
      <c r="BB540" s="40">
        <f t="shared" si="13"/>
        <v>0</v>
      </c>
      <c r="BC540" s="40">
        <f t="shared" si="13"/>
        <v>0</v>
      </c>
      <c r="BD540" s="40">
        <f t="shared" si="13"/>
        <v>0</v>
      </c>
      <c r="BE540" s="40">
        <f t="shared" si="13"/>
        <v>0</v>
      </c>
    </row>
    <row r="541" spans="1:57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89"/>
      <c r="AB541" s="178"/>
      <c r="AC541" s="178"/>
      <c r="AD541" s="172"/>
      <c r="AF541" s="9"/>
    </row>
    <row r="542" spans="1:57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89"/>
      <c r="AB542" s="178"/>
      <c r="AC542" s="178"/>
      <c r="AD542" s="172"/>
      <c r="AF542" s="9"/>
      <c r="AH542" s="22" t="s">
        <v>257</v>
      </c>
      <c r="AI542" s="22" t="s">
        <v>587</v>
      </c>
      <c r="AJ542" s="22" t="s">
        <v>590</v>
      </c>
      <c r="AK542" s="22" t="s">
        <v>588</v>
      </c>
      <c r="AL542" s="22" t="s">
        <v>589</v>
      </c>
    </row>
    <row r="543" spans="1:57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89"/>
      <c r="AB543" s="178"/>
      <c r="AC543" s="178"/>
      <c r="AD543" s="172"/>
      <c r="AF543" s="9"/>
      <c r="AH543" s="23">
        <f>ROWS(AA538:AA577)-COUNTBLANK(B538:B577)</f>
        <v>0</v>
      </c>
      <c r="AI543" s="23">
        <f>COUNTIF(AD538:AD577,"FALSE")</f>
        <v>0</v>
      </c>
      <c r="AJ543" s="23">
        <f>AH543-AI543</f>
        <v>0</v>
      </c>
      <c r="AK543" s="23">
        <f>COUNTIF(AC538:AC577,"O")</f>
        <v>0</v>
      </c>
      <c r="AL543" s="23">
        <f>COUNTIF(AC538:AC577,"*~?")</f>
        <v>0</v>
      </c>
    </row>
    <row r="544" spans="1:57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89"/>
      <c r="AB544" s="178"/>
      <c r="AC544" s="178"/>
      <c r="AD544" s="172"/>
      <c r="AF544" s="9"/>
    </row>
    <row r="545" spans="2:37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89"/>
      <c r="AB545" s="178"/>
      <c r="AC545" s="178"/>
      <c r="AD545" s="172"/>
      <c r="AF545" s="9"/>
      <c r="AH545" s="9"/>
      <c r="AI545" s="22" t="s">
        <v>455</v>
      </c>
      <c r="AJ545" s="22" t="s">
        <v>337</v>
      </c>
      <c r="AK545" s="22" t="s">
        <v>456</v>
      </c>
    </row>
    <row r="546" spans="2:37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89"/>
      <c r="AB546" s="178"/>
      <c r="AC546" s="178"/>
      <c r="AD546" s="172"/>
      <c r="AF546" s="9"/>
      <c r="AH546" s="22" t="s">
        <v>353</v>
      </c>
      <c r="AI546" s="25">
        <f>IF(ISNUMBER(SEARCH("A",A539)),COUNTIF(AD538:AD547,"False"),0)</f>
        <v>0</v>
      </c>
      <c r="AJ546" s="25">
        <f>IF(ISNUMBER(SEARCH("A",A539)),COUNTIF(AD568:AD577,"False"),0)</f>
        <v>0</v>
      </c>
      <c r="AK546" s="25">
        <f>IF(ISNUMBER(SEARCH("A",A539)),COUNTIF(AD548:AD567,"False"),0)</f>
        <v>0</v>
      </c>
    </row>
    <row r="547" spans="2:37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89"/>
      <c r="AB547" s="178"/>
      <c r="AC547" s="178"/>
      <c r="AD547" s="172"/>
      <c r="AF547" s="9"/>
      <c r="AH547" s="28"/>
    </row>
    <row r="548" spans="2:37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89"/>
      <c r="AB548" s="178"/>
      <c r="AC548" s="178"/>
      <c r="AD548" s="172"/>
      <c r="AF548" s="9"/>
      <c r="AH548" s="28"/>
    </row>
    <row r="549" spans="2:37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89"/>
      <c r="AB549" s="178"/>
      <c r="AC549" s="178"/>
      <c r="AD549" s="172"/>
      <c r="AF549" s="9"/>
    </row>
    <row r="550" spans="2:37" x14ac:dyDescent="0.45"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89"/>
      <c r="AB550" s="178"/>
      <c r="AC550" s="178"/>
      <c r="AD550" s="172"/>
      <c r="AF550" s="9"/>
    </row>
    <row r="551" spans="2:37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89"/>
      <c r="AB551" s="178"/>
      <c r="AC551" s="178"/>
      <c r="AD551" s="172"/>
      <c r="AF551" s="9"/>
    </row>
    <row r="552" spans="2:37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89"/>
      <c r="AB552" s="178"/>
      <c r="AC552" s="178"/>
      <c r="AD552" s="172"/>
      <c r="AF552" s="9"/>
    </row>
    <row r="553" spans="2:37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89"/>
      <c r="AB553" s="178"/>
      <c r="AC553" s="178"/>
      <c r="AD553" s="172"/>
      <c r="AF553" s="9"/>
    </row>
    <row r="554" spans="2:37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89"/>
      <c r="AB554" s="178"/>
      <c r="AC554" s="178"/>
      <c r="AD554" s="172"/>
      <c r="AF554" s="9"/>
    </row>
    <row r="555" spans="2:37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89"/>
      <c r="AB555" s="178"/>
      <c r="AC555" s="178"/>
      <c r="AD555" s="172"/>
      <c r="AF555" s="9"/>
    </row>
    <row r="556" spans="2:37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89"/>
      <c r="AB556" s="178"/>
      <c r="AC556" s="178"/>
      <c r="AD556" s="172"/>
      <c r="AF556" s="9"/>
    </row>
    <row r="557" spans="2:37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89"/>
      <c r="AB557" s="178"/>
      <c r="AC557" s="178"/>
      <c r="AD557" s="172"/>
      <c r="AF557" s="9"/>
    </row>
    <row r="558" spans="2:37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89"/>
      <c r="AB558" s="178"/>
      <c r="AC558" s="178"/>
      <c r="AD558" s="172"/>
      <c r="AF558" s="9"/>
    </row>
    <row r="559" spans="2:37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89"/>
      <c r="AB559" s="178"/>
      <c r="AC559" s="178"/>
      <c r="AD559" s="172"/>
      <c r="AF559" s="9"/>
    </row>
    <row r="560" spans="2:37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89"/>
      <c r="AB560" s="178"/>
      <c r="AC560" s="178"/>
      <c r="AD560" s="172"/>
      <c r="AF560" s="9"/>
    </row>
    <row r="561" spans="2:32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89"/>
      <c r="AB561" s="178"/>
      <c r="AC561" s="178"/>
      <c r="AD561" s="172"/>
      <c r="AF561" s="9"/>
    </row>
    <row r="562" spans="2:32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89"/>
      <c r="AB562" s="178"/>
      <c r="AC562" s="178"/>
      <c r="AD562" s="172"/>
      <c r="AF562" s="9"/>
    </row>
    <row r="563" spans="2:32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89"/>
      <c r="AB563" s="178"/>
      <c r="AC563" s="178"/>
      <c r="AD563" s="172"/>
      <c r="AF563" s="9"/>
    </row>
    <row r="564" spans="2:32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89"/>
      <c r="AB564" s="178"/>
      <c r="AC564" s="178"/>
      <c r="AD564" s="172"/>
      <c r="AF564" s="9"/>
    </row>
    <row r="565" spans="2:32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89"/>
      <c r="AB565" s="178"/>
      <c r="AC565" s="178"/>
      <c r="AD565" s="172"/>
      <c r="AF565" s="9"/>
    </row>
    <row r="566" spans="2:32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89"/>
      <c r="AB566" s="178"/>
      <c r="AC566" s="178"/>
      <c r="AD566" s="172"/>
      <c r="AF566" s="9"/>
    </row>
    <row r="567" spans="2:32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89"/>
      <c r="AB567" s="178"/>
      <c r="AC567" s="178"/>
      <c r="AD567" s="172"/>
      <c r="AF567" s="9"/>
    </row>
    <row r="568" spans="2:32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89"/>
      <c r="AB568" s="178"/>
      <c r="AC568" s="178"/>
      <c r="AD568" s="172"/>
      <c r="AF568" s="9"/>
    </row>
    <row r="569" spans="2:32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89"/>
      <c r="AB569" s="178"/>
      <c r="AC569" s="178"/>
      <c r="AD569" s="172"/>
      <c r="AF569" s="9"/>
    </row>
    <row r="570" spans="2:32" x14ac:dyDescent="0.4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89"/>
      <c r="AB570" s="178"/>
      <c r="AC570" s="178"/>
      <c r="AD570" s="172"/>
      <c r="AF570" s="9"/>
    </row>
    <row r="571" spans="2:32" x14ac:dyDescent="0.45">
      <c r="B571" s="189"/>
      <c r="C571" s="171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89"/>
      <c r="AB571" s="178"/>
      <c r="AC571" s="178"/>
      <c r="AD571" s="172"/>
      <c r="AF571" s="9"/>
    </row>
    <row r="572" spans="2:32" x14ac:dyDescent="0.45"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89"/>
      <c r="AB572" s="178"/>
      <c r="AC572" s="178"/>
      <c r="AD572" s="172"/>
      <c r="AF572" s="9"/>
    </row>
    <row r="573" spans="2:32" x14ac:dyDescent="0.45"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89"/>
      <c r="AB573" s="178"/>
      <c r="AC573" s="178"/>
      <c r="AD573" s="172"/>
      <c r="AF573" s="9"/>
    </row>
    <row r="574" spans="2:32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89"/>
      <c r="AB574" s="178"/>
      <c r="AC574" s="178"/>
      <c r="AD574" s="172"/>
      <c r="AF574" s="9"/>
    </row>
    <row r="575" spans="2:32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89"/>
      <c r="AB575" s="178"/>
      <c r="AC575" s="178"/>
      <c r="AD575" s="172"/>
      <c r="AF575" s="9"/>
    </row>
    <row r="576" spans="2:32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89"/>
      <c r="AB576" s="178"/>
      <c r="AC576" s="178"/>
      <c r="AD576" s="172"/>
      <c r="AF576" s="9"/>
    </row>
    <row r="577" spans="1:57" ht="14.65" thickBot="1" x14ac:dyDescent="0.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89"/>
      <c r="AB577" s="178"/>
      <c r="AC577" s="178"/>
      <c r="AD577" s="172"/>
      <c r="AF577" s="9"/>
    </row>
    <row r="578" spans="1:57" s="12" customFormat="1" ht="21.75" thickTop="1" thickBot="1" x14ac:dyDescent="0.5">
      <c r="A578" s="8"/>
      <c r="B578" s="186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86"/>
      <c r="AB578" s="178"/>
      <c r="AC578" s="178"/>
      <c r="AD578" s="172"/>
      <c r="AE578"/>
      <c r="AF578" s="13"/>
      <c r="AH578" s="5" t="s">
        <v>485</v>
      </c>
      <c r="AI578" s="5" t="s">
        <v>486</v>
      </c>
      <c r="AJ578" s="5" t="s">
        <v>487</v>
      </c>
      <c r="AK578" s="5" t="s">
        <v>488</v>
      </c>
      <c r="AL578" s="5" t="s">
        <v>489</v>
      </c>
      <c r="AM578" s="5" t="s">
        <v>504</v>
      </c>
      <c r="AN578" s="5" t="s">
        <v>505</v>
      </c>
      <c r="AO578" s="5" t="s">
        <v>574</v>
      </c>
      <c r="AP578" s="5" t="s">
        <v>144</v>
      </c>
      <c r="AQ578" s="5" t="s">
        <v>145</v>
      </c>
      <c r="AR578" s="5" t="s">
        <v>146</v>
      </c>
      <c r="AS578" s="5" t="s">
        <v>187</v>
      </c>
      <c r="AT578" s="5" t="s">
        <v>147</v>
      </c>
      <c r="AU578" s="5" t="s">
        <v>188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189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28" t="s">
        <v>231</v>
      </c>
      <c r="B579" s="190"/>
      <c r="C579" s="177"/>
      <c r="D579" s="177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  <c r="R579" s="177"/>
      <c r="S579" s="177"/>
      <c r="T579" s="177"/>
      <c r="U579" s="177"/>
      <c r="V579" s="177"/>
      <c r="W579" s="177"/>
      <c r="X579" s="177"/>
      <c r="Y579" s="177"/>
      <c r="Z579" s="171"/>
      <c r="AA579" s="189"/>
      <c r="AB579" s="178"/>
      <c r="AC579" s="178"/>
      <c r="AD579" s="172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0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89"/>
      <c r="AB580" s="178"/>
      <c r="AC580" s="178"/>
      <c r="AD580" s="172"/>
      <c r="AF580" s="9"/>
      <c r="AH580" s="39">
        <v>0</v>
      </c>
      <c r="AI580" s="39">
        <v>0</v>
      </c>
      <c r="AJ580" s="39">
        <v>0</v>
      </c>
      <c r="AK580" s="39">
        <v>0</v>
      </c>
      <c r="AL580" s="39">
        <v>0</v>
      </c>
      <c r="AM580" s="39">
        <v>0</v>
      </c>
      <c r="AN580" s="39">
        <v>0</v>
      </c>
      <c r="AO580" s="39">
        <v>0</v>
      </c>
      <c r="AP580" s="39">
        <v>0</v>
      </c>
      <c r="AQ580" s="39">
        <v>0</v>
      </c>
      <c r="AR580" s="39">
        <v>0</v>
      </c>
      <c r="AS580" s="39">
        <v>0</v>
      </c>
      <c r="AT580" s="39">
        <v>0</v>
      </c>
      <c r="AU580" s="39">
        <v>0</v>
      </c>
      <c r="AV580" s="39">
        <v>0</v>
      </c>
      <c r="AW580" s="39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0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89"/>
      <c r="AB581" s="178"/>
      <c r="AC581" s="178"/>
      <c r="AD581" s="172"/>
      <c r="AF581" s="9"/>
      <c r="AH581" s="40">
        <f t="shared" ref="AH581:BE581" si="14">ROWS(C579:C618)-COUNTBLANK(C579:C618)</f>
        <v>0</v>
      </c>
      <c r="AI581" s="40">
        <f t="shared" si="14"/>
        <v>0</v>
      </c>
      <c r="AJ581" s="40">
        <f t="shared" si="14"/>
        <v>0</v>
      </c>
      <c r="AK581" s="40">
        <f t="shared" si="14"/>
        <v>0</v>
      </c>
      <c r="AL581" s="40">
        <f t="shared" si="14"/>
        <v>0</v>
      </c>
      <c r="AM581" s="40">
        <f t="shared" si="14"/>
        <v>0</v>
      </c>
      <c r="AN581" s="40">
        <f t="shared" si="14"/>
        <v>0</v>
      </c>
      <c r="AO581" s="40">
        <f t="shared" si="14"/>
        <v>0</v>
      </c>
      <c r="AP581" s="40">
        <f t="shared" si="14"/>
        <v>0</v>
      </c>
      <c r="AQ581" s="40">
        <f t="shared" si="14"/>
        <v>0</v>
      </c>
      <c r="AR581" s="40">
        <f t="shared" si="14"/>
        <v>0</v>
      </c>
      <c r="AS581" s="40">
        <f t="shared" si="14"/>
        <v>0</v>
      </c>
      <c r="AT581" s="40">
        <f t="shared" si="14"/>
        <v>0</v>
      </c>
      <c r="AU581" s="40">
        <f t="shared" si="14"/>
        <v>0</v>
      </c>
      <c r="AV581" s="40">
        <f t="shared" si="14"/>
        <v>0</v>
      </c>
      <c r="AW581" s="40">
        <f t="shared" si="14"/>
        <v>0</v>
      </c>
      <c r="AX581" s="40">
        <f t="shared" si="14"/>
        <v>0</v>
      </c>
      <c r="AY581" s="40">
        <f t="shared" si="14"/>
        <v>0</v>
      </c>
      <c r="AZ581" s="40">
        <f t="shared" si="14"/>
        <v>0</v>
      </c>
      <c r="BA581" s="40">
        <f t="shared" si="14"/>
        <v>0</v>
      </c>
      <c r="BB581" s="40">
        <f t="shared" si="14"/>
        <v>0</v>
      </c>
      <c r="BC581" s="40">
        <f t="shared" si="14"/>
        <v>0</v>
      </c>
      <c r="BD581" s="40">
        <f t="shared" si="14"/>
        <v>0</v>
      </c>
      <c r="BE581" s="40">
        <f t="shared" si="14"/>
        <v>0</v>
      </c>
    </row>
    <row r="582" spans="1:57" x14ac:dyDescent="0.45">
      <c r="B582" s="190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89"/>
      <c r="AB582" s="178"/>
      <c r="AC582" s="178"/>
      <c r="AD582" s="172"/>
      <c r="AF582" s="9"/>
    </row>
    <row r="583" spans="1:57" x14ac:dyDescent="0.45">
      <c r="B583" s="190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89"/>
      <c r="AB583" s="178"/>
      <c r="AC583" s="178"/>
      <c r="AD583" s="172"/>
      <c r="AF583" s="9"/>
      <c r="AH583" s="22" t="s">
        <v>257</v>
      </c>
      <c r="AI583" s="22" t="s">
        <v>587</v>
      </c>
      <c r="AJ583" s="22" t="s">
        <v>590</v>
      </c>
      <c r="AK583" s="22" t="s">
        <v>588</v>
      </c>
      <c r="AL583" s="22" t="s">
        <v>589</v>
      </c>
    </row>
    <row r="584" spans="1:57" x14ac:dyDescent="0.45">
      <c r="B584" s="190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89"/>
      <c r="AB584" s="178"/>
      <c r="AC584" s="178"/>
      <c r="AD584" s="172"/>
      <c r="AF584" s="9"/>
      <c r="AH584" s="23">
        <f>ROWS(AA579:AA618)-COUNTBLANK(B579:B618)</f>
        <v>0</v>
      </c>
      <c r="AI584" s="23">
        <f>COUNTIF(AD579:AD618,"FALSE")</f>
        <v>0</v>
      </c>
      <c r="AJ584" s="23">
        <f>AH584-AI584</f>
        <v>0</v>
      </c>
      <c r="AK584" s="23">
        <f>COUNTIF(AC579:AC618,"O")</f>
        <v>0</v>
      </c>
      <c r="AL584" s="23">
        <f>COUNTIF(AC579:AC618,"*~?")</f>
        <v>0</v>
      </c>
    </row>
    <row r="585" spans="1:57" x14ac:dyDescent="0.45">
      <c r="B585" s="190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89"/>
      <c r="AB585" s="178"/>
      <c r="AC585" s="178"/>
      <c r="AD585" s="172"/>
      <c r="AF585" s="9"/>
    </row>
    <row r="586" spans="1:57" x14ac:dyDescent="0.45">
      <c r="B586" s="190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89"/>
      <c r="AB586" s="178"/>
      <c r="AC586" s="178"/>
      <c r="AD586" s="172"/>
      <c r="AF586" s="9"/>
      <c r="AH586" s="9"/>
      <c r="AI586" s="22" t="s">
        <v>455</v>
      </c>
      <c r="AJ586" s="22" t="s">
        <v>337</v>
      </c>
      <c r="AK586" s="22" t="s">
        <v>456</v>
      </c>
    </row>
    <row r="587" spans="1:57" x14ac:dyDescent="0.45">
      <c r="B587" s="190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89"/>
      <c r="AB587" s="178"/>
      <c r="AC587" s="178"/>
      <c r="AD587" s="172"/>
      <c r="AF587" s="9"/>
      <c r="AH587" s="22" t="s">
        <v>353</v>
      </c>
      <c r="AI587" s="25">
        <f>IF(ISNUMBER(SEARCH("A",A580)),COUNTIF(AD579:AD588,"False"),0)</f>
        <v>0</v>
      </c>
      <c r="AJ587" s="25">
        <f>IF(ISNUMBER(SEARCH("A",A580)),COUNTIF(AD609:AD618,"False"),0)</f>
        <v>0</v>
      </c>
      <c r="AK587" s="25">
        <f>IF(ISNUMBER(SEARCH("A",A580)),COUNTIF(AD589:AD608,"False"),0)</f>
        <v>0</v>
      </c>
    </row>
    <row r="588" spans="1:57" x14ac:dyDescent="0.45">
      <c r="B588" s="190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89"/>
      <c r="AB588" s="178"/>
      <c r="AC588" s="178"/>
      <c r="AD588" s="172"/>
      <c r="AF588" s="9"/>
      <c r="AH588" s="28"/>
    </row>
    <row r="589" spans="1:57" x14ac:dyDescent="0.45">
      <c r="B589" s="190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89"/>
      <c r="AB589" s="178"/>
      <c r="AC589" s="178"/>
      <c r="AD589" s="172"/>
      <c r="AF589" s="9"/>
      <c r="AH589" s="28"/>
    </row>
    <row r="590" spans="1:57" x14ac:dyDescent="0.45">
      <c r="B590" s="190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89"/>
      <c r="AB590" s="178"/>
      <c r="AC590" s="178"/>
      <c r="AD590" s="172"/>
      <c r="AF590" s="9"/>
    </row>
    <row r="591" spans="1:57" x14ac:dyDescent="0.45">
      <c r="B591" s="190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89"/>
      <c r="AB591" s="178"/>
      <c r="AC591" s="178"/>
      <c r="AD591" s="172"/>
      <c r="AF591" s="9"/>
    </row>
    <row r="592" spans="1:57" x14ac:dyDescent="0.45">
      <c r="B592" s="190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89"/>
      <c r="AB592" s="178"/>
      <c r="AC592" s="178"/>
      <c r="AD592" s="172"/>
      <c r="AF592" s="9"/>
    </row>
    <row r="593" spans="2:32" x14ac:dyDescent="0.45">
      <c r="B593" s="190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89"/>
      <c r="AB593" s="178"/>
      <c r="AC593" s="178"/>
      <c r="AD593" s="172"/>
      <c r="AF593" s="9"/>
    </row>
    <row r="594" spans="2:32" x14ac:dyDescent="0.45">
      <c r="B594" s="190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89"/>
      <c r="AB594" s="178"/>
      <c r="AC594" s="178"/>
      <c r="AD594" s="172"/>
      <c r="AF594" s="9"/>
    </row>
    <row r="595" spans="2:32" x14ac:dyDescent="0.45">
      <c r="B595" s="190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89"/>
      <c r="AB595" s="178"/>
      <c r="AC595" s="178"/>
      <c r="AD595" s="172"/>
      <c r="AF595" s="9"/>
    </row>
    <row r="596" spans="2:32" x14ac:dyDescent="0.45">
      <c r="B596" s="190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89"/>
      <c r="AB596" s="178"/>
      <c r="AC596" s="178"/>
      <c r="AD596" s="172"/>
      <c r="AF596" s="9"/>
    </row>
    <row r="597" spans="2:32" x14ac:dyDescent="0.45">
      <c r="B597" s="190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89"/>
      <c r="AB597" s="178"/>
      <c r="AC597" s="178"/>
      <c r="AD597" s="172"/>
      <c r="AF597" s="9"/>
    </row>
    <row r="598" spans="2:32" x14ac:dyDescent="0.45">
      <c r="B598" s="190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89"/>
      <c r="AB598" s="178"/>
      <c r="AC598" s="178"/>
      <c r="AD598" s="172"/>
      <c r="AF598" s="9"/>
    </row>
    <row r="599" spans="2:32" x14ac:dyDescent="0.45">
      <c r="B599" s="190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89"/>
      <c r="AB599" s="178"/>
      <c r="AC599" s="178"/>
      <c r="AD599" s="172"/>
      <c r="AF599" s="9"/>
    </row>
    <row r="600" spans="2:32" x14ac:dyDescent="0.45">
      <c r="B600" s="190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89"/>
      <c r="AB600" s="178"/>
      <c r="AC600" s="178"/>
      <c r="AD600" s="172"/>
      <c r="AF600" s="9"/>
    </row>
    <row r="601" spans="2:32" x14ac:dyDescent="0.45">
      <c r="B601" s="190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89"/>
      <c r="AB601" s="178"/>
      <c r="AC601" s="178"/>
      <c r="AD601" s="172"/>
      <c r="AF601" s="9"/>
    </row>
    <row r="602" spans="2:32" x14ac:dyDescent="0.45">
      <c r="B602" s="190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89"/>
      <c r="AB602" s="178"/>
      <c r="AC602" s="178"/>
      <c r="AD602" s="172"/>
      <c r="AF602" s="9"/>
    </row>
    <row r="603" spans="2:32" x14ac:dyDescent="0.45">
      <c r="B603" s="190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89"/>
      <c r="AB603" s="178"/>
      <c r="AC603" s="178"/>
      <c r="AD603" s="172"/>
      <c r="AF603" s="9"/>
    </row>
    <row r="604" spans="2:32" x14ac:dyDescent="0.45">
      <c r="B604" s="190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89"/>
      <c r="AB604" s="178"/>
      <c r="AC604" s="178"/>
      <c r="AD604" s="172"/>
      <c r="AF604" s="9"/>
    </row>
    <row r="605" spans="2:32" x14ac:dyDescent="0.45">
      <c r="B605" s="190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89"/>
      <c r="AB605" s="178"/>
      <c r="AC605" s="178"/>
      <c r="AD605" s="172"/>
      <c r="AF605" s="9"/>
    </row>
    <row r="606" spans="2:32" x14ac:dyDescent="0.45">
      <c r="B606" s="190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89"/>
      <c r="AB606" s="178"/>
      <c r="AC606" s="178"/>
      <c r="AD606" s="172"/>
      <c r="AF606" s="9"/>
    </row>
    <row r="607" spans="2:32" x14ac:dyDescent="0.45">
      <c r="B607" s="190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89"/>
      <c r="AB607" s="178"/>
      <c r="AC607" s="178"/>
      <c r="AD607" s="172"/>
      <c r="AF607" s="9"/>
    </row>
    <row r="608" spans="2:32" x14ac:dyDescent="0.45">
      <c r="B608" s="190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89"/>
      <c r="AB608" s="178"/>
      <c r="AC608" s="178"/>
      <c r="AD608" s="172"/>
      <c r="AF608" s="9"/>
    </row>
    <row r="609" spans="1:57" x14ac:dyDescent="0.45">
      <c r="B609" s="190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89"/>
      <c r="AB609" s="178"/>
      <c r="AC609" s="178"/>
      <c r="AD609" s="172"/>
      <c r="AF609" s="9"/>
    </row>
    <row r="610" spans="1:57" x14ac:dyDescent="0.45">
      <c r="B610" s="190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89"/>
      <c r="AB610" s="178"/>
      <c r="AC610" s="178"/>
      <c r="AD610" s="172"/>
      <c r="AF610" s="9"/>
    </row>
    <row r="611" spans="1:57" x14ac:dyDescent="0.45">
      <c r="B611" s="190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89"/>
      <c r="AB611" s="178"/>
      <c r="AC611" s="178"/>
      <c r="AD611" s="172"/>
      <c r="AF611" s="9"/>
    </row>
    <row r="612" spans="1:57" x14ac:dyDescent="0.45">
      <c r="B612" s="190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89"/>
      <c r="AB612" s="178"/>
      <c r="AC612" s="178"/>
      <c r="AD612" s="172"/>
      <c r="AF612" s="9"/>
    </row>
    <row r="613" spans="1:57" x14ac:dyDescent="0.45">
      <c r="B613" s="190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89"/>
      <c r="AB613" s="178"/>
      <c r="AC613" s="178"/>
      <c r="AD613" s="172"/>
      <c r="AF613" s="9"/>
    </row>
    <row r="614" spans="1:57" x14ac:dyDescent="0.45">
      <c r="B614" s="190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89"/>
      <c r="AB614" s="178"/>
      <c r="AC614" s="178"/>
      <c r="AD614" s="172"/>
      <c r="AF614" s="9"/>
    </row>
    <row r="615" spans="1:57" x14ac:dyDescent="0.45">
      <c r="B615" s="190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89"/>
      <c r="AB615" s="178"/>
      <c r="AC615" s="178"/>
      <c r="AD615" s="172"/>
      <c r="AF615" s="9"/>
    </row>
    <row r="616" spans="1:57" x14ac:dyDescent="0.45">
      <c r="B616" s="190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89"/>
      <c r="AB616" s="178"/>
      <c r="AC616" s="178"/>
      <c r="AD616" s="172"/>
      <c r="AF616" s="9"/>
    </row>
    <row r="617" spans="1:57" x14ac:dyDescent="0.45">
      <c r="B617" s="190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89"/>
      <c r="AB617" s="178"/>
      <c r="AC617" s="178"/>
      <c r="AD617" s="172"/>
      <c r="AF617" s="9"/>
    </row>
    <row r="618" spans="1:57" x14ac:dyDescent="0.45">
      <c r="B618" s="190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89"/>
      <c r="AB618" s="178"/>
      <c r="AC618" s="178"/>
      <c r="AD618" s="172"/>
      <c r="AF618" s="9"/>
    </row>
    <row r="619" spans="1:57" ht="21" x14ac:dyDescent="0.45">
      <c r="B619" s="185"/>
      <c r="C619" s="172"/>
      <c r="D619" s="172"/>
      <c r="E619" s="172"/>
      <c r="F619" s="172"/>
      <c r="G619" s="172"/>
      <c r="H619" s="172"/>
      <c r="I619" s="172"/>
      <c r="J619" s="172"/>
      <c r="K619" s="172"/>
      <c r="L619" s="172"/>
      <c r="M619" s="172"/>
      <c r="N619" s="172"/>
      <c r="O619" s="172"/>
      <c r="P619" s="172"/>
      <c r="Q619" s="172"/>
      <c r="R619" s="172"/>
      <c r="S619" s="172"/>
      <c r="T619" s="172"/>
      <c r="U619" s="172"/>
      <c r="V619" s="172"/>
      <c r="W619" s="172"/>
      <c r="X619" s="172"/>
      <c r="Y619" s="172"/>
      <c r="Z619" s="172"/>
      <c r="AA619" s="185"/>
      <c r="AB619" s="178"/>
      <c r="AC619" s="178"/>
      <c r="AD619" s="172"/>
      <c r="AH619" s="5" t="s">
        <v>485</v>
      </c>
      <c r="AI619" s="5" t="s">
        <v>486</v>
      </c>
      <c r="AJ619" s="5" t="s">
        <v>487</v>
      </c>
      <c r="AK619" s="5" t="s">
        <v>488</v>
      </c>
      <c r="AL619" s="5" t="s">
        <v>489</v>
      </c>
      <c r="AM619" s="5" t="s">
        <v>504</v>
      </c>
      <c r="AN619" s="5" t="s">
        <v>505</v>
      </c>
      <c r="AO619" s="5" t="s">
        <v>574</v>
      </c>
      <c r="AP619" s="5" t="s">
        <v>144</v>
      </c>
      <c r="AQ619" s="5" t="s">
        <v>145</v>
      </c>
      <c r="AR619" s="5" t="s">
        <v>146</v>
      </c>
      <c r="AS619" s="5" t="s">
        <v>187</v>
      </c>
      <c r="AT619" s="5" t="s">
        <v>147</v>
      </c>
      <c r="AU619" s="5" t="s">
        <v>188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189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28" t="s">
        <v>232</v>
      </c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89"/>
      <c r="AB620" s="178"/>
      <c r="AC620" s="178"/>
      <c r="AD620" s="178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89"/>
      <c r="AB621" s="178"/>
      <c r="AC621" s="178"/>
      <c r="AD621" s="178"/>
      <c r="AF621" s="9"/>
      <c r="AH621" s="39">
        <v>0</v>
      </c>
      <c r="AI621" s="39">
        <v>0</v>
      </c>
      <c r="AJ621" s="39">
        <v>0</v>
      </c>
      <c r="AK621" s="39">
        <v>0</v>
      </c>
      <c r="AL621" s="39">
        <v>0</v>
      </c>
      <c r="AM621" s="39">
        <v>0</v>
      </c>
      <c r="AN621" s="39">
        <v>0</v>
      </c>
      <c r="AO621" s="39">
        <v>0</v>
      </c>
      <c r="AP621" s="39">
        <v>0</v>
      </c>
      <c r="AQ621" s="39">
        <v>0</v>
      </c>
      <c r="AR621" s="39">
        <v>0</v>
      </c>
      <c r="AS621" s="39">
        <v>0</v>
      </c>
      <c r="AT621" s="39">
        <v>0</v>
      </c>
      <c r="AU621" s="39">
        <v>0</v>
      </c>
      <c r="AV621" s="39">
        <v>0</v>
      </c>
      <c r="AW621" s="39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89"/>
      <c r="AB622" s="178"/>
      <c r="AC622" s="178"/>
      <c r="AD622" s="178"/>
      <c r="AF622" s="9"/>
      <c r="AH622" s="40">
        <f t="shared" ref="AH622:BE622" si="15">ROWS(C620:C659)-COUNTBLANK(C620:C659)</f>
        <v>0</v>
      </c>
      <c r="AI622" s="40">
        <f t="shared" si="15"/>
        <v>0</v>
      </c>
      <c r="AJ622" s="40">
        <f t="shared" si="15"/>
        <v>0</v>
      </c>
      <c r="AK622" s="40">
        <f t="shared" si="15"/>
        <v>0</v>
      </c>
      <c r="AL622" s="40">
        <f t="shared" si="15"/>
        <v>0</v>
      </c>
      <c r="AM622" s="40">
        <f t="shared" si="15"/>
        <v>0</v>
      </c>
      <c r="AN622" s="40">
        <f t="shared" si="15"/>
        <v>0</v>
      </c>
      <c r="AO622" s="40">
        <f t="shared" si="15"/>
        <v>0</v>
      </c>
      <c r="AP622" s="40">
        <f t="shared" si="15"/>
        <v>0</v>
      </c>
      <c r="AQ622" s="40">
        <f t="shared" si="15"/>
        <v>0</v>
      </c>
      <c r="AR622" s="40">
        <f t="shared" si="15"/>
        <v>0</v>
      </c>
      <c r="AS622" s="40">
        <f t="shared" si="15"/>
        <v>0</v>
      </c>
      <c r="AT622" s="40">
        <f t="shared" si="15"/>
        <v>0</v>
      </c>
      <c r="AU622" s="40">
        <f t="shared" si="15"/>
        <v>0</v>
      </c>
      <c r="AV622" s="40">
        <f t="shared" si="15"/>
        <v>0</v>
      </c>
      <c r="AW622" s="40">
        <f t="shared" si="15"/>
        <v>0</v>
      </c>
      <c r="AX622" s="40">
        <f t="shared" si="15"/>
        <v>0</v>
      </c>
      <c r="AY622" s="40">
        <f t="shared" si="15"/>
        <v>0</v>
      </c>
      <c r="AZ622" s="40">
        <f t="shared" si="15"/>
        <v>0</v>
      </c>
      <c r="BA622" s="40">
        <f t="shared" si="15"/>
        <v>0</v>
      </c>
      <c r="BB622" s="40">
        <f t="shared" si="15"/>
        <v>0</v>
      </c>
      <c r="BC622" s="40">
        <f t="shared" si="15"/>
        <v>0</v>
      </c>
      <c r="BD622" s="40">
        <f t="shared" si="15"/>
        <v>0</v>
      </c>
      <c r="BE622" s="40">
        <f t="shared" si="15"/>
        <v>0</v>
      </c>
    </row>
    <row r="623" spans="1:57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89"/>
      <c r="AB623" s="178"/>
      <c r="AC623" s="178"/>
      <c r="AD623" s="178"/>
      <c r="AF623" s="9"/>
    </row>
    <row r="624" spans="1:57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89"/>
      <c r="AB624" s="178"/>
      <c r="AC624" s="178"/>
      <c r="AD624" s="178"/>
      <c r="AF624" s="9"/>
      <c r="AH624" s="22" t="s">
        <v>257</v>
      </c>
      <c r="AI624" s="22" t="s">
        <v>587</v>
      </c>
      <c r="AJ624" s="22" t="s">
        <v>590</v>
      </c>
      <c r="AK624" s="22" t="s">
        <v>588</v>
      </c>
      <c r="AL624" s="22" t="s">
        <v>589</v>
      </c>
    </row>
    <row r="625" spans="2:38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89"/>
      <c r="AB625" s="178"/>
      <c r="AC625" s="178"/>
      <c r="AD625" s="178"/>
      <c r="AF625" s="9"/>
      <c r="AH625" s="23">
        <f>ROWS(AA620:AA659)-COUNTBLANK(B620:B659)</f>
        <v>0</v>
      </c>
      <c r="AI625" s="23">
        <f>COUNTIF(AD620:AD659,"FALSE")</f>
        <v>0</v>
      </c>
      <c r="AJ625" s="23">
        <f>AH625-AI625</f>
        <v>0</v>
      </c>
      <c r="AK625" s="23">
        <f>COUNTIF(AC620:AC659,"O")</f>
        <v>0</v>
      </c>
      <c r="AL625" s="23">
        <f>COUNTIF(AC620:AC659,"*~?")</f>
        <v>0</v>
      </c>
    </row>
    <row r="626" spans="2:38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89"/>
      <c r="AB626" s="178"/>
      <c r="AC626" s="178"/>
      <c r="AD626" s="178"/>
      <c r="AF626" s="9"/>
    </row>
    <row r="627" spans="2:38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89"/>
      <c r="AB627" s="178"/>
      <c r="AC627" s="178"/>
      <c r="AD627" s="178"/>
      <c r="AF627" s="9"/>
      <c r="AH627" s="9"/>
      <c r="AI627" s="22" t="s">
        <v>455</v>
      </c>
      <c r="AJ627" s="22" t="s">
        <v>337</v>
      </c>
      <c r="AK627" s="22" t="s">
        <v>456</v>
      </c>
    </row>
    <row r="628" spans="2:38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89"/>
      <c r="AB628" s="178"/>
      <c r="AC628" s="178"/>
      <c r="AD628" s="178"/>
      <c r="AF628" s="9"/>
      <c r="AH628" s="22" t="s">
        <v>353</v>
      </c>
      <c r="AI628" s="25">
        <f>IF(ISNUMBER(SEARCH("A",A621)),COUNTIF(AD620:AD629,"False"),0)</f>
        <v>0</v>
      </c>
      <c r="AJ628" s="25">
        <f>IF(ISNUMBER(SEARCH("A",A621)),COUNTIF(AD650:AD659,"False"),0)</f>
        <v>0</v>
      </c>
      <c r="AK628" s="25">
        <f>IF(ISNUMBER(SEARCH("A",A621)),COUNTIF(AD630:AD649,"False"),0)</f>
        <v>0</v>
      </c>
    </row>
    <row r="629" spans="2:38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89"/>
      <c r="AB629" s="178"/>
      <c r="AC629" s="178"/>
      <c r="AD629" s="178"/>
      <c r="AF629" s="9"/>
      <c r="AH629" s="28"/>
    </row>
    <row r="630" spans="2:38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89"/>
      <c r="AB630" s="178"/>
      <c r="AC630" s="178"/>
      <c r="AD630" s="178"/>
      <c r="AF630" s="9"/>
      <c r="AH630" s="28"/>
    </row>
    <row r="631" spans="2:38" x14ac:dyDescent="0.45">
      <c r="B631" s="189"/>
      <c r="C631" s="171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89"/>
      <c r="AB631" s="178"/>
      <c r="AC631" s="178"/>
      <c r="AD631" s="178"/>
      <c r="AF631" s="9"/>
    </row>
    <row r="632" spans="2:38" x14ac:dyDescent="0.45">
      <c r="B632" s="189"/>
      <c r="C632" s="171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89"/>
      <c r="AB632" s="178"/>
      <c r="AC632" s="178"/>
      <c r="AD632" s="178"/>
      <c r="AF632" s="9"/>
    </row>
    <row r="633" spans="2:38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89"/>
      <c r="AB633" s="178"/>
      <c r="AC633" s="178"/>
      <c r="AD633" s="178"/>
      <c r="AF633" s="9"/>
    </row>
    <row r="634" spans="2:38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89"/>
      <c r="AB634" s="178"/>
      <c r="AC634" s="178"/>
      <c r="AD634" s="178"/>
      <c r="AF634" s="9"/>
    </row>
    <row r="635" spans="2:38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89"/>
      <c r="AB635" s="178"/>
      <c r="AC635" s="178"/>
      <c r="AD635" s="178"/>
      <c r="AF635" s="9"/>
    </row>
    <row r="636" spans="2:38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89"/>
      <c r="AB636" s="178"/>
      <c r="AC636" s="178"/>
      <c r="AD636" s="178"/>
      <c r="AF636" s="9"/>
    </row>
    <row r="637" spans="2:38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89"/>
      <c r="AB637" s="178"/>
      <c r="AC637" s="178"/>
      <c r="AD637" s="178"/>
      <c r="AF637" s="9"/>
    </row>
    <row r="638" spans="2:38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89"/>
      <c r="AB638" s="178"/>
      <c r="AC638" s="178"/>
      <c r="AD638" s="178"/>
      <c r="AF638" s="9"/>
    </row>
    <row r="639" spans="2:38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89"/>
      <c r="AB639" s="178"/>
      <c r="AC639" s="178"/>
      <c r="AD639" s="178"/>
      <c r="AF639" s="9"/>
    </row>
    <row r="640" spans="2:38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89"/>
      <c r="AB640" s="178"/>
      <c r="AC640" s="178"/>
      <c r="AD640" s="178"/>
      <c r="AF640" s="9"/>
    </row>
    <row r="641" spans="2:32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89"/>
      <c r="AB641" s="178"/>
      <c r="AC641" s="178"/>
      <c r="AD641" s="178"/>
      <c r="AF641" s="9"/>
    </row>
    <row r="642" spans="2:32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89"/>
      <c r="AB642" s="178"/>
      <c r="AC642" s="178"/>
      <c r="AD642" s="178"/>
      <c r="AF642" s="9"/>
    </row>
    <row r="643" spans="2:32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89"/>
      <c r="AB643" s="178"/>
      <c r="AC643" s="178"/>
      <c r="AD643" s="178"/>
      <c r="AF643" s="9"/>
    </row>
    <row r="644" spans="2:32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89"/>
      <c r="AB644" s="178"/>
      <c r="AC644" s="178"/>
      <c r="AD644" s="178"/>
      <c r="AF644" s="9"/>
    </row>
    <row r="645" spans="2:32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89"/>
      <c r="AB645" s="178"/>
      <c r="AC645" s="178"/>
      <c r="AD645" s="178"/>
      <c r="AF645" s="9"/>
    </row>
    <row r="646" spans="2:32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89"/>
      <c r="AB646" s="178"/>
      <c r="AC646" s="178"/>
      <c r="AD646" s="178"/>
      <c r="AF646" s="9"/>
    </row>
    <row r="647" spans="2:32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89"/>
      <c r="AB647" s="178"/>
      <c r="AC647" s="178"/>
      <c r="AD647" s="178"/>
      <c r="AF647" s="9"/>
    </row>
    <row r="648" spans="2:32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89"/>
      <c r="AB648" s="178"/>
      <c r="AC648" s="178"/>
      <c r="AD648" s="178"/>
      <c r="AF648" s="9"/>
    </row>
    <row r="649" spans="2:32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89"/>
      <c r="AB649" s="178"/>
      <c r="AC649" s="178"/>
      <c r="AD649" s="178"/>
      <c r="AF649" s="9"/>
    </row>
    <row r="650" spans="2:32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89"/>
      <c r="AB650" s="178"/>
      <c r="AC650" s="178"/>
      <c r="AD650" s="178"/>
      <c r="AF650" s="9"/>
    </row>
    <row r="651" spans="2:32" x14ac:dyDescent="0.45">
      <c r="B651" s="189"/>
      <c r="C651" s="171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89"/>
      <c r="AB651" s="178"/>
      <c r="AC651" s="178"/>
      <c r="AD651" s="178"/>
      <c r="AF651" s="9"/>
    </row>
    <row r="652" spans="2:32" x14ac:dyDescent="0.45">
      <c r="B652" s="189"/>
      <c r="C652" s="171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89"/>
      <c r="AB652" s="178"/>
      <c r="AC652" s="178"/>
      <c r="AD652" s="178"/>
      <c r="AF652" s="9"/>
    </row>
    <row r="653" spans="2:32" x14ac:dyDescent="0.45">
      <c r="B653" s="189"/>
      <c r="C653" s="171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89"/>
      <c r="AB653" s="178"/>
      <c r="AC653" s="178"/>
      <c r="AD653" s="178"/>
      <c r="AF653" s="9"/>
    </row>
    <row r="654" spans="2:32" x14ac:dyDescent="0.45">
      <c r="B654" s="189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89"/>
      <c r="AB654" s="178"/>
      <c r="AC654" s="178"/>
      <c r="AD654" s="178"/>
      <c r="AF654" s="9"/>
    </row>
    <row r="655" spans="2:32" x14ac:dyDescent="0.45">
      <c r="B655" s="189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89"/>
      <c r="AB655" s="178"/>
      <c r="AC655" s="178"/>
      <c r="AD655" s="178"/>
      <c r="AF655" s="9"/>
    </row>
    <row r="656" spans="2:32" x14ac:dyDescent="0.45">
      <c r="B656" s="189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89"/>
      <c r="AB656" s="178"/>
      <c r="AC656" s="178"/>
      <c r="AD656" s="178"/>
      <c r="AF656" s="9"/>
    </row>
    <row r="657" spans="1:57" x14ac:dyDescent="0.45">
      <c r="B657" s="189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89"/>
      <c r="AB657" s="178"/>
      <c r="AC657" s="178"/>
      <c r="AD657" s="178"/>
      <c r="AF657" s="9"/>
    </row>
    <row r="658" spans="1:57" x14ac:dyDescent="0.45">
      <c r="B658" s="189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89"/>
      <c r="AB658" s="178"/>
      <c r="AC658" s="178"/>
      <c r="AD658" s="178"/>
      <c r="AF658" s="9"/>
    </row>
    <row r="659" spans="1:57" ht="14.65" thickBot="1" x14ac:dyDescent="0.5">
      <c r="B659" s="189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89"/>
      <c r="AB659" s="178"/>
      <c r="AC659" s="178"/>
      <c r="AD659" s="178"/>
      <c r="AF659" s="9"/>
    </row>
    <row r="660" spans="1:57" s="12" customFormat="1" ht="21.75" thickTop="1" thickBot="1" x14ac:dyDescent="0.5">
      <c r="A660" s="8"/>
      <c r="B660" s="185"/>
      <c r="C660" s="172"/>
      <c r="D660" s="172"/>
      <c r="E660" s="172"/>
      <c r="F660" s="172"/>
      <c r="G660" s="172"/>
      <c r="H660" s="172"/>
      <c r="I660" s="172"/>
      <c r="J660" s="172"/>
      <c r="K660" s="172"/>
      <c r="L660" s="172"/>
      <c r="M660" s="172"/>
      <c r="N660" s="172"/>
      <c r="O660" s="172"/>
      <c r="P660" s="172"/>
      <c r="Q660" s="172"/>
      <c r="R660" s="172"/>
      <c r="S660" s="172"/>
      <c r="T660" s="172"/>
      <c r="U660" s="172"/>
      <c r="V660" s="172"/>
      <c r="W660" s="172"/>
      <c r="X660" s="172"/>
      <c r="Y660" s="172"/>
      <c r="Z660" s="172"/>
      <c r="AA660" s="185"/>
      <c r="AB660" s="178"/>
      <c r="AC660" s="178"/>
      <c r="AD660" s="172"/>
      <c r="AE660"/>
      <c r="AH660" s="5" t="s">
        <v>485</v>
      </c>
      <c r="AI660" s="5" t="s">
        <v>486</v>
      </c>
      <c r="AJ660" s="5" t="s">
        <v>487</v>
      </c>
      <c r="AK660" s="5" t="s">
        <v>488</v>
      </c>
      <c r="AL660" s="5" t="s">
        <v>489</v>
      </c>
      <c r="AM660" s="5" t="s">
        <v>504</v>
      </c>
      <c r="AN660" s="5" t="s">
        <v>505</v>
      </c>
      <c r="AO660" s="5" t="s">
        <v>574</v>
      </c>
      <c r="AP660" s="5" t="s">
        <v>144</v>
      </c>
      <c r="AQ660" s="5" t="s">
        <v>145</v>
      </c>
      <c r="AR660" s="5" t="s">
        <v>146</v>
      </c>
      <c r="AS660" s="5" t="s">
        <v>187</v>
      </c>
      <c r="AT660" s="5" t="s">
        <v>147</v>
      </c>
      <c r="AU660" s="5" t="s">
        <v>188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189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28" t="s">
        <v>233</v>
      </c>
      <c r="B661" s="189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89"/>
      <c r="AB661" s="178"/>
      <c r="AC661" s="178"/>
      <c r="AD661" s="172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89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89"/>
      <c r="AB662" s="178"/>
      <c r="AC662" s="178"/>
      <c r="AD662" s="172"/>
      <c r="AF662" s="9"/>
      <c r="AH662" s="39">
        <v>0</v>
      </c>
      <c r="AI662" s="39">
        <v>0</v>
      </c>
      <c r="AJ662" s="39">
        <v>0</v>
      </c>
      <c r="AK662" s="39">
        <v>0</v>
      </c>
      <c r="AL662" s="39">
        <v>0</v>
      </c>
      <c r="AM662" s="39">
        <v>0</v>
      </c>
      <c r="AN662" s="39">
        <v>0</v>
      </c>
      <c r="AO662" s="39">
        <v>0</v>
      </c>
      <c r="AP662" s="39">
        <v>0</v>
      </c>
      <c r="AQ662" s="39">
        <v>0</v>
      </c>
      <c r="AR662" s="39">
        <v>0</v>
      </c>
      <c r="AS662" s="39">
        <v>0</v>
      </c>
      <c r="AT662" s="39">
        <v>0</v>
      </c>
      <c r="AU662" s="39">
        <v>0</v>
      </c>
      <c r="AV662" s="39">
        <v>0</v>
      </c>
      <c r="AW662" s="39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89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89"/>
      <c r="AB663" s="178"/>
      <c r="AC663" s="178"/>
      <c r="AD663" s="172"/>
      <c r="AF663" s="9"/>
      <c r="AH663" s="40">
        <f t="shared" ref="AH663:BE663" si="16">ROWS(C661:C700)-COUNTBLANK(C661:C700)</f>
        <v>0</v>
      </c>
      <c r="AI663" s="40">
        <f t="shared" si="16"/>
        <v>0</v>
      </c>
      <c r="AJ663" s="40">
        <f t="shared" si="16"/>
        <v>0</v>
      </c>
      <c r="AK663" s="40">
        <f t="shared" si="16"/>
        <v>0</v>
      </c>
      <c r="AL663" s="40">
        <f t="shared" si="16"/>
        <v>0</v>
      </c>
      <c r="AM663" s="40">
        <f t="shared" si="16"/>
        <v>0</v>
      </c>
      <c r="AN663" s="40">
        <f t="shared" si="16"/>
        <v>0</v>
      </c>
      <c r="AO663" s="40">
        <f t="shared" si="16"/>
        <v>0</v>
      </c>
      <c r="AP663" s="40">
        <f t="shared" si="16"/>
        <v>0</v>
      </c>
      <c r="AQ663" s="40">
        <f t="shared" si="16"/>
        <v>0</v>
      </c>
      <c r="AR663" s="40">
        <f t="shared" si="16"/>
        <v>0</v>
      </c>
      <c r="AS663" s="40">
        <f t="shared" si="16"/>
        <v>0</v>
      </c>
      <c r="AT663" s="40">
        <f t="shared" si="16"/>
        <v>0</v>
      </c>
      <c r="AU663" s="40">
        <f t="shared" si="16"/>
        <v>0</v>
      </c>
      <c r="AV663" s="40">
        <f t="shared" si="16"/>
        <v>0</v>
      </c>
      <c r="AW663" s="40">
        <f t="shared" si="16"/>
        <v>0</v>
      </c>
      <c r="AX663" s="40">
        <f t="shared" si="16"/>
        <v>0</v>
      </c>
      <c r="AY663" s="40">
        <f t="shared" si="16"/>
        <v>0</v>
      </c>
      <c r="AZ663" s="40">
        <f t="shared" si="16"/>
        <v>0</v>
      </c>
      <c r="BA663" s="40">
        <f t="shared" si="16"/>
        <v>0</v>
      </c>
      <c r="BB663" s="40">
        <f t="shared" si="16"/>
        <v>0</v>
      </c>
      <c r="BC663" s="40">
        <f t="shared" si="16"/>
        <v>0</v>
      </c>
      <c r="BD663" s="40">
        <f t="shared" si="16"/>
        <v>0</v>
      </c>
      <c r="BE663" s="40">
        <f t="shared" si="16"/>
        <v>0</v>
      </c>
    </row>
    <row r="664" spans="1:57" x14ac:dyDescent="0.45">
      <c r="B664" s="189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89"/>
      <c r="AB664" s="178"/>
      <c r="AC664" s="178"/>
      <c r="AD664" s="172"/>
      <c r="AF664" s="9"/>
    </row>
    <row r="665" spans="1:57" x14ac:dyDescent="0.45">
      <c r="B665" s="189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89"/>
      <c r="AB665" s="178"/>
      <c r="AC665" s="178"/>
      <c r="AD665" s="172"/>
      <c r="AF665" s="9"/>
      <c r="AH665" s="22" t="s">
        <v>257</v>
      </c>
      <c r="AI665" s="22" t="s">
        <v>587</v>
      </c>
      <c r="AJ665" s="22" t="s">
        <v>590</v>
      </c>
      <c r="AK665" s="22" t="s">
        <v>588</v>
      </c>
      <c r="AL665" s="22" t="s">
        <v>589</v>
      </c>
    </row>
    <row r="666" spans="1:57" x14ac:dyDescent="0.45">
      <c r="B666" s="189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89"/>
      <c r="AB666" s="178"/>
      <c r="AC666" s="178"/>
      <c r="AD666" s="172"/>
      <c r="AF666" s="9"/>
      <c r="AH666" s="23">
        <f>ROWS(AA661:AA700)-COUNTBLANK(B661:B700)</f>
        <v>0</v>
      </c>
      <c r="AI666" s="23">
        <f>COUNTIF(AD661:AD700,"FALSE")</f>
        <v>0</v>
      </c>
      <c r="AJ666" s="23">
        <f>AH666-AI666</f>
        <v>0</v>
      </c>
      <c r="AK666" s="23">
        <f>COUNTIF(AC661:AC700,"O")</f>
        <v>0</v>
      </c>
      <c r="AL666" s="23">
        <f>COUNTIF(AC661:AC700,"*~?")</f>
        <v>0</v>
      </c>
    </row>
    <row r="667" spans="1:57" x14ac:dyDescent="0.45">
      <c r="B667" s="189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89"/>
      <c r="AB667" s="178"/>
      <c r="AC667" s="178"/>
      <c r="AD667" s="172"/>
      <c r="AF667" s="9"/>
    </row>
    <row r="668" spans="1:57" x14ac:dyDescent="0.45">
      <c r="B668" s="189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89"/>
      <c r="AB668" s="178"/>
      <c r="AC668" s="178"/>
      <c r="AD668" s="172"/>
      <c r="AF668" s="9"/>
      <c r="AH668" s="9"/>
      <c r="AI668" s="22" t="s">
        <v>455</v>
      </c>
      <c r="AJ668" s="22" t="s">
        <v>337</v>
      </c>
      <c r="AK668" s="22" t="s">
        <v>456</v>
      </c>
    </row>
    <row r="669" spans="1:57" x14ac:dyDescent="0.45">
      <c r="B669" s="189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89"/>
      <c r="AB669" s="178"/>
      <c r="AC669" s="178"/>
      <c r="AD669" s="172"/>
      <c r="AF669" s="9"/>
      <c r="AH669" s="22" t="s">
        <v>353</v>
      </c>
      <c r="AI669" s="25">
        <f>IF(ISNUMBER(SEARCH("A",A662)),COUNTIF(AD661:AD670,"False"),0)</f>
        <v>0</v>
      </c>
      <c r="AJ669" s="25">
        <f>IF(ISNUMBER(SEARCH("A",A662)),COUNTIF(AD691:AD700,"False"),0)</f>
        <v>0</v>
      </c>
      <c r="AK669" s="25">
        <f>IF(ISNUMBER(SEARCH("A",A662)),COUNTIF(AD671:AD690,"False"),0)</f>
        <v>0</v>
      </c>
    </row>
    <row r="670" spans="1:57" x14ac:dyDescent="0.45">
      <c r="B670" s="189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89"/>
      <c r="AB670" s="178"/>
      <c r="AC670" s="178"/>
      <c r="AD670" s="172"/>
      <c r="AF670" s="9"/>
      <c r="AH670" s="28"/>
    </row>
    <row r="671" spans="1:57" x14ac:dyDescent="0.45">
      <c r="B671" s="189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89"/>
      <c r="AB671" s="178"/>
      <c r="AC671" s="178"/>
      <c r="AD671" s="172"/>
      <c r="AF671" s="9"/>
      <c r="AH671" s="28"/>
    </row>
    <row r="672" spans="1:57" x14ac:dyDescent="0.45">
      <c r="B672" s="189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89"/>
      <c r="AB672" s="178"/>
      <c r="AC672" s="178"/>
      <c r="AD672" s="172"/>
      <c r="AF672" s="9"/>
    </row>
    <row r="673" spans="2:32" x14ac:dyDescent="0.45">
      <c r="B673" s="189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89"/>
      <c r="AB673" s="178"/>
      <c r="AC673" s="178"/>
      <c r="AD673" s="172"/>
      <c r="AF673" s="9"/>
    </row>
    <row r="674" spans="2:32" x14ac:dyDescent="0.45">
      <c r="B674" s="189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89"/>
      <c r="AB674" s="178"/>
      <c r="AC674" s="178"/>
      <c r="AD674" s="172"/>
      <c r="AF674" s="9"/>
    </row>
    <row r="675" spans="2:32" x14ac:dyDescent="0.45">
      <c r="B675" s="189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89"/>
      <c r="AB675" s="178"/>
      <c r="AC675" s="178"/>
      <c r="AD675" s="172"/>
      <c r="AF675" s="9"/>
    </row>
    <row r="676" spans="2:32" x14ac:dyDescent="0.45">
      <c r="B676" s="189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89"/>
      <c r="AB676" s="178"/>
      <c r="AC676" s="178"/>
      <c r="AD676" s="172"/>
      <c r="AF676" s="9"/>
    </row>
    <row r="677" spans="2:32" x14ac:dyDescent="0.45">
      <c r="B677" s="189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89"/>
      <c r="AB677" s="178"/>
      <c r="AC677" s="178"/>
      <c r="AD677" s="172"/>
      <c r="AF677" s="9"/>
    </row>
    <row r="678" spans="2:32" x14ac:dyDescent="0.45">
      <c r="B678" s="189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89"/>
      <c r="AB678" s="178"/>
      <c r="AC678" s="178"/>
      <c r="AD678" s="172"/>
      <c r="AF678" s="9"/>
    </row>
    <row r="679" spans="2:32" x14ac:dyDescent="0.45">
      <c r="B679" s="189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89"/>
      <c r="AB679" s="178"/>
      <c r="AC679" s="178"/>
      <c r="AD679" s="172"/>
      <c r="AF679" s="9"/>
    </row>
    <row r="680" spans="2:32" x14ac:dyDescent="0.45">
      <c r="B680" s="189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89"/>
      <c r="AB680" s="178"/>
      <c r="AC680" s="178"/>
      <c r="AD680" s="172"/>
      <c r="AF680" s="9"/>
    </row>
    <row r="681" spans="2:32" x14ac:dyDescent="0.45">
      <c r="B681" s="189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89"/>
      <c r="AB681" s="178"/>
      <c r="AC681" s="178"/>
      <c r="AD681" s="172"/>
      <c r="AF681" s="9"/>
    </row>
    <row r="682" spans="2:32" x14ac:dyDescent="0.45">
      <c r="B682" s="189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89"/>
      <c r="AB682" s="178"/>
      <c r="AC682" s="178"/>
      <c r="AD682" s="172"/>
      <c r="AF682" s="9"/>
    </row>
    <row r="683" spans="2:32" x14ac:dyDescent="0.45">
      <c r="B683" s="189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89"/>
      <c r="AB683" s="178"/>
      <c r="AC683" s="178"/>
      <c r="AD683" s="172"/>
      <c r="AF683" s="9"/>
    </row>
    <row r="684" spans="2:32" x14ac:dyDescent="0.45">
      <c r="B684" s="189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89"/>
      <c r="AB684" s="178"/>
      <c r="AC684" s="178"/>
      <c r="AD684" s="172"/>
      <c r="AF684" s="9"/>
    </row>
    <row r="685" spans="2:32" x14ac:dyDescent="0.45">
      <c r="B685" s="189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89"/>
      <c r="AB685" s="178"/>
      <c r="AC685" s="178"/>
      <c r="AD685" s="172"/>
      <c r="AF685" s="9"/>
    </row>
    <row r="686" spans="2:32" x14ac:dyDescent="0.45">
      <c r="B686" s="189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89"/>
      <c r="AB686" s="178"/>
      <c r="AC686" s="178"/>
      <c r="AD686" s="172"/>
      <c r="AF686" s="9"/>
    </row>
    <row r="687" spans="2:32" x14ac:dyDescent="0.45">
      <c r="B687" s="189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89"/>
      <c r="AB687" s="178"/>
      <c r="AC687" s="178"/>
      <c r="AD687" s="172"/>
      <c r="AF687" s="9"/>
    </row>
    <row r="688" spans="2:32" x14ac:dyDescent="0.45">
      <c r="B688" s="189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89"/>
      <c r="AB688" s="178"/>
      <c r="AC688" s="178"/>
      <c r="AD688" s="172"/>
      <c r="AF688" s="9"/>
    </row>
    <row r="689" spans="1:57" x14ac:dyDescent="0.45">
      <c r="B689" s="189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89"/>
      <c r="AB689" s="178"/>
      <c r="AC689" s="178"/>
      <c r="AD689" s="172"/>
      <c r="AF689" s="9"/>
    </row>
    <row r="690" spans="1:57" x14ac:dyDescent="0.45">
      <c r="B690" s="189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89"/>
      <c r="AB690" s="178"/>
      <c r="AC690" s="178"/>
      <c r="AD690" s="172"/>
      <c r="AF690" s="9"/>
    </row>
    <row r="691" spans="1:57" x14ac:dyDescent="0.45">
      <c r="B691" s="189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89"/>
      <c r="AB691" s="178"/>
      <c r="AC691" s="178"/>
      <c r="AD691" s="172"/>
      <c r="AF691" s="9"/>
    </row>
    <row r="692" spans="1:57" x14ac:dyDescent="0.45">
      <c r="B692" s="189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89"/>
      <c r="AB692" s="178"/>
      <c r="AC692" s="178"/>
      <c r="AD692" s="172"/>
      <c r="AF692" s="9"/>
    </row>
    <row r="693" spans="1:57" x14ac:dyDescent="0.45">
      <c r="B693" s="189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89"/>
      <c r="AB693" s="178"/>
      <c r="AC693" s="178"/>
      <c r="AD693" s="172"/>
      <c r="AF693" s="9"/>
    </row>
    <row r="694" spans="1:57" x14ac:dyDescent="0.45">
      <c r="B694" s="189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89"/>
      <c r="AB694" s="178"/>
      <c r="AC694" s="178"/>
      <c r="AD694" s="172"/>
      <c r="AF694" s="9"/>
    </row>
    <row r="695" spans="1:57" x14ac:dyDescent="0.45">
      <c r="B695" s="189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89"/>
      <c r="AB695" s="178"/>
      <c r="AC695" s="178"/>
      <c r="AD695" s="172"/>
      <c r="AF695" s="9"/>
    </row>
    <row r="696" spans="1:57" x14ac:dyDescent="0.45">
      <c r="B696" s="189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89"/>
      <c r="AB696" s="178"/>
      <c r="AC696" s="178"/>
      <c r="AD696" s="172"/>
      <c r="AF696" s="9"/>
    </row>
    <row r="697" spans="1:57" x14ac:dyDescent="0.45">
      <c r="B697" s="189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89"/>
      <c r="AB697" s="178"/>
      <c r="AC697" s="178"/>
      <c r="AD697" s="172"/>
      <c r="AF697" s="9"/>
    </row>
    <row r="698" spans="1:57" x14ac:dyDescent="0.45">
      <c r="B698" s="189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89"/>
      <c r="AB698" s="178"/>
      <c r="AC698" s="178"/>
      <c r="AD698" s="172"/>
      <c r="AF698" s="9"/>
    </row>
    <row r="699" spans="1:57" x14ac:dyDescent="0.45">
      <c r="B699" s="189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89"/>
      <c r="AB699" s="178"/>
      <c r="AC699" s="178"/>
      <c r="AD699" s="172"/>
      <c r="AF699" s="9"/>
    </row>
    <row r="700" spans="1:57" ht="14.65" thickBot="1" x14ac:dyDescent="0.5">
      <c r="B700" s="189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89"/>
      <c r="AB700" s="178"/>
      <c r="AC700" s="178"/>
      <c r="AD700" s="172"/>
      <c r="AF700" s="9"/>
    </row>
    <row r="701" spans="1:57" s="12" customFormat="1" ht="21.75" thickTop="1" thickBot="1" x14ac:dyDescent="0.5">
      <c r="A701" s="8"/>
      <c r="B701" s="18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86"/>
      <c r="AB701" s="178"/>
      <c r="AC701" s="178"/>
      <c r="AD701" s="172"/>
      <c r="AE701"/>
      <c r="AF701" s="13"/>
      <c r="AH701" s="5" t="s">
        <v>485</v>
      </c>
      <c r="AI701" s="5" t="s">
        <v>486</v>
      </c>
      <c r="AJ701" s="5" t="s">
        <v>487</v>
      </c>
      <c r="AK701" s="5" t="s">
        <v>488</v>
      </c>
      <c r="AL701" s="5" t="s">
        <v>489</v>
      </c>
      <c r="AM701" s="5" t="s">
        <v>504</v>
      </c>
      <c r="AN701" s="5" t="s">
        <v>505</v>
      </c>
      <c r="AO701" s="5" t="s">
        <v>574</v>
      </c>
      <c r="AP701" s="5" t="s">
        <v>144</v>
      </c>
      <c r="AQ701" s="5" t="s">
        <v>145</v>
      </c>
      <c r="AR701" s="5" t="s">
        <v>146</v>
      </c>
      <c r="AS701" s="5" t="s">
        <v>187</v>
      </c>
      <c r="AT701" s="5" t="s">
        <v>147</v>
      </c>
      <c r="AU701" s="5" t="s">
        <v>188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189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28" t="s">
        <v>234</v>
      </c>
      <c r="B702" s="190"/>
      <c r="C702" s="177"/>
      <c r="D702" s="177"/>
      <c r="E702" s="177"/>
      <c r="F702" s="177"/>
      <c r="G702" s="177"/>
      <c r="H702" s="177"/>
      <c r="I702" s="177"/>
      <c r="J702" s="177"/>
      <c r="K702" s="177"/>
      <c r="L702" s="177"/>
      <c r="M702" s="177"/>
      <c r="N702" s="177"/>
      <c r="O702" s="177"/>
      <c r="P702" s="177"/>
      <c r="Q702" s="177"/>
      <c r="R702" s="177"/>
      <c r="S702" s="177"/>
      <c r="T702" s="177"/>
      <c r="U702" s="177"/>
      <c r="V702" s="177"/>
      <c r="W702" s="177"/>
      <c r="X702" s="177"/>
      <c r="Y702" s="177"/>
      <c r="Z702" s="171"/>
      <c r="AA702" s="189"/>
      <c r="AB702" s="178"/>
      <c r="AC702" s="178"/>
      <c r="AD702" s="172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89"/>
      <c r="AB703" s="178"/>
      <c r="AC703" s="178"/>
      <c r="AD703" s="172"/>
      <c r="AF703" s="9"/>
      <c r="AH703" s="39">
        <v>0</v>
      </c>
      <c r="AI703" s="39">
        <v>0</v>
      </c>
      <c r="AJ703" s="39">
        <v>0</v>
      </c>
      <c r="AK703" s="39">
        <v>0</v>
      </c>
      <c r="AL703" s="39">
        <v>0</v>
      </c>
      <c r="AM703" s="39">
        <v>0</v>
      </c>
      <c r="AN703" s="39">
        <v>0</v>
      </c>
      <c r="AO703" s="39">
        <v>0</v>
      </c>
      <c r="AP703" s="39">
        <v>0</v>
      </c>
      <c r="AQ703" s="39">
        <v>0</v>
      </c>
      <c r="AR703" s="39">
        <v>0</v>
      </c>
      <c r="AS703" s="39">
        <v>0</v>
      </c>
      <c r="AT703" s="39">
        <v>0</v>
      </c>
      <c r="AU703" s="39">
        <v>0</v>
      </c>
      <c r="AV703" s="39">
        <v>0</v>
      </c>
      <c r="AW703" s="39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89"/>
      <c r="AB704" s="178"/>
      <c r="AC704" s="178"/>
      <c r="AD704" s="172"/>
      <c r="AF704" s="9"/>
      <c r="AH704" s="40">
        <f t="shared" ref="AH704:BE704" si="17">ROWS(C702:C741)-COUNTBLANK(C702:C741)</f>
        <v>0</v>
      </c>
      <c r="AI704" s="40">
        <f t="shared" si="17"/>
        <v>0</v>
      </c>
      <c r="AJ704" s="40">
        <f t="shared" si="17"/>
        <v>0</v>
      </c>
      <c r="AK704" s="40">
        <f t="shared" si="17"/>
        <v>0</v>
      </c>
      <c r="AL704" s="40">
        <f t="shared" si="17"/>
        <v>0</v>
      </c>
      <c r="AM704" s="40">
        <f t="shared" si="17"/>
        <v>0</v>
      </c>
      <c r="AN704" s="40">
        <f t="shared" si="17"/>
        <v>0</v>
      </c>
      <c r="AO704" s="40">
        <f t="shared" si="17"/>
        <v>0</v>
      </c>
      <c r="AP704" s="40">
        <f t="shared" si="17"/>
        <v>0</v>
      </c>
      <c r="AQ704" s="40">
        <f t="shared" si="17"/>
        <v>0</v>
      </c>
      <c r="AR704" s="40">
        <f t="shared" si="17"/>
        <v>0</v>
      </c>
      <c r="AS704" s="40">
        <f t="shared" si="17"/>
        <v>0</v>
      </c>
      <c r="AT704" s="40">
        <f t="shared" si="17"/>
        <v>0</v>
      </c>
      <c r="AU704" s="40">
        <f t="shared" si="17"/>
        <v>0</v>
      </c>
      <c r="AV704" s="40">
        <f t="shared" si="17"/>
        <v>0</v>
      </c>
      <c r="AW704" s="40">
        <f t="shared" si="17"/>
        <v>0</v>
      </c>
      <c r="AX704" s="40">
        <f t="shared" si="17"/>
        <v>0</v>
      </c>
      <c r="AY704" s="40">
        <f t="shared" si="17"/>
        <v>0</v>
      </c>
      <c r="AZ704" s="40">
        <f t="shared" si="17"/>
        <v>0</v>
      </c>
      <c r="BA704" s="40">
        <f t="shared" si="17"/>
        <v>0</v>
      </c>
      <c r="BB704" s="40">
        <f t="shared" si="17"/>
        <v>0</v>
      </c>
      <c r="BC704" s="40">
        <f t="shared" si="17"/>
        <v>0</v>
      </c>
      <c r="BD704" s="40">
        <f t="shared" si="17"/>
        <v>0</v>
      </c>
      <c r="BE704" s="40">
        <f t="shared" si="17"/>
        <v>0</v>
      </c>
    </row>
    <row r="705" spans="2:38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89"/>
      <c r="AB705" s="178"/>
      <c r="AC705" s="178"/>
      <c r="AD705" s="172"/>
      <c r="AF705" s="9"/>
    </row>
    <row r="706" spans="2:38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89"/>
      <c r="AB706" s="178"/>
      <c r="AC706" s="178"/>
      <c r="AD706" s="172"/>
      <c r="AF706" s="9"/>
      <c r="AH706" s="22" t="s">
        <v>257</v>
      </c>
      <c r="AI706" s="22" t="s">
        <v>587</v>
      </c>
      <c r="AJ706" s="22" t="s">
        <v>590</v>
      </c>
      <c r="AK706" s="22" t="s">
        <v>588</v>
      </c>
      <c r="AL706" s="22" t="s">
        <v>589</v>
      </c>
    </row>
    <row r="707" spans="2:38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89"/>
      <c r="AB707" s="178"/>
      <c r="AC707" s="178"/>
      <c r="AD707" s="172"/>
      <c r="AF707" s="9"/>
      <c r="AH707" s="23">
        <f>ROWS(AA702:AA741)-COUNTBLANK(B702:B741)</f>
        <v>0</v>
      </c>
      <c r="AI707" s="23">
        <f>COUNTIF(AD702:AD741,"FALSE")</f>
        <v>0</v>
      </c>
      <c r="AJ707" s="23">
        <f>AH707-AI707</f>
        <v>0</v>
      </c>
      <c r="AK707" s="23">
        <f>COUNTIF(AC702:AC741,"O")</f>
        <v>0</v>
      </c>
      <c r="AL707" s="23">
        <f>COUNTIF(AC702:AC741,"*~?")</f>
        <v>0</v>
      </c>
    </row>
    <row r="708" spans="2:38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89"/>
      <c r="AB708" s="178"/>
      <c r="AC708" s="178"/>
      <c r="AD708" s="172"/>
      <c r="AF708" s="9"/>
    </row>
    <row r="709" spans="2:38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89"/>
      <c r="AB709" s="178"/>
      <c r="AC709" s="178"/>
      <c r="AD709" s="172"/>
      <c r="AF709" s="9"/>
      <c r="AH709" s="9"/>
      <c r="AI709" s="22" t="s">
        <v>455</v>
      </c>
      <c r="AJ709" s="22" t="s">
        <v>337</v>
      </c>
      <c r="AK709" s="22" t="s">
        <v>456</v>
      </c>
    </row>
    <row r="710" spans="2:38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89"/>
      <c r="AB710" s="178"/>
      <c r="AC710" s="178"/>
      <c r="AD710" s="172"/>
      <c r="AF710" s="9"/>
      <c r="AH710" s="22" t="s">
        <v>353</v>
      </c>
      <c r="AI710" s="25">
        <f>IF(ISNUMBER(SEARCH("A",A703)),COUNTIF(AD702:AD711,"False"),0)</f>
        <v>0</v>
      </c>
      <c r="AJ710" s="25">
        <f>IF(ISNUMBER(SEARCH("A",A703)),COUNTIF(AD732:AD741,"False"),0)</f>
        <v>0</v>
      </c>
      <c r="AK710" s="25">
        <f>IF(ISNUMBER(SEARCH("A",A703)),COUNTIF(AD712:AD731,"False"),0)</f>
        <v>0</v>
      </c>
    </row>
    <row r="711" spans="2:38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89"/>
      <c r="AB711" s="178"/>
      <c r="AC711" s="178"/>
      <c r="AD711" s="172"/>
      <c r="AF711" s="9"/>
      <c r="AH711" s="28"/>
    </row>
    <row r="712" spans="2:38" x14ac:dyDescent="0.45">
      <c r="B712" s="190"/>
      <c r="C712" s="171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89"/>
      <c r="AB712" s="178"/>
      <c r="AC712" s="178"/>
      <c r="AD712" s="172"/>
      <c r="AF712" s="9"/>
      <c r="AH712" s="28"/>
    </row>
    <row r="713" spans="2:38" x14ac:dyDescent="0.45">
      <c r="B713" s="190"/>
      <c r="C713" s="171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89"/>
      <c r="AB713" s="178"/>
      <c r="AC713" s="178"/>
      <c r="AD713" s="172"/>
      <c r="AF713" s="9"/>
    </row>
    <row r="714" spans="2:38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89"/>
      <c r="AB714" s="178"/>
      <c r="AC714" s="178"/>
      <c r="AD714" s="172"/>
      <c r="AF714" s="9"/>
    </row>
    <row r="715" spans="2:38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89"/>
      <c r="AB715" s="178"/>
      <c r="AC715" s="178"/>
      <c r="AD715" s="172"/>
      <c r="AF715" s="9"/>
    </row>
    <row r="716" spans="2:38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89"/>
      <c r="AB716" s="178"/>
      <c r="AC716" s="178"/>
      <c r="AD716" s="172"/>
      <c r="AF716" s="9"/>
    </row>
    <row r="717" spans="2:38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89"/>
      <c r="AB717" s="178"/>
      <c r="AC717" s="178"/>
      <c r="AD717" s="172"/>
      <c r="AF717" s="9"/>
    </row>
    <row r="718" spans="2:38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89"/>
      <c r="AB718" s="178"/>
      <c r="AC718" s="178"/>
      <c r="AD718" s="172"/>
      <c r="AF718" s="9"/>
    </row>
    <row r="719" spans="2:38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89"/>
      <c r="AB719" s="178"/>
      <c r="AC719" s="178"/>
      <c r="AD719" s="172"/>
      <c r="AF719" s="9"/>
    </row>
    <row r="720" spans="2:38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89"/>
      <c r="AB720" s="178"/>
      <c r="AC720" s="178"/>
      <c r="AD720" s="172"/>
      <c r="AF720" s="9"/>
    </row>
    <row r="721" spans="2:32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89"/>
      <c r="AB721" s="178"/>
      <c r="AC721" s="178"/>
      <c r="AD721" s="172"/>
      <c r="AF721" s="9"/>
    </row>
    <row r="722" spans="2:32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89"/>
      <c r="AB722" s="178"/>
      <c r="AC722" s="178"/>
      <c r="AD722" s="172"/>
      <c r="AF722" s="9"/>
    </row>
    <row r="723" spans="2:32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89"/>
      <c r="AB723" s="178"/>
      <c r="AC723" s="178"/>
      <c r="AD723" s="172"/>
      <c r="AF723" s="9"/>
    </row>
    <row r="724" spans="2:32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89"/>
      <c r="AB724" s="178"/>
      <c r="AC724" s="178"/>
      <c r="AD724" s="172"/>
      <c r="AF724" s="9"/>
    </row>
    <row r="725" spans="2:32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89"/>
      <c r="AB725" s="178"/>
      <c r="AC725" s="178"/>
      <c r="AD725" s="172"/>
      <c r="AF725" s="9"/>
    </row>
    <row r="726" spans="2:32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89"/>
      <c r="AB726" s="178"/>
      <c r="AC726" s="178"/>
      <c r="AD726" s="172"/>
      <c r="AF726" s="9"/>
    </row>
    <row r="727" spans="2:32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89"/>
      <c r="AB727" s="178"/>
      <c r="AC727" s="178"/>
      <c r="AD727" s="172"/>
      <c r="AF727" s="9"/>
    </row>
    <row r="728" spans="2:32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89"/>
      <c r="AB728" s="178"/>
      <c r="AC728" s="178"/>
      <c r="AD728" s="172"/>
      <c r="AF728" s="9"/>
    </row>
    <row r="729" spans="2:32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89"/>
      <c r="AB729" s="178"/>
      <c r="AC729" s="178"/>
      <c r="AD729" s="172"/>
      <c r="AF729" s="9"/>
    </row>
    <row r="730" spans="2:32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89"/>
      <c r="AB730" s="178"/>
      <c r="AC730" s="178"/>
      <c r="AD730" s="172"/>
      <c r="AF730" s="9"/>
    </row>
    <row r="731" spans="2:32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89"/>
      <c r="AB731" s="178"/>
      <c r="AC731" s="178"/>
      <c r="AD731" s="172"/>
      <c r="AF731" s="9"/>
    </row>
    <row r="732" spans="2:32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89"/>
      <c r="AB732" s="178"/>
      <c r="AC732" s="178"/>
      <c r="AD732" s="172"/>
      <c r="AF732" s="9"/>
    </row>
    <row r="733" spans="2:32" x14ac:dyDescent="0.45">
      <c r="B733" s="190"/>
      <c r="C733" s="171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89"/>
      <c r="AB733" s="178"/>
      <c r="AC733" s="178"/>
      <c r="AD733" s="172"/>
      <c r="AF733" s="9"/>
    </row>
    <row r="734" spans="2:32" x14ac:dyDescent="0.45">
      <c r="B734" s="190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89"/>
      <c r="AB734" s="178"/>
      <c r="AC734" s="178"/>
      <c r="AD734" s="172"/>
      <c r="AF734" s="9"/>
    </row>
    <row r="735" spans="2:32" x14ac:dyDescent="0.45">
      <c r="B735" s="190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89"/>
      <c r="AB735" s="178"/>
      <c r="AC735" s="178"/>
      <c r="AD735" s="172"/>
      <c r="AF735" s="9"/>
    </row>
    <row r="736" spans="2:32" x14ac:dyDescent="0.45">
      <c r="B736" s="190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89"/>
      <c r="AB736" s="178"/>
      <c r="AC736" s="178"/>
      <c r="AD736" s="172"/>
      <c r="AF736" s="9"/>
    </row>
    <row r="737" spans="1:57" x14ac:dyDescent="0.45">
      <c r="B737" s="190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89"/>
      <c r="AB737" s="178"/>
      <c r="AC737" s="178"/>
      <c r="AD737" s="172"/>
      <c r="AF737" s="9"/>
    </row>
    <row r="738" spans="1:57" x14ac:dyDescent="0.45">
      <c r="B738" s="190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89"/>
      <c r="AB738" s="178"/>
      <c r="AC738" s="178"/>
      <c r="AD738" s="172"/>
      <c r="AF738" s="9"/>
    </row>
    <row r="739" spans="1:57" x14ac:dyDescent="0.45">
      <c r="B739" s="190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89"/>
      <c r="AB739" s="178"/>
      <c r="AC739" s="178"/>
      <c r="AD739" s="172"/>
      <c r="AF739" s="9"/>
    </row>
    <row r="740" spans="1:57" x14ac:dyDescent="0.45">
      <c r="B740" s="190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89"/>
      <c r="AB740" s="178"/>
      <c r="AC740" s="178"/>
      <c r="AD740" s="172"/>
      <c r="AF740" s="9"/>
    </row>
    <row r="741" spans="1:57" x14ac:dyDescent="0.45">
      <c r="B741" s="190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89"/>
      <c r="AB741" s="178"/>
      <c r="AC741" s="178"/>
      <c r="AD741" s="172"/>
      <c r="AF741" s="9"/>
    </row>
    <row r="742" spans="1:57" ht="21" x14ac:dyDescent="0.45">
      <c r="B742" s="185"/>
      <c r="C742" s="172"/>
      <c r="D742" s="172"/>
      <c r="E742" s="172"/>
      <c r="F742" s="172"/>
      <c r="G742" s="172"/>
      <c r="H742" s="172"/>
      <c r="I742" s="172"/>
      <c r="J742" s="172"/>
      <c r="K742" s="172"/>
      <c r="L742" s="172"/>
      <c r="M742" s="172"/>
      <c r="N742" s="172"/>
      <c r="O742" s="172"/>
      <c r="P742" s="172"/>
      <c r="Q742" s="172"/>
      <c r="R742" s="172"/>
      <c r="S742" s="172"/>
      <c r="T742" s="172"/>
      <c r="U742" s="172"/>
      <c r="V742" s="172"/>
      <c r="W742" s="172"/>
      <c r="X742" s="172"/>
      <c r="Y742" s="172"/>
      <c r="Z742" s="172"/>
      <c r="AA742" s="185"/>
      <c r="AB742" s="178"/>
      <c r="AC742" s="178"/>
      <c r="AD742" s="172"/>
      <c r="AH742" s="5" t="s">
        <v>485</v>
      </c>
      <c r="AI742" s="5" t="s">
        <v>486</v>
      </c>
      <c r="AJ742" s="5" t="s">
        <v>487</v>
      </c>
      <c r="AK742" s="5" t="s">
        <v>488</v>
      </c>
      <c r="AL742" s="5" t="s">
        <v>489</v>
      </c>
      <c r="AM742" s="5" t="s">
        <v>504</v>
      </c>
      <c r="AN742" s="5" t="s">
        <v>505</v>
      </c>
      <c r="AO742" s="5" t="s">
        <v>574</v>
      </c>
      <c r="AP742" s="5" t="s">
        <v>144</v>
      </c>
      <c r="AQ742" s="5" t="s">
        <v>145</v>
      </c>
      <c r="AR742" s="5" t="s">
        <v>146</v>
      </c>
      <c r="AS742" s="5" t="s">
        <v>187</v>
      </c>
      <c r="AT742" s="5" t="s">
        <v>147</v>
      </c>
      <c r="AU742" s="5" t="s">
        <v>188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189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28" t="s">
        <v>235</v>
      </c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89"/>
      <c r="AB743" s="178"/>
      <c r="AC743" s="178"/>
      <c r="AD743" s="178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89"/>
      <c r="AB744" s="178"/>
      <c r="AC744" s="178"/>
      <c r="AD744" s="178"/>
      <c r="AF744" s="9"/>
      <c r="AH744" s="39">
        <v>0</v>
      </c>
      <c r="AI744" s="39">
        <v>0</v>
      </c>
      <c r="AJ744" s="39">
        <v>0</v>
      </c>
      <c r="AK744" s="39">
        <v>0</v>
      </c>
      <c r="AL744" s="39">
        <v>0</v>
      </c>
      <c r="AM744" s="39">
        <v>0</v>
      </c>
      <c r="AN744" s="39">
        <v>0</v>
      </c>
      <c r="AO744" s="39">
        <v>0</v>
      </c>
      <c r="AP744" s="39">
        <v>0</v>
      </c>
      <c r="AQ744" s="39">
        <v>0</v>
      </c>
      <c r="AR744" s="39">
        <v>0</v>
      </c>
      <c r="AS744" s="39">
        <v>0</v>
      </c>
      <c r="AT744" s="39">
        <v>0</v>
      </c>
      <c r="AU744" s="39">
        <v>0</v>
      </c>
      <c r="AV744" s="39">
        <v>0</v>
      </c>
      <c r="AW744" s="39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89"/>
      <c r="AB745" s="178"/>
      <c r="AC745" s="178"/>
      <c r="AD745" s="178"/>
      <c r="AF745" s="9"/>
      <c r="AH745" s="40">
        <f t="shared" ref="AH745:BE745" si="18">ROWS(C743:C782)-COUNTBLANK(C743:C782)</f>
        <v>0</v>
      </c>
      <c r="AI745" s="40">
        <f t="shared" si="18"/>
        <v>0</v>
      </c>
      <c r="AJ745" s="40">
        <f t="shared" si="18"/>
        <v>0</v>
      </c>
      <c r="AK745" s="40">
        <f t="shared" si="18"/>
        <v>0</v>
      </c>
      <c r="AL745" s="40">
        <f t="shared" si="18"/>
        <v>0</v>
      </c>
      <c r="AM745" s="40">
        <f t="shared" si="18"/>
        <v>0</v>
      </c>
      <c r="AN745" s="40">
        <f t="shared" si="18"/>
        <v>0</v>
      </c>
      <c r="AO745" s="40">
        <f t="shared" si="18"/>
        <v>0</v>
      </c>
      <c r="AP745" s="40">
        <f t="shared" si="18"/>
        <v>0</v>
      </c>
      <c r="AQ745" s="40">
        <f t="shared" si="18"/>
        <v>0</v>
      </c>
      <c r="AR745" s="40">
        <f t="shared" si="18"/>
        <v>0</v>
      </c>
      <c r="AS745" s="40">
        <f t="shared" si="18"/>
        <v>0</v>
      </c>
      <c r="AT745" s="40">
        <f t="shared" si="18"/>
        <v>0</v>
      </c>
      <c r="AU745" s="40">
        <f t="shared" si="18"/>
        <v>0</v>
      </c>
      <c r="AV745" s="40">
        <f t="shared" si="18"/>
        <v>0</v>
      </c>
      <c r="AW745" s="40">
        <f t="shared" si="18"/>
        <v>0</v>
      </c>
      <c r="AX745" s="40">
        <f t="shared" si="18"/>
        <v>0</v>
      </c>
      <c r="AY745" s="40">
        <f t="shared" si="18"/>
        <v>0</v>
      </c>
      <c r="AZ745" s="40">
        <f t="shared" si="18"/>
        <v>0</v>
      </c>
      <c r="BA745" s="40">
        <f t="shared" si="18"/>
        <v>0</v>
      </c>
      <c r="BB745" s="40">
        <f t="shared" si="18"/>
        <v>0</v>
      </c>
      <c r="BC745" s="40">
        <f t="shared" si="18"/>
        <v>0</v>
      </c>
      <c r="BD745" s="40">
        <f t="shared" si="18"/>
        <v>0</v>
      </c>
      <c r="BE745" s="40">
        <f t="shared" si="18"/>
        <v>0</v>
      </c>
    </row>
    <row r="746" spans="1:57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89"/>
      <c r="AB746" s="178"/>
      <c r="AC746" s="178"/>
      <c r="AD746" s="178"/>
      <c r="AF746" s="9"/>
    </row>
    <row r="747" spans="1:57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89"/>
      <c r="AB747" s="178"/>
      <c r="AC747" s="178"/>
      <c r="AD747" s="178"/>
      <c r="AF747" s="9"/>
      <c r="AH747" s="22" t="s">
        <v>257</v>
      </c>
      <c r="AI747" s="22" t="s">
        <v>587</v>
      </c>
      <c r="AJ747" s="22" t="s">
        <v>590</v>
      </c>
      <c r="AK747" s="22" t="s">
        <v>588</v>
      </c>
      <c r="AL747" s="22" t="s">
        <v>589</v>
      </c>
    </row>
    <row r="748" spans="1:57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89"/>
      <c r="AB748" s="178"/>
      <c r="AC748" s="178"/>
      <c r="AD748" s="178"/>
      <c r="AF748" s="9"/>
      <c r="AH748" s="23">
        <f>ROWS(AA743:AA782)-COUNTBLANK(B743:B782)</f>
        <v>0</v>
      </c>
      <c r="AI748" s="23">
        <f>COUNTIF(AD743:AD782,"FALSE")</f>
        <v>0</v>
      </c>
      <c r="AJ748" s="23">
        <f>AH748-AI748</f>
        <v>0</v>
      </c>
      <c r="AK748" s="23">
        <f>COUNTIF(AC743:AC782,"O")</f>
        <v>0</v>
      </c>
      <c r="AL748" s="23">
        <f>COUNTIF(AC743:AC782,"*~?")</f>
        <v>0</v>
      </c>
    </row>
    <row r="749" spans="1:57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89"/>
      <c r="AB749" s="178"/>
      <c r="AC749" s="178"/>
      <c r="AD749" s="178"/>
      <c r="AF749" s="9"/>
    </row>
    <row r="750" spans="1:57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89"/>
      <c r="AB750" s="178"/>
      <c r="AC750" s="178"/>
      <c r="AD750" s="178"/>
      <c r="AF750" s="9"/>
      <c r="AH750" s="9"/>
      <c r="AI750" s="22" t="s">
        <v>455</v>
      </c>
      <c r="AJ750" s="22" t="s">
        <v>337</v>
      </c>
      <c r="AK750" s="22" t="s">
        <v>456</v>
      </c>
    </row>
    <row r="751" spans="1:57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89"/>
      <c r="AB751" s="178"/>
      <c r="AC751" s="178"/>
      <c r="AD751" s="178"/>
      <c r="AF751" s="9"/>
      <c r="AH751" s="22" t="s">
        <v>353</v>
      </c>
      <c r="AI751" s="25">
        <f>IF(ISNUMBER(SEARCH("A",A744)),COUNTIF(AD743:AD752,"False"),0)</f>
        <v>0</v>
      </c>
      <c r="AJ751" s="25">
        <f>IF(ISNUMBER(SEARCH("A",A744)),COUNTIF(AD773:AD782,"False"),0)</f>
        <v>0</v>
      </c>
      <c r="AK751" s="25">
        <f>IF(ISNUMBER(SEARCH("A",A744)),COUNTIF(AD753:AD772,"False"),0)</f>
        <v>0</v>
      </c>
    </row>
    <row r="752" spans="1:57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89"/>
      <c r="AB752" s="178"/>
      <c r="AC752" s="178"/>
      <c r="AD752" s="178"/>
      <c r="AF752" s="9"/>
      <c r="AH752" s="28"/>
    </row>
    <row r="753" spans="2:34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89"/>
      <c r="AB753" s="178"/>
      <c r="AC753" s="178"/>
      <c r="AD753" s="178"/>
      <c r="AF753" s="9"/>
      <c r="AH753" s="28"/>
    </row>
    <row r="754" spans="2:34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89"/>
      <c r="AB754" s="178"/>
      <c r="AC754" s="178"/>
      <c r="AD754" s="178"/>
      <c r="AF754" s="9"/>
    </row>
    <row r="755" spans="2:34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89"/>
      <c r="AB755" s="178"/>
      <c r="AC755" s="178"/>
      <c r="AD755" s="178"/>
      <c r="AF755" s="9"/>
    </row>
    <row r="756" spans="2:34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89"/>
      <c r="AB756" s="178"/>
      <c r="AC756" s="178"/>
      <c r="AD756" s="178"/>
      <c r="AF756" s="9"/>
    </row>
    <row r="757" spans="2:34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89"/>
      <c r="AB757" s="178"/>
      <c r="AC757" s="178"/>
      <c r="AD757" s="178"/>
      <c r="AF757" s="9"/>
    </row>
    <row r="758" spans="2:34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89"/>
      <c r="AB758" s="178"/>
      <c r="AC758" s="178"/>
      <c r="AD758" s="178"/>
      <c r="AF758" s="9"/>
    </row>
    <row r="759" spans="2:34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89"/>
      <c r="AB759" s="178"/>
      <c r="AC759" s="178"/>
      <c r="AD759" s="178"/>
      <c r="AF759" s="9"/>
    </row>
    <row r="760" spans="2:34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89"/>
      <c r="AB760" s="178"/>
      <c r="AC760" s="178"/>
      <c r="AD760" s="178"/>
      <c r="AF760" s="9"/>
    </row>
    <row r="761" spans="2:34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89"/>
      <c r="AB761" s="178"/>
      <c r="AC761" s="178"/>
      <c r="AD761" s="178"/>
      <c r="AF761" s="9"/>
    </row>
    <row r="762" spans="2:34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89"/>
      <c r="AB762" s="178"/>
      <c r="AC762" s="178"/>
      <c r="AD762" s="178"/>
      <c r="AF762" s="9"/>
    </row>
    <row r="763" spans="2:34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89"/>
      <c r="AB763" s="178"/>
      <c r="AC763" s="178"/>
      <c r="AD763" s="178"/>
      <c r="AF763" s="9"/>
    </row>
    <row r="764" spans="2:34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89"/>
      <c r="AB764" s="178"/>
      <c r="AC764" s="178"/>
      <c r="AD764" s="178"/>
      <c r="AF764" s="9"/>
    </row>
    <row r="765" spans="2:34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89"/>
      <c r="AB765" s="178"/>
      <c r="AC765" s="178"/>
      <c r="AD765" s="178"/>
      <c r="AF765" s="9"/>
    </row>
    <row r="766" spans="2:34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89"/>
      <c r="AB766" s="178"/>
      <c r="AC766" s="178"/>
      <c r="AD766" s="178"/>
      <c r="AF766" s="9"/>
    </row>
    <row r="767" spans="2:34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89"/>
      <c r="AB767" s="178"/>
      <c r="AC767" s="178"/>
      <c r="AD767" s="178"/>
      <c r="AF767" s="9"/>
    </row>
    <row r="768" spans="2:34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89"/>
      <c r="AB768" s="178"/>
      <c r="AC768" s="178"/>
      <c r="AD768" s="178"/>
      <c r="AF768" s="9"/>
    </row>
    <row r="769" spans="1:57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89"/>
      <c r="AB769" s="178"/>
      <c r="AC769" s="178"/>
      <c r="AD769" s="178"/>
      <c r="AF769" s="9"/>
    </row>
    <row r="770" spans="1:57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89"/>
      <c r="AB770" s="178"/>
      <c r="AC770" s="178"/>
      <c r="AD770" s="178"/>
      <c r="AF770" s="9"/>
    </row>
    <row r="771" spans="1:57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89"/>
      <c r="AB771" s="178"/>
      <c r="AC771" s="178"/>
      <c r="AD771" s="178"/>
      <c r="AF771" s="9"/>
    </row>
    <row r="772" spans="1:57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89"/>
      <c r="AB772" s="178"/>
      <c r="AC772" s="178"/>
      <c r="AD772" s="178"/>
      <c r="AF772" s="9"/>
    </row>
    <row r="773" spans="1:57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89"/>
      <c r="AB773" s="178"/>
      <c r="AC773" s="178"/>
      <c r="AD773" s="178"/>
      <c r="AF773" s="9"/>
    </row>
    <row r="774" spans="1:57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89"/>
      <c r="AB774" s="178"/>
      <c r="AC774" s="178"/>
      <c r="AD774" s="178"/>
      <c r="AF774" s="9"/>
    </row>
    <row r="775" spans="1:57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89"/>
      <c r="AB775" s="178"/>
      <c r="AC775" s="178"/>
      <c r="AD775" s="178"/>
      <c r="AF775" s="9"/>
    </row>
    <row r="776" spans="1:57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89"/>
      <c r="AB776" s="178"/>
      <c r="AC776" s="178"/>
      <c r="AD776" s="178"/>
      <c r="AF776" s="9"/>
    </row>
    <row r="777" spans="1:57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89"/>
      <c r="AB777" s="178"/>
      <c r="AC777" s="178"/>
      <c r="AD777" s="178"/>
      <c r="AF777" s="9"/>
    </row>
    <row r="778" spans="1:57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89"/>
      <c r="AB778" s="178"/>
      <c r="AC778" s="178"/>
      <c r="AD778" s="178"/>
      <c r="AF778" s="9"/>
    </row>
    <row r="779" spans="1:57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89"/>
      <c r="AB779" s="178"/>
      <c r="AC779" s="178"/>
      <c r="AD779" s="178"/>
      <c r="AF779" s="9"/>
    </row>
    <row r="780" spans="1:57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89"/>
      <c r="AB780" s="178"/>
      <c r="AC780" s="178"/>
      <c r="AD780" s="178"/>
      <c r="AF780" s="9"/>
    </row>
    <row r="781" spans="1:57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89"/>
      <c r="AB781" s="178"/>
      <c r="AC781" s="178"/>
      <c r="AD781" s="178"/>
      <c r="AF781" s="9"/>
    </row>
    <row r="782" spans="1:57" ht="14.65" thickBot="1" x14ac:dyDescent="0.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89"/>
      <c r="AB782" s="178"/>
      <c r="AC782" s="178"/>
      <c r="AD782" s="178"/>
      <c r="AF782" s="9"/>
    </row>
    <row r="783" spans="1:57" s="12" customFormat="1" ht="21.75" thickTop="1" thickBot="1" x14ac:dyDescent="0.5">
      <c r="A783" s="8"/>
      <c r="B783" s="185"/>
      <c r="C783" s="172"/>
      <c r="D783" s="172"/>
      <c r="E783" s="172"/>
      <c r="F783" s="172"/>
      <c r="G783" s="172"/>
      <c r="H783" s="172"/>
      <c r="I783" s="172"/>
      <c r="J783" s="172"/>
      <c r="K783" s="172"/>
      <c r="L783" s="172"/>
      <c r="M783" s="172"/>
      <c r="N783" s="172"/>
      <c r="O783" s="172"/>
      <c r="P783" s="172"/>
      <c r="Q783" s="172"/>
      <c r="R783" s="172"/>
      <c r="S783" s="172"/>
      <c r="T783" s="172"/>
      <c r="U783" s="172"/>
      <c r="V783" s="172"/>
      <c r="W783" s="172"/>
      <c r="X783" s="172"/>
      <c r="Y783" s="172"/>
      <c r="Z783" s="172"/>
      <c r="AA783" s="185"/>
      <c r="AB783" s="178"/>
      <c r="AC783" s="178"/>
      <c r="AD783" s="172"/>
      <c r="AE783"/>
      <c r="AH783" s="5" t="s">
        <v>485</v>
      </c>
      <c r="AI783" s="5" t="s">
        <v>486</v>
      </c>
      <c r="AJ783" s="5" t="s">
        <v>487</v>
      </c>
      <c r="AK783" s="5" t="s">
        <v>488</v>
      </c>
      <c r="AL783" s="5" t="s">
        <v>489</v>
      </c>
      <c r="AM783" s="5" t="s">
        <v>504</v>
      </c>
      <c r="AN783" s="5" t="s">
        <v>505</v>
      </c>
      <c r="AO783" s="5" t="s">
        <v>574</v>
      </c>
      <c r="AP783" s="5" t="s">
        <v>144</v>
      </c>
      <c r="AQ783" s="5" t="s">
        <v>145</v>
      </c>
      <c r="AR783" s="5" t="s">
        <v>146</v>
      </c>
      <c r="AS783" s="5" t="s">
        <v>187</v>
      </c>
      <c r="AT783" s="5" t="s">
        <v>147</v>
      </c>
      <c r="AU783" s="5" t="s">
        <v>188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189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28" t="s">
        <v>236</v>
      </c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89"/>
      <c r="AB784" s="178"/>
      <c r="AC784" s="178"/>
      <c r="AD784" s="172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89"/>
      <c r="AB785" s="178"/>
      <c r="AC785" s="178"/>
      <c r="AD785" s="172"/>
      <c r="AF785" s="9"/>
      <c r="AH785" s="39">
        <v>0</v>
      </c>
      <c r="AI785" s="39">
        <v>0</v>
      </c>
      <c r="AJ785" s="39">
        <v>0</v>
      </c>
      <c r="AK785" s="39">
        <v>0</v>
      </c>
      <c r="AL785" s="39">
        <v>0</v>
      </c>
      <c r="AM785" s="39">
        <v>0</v>
      </c>
      <c r="AN785" s="39">
        <v>0</v>
      </c>
      <c r="AO785" s="39">
        <v>0</v>
      </c>
      <c r="AP785" s="39">
        <v>0</v>
      </c>
      <c r="AQ785" s="39">
        <v>0</v>
      </c>
      <c r="AR785" s="39">
        <v>0</v>
      </c>
      <c r="AS785" s="39">
        <v>0</v>
      </c>
      <c r="AT785" s="39">
        <v>0</v>
      </c>
      <c r="AU785" s="39">
        <v>0</v>
      </c>
      <c r="AV785" s="39">
        <v>0</v>
      </c>
      <c r="AW785" s="39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89"/>
      <c r="AB786" s="178"/>
      <c r="AC786" s="178"/>
      <c r="AD786" s="172"/>
      <c r="AF786" s="9"/>
      <c r="AH786" s="40">
        <f t="shared" ref="AH786:BE786" si="19">ROWS(C784:C823)-COUNTBLANK(C784:C823)</f>
        <v>0</v>
      </c>
      <c r="AI786" s="40">
        <f t="shared" si="19"/>
        <v>0</v>
      </c>
      <c r="AJ786" s="40">
        <f t="shared" si="19"/>
        <v>0</v>
      </c>
      <c r="AK786" s="40">
        <f t="shared" si="19"/>
        <v>0</v>
      </c>
      <c r="AL786" s="40">
        <f t="shared" si="19"/>
        <v>0</v>
      </c>
      <c r="AM786" s="40">
        <f t="shared" si="19"/>
        <v>0</v>
      </c>
      <c r="AN786" s="40">
        <f t="shared" si="19"/>
        <v>0</v>
      </c>
      <c r="AO786" s="40">
        <f t="shared" si="19"/>
        <v>0</v>
      </c>
      <c r="AP786" s="40">
        <f t="shared" si="19"/>
        <v>0</v>
      </c>
      <c r="AQ786" s="40">
        <f t="shared" si="19"/>
        <v>0</v>
      </c>
      <c r="AR786" s="40">
        <f t="shared" si="19"/>
        <v>0</v>
      </c>
      <c r="AS786" s="40">
        <f t="shared" si="19"/>
        <v>0</v>
      </c>
      <c r="AT786" s="40">
        <f t="shared" si="19"/>
        <v>0</v>
      </c>
      <c r="AU786" s="40">
        <f t="shared" si="19"/>
        <v>0</v>
      </c>
      <c r="AV786" s="40">
        <f t="shared" si="19"/>
        <v>0</v>
      </c>
      <c r="AW786" s="40">
        <f t="shared" si="19"/>
        <v>0</v>
      </c>
      <c r="AX786" s="40">
        <f t="shared" si="19"/>
        <v>0</v>
      </c>
      <c r="AY786" s="40">
        <f t="shared" si="19"/>
        <v>0</v>
      </c>
      <c r="AZ786" s="40">
        <f t="shared" si="19"/>
        <v>0</v>
      </c>
      <c r="BA786" s="40">
        <f t="shared" si="19"/>
        <v>0</v>
      </c>
      <c r="BB786" s="40">
        <f t="shared" si="19"/>
        <v>0</v>
      </c>
      <c r="BC786" s="40">
        <f t="shared" si="19"/>
        <v>0</v>
      </c>
      <c r="BD786" s="40">
        <f t="shared" si="19"/>
        <v>0</v>
      </c>
      <c r="BE786" s="40">
        <f t="shared" si="19"/>
        <v>0</v>
      </c>
    </row>
    <row r="787" spans="1:57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89"/>
      <c r="AB787" s="178"/>
      <c r="AC787" s="178"/>
      <c r="AD787" s="172"/>
      <c r="AF787" s="9"/>
    </row>
    <row r="788" spans="1:57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89"/>
      <c r="AB788" s="178"/>
      <c r="AC788" s="178"/>
      <c r="AD788" s="172"/>
      <c r="AF788" s="9"/>
      <c r="AH788" s="22" t="s">
        <v>257</v>
      </c>
      <c r="AI788" s="22" t="s">
        <v>587</v>
      </c>
      <c r="AJ788" s="22" t="s">
        <v>590</v>
      </c>
      <c r="AK788" s="22" t="s">
        <v>588</v>
      </c>
      <c r="AL788" s="22" t="s">
        <v>589</v>
      </c>
    </row>
    <row r="789" spans="1:57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89"/>
      <c r="AB789" s="178"/>
      <c r="AC789" s="178"/>
      <c r="AD789" s="172"/>
      <c r="AF789" s="9"/>
      <c r="AH789" s="23">
        <f>ROWS(AA784:AA823)-COUNTBLANK(B784:B823)</f>
        <v>0</v>
      </c>
      <c r="AI789" s="23">
        <f>COUNTIF(AD784:AD823,"FALSE")</f>
        <v>0</v>
      </c>
      <c r="AJ789" s="23">
        <f>AH789-AI789</f>
        <v>0</v>
      </c>
      <c r="AK789" s="23">
        <f>COUNTIF(AC784:AC823,"O")</f>
        <v>0</v>
      </c>
      <c r="AL789" s="23">
        <f>COUNTIF(AC784:AC823,"*~?")</f>
        <v>0</v>
      </c>
    </row>
    <row r="790" spans="1:57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89"/>
      <c r="AB790" s="178"/>
      <c r="AC790" s="178"/>
      <c r="AD790" s="172"/>
      <c r="AF790" s="9"/>
    </row>
    <row r="791" spans="1:57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89"/>
      <c r="AB791" s="178"/>
      <c r="AC791" s="178"/>
      <c r="AD791" s="172"/>
      <c r="AF791" s="9"/>
      <c r="AH791" s="9"/>
      <c r="AI791" s="22" t="s">
        <v>455</v>
      </c>
      <c r="AJ791" s="22" t="s">
        <v>337</v>
      </c>
      <c r="AK791" s="22" t="s">
        <v>456</v>
      </c>
    </row>
    <row r="792" spans="1:57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89"/>
      <c r="AB792" s="178"/>
      <c r="AC792" s="178"/>
      <c r="AD792" s="172"/>
      <c r="AF792" s="9"/>
      <c r="AH792" s="22" t="s">
        <v>353</v>
      </c>
      <c r="AI792" s="25">
        <f>IF(ISNUMBER(SEARCH("A",A785)),COUNTIF(AD784:AD793,"False"),0)</f>
        <v>0</v>
      </c>
      <c r="AJ792" s="25">
        <f>IF(ISNUMBER(SEARCH("A",A785)),COUNTIF(AD814:AD823,"False"),0)</f>
        <v>0</v>
      </c>
      <c r="AK792" s="25">
        <f>IF(ISNUMBER(SEARCH("A",A785)),COUNTIF(AD794:AD813,"False"),0)</f>
        <v>0</v>
      </c>
    </row>
    <row r="793" spans="1:57" x14ac:dyDescent="0.45"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89"/>
      <c r="AB793" s="178"/>
      <c r="AC793" s="178"/>
      <c r="AD793" s="172"/>
      <c r="AF793" s="9"/>
      <c r="AH793" s="28"/>
    </row>
    <row r="794" spans="1:57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89"/>
      <c r="AB794" s="178"/>
      <c r="AC794" s="178"/>
      <c r="AD794" s="172"/>
      <c r="AF794" s="9"/>
      <c r="AH794" s="28"/>
    </row>
    <row r="795" spans="1:57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89"/>
      <c r="AB795" s="178"/>
      <c r="AC795" s="178"/>
      <c r="AD795" s="172"/>
      <c r="AF795" s="9"/>
    </row>
    <row r="796" spans="1:57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89"/>
      <c r="AB796" s="178"/>
      <c r="AC796" s="178"/>
      <c r="AD796" s="172"/>
      <c r="AF796" s="9"/>
    </row>
    <row r="797" spans="1:57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89"/>
      <c r="AB797" s="178"/>
      <c r="AC797" s="178"/>
      <c r="AD797" s="172"/>
      <c r="AF797" s="9"/>
    </row>
    <row r="798" spans="1:57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89"/>
      <c r="AB798" s="178"/>
      <c r="AC798" s="178"/>
      <c r="AD798" s="172"/>
      <c r="AF798" s="9"/>
    </row>
    <row r="799" spans="1:57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89"/>
      <c r="AB799" s="178"/>
      <c r="AC799" s="178"/>
      <c r="AD799" s="172"/>
      <c r="AF799" s="9"/>
    </row>
    <row r="800" spans="1:57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89"/>
      <c r="AB800" s="178"/>
      <c r="AC800" s="178"/>
      <c r="AD800" s="172"/>
      <c r="AF800" s="9"/>
    </row>
    <row r="801" spans="2:32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89"/>
      <c r="AB801" s="178"/>
      <c r="AC801" s="178"/>
      <c r="AD801" s="172"/>
      <c r="AF801" s="9"/>
    </row>
    <row r="802" spans="2:32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89"/>
      <c r="AB802" s="178"/>
      <c r="AC802" s="178"/>
      <c r="AD802" s="172"/>
      <c r="AF802" s="9"/>
    </row>
    <row r="803" spans="2:32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89"/>
      <c r="AB803" s="178"/>
      <c r="AC803" s="178"/>
      <c r="AD803" s="172"/>
      <c r="AF803" s="9"/>
    </row>
    <row r="804" spans="2:32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89"/>
      <c r="AB804" s="178"/>
      <c r="AC804" s="178"/>
      <c r="AD804" s="172"/>
      <c r="AF804" s="9"/>
    </row>
    <row r="805" spans="2:32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89"/>
      <c r="AB805" s="178"/>
      <c r="AC805" s="178"/>
      <c r="AD805" s="172"/>
      <c r="AF805" s="9"/>
    </row>
    <row r="806" spans="2:32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89"/>
      <c r="AB806" s="178"/>
      <c r="AC806" s="178"/>
      <c r="AD806" s="172"/>
      <c r="AF806" s="9"/>
    </row>
    <row r="807" spans="2:32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89"/>
      <c r="AB807" s="178"/>
      <c r="AC807" s="178"/>
      <c r="AD807" s="172"/>
      <c r="AF807" s="9"/>
    </row>
    <row r="808" spans="2:32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89"/>
      <c r="AB808" s="178"/>
      <c r="AC808" s="178"/>
      <c r="AD808" s="172"/>
      <c r="AF808" s="9"/>
    </row>
    <row r="809" spans="2:32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89"/>
      <c r="AB809" s="178"/>
      <c r="AC809" s="178"/>
      <c r="AD809" s="172"/>
      <c r="AF809" s="9"/>
    </row>
    <row r="810" spans="2:32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89"/>
      <c r="AB810" s="178"/>
      <c r="AC810" s="178"/>
      <c r="AD810" s="172"/>
      <c r="AF810" s="9"/>
    </row>
    <row r="811" spans="2:32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89"/>
      <c r="AB811" s="178"/>
      <c r="AC811" s="178"/>
      <c r="AD811" s="172"/>
      <c r="AF811" s="9"/>
    </row>
    <row r="812" spans="2:32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89"/>
      <c r="AB812" s="178"/>
      <c r="AC812" s="178"/>
      <c r="AD812" s="172"/>
      <c r="AF812" s="9"/>
    </row>
    <row r="813" spans="2:32" x14ac:dyDescent="0.4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89"/>
      <c r="AB813" s="178"/>
      <c r="AC813" s="178"/>
      <c r="AD813" s="172"/>
      <c r="AF813" s="9"/>
    </row>
    <row r="814" spans="2:32" x14ac:dyDescent="0.45">
      <c r="B814" s="189"/>
      <c r="C814" s="171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89"/>
      <c r="AB814" s="178"/>
      <c r="AC814" s="178"/>
      <c r="AD814" s="172"/>
      <c r="AF814" s="9"/>
    </row>
    <row r="815" spans="2:32" x14ac:dyDescent="0.45"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89"/>
      <c r="AB815" s="178"/>
      <c r="AC815" s="178"/>
      <c r="AD815" s="172"/>
      <c r="AF815" s="9"/>
    </row>
    <row r="816" spans="2:32" x14ac:dyDescent="0.45"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89"/>
      <c r="AB816" s="178"/>
      <c r="AC816" s="178"/>
      <c r="AD816" s="172"/>
      <c r="AF816" s="9"/>
    </row>
    <row r="817" spans="1:57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89"/>
      <c r="AB817" s="178"/>
      <c r="AC817" s="178"/>
      <c r="AD817" s="172"/>
      <c r="AF817" s="9"/>
    </row>
    <row r="818" spans="1:57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89"/>
      <c r="AB818" s="178"/>
      <c r="AC818" s="178"/>
      <c r="AD818" s="172"/>
      <c r="AF818" s="9"/>
    </row>
    <row r="819" spans="1:57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89"/>
      <c r="AB819" s="178"/>
      <c r="AC819" s="178"/>
      <c r="AD819" s="172"/>
      <c r="AF819" s="9"/>
    </row>
    <row r="820" spans="1:57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89"/>
      <c r="AB820" s="178"/>
      <c r="AC820" s="178"/>
      <c r="AD820" s="172"/>
      <c r="AF820" s="9"/>
    </row>
    <row r="821" spans="1:57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89"/>
      <c r="AB821" s="178"/>
      <c r="AC821" s="178"/>
      <c r="AD821" s="172"/>
      <c r="AF821" s="9"/>
    </row>
    <row r="822" spans="1:57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89"/>
      <c r="AB822" s="178"/>
      <c r="AC822" s="178"/>
      <c r="AD822" s="172"/>
      <c r="AF822" s="9"/>
    </row>
    <row r="823" spans="1:57" ht="14.65" thickBot="1" x14ac:dyDescent="0.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89"/>
      <c r="AB823" s="178"/>
      <c r="AC823" s="178"/>
      <c r="AD823" s="172"/>
      <c r="AF823" s="9"/>
    </row>
    <row r="824" spans="1:57" s="12" customFormat="1" ht="21.75" thickTop="1" thickBot="1" x14ac:dyDescent="0.5">
      <c r="A824" s="8"/>
      <c r="B824" s="186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86"/>
      <c r="AB824" s="178"/>
      <c r="AC824" s="178"/>
      <c r="AD824" s="172"/>
      <c r="AE824"/>
      <c r="AF824" s="13"/>
      <c r="AH824" s="5" t="s">
        <v>485</v>
      </c>
      <c r="AI824" s="5" t="s">
        <v>486</v>
      </c>
      <c r="AJ824" s="5" t="s">
        <v>487</v>
      </c>
      <c r="AK824" s="5" t="s">
        <v>488</v>
      </c>
      <c r="AL824" s="5" t="s">
        <v>489</v>
      </c>
      <c r="AM824" s="5" t="s">
        <v>504</v>
      </c>
      <c r="AN824" s="5" t="s">
        <v>505</v>
      </c>
      <c r="AO824" s="5" t="s">
        <v>574</v>
      </c>
      <c r="AP824" s="5" t="s">
        <v>144</v>
      </c>
      <c r="AQ824" s="5" t="s">
        <v>145</v>
      </c>
      <c r="AR824" s="5" t="s">
        <v>146</v>
      </c>
      <c r="AS824" s="5" t="s">
        <v>187</v>
      </c>
      <c r="AT824" s="5" t="s">
        <v>147</v>
      </c>
      <c r="AU824" s="5" t="s">
        <v>188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189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28" t="s">
        <v>237</v>
      </c>
      <c r="B825" s="190"/>
      <c r="C825" s="177"/>
      <c r="D825" s="177"/>
      <c r="E825" s="177"/>
      <c r="F825" s="177"/>
      <c r="G825" s="177"/>
      <c r="H825" s="177"/>
      <c r="I825" s="177"/>
      <c r="J825" s="177"/>
      <c r="K825" s="177"/>
      <c r="L825" s="177"/>
      <c r="M825" s="177"/>
      <c r="N825" s="177"/>
      <c r="O825" s="177"/>
      <c r="P825" s="177"/>
      <c r="Q825" s="177"/>
      <c r="R825" s="177"/>
      <c r="S825" s="177"/>
      <c r="T825" s="177"/>
      <c r="U825" s="177"/>
      <c r="V825" s="177"/>
      <c r="W825" s="177"/>
      <c r="X825" s="177"/>
      <c r="Y825" s="177"/>
      <c r="Z825" s="171"/>
      <c r="AA825" s="189"/>
      <c r="AB825" s="178"/>
      <c r="AC825" s="178"/>
      <c r="AD825" s="172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0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89"/>
      <c r="AB826" s="178"/>
      <c r="AC826" s="178"/>
      <c r="AD826" s="172"/>
      <c r="AF826" s="9"/>
      <c r="AH826" s="39">
        <v>0</v>
      </c>
      <c r="AI826" s="39">
        <v>0</v>
      </c>
      <c r="AJ826" s="39">
        <v>0</v>
      </c>
      <c r="AK826" s="39">
        <v>0</v>
      </c>
      <c r="AL826" s="39">
        <v>0</v>
      </c>
      <c r="AM826" s="39">
        <v>0</v>
      </c>
      <c r="AN826" s="39">
        <v>0</v>
      </c>
      <c r="AO826" s="39">
        <v>0</v>
      </c>
      <c r="AP826" s="39">
        <v>0</v>
      </c>
      <c r="AQ826" s="39">
        <v>0</v>
      </c>
      <c r="AR826" s="39">
        <v>0</v>
      </c>
      <c r="AS826" s="39">
        <v>0</v>
      </c>
      <c r="AT826" s="39">
        <v>0</v>
      </c>
      <c r="AU826" s="39">
        <v>0</v>
      </c>
      <c r="AV826" s="39">
        <v>0</v>
      </c>
      <c r="AW826" s="39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0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89"/>
      <c r="AB827" s="178"/>
      <c r="AC827" s="178"/>
      <c r="AD827" s="172"/>
      <c r="AF827" s="9"/>
      <c r="AH827" s="40">
        <f t="shared" ref="AH827:BE827" si="20">ROWS(C825:C864)-COUNTBLANK(C825:C864)</f>
        <v>0</v>
      </c>
      <c r="AI827" s="40">
        <f t="shared" si="20"/>
        <v>0</v>
      </c>
      <c r="AJ827" s="40">
        <f t="shared" si="20"/>
        <v>0</v>
      </c>
      <c r="AK827" s="40">
        <f t="shared" si="20"/>
        <v>0</v>
      </c>
      <c r="AL827" s="40">
        <f t="shared" si="20"/>
        <v>0</v>
      </c>
      <c r="AM827" s="40">
        <f t="shared" si="20"/>
        <v>0</v>
      </c>
      <c r="AN827" s="40">
        <f t="shared" si="20"/>
        <v>0</v>
      </c>
      <c r="AO827" s="40">
        <f t="shared" si="20"/>
        <v>0</v>
      </c>
      <c r="AP827" s="40">
        <f t="shared" si="20"/>
        <v>0</v>
      </c>
      <c r="AQ827" s="40">
        <f t="shared" si="20"/>
        <v>0</v>
      </c>
      <c r="AR827" s="40">
        <f t="shared" si="20"/>
        <v>0</v>
      </c>
      <c r="AS827" s="40">
        <f t="shared" si="20"/>
        <v>0</v>
      </c>
      <c r="AT827" s="40">
        <f t="shared" si="20"/>
        <v>0</v>
      </c>
      <c r="AU827" s="40">
        <f t="shared" si="20"/>
        <v>0</v>
      </c>
      <c r="AV827" s="40">
        <f t="shared" si="20"/>
        <v>0</v>
      </c>
      <c r="AW827" s="40">
        <f t="shared" si="20"/>
        <v>0</v>
      </c>
      <c r="AX827" s="40">
        <f t="shared" si="20"/>
        <v>0</v>
      </c>
      <c r="AY827" s="40">
        <f t="shared" si="20"/>
        <v>0</v>
      </c>
      <c r="AZ827" s="40">
        <f t="shared" si="20"/>
        <v>0</v>
      </c>
      <c r="BA827" s="40">
        <f t="shared" si="20"/>
        <v>0</v>
      </c>
      <c r="BB827" s="40">
        <f t="shared" si="20"/>
        <v>0</v>
      </c>
      <c r="BC827" s="40">
        <f t="shared" si="20"/>
        <v>0</v>
      </c>
      <c r="BD827" s="40">
        <f t="shared" si="20"/>
        <v>0</v>
      </c>
      <c r="BE827" s="40">
        <f t="shared" si="20"/>
        <v>0</v>
      </c>
    </row>
    <row r="828" spans="1:57" x14ac:dyDescent="0.45">
      <c r="B828" s="190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89"/>
      <c r="AB828" s="178"/>
      <c r="AC828" s="178"/>
      <c r="AD828" s="172"/>
      <c r="AF828" s="9"/>
    </row>
    <row r="829" spans="1:57" x14ac:dyDescent="0.45">
      <c r="B829" s="190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89"/>
      <c r="AB829" s="178"/>
      <c r="AC829" s="178"/>
      <c r="AD829" s="172"/>
      <c r="AF829" s="9"/>
      <c r="AH829" s="22" t="s">
        <v>257</v>
      </c>
      <c r="AI829" s="22" t="s">
        <v>587</v>
      </c>
      <c r="AJ829" s="22" t="s">
        <v>590</v>
      </c>
      <c r="AK829" s="22" t="s">
        <v>588</v>
      </c>
      <c r="AL829" s="22" t="s">
        <v>589</v>
      </c>
    </row>
    <row r="830" spans="1:57" x14ac:dyDescent="0.45">
      <c r="B830" s="190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89"/>
      <c r="AB830" s="178"/>
      <c r="AC830" s="178"/>
      <c r="AD830" s="172"/>
      <c r="AF830" s="9"/>
      <c r="AH830" s="23">
        <f>ROWS(AA825:AA864)-COUNTBLANK(B825:B864)</f>
        <v>0</v>
      </c>
      <c r="AI830" s="23">
        <f>COUNTIF(AD825:AD864,"FALSE")</f>
        <v>0</v>
      </c>
      <c r="AJ830" s="23">
        <f>AH830-AI830</f>
        <v>0</v>
      </c>
      <c r="AK830" s="23">
        <f>COUNTIF(AC825:AC864,"O")</f>
        <v>0</v>
      </c>
      <c r="AL830" s="23">
        <f>COUNTIF(AC825:AC864,"*~?")</f>
        <v>0</v>
      </c>
    </row>
    <row r="831" spans="1:57" x14ac:dyDescent="0.45">
      <c r="B831" s="190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89"/>
      <c r="AB831" s="178"/>
      <c r="AC831" s="178"/>
      <c r="AD831" s="172"/>
      <c r="AF831" s="9"/>
    </row>
    <row r="832" spans="1:57" x14ac:dyDescent="0.45">
      <c r="B832" s="190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89"/>
      <c r="AB832" s="178"/>
      <c r="AC832" s="178"/>
      <c r="AD832" s="172"/>
      <c r="AF832" s="9"/>
      <c r="AH832" s="9"/>
      <c r="AI832" s="22" t="s">
        <v>455</v>
      </c>
      <c r="AJ832" s="22" t="s">
        <v>337</v>
      </c>
      <c r="AK832" s="22" t="s">
        <v>456</v>
      </c>
    </row>
    <row r="833" spans="2:37" x14ac:dyDescent="0.45">
      <c r="B833" s="190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89"/>
      <c r="AB833" s="178"/>
      <c r="AC833" s="178"/>
      <c r="AD833" s="172"/>
      <c r="AF833" s="9"/>
      <c r="AH833" s="22" t="s">
        <v>353</v>
      </c>
      <c r="AI833" s="25">
        <f>IF(ISNUMBER(SEARCH("A",A826)),COUNTIF(AD825:AD834,"False"),0)</f>
        <v>0</v>
      </c>
      <c r="AJ833" s="25">
        <f>IF(ISNUMBER(SEARCH("A",A826)),COUNTIF(AD855:AD864,"False"),0)</f>
        <v>0</v>
      </c>
      <c r="AK833" s="25">
        <f>IF(ISNUMBER(SEARCH("A",A826)),COUNTIF(AD835:AD854,"False"),0)</f>
        <v>0</v>
      </c>
    </row>
    <row r="834" spans="2:37" x14ac:dyDescent="0.45">
      <c r="B834" s="190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89"/>
      <c r="AB834" s="178"/>
      <c r="AC834" s="178"/>
      <c r="AD834" s="172"/>
      <c r="AF834" s="9"/>
      <c r="AH834" s="28"/>
    </row>
    <row r="835" spans="2:37" x14ac:dyDescent="0.45">
      <c r="B835" s="190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89"/>
      <c r="AB835" s="178"/>
      <c r="AC835" s="178"/>
      <c r="AD835" s="172"/>
      <c r="AF835" s="9"/>
      <c r="AH835" s="28"/>
    </row>
    <row r="836" spans="2:37" x14ac:dyDescent="0.45">
      <c r="B836" s="190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89"/>
      <c r="AB836" s="178"/>
      <c r="AC836" s="178"/>
      <c r="AD836" s="172"/>
      <c r="AF836" s="9"/>
    </row>
    <row r="837" spans="2:37" x14ac:dyDescent="0.45">
      <c r="B837" s="190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89"/>
      <c r="AB837" s="178"/>
      <c r="AC837" s="178"/>
      <c r="AD837" s="172"/>
      <c r="AF837" s="9"/>
    </row>
    <row r="838" spans="2:37" x14ac:dyDescent="0.45">
      <c r="B838" s="190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89"/>
      <c r="AB838" s="178"/>
      <c r="AC838" s="178"/>
      <c r="AD838" s="172"/>
      <c r="AF838" s="9"/>
    </row>
    <row r="839" spans="2:37" x14ac:dyDescent="0.45">
      <c r="B839" s="190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89"/>
      <c r="AB839" s="178"/>
      <c r="AC839" s="178"/>
      <c r="AD839" s="172"/>
      <c r="AF839" s="9"/>
    </row>
    <row r="840" spans="2:37" x14ac:dyDescent="0.45">
      <c r="B840" s="190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89"/>
      <c r="AB840" s="178"/>
      <c r="AC840" s="178"/>
      <c r="AD840" s="172"/>
      <c r="AF840" s="9"/>
    </row>
    <row r="841" spans="2:37" x14ac:dyDescent="0.45">
      <c r="B841" s="190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89"/>
      <c r="AB841" s="178"/>
      <c r="AC841" s="178"/>
      <c r="AD841" s="172"/>
      <c r="AF841" s="9"/>
    </row>
    <row r="842" spans="2:37" x14ac:dyDescent="0.45">
      <c r="B842" s="190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89"/>
      <c r="AB842" s="178"/>
      <c r="AC842" s="178"/>
      <c r="AD842" s="172"/>
      <c r="AF842" s="9"/>
    </row>
    <row r="843" spans="2:37" x14ac:dyDescent="0.45">
      <c r="B843" s="190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89"/>
      <c r="AB843" s="178"/>
      <c r="AC843" s="178"/>
      <c r="AD843" s="172"/>
      <c r="AF843" s="9"/>
    </row>
    <row r="844" spans="2:37" x14ac:dyDescent="0.45">
      <c r="B844" s="190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89"/>
      <c r="AB844" s="178"/>
      <c r="AC844" s="178"/>
      <c r="AD844" s="172"/>
      <c r="AF844" s="9"/>
    </row>
    <row r="845" spans="2:37" x14ac:dyDescent="0.45">
      <c r="B845" s="190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89"/>
      <c r="AB845" s="178"/>
      <c r="AC845" s="178"/>
      <c r="AD845" s="172"/>
      <c r="AF845" s="9"/>
    </row>
    <row r="846" spans="2:37" x14ac:dyDescent="0.45">
      <c r="B846" s="190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89"/>
      <c r="AB846" s="178"/>
      <c r="AC846" s="178"/>
      <c r="AD846" s="172"/>
      <c r="AF846" s="9"/>
    </row>
    <row r="847" spans="2:37" x14ac:dyDescent="0.45">
      <c r="B847" s="190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89"/>
      <c r="AB847" s="178"/>
      <c r="AC847" s="178"/>
      <c r="AD847" s="172"/>
      <c r="AF847" s="9"/>
    </row>
    <row r="848" spans="2:37" x14ac:dyDescent="0.45">
      <c r="B848" s="190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89"/>
      <c r="AB848" s="178"/>
      <c r="AC848" s="178"/>
      <c r="AD848" s="172"/>
      <c r="AF848" s="9"/>
    </row>
    <row r="849" spans="2:32" x14ac:dyDescent="0.45">
      <c r="B849" s="190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89"/>
      <c r="AB849" s="178"/>
      <c r="AC849" s="178"/>
      <c r="AD849" s="172"/>
      <c r="AF849" s="9"/>
    </row>
    <row r="850" spans="2:32" x14ac:dyDescent="0.45">
      <c r="B850" s="190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89"/>
      <c r="AB850" s="178"/>
      <c r="AC850" s="178"/>
      <c r="AD850" s="172"/>
      <c r="AF850" s="9"/>
    </row>
    <row r="851" spans="2:32" x14ac:dyDescent="0.45">
      <c r="B851" s="190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89"/>
      <c r="AB851" s="178"/>
      <c r="AC851" s="178"/>
      <c r="AD851" s="172"/>
      <c r="AF851" s="9"/>
    </row>
    <row r="852" spans="2:32" x14ac:dyDescent="0.45">
      <c r="B852" s="190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89"/>
      <c r="AB852" s="178"/>
      <c r="AC852" s="178"/>
      <c r="AD852" s="172"/>
      <c r="AF852" s="9"/>
    </row>
    <row r="853" spans="2:32" x14ac:dyDescent="0.45">
      <c r="B853" s="190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89"/>
      <c r="AB853" s="178"/>
      <c r="AC853" s="178"/>
      <c r="AD853" s="172"/>
      <c r="AF853" s="9"/>
    </row>
    <row r="854" spans="2:32" x14ac:dyDescent="0.45">
      <c r="B854" s="190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89"/>
      <c r="AB854" s="178"/>
      <c r="AC854" s="178"/>
      <c r="AD854" s="172"/>
      <c r="AF854" s="9"/>
    </row>
    <row r="855" spans="2:32" x14ac:dyDescent="0.45">
      <c r="B855" s="190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89"/>
      <c r="AB855" s="178"/>
      <c r="AC855" s="178"/>
      <c r="AD855" s="172"/>
      <c r="AF855" s="9"/>
    </row>
    <row r="856" spans="2:32" x14ac:dyDescent="0.45">
      <c r="B856" s="190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89"/>
      <c r="AB856" s="178"/>
      <c r="AC856" s="178"/>
      <c r="AD856" s="172"/>
      <c r="AF856" s="9"/>
    </row>
    <row r="857" spans="2:32" x14ac:dyDescent="0.45">
      <c r="B857" s="190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89"/>
      <c r="AB857" s="178"/>
      <c r="AC857" s="178"/>
      <c r="AD857" s="172"/>
      <c r="AF857" s="9"/>
    </row>
    <row r="858" spans="2:32" x14ac:dyDescent="0.45">
      <c r="B858" s="190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89"/>
      <c r="AB858" s="178"/>
      <c r="AC858" s="178"/>
      <c r="AD858" s="172"/>
      <c r="AF858" s="9"/>
    </row>
    <row r="859" spans="2:32" x14ac:dyDescent="0.45">
      <c r="B859" s="190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89"/>
      <c r="AB859" s="178"/>
      <c r="AC859" s="178"/>
      <c r="AD859" s="172"/>
      <c r="AF859" s="9"/>
    </row>
    <row r="860" spans="2:32" x14ac:dyDescent="0.45">
      <c r="B860" s="190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89"/>
      <c r="AB860" s="178"/>
      <c r="AC860" s="178"/>
      <c r="AD860" s="172"/>
      <c r="AF860" s="9"/>
    </row>
    <row r="861" spans="2:32" x14ac:dyDescent="0.45">
      <c r="B861" s="190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89"/>
      <c r="AB861" s="178"/>
      <c r="AC861" s="178"/>
      <c r="AD861" s="172"/>
      <c r="AF861" s="9"/>
    </row>
    <row r="862" spans="2:32" x14ac:dyDescent="0.45">
      <c r="B862" s="190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89"/>
      <c r="AB862" s="178"/>
      <c r="AC862" s="178"/>
      <c r="AD862" s="172"/>
      <c r="AF862" s="9"/>
    </row>
    <row r="863" spans="2:32" x14ac:dyDescent="0.45">
      <c r="B863" s="190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89"/>
      <c r="AB863" s="178"/>
      <c r="AC863" s="178"/>
      <c r="AD863" s="172"/>
      <c r="AF863" s="9"/>
    </row>
    <row r="864" spans="2:32" x14ac:dyDescent="0.45">
      <c r="B864" s="190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89"/>
      <c r="AB864" s="178"/>
      <c r="AC864" s="178"/>
      <c r="AD864" s="172"/>
      <c r="AF864" s="9"/>
    </row>
    <row r="865" spans="1:57" ht="21" x14ac:dyDescent="0.45">
      <c r="B865" s="185"/>
      <c r="C865" s="172"/>
      <c r="D865" s="172"/>
      <c r="E865" s="172"/>
      <c r="F865" s="172"/>
      <c r="G865" s="172"/>
      <c r="H865" s="172"/>
      <c r="I865" s="172"/>
      <c r="J865" s="172"/>
      <c r="K865" s="172"/>
      <c r="L865" s="172"/>
      <c r="M865" s="172"/>
      <c r="N865" s="172"/>
      <c r="O865" s="172"/>
      <c r="P865" s="172"/>
      <c r="Q865" s="172"/>
      <c r="R865" s="172"/>
      <c r="S865" s="172"/>
      <c r="T865" s="172"/>
      <c r="U865" s="172"/>
      <c r="V865" s="172"/>
      <c r="W865" s="172"/>
      <c r="X865" s="172"/>
      <c r="Y865" s="172"/>
      <c r="Z865" s="172"/>
      <c r="AA865" s="185"/>
      <c r="AB865" s="178"/>
      <c r="AC865" s="178"/>
      <c r="AD865" s="172"/>
      <c r="AH865" s="5" t="s">
        <v>485</v>
      </c>
      <c r="AI865" s="5" t="s">
        <v>486</v>
      </c>
      <c r="AJ865" s="5" t="s">
        <v>487</v>
      </c>
      <c r="AK865" s="5" t="s">
        <v>488</v>
      </c>
      <c r="AL865" s="5" t="s">
        <v>489</v>
      </c>
      <c r="AM865" s="5" t="s">
        <v>504</v>
      </c>
      <c r="AN865" s="5" t="s">
        <v>505</v>
      </c>
      <c r="AO865" s="5" t="s">
        <v>574</v>
      </c>
      <c r="AP865" s="5" t="s">
        <v>144</v>
      </c>
      <c r="AQ865" s="5" t="s">
        <v>145</v>
      </c>
      <c r="AR865" s="5" t="s">
        <v>146</v>
      </c>
      <c r="AS865" s="5" t="s">
        <v>187</v>
      </c>
      <c r="AT865" s="5" t="s">
        <v>147</v>
      </c>
      <c r="AU865" s="5" t="s">
        <v>188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189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28" t="s">
        <v>238</v>
      </c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89"/>
      <c r="AB866" s="178"/>
      <c r="AC866" s="178"/>
      <c r="AD866" s="178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89"/>
      <c r="AB867" s="178"/>
      <c r="AC867" s="178"/>
      <c r="AD867" s="178"/>
      <c r="AF867" s="9"/>
      <c r="AH867" s="39">
        <v>0</v>
      </c>
      <c r="AI867" s="39">
        <v>0</v>
      </c>
      <c r="AJ867" s="39">
        <v>0</v>
      </c>
      <c r="AK867" s="39">
        <v>0</v>
      </c>
      <c r="AL867" s="39">
        <v>0</v>
      </c>
      <c r="AM867" s="39">
        <v>0</v>
      </c>
      <c r="AN867" s="39">
        <v>0</v>
      </c>
      <c r="AO867" s="39">
        <v>0</v>
      </c>
      <c r="AP867" s="39">
        <v>0</v>
      </c>
      <c r="AQ867" s="39">
        <v>0</v>
      </c>
      <c r="AR867" s="39">
        <v>0</v>
      </c>
      <c r="AS867" s="39">
        <v>0</v>
      </c>
      <c r="AT867" s="39">
        <v>0</v>
      </c>
      <c r="AU867" s="39">
        <v>0</v>
      </c>
      <c r="AV867" s="39">
        <v>0</v>
      </c>
      <c r="AW867" s="39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89"/>
      <c r="AB868" s="178"/>
      <c r="AC868" s="178"/>
      <c r="AD868" s="178"/>
      <c r="AF868" s="9"/>
      <c r="AH868" s="40">
        <f t="shared" ref="AH868:BE868" si="21">ROWS(C866:C905)-COUNTBLANK(C866:C905)</f>
        <v>0</v>
      </c>
      <c r="AI868" s="40">
        <f t="shared" si="21"/>
        <v>0</v>
      </c>
      <c r="AJ868" s="40">
        <f t="shared" si="21"/>
        <v>0</v>
      </c>
      <c r="AK868" s="40">
        <f t="shared" si="21"/>
        <v>0</v>
      </c>
      <c r="AL868" s="40">
        <f t="shared" si="21"/>
        <v>0</v>
      </c>
      <c r="AM868" s="40">
        <f t="shared" si="21"/>
        <v>0</v>
      </c>
      <c r="AN868" s="40">
        <f t="shared" si="21"/>
        <v>0</v>
      </c>
      <c r="AO868" s="40">
        <f t="shared" si="21"/>
        <v>0</v>
      </c>
      <c r="AP868" s="40">
        <f t="shared" si="21"/>
        <v>0</v>
      </c>
      <c r="AQ868" s="40">
        <f t="shared" si="21"/>
        <v>0</v>
      </c>
      <c r="AR868" s="40">
        <f t="shared" si="21"/>
        <v>0</v>
      </c>
      <c r="AS868" s="40">
        <f t="shared" si="21"/>
        <v>0</v>
      </c>
      <c r="AT868" s="40">
        <f t="shared" si="21"/>
        <v>0</v>
      </c>
      <c r="AU868" s="40">
        <f t="shared" si="21"/>
        <v>0</v>
      </c>
      <c r="AV868" s="40">
        <f t="shared" si="21"/>
        <v>0</v>
      </c>
      <c r="AW868" s="40">
        <f t="shared" si="21"/>
        <v>0</v>
      </c>
      <c r="AX868" s="40">
        <f t="shared" si="21"/>
        <v>0</v>
      </c>
      <c r="AY868" s="40">
        <f t="shared" si="21"/>
        <v>0</v>
      </c>
      <c r="AZ868" s="40">
        <f t="shared" si="21"/>
        <v>0</v>
      </c>
      <c r="BA868" s="40">
        <f t="shared" si="21"/>
        <v>0</v>
      </c>
      <c r="BB868" s="40">
        <f t="shared" si="21"/>
        <v>0</v>
      </c>
      <c r="BC868" s="40">
        <f t="shared" si="21"/>
        <v>0</v>
      </c>
      <c r="BD868" s="40">
        <f t="shared" si="21"/>
        <v>0</v>
      </c>
      <c r="BE868" s="40">
        <f t="shared" si="21"/>
        <v>0</v>
      </c>
    </row>
    <row r="869" spans="1:57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89"/>
      <c r="AB869" s="178"/>
      <c r="AC869" s="178"/>
      <c r="AD869" s="178"/>
      <c r="AF869" s="9"/>
    </row>
    <row r="870" spans="1:57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89"/>
      <c r="AB870" s="178"/>
      <c r="AC870" s="178"/>
      <c r="AD870" s="178"/>
      <c r="AF870" s="9"/>
      <c r="AH870" s="22" t="s">
        <v>257</v>
      </c>
      <c r="AI870" s="22" t="s">
        <v>587</v>
      </c>
      <c r="AJ870" s="22" t="s">
        <v>590</v>
      </c>
      <c r="AK870" s="22" t="s">
        <v>588</v>
      </c>
      <c r="AL870" s="22" t="s">
        <v>589</v>
      </c>
    </row>
    <row r="871" spans="1:57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89"/>
      <c r="AB871" s="178"/>
      <c r="AC871" s="178"/>
      <c r="AD871" s="178"/>
      <c r="AF871" s="9"/>
      <c r="AH871" s="23">
        <f>ROWS(AA866:AA905)-COUNTBLANK(B866:B905)</f>
        <v>0</v>
      </c>
      <c r="AI871" s="23">
        <f>COUNTIF(AD866:AD905,"FALSE")</f>
        <v>0</v>
      </c>
      <c r="AJ871" s="23">
        <f>AH871-AI871</f>
        <v>0</v>
      </c>
      <c r="AK871" s="23">
        <f>COUNTIF(AC866:AC905,"O")</f>
        <v>0</v>
      </c>
      <c r="AL871" s="23">
        <f>COUNTIF(AC866:AC905,"*~?")</f>
        <v>0</v>
      </c>
    </row>
    <row r="872" spans="1:57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89"/>
      <c r="AB872" s="178"/>
      <c r="AC872" s="178"/>
      <c r="AD872" s="178"/>
      <c r="AF872" s="9"/>
    </row>
    <row r="873" spans="1:57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89"/>
      <c r="AB873" s="178"/>
      <c r="AC873" s="178"/>
      <c r="AD873" s="178"/>
      <c r="AF873" s="9"/>
      <c r="AH873" s="9"/>
      <c r="AI873" s="22" t="s">
        <v>455</v>
      </c>
      <c r="AJ873" s="22" t="s">
        <v>337</v>
      </c>
      <c r="AK873" s="22" t="s">
        <v>456</v>
      </c>
    </row>
    <row r="874" spans="1:57" x14ac:dyDescent="0.45">
      <c r="B874" s="189"/>
      <c r="C874" s="171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89"/>
      <c r="AB874" s="178"/>
      <c r="AC874" s="178"/>
      <c r="AD874" s="178"/>
      <c r="AF874" s="9"/>
      <c r="AH874" s="22" t="s">
        <v>353</v>
      </c>
      <c r="AI874" s="25">
        <f>IF(ISNUMBER(SEARCH("A",A867)),COUNTIF(AD866:AD875,"False"),0)</f>
        <v>0</v>
      </c>
      <c r="AJ874" s="25">
        <f>IF(ISNUMBER(SEARCH("A",A867)),COUNTIF(AD896:AD905,"False"),0)</f>
        <v>0</v>
      </c>
      <c r="AK874" s="25">
        <f>IF(ISNUMBER(SEARCH("A",A867)),COUNTIF(AD876:AD895,"False"),0)</f>
        <v>0</v>
      </c>
    </row>
    <row r="875" spans="1:57" x14ac:dyDescent="0.45">
      <c r="B875" s="189"/>
      <c r="C875" s="171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89"/>
      <c r="AB875" s="178"/>
      <c r="AC875" s="178"/>
      <c r="AD875" s="178"/>
      <c r="AF875" s="9"/>
      <c r="AH875" s="28"/>
    </row>
    <row r="876" spans="1:57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89"/>
      <c r="AB876" s="178"/>
      <c r="AC876" s="178"/>
      <c r="AD876" s="178"/>
      <c r="AF876" s="9"/>
      <c r="AH876" s="28"/>
    </row>
    <row r="877" spans="1:57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89"/>
      <c r="AB877" s="178"/>
      <c r="AC877" s="178"/>
      <c r="AD877" s="178"/>
      <c r="AF877" s="9"/>
    </row>
    <row r="878" spans="1:57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89"/>
      <c r="AB878" s="178"/>
      <c r="AC878" s="178"/>
      <c r="AD878" s="178"/>
      <c r="AF878" s="9"/>
    </row>
    <row r="879" spans="1:57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89"/>
      <c r="AB879" s="178"/>
      <c r="AC879" s="178"/>
      <c r="AD879" s="178"/>
      <c r="AF879" s="9"/>
    </row>
    <row r="880" spans="1:57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89"/>
      <c r="AB880" s="178"/>
      <c r="AC880" s="178"/>
      <c r="AD880" s="178"/>
      <c r="AF880" s="9"/>
    </row>
    <row r="881" spans="2:32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89"/>
      <c r="AB881" s="178"/>
      <c r="AC881" s="178"/>
      <c r="AD881" s="178"/>
      <c r="AF881" s="9"/>
    </row>
    <row r="882" spans="2:32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89"/>
      <c r="AB882" s="178"/>
      <c r="AC882" s="178"/>
      <c r="AD882" s="178"/>
      <c r="AF882" s="9"/>
    </row>
    <row r="883" spans="2:32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89"/>
      <c r="AB883" s="178"/>
      <c r="AC883" s="178"/>
      <c r="AD883" s="178"/>
      <c r="AF883" s="9"/>
    </row>
    <row r="884" spans="2:32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89"/>
      <c r="AB884" s="178"/>
      <c r="AC884" s="178"/>
      <c r="AD884" s="178"/>
      <c r="AF884" s="9"/>
    </row>
    <row r="885" spans="2:32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89"/>
      <c r="AB885" s="178"/>
      <c r="AC885" s="178"/>
      <c r="AD885" s="178"/>
      <c r="AF885" s="9"/>
    </row>
    <row r="886" spans="2:32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89"/>
      <c r="AB886" s="178"/>
      <c r="AC886" s="178"/>
      <c r="AD886" s="178"/>
      <c r="AF886" s="9"/>
    </row>
    <row r="887" spans="2:32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89"/>
      <c r="AB887" s="178"/>
      <c r="AC887" s="178"/>
      <c r="AD887" s="178"/>
      <c r="AF887" s="9"/>
    </row>
    <row r="888" spans="2:32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89"/>
      <c r="AB888" s="178"/>
      <c r="AC888" s="178"/>
      <c r="AD888" s="178"/>
      <c r="AF888" s="9"/>
    </row>
    <row r="889" spans="2:32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89"/>
      <c r="AB889" s="178"/>
      <c r="AC889" s="178"/>
      <c r="AD889" s="178"/>
      <c r="AF889" s="9"/>
    </row>
    <row r="890" spans="2:32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89"/>
      <c r="AB890" s="178"/>
      <c r="AC890" s="178"/>
      <c r="AD890" s="178"/>
      <c r="AF890" s="9"/>
    </row>
    <row r="891" spans="2:32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89"/>
      <c r="AB891" s="178"/>
      <c r="AC891" s="178"/>
      <c r="AD891" s="178"/>
      <c r="AF891" s="9"/>
    </row>
    <row r="892" spans="2:32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89"/>
      <c r="AB892" s="178"/>
      <c r="AC892" s="178"/>
      <c r="AD892" s="178"/>
      <c r="AF892" s="9"/>
    </row>
    <row r="893" spans="2:32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89"/>
      <c r="AB893" s="178"/>
      <c r="AC893" s="178"/>
      <c r="AD893" s="178"/>
      <c r="AF893" s="9"/>
    </row>
    <row r="894" spans="2:32" x14ac:dyDescent="0.45">
      <c r="B894" s="189"/>
      <c r="C894" s="171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89"/>
      <c r="AB894" s="178"/>
      <c r="AC894" s="178"/>
      <c r="AD894" s="178"/>
      <c r="AF894" s="9"/>
    </row>
    <row r="895" spans="2:32" x14ac:dyDescent="0.45">
      <c r="B895" s="189"/>
      <c r="C895" s="171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89"/>
      <c r="AB895" s="178"/>
      <c r="AC895" s="178"/>
      <c r="AD895" s="178"/>
      <c r="AF895" s="9"/>
    </row>
    <row r="896" spans="2:32" x14ac:dyDescent="0.45">
      <c r="B896" s="189"/>
      <c r="C896" s="171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89"/>
      <c r="AB896" s="178"/>
      <c r="AC896" s="178"/>
      <c r="AD896" s="178"/>
      <c r="AF896" s="9"/>
    </row>
    <row r="897" spans="1:57" x14ac:dyDescent="0.45">
      <c r="B897" s="189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89"/>
      <c r="AB897" s="178"/>
      <c r="AC897" s="178"/>
      <c r="AD897" s="178"/>
      <c r="AF897" s="9"/>
    </row>
    <row r="898" spans="1:57" x14ac:dyDescent="0.45">
      <c r="B898" s="189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89"/>
      <c r="AB898" s="178"/>
      <c r="AC898" s="178"/>
      <c r="AD898" s="178"/>
      <c r="AF898" s="9"/>
    </row>
    <row r="899" spans="1:57" x14ac:dyDescent="0.45">
      <c r="B899" s="189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89"/>
      <c r="AB899" s="178"/>
      <c r="AC899" s="178"/>
      <c r="AD899" s="178"/>
      <c r="AF899" s="9"/>
    </row>
    <row r="900" spans="1:57" x14ac:dyDescent="0.45">
      <c r="B900" s="189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89"/>
      <c r="AB900" s="178"/>
      <c r="AC900" s="178"/>
      <c r="AD900" s="178"/>
      <c r="AF900" s="9"/>
    </row>
    <row r="901" spans="1:57" x14ac:dyDescent="0.45">
      <c r="B901" s="189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89"/>
      <c r="AB901" s="178"/>
      <c r="AC901" s="178"/>
      <c r="AD901" s="178"/>
      <c r="AF901" s="9"/>
    </row>
    <row r="902" spans="1:57" x14ac:dyDescent="0.45">
      <c r="B902" s="189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89"/>
      <c r="AB902" s="178"/>
      <c r="AC902" s="178"/>
      <c r="AD902" s="178"/>
      <c r="AF902" s="9"/>
    </row>
    <row r="903" spans="1:57" x14ac:dyDescent="0.45">
      <c r="B903" s="189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89"/>
      <c r="AB903" s="178"/>
      <c r="AC903" s="178"/>
      <c r="AD903" s="178"/>
      <c r="AF903" s="9"/>
    </row>
    <row r="904" spans="1:57" x14ac:dyDescent="0.45">
      <c r="B904" s="189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89"/>
      <c r="AB904" s="178"/>
      <c r="AC904" s="178"/>
      <c r="AD904" s="178"/>
      <c r="AF904" s="9"/>
    </row>
    <row r="905" spans="1:57" ht="14.65" thickBot="1" x14ac:dyDescent="0.5">
      <c r="B905" s="189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89"/>
      <c r="AB905" s="178"/>
      <c r="AC905" s="178"/>
      <c r="AD905" s="178"/>
      <c r="AF905" s="9"/>
    </row>
    <row r="906" spans="1:57" s="12" customFormat="1" ht="21.75" thickTop="1" thickBot="1" x14ac:dyDescent="0.5">
      <c r="A906" s="8"/>
      <c r="B906" s="185"/>
      <c r="C906" s="172"/>
      <c r="D906" s="172"/>
      <c r="E906" s="172"/>
      <c r="F906" s="172"/>
      <c r="G906" s="172"/>
      <c r="H906" s="172"/>
      <c r="I906" s="172"/>
      <c r="J906" s="172"/>
      <c r="K906" s="172"/>
      <c r="L906" s="172"/>
      <c r="M906" s="172"/>
      <c r="N906" s="172"/>
      <c r="O906" s="172"/>
      <c r="P906" s="172"/>
      <c r="Q906" s="172"/>
      <c r="R906" s="172"/>
      <c r="S906" s="172"/>
      <c r="T906" s="172"/>
      <c r="U906" s="172"/>
      <c r="V906" s="172"/>
      <c r="W906" s="172"/>
      <c r="X906" s="172"/>
      <c r="Y906" s="172"/>
      <c r="Z906" s="172"/>
      <c r="AA906" s="185"/>
      <c r="AB906" s="178"/>
      <c r="AC906" s="178"/>
      <c r="AD906" s="172"/>
      <c r="AE906"/>
      <c r="AH906" s="5" t="s">
        <v>485</v>
      </c>
      <c r="AI906" s="5" t="s">
        <v>486</v>
      </c>
      <c r="AJ906" s="5" t="s">
        <v>487</v>
      </c>
      <c r="AK906" s="5" t="s">
        <v>488</v>
      </c>
      <c r="AL906" s="5" t="s">
        <v>489</v>
      </c>
      <c r="AM906" s="5" t="s">
        <v>504</v>
      </c>
      <c r="AN906" s="5" t="s">
        <v>505</v>
      </c>
      <c r="AO906" s="5" t="s">
        <v>574</v>
      </c>
      <c r="AP906" s="5" t="s">
        <v>144</v>
      </c>
      <c r="AQ906" s="5" t="s">
        <v>145</v>
      </c>
      <c r="AR906" s="5" t="s">
        <v>146</v>
      </c>
      <c r="AS906" s="5" t="s">
        <v>187</v>
      </c>
      <c r="AT906" s="5" t="s">
        <v>147</v>
      </c>
      <c r="AU906" s="5" t="s">
        <v>188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189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28" t="s">
        <v>219</v>
      </c>
      <c r="B907" s="189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89"/>
      <c r="AB907" s="178"/>
      <c r="AC907" s="178"/>
      <c r="AD907" s="172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89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89"/>
      <c r="AB908" s="178"/>
      <c r="AC908" s="178"/>
      <c r="AD908" s="172"/>
      <c r="AF908" s="9"/>
      <c r="AH908" s="39">
        <v>0</v>
      </c>
      <c r="AI908" s="39">
        <v>0</v>
      </c>
      <c r="AJ908" s="39">
        <v>0</v>
      </c>
      <c r="AK908" s="39">
        <v>0</v>
      </c>
      <c r="AL908" s="39">
        <v>0</v>
      </c>
      <c r="AM908" s="39">
        <v>0</v>
      </c>
      <c r="AN908" s="39">
        <v>0</v>
      </c>
      <c r="AO908" s="39">
        <v>0</v>
      </c>
      <c r="AP908" s="39">
        <v>0</v>
      </c>
      <c r="AQ908" s="39">
        <v>0</v>
      </c>
      <c r="AR908" s="39">
        <v>0</v>
      </c>
      <c r="AS908" s="39">
        <v>0</v>
      </c>
      <c r="AT908" s="39">
        <v>0</v>
      </c>
      <c r="AU908" s="39">
        <v>0</v>
      </c>
      <c r="AV908" s="39">
        <v>0</v>
      </c>
      <c r="AW908" s="39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89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89"/>
      <c r="AB909" s="178"/>
      <c r="AC909" s="178"/>
      <c r="AD909" s="172"/>
      <c r="AF909" s="9"/>
      <c r="AH909" s="40">
        <f t="shared" ref="AH909:BE909" si="22">ROWS(C907:C946)-COUNTBLANK(C907:C946)</f>
        <v>0</v>
      </c>
      <c r="AI909" s="40">
        <f t="shared" si="22"/>
        <v>0</v>
      </c>
      <c r="AJ909" s="40">
        <f t="shared" si="22"/>
        <v>0</v>
      </c>
      <c r="AK909" s="40">
        <f t="shared" si="22"/>
        <v>0</v>
      </c>
      <c r="AL909" s="40">
        <f t="shared" si="22"/>
        <v>0</v>
      </c>
      <c r="AM909" s="40">
        <f t="shared" si="22"/>
        <v>0</v>
      </c>
      <c r="AN909" s="40">
        <f t="shared" si="22"/>
        <v>0</v>
      </c>
      <c r="AO909" s="40">
        <f t="shared" si="22"/>
        <v>0</v>
      </c>
      <c r="AP909" s="40">
        <f t="shared" si="22"/>
        <v>0</v>
      </c>
      <c r="AQ909" s="40">
        <f t="shared" si="22"/>
        <v>0</v>
      </c>
      <c r="AR909" s="40">
        <f t="shared" si="22"/>
        <v>0</v>
      </c>
      <c r="AS909" s="40">
        <f t="shared" si="22"/>
        <v>0</v>
      </c>
      <c r="AT909" s="40">
        <f t="shared" si="22"/>
        <v>0</v>
      </c>
      <c r="AU909" s="40">
        <f t="shared" si="22"/>
        <v>0</v>
      </c>
      <c r="AV909" s="40">
        <f t="shared" si="22"/>
        <v>0</v>
      </c>
      <c r="AW909" s="40">
        <f t="shared" si="22"/>
        <v>0</v>
      </c>
      <c r="AX909" s="40">
        <f t="shared" si="22"/>
        <v>0</v>
      </c>
      <c r="AY909" s="40">
        <f t="shared" si="22"/>
        <v>0</v>
      </c>
      <c r="AZ909" s="40">
        <f t="shared" si="22"/>
        <v>0</v>
      </c>
      <c r="BA909" s="40">
        <f t="shared" si="22"/>
        <v>0</v>
      </c>
      <c r="BB909" s="40">
        <f t="shared" si="22"/>
        <v>0</v>
      </c>
      <c r="BC909" s="40">
        <f t="shared" si="22"/>
        <v>0</v>
      </c>
      <c r="BD909" s="40">
        <f t="shared" si="22"/>
        <v>0</v>
      </c>
      <c r="BE909" s="40">
        <f t="shared" si="22"/>
        <v>0</v>
      </c>
    </row>
    <row r="910" spans="1:57" x14ac:dyDescent="0.45">
      <c r="B910" s="189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89"/>
      <c r="AB910" s="178"/>
      <c r="AC910" s="178"/>
      <c r="AD910" s="172"/>
      <c r="AF910" s="9"/>
    </row>
    <row r="911" spans="1:57" x14ac:dyDescent="0.45">
      <c r="B911" s="189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89"/>
      <c r="AB911" s="178"/>
      <c r="AC911" s="178"/>
      <c r="AD911" s="172"/>
      <c r="AF911" s="9"/>
      <c r="AH911" s="22" t="s">
        <v>257</v>
      </c>
      <c r="AI911" s="22" t="s">
        <v>587</v>
      </c>
      <c r="AJ911" s="22" t="s">
        <v>590</v>
      </c>
      <c r="AK911" s="22" t="s">
        <v>588</v>
      </c>
      <c r="AL911" s="22" t="s">
        <v>589</v>
      </c>
    </row>
    <row r="912" spans="1:57" x14ac:dyDescent="0.45">
      <c r="B912" s="189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89"/>
      <c r="AB912" s="178"/>
      <c r="AC912" s="178"/>
      <c r="AD912" s="172"/>
      <c r="AF912" s="9"/>
      <c r="AH912" s="23">
        <f>ROWS(AA907:AA946)-COUNTBLANK(B907:B946)</f>
        <v>0</v>
      </c>
      <c r="AI912" s="23">
        <f>COUNTIF(AD907:AD946,"FALSE")</f>
        <v>0</v>
      </c>
      <c r="AJ912" s="23">
        <f>AH912-AI912</f>
        <v>0</v>
      </c>
      <c r="AK912" s="23">
        <f>COUNTIF(AC907:AC946,"O")</f>
        <v>0</v>
      </c>
      <c r="AL912" s="23">
        <f>COUNTIF(AC907:AC946,"*~?")</f>
        <v>0</v>
      </c>
    </row>
    <row r="913" spans="2:37" x14ac:dyDescent="0.45">
      <c r="B913" s="189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89"/>
      <c r="AB913" s="178"/>
      <c r="AC913" s="178"/>
      <c r="AD913" s="172"/>
      <c r="AF913" s="9"/>
    </row>
    <row r="914" spans="2:37" x14ac:dyDescent="0.45">
      <c r="B914" s="189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89"/>
      <c r="AB914" s="178"/>
      <c r="AC914" s="178"/>
      <c r="AD914" s="172"/>
      <c r="AF914" s="9"/>
      <c r="AH914" s="9"/>
      <c r="AI914" s="22" t="s">
        <v>455</v>
      </c>
      <c r="AJ914" s="22" t="s">
        <v>337</v>
      </c>
      <c r="AK914" s="22" t="s">
        <v>456</v>
      </c>
    </row>
    <row r="915" spans="2:37" x14ac:dyDescent="0.45">
      <c r="B915" s="189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89"/>
      <c r="AB915" s="178"/>
      <c r="AC915" s="178"/>
      <c r="AD915" s="172"/>
      <c r="AF915" s="9"/>
      <c r="AH915" s="22" t="s">
        <v>353</v>
      </c>
      <c r="AI915" s="25">
        <f>IF(ISNUMBER(SEARCH("A",A908)),COUNTIF(AD907:AD916,"False"),0)</f>
        <v>0</v>
      </c>
      <c r="AJ915" s="25">
        <f>IF(ISNUMBER(SEARCH("A",A908)),COUNTIF(AD937:AD946,"False"),0)</f>
        <v>0</v>
      </c>
      <c r="AK915" s="25">
        <f>IF(ISNUMBER(SEARCH("A",A908)),COUNTIF(AD917:AD936,"False"),0)</f>
        <v>0</v>
      </c>
    </row>
    <row r="916" spans="2:37" x14ac:dyDescent="0.45">
      <c r="B916" s="189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89"/>
      <c r="AB916" s="178"/>
      <c r="AC916" s="178"/>
      <c r="AD916" s="172"/>
      <c r="AF916" s="9"/>
      <c r="AH916" s="28"/>
    </row>
    <row r="917" spans="2:37" x14ac:dyDescent="0.45">
      <c r="B917" s="189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89"/>
      <c r="AB917" s="178"/>
      <c r="AC917" s="178"/>
      <c r="AD917" s="172"/>
      <c r="AF917" s="9"/>
      <c r="AH917" s="28"/>
    </row>
    <row r="918" spans="2:37" x14ac:dyDescent="0.45">
      <c r="B918" s="189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89"/>
      <c r="AB918" s="178"/>
      <c r="AC918" s="178"/>
      <c r="AD918" s="172"/>
      <c r="AF918" s="9"/>
    </row>
    <row r="919" spans="2:37" x14ac:dyDescent="0.45">
      <c r="B919" s="189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89"/>
      <c r="AB919" s="178"/>
      <c r="AC919" s="178"/>
      <c r="AD919" s="172"/>
      <c r="AF919" s="9"/>
    </row>
    <row r="920" spans="2:37" x14ac:dyDescent="0.45">
      <c r="B920" s="189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89"/>
      <c r="AB920" s="178"/>
      <c r="AC920" s="178"/>
      <c r="AD920" s="172"/>
      <c r="AF920" s="9"/>
    </row>
    <row r="921" spans="2:37" x14ac:dyDescent="0.45">
      <c r="B921" s="189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89"/>
      <c r="AB921" s="178"/>
      <c r="AC921" s="178"/>
      <c r="AD921" s="172"/>
      <c r="AF921" s="9"/>
    </row>
    <row r="922" spans="2:37" x14ac:dyDescent="0.45">
      <c r="B922" s="189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89"/>
      <c r="AB922" s="178"/>
      <c r="AC922" s="178"/>
      <c r="AD922" s="172"/>
      <c r="AF922" s="9"/>
    </row>
    <row r="923" spans="2:37" x14ac:dyDescent="0.45">
      <c r="B923" s="189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89"/>
      <c r="AB923" s="178"/>
      <c r="AC923" s="178"/>
      <c r="AD923" s="172"/>
      <c r="AF923" s="9"/>
    </row>
    <row r="924" spans="2:37" x14ac:dyDescent="0.45">
      <c r="B924" s="189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89"/>
      <c r="AB924" s="178"/>
      <c r="AC924" s="178"/>
      <c r="AD924" s="172"/>
      <c r="AF924" s="9"/>
    </row>
    <row r="925" spans="2:37" x14ac:dyDescent="0.45">
      <c r="B925" s="189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89"/>
      <c r="AB925" s="178"/>
      <c r="AC925" s="178"/>
      <c r="AD925" s="172"/>
      <c r="AF925" s="9"/>
    </row>
    <row r="926" spans="2:37" x14ac:dyDescent="0.45">
      <c r="B926" s="189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89"/>
      <c r="AB926" s="178"/>
      <c r="AC926" s="178"/>
      <c r="AD926" s="172"/>
      <c r="AF926" s="9"/>
    </row>
    <row r="927" spans="2:37" x14ac:dyDescent="0.45">
      <c r="B927" s="189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89"/>
      <c r="AB927" s="178"/>
      <c r="AC927" s="178"/>
      <c r="AD927" s="172"/>
      <c r="AF927" s="9"/>
    </row>
    <row r="928" spans="2:37" x14ac:dyDescent="0.45">
      <c r="B928" s="189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89"/>
      <c r="AB928" s="178"/>
      <c r="AC928" s="178"/>
      <c r="AD928" s="172"/>
      <c r="AF928" s="9"/>
    </row>
    <row r="929" spans="2:32" x14ac:dyDescent="0.45">
      <c r="B929" s="189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89"/>
      <c r="AB929" s="178"/>
      <c r="AC929" s="178"/>
      <c r="AD929" s="172"/>
      <c r="AF929" s="9"/>
    </row>
    <row r="930" spans="2:32" x14ac:dyDescent="0.45">
      <c r="B930" s="189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89"/>
      <c r="AB930" s="178"/>
      <c r="AC930" s="178"/>
      <c r="AD930" s="172"/>
      <c r="AF930" s="9"/>
    </row>
    <row r="931" spans="2:32" x14ac:dyDescent="0.45">
      <c r="B931" s="189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89"/>
      <c r="AB931" s="178"/>
      <c r="AC931" s="178"/>
      <c r="AD931" s="172"/>
      <c r="AF931" s="9"/>
    </row>
    <row r="932" spans="2:32" x14ac:dyDescent="0.45">
      <c r="B932" s="189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89"/>
      <c r="AB932" s="178"/>
      <c r="AC932" s="178"/>
      <c r="AD932" s="172"/>
      <c r="AF932" s="9"/>
    </row>
    <row r="933" spans="2:32" x14ac:dyDescent="0.45">
      <c r="B933" s="189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89"/>
      <c r="AB933" s="178"/>
      <c r="AC933" s="178"/>
      <c r="AD933" s="172"/>
      <c r="AF933" s="9"/>
    </row>
    <row r="934" spans="2:32" x14ac:dyDescent="0.45">
      <c r="B934" s="189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89"/>
      <c r="AB934" s="178"/>
      <c r="AC934" s="178"/>
      <c r="AD934" s="172"/>
      <c r="AF934" s="9"/>
    </row>
    <row r="935" spans="2:32" x14ac:dyDescent="0.45">
      <c r="B935" s="189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89"/>
      <c r="AB935" s="178"/>
      <c r="AC935" s="178"/>
      <c r="AD935" s="172"/>
      <c r="AF935" s="9"/>
    </row>
    <row r="936" spans="2:32" x14ac:dyDescent="0.45">
      <c r="B936" s="189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89"/>
      <c r="AB936" s="178"/>
      <c r="AC936" s="178"/>
      <c r="AD936" s="172"/>
      <c r="AF936" s="9"/>
    </row>
    <row r="937" spans="2:32" x14ac:dyDescent="0.45">
      <c r="B937" s="189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89"/>
      <c r="AB937" s="178"/>
      <c r="AC937" s="178"/>
      <c r="AD937" s="172"/>
      <c r="AF937" s="9"/>
    </row>
    <row r="938" spans="2:32" x14ac:dyDescent="0.45">
      <c r="B938" s="189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89"/>
      <c r="AB938" s="178"/>
      <c r="AC938" s="178"/>
      <c r="AD938" s="172"/>
      <c r="AF938" s="9"/>
    </row>
    <row r="939" spans="2:32" x14ac:dyDescent="0.45">
      <c r="B939" s="189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89"/>
      <c r="AB939" s="178"/>
      <c r="AC939" s="178"/>
      <c r="AD939" s="172"/>
      <c r="AF939" s="9"/>
    </row>
    <row r="940" spans="2:32" x14ac:dyDescent="0.45">
      <c r="B940" s="189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89"/>
      <c r="AB940" s="178"/>
      <c r="AC940" s="178"/>
      <c r="AD940" s="172"/>
      <c r="AF940" s="9"/>
    </row>
    <row r="941" spans="2:32" x14ac:dyDescent="0.45">
      <c r="B941" s="189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89"/>
      <c r="AB941" s="178"/>
      <c r="AC941" s="178"/>
      <c r="AD941" s="172"/>
      <c r="AF941" s="9"/>
    </row>
    <row r="942" spans="2:32" x14ac:dyDescent="0.45">
      <c r="B942" s="189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89"/>
      <c r="AB942" s="178"/>
      <c r="AC942" s="178"/>
      <c r="AD942" s="172"/>
      <c r="AF942" s="9"/>
    </row>
    <row r="943" spans="2:32" x14ac:dyDescent="0.45">
      <c r="B943" s="189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89"/>
      <c r="AB943" s="178"/>
      <c r="AC943" s="178"/>
      <c r="AD943" s="172"/>
      <c r="AF943" s="9"/>
    </row>
    <row r="944" spans="2:32" x14ac:dyDescent="0.45">
      <c r="B944" s="189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89"/>
      <c r="AB944" s="178"/>
      <c r="AC944" s="178"/>
      <c r="AD944" s="172"/>
      <c r="AF944" s="9"/>
    </row>
    <row r="945" spans="2:32" x14ac:dyDescent="0.45">
      <c r="B945" s="189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89"/>
      <c r="AB945" s="178"/>
      <c r="AC945" s="178"/>
      <c r="AD945" s="172"/>
      <c r="AF945" s="9"/>
    </row>
    <row r="946" spans="2:32" x14ac:dyDescent="0.45">
      <c r="B946" s="189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89"/>
      <c r="AB946" s="178"/>
      <c r="AC946" s="178"/>
      <c r="AD946" s="172"/>
      <c r="AF946" s="9"/>
    </row>
  </sheetData>
  <conditionalFormatting sqref="B5:Y44">
    <cfRule type="expression" dxfId="361" priority="137">
      <formula>MOD(ROW(),2)=1</formula>
    </cfRule>
  </conditionalFormatting>
  <conditionalFormatting sqref="C49:Y85">
    <cfRule type="expression" dxfId="360" priority="134">
      <formula>MOD(ROW(),2)=1</formula>
    </cfRule>
  </conditionalFormatting>
  <conditionalFormatting sqref="B46:B85 C46:Y48">
    <cfRule type="expression" dxfId="359" priority="131">
      <formula>MOD(ROW(),2)=1</formula>
    </cfRule>
  </conditionalFormatting>
  <conditionalFormatting sqref="C90:Y126">
    <cfRule type="expression" dxfId="358" priority="128">
      <formula>MOD(ROW(),2)=1</formula>
    </cfRule>
  </conditionalFormatting>
  <conditionalFormatting sqref="B87:B126 C87:Y89">
    <cfRule type="expression" dxfId="357" priority="125">
      <formula>MOD(ROW(),2)=1</formula>
    </cfRule>
  </conditionalFormatting>
  <conditionalFormatting sqref="B128:Y167">
    <cfRule type="expression" dxfId="356" priority="122">
      <formula>MOD(ROW(),2)=1</formula>
    </cfRule>
  </conditionalFormatting>
  <conditionalFormatting sqref="C172:Y208">
    <cfRule type="expression" dxfId="355" priority="119">
      <formula>MOD(ROW(),2)=1</formula>
    </cfRule>
  </conditionalFormatting>
  <conditionalFormatting sqref="B169:B208 C169:Y171">
    <cfRule type="expression" dxfId="354" priority="116">
      <formula>MOD(ROW(),2)=1</formula>
    </cfRule>
  </conditionalFormatting>
  <conditionalFormatting sqref="C213:Y249">
    <cfRule type="expression" dxfId="353" priority="113">
      <formula>MOD(ROW(),2)=1</formula>
    </cfRule>
  </conditionalFormatting>
  <conditionalFormatting sqref="B210:B249 C210:Y212">
    <cfRule type="expression" dxfId="352" priority="110">
      <formula>MOD(ROW(),2)=1</formula>
    </cfRule>
  </conditionalFormatting>
  <conditionalFormatting sqref="B251:Y290">
    <cfRule type="expression" dxfId="351" priority="107">
      <formula>MOD(ROW(),2)=1</formula>
    </cfRule>
  </conditionalFormatting>
  <conditionalFormatting sqref="C295:Y331">
    <cfRule type="expression" dxfId="350" priority="104">
      <formula>MOD(ROW(),2)=1</formula>
    </cfRule>
  </conditionalFormatting>
  <conditionalFormatting sqref="B292:B331 C292:Y294">
    <cfRule type="expression" dxfId="349" priority="101">
      <formula>MOD(ROW(),2)=1</formula>
    </cfRule>
  </conditionalFormatting>
  <conditionalFormatting sqref="C336:Y372">
    <cfRule type="expression" dxfId="348" priority="98">
      <formula>MOD(ROW(),2)=1</formula>
    </cfRule>
  </conditionalFormatting>
  <conditionalFormatting sqref="B333:B372 C333:Y335">
    <cfRule type="expression" dxfId="347" priority="95">
      <formula>MOD(ROW(),2)=1</formula>
    </cfRule>
  </conditionalFormatting>
  <conditionalFormatting sqref="B374:Y413">
    <cfRule type="expression" dxfId="346" priority="92">
      <formula>MOD(ROW(),2)=1</formula>
    </cfRule>
  </conditionalFormatting>
  <conditionalFormatting sqref="C418:Y454">
    <cfRule type="expression" dxfId="345" priority="89">
      <formula>MOD(ROW(),2)=1</formula>
    </cfRule>
  </conditionalFormatting>
  <conditionalFormatting sqref="B415:B454 C415:Y417">
    <cfRule type="expression" dxfId="344" priority="86">
      <formula>MOD(ROW(),2)=1</formula>
    </cfRule>
  </conditionalFormatting>
  <conditionalFormatting sqref="C459:Y495">
    <cfRule type="expression" dxfId="343" priority="83">
      <formula>MOD(ROW(),2)=1</formula>
    </cfRule>
  </conditionalFormatting>
  <conditionalFormatting sqref="B456:B495 C456:Y458">
    <cfRule type="expression" dxfId="342" priority="80">
      <formula>MOD(ROW(),2)=1</formula>
    </cfRule>
  </conditionalFormatting>
  <conditionalFormatting sqref="B497:Y536">
    <cfRule type="expression" dxfId="341" priority="77">
      <formula>MOD(ROW(),2)=1</formula>
    </cfRule>
  </conditionalFormatting>
  <conditionalFormatting sqref="C541:Y577">
    <cfRule type="expression" dxfId="340" priority="74">
      <formula>MOD(ROW(),2)=1</formula>
    </cfRule>
  </conditionalFormatting>
  <conditionalFormatting sqref="B538:B577 C538:Y540">
    <cfRule type="expression" dxfId="339" priority="71">
      <formula>MOD(ROW(),2)=1</formula>
    </cfRule>
  </conditionalFormatting>
  <conditionalFormatting sqref="C582:Y618">
    <cfRule type="expression" dxfId="338" priority="68">
      <formula>MOD(ROW(),2)=1</formula>
    </cfRule>
  </conditionalFormatting>
  <conditionalFormatting sqref="B579:B618 C579:Y581">
    <cfRule type="expression" dxfId="337" priority="65">
      <formula>MOD(ROW(),2)=1</formula>
    </cfRule>
  </conditionalFormatting>
  <conditionalFormatting sqref="B620:Y659">
    <cfRule type="expression" dxfId="336" priority="62">
      <formula>MOD(ROW(),2)=1</formula>
    </cfRule>
  </conditionalFormatting>
  <conditionalFormatting sqref="C664:Y700">
    <cfRule type="expression" dxfId="335" priority="59">
      <formula>MOD(ROW(),2)=1</formula>
    </cfRule>
  </conditionalFormatting>
  <conditionalFormatting sqref="B661:B700 C661:Y663">
    <cfRule type="expression" dxfId="334" priority="56">
      <formula>MOD(ROW(),2)=1</formula>
    </cfRule>
  </conditionalFormatting>
  <conditionalFormatting sqref="C705:Y741">
    <cfRule type="expression" dxfId="333" priority="53">
      <formula>MOD(ROW(),2)=1</formula>
    </cfRule>
  </conditionalFormatting>
  <conditionalFormatting sqref="B702:B741 C702:Y704">
    <cfRule type="expression" dxfId="332" priority="50">
      <formula>MOD(ROW(),2)=1</formula>
    </cfRule>
  </conditionalFormatting>
  <conditionalFormatting sqref="B743:Y782">
    <cfRule type="expression" dxfId="331" priority="47">
      <formula>MOD(ROW(),2)=1</formula>
    </cfRule>
  </conditionalFormatting>
  <conditionalFormatting sqref="C787:Y823">
    <cfRule type="expression" dxfId="330" priority="44">
      <formula>MOD(ROW(),2)=1</formula>
    </cfRule>
  </conditionalFormatting>
  <conditionalFormatting sqref="B784:B823 C784:Y786">
    <cfRule type="expression" dxfId="329" priority="41">
      <formula>MOD(ROW(),2)=1</formula>
    </cfRule>
  </conditionalFormatting>
  <conditionalFormatting sqref="C828:Y864">
    <cfRule type="expression" dxfId="328" priority="38">
      <formula>MOD(ROW(),2)=1</formula>
    </cfRule>
  </conditionalFormatting>
  <conditionalFormatting sqref="B825:B864 C825:Y827">
    <cfRule type="expression" dxfId="327" priority="35">
      <formula>MOD(ROW(),2)=1</formula>
    </cfRule>
  </conditionalFormatting>
  <conditionalFormatting sqref="B866:Y905">
    <cfRule type="expression" dxfId="326" priority="32">
      <formula>MOD(ROW(),2)=1</formula>
    </cfRule>
  </conditionalFormatting>
  <conditionalFormatting sqref="C910:Y946">
    <cfRule type="expression" dxfId="325" priority="29">
      <formula>MOD(ROW(),2)=1</formula>
    </cfRule>
  </conditionalFormatting>
  <conditionalFormatting sqref="B907:B946 C907:Y909">
    <cfRule type="expression" dxfId="324" priority="26">
      <formula>MOD(ROW(),2)=1</formula>
    </cfRule>
  </conditionalFormatting>
  <conditionalFormatting sqref="Z5:AA44">
    <cfRule type="expression" dxfId="323" priority="23">
      <formula>MOD(ROW(),2)=1</formula>
    </cfRule>
  </conditionalFormatting>
  <conditionalFormatting sqref="Z46:AA85">
    <cfRule type="expression" dxfId="322" priority="22">
      <formula>MOD(ROW(),2)=1</formula>
    </cfRule>
  </conditionalFormatting>
  <conditionalFormatting sqref="Z87:AA126">
    <cfRule type="expression" dxfId="321" priority="21">
      <formula>MOD(ROW(),2)=1</formula>
    </cfRule>
  </conditionalFormatting>
  <conditionalFormatting sqref="Z128:AA167">
    <cfRule type="expression" dxfId="320" priority="20">
      <formula>MOD(ROW(),2)=1</formula>
    </cfRule>
  </conditionalFormatting>
  <conditionalFormatting sqref="Z169:AA208">
    <cfRule type="expression" dxfId="319" priority="19">
      <formula>MOD(ROW(),2)=1</formula>
    </cfRule>
  </conditionalFormatting>
  <conditionalFormatting sqref="Z210:AA249">
    <cfRule type="expression" dxfId="318" priority="18">
      <formula>MOD(ROW(),2)=1</formula>
    </cfRule>
  </conditionalFormatting>
  <conditionalFormatting sqref="Z251:AA290">
    <cfRule type="expression" dxfId="317" priority="17">
      <formula>MOD(ROW(),2)=1</formula>
    </cfRule>
  </conditionalFormatting>
  <conditionalFormatting sqref="Z292:AA331">
    <cfRule type="expression" dxfId="316" priority="16">
      <formula>MOD(ROW(),2)=1</formula>
    </cfRule>
  </conditionalFormatting>
  <conditionalFormatting sqref="Z333:AA372">
    <cfRule type="expression" dxfId="315" priority="15">
      <formula>MOD(ROW(),2)=1</formula>
    </cfRule>
  </conditionalFormatting>
  <conditionalFormatting sqref="Z374:AA413">
    <cfRule type="expression" dxfId="314" priority="14">
      <formula>MOD(ROW(),2)=1</formula>
    </cfRule>
  </conditionalFormatting>
  <conditionalFormatting sqref="Z415:AA454">
    <cfRule type="expression" dxfId="313" priority="13">
      <formula>MOD(ROW(),2)=1</formula>
    </cfRule>
  </conditionalFormatting>
  <conditionalFormatting sqref="Z456:AA495">
    <cfRule type="expression" dxfId="312" priority="12">
      <formula>MOD(ROW(),2)=1</formula>
    </cfRule>
  </conditionalFormatting>
  <conditionalFormatting sqref="Z497:AA536">
    <cfRule type="expression" dxfId="311" priority="11">
      <formula>MOD(ROW(),2)=1</formula>
    </cfRule>
  </conditionalFormatting>
  <conditionalFormatting sqref="Z538:AA577">
    <cfRule type="expression" dxfId="310" priority="10">
      <formula>MOD(ROW(),2)=1</formula>
    </cfRule>
  </conditionalFormatting>
  <conditionalFormatting sqref="Z579:AA618">
    <cfRule type="expression" dxfId="309" priority="9">
      <formula>MOD(ROW(),2)=1</formula>
    </cfRule>
  </conditionalFormatting>
  <conditionalFormatting sqref="Z620:AA659">
    <cfRule type="expression" dxfId="308" priority="8">
      <formula>MOD(ROW(),2)=1</formula>
    </cfRule>
  </conditionalFormatting>
  <conditionalFormatting sqref="Z661:AA700">
    <cfRule type="expression" dxfId="307" priority="7">
      <formula>MOD(ROW(),2)=1</formula>
    </cfRule>
  </conditionalFormatting>
  <conditionalFormatting sqref="Z702:AA741">
    <cfRule type="expression" dxfId="306" priority="6">
      <formula>MOD(ROW(),2)=1</formula>
    </cfRule>
  </conditionalFormatting>
  <conditionalFormatting sqref="Z743:AA782">
    <cfRule type="expression" dxfId="305" priority="5">
      <formula>MOD(ROW(),2)=1</formula>
    </cfRule>
  </conditionalFormatting>
  <conditionalFormatting sqref="Z784:AA823">
    <cfRule type="expression" dxfId="304" priority="4">
      <formula>MOD(ROW(),2)=1</formula>
    </cfRule>
  </conditionalFormatting>
  <conditionalFormatting sqref="Z825:AA864">
    <cfRule type="expression" dxfId="303" priority="3">
      <formula>MOD(ROW(),2)=1</formula>
    </cfRule>
  </conditionalFormatting>
  <conditionalFormatting sqref="Z866:AA905">
    <cfRule type="expression" dxfId="302" priority="2">
      <formula>MOD(ROW(),2)=1</formula>
    </cfRule>
  </conditionalFormatting>
  <conditionalFormatting sqref="Z907:AA946">
    <cfRule type="expression" dxfId="30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7" ht="21" customHeight="1" x14ac:dyDescent="0.45">
      <c r="B2" s="457" t="s">
        <v>291</v>
      </c>
      <c r="C2" s="457"/>
      <c r="D2" s="457"/>
      <c r="E2" s="457"/>
      <c r="F2" s="457"/>
      <c r="G2" s="457"/>
      <c r="H2" s="457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 t="s">
        <v>629</v>
      </c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 t="s">
        <v>629</v>
      </c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I2" t="s">
        <v>629</v>
      </c>
      <c r="EJ2" s="8"/>
      <c r="EK2" s="18"/>
      <c r="EM2" s="468" t="s">
        <v>205</v>
      </c>
      <c r="EN2" s="468"/>
      <c r="EO2" s="468"/>
      <c r="EP2" s="468"/>
      <c r="EQ2" s="20"/>
      <c r="ES2" s="461" t="s">
        <v>265</v>
      </c>
      <c r="ET2" s="462"/>
      <c r="EU2" s="463"/>
      <c r="EW2" s="461" t="s">
        <v>266</v>
      </c>
      <c r="EX2" s="462"/>
      <c r="EY2" s="462"/>
      <c r="EZ2" s="462"/>
      <c r="FA2" s="463"/>
    </row>
    <row r="3" spans="2:157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630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>
        <v>1</v>
      </c>
      <c r="BX3" s="8" t="s">
        <v>162</v>
      </c>
      <c r="BY3" s="8" t="str">
        <f>IF(SAT!$EQ3&lt;&gt;"",IF(INDEX(INPUT!C59:Y59,SAT!$EQ3)&lt;&gt;"",INDEX(INPUT!C59:Y59,SAT!$EQ3),""),"")</f>
        <v/>
      </c>
      <c r="BZ3" s="8" t="str">
        <f>IF(BY3&lt;&gt;"",IF(ISNUMBER(SEARCH(BX3,BY3)),TRUE,FALSE),"")</f>
        <v/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630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58" t="s">
        <v>242</v>
      </c>
      <c r="ET3" s="58" t="s">
        <v>268</v>
      </c>
      <c r="EU3" s="58" t="s">
        <v>260</v>
      </c>
      <c r="EW3" s="59"/>
      <c r="EX3" s="58" t="s">
        <v>268</v>
      </c>
      <c r="EY3" s="58" t="s">
        <v>269</v>
      </c>
      <c r="EZ3" s="58" t="s">
        <v>268</v>
      </c>
      <c r="FA3" s="58" t="s">
        <v>180</v>
      </c>
    </row>
    <row r="4" spans="2:157" x14ac:dyDescent="0.45">
      <c r="B4" s="31" t="s">
        <v>181</v>
      </c>
      <c r="C4" s="55">
        <f>COUNTIF(AO3:AO54,"=TRUE")</f>
        <v>0</v>
      </c>
      <c r="D4" s="55">
        <v>52</v>
      </c>
      <c r="E4" s="41" t="str">
        <f>ROUND(C4/D4*100,0)&amp;"%"</f>
        <v>0%</v>
      </c>
      <c r="F4" s="23">
        <f>LOOKUP(COUNTIF(AO3:AO54,TRUE),EM4:EM56,EO4:EO56)*10</f>
        <v>100</v>
      </c>
      <c r="G4" s="23">
        <v>400</v>
      </c>
      <c r="H4" s="25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630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160</v>
      </c>
      <c r="BY4" s="8" t="str">
        <f>IF(SAT!$EQ4&lt;&gt;"",IF(INDEX(INPUT!C60:Y60,SAT!$EQ4)&lt;&gt;"",INDEX(INPUT!C60:Y60,SAT!$EQ4),""),"")</f>
        <v/>
      </c>
      <c r="BZ4" s="8" t="str">
        <f t="shared" ref="BZ4:BZ46" si="1">IF(BY4&lt;&gt;"",IF(ISNUMBER(SEARCH(BX4,BY4)),TRUE,FALSE),"")</f>
        <v/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630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200</v>
      </c>
      <c r="EO4" s="23">
        <v>10</v>
      </c>
      <c r="EP4" s="23">
        <v>10</v>
      </c>
      <c r="EQ4" s="8" t="str">
        <f>IF(ISERROR(MATCH(EM$2,INPUT!C$4:Y$4,0))&lt;&gt;TRUE,MATCH(EM$2,INPUT!C$4:Y$4,0),"")</f>
        <v/>
      </c>
      <c r="ES4" s="47">
        <v>400</v>
      </c>
      <c r="ET4" s="48" t="s">
        <v>272</v>
      </c>
      <c r="EU4" s="48" t="s">
        <v>272</v>
      </c>
      <c r="EW4" s="47">
        <v>200</v>
      </c>
      <c r="EX4" s="48" t="s">
        <v>272</v>
      </c>
      <c r="EY4" s="48" t="s">
        <v>272</v>
      </c>
      <c r="EZ4" s="48" t="s">
        <v>272</v>
      </c>
      <c r="FA4" s="48" t="s">
        <v>272</v>
      </c>
    </row>
    <row r="5" spans="2:157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100</v>
      </c>
      <c r="G5" s="23">
        <v>400</v>
      </c>
      <c r="H5" s="25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630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IF(SAT!$EQ5&lt;&gt;"",IF(INDEX(INPUT!C61:Y61,SAT!$EQ5)&lt;&gt;"",INDEX(INPUT!C61:Y61,SAT!$EQ5),""),"")</f>
        <v/>
      </c>
      <c r="BZ5" s="8" t="str">
        <f>IF(BY5&lt;&gt;"",IF(ISNUMBER(SEARCH(BX5,BY5)),TRUE,FALSE),"")</f>
        <v/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630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2">
        <v>1</v>
      </c>
      <c r="EN5" s="23">
        <v>200</v>
      </c>
      <c r="EO5" s="23">
        <v>10</v>
      </c>
      <c r="EP5" s="23">
        <v>10</v>
      </c>
      <c r="EQ5" s="8" t="str">
        <f>IF(ISERROR(MATCH(EM$2,INPUT!C$4:Y$4,0))&lt;&gt;TRUE,MATCH(EM$2,INPUT!C$4:Y$4,0),"")</f>
        <v/>
      </c>
      <c r="ES5" s="47">
        <v>410</v>
      </c>
      <c r="ET5" s="48" t="s">
        <v>272</v>
      </c>
      <c r="EU5" s="48" t="s">
        <v>272</v>
      </c>
      <c r="EW5" s="47">
        <v>210</v>
      </c>
      <c r="EX5" s="48" t="s">
        <v>272</v>
      </c>
      <c r="EY5" s="48" t="s">
        <v>272</v>
      </c>
      <c r="EZ5" s="48" t="s">
        <v>272</v>
      </c>
      <c r="FA5" s="48" t="s">
        <v>272</v>
      </c>
    </row>
    <row r="6" spans="2:157" x14ac:dyDescent="0.45">
      <c r="B6" s="32" t="s">
        <v>303</v>
      </c>
      <c r="C6" s="55">
        <f>SUM(C4:C5)</f>
        <v>0</v>
      </c>
      <c r="D6" s="55">
        <f>SUM(D4:D5)</f>
        <v>96</v>
      </c>
      <c r="E6" s="41" t="str">
        <f>ROUND(C6/D6*100,0)&amp;"%"</f>
        <v>0%</v>
      </c>
      <c r="F6" s="23">
        <f>SUM(F4:F5)</f>
        <v>200</v>
      </c>
      <c r="G6" s="23">
        <f>SUM(G4:G5)</f>
        <v>800</v>
      </c>
      <c r="H6" s="25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630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161</v>
      </c>
      <c r="BY6" s="8" t="str">
        <f>IF(SAT!$EQ6&lt;&gt;"",IF(INDEX(INPUT!C62:Y62,SAT!$EQ6)&lt;&gt;"",INDEX(INPUT!C62:Y62,SAT!$EQ6),""),"")</f>
        <v/>
      </c>
      <c r="BZ6" s="8" t="str">
        <f t="shared" si="1"/>
        <v/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630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420</v>
      </c>
      <c r="ET6" s="48" t="s">
        <v>272</v>
      </c>
      <c r="EU6" s="48" t="s">
        <v>272</v>
      </c>
      <c r="EW6" s="47">
        <v>220</v>
      </c>
      <c r="EX6" s="48" t="s">
        <v>272</v>
      </c>
      <c r="EY6" s="48" t="s">
        <v>272</v>
      </c>
      <c r="EZ6" s="48" t="s">
        <v>272</v>
      </c>
      <c r="FA6" s="48" t="s">
        <v>272</v>
      </c>
    </row>
    <row r="7" spans="2:157" ht="14.65" thickBot="1" x14ac:dyDescent="0.5">
      <c r="B7" s="33" t="s">
        <v>180</v>
      </c>
      <c r="C7" s="56">
        <f>COUNTIF(EK3:EK82,"=TRUE")</f>
        <v>0</v>
      </c>
      <c r="D7" s="56">
        <v>58</v>
      </c>
      <c r="E7" s="41" t="str">
        <f>ROUND(C7/D7*100,0)&amp;"%"</f>
        <v>0%</v>
      </c>
      <c r="F7" s="57">
        <f>LOOKUP(COUNTIF(EK3:EK82,TRUE),EM4:EM62,EN4:EN62)</f>
        <v>200</v>
      </c>
      <c r="G7" s="57">
        <v>800</v>
      </c>
      <c r="H7" s="34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630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IF(SAT!$EQ7&lt;&gt;"",IF(INDEX(INPUT!C63:Y63,SAT!$EQ7)&lt;&gt;"",INDEX(INPUT!C63:Y63,SAT!$EQ7),""),"")</f>
        <v/>
      </c>
      <c r="BZ7" s="8" t="str">
        <f t="shared" si="1"/>
        <v/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630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2">
        <v>3</v>
      </c>
      <c r="EN7" s="23">
        <v>230</v>
      </c>
      <c r="EO7" s="23">
        <v>11</v>
      </c>
      <c r="EP7" s="23">
        <v>10</v>
      </c>
      <c r="EQ7" s="8" t="str">
        <f>IF(ISERROR(MATCH(EM$2,INPUT!C$4:Y$4,0))&lt;&gt;TRUE,MATCH(EM$2,INPUT!C$4:Y$4,0),"")</f>
        <v/>
      </c>
      <c r="ES7" s="47">
        <v>430</v>
      </c>
      <c r="ET7" s="48" t="s">
        <v>272</v>
      </c>
      <c r="EU7" s="48" t="s">
        <v>272</v>
      </c>
      <c r="EW7" s="47">
        <v>230</v>
      </c>
      <c r="EX7" s="48" t="s">
        <v>272</v>
      </c>
      <c r="EY7" s="48" t="s">
        <v>272</v>
      </c>
      <c r="EZ7" s="48" t="s">
        <v>272</v>
      </c>
      <c r="FA7" s="48" t="s">
        <v>272</v>
      </c>
    </row>
    <row r="8" spans="2:157" ht="15" thickTop="1" thickBot="1" x14ac:dyDescent="0.5">
      <c r="B8" s="35" t="s">
        <v>257</v>
      </c>
      <c r="C8" s="36">
        <f>SUM(C4,C5,C7)</f>
        <v>0</v>
      </c>
      <c r="D8" s="36">
        <f>SUM(D4,D5,D7)</f>
        <v>154</v>
      </c>
      <c r="E8" s="41" t="str">
        <f>ROUND(C8/D8*100,0)&amp;"%"</f>
        <v>0%</v>
      </c>
      <c r="F8" s="37">
        <f>SUM(F4,F5,F7)</f>
        <v>400</v>
      </c>
      <c r="G8" s="54">
        <f>SUM(G4,G5,G7)</f>
        <v>1600</v>
      </c>
      <c r="H8" s="38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630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162</v>
      </c>
      <c r="BY8" s="8" t="str">
        <f>IF(SAT!$EQ8&lt;&gt;"",IF(INDEX(INPUT!C64:Y64,SAT!$EQ8)&lt;&gt;"",INDEX(INPUT!C64:Y64,SAT!$EQ8),""),"")</f>
        <v/>
      </c>
      <c r="BZ8" s="8" t="str">
        <f t="shared" si="1"/>
        <v/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2">
        <v>4</v>
      </c>
      <c r="EN8" s="23">
        <v>240</v>
      </c>
      <c r="EO8" s="23">
        <v>12</v>
      </c>
      <c r="EP8" s="23">
        <v>11</v>
      </c>
      <c r="EQ8" s="8" t="str">
        <f>IF(ISERROR(MATCH(EM$2,INPUT!C$4:Y$4,0))&lt;&gt;TRUE,MATCH(EM$2,INPUT!C$4:Y$4,0),"")</f>
        <v/>
      </c>
      <c r="ES8" s="47">
        <v>440</v>
      </c>
      <c r="ET8" s="48" t="s">
        <v>272</v>
      </c>
      <c r="EU8" s="48" t="s">
        <v>272</v>
      </c>
      <c r="EW8" s="47">
        <v>240</v>
      </c>
      <c r="EX8" s="48" t="s">
        <v>272</v>
      </c>
      <c r="EY8" s="48" t="s">
        <v>272</v>
      </c>
      <c r="EZ8" s="48" t="s">
        <v>272</v>
      </c>
      <c r="FA8" s="48" t="s">
        <v>272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630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>
        <v>7</v>
      </c>
      <c r="BX9" s="8" t="s">
        <v>160</v>
      </c>
      <c r="BY9" s="8" t="str">
        <f>IF(SAT!$EQ9&lt;&gt;"",IF(INDEX(INPUT!C65:Y65,SAT!$EQ9)&lt;&gt;"",INDEX(INPUT!C65:Y65,SAT!$EQ9),""),"")</f>
        <v/>
      </c>
      <c r="BZ9" s="8" t="str">
        <f t="shared" si="1"/>
        <v/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630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2">
        <v>5</v>
      </c>
      <c r="EN9" s="23">
        <v>260</v>
      </c>
      <c r="EO9" s="23">
        <v>13</v>
      </c>
      <c r="EP9" s="23">
        <v>12</v>
      </c>
      <c r="EQ9" s="8" t="str">
        <f>IF(ISERROR(MATCH(EM$2,INPUT!C$4:Y$4,0))&lt;&gt;TRUE,MATCH(EM$2,INPUT!C$4:Y$4,0),"")</f>
        <v/>
      </c>
      <c r="ES9" s="47">
        <v>450</v>
      </c>
      <c r="ET9" s="48" t="s">
        <v>272</v>
      </c>
      <c r="EU9" s="48" t="s">
        <v>272</v>
      </c>
      <c r="EW9" s="47">
        <v>250</v>
      </c>
      <c r="EX9" s="48" t="s">
        <v>272</v>
      </c>
      <c r="EY9" s="48" t="s">
        <v>272</v>
      </c>
      <c r="EZ9" s="48" t="s">
        <v>272</v>
      </c>
      <c r="FA9" s="48" t="s">
        <v>272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630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>
        <v>8</v>
      </c>
      <c r="BX10" s="8" t="s">
        <v>161</v>
      </c>
      <c r="BY10" s="8" t="str">
        <f>IF(SAT!$EQ10&lt;&gt;"",IF(INDEX(INPUT!C66:Y66,SAT!$EQ10)&lt;&gt;"",INDEX(INPUT!C66:Y66,SAT!$EQ10),""),"")</f>
        <v/>
      </c>
      <c r="BZ10" s="8" t="str">
        <f t="shared" si="1"/>
        <v/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630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2">
        <v>6</v>
      </c>
      <c r="EN10" s="23">
        <v>280</v>
      </c>
      <c r="EO10" s="23">
        <v>14</v>
      </c>
      <c r="EP10" s="23">
        <v>13</v>
      </c>
      <c r="EQ10" s="8" t="str">
        <f>IF(ISERROR(MATCH(EM$2,INPUT!C$4:Y$4,0))&lt;&gt;TRUE,MATCH(EM$2,INPUT!C$4:Y$4,0),"")</f>
        <v/>
      </c>
      <c r="ES10" s="47">
        <v>460</v>
      </c>
      <c r="ET10" s="48" t="s">
        <v>272</v>
      </c>
      <c r="EU10" s="48" t="s">
        <v>272</v>
      </c>
      <c r="EW10" s="47">
        <v>260</v>
      </c>
      <c r="EX10" s="48" t="s">
        <v>272</v>
      </c>
      <c r="EY10" s="48" t="s">
        <v>272</v>
      </c>
      <c r="EZ10" s="48" t="s">
        <v>272</v>
      </c>
      <c r="FA10" s="48" t="s">
        <v>272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630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>
        <v>9</v>
      </c>
      <c r="BX11" s="8" t="s">
        <v>159</v>
      </c>
      <c r="BY11" s="8" t="str">
        <f>IF(SAT!$EQ11&lt;&gt;"",IF(INDEX(INPUT!C67:Y67,SAT!$EQ11)&lt;&gt;"",INDEX(INPUT!C67:Y67,SAT!$EQ11),""),"")</f>
        <v/>
      </c>
      <c r="BZ11" s="8" t="str">
        <f t="shared" si="1"/>
        <v/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630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2">
        <v>7</v>
      </c>
      <c r="EN11" s="23">
        <v>290</v>
      </c>
      <c r="EO11" s="23">
        <v>15</v>
      </c>
      <c r="EP11" s="23">
        <v>13</v>
      </c>
      <c r="EQ11" s="8" t="str">
        <f>IF(ISERROR(MATCH(EM$2,INPUT!C$4:Y$4,0))&lt;&gt;TRUE,MATCH(EM$2,INPUT!C$4:Y$4,0),"")</f>
        <v/>
      </c>
      <c r="ES11" s="47">
        <v>470</v>
      </c>
      <c r="ET11" s="48" t="s">
        <v>272</v>
      </c>
      <c r="EU11" s="48" t="s">
        <v>272</v>
      </c>
      <c r="EW11" s="47">
        <v>270</v>
      </c>
      <c r="EX11" s="48" t="s">
        <v>272</v>
      </c>
      <c r="EY11" s="48" t="s">
        <v>272</v>
      </c>
      <c r="EZ11" s="48" t="s">
        <v>272</v>
      </c>
      <c r="FA11" s="48" t="s">
        <v>272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630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>
        <v>10</v>
      </c>
      <c r="BX12" s="8" t="s">
        <v>159</v>
      </c>
      <c r="BY12" s="8" t="str">
        <f>IF(SAT!$EQ12&lt;&gt;"",IF(INDEX(INPUT!C68:Y68,SAT!$EQ12)&lt;&gt;"",INDEX(INPUT!C68:Y68,SAT!$EQ12),""),"")</f>
        <v/>
      </c>
      <c r="BZ12" s="8" t="str">
        <f t="shared" si="1"/>
        <v/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630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2">
        <v>8</v>
      </c>
      <c r="EN12" s="23">
        <v>310</v>
      </c>
      <c r="EO12" s="23">
        <v>15</v>
      </c>
      <c r="EP12" s="23">
        <v>14</v>
      </c>
      <c r="EQ12" s="8" t="str">
        <f>IF(ISERROR(MATCH(EM$2,INPUT!C$4:Y$4,0))&lt;&gt;TRUE,MATCH(EM$2,INPUT!C$4:Y$4,0),"")</f>
        <v/>
      </c>
      <c r="ES12" s="47">
        <v>480</v>
      </c>
      <c r="ET12" s="48" t="s">
        <v>272</v>
      </c>
      <c r="EU12" s="48" t="s">
        <v>272</v>
      </c>
      <c r="EW12" s="47">
        <v>280</v>
      </c>
      <c r="EX12" s="48" t="s">
        <v>272</v>
      </c>
      <c r="EY12" s="48" t="s">
        <v>272</v>
      </c>
      <c r="EZ12" s="48" t="s">
        <v>272</v>
      </c>
      <c r="FA12" s="48" t="s">
        <v>272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>
        <v>11</v>
      </c>
      <c r="BX13" s="8" t="s">
        <v>160</v>
      </c>
      <c r="BY13" s="8" t="str">
        <f>IF(SAT!$EQ13&lt;&gt;"",IF(INDEX(INPUT!C69:Y69,SAT!$EQ13)&lt;&gt;"",INDEX(INPUT!C69:Y69,SAT!$EQ13),""),"")</f>
        <v/>
      </c>
      <c r="BZ13" s="8" t="str">
        <f t="shared" si="1"/>
        <v/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630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2">
        <v>9</v>
      </c>
      <c r="EN13" s="23">
        <v>320</v>
      </c>
      <c r="EO13" s="23">
        <v>16</v>
      </c>
      <c r="EP13" s="23">
        <v>15</v>
      </c>
      <c r="EQ13" s="8" t="str">
        <f>IF(ISERROR(MATCH(EM$2,INPUT!C$4:Y$4,0))&lt;&gt;TRUE,MATCH(EM$2,INPUT!C$4:Y$4,0),"")</f>
        <v/>
      </c>
      <c r="ES13" s="47">
        <v>490</v>
      </c>
      <c r="ET13" s="48" t="s">
        <v>272</v>
      </c>
      <c r="EU13" s="48" t="s">
        <v>272</v>
      </c>
      <c r="EW13" s="47">
        <v>290</v>
      </c>
      <c r="EX13" s="48" t="s">
        <v>272</v>
      </c>
      <c r="EY13" s="48" t="s">
        <v>272</v>
      </c>
      <c r="EZ13" s="48" t="s">
        <v>272</v>
      </c>
      <c r="FA13" s="48" t="s">
        <v>272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630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>
        <v>12</v>
      </c>
      <c r="BX14" s="8" t="s">
        <v>160</v>
      </c>
      <c r="BY14" s="8" t="str">
        <f>IF(SAT!$EQ14&lt;&gt;"",IF(INDEX(INPUT!C70:Y70,SAT!$EQ14)&lt;&gt;"",INDEX(INPUT!C70:Y70,SAT!$EQ14),""),"")</f>
        <v/>
      </c>
      <c r="BZ14" s="8" t="str">
        <f t="shared" si="1"/>
        <v/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2">
        <v>10</v>
      </c>
      <c r="EN14" s="23">
        <v>330</v>
      </c>
      <c r="EO14" s="23">
        <v>17</v>
      </c>
      <c r="EP14" s="23">
        <v>16</v>
      </c>
      <c r="EQ14" s="8" t="str">
        <f>IF(ISERROR(MATCH(EM$2,INPUT!C$4:Y$4,0))&lt;&gt;TRUE,MATCH(EM$2,INPUT!C$4:Y$4,0),"")</f>
        <v/>
      </c>
      <c r="ES14" s="47">
        <v>500</v>
      </c>
      <c r="ET14" s="48" t="s">
        <v>272</v>
      </c>
      <c r="EU14" s="48" t="s">
        <v>272</v>
      </c>
      <c r="EW14" s="47">
        <v>300</v>
      </c>
      <c r="EX14" s="48">
        <v>1</v>
      </c>
      <c r="EY14" s="48" t="s">
        <v>272</v>
      </c>
      <c r="EZ14" s="48">
        <v>1</v>
      </c>
      <c r="FA14" s="48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>
        <v>13</v>
      </c>
      <c r="BX15" s="8" t="s">
        <v>159</v>
      </c>
      <c r="BY15" s="8" t="str">
        <f>IF(SAT!$EQ15&lt;&gt;"",IF(INDEX(INPUT!C71:Y71,SAT!$EQ15)&lt;&gt;"",INDEX(INPUT!C71:Y71,SAT!$EQ15),""),"")</f>
        <v/>
      </c>
      <c r="BZ15" s="8" t="str">
        <f t="shared" si="1"/>
        <v/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2">
        <v>11</v>
      </c>
      <c r="EN15" s="23">
        <v>340</v>
      </c>
      <c r="EO15" s="23">
        <v>17</v>
      </c>
      <c r="EP15" s="23">
        <v>16</v>
      </c>
      <c r="EQ15" s="8" t="str">
        <f>IF(ISERROR(MATCH(EM$2,INPUT!C$4:Y$4,0))&lt;&gt;TRUE,MATCH(EM$2,INPUT!C$4:Y$4,0),"")</f>
        <v/>
      </c>
      <c r="ES15" s="47">
        <v>510</v>
      </c>
      <c r="ET15" s="48" t="s">
        <v>272</v>
      </c>
      <c r="EU15" s="48" t="s">
        <v>272</v>
      </c>
      <c r="EW15" s="47">
        <v>310</v>
      </c>
      <c r="EX15" s="48">
        <v>1</v>
      </c>
      <c r="EY15" s="48">
        <v>1</v>
      </c>
      <c r="EZ15" s="48">
        <v>1</v>
      </c>
      <c r="FA15" s="48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630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>
        <v>14</v>
      </c>
      <c r="BX16" s="8" t="s">
        <v>160</v>
      </c>
      <c r="BY16" s="8" t="str">
        <f>IF(SAT!$EQ16&lt;&gt;"",IF(INDEX(INPUT!C72:Y72,SAT!$EQ16)&lt;&gt;"",INDEX(INPUT!C72:Y72,SAT!$EQ16),""),"")</f>
        <v/>
      </c>
      <c r="BZ16" s="8" t="str">
        <f t="shared" si="1"/>
        <v/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2">
        <v>12</v>
      </c>
      <c r="EN16" s="23">
        <v>360</v>
      </c>
      <c r="EO16" s="23">
        <v>18</v>
      </c>
      <c r="EP16" s="23">
        <v>17</v>
      </c>
      <c r="EQ16" s="8" t="str">
        <f>IF(ISERROR(MATCH(EM$2,INPUT!C$4:Y$4,0))&lt;&gt;TRUE,MATCH(EM$2,INPUT!C$4:Y$4,0),"")</f>
        <v/>
      </c>
      <c r="ES16" s="47">
        <v>520</v>
      </c>
      <c r="ET16" s="48" t="s">
        <v>272</v>
      </c>
      <c r="EU16" s="48" t="s">
        <v>272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630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161</v>
      </c>
      <c r="BY17" s="8" t="str">
        <f>IF(SAT!$EQ17&lt;&gt;"",IF(INDEX(INPUT!C73:Y73,SAT!$EQ17)&lt;&gt;"",INDEX(INPUT!C73:Y73,SAT!$EQ17),""),"")</f>
        <v/>
      </c>
      <c r="BZ17" s="8" t="str">
        <f t="shared" si="1"/>
        <v/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630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2">
        <v>13</v>
      </c>
      <c r="EN17" s="23">
        <v>370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530</v>
      </c>
      <c r="ET17" s="48" t="s">
        <v>272</v>
      </c>
      <c r="EU17" s="48" t="s">
        <v>272</v>
      </c>
      <c r="EW17" s="47">
        <v>330</v>
      </c>
      <c r="EX17" s="48">
        <v>2</v>
      </c>
      <c r="EY17" s="48">
        <v>1</v>
      </c>
      <c r="EZ17" s="48">
        <v>3</v>
      </c>
      <c r="FA17" s="48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>
        <v>16</v>
      </c>
      <c r="BX18" s="8" t="s">
        <v>161</v>
      </c>
      <c r="BY18" s="8" t="str">
        <f>IF(SAT!$EQ18&lt;&gt;"",IF(INDEX(INPUT!C74:Y74,SAT!$EQ18)&lt;&gt;"",INDEX(INPUT!C74:Y74,SAT!$EQ18),""),"")</f>
        <v/>
      </c>
      <c r="BZ18" s="8" t="str">
        <f t="shared" si="1"/>
        <v/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630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2">
        <v>14</v>
      </c>
      <c r="EN18" s="23">
        <v>380</v>
      </c>
      <c r="EO18" s="23">
        <v>19</v>
      </c>
      <c r="EP18" s="24">
        <v>19</v>
      </c>
      <c r="EQ18" s="8" t="str">
        <f>IF(ISERROR(MATCH(EM$2,INPUT!C$4:Y$4,0))&lt;&gt;TRUE,MATCH(EM$2,INPUT!C$4:Y$4,0),"")</f>
        <v/>
      </c>
      <c r="ES18" s="47">
        <v>540</v>
      </c>
      <c r="ET18" s="48" t="s">
        <v>272</v>
      </c>
      <c r="EU18" s="48" t="s">
        <v>272</v>
      </c>
      <c r="EW18" s="47">
        <v>340</v>
      </c>
      <c r="EX18" s="48">
        <v>3</v>
      </c>
      <c r="EY18" s="48">
        <v>2</v>
      </c>
      <c r="EZ18" s="48">
        <v>4</v>
      </c>
      <c r="FA18" s="48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630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161</v>
      </c>
      <c r="BY19" s="8" t="str">
        <f>IF(SAT!$EQ19&lt;&gt;"",IF(INDEX(INPUT!C75:Y75,SAT!$EQ19)&lt;&gt;"",INDEX(INPUT!C75:Y75,SAT!$EQ19),""),"")</f>
        <v/>
      </c>
      <c r="BZ19" s="8" t="str">
        <f t="shared" si="1"/>
        <v/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630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2">
        <v>15</v>
      </c>
      <c r="EN19" s="23">
        <v>390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550</v>
      </c>
      <c r="ET19" s="48" t="s">
        <v>272</v>
      </c>
      <c r="EU19" s="48" t="s">
        <v>272</v>
      </c>
      <c r="EW19" s="47">
        <v>350</v>
      </c>
      <c r="EX19" s="48">
        <v>5</v>
      </c>
      <c r="EY19" s="48">
        <v>3</v>
      </c>
      <c r="EZ19" s="48">
        <v>5</v>
      </c>
      <c r="FA19" s="48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>
        <v>18</v>
      </c>
      <c r="BX20" s="8" t="s">
        <v>159</v>
      </c>
      <c r="BY20" s="8" t="str">
        <f>IF(SAT!$EQ20&lt;&gt;"",IF(INDEX(INPUT!C76:Y76,SAT!$EQ20)&lt;&gt;"",INDEX(INPUT!C76:Y76,SAT!$EQ20),""),"")</f>
        <v/>
      </c>
      <c r="BZ20" s="8" t="str">
        <f t="shared" si="1"/>
        <v/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630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2">
        <v>16</v>
      </c>
      <c r="EN20" s="23">
        <v>410</v>
      </c>
      <c r="EO20" s="23">
        <v>20</v>
      </c>
      <c r="EP20" s="23">
        <v>20</v>
      </c>
      <c r="EQ20" s="8" t="str">
        <f>IF(ISERROR(MATCH(EM$2,INPUT!C$4:Y$4,0))&lt;&gt;TRUE,MATCH(EM$2,INPUT!C$4:Y$4,0),"")</f>
        <v/>
      </c>
      <c r="ES20" s="47">
        <v>560</v>
      </c>
      <c r="ET20" s="48" t="s">
        <v>272</v>
      </c>
      <c r="EU20" s="48" t="s">
        <v>272</v>
      </c>
      <c r="EW20" s="47">
        <v>360</v>
      </c>
      <c r="EX20" s="48">
        <v>7</v>
      </c>
      <c r="EY20" s="48">
        <v>3</v>
      </c>
      <c r="EZ20" s="48">
        <v>7</v>
      </c>
      <c r="FA20" s="48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630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162</v>
      </c>
      <c r="BY21" s="8" t="str">
        <f>IF(SAT!$EQ21&lt;&gt;"",IF(INDEX(INPUT!C77:Y77,SAT!$EQ21)&lt;&gt;"",INDEX(INPUT!C77:Y77,SAT!$EQ21),""),"")</f>
        <v/>
      </c>
      <c r="BZ21" s="8" t="str">
        <f t="shared" si="1"/>
        <v/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630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2">
        <v>17</v>
      </c>
      <c r="EN21" s="23">
        <v>420</v>
      </c>
      <c r="EO21" s="23">
        <v>21</v>
      </c>
      <c r="EP21" s="23">
        <v>21</v>
      </c>
      <c r="EQ21" s="8" t="str">
        <f>IF(ISERROR(MATCH(EM$2,INPUT!C$4:Y$4,0))&lt;&gt;TRUE,MATCH(EM$2,INPUT!C$4:Y$4,0),"")</f>
        <v/>
      </c>
      <c r="ES21" s="47">
        <v>570</v>
      </c>
      <c r="ET21" s="48" t="s">
        <v>272</v>
      </c>
      <c r="EU21" s="48" t="s">
        <v>272</v>
      </c>
      <c r="EW21" s="47">
        <v>370</v>
      </c>
      <c r="EX21" s="48">
        <v>9</v>
      </c>
      <c r="EY21" s="48">
        <v>5</v>
      </c>
      <c r="EZ21" s="48">
        <v>9</v>
      </c>
      <c r="FA21" s="48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630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162</v>
      </c>
      <c r="BY22" s="8" t="str">
        <f>IF(SAT!$EQ22&lt;&gt;"",IF(INDEX(INPUT!C78:Y78,SAT!$EQ22)&lt;&gt;"",INDEX(INPUT!C78:Y78,SAT!$EQ22),""),"")</f>
        <v/>
      </c>
      <c r="BZ22" s="8" t="str">
        <f t="shared" si="1"/>
        <v/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2">
        <v>18</v>
      </c>
      <c r="EN22" s="23">
        <v>430</v>
      </c>
      <c r="EO22" s="23">
        <v>21</v>
      </c>
      <c r="EP22" s="23">
        <v>21</v>
      </c>
      <c r="EQ22" s="8" t="str">
        <f>IF(ISERROR(MATCH(EM$2,INPUT!C$4:Y$4,0))&lt;&gt;TRUE,MATCH(EM$2,INPUT!C$4:Y$4,0),"")</f>
        <v/>
      </c>
      <c r="ES22" s="47">
        <v>580</v>
      </c>
      <c r="ET22" s="48" t="s">
        <v>272</v>
      </c>
      <c r="EU22" s="48" t="s">
        <v>272</v>
      </c>
      <c r="EW22" s="47">
        <v>380</v>
      </c>
      <c r="EX22" s="48">
        <v>11</v>
      </c>
      <c r="EY22" s="48">
        <v>6</v>
      </c>
      <c r="EZ22" s="48">
        <v>10</v>
      </c>
      <c r="FA22" s="48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>
        <v>21</v>
      </c>
      <c r="BX23" s="8" t="s">
        <v>160</v>
      </c>
      <c r="BY23" s="8" t="str">
        <f>IF(SAT!$EQ23&lt;&gt;"",IF(INDEX(INPUT!C79:Y79,SAT!$EQ23)&lt;&gt;"",INDEX(INPUT!C79:Y79,SAT!$EQ23),""),"")</f>
        <v/>
      </c>
      <c r="BZ23" s="8" t="str">
        <f t="shared" si="1"/>
        <v/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2">
        <v>19</v>
      </c>
      <c r="EN23" s="23">
        <v>440</v>
      </c>
      <c r="EO23" s="23">
        <v>22</v>
      </c>
      <c r="EP23" s="23">
        <v>22</v>
      </c>
      <c r="EQ23" s="8" t="str">
        <f>IF(ISERROR(MATCH(EM$2,INPUT!C$4:Y$4,0))&lt;&gt;TRUE,MATCH(EM$2,INPUT!C$4:Y$4,0),"")</f>
        <v/>
      </c>
      <c r="ES23" s="47">
        <v>590</v>
      </c>
      <c r="ET23" s="48" t="s">
        <v>272</v>
      </c>
      <c r="EU23" s="48" t="s">
        <v>272</v>
      </c>
      <c r="EW23" s="47">
        <v>390</v>
      </c>
      <c r="EX23" s="48">
        <v>13</v>
      </c>
      <c r="EY23" s="48">
        <v>7</v>
      </c>
      <c r="EZ23" s="48">
        <v>13</v>
      </c>
      <c r="FA23" s="48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630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162</v>
      </c>
      <c r="BY24" s="8" t="str">
        <f>IF(SAT!$EQ24&lt;&gt;"",IF(INDEX(INPUT!C80:Y80,SAT!$EQ24)&lt;&gt;"",INDEX(INPUT!C80:Y80,SAT!$EQ24),""),"")</f>
        <v/>
      </c>
      <c r="BZ24" s="8" t="str">
        <f t="shared" si="1"/>
        <v/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630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2">
        <v>20</v>
      </c>
      <c r="EN24" s="23">
        <v>450</v>
      </c>
      <c r="EO24" s="23">
        <v>22</v>
      </c>
      <c r="EP24" s="23">
        <v>23</v>
      </c>
      <c r="EQ24" s="8" t="str">
        <f>IF(ISERROR(MATCH(EM$2,INPUT!C$4:Y$4,0))&lt;&gt;TRUE,MATCH(EM$2,INPUT!C$4:Y$4,0),"")</f>
        <v/>
      </c>
      <c r="ES24" s="47">
        <v>600</v>
      </c>
      <c r="ET24" s="48" t="s">
        <v>272</v>
      </c>
      <c r="EU24" s="48" t="s">
        <v>272</v>
      </c>
      <c r="EW24" s="47">
        <v>400</v>
      </c>
      <c r="EX24" s="48">
        <v>16</v>
      </c>
      <c r="EY24" s="48">
        <v>9</v>
      </c>
      <c r="EZ24" s="48">
        <v>15</v>
      </c>
      <c r="FA24" s="48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IF(SAT!$EQ25&lt;&gt;"",IF(INDEX(INPUT!C81:Y81,SAT!$EQ25)&lt;&gt;"",INDEX(INPUT!C81:Y81,SAT!$EQ25),""),"")</f>
        <v/>
      </c>
      <c r="BZ25" s="8" t="str">
        <f t="shared" si="1"/>
        <v/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2">
        <v>21</v>
      </c>
      <c r="EN25" s="23">
        <v>460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610</v>
      </c>
      <c r="ET25" s="48" t="s">
        <v>272</v>
      </c>
      <c r="EU25" s="48" t="s">
        <v>272</v>
      </c>
      <c r="EW25" s="47">
        <v>410</v>
      </c>
      <c r="EX25" s="48">
        <v>19</v>
      </c>
      <c r="EY25" s="48">
        <v>11</v>
      </c>
      <c r="EZ25" s="48">
        <v>17</v>
      </c>
      <c r="FA25" s="48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>
        <v>24</v>
      </c>
      <c r="BX26" s="8" t="s">
        <v>162</v>
      </c>
      <c r="BY26" s="8" t="str">
        <f>IF(SAT!$EQ26&lt;&gt;"",IF(INDEX(INPUT!C82:Y82,SAT!$EQ26)&lt;&gt;"",INDEX(INPUT!C82:Y82,SAT!$EQ26),""),"")</f>
        <v/>
      </c>
      <c r="BZ26" s="8" t="str">
        <f t="shared" si="1"/>
        <v/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630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2">
        <v>22</v>
      </c>
      <c r="EN26" s="23">
        <v>470</v>
      </c>
      <c r="EO26" s="23">
        <v>23</v>
      </c>
      <c r="EP26" s="23">
        <v>24</v>
      </c>
      <c r="EQ26" s="8" t="str">
        <f>IF(ISERROR(MATCH(EM$2,INPUT!C$4:Y$4,0))&lt;&gt;TRUE,MATCH(EM$2,INPUT!C$4:Y$4,0),"")</f>
        <v/>
      </c>
      <c r="ES26" s="47">
        <v>620</v>
      </c>
      <c r="ET26" s="48" t="s">
        <v>272</v>
      </c>
      <c r="EU26" s="48" t="s">
        <v>272</v>
      </c>
      <c r="EW26" s="47">
        <v>420</v>
      </c>
      <c r="EX26" s="48">
        <v>22</v>
      </c>
      <c r="EY26" s="48">
        <v>13</v>
      </c>
      <c r="EZ26" s="48">
        <v>20</v>
      </c>
      <c r="FA26" s="48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630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IF(SAT!$EQ27&lt;&gt;"",IF(INDEX(INPUT!C83:Y83,SAT!$EQ27)&lt;&gt;"",INDEX(INPUT!C83:Y83,SAT!$EQ27),""),"")</f>
        <v/>
      </c>
      <c r="BZ27" s="8" t="str">
        <f t="shared" si="1"/>
        <v/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630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2">
        <v>23</v>
      </c>
      <c r="EN27" s="23">
        <v>480</v>
      </c>
      <c r="EO27" s="23">
        <v>24</v>
      </c>
      <c r="EP27" s="23">
        <v>25</v>
      </c>
      <c r="EQ27" s="8" t="str">
        <f>IF(ISERROR(MATCH(EM$2,INPUT!C$4:Y$4,0))&lt;&gt;TRUE,MATCH(EM$2,INPUT!C$4:Y$4,0),"")</f>
        <v/>
      </c>
      <c r="ES27" s="47">
        <v>630</v>
      </c>
      <c r="ET27" s="48">
        <v>1</v>
      </c>
      <c r="EU27" s="48" t="s">
        <v>272</v>
      </c>
      <c r="EW27" s="47">
        <v>430</v>
      </c>
      <c r="EX27" s="48">
        <v>24</v>
      </c>
      <c r="EY27" s="48">
        <v>15</v>
      </c>
      <c r="EZ27" s="48">
        <v>23</v>
      </c>
      <c r="FA27" s="48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630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159</v>
      </c>
      <c r="BY28" s="8" t="str">
        <f>IF(SAT!$EQ28&lt;&gt;"",IF(INDEX(INPUT!C84:Y84,SAT!$EQ28)&lt;&gt;"",INDEX(INPUT!C84:Y84,SAT!$EQ28),""),"")</f>
        <v/>
      </c>
      <c r="BZ28" s="8" t="str">
        <f t="shared" si="1"/>
        <v/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2">
        <v>24</v>
      </c>
      <c r="EN28" s="23">
        <v>480</v>
      </c>
      <c r="EO28" s="23">
        <v>24</v>
      </c>
      <c r="EP28" s="23">
        <v>25</v>
      </c>
      <c r="EQ28" s="8" t="str">
        <f>IF(ISERROR(MATCH(EM$2,INPUT!C$4:Y$4,0))&lt;&gt;TRUE,MATCH(EM$2,INPUT!C$4:Y$4,0),"")</f>
        <v/>
      </c>
      <c r="ES28" s="47">
        <v>640</v>
      </c>
      <c r="ET28" s="48">
        <v>1</v>
      </c>
      <c r="EU28" s="48" t="s">
        <v>272</v>
      </c>
      <c r="EW28" s="47">
        <v>440</v>
      </c>
      <c r="EX28" s="48">
        <v>28</v>
      </c>
      <c r="EY28" s="48">
        <v>17</v>
      </c>
      <c r="EZ28" s="48">
        <v>25</v>
      </c>
      <c r="FA28" s="48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630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>
        <v>27</v>
      </c>
      <c r="BX29" s="8" t="s">
        <v>160</v>
      </c>
      <c r="BY29" s="8" t="str">
        <f>IF(SAT!$EQ29&lt;&gt;"",IF(INDEX(INPUT!C85:Y85,SAT!$EQ29)&lt;&gt;"",INDEX(INPUT!C85:Y85,SAT!$EQ29),""),"")</f>
        <v/>
      </c>
      <c r="BZ29" s="8" t="str">
        <f t="shared" si="1"/>
        <v/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2">
        <v>25</v>
      </c>
      <c r="EN29" s="23">
        <v>490</v>
      </c>
      <c r="EO29" s="23">
        <v>25</v>
      </c>
      <c r="EP29" s="23">
        <v>26</v>
      </c>
      <c r="EQ29" s="8" t="str">
        <f>IF(ISERROR(MATCH(EM$2,INPUT!C$4:Y$4,0))&lt;&gt;TRUE,MATCH(EM$2,INPUT!C$4:Y$4,0),"")</f>
        <v/>
      </c>
      <c r="ES29" s="47">
        <v>650</v>
      </c>
      <c r="ET29" s="48">
        <v>1</v>
      </c>
      <c r="EU29" s="48">
        <v>1</v>
      </c>
      <c r="EW29" s="47">
        <v>450</v>
      </c>
      <c r="EX29" s="48">
        <v>31</v>
      </c>
      <c r="EY29" s="48">
        <v>20</v>
      </c>
      <c r="EZ29" s="48">
        <v>29</v>
      </c>
      <c r="FA29" s="48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630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161</v>
      </c>
      <c r="BY30" s="8" t="str">
        <f>IF(SAT!$EQ30&lt;&gt;"",IF(INDEX(INPUT!C86:Y86,SAT!$EQ30)&lt;&gt;"",INDEX(INPUT!C86:Y86,SAT!$EQ30),""),"")</f>
        <v/>
      </c>
      <c r="BZ30" s="8" t="str">
        <f t="shared" si="1"/>
        <v/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630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2">
        <v>26</v>
      </c>
      <c r="EN30" s="23">
        <v>500</v>
      </c>
      <c r="EO30" s="23">
        <v>25</v>
      </c>
      <c r="EP30" s="23">
        <v>26</v>
      </c>
      <c r="EQ30" s="8" t="str">
        <f>IF(ISERROR(MATCH(EM$2,INPUT!C$4:Y$4,0))&lt;&gt;TRUE,MATCH(EM$2,INPUT!C$4:Y$4,0),"")</f>
        <v/>
      </c>
      <c r="ES30" s="47">
        <v>660</v>
      </c>
      <c r="ET30" s="48">
        <v>1</v>
      </c>
      <c r="EU30" s="48">
        <v>1</v>
      </c>
      <c r="EW30" s="47">
        <v>460</v>
      </c>
      <c r="EX30" s="48">
        <v>34</v>
      </c>
      <c r="EY30" s="48">
        <v>22</v>
      </c>
      <c r="EZ30" s="48">
        <v>32</v>
      </c>
      <c r="FA30" s="48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630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>
        <v>29</v>
      </c>
      <c r="BX31" s="8" t="s">
        <v>160</v>
      </c>
      <c r="BY31" s="8" t="str">
        <f>IF(SAT!$EQ31&lt;&gt;"",IF(INDEX(INPUT!C87:Y87,SAT!$EQ31)&lt;&gt;"",INDEX(INPUT!C87:Y87,SAT!$EQ31),""),"")</f>
        <v/>
      </c>
      <c r="BZ31" s="8" t="str">
        <f t="shared" si="1"/>
        <v/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630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2">
        <v>27</v>
      </c>
      <c r="EN31" s="23">
        <v>510</v>
      </c>
      <c r="EO31" s="23">
        <v>26</v>
      </c>
      <c r="EP31" s="23">
        <v>27</v>
      </c>
      <c r="EQ31" s="8" t="str">
        <f>IF(ISERROR(MATCH(EM$2,INPUT!C$4:Y$4,0))&lt;&gt;TRUE,MATCH(EM$2,INPUT!C$4:Y$4,0),"")</f>
        <v/>
      </c>
      <c r="ES31" s="47">
        <v>670</v>
      </c>
      <c r="ET31" s="48">
        <v>2</v>
      </c>
      <c r="EU31" s="48">
        <v>1</v>
      </c>
      <c r="EW31" s="47">
        <v>470</v>
      </c>
      <c r="EX31" s="48">
        <v>38</v>
      </c>
      <c r="EY31" s="48">
        <v>25</v>
      </c>
      <c r="EZ31" s="48">
        <v>36</v>
      </c>
      <c r="FA31" s="48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630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IF(SAT!$EQ32&lt;&gt;"",IF(INDEX(INPUT!C88:Y88,SAT!$EQ32)&lt;&gt;"",INDEX(INPUT!C88:Y88,SAT!$EQ32),""),"")</f>
        <v/>
      </c>
      <c r="BZ32" s="8" t="str">
        <f t="shared" si="1"/>
        <v/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630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2">
        <v>28</v>
      </c>
      <c r="EN32" s="23">
        <v>520</v>
      </c>
      <c r="EO32" s="23">
        <v>26</v>
      </c>
      <c r="EP32" s="23">
        <v>28</v>
      </c>
      <c r="EQ32" s="8" t="str">
        <f>IF(ISERROR(MATCH(EM$2,INPUT!C$4:Y$4,0))&lt;&gt;TRUE,MATCH(EM$2,INPUT!C$4:Y$4,0),"")</f>
        <v/>
      </c>
      <c r="ES32" s="47">
        <v>680</v>
      </c>
      <c r="ET32" s="48">
        <v>2</v>
      </c>
      <c r="EU32" s="48">
        <v>1</v>
      </c>
      <c r="EW32" s="47">
        <v>480</v>
      </c>
      <c r="EX32" s="48">
        <v>41</v>
      </c>
      <c r="EY32" s="48">
        <v>28</v>
      </c>
      <c r="EZ32" s="48">
        <v>40</v>
      </c>
      <c r="FA32" s="48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630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161</v>
      </c>
      <c r="BY33" s="8" t="str">
        <f>IF(SAT!$EQ33&lt;&gt;"",IF(INDEX(INPUT!C89:Y89,SAT!$EQ33)&lt;&gt;"",INDEX(INPUT!C89:Y89,SAT!$EQ33),""),"")</f>
        <v/>
      </c>
      <c r="BZ33" s="8" t="str">
        <f t="shared" si="1"/>
        <v/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630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631</v>
      </c>
      <c r="EJ33" s="8" t="str">
        <f>IF(SAT!$EQ33&lt;&gt;"",IF(INDEX(INPUT!C164:Y164,SAT!$EQ33)&lt;&gt;"",INDEX(INPUT!C164:Y164,SAT!$EQ33),""),"")</f>
        <v/>
      </c>
      <c r="EK33" s="8" t="str">
        <f>IF(EJ33&lt;&gt;"",
  IF(ISNUMBER(VALUE(SUBSTITUTE(EJ33,CHAR(63),""))),
  IF(AND(VALUE(SUBSTITUTE(EJ33,CHAR(63),""))&gt;=4,VALUE(SUBSTITUTE(EJ33,CHAR(63),""))&lt;=6),TRUE,FALSE),FALSE),"")</f>
        <v/>
      </c>
      <c r="EM33" s="22">
        <v>29</v>
      </c>
      <c r="EN33" s="23">
        <v>520</v>
      </c>
      <c r="EO33" s="23">
        <v>27</v>
      </c>
      <c r="EP33" s="23">
        <v>28</v>
      </c>
      <c r="EQ33" s="8" t="str">
        <f>IF(ISERROR(MATCH(EM$2,INPUT!C$4:Y$4,0))&lt;&gt;TRUE,MATCH(EM$2,INPUT!C$4:Y$4,0),"")</f>
        <v/>
      </c>
      <c r="ES33" s="47">
        <v>690</v>
      </c>
      <c r="ET33" s="48">
        <v>3</v>
      </c>
      <c r="EU33" s="48">
        <v>2</v>
      </c>
      <c r="EW33" s="47">
        <v>490</v>
      </c>
      <c r="EX33" s="48">
        <v>44</v>
      </c>
      <c r="EY33" s="48">
        <v>31</v>
      </c>
      <c r="EZ33" s="48">
        <v>44</v>
      </c>
      <c r="FA33" s="48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630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159</v>
      </c>
      <c r="BY34" s="8" t="str">
        <f>IF(SAT!$EQ34&lt;&gt;"",IF(INDEX(INPUT!C90:Y90,SAT!$EQ34)&lt;&gt;"",INDEX(INPUT!C90:Y90,SAT!$EQ34),""),"")</f>
        <v/>
      </c>
      <c r="BZ34" s="8" t="str">
        <f t="shared" si="1"/>
        <v/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630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
  IF(ISNUMBER(VALUE(SUBSTITUTE(EJ34,CHAR(63),""))),
  IF(VALUE(SUBSTITUTE(EJ34,CHAR(63),""))=107,TRUE,FALSE),FALSE),"")</f>
        <v/>
      </c>
      <c r="EM34" s="22">
        <v>30</v>
      </c>
      <c r="EN34" s="23">
        <v>530</v>
      </c>
      <c r="EO34" s="23">
        <v>28</v>
      </c>
      <c r="EP34" s="23">
        <v>29</v>
      </c>
      <c r="EQ34" s="8" t="str">
        <f>IF(ISERROR(MATCH(EM$2,INPUT!C$4:Y$4,0))&lt;&gt;TRUE,MATCH(EM$2,INPUT!C$4:Y$4,0),"")</f>
        <v/>
      </c>
      <c r="ES34" s="47">
        <v>700</v>
      </c>
      <c r="ET34" s="48">
        <v>4</v>
      </c>
      <c r="EU34" s="48">
        <v>2</v>
      </c>
      <c r="EW34" s="47">
        <v>500</v>
      </c>
      <c r="EX34" s="48">
        <v>48</v>
      </c>
      <c r="EY34" s="48">
        <v>35</v>
      </c>
      <c r="EZ34" s="48">
        <v>47</v>
      </c>
      <c r="FA34" s="48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630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>
        <v>33</v>
      </c>
      <c r="BX35" s="8" t="s">
        <v>159</v>
      </c>
      <c r="BY35" s="8" t="str">
        <f>IF(SAT!$EQ35&lt;&gt;"",IF(INDEX(INPUT!C91:Y91,SAT!$EQ35)&lt;&gt;"",INDEX(INPUT!C91:Y91,SAT!$EQ35),""),"")</f>
        <v/>
      </c>
      <c r="BZ35" s="8" t="str">
        <f t="shared" si="1"/>
        <v/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
  IF(ISNUMBER(VALUE(SUBSTITUTE(EJ35,CHAR(63),""))),
  IF(VALUE(SUBSTITUTE(EJ35,CHAR(63),""))=0.6,TRUE,FALSE),FALSE),"")</f>
        <v/>
      </c>
      <c r="EM35" s="22">
        <v>31</v>
      </c>
      <c r="EN35" s="23">
        <v>540</v>
      </c>
      <c r="EO35" s="23">
        <v>28</v>
      </c>
      <c r="EP35" s="23">
        <v>30</v>
      </c>
      <c r="EQ35" s="8" t="str">
        <f>IF(ISERROR(MATCH(EM$2,INPUT!C$4:Y$4,0))&lt;&gt;TRUE,MATCH(EM$2,INPUT!C$4:Y$4,0),"")</f>
        <v/>
      </c>
      <c r="ES35" s="47">
        <v>710</v>
      </c>
      <c r="ET35" s="48">
        <v>4</v>
      </c>
      <c r="EU35" s="48">
        <v>2</v>
      </c>
      <c r="EW35" s="47">
        <v>510</v>
      </c>
      <c r="EX35" s="48">
        <v>51</v>
      </c>
      <c r="EY35" s="48">
        <v>38</v>
      </c>
      <c r="EZ35" s="48">
        <v>52</v>
      </c>
      <c r="FA35" s="48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630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>
        <v>34</v>
      </c>
      <c r="BX36" s="8" t="s">
        <v>159</v>
      </c>
      <c r="BY36" s="8" t="str">
        <f>IF(SAT!$EQ36&lt;&gt;"",IF(INDEX(INPUT!C92:Y92,SAT!$EQ36)&lt;&gt;"",INDEX(INPUT!C92:Y92,SAT!$EQ36),""),"")</f>
        <v/>
      </c>
      <c r="BZ36" s="8" t="str">
        <f t="shared" si="1"/>
        <v/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
  IF(ISNUMBER(VALUE(SUBSTITUTE(EJ36,CHAR(63),""))),
  IF(VALUE(SUBSTITUTE(EJ36,CHAR(63),""))=96,TRUE,FALSE),FALSE),"")</f>
        <v/>
      </c>
      <c r="EM36" s="22">
        <v>32</v>
      </c>
      <c r="EN36" s="23">
        <v>550</v>
      </c>
      <c r="EO36" s="23">
        <v>29</v>
      </c>
      <c r="EP36" s="23">
        <v>30</v>
      </c>
      <c r="EQ36" s="8" t="str">
        <f>IF(ISERROR(MATCH(EM$2,INPUT!C$4:Y$4,0))&lt;&gt;TRUE,MATCH(EM$2,INPUT!C$4:Y$4,0),"")</f>
        <v/>
      </c>
      <c r="ES36" s="47">
        <v>720</v>
      </c>
      <c r="ET36" s="48">
        <v>5</v>
      </c>
      <c r="EU36" s="48">
        <v>2</v>
      </c>
      <c r="EW36" s="47">
        <v>520</v>
      </c>
      <c r="EX36" s="48">
        <v>55</v>
      </c>
      <c r="EY36" s="48">
        <v>42</v>
      </c>
      <c r="EZ36" s="48">
        <v>57</v>
      </c>
      <c r="FA36" s="48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630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>
        <v>35</v>
      </c>
      <c r="BX37" s="8" t="s">
        <v>159</v>
      </c>
      <c r="BY37" s="8" t="str">
        <f>IF(SAT!$EQ37&lt;&gt;"",IF(INDEX(INPUT!C93:Y93,SAT!$EQ37)&lt;&gt;"",INDEX(INPUT!C93:Y93,SAT!$EQ37),""),"")</f>
        <v/>
      </c>
      <c r="BZ37" s="8" t="str">
        <f t="shared" si="1"/>
        <v/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630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
  IF(ISNUMBER(VALUE(SUBSTITUTE(EJ37,CHAR(63),""))),
  IF(VALUE(SUBSTITUTE(EJ37,CHAR(63),""))=6,TRUE,FALSE),FALSE),"")</f>
        <v/>
      </c>
      <c r="EM37" s="22">
        <v>33</v>
      </c>
      <c r="EN37" s="23">
        <v>560</v>
      </c>
      <c r="EO37" s="23">
        <v>29</v>
      </c>
      <c r="EP37" s="23">
        <v>31</v>
      </c>
      <c r="EQ37" s="8" t="str">
        <f>IF(ISERROR(MATCH(EM$2,INPUT!C$4:Y$4,0))&lt;&gt;TRUE,MATCH(EM$2,INPUT!C$4:Y$4,0),"")</f>
        <v/>
      </c>
      <c r="ES37" s="47">
        <v>730</v>
      </c>
      <c r="ET37" s="48">
        <v>6</v>
      </c>
      <c r="EU37" s="48">
        <v>3</v>
      </c>
      <c r="EW37" s="47">
        <v>530</v>
      </c>
      <c r="EX37" s="48">
        <v>58</v>
      </c>
      <c r="EY37" s="48">
        <v>45</v>
      </c>
      <c r="EZ37" s="48">
        <v>61</v>
      </c>
      <c r="FA37" s="48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>
        <v>36</v>
      </c>
      <c r="BX38" s="8" t="s">
        <v>160</v>
      </c>
      <c r="BY38" s="8" t="str">
        <f>IF(SAT!$EQ38&lt;&gt;"",IF(INDEX(INPUT!C94:Y94,SAT!$EQ38)&lt;&gt;"",INDEX(INPUT!C94:Y94,SAT!$EQ38),""),"")</f>
        <v/>
      </c>
      <c r="BZ38" s="8" t="str">
        <f t="shared" si="1"/>
        <v/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630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
  IF(ISNUMBER(VALUE(SUBSTITUTE(EJ38,CHAR(63),""))),
  IF(VALUE(SUBSTITUTE(EJ38,CHAR(63),""))=3,TRUE,FALSE),FALSE),"")</f>
        <v/>
      </c>
      <c r="EM38" s="22">
        <v>34</v>
      </c>
      <c r="EN38" s="23">
        <v>560</v>
      </c>
      <c r="EO38" s="23">
        <v>30</v>
      </c>
      <c r="EP38" s="23">
        <v>32</v>
      </c>
      <c r="EQ38" s="8" t="str">
        <f>IF(ISERROR(MATCH(EM$2,INPUT!C$4:Y$4,0))&lt;&gt;TRUE,MATCH(EM$2,INPUT!C$4:Y$4,0),"")</f>
        <v/>
      </c>
      <c r="ES38" s="47">
        <v>740</v>
      </c>
      <c r="ET38" s="48">
        <v>7</v>
      </c>
      <c r="EU38" s="48">
        <v>3</v>
      </c>
      <c r="EW38" s="47">
        <v>540</v>
      </c>
      <c r="EX38" s="48">
        <v>62</v>
      </c>
      <c r="EY38" s="48">
        <v>49</v>
      </c>
      <c r="EZ38" s="48">
        <v>65</v>
      </c>
      <c r="FA38" s="48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630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>
        <v>37</v>
      </c>
      <c r="BX39" s="8" t="s">
        <v>162</v>
      </c>
      <c r="BY39" s="8" t="str">
        <f>IF(SAT!$EQ39&lt;&gt;"",IF(INDEX(INPUT!C95:Y95,SAT!$EQ39)&lt;&gt;"",INDEX(INPUT!C95:Y95,SAT!$EQ39),""),"")</f>
        <v/>
      </c>
      <c r="BZ39" s="8" t="str">
        <f t="shared" si="1"/>
        <v/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630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
  IF(ISNUMBER(VALUE(SUBSTITUTE(EJ39,CHAR(63),""))),
  IF(VALUE(SUBSTITUTE(EJ39,CHAR(63),""))=1,TRUE,FALSE),FALSE),"")</f>
        <v/>
      </c>
      <c r="EM39" s="22">
        <v>35</v>
      </c>
      <c r="EN39" s="23">
        <v>570</v>
      </c>
      <c r="EO39" s="24">
        <v>30</v>
      </c>
      <c r="EP39" s="23">
        <v>32</v>
      </c>
      <c r="EQ39" s="8" t="str">
        <f>IF(ISERROR(MATCH(EM$2,INPUT!C$4:Y$4,0))&lt;&gt;TRUE,MATCH(EM$2,INPUT!C$4:Y$4,0),"")</f>
        <v/>
      </c>
      <c r="ES39" s="47">
        <v>750</v>
      </c>
      <c r="ET39" s="48">
        <v>8</v>
      </c>
      <c r="EU39" s="48">
        <v>4</v>
      </c>
      <c r="EW39" s="47">
        <v>550</v>
      </c>
      <c r="EX39" s="48">
        <v>65</v>
      </c>
      <c r="EY39" s="48">
        <v>52</v>
      </c>
      <c r="EZ39" s="48">
        <v>68</v>
      </c>
      <c r="FA39" s="48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630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>
        <v>38</v>
      </c>
      <c r="BX40" s="8" t="s">
        <v>161</v>
      </c>
      <c r="BY40" s="8" t="str">
        <f>IF(SAT!$EQ40&lt;&gt;"",IF(INDEX(INPUT!C96:Y96,SAT!$EQ40)&lt;&gt;"",INDEX(INPUT!C96:Y96,SAT!$EQ40),""),"")</f>
        <v/>
      </c>
      <c r="BZ40" s="8" t="str">
        <f t="shared" si="1"/>
        <v/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630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
  IF(ISNUMBER(VALUE(SUBSTITUTE(EJ40,CHAR(63),""))),
  IF(VALUE(SUBSTITUTE(EJ40,CHAR(63),""))=6.1,TRUE,FALSE),FALSE),"")</f>
        <v/>
      </c>
      <c r="EM40" s="22">
        <v>36</v>
      </c>
      <c r="EN40" s="23">
        <v>580</v>
      </c>
      <c r="EO40" s="23">
        <v>31</v>
      </c>
      <c r="EP40" s="23">
        <v>33</v>
      </c>
      <c r="EQ40" s="8" t="str">
        <f>IF(ISERROR(MATCH(EM$2,INPUT!C$4:Y$4,0))&lt;&gt;TRUE,MATCH(EM$2,INPUT!C$4:Y$4,0),"")</f>
        <v/>
      </c>
      <c r="ES40" s="47">
        <v>760</v>
      </c>
      <c r="ET40" s="48">
        <v>9</v>
      </c>
      <c r="EU40" s="48">
        <v>4</v>
      </c>
      <c r="EW40" s="47">
        <v>560</v>
      </c>
      <c r="EX40" s="48">
        <v>68</v>
      </c>
      <c r="EY40" s="48">
        <v>56</v>
      </c>
      <c r="EZ40" s="48">
        <v>71</v>
      </c>
      <c r="FA40" s="48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159</v>
      </c>
      <c r="BY41" s="8" t="str">
        <f>IF(SAT!$EQ41&lt;&gt;"",IF(INDEX(INPUT!C97:Y97,SAT!$EQ41)&lt;&gt;"",INDEX(INPUT!C97:Y97,SAT!$EQ41),""),"")</f>
        <v/>
      </c>
      <c r="BZ41" s="8" t="str">
        <f t="shared" si="1"/>
        <v/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2">
        <v>37</v>
      </c>
      <c r="EN41" s="23">
        <v>590</v>
      </c>
      <c r="EO41" s="23">
        <v>31</v>
      </c>
      <c r="EP41" s="23">
        <v>34</v>
      </c>
      <c r="EQ41" s="8" t="str">
        <f>IF(ISERROR(MATCH(EM$2,INPUT!C$4:Y$4,0))&lt;&gt;TRUE,MATCH(EM$2,INPUT!C$4:Y$4,0),"")</f>
        <v/>
      </c>
      <c r="ES41" s="47">
        <v>770</v>
      </c>
      <c r="ET41" s="48">
        <v>10</v>
      </c>
      <c r="EU41" s="48">
        <v>5</v>
      </c>
      <c r="EW41" s="47">
        <v>570</v>
      </c>
      <c r="EX41" s="48">
        <v>71</v>
      </c>
      <c r="EY41" s="48">
        <v>60</v>
      </c>
      <c r="EZ41" s="48">
        <v>73</v>
      </c>
      <c r="FA41" s="48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630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>
        <v>40</v>
      </c>
      <c r="BX42" s="8" t="s">
        <v>160</v>
      </c>
      <c r="BY42" s="8" t="str">
        <f>IF(SAT!$EQ42&lt;&gt;"",IF(INDEX(INPUT!C98:Y98,SAT!$EQ42)&lt;&gt;"",INDEX(INPUT!C98:Y98,SAT!$EQ42),""),"")</f>
        <v/>
      </c>
      <c r="BZ42" s="8" t="str">
        <f t="shared" si="1"/>
        <v/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2">
        <v>38</v>
      </c>
      <c r="EN42" s="23">
        <v>600</v>
      </c>
      <c r="EO42" s="23">
        <v>32</v>
      </c>
      <c r="EP42" s="23">
        <v>34</v>
      </c>
      <c r="EQ42" s="8" t="str">
        <f>IF(ISERROR(MATCH(EM$2,INPUT!C$4:Y$4,0))&lt;&gt;TRUE,MATCH(EM$2,INPUT!C$4:Y$4,0),"")</f>
        <v/>
      </c>
      <c r="ES42" s="47">
        <v>780</v>
      </c>
      <c r="ET42" s="48">
        <v>11</v>
      </c>
      <c r="EU42" s="48">
        <v>6</v>
      </c>
      <c r="EW42" s="47">
        <v>580</v>
      </c>
      <c r="EX42" s="48">
        <v>74</v>
      </c>
      <c r="EY42" s="48">
        <v>63</v>
      </c>
      <c r="EZ42" s="48">
        <v>76</v>
      </c>
      <c r="FA42" s="48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630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160</v>
      </c>
      <c r="BY43" s="8" t="str">
        <f>IF(SAT!$EQ43&lt;&gt;"",IF(INDEX(INPUT!C99:Y99,SAT!$EQ43)&lt;&gt;"",INDEX(INPUT!C99:Y99,SAT!$EQ43),""),"")</f>
        <v/>
      </c>
      <c r="BZ43" s="8" t="str">
        <f t="shared" si="1"/>
        <v/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2">
        <v>39</v>
      </c>
      <c r="EN43" s="23">
        <v>600</v>
      </c>
      <c r="EO43" s="23">
        <v>32</v>
      </c>
      <c r="EP43" s="23">
        <v>35</v>
      </c>
      <c r="EQ43" s="8" t="str">
        <f>IF(ISERROR(MATCH(EM$2,INPUT!C$4:Y$4,0))&lt;&gt;TRUE,MATCH(EM$2,INPUT!C$4:Y$4,0),"")</f>
        <v/>
      </c>
      <c r="ES43" s="47">
        <v>790</v>
      </c>
      <c r="ET43" s="48">
        <v>13</v>
      </c>
      <c r="EU43" s="48">
        <v>7</v>
      </c>
      <c r="EW43" s="47">
        <v>590</v>
      </c>
      <c r="EX43" s="48">
        <v>76</v>
      </c>
      <c r="EY43" s="48">
        <v>66</v>
      </c>
      <c r="EZ43" s="48">
        <v>79</v>
      </c>
      <c r="FA43" s="48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630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161</v>
      </c>
      <c r="BY44" s="8" t="str">
        <f>IF(SAT!$EQ44&lt;&gt;"",IF(INDEX(INPUT!C100:Y100,SAT!$EQ44)&lt;&gt;"",INDEX(INPUT!C100:Y100,SAT!$EQ44),""),"")</f>
        <v/>
      </c>
      <c r="BZ44" s="8" t="str">
        <f t="shared" si="1"/>
        <v/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2">
        <v>40</v>
      </c>
      <c r="EN44" s="23">
        <v>610</v>
      </c>
      <c r="EO44" s="23">
        <v>33</v>
      </c>
      <c r="EP44" s="23">
        <v>36</v>
      </c>
      <c r="EQ44" s="8" t="str">
        <f>IF(ISERROR(MATCH(EM$2,INPUT!C$4:Y$4,0))&lt;&gt;TRUE,MATCH(EM$2,INPUT!C$4:Y$4,0),"")</f>
        <v/>
      </c>
      <c r="ES44" s="47">
        <v>800</v>
      </c>
      <c r="ET44" s="48">
        <v>14</v>
      </c>
      <c r="EU44" s="48">
        <v>7</v>
      </c>
      <c r="EW44" s="47">
        <v>600</v>
      </c>
      <c r="EX44" s="48">
        <v>79</v>
      </c>
      <c r="EY44" s="48">
        <v>69</v>
      </c>
      <c r="EZ44" s="48">
        <v>81</v>
      </c>
      <c r="FA44" s="48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630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>
        <v>43</v>
      </c>
      <c r="BX45" s="8" t="s">
        <v>162</v>
      </c>
      <c r="BY45" s="8" t="str">
        <f>IF(SAT!$EQ45&lt;&gt;"",IF(INDEX(INPUT!C101:Y101,SAT!$EQ45)&lt;&gt;"",INDEX(INPUT!C101:Y101,SAT!$EQ45),""),"")</f>
        <v/>
      </c>
      <c r="BZ45" s="8" t="str">
        <f t="shared" si="1"/>
        <v/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2">
        <v>41</v>
      </c>
      <c r="EN45" s="23">
        <v>620</v>
      </c>
      <c r="EO45" s="23">
        <v>33</v>
      </c>
      <c r="EP45" s="23">
        <v>37</v>
      </c>
      <c r="EQ45" s="8" t="str">
        <f>IF(ISERROR(MATCH(EM$2,INPUT!C$4:Y$4,0))&lt;&gt;TRUE,MATCH(EM$2,INPUT!C$4:Y$4,0),"")</f>
        <v/>
      </c>
      <c r="ES45" s="47">
        <v>810</v>
      </c>
      <c r="ET45" s="48">
        <v>16</v>
      </c>
      <c r="EU45" s="48">
        <v>8</v>
      </c>
      <c r="EW45" s="47">
        <v>610</v>
      </c>
      <c r="EX45" s="48">
        <v>81</v>
      </c>
      <c r="EY45" s="48">
        <v>72</v>
      </c>
      <c r="EZ45" s="48">
        <v>83</v>
      </c>
      <c r="FA45" s="48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630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IF(SAT!$EQ46&lt;&gt;"",IF(INDEX(INPUT!C102:Y102,SAT!$EQ46)&lt;&gt;"",INDEX(INPUT!C102:Y102,SAT!$EQ46),""),"")</f>
        <v/>
      </c>
      <c r="BZ46" s="8" t="str">
        <f t="shared" si="1"/>
        <v/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2">
        <v>42</v>
      </c>
      <c r="EN46" s="23">
        <v>630</v>
      </c>
      <c r="EO46" s="23">
        <v>34</v>
      </c>
      <c r="EP46" s="23">
        <v>38</v>
      </c>
      <c r="EQ46" s="8" t="str">
        <f>IF(ISERROR(MATCH(EM$2,INPUT!C$4:Y$4,0))&lt;&gt;TRUE,MATCH(EM$2,INPUT!C$4:Y$4,0),"")</f>
        <v/>
      </c>
      <c r="ES46" s="47">
        <v>820</v>
      </c>
      <c r="ET46" s="48">
        <v>17</v>
      </c>
      <c r="EU46" s="48">
        <v>9</v>
      </c>
      <c r="EW46" s="47">
        <v>620</v>
      </c>
      <c r="EX46" s="48">
        <v>84</v>
      </c>
      <c r="EY46" s="48">
        <v>75</v>
      </c>
      <c r="EZ46" s="48">
        <v>85</v>
      </c>
      <c r="FA46" s="48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2">
        <v>43</v>
      </c>
      <c r="EN47" s="23">
        <v>640</v>
      </c>
      <c r="EO47" s="23">
        <v>35</v>
      </c>
      <c r="EP47" s="23">
        <v>39</v>
      </c>
      <c r="EQ47" s="8" t="str">
        <f>IF(ISERROR(MATCH(EM$2,INPUT!C$4:Y$4,0))&lt;&gt;TRUE,MATCH(EM$2,INPUT!C$4:Y$4,0),"")</f>
        <v/>
      </c>
      <c r="ES47" s="47">
        <v>830</v>
      </c>
      <c r="ET47" s="48">
        <v>18</v>
      </c>
      <c r="EU47" s="48">
        <v>10</v>
      </c>
      <c r="EW47" s="47">
        <v>630</v>
      </c>
      <c r="EX47" s="48">
        <v>86</v>
      </c>
      <c r="EY47" s="48">
        <v>78</v>
      </c>
      <c r="EZ47" s="48">
        <v>87</v>
      </c>
      <c r="FA47" s="48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2">
        <v>44</v>
      </c>
      <c r="EN48" s="23">
        <v>650</v>
      </c>
      <c r="EO48" s="23">
        <v>35</v>
      </c>
      <c r="EP48" s="23">
        <v>40</v>
      </c>
      <c r="EQ48" s="8" t="str">
        <f>IF(ISERROR(MATCH(EM$2,INPUT!C$4:Y$4,0))&lt;&gt;TRUE,MATCH(EM$2,INPUT!C$4:Y$4,0),"")</f>
        <v/>
      </c>
      <c r="ES48" s="47">
        <v>840</v>
      </c>
      <c r="ET48" s="48">
        <v>20</v>
      </c>
      <c r="EU48" s="48">
        <v>11</v>
      </c>
      <c r="EW48" s="47">
        <v>640</v>
      </c>
      <c r="EX48" s="48">
        <v>88</v>
      </c>
      <c r="EY48" s="48">
        <v>81</v>
      </c>
      <c r="EZ48" s="48">
        <v>89</v>
      </c>
      <c r="FA48" s="48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2">
        <v>45</v>
      </c>
      <c r="EN49" s="23">
        <v>660</v>
      </c>
      <c r="EO49" s="23">
        <v>36</v>
      </c>
      <c r="EP49" s="23"/>
      <c r="EQ49" s="8" t="str">
        <f>IF(ISERROR(MATCH(EM$2,INPUT!C$4:Y$4,0))&lt;&gt;TRUE,MATCH(EM$2,INPUT!C$4:Y$4,0),"")</f>
        <v/>
      </c>
      <c r="ES49" s="47">
        <v>850</v>
      </c>
      <c r="ET49" s="48">
        <v>21</v>
      </c>
      <c r="EU49" s="48">
        <v>12</v>
      </c>
      <c r="EW49" s="47">
        <v>650</v>
      </c>
      <c r="EX49" s="48">
        <v>90</v>
      </c>
      <c r="EY49" s="48">
        <v>84</v>
      </c>
      <c r="EZ49" s="48">
        <v>90</v>
      </c>
      <c r="FA49" s="48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2">
        <v>46</v>
      </c>
      <c r="EN50" s="23">
        <v>670</v>
      </c>
      <c r="EO50" s="23">
        <v>37</v>
      </c>
      <c r="EP50" s="23"/>
      <c r="EQ50" s="8" t="str">
        <f>IF(ISERROR(MATCH(EM$2,INPUT!C$4:Y$4,0))&lt;&gt;TRUE,MATCH(EM$2,INPUT!C$4:Y$4,0),"")</f>
        <v/>
      </c>
      <c r="ES50" s="47">
        <v>860</v>
      </c>
      <c r="ET50" s="48">
        <v>23</v>
      </c>
      <c r="EU50" s="48">
        <v>13</v>
      </c>
      <c r="EW50" s="47">
        <v>660</v>
      </c>
      <c r="EX50" s="48">
        <v>92</v>
      </c>
      <c r="EY50" s="48">
        <v>86</v>
      </c>
      <c r="EZ50" s="48">
        <v>91</v>
      </c>
      <c r="FA50" s="48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2">
        <v>47</v>
      </c>
      <c r="EN51" s="23">
        <v>670</v>
      </c>
      <c r="EO51" s="23">
        <v>37</v>
      </c>
      <c r="EP51" s="23"/>
      <c r="EQ51" s="8" t="str">
        <f>IF(ISERROR(MATCH(EM$2,INPUT!C$4:Y$4,0))&lt;&gt;TRUE,MATCH(EM$2,INPUT!C$4:Y$4,0),"")</f>
        <v/>
      </c>
      <c r="ES51" s="47">
        <v>870</v>
      </c>
      <c r="ET51" s="48">
        <v>24</v>
      </c>
      <c r="EU51" s="48">
        <v>14</v>
      </c>
      <c r="EW51" s="47">
        <v>670</v>
      </c>
      <c r="EX51" s="48">
        <v>93</v>
      </c>
      <c r="EY51" s="48">
        <v>89</v>
      </c>
      <c r="EZ51" s="48">
        <v>92</v>
      </c>
      <c r="FA51" s="48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2">
        <v>48</v>
      </c>
      <c r="EN52" s="23">
        <v>680</v>
      </c>
      <c r="EO52" s="23">
        <v>38</v>
      </c>
      <c r="EP52" s="23"/>
      <c r="EQ52" s="8" t="str">
        <f>IF(ISERROR(MATCH(EM$2,INPUT!C$4:Y$4,0))&lt;&gt;TRUE,MATCH(EM$2,INPUT!C$4:Y$4,0),"")</f>
        <v/>
      </c>
      <c r="ES52" s="47">
        <v>880</v>
      </c>
      <c r="ET52" s="48">
        <v>26</v>
      </c>
      <c r="EU52" s="48">
        <v>15</v>
      </c>
      <c r="EW52" s="47">
        <v>680</v>
      </c>
      <c r="EX52" s="48">
        <v>95</v>
      </c>
      <c r="EY52" s="48">
        <v>91</v>
      </c>
      <c r="EZ52" s="48">
        <v>93</v>
      </c>
      <c r="FA52" s="48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2">
        <v>49</v>
      </c>
      <c r="EN53" s="23">
        <v>690</v>
      </c>
      <c r="EO53" s="23">
        <v>38</v>
      </c>
      <c r="EP53" s="23"/>
      <c r="EQ53" s="8" t="str">
        <f>IF(ISERROR(MATCH(EM$2,INPUT!C$4:Y$4,0))&lt;&gt;TRUE,MATCH(EM$2,INPUT!C$4:Y$4,0),"")</f>
        <v/>
      </c>
      <c r="ES53" s="47">
        <v>890</v>
      </c>
      <c r="ET53" s="48">
        <v>27</v>
      </c>
      <c r="EU53" s="48">
        <v>16</v>
      </c>
      <c r="EW53" s="47">
        <v>690</v>
      </c>
      <c r="EX53" s="48">
        <v>96</v>
      </c>
      <c r="EY53" s="48">
        <v>92</v>
      </c>
      <c r="EZ53" s="48">
        <v>94</v>
      </c>
      <c r="FA53" s="48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2">
        <v>50</v>
      </c>
      <c r="EN54" s="23">
        <v>700</v>
      </c>
      <c r="EO54" s="23">
        <v>39</v>
      </c>
      <c r="EP54" s="23"/>
      <c r="EQ54" s="8" t="str">
        <f>IF(ISERROR(MATCH(EM$2,INPUT!C$4:Y$4,0))&lt;&gt;TRUE,MATCH(EM$2,INPUT!C$4:Y$4,0),"")</f>
        <v/>
      </c>
      <c r="ES54" s="47">
        <v>900</v>
      </c>
      <c r="ET54" s="48">
        <v>29</v>
      </c>
      <c r="EU54" s="48">
        <v>18</v>
      </c>
      <c r="EW54" s="47">
        <v>700</v>
      </c>
      <c r="EX54" s="48">
        <v>97</v>
      </c>
      <c r="EY54" s="48">
        <v>94</v>
      </c>
      <c r="EZ54" s="48">
        <v>95</v>
      </c>
      <c r="FA54" s="48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2">
        <v>51</v>
      </c>
      <c r="EN55" s="23">
        <v>710</v>
      </c>
      <c r="EO55" s="23">
        <v>40</v>
      </c>
      <c r="EP55" s="23"/>
      <c r="EQ55" s="8" t="str">
        <f>IF(ISERROR(MATCH(EM$2,INPUT!C$4:Y$4,0))&lt;&gt;TRUE,MATCH(EM$2,INPUT!C$4:Y$4,0),"")</f>
        <v/>
      </c>
      <c r="ES55" s="47">
        <v>910</v>
      </c>
      <c r="ET55" s="48">
        <v>31</v>
      </c>
      <c r="EU55" s="48">
        <v>19</v>
      </c>
      <c r="EW55" s="47">
        <v>710</v>
      </c>
      <c r="EX55" s="48">
        <v>97</v>
      </c>
      <c r="EY55" s="48">
        <v>95</v>
      </c>
      <c r="EZ55" s="48">
        <v>96</v>
      </c>
      <c r="FA55" s="48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2">
        <v>52</v>
      </c>
      <c r="EN56" s="25">
        <v>730</v>
      </c>
      <c r="EO56" s="23">
        <v>40</v>
      </c>
      <c r="EP56" s="25"/>
      <c r="EQ56" s="8" t="str">
        <f>IF(ISERROR(MATCH(EM$2,INPUT!C$4:Y$4,0))&lt;&gt;TRUE,MATCH(EM$2,INPUT!C$4:Y$4,0),"")</f>
        <v/>
      </c>
      <c r="ES56" s="47">
        <v>920</v>
      </c>
      <c r="ET56" s="48">
        <v>33</v>
      </c>
      <c r="EU56" s="48">
        <v>20</v>
      </c>
      <c r="EV56" s="50"/>
      <c r="EW56" s="47">
        <v>720</v>
      </c>
      <c r="EX56" s="48">
        <v>98</v>
      </c>
      <c r="EY56" s="48">
        <v>96</v>
      </c>
      <c r="EZ56" s="48">
        <v>97</v>
      </c>
      <c r="FA56" s="48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2">
        <v>53</v>
      </c>
      <c r="EN57" s="23">
        <v>740</v>
      </c>
      <c r="EO57" s="23"/>
      <c r="EP57" s="23"/>
      <c r="EQ57" s="8" t="str">
        <f>IF(ISERROR(MATCH(EM$2,INPUT!C$4:Y$4,0))&lt;&gt;TRUE,MATCH(EM$2,INPUT!C$4:Y$4,0),"")</f>
        <v/>
      </c>
      <c r="ES57" s="47">
        <v>930</v>
      </c>
      <c r="ET57" s="48">
        <v>35</v>
      </c>
      <c r="EU57" s="48">
        <v>22</v>
      </c>
      <c r="EW57" s="47">
        <v>730</v>
      </c>
      <c r="EX57" s="48">
        <v>99</v>
      </c>
      <c r="EY57" s="48">
        <v>97</v>
      </c>
      <c r="EZ57" s="48">
        <v>97</v>
      </c>
      <c r="FA57" s="48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2">
        <v>54</v>
      </c>
      <c r="EN58" s="23">
        <v>750</v>
      </c>
      <c r="EO58" s="23"/>
      <c r="EP58" s="23"/>
      <c r="EQ58" s="8" t="str">
        <f>IF(ISERROR(MATCH(EM$2,INPUT!C$4:Y$4,0))&lt;&gt;TRUE,MATCH(EM$2,INPUT!C$4:Y$4,0),"")</f>
        <v/>
      </c>
      <c r="ES58" s="47">
        <v>940</v>
      </c>
      <c r="ET58" s="48">
        <v>36</v>
      </c>
      <c r="EU58" s="48">
        <v>24</v>
      </c>
      <c r="EW58" s="47">
        <v>740</v>
      </c>
      <c r="EX58" s="48">
        <v>99</v>
      </c>
      <c r="EY58" s="48">
        <v>98</v>
      </c>
      <c r="EZ58" s="48">
        <v>98</v>
      </c>
      <c r="FA58" s="48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2">
        <v>55</v>
      </c>
      <c r="EN59" s="23">
        <v>760</v>
      </c>
      <c r="EO59" s="23"/>
      <c r="EP59" s="23"/>
      <c r="EQ59" s="8" t="str">
        <f>IF(ISERROR(MATCH(EM$2,INPUT!C$4:Y$4,0))&lt;&gt;TRUE,MATCH(EM$2,INPUT!C$4:Y$4,0),"")</f>
        <v/>
      </c>
      <c r="ES59" s="47">
        <v>950</v>
      </c>
      <c r="ET59" s="48">
        <v>38</v>
      </c>
      <c r="EU59" s="48">
        <v>25</v>
      </c>
      <c r="EW59" s="47">
        <v>750</v>
      </c>
      <c r="EX59" s="48">
        <v>99</v>
      </c>
      <c r="EY59" s="48">
        <v>99</v>
      </c>
      <c r="EZ59" s="48">
        <v>98</v>
      </c>
      <c r="FA59" s="48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2">
        <v>56</v>
      </c>
      <c r="EN60" s="23">
        <v>780</v>
      </c>
      <c r="EO60" s="23"/>
      <c r="EP60" s="23"/>
      <c r="EQ60" s="8" t="str">
        <f>IF(ISERROR(MATCH(EM$2,INPUT!C$4:Y$4,0))&lt;&gt;TRUE,MATCH(EM$2,INPUT!C$4:Y$4,0),"")</f>
        <v/>
      </c>
      <c r="ES60" s="47">
        <v>960</v>
      </c>
      <c r="ET60" s="48">
        <v>40</v>
      </c>
      <c r="EU60" s="48">
        <v>27</v>
      </c>
      <c r="EW60" s="47">
        <v>760</v>
      </c>
      <c r="EX60" s="48" t="s">
        <v>273</v>
      </c>
      <c r="EY60" s="48">
        <v>99</v>
      </c>
      <c r="EZ60" s="48">
        <v>99</v>
      </c>
      <c r="FA60" s="48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2">
        <v>57</v>
      </c>
      <c r="EN61" s="23">
        <v>790</v>
      </c>
      <c r="EO61" s="23"/>
      <c r="EP61" s="23"/>
      <c r="EQ61" s="8" t="str">
        <f>IF(ISERROR(MATCH(EM$2,INPUT!C$4:Y$4,0))&lt;&gt;TRUE,MATCH(EM$2,INPUT!C$4:Y$4,0),"")</f>
        <v/>
      </c>
      <c r="ES61" s="47">
        <v>970</v>
      </c>
      <c r="ET61" s="48">
        <v>42</v>
      </c>
      <c r="EU61" s="48">
        <v>29</v>
      </c>
      <c r="EW61" s="47">
        <v>770</v>
      </c>
      <c r="EX61" s="48" t="s">
        <v>273</v>
      </c>
      <c r="EY61" s="48">
        <v>99</v>
      </c>
      <c r="EZ61" s="48">
        <v>99</v>
      </c>
      <c r="FA61" s="48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2">
        <v>58</v>
      </c>
      <c r="EN62" s="23">
        <v>800</v>
      </c>
      <c r="EO62" s="23"/>
      <c r="EP62" s="23"/>
      <c r="EQ62" s="8" t="str">
        <f>IF(ISERROR(MATCH(EM$2,INPUT!C$4:Y$4,0))&lt;&gt;TRUE,MATCH(EM$2,INPUT!C$4:Y$4,0),"")</f>
        <v/>
      </c>
      <c r="ES62" s="47">
        <v>980</v>
      </c>
      <c r="ET62" s="48">
        <v>44</v>
      </c>
      <c r="EU62" s="48">
        <v>30</v>
      </c>
      <c r="EW62" s="47">
        <v>780</v>
      </c>
      <c r="EX62" s="48" t="s">
        <v>273</v>
      </c>
      <c r="EY62" s="48" t="s">
        <v>273</v>
      </c>
      <c r="EZ62" s="48">
        <v>99</v>
      </c>
      <c r="FA62" s="48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990</v>
      </c>
      <c r="ET63" s="48">
        <v>46</v>
      </c>
      <c r="EU63" s="48">
        <v>32</v>
      </c>
      <c r="EW63" s="47">
        <v>790</v>
      </c>
      <c r="EX63" s="48" t="s">
        <v>273</v>
      </c>
      <c r="EY63" s="48" t="s">
        <v>273</v>
      </c>
      <c r="EZ63" s="48" t="s">
        <v>273</v>
      </c>
      <c r="FA63" s="48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630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1000</v>
      </c>
      <c r="ET64" s="48">
        <v>48</v>
      </c>
      <c r="EU64" s="48">
        <v>34</v>
      </c>
      <c r="EW64" s="47">
        <v>800</v>
      </c>
      <c r="EX64" s="48" t="s">
        <v>273</v>
      </c>
      <c r="EY64" s="48" t="s">
        <v>273</v>
      </c>
      <c r="EZ64" s="48" t="s">
        <v>273</v>
      </c>
      <c r="FA64" s="48" t="s">
        <v>273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630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1010</v>
      </c>
      <c r="ET65" s="48">
        <v>50</v>
      </c>
      <c r="EU65" s="48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630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1020</v>
      </c>
      <c r="ET66" s="48">
        <v>52</v>
      </c>
      <c r="EU66" s="48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630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1030</v>
      </c>
      <c r="ET67" s="48">
        <v>54</v>
      </c>
      <c r="EU67" s="48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630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1040</v>
      </c>
      <c r="ET68" s="48">
        <v>56</v>
      </c>
      <c r="EU68" s="48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630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1050</v>
      </c>
      <c r="ET69" s="48">
        <v>58</v>
      </c>
      <c r="EU69" s="48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1060</v>
      </c>
      <c r="ET70" s="48">
        <v>60</v>
      </c>
      <c r="EU70" s="48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630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630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1080</v>
      </c>
      <c r="ET72" s="48">
        <v>63</v>
      </c>
      <c r="EU72" s="48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630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1090</v>
      </c>
      <c r="ET73" s="48">
        <v>65</v>
      </c>
      <c r="EU73" s="48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630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1100</v>
      </c>
      <c r="ET74" s="48">
        <v>67</v>
      </c>
      <c r="EU74" s="48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1110</v>
      </c>
      <c r="ET75" s="48">
        <v>69</v>
      </c>
      <c r="EU75" s="48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630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47">
        <v>1120</v>
      </c>
      <c r="ET76" s="48">
        <v>70</v>
      </c>
      <c r="EU76" s="48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630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47">
        <v>1130</v>
      </c>
      <c r="ET77" s="48">
        <v>71</v>
      </c>
      <c r="EU77" s="48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630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
  IF(ISNUMBER(VALUE(SUBSTITUTE(EJ78,CHAR(63),""))),
  IF(VALUE(SUBSTITUTE(EJ78,CHAR(63),""))=2,TRUE,FALSE),FALSE),"")</f>
        <v/>
      </c>
      <c r="EQ78" s="8" t="str">
        <f>IF(ISERROR(MATCH(EM$2,INPUT!C$4:Y$4,0))&lt;&gt;TRUE,MATCH(EM$2,INPUT!C$4:Y$4,0),"")</f>
        <v/>
      </c>
      <c r="ES78" s="47">
        <v>1140</v>
      </c>
      <c r="ET78" s="48">
        <v>73</v>
      </c>
      <c r="EU78" s="48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
  IF(ISNUMBER(VALUE(SUBSTITUTE(EJ79,CHAR(63),""))),
  IF(VALUE(SUBSTITUTE(EJ79,CHAR(63),""))=1600,TRUE,FALSE),FALSE),"")</f>
        <v/>
      </c>
      <c r="EQ79" s="8" t="str">
        <f>IF(ISERROR(MATCH(EM$2,INPUT!C$4:Y$4,0))&lt;&gt;TRUE,MATCH(EM$2,INPUT!C$4:Y$4,0),"")</f>
        <v/>
      </c>
      <c r="ES79" s="47">
        <v>1150</v>
      </c>
      <c r="ET79" s="48">
        <v>74</v>
      </c>
      <c r="EU79" s="48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630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
  IF(ISNUMBER(VALUE(SUBSTITUTE(EJ80,CHAR(63),""))),
  IF(VALUE(SUBSTITUTE(EJ80,CHAR(63),""))=7,TRUE,FALSE),FALSE),"")</f>
        <v/>
      </c>
      <c r="EQ80" s="8" t="str">
        <f>IF(ISERROR(MATCH(EM$2,INPUT!C$4:Y$4,0))&lt;&gt;TRUE,MATCH(EM$2,INPUT!C$4:Y$4,0),"")</f>
        <v/>
      </c>
      <c r="ES80" s="47">
        <v>1160</v>
      </c>
      <c r="ET80" s="48">
        <v>76</v>
      </c>
      <c r="EU80" s="48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630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
  IF(ISNUMBER(VALUE(SUBSTITUTE(EJ81,CHAR(63),""))),
  IF(VALUE(SUBSTITUTE(EJ81,CHAR(63),""))=0.8,TRUE,FALSE),FALSE),"")</f>
        <v/>
      </c>
      <c r="EQ81" s="8" t="str">
        <f>IF(ISERROR(MATCH(EM$2,INPUT!C$4:Y$4,0))&lt;&gt;TRUE,MATCH(EM$2,INPUT!C$4:Y$4,0),"")</f>
        <v/>
      </c>
      <c r="ES81" s="47">
        <v>1170</v>
      </c>
      <c r="ET81" s="48">
        <v>77</v>
      </c>
      <c r="EU81" s="48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630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
  IF(ISNUMBER(VALUE(SUBSTITUTE(EJ82,CHAR(63),""))),
  IF(VALUE(SUBSTITUTE(EJ82,CHAR(63),""))=100,TRUE,FALSE),FALSE),"")</f>
        <v/>
      </c>
      <c r="EQ82" s="8" t="str">
        <f>IF(ISERROR(MATCH(EM$2,INPUT!C$4:Y$4,0))&lt;&gt;TRUE,MATCH(EM$2,INPUT!C$4:Y$4,0),"")</f>
        <v/>
      </c>
      <c r="ES82" s="47">
        <v>1180</v>
      </c>
      <c r="ET82" s="48">
        <v>78</v>
      </c>
      <c r="EU82" s="48">
        <v>69</v>
      </c>
    </row>
    <row r="83" spans="2:151" x14ac:dyDescent="0.45">
      <c r="ES83" s="47">
        <v>1190</v>
      </c>
      <c r="ET83" s="48">
        <v>80</v>
      </c>
      <c r="EU83" s="48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67"/>
      <c r="EN84" s="467"/>
      <c r="EO84" s="467"/>
      <c r="EP84" s="467"/>
      <c r="ES84" s="47">
        <v>1200</v>
      </c>
      <c r="ET84" s="48">
        <v>81</v>
      </c>
      <c r="EU84" s="48">
        <v>72</v>
      </c>
    </row>
    <row r="85" spans="2:151" ht="21" customHeight="1" x14ac:dyDescent="0.45">
      <c r="B85" s="457" t="s">
        <v>292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K85" s="18"/>
      <c r="EM85" s="464" t="s">
        <v>197</v>
      </c>
      <c r="EN85" s="465"/>
      <c r="EO85" s="465"/>
      <c r="EP85" s="466"/>
      <c r="EQ85" s="20"/>
      <c r="ES85" s="47">
        <v>1210</v>
      </c>
      <c r="ET85" s="48">
        <v>82</v>
      </c>
      <c r="EU85" s="48">
        <v>74</v>
      </c>
    </row>
    <row r="86" spans="2:151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>
        <v>1</v>
      </c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0" t="s">
        <v>179</v>
      </c>
      <c r="EN86" s="60" t="s">
        <v>180</v>
      </c>
      <c r="EO86" s="60" t="s">
        <v>181</v>
      </c>
      <c r="EP86" s="60" t="s">
        <v>182</v>
      </c>
      <c r="EQ86" s="8" t="str">
        <f>IF(ISERROR(MATCH(EM$85,INPUT!C$4:Y$4,0))&lt;&gt;TRUE,MATCH(EM$85,INPUT!C$4:Y$4,0),"")</f>
        <v/>
      </c>
      <c r="ES86" s="47">
        <v>1220</v>
      </c>
      <c r="ET86" s="48">
        <v>83</v>
      </c>
      <c r="EU86" s="48">
        <v>76</v>
      </c>
    </row>
    <row r="87" spans="2:151" x14ac:dyDescent="0.45">
      <c r="B87" s="31" t="s">
        <v>181</v>
      </c>
      <c r="C87" s="55">
        <f>COUNTIF(AO86:AO137,"=TRUE")</f>
        <v>0</v>
      </c>
      <c r="D87" s="55">
        <v>52</v>
      </c>
      <c r="E87" s="41" t="str">
        <f>ROUND(C87/D87*100,0)&amp;"%"</f>
        <v>0%</v>
      </c>
      <c r="F87" s="23">
        <f>LOOKUP(COUNTIF(AO86:AO137,TRUE),EM87:EM139,EO87:EO139)*10</f>
        <v>100</v>
      </c>
      <c r="G87" s="23">
        <v>400</v>
      </c>
      <c r="H87" s="25"/>
      <c r="I87" s="8"/>
      <c r="J87" s="6">
        <v>2</v>
      </c>
      <c r="K87" s="7" t="s">
        <v>167</v>
      </c>
      <c r="L87" s="7"/>
      <c r="M87" s="7"/>
      <c r="N87" s="7"/>
      <c r="O87" s="7"/>
      <c r="P87" s="7">
        <v>1</v>
      </c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200</v>
      </c>
      <c r="EO87" s="23">
        <v>10</v>
      </c>
      <c r="EP87" s="23">
        <v>10</v>
      </c>
      <c r="EQ87" s="8" t="str">
        <f>IF(ISERROR(MATCH(EM$85,INPUT!C$4:Y$4,0))&lt;&gt;TRUE,MATCH(EM$85,INPUT!C$4:Y$4,0),"")</f>
        <v/>
      </c>
      <c r="ES87" s="47">
        <v>1230</v>
      </c>
      <c r="ET87" s="48">
        <v>84</v>
      </c>
      <c r="EU87" s="48">
        <v>77</v>
      </c>
    </row>
    <row r="88" spans="2:151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100</v>
      </c>
      <c r="G88" s="23">
        <v>400</v>
      </c>
      <c r="H88" s="25"/>
      <c r="I88" s="8"/>
      <c r="J88" s="6">
        <v>3</v>
      </c>
      <c r="K88" s="7" t="s">
        <v>167</v>
      </c>
      <c r="L88" s="7"/>
      <c r="M88" s="7"/>
      <c r="N88" s="7"/>
      <c r="O88" s="7"/>
      <c r="P88" s="7">
        <v>1</v>
      </c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2">
        <v>1</v>
      </c>
      <c r="EN88" s="23">
        <v>200</v>
      </c>
      <c r="EO88" s="23">
        <v>10</v>
      </c>
      <c r="EP88" s="23">
        <v>10</v>
      </c>
      <c r="EQ88" s="8" t="str">
        <f>IF(ISERROR(MATCH(EM$85,INPUT!C$4:Y$4,0))&lt;&gt;TRUE,MATCH(EM$85,INPUT!C$4:Y$4,0),"")</f>
        <v/>
      </c>
      <c r="ES88" s="47">
        <v>1240</v>
      </c>
      <c r="ET88" s="48">
        <v>85</v>
      </c>
      <c r="EU88" s="48">
        <v>78</v>
      </c>
    </row>
    <row r="89" spans="2:151" x14ac:dyDescent="0.45">
      <c r="B89" s="32" t="s">
        <v>303</v>
      </c>
      <c r="C89" s="55">
        <f>SUM(C87:C88)</f>
        <v>0</v>
      </c>
      <c r="D89" s="55">
        <f>SUM(D87:D88)</f>
        <v>96</v>
      </c>
      <c r="E89" s="41" t="str">
        <f>ROUND(C89/D89*100,0)&amp;"%"</f>
        <v>0%</v>
      </c>
      <c r="F89" s="23">
        <f>SUM(F87:F88)</f>
        <v>200</v>
      </c>
      <c r="G89" s="23">
        <f>SUM(G87:G88)</f>
        <v>800</v>
      </c>
      <c r="H89" s="25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>
        <v>1</v>
      </c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1250</v>
      </c>
      <c r="ET89" s="48">
        <v>86</v>
      </c>
      <c r="EU89" s="48">
        <v>80</v>
      </c>
    </row>
    <row r="90" spans="2:151" ht="14.65" thickBot="1" x14ac:dyDescent="0.5">
      <c r="B90" s="33" t="s">
        <v>180</v>
      </c>
      <c r="C90" s="56">
        <f>COUNTIF(EK86:EK165,"=TRUE")</f>
        <v>0</v>
      </c>
      <c r="D90" s="56">
        <v>58</v>
      </c>
      <c r="E90" s="41" t="str">
        <f>ROUND(C90/D90*100,0)&amp;"%"</f>
        <v>0%</v>
      </c>
      <c r="F90" s="57">
        <f>LOOKUP(COUNTIF(EK86:EK165,TRUE),EM87:EM145,EN87:EN145)</f>
        <v>200</v>
      </c>
      <c r="G90" s="57">
        <v>800</v>
      </c>
      <c r="H90" s="34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>
        <v>1</v>
      </c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2">
        <v>3</v>
      </c>
      <c r="EN90" s="23">
        <v>230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1260</v>
      </c>
      <c r="ET90" s="48">
        <v>87</v>
      </c>
      <c r="EU90" s="48">
        <v>81</v>
      </c>
    </row>
    <row r="91" spans="2:151" ht="15" thickTop="1" thickBot="1" x14ac:dyDescent="0.5">
      <c r="B91" s="35" t="s">
        <v>257</v>
      </c>
      <c r="C91" s="36">
        <f>SUM(C87,C88,C90)</f>
        <v>0</v>
      </c>
      <c r="D91" s="36">
        <f>SUM(D87,D88,D90)</f>
        <v>154</v>
      </c>
      <c r="E91" s="41" t="str">
        <f>ROUND(C91/D91*100,0)&amp;"%"</f>
        <v>0%</v>
      </c>
      <c r="F91" s="37">
        <f>SUM(F87,F88,F90)</f>
        <v>400</v>
      </c>
      <c r="G91" s="54">
        <f>SUM(G87,G88,G90)</f>
        <v>1600</v>
      </c>
      <c r="H91" s="38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>
        <v>1</v>
      </c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2">
        <v>4</v>
      </c>
      <c r="EN91" s="23">
        <v>250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1270</v>
      </c>
      <c r="ET91" s="48">
        <v>88</v>
      </c>
      <c r="EU91" s="48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>
        <v>1</v>
      </c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2">
        <v>5</v>
      </c>
      <c r="EN92" s="23">
        <v>270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1280</v>
      </c>
      <c r="ET92" s="48">
        <v>89</v>
      </c>
      <c r="EU92" s="48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>
        <v>1</v>
      </c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2">
        <v>6</v>
      </c>
      <c r="EN93" s="23">
        <v>290</v>
      </c>
      <c r="EO93" s="23">
        <v>14</v>
      </c>
      <c r="EP93" s="23">
        <v>14</v>
      </c>
      <c r="EQ93" s="8" t="str">
        <f>IF(ISERROR(MATCH(EM$85,INPUT!C$4:Y$4,0))&lt;&gt;TRUE,MATCH(EM$85,INPUT!C$4:Y$4,0),"")</f>
        <v/>
      </c>
      <c r="ES93" s="47">
        <v>1290</v>
      </c>
      <c r="ET93" s="48">
        <v>90</v>
      </c>
      <c r="EU93" s="48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>
        <v>1</v>
      </c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2">
        <v>7</v>
      </c>
      <c r="EN94" s="23">
        <v>300</v>
      </c>
      <c r="EO94" s="23">
        <v>15</v>
      </c>
      <c r="EP94" s="23">
        <v>14</v>
      </c>
      <c r="EQ94" s="8" t="str">
        <f>IF(ISERROR(MATCH(EM$85,INPUT!C$4:Y$4,0))&lt;&gt;TRUE,MATCH(EM$85,INPUT!C$4:Y$4,0),"")</f>
        <v/>
      </c>
      <c r="ES94" s="47">
        <v>1300</v>
      </c>
      <c r="ET94" s="48">
        <v>91</v>
      </c>
      <c r="EU94" s="48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>
        <v>1</v>
      </c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2">
        <v>8</v>
      </c>
      <c r="EN95" s="23">
        <v>320</v>
      </c>
      <c r="EO95" s="23">
        <v>15</v>
      </c>
      <c r="EP95" s="23">
        <v>15</v>
      </c>
      <c r="EQ95" s="8" t="str">
        <f>IF(ISERROR(MATCH(EM$85,INPUT!C$4:Y$4,0))&lt;&gt;TRUE,MATCH(EM$85,INPUT!C$4:Y$4,0),"")</f>
        <v/>
      </c>
      <c r="ES95" s="47">
        <v>1310</v>
      </c>
      <c r="ET95" s="48">
        <v>92</v>
      </c>
      <c r="EU95" s="48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>
        <v>2</v>
      </c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2">
        <v>9</v>
      </c>
      <c r="EN96" s="23">
        <v>330</v>
      </c>
      <c r="EO96" s="23">
        <v>16</v>
      </c>
      <c r="EP96" s="23">
        <v>16</v>
      </c>
      <c r="EQ96" s="8" t="str">
        <f>IF(ISERROR(MATCH(EM$85,INPUT!C$4:Y$4,0))&lt;&gt;TRUE,MATCH(EM$85,INPUT!C$4:Y$4,0),"")</f>
        <v/>
      </c>
      <c r="ES96" s="47">
        <v>1320</v>
      </c>
      <c r="ET96" s="48">
        <v>93</v>
      </c>
      <c r="EU96" s="48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>
        <v>2</v>
      </c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2">
        <v>10</v>
      </c>
      <c r="EN97" s="23">
        <v>340</v>
      </c>
      <c r="EO97" s="23">
        <v>17</v>
      </c>
      <c r="EP97" s="23">
        <v>17</v>
      </c>
      <c r="EQ97" s="8" t="str">
        <f>IF(ISERROR(MATCH(EM$85,INPUT!C$4:Y$4,0))&lt;&gt;TRUE,MATCH(EM$85,INPUT!C$4:Y$4,0),"")</f>
        <v/>
      </c>
      <c r="ES97" s="47">
        <v>1330</v>
      </c>
      <c r="ET97" s="48">
        <v>93</v>
      </c>
      <c r="EU97" s="48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>
        <v>2</v>
      </c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2">
        <v>11</v>
      </c>
      <c r="EN98" s="23">
        <v>360</v>
      </c>
      <c r="EO98" s="23">
        <v>18</v>
      </c>
      <c r="EP98" s="23">
        <v>17</v>
      </c>
      <c r="EQ98" s="8" t="str">
        <f>IF(ISERROR(MATCH(EM$85,INPUT!C$4:Y$4,0))&lt;&gt;TRUE,MATCH(EM$85,INPUT!C$4:Y$4,0),"")</f>
        <v/>
      </c>
      <c r="ES98" s="47">
        <v>1340</v>
      </c>
      <c r="ET98" s="48">
        <v>94</v>
      </c>
      <c r="EU98" s="48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>
        <v>2</v>
      </c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2">
        <v>12</v>
      </c>
      <c r="EN99" s="23">
        <v>370</v>
      </c>
      <c r="EO99" s="23">
        <v>18</v>
      </c>
      <c r="EP99" s="23">
        <v>18</v>
      </c>
      <c r="EQ99" s="8" t="str">
        <f>IF(ISERROR(MATCH(EM$85,INPUT!C$4:Y$4,0))&lt;&gt;TRUE,MATCH(EM$85,INPUT!C$4:Y$4,0),"")</f>
        <v/>
      </c>
      <c r="ES99" s="47">
        <v>1350</v>
      </c>
      <c r="ET99" s="48">
        <v>94</v>
      </c>
      <c r="EU99" s="48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>
        <v>2</v>
      </c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2">
        <v>13</v>
      </c>
      <c r="EN100" s="23">
        <v>380</v>
      </c>
      <c r="EO100" s="23">
        <v>19</v>
      </c>
      <c r="EP100" s="23">
        <v>18</v>
      </c>
      <c r="EQ100" s="8" t="str">
        <f>IF(ISERROR(MATCH(EM$85,INPUT!C$4:Y$4,0))&lt;&gt;TRUE,MATCH(EM$85,INPUT!C$4:Y$4,0),"")</f>
        <v/>
      </c>
      <c r="ES100" s="47">
        <v>1360</v>
      </c>
      <c r="ET100" s="48">
        <v>95</v>
      </c>
      <c r="EU100" s="48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>
        <v>2</v>
      </c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2">
        <v>14</v>
      </c>
      <c r="EN101" s="23">
        <v>390</v>
      </c>
      <c r="EO101" s="23">
        <v>19</v>
      </c>
      <c r="EP101" s="24">
        <v>19</v>
      </c>
      <c r="EQ101" s="8" t="str">
        <f>IF(ISERROR(MATCH(EM$85,INPUT!C$4:Y$4,0))&lt;&gt;TRUE,MATCH(EM$85,INPUT!C$4:Y$4,0),"")</f>
        <v/>
      </c>
      <c r="ES101" s="47">
        <v>1370</v>
      </c>
      <c r="ET101" s="48">
        <v>96</v>
      </c>
      <c r="EU101" s="48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>
        <v>2</v>
      </c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2">
        <v>15</v>
      </c>
      <c r="EN102" s="23">
        <v>400</v>
      </c>
      <c r="EO102" s="23">
        <v>20</v>
      </c>
      <c r="EP102" s="23">
        <v>20</v>
      </c>
      <c r="EQ102" s="8" t="str">
        <f>IF(ISERROR(MATCH(EM$85,INPUT!C$4:Y$4,0))&lt;&gt;TRUE,MATCH(EM$85,INPUT!C$4:Y$4,0),"")</f>
        <v/>
      </c>
      <c r="ES102" s="47">
        <v>1380</v>
      </c>
      <c r="ET102" s="48">
        <v>96</v>
      </c>
      <c r="EU102" s="48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>
        <v>2</v>
      </c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2">
        <v>16</v>
      </c>
      <c r="EN103" s="23">
        <v>420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1390</v>
      </c>
      <c r="ET103" s="48">
        <v>97</v>
      </c>
      <c r="EU103" s="48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>
        <v>2</v>
      </c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2">
        <v>17</v>
      </c>
      <c r="EN104" s="23">
        <v>430</v>
      </c>
      <c r="EO104" s="23">
        <v>21</v>
      </c>
      <c r="EP104" s="23">
        <v>21</v>
      </c>
      <c r="EQ104" s="8" t="str">
        <f>IF(ISERROR(MATCH(EM$85,INPUT!C$4:Y$4,0))&lt;&gt;TRUE,MATCH(EM$85,INPUT!C$4:Y$4,0),"")</f>
        <v/>
      </c>
      <c r="ES104" s="47">
        <v>1400</v>
      </c>
      <c r="ET104" s="48">
        <v>97</v>
      </c>
      <c r="EU104" s="48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>
        <v>2</v>
      </c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2">
        <v>18</v>
      </c>
      <c r="EN105" s="23">
        <v>440</v>
      </c>
      <c r="EO105" s="23">
        <v>21</v>
      </c>
      <c r="EP105" s="23">
        <v>22</v>
      </c>
      <c r="EQ105" s="8" t="str">
        <f>IF(ISERROR(MATCH(EM$85,INPUT!C$4:Y$4,0))&lt;&gt;TRUE,MATCH(EM$85,INPUT!C$4:Y$4,0),"")</f>
        <v/>
      </c>
      <c r="ES105" s="47">
        <v>1410</v>
      </c>
      <c r="ET105" s="48">
        <v>97</v>
      </c>
      <c r="EU105" s="48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>
        <v>2</v>
      </c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2">
        <v>19</v>
      </c>
      <c r="EN106" s="23">
        <v>450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1420</v>
      </c>
      <c r="ET106" s="48">
        <v>98</v>
      </c>
      <c r="EU106" s="48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>
        <v>2</v>
      </c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2">
        <v>20</v>
      </c>
      <c r="EN107" s="23">
        <v>460</v>
      </c>
      <c r="EO107" s="23">
        <v>22</v>
      </c>
      <c r="EP107" s="23">
        <v>23</v>
      </c>
      <c r="EQ107" s="8" t="str">
        <f>IF(ISERROR(MATCH(EM$85,INPUT!C$4:Y$4,0))&lt;&gt;TRUE,MATCH(EM$85,INPUT!C$4:Y$4,0),"")</f>
        <v/>
      </c>
      <c r="ES107" s="47">
        <v>1430</v>
      </c>
      <c r="ET107" s="48">
        <v>98</v>
      </c>
      <c r="EU107" s="48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>
        <v>2</v>
      </c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2">
        <v>21</v>
      </c>
      <c r="EN108" s="23">
        <v>470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1440</v>
      </c>
      <c r="ET108" s="48">
        <v>98</v>
      </c>
      <c r="EU108" s="48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>
        <v>2</v>
      </c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2">
        <v>22</v>
      </c>
      <c r="EN109" s="23">
        <v>480</v>
      </c>
      <c r="EO109" s="23">
        <v>23</v>
      </c>
      <c r="EP109" s="23">
        <v>24</v>
      </c>
      <c r="EQ109" s="8" t="str">
        <f>IF(ISERROR(MATCH(EM$85,INPUT!C$4:Y$4,0))&lt;&gt;TRUE,MATCH(EM$85,INPUT!C$4:Y$4,0),"")</f>
        <v/>
      </c>
      <c r="ES109" s="47">
        <v>1450</v>
      </c>
      <c r="ET109" s="48">
        <v>99</v>
      </c>
      <c r="EU109" s="48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>
        <v>2</v>
      </c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2">
        <v>23</v>
      </c>
      <c r="EN110" s="23">
        <v>490</v>
      </c>
      <c r="EO110" s="23">
        <v>24</v>
      </c>
      <c r="EP110" s="23">
        <v>25</v>
      </c>
      <c r="EQ110" s="8" t="str">
        <f>IF(ISERROR(MATCH(EM$85,INPUT!C$4:Y$4,0))&lt;&gt;TRUE,MATCH(EM$85,INPUT!C$4:Y$4,0),"")</f>
        <v/>
      </c>
      <c r="ES110" s="47">
        <v>1460</v>
      </c>
      <c r="ET110" s="48">
        <v>99</v>
      </c>
      <c r="EU110" s="48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>
        <v>2</v>
      </c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2">
        <v>24</v>
      </c>
      <c r="EN111" s="23">
        <v>500</v>
      </c>
      <c r="EO111" s="23">
        <v>24</v>
      </c>
      <c r="EP111" s="23">
        <v>25</v>
      </c>
      <c r="EQ111" s="8" t="str">
        <f>IF(ISERROR(MATCH(EM$85,INPUT!C$4:Y$4,0))&lt;&gt;TRUE,MATCH(EM$85,INPUT!C$4:Y$4,0),"")</f>
        <v/>
      </c>
      <c r="ES111" s="47">
        <v>1470</v>
      </c>
      <c r="ET111" s="48">
        <v>99</v>
      </c>
      <c r="EU111" s="48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>
        <v>2</v>
      </c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2">
        <v>25</v>
      </c>
      <c r="EN112" s="23">
        <v>510</v>
      </c>
      <c r="EO112" s="23">
        <v>24</v>
      </c>
      <c r="EP112" s="23">
        <v>26</v>
      </c>
      <c r="EQ112" s="8" t="str">
        <f>IF(ISERROR(MATCH(EM$85,INPUT!C$4:Y$4,0))&lt;&gt;TRUE,MATCH(EM$85,INPUT!C$4:Y$4,0),"")</f>
        <v/>
      </c>
      <c r="ES112" s="47">
        <v>1480</v>
      </c>
      <c r="ET112" s="48">
        <v>99</v>
      </c>
      <c r="EU112" s="48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>
        <v>2</v>
      </c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2">
        <v>26</v>
      </c>
      <c r="EN113" s="23">
        <v>510</v>
      </c>
      <c r="EO113" s="23">
        <v>25</v>
      </c>
      <c r="EP113" s="23">
        <v>26</v>
      </c>
      <c r="EQ113" s="8" t="str">
        <f>IF(ISERROR(MATCH(EM$85,INPUT!C$4:Y$4,0))&lt;&gt;TRUE,MATCH(EM$85,INPUT!C$4:Y$4,0),"")</f>
        <v/>
      </c>
      <c r="ES113" s="47">
        <v>1490</v>
      </c>
      <c r="ET113" s="48">
        <v>99</v>
      </c>
      <c r="EU113" s="48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>
        <v>2</v>
      </c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2">
        <v>27</v>
      </c>
      <c r="EN114" s="23">
        <v>520</v>
      </c>
      <c r="EO114" s="23">
        <v>25</v>
      </c>
      <c r="EP114" s="23">
        <v>27</v>
      </c>
      <c r="EQ114" s="8" t="str">
        <f>IF(ISERROR(MATCH(EM$85,INPUT!C$4:Y$4,0))&lt;&gt;TRUE,MATCH(EM$85,INPUT!C$4:Y$4,0),"")</f>
        <v/>
      </c>
      <c r="ES114" s="47">
        <v>1500</v>
      </c>
      <c r="ET114" s="48">
        <v>99</v>
      </c>
      <c r="EU114" s="48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>
        <v>2</v>
      </c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2">
        <v>28</v>
      </c>
      <c r="EN115" s="23">
        <v>530</v>
      </c>
      <c r="EO115" s="23">
        <v>26</v>
      </c>
      <c r="EP115" s="23">
        <v>27</v>
      </c>
      <c r="EQ115" s="8" t="str">
        <f>IF(ISERROR(MATCH(EM$85,INPUT!C$4:Y$4,0))&lt;&gt;TRUE,MATCH(EM$85,INPUT!C$4:Y$4,0),"")</f>
        <v/>
      </c>
      <c r="ES115" s="47">
        <v>1510</v>
      </c>
      <c r="ET115" s="48">
        <v>99</v>
      </c>
      <c r="EU115" s="48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>
        <v>2</v>
      </c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
  IF(ISNUMBER(VALUE(SUBSTITUTE(EJ116,CHAR(63),""))),
  IF(VALUE(SUBSTITUTE(EJ116,CHAR(63),""))=14,TRUE,FALSE),FALSE),"")</f>
        <v/>
      </c>
      <c r="EM116" s="22">
        <v>29</v>
      </c>
      <c r="EN116" s="23">
        <v>540</v>
      </c>
      <c r="EO116" s="23">
        <v>27</v>
      </c>
      <c r="EP116" s="23">
        <v>28</v>
      </c>
      <c r="EQ116" s="8" t="str">
        <f>IF(ISERROR(MATCH(EM$85,INPUT!C$4:Y$4,0))&lt;&gt;TRUE,MATCH(EM$85,INPUT!C$4:Y$4,0),"")</f>
        <v/>
      </c>
      <c r="ES116" s="47">
        <v>1520</v>
      </c>
      <c r="ET116" s="48" t="s">
        <v>273</v>
      </c>
      <c r="EU116" s="48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>
        <v>2</v>
      </c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
  IF(ISNUMBER(VALUE(SUBSTITUTE(EJ117,CHAR(63),""))),
  IF(VALUE(SUBSTITUTE(EJ117,CHAR(63),""))=7,TRUE,FALSE),FALSE),"")</f>
        <v/>
      </c>
      <c r="EM117" s="22">
        <v>30</v>
      </c>
      <c r="EN117" s="23">
        <v>550</v>
      </c>
      <c r="EO117" s="23">
        <v>27</v>
      </c>
      <c r="EP117" s="23">
        <v>29</v>
      </c>
      <c r="EQ117" s="8" t="str">
        <f>IF(ISERROR(MATCH(EM$85,INPUT!C$4:Y$4,0))&lt;&gt;TRUE,MATCH(EM$85,INPUT!C$4:Y$4,0),"")</f>
        <v/>
      </c>
      <c r="ES117" s="47">
        <v>1530</v>
      </c>
      <c r="ET117" s="48" t="s">
        <v>273</v>
      </c>
      <c r="EU117" s="48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>
        <v>1</v>
      </c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
  IF(ISNUMBER(VALUE(SUBSTITUTE(EJ118,CHAR(63),""))),
  IF(VALUE(SUBSTITUTE(EJ118,CHAR(63),""))=11,TRUE,FALSE),FALSE),"")</f>
        <v/>
      </c>
      <c r="EM118" s="22">
        <v>31</v>
      </c>
      <c r="EN118" s="23">
        <v>560</v>
      </c>
      <c r="EO118" s="23">
        <v>28</v>
      </c>
      <c r="EP118" s="23">
        <v>29</v>
      </c>
      <c r="EQ118" s="8" t="str">
        <f>IF(ISERROR(MATCH(EM$85,INPUT!C$4:Y$4,0))&lt;&gt;TRUE,MATCH(EM$85,INPUT!C$4:Y$4,0),"")</f>
        <v/>
      </c>
      <c r="ES118" s="47">
        <v>1540</v>
      </c>
      <c r="ET118" s="48" t="s">
        <v>273</v>
      </c>
      <c r="EU118" s="48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>
        <v>1</v>
      </c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
  IF(ISNUMBER(VALUE(SUBSTITUTE(EJ119,CHAR(63),""))),
  IF(VALUE(SUBSTITUTE(EJ119,CHAR(63),""))=105,TRUE,FALSE),FALSE),"")</f>
        <v/>
      </c>
      <c r="EM119" s="22">
        <v>32</v>
      </c>
      <c r="EN119" s="23">
        <v>570</v>
      </c>
      <c r="EO119" s="23">
        <v>28</v>
      </c>
      <c r="EP119" s="23">
        <v>30</v>
      </c>
      <c r="EQ119" s="8" t="str">
        <f>IF(ISERROR(MATCH(EM$85,INPUT!C$4:Y$4,0))&lt;&gt;TRUE,MATCH(EM$85,INPUT!C$4:Y$4,0),"")</f>
        <v/>
      </c>
      <c r="ES119" s="47">
        <v>1550</v>
      </c>
      <c r="ET119" s="48" t="s">
        <v>273</v>
      </c>
      <c r="EU119" s="48" t="s">
        <v>273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>
        <v>1</v>
      </c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
  IF(ISNUMBER(VALUE(SUBSTITUTE(EJ120,CHAR(63),""))),
  IF(VALUE(SUBSTITUTE(EJ120,CHAR(63),""))=15,TRUE,FALSE),FALSE),"")</f>
        <v/>
      </c>
      <c r="EM120" s="22">
        <v>33</v>
      </c>
      <c r="EN120" s="23">
        <v>570</v>
      </c>
      <c r="EO120" s="23">
        <v>29</v>
      </c>
      <c r="EP120" s="23">
        <v>31</v>
      </c>
      <c r="EQ120" s="8" t="str">
        <f>IF(ISERROR(MATCH(EM$85,INPUT!C$4:Y$4,0))&lt;&gt;TRUE,MATCH(EM$85,INPUT!C$4:Y$4,0),"")</f>
        <v/>
      </c>
      <c r="ES120" s="47">
        <v>1560</v>
      </c>
      <c r="ET120" s="48" t="s">
        <v>273</v>
      </c>
      <c r="EU120" s="48" t="s">
        <v>273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>
        <v>1</v>
      </c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
  IF(ISNUMBER(VALUE(SUBSTITUTE(EJ121,CHAR(63),""))),
  IF(VALUE(SUBSTITUTE(EJ121,CHAR(63),""))=32,TRUE,FALSE),FALSE),"")</f>
        <v/>
      </c>
      <c r="EM121" s="22">
        <v>34</v>
      </c>
      <c r="EN121" s="23">
        <v>580</v>
      </c>
      <c r="EO121" s="23">
        <v>29</v>
      </c>
      <c r="EP121" s="23">
        <v>31</v>
      </c>
      <c r="EQ121" s="8" t="str">
        <f>IF(ISERROR(MATCH(EM$85,INPUT!C$4:Y$4,0))&lt;&gt;TRUE,MATCH(EM$85,INPUT!C$4:Y$4,0),"")</f>
        <v/>
      </c>
      <c r="ES121" s="47">
        <v>1570</v>
      </c>
      <c r="ET121" s="48" t="s">
        <v>273</v>
      </c>
      <c r="EU121" s="48" t="s">
        <v>273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>
        <v>1</v>
      </c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
  IF(ISNUMBER(VALUE(SUBSTITUTE(EJ122,CHAR(63),""))),
  IF(VALUE(SUBSTITUTE(EJ122,CHAR(63),""))=3284,TRUE,FALSE),FALSE),"")</f>
        <v/>
      </c>
      <c r="EM122" s="22">
        <v>35</v>
      </c>
      <c r="EN122" s="23">
        <v>590</v>
      </c>
      <c r="EO122" s="24">
        <v>30</v>
      </c>
      <c r="EP122" s="23">
        <v>32</v>
      </c>
      <c r="EQ122" s="8" t="str">
        <f>IF(ISERROR(MATCH(EM$85,INPUT!C$4:Y$4,0))&lt;&gt;TRUE,MATCH(EM$85,INPUT!C$4:Y$4,0),"")</f>
        <v/>
      </c>
      <c r="ES122" s="47">
        <v>1580</v>
      </c>
      <c r="ET122" s="48" t="s">
        <v>273</v>
      </c>
      <c r="EU122" s="48" t="s">
        <v>273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>
        <v>1</v>
      </c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
  IF(ISNUMBER(VALUE(SUBSTITUTE(EJ123,CHAR(63),""))),
  IF(VALUE(SUBSTITUTE(EJ123,CHAR(63),""))=7500,TRUE,FALSE),FALSE),"")</f>
        <v/>
      </c>
      <c r="EM123" s="22">
        <v>36</v>
      </c>
      <c r="EN123" s="23">
        <v>600</v>
      </c>
      <c r="EO123" s="23">
        <v>30</v>
      </c>
      <c r="EP123" s="23">
        <v>33</v>
      </c>
      <c r="EQ123" s="8" t="str">
        <f>IF(ISERROR(MATCH(EM$85,INPUT!C$4:Y$4,0))&lt;&gt;TRUE,MATCH(EM$85,INPUT!C$4:Y$4,0),"")</f>
        <v/>
      </c>
      <c r="ES123" s="47">
        <v>1590</v>
      </c>
      <c r="ET123" s="48" t="s">
        <v>273</v>
      </c>
      <c r="EU123" s="48" t="s">
        <v>273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>
        <v>1</v>
      </c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2">
        <v>37</v>
      </c>
      <c r="EN124" s="23">
        <v>610</v>
      </c>
      <c r="EO124" s="23">
        <v>31</v>
      </c>
      <c r="EP124" s="23">
        <v>33</v>
      </c>
      <c r="EQ124" s="8" t="str">
        <f>IF(ISERROR(MATCH(EM$85,INPUT!C$4:Y$4,0))&lt;&gt;TRUE,MATCH(EM$85,INPUT!C$4:Y$4,0),"")</f>
        <v/>
      </c>
      <c r="ES124" s="47">
        <v>1600</v>
      </c>
      <c r="ET124" s="48" t="s">
        <v>273</v>
      </c>
      <c r="EU124" s="48" t="s">
        <v>273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>
        <v>1</v>
      </c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2">
        <v>38</v>
      </c>
      <c r="EN125" s="23">
        <v>620</v>
      </c>
      <c r="EO125" s="23">
        <v>31</v>
      </c>
      <c r="EP125" s="23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>
        <v>1</v>
      </c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2">
        <v>39</v>
      </c>
      <c r="EN126" s="23">
        <v>630</v>
      </c>
      <c r="EO126" s="23">
        <v>32</v>
      </c>
      <c r="EP126" s="23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>
        <v>1</v>
      </c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2">
        <v>40</v>
      </c>
      <c r="EN127" s="23">
        <v>640</v>
      </c>
      <c r="EO127" s="23">
        <v>32</v>
      </c>
      <c r="EP127" s="23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>
        <v>2</v>
      </c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2">
        <v>41</v>
      </c>
      <c r="EN128" s="23">
        <v>650</v>
      </c>
      <c r="EO128" s="23">
        <v>33</v>
      </c>
      <c r="EP128" s="23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>
        <v>2</v>
      </c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2">
        <v>42</v>
      </c>
      <c r="EN129" s="23">
        <v>650</v>
      </c>
      <c r="EO129" s="23">
        <v>33</v>
      </c>
      <c r="EP129" s="23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>
        <v>2</v>
      </c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2">
        <v>43</v>
      </c>
      <c r="EN130" s="23">
        <v>660</v>
      </c>
      <c r="EO130" s="23">
        <v>34</v>
      </c>
      <c r="EP130" s="23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>
        <v>2</v>
      </c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2">
        <v>44</v>
      </c>
      <c r="EN131" s="23">
        <v>670</v>
      </c>
      <c r="EO131" s="23">
        <v>34</v>
      </c>
      <c r="EP131" s="23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>
        <v>2</v>
      </c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2">
        <v>45</v>
      </c>
      <c r="EN132" s="23">
        <v>680</v>
      </c>
      <c r="EO132" s="23">
        <v>35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>
        <v>2</v>
      </c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2">
        <v>46</v>
      </c>
      <c r="EN133" s="23">
        <v>690</v>
      </c>
      <c r="EO133" s="23">
        <v>35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>
        <v>2</v>
      </c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2">
        <v>47</v>
      </c>
      <c r="EN134" s="23">
        <v>690</v>
      </c>
      <c r="EO134" s="23">
        <v>36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>
        <v>2</v>
      </c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2">
        <v>48</v>
      </c>
      <c r="EN135" s="23">
        <v>700</v>
      </c>
      <c r="EO135" s="23">
        <v>37</v>
      </c>
      <c r="EP135" s="23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>
        <v>2</v>
      </c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2">
        <v>49</v>
      </c>
      <c r="EN136" s="23">
        <v>710</v>
      </c>
      <c r="EO136" s="23">
        <v>37</v>
      </c>
      <c r="EP136" s="23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>
        <v>2</v>
      </c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2">
        <v>50</v>
      </c>
      <c r="EN137" s="23">
        <v>720</v>
      </c>
      <c r="EO137" s="23">
        <v>38</v>
      </c>
      <c r="EP137" s="23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2">
        <v>51</v>
      </c>
      <c r="EN138" s="23">
        <v>730</v>
      </c>
      <c r="EO138" s="23">
        <v>39</v>
      </c>
      <c r="EP138" s="23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2">
        <v>52</v>
      </c>
      <c r="EN139" s="25">
        <v>740</v>
      </c>
      <c r="EO139" s="23">
        <v>40</v>
      </c>
      <c r="EP139" s="25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2">
        <v>53</v>
      </c>
      <c r="EN140" s="23">
        <v>750</v>
      </c>
      <c r="EO140" s="23"/>
      <c r="EP140" s="23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2">
        <v>54</v>
      </c>
      <c r="EN141" s="23">
        <v>760</v>
      </c>
      <c r="EO141" s="23"/>
      <c r="EP141" s="23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2">
        <v>55</v>
      </c>
      <c r="EN142" s="23">
        <v>770</v>
      </c>
      <c r="EO142" s="23"/>
      <c r="EP142" s="23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2">
        <v>56</v>
      </c>
      <c r="EN143" s="23">
        <v>780</v>
      </c>
      <c r="EO143" s="23"/>
      <c r="EP143" s="23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2">
        <v>57</v>
      </c>
      <c r="EN144" s="23">
        <v>790</v>
      </c>
      <c r="EO144" s="23"/>
      <c r="EP144" s="23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2">
        <v>58</v>
      </c>
      <c r="EN145" s="23">
        <v>800</v>
      </c>
      <c r="EO145" s="23"/>
      <c r="EP145" s="23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640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183</v>
      </c>
      <c r="EJ161" s="8" t="str">
        <f>IF(SAT!$EQ161&lt;&gt;"",IF(INDEX(INPUT!C209:Y209,SAT!$EQ161)&lt;&gt;"",INDEX(INPUT!C209:Y209,SAT!$EQ161),""),"")</f>
        <v/>
      </c>
      <c r="EK161" s="8" t="str">
        <f>IF(EJ161&lt;&gt;"",
  IF(ISNUMBER(VALUE(SUBSTITUTE(EJ161,CHAR(63),""))),
  IF(OR(VALUE(SUBSTITUTE(EJ161,CHAR(63),""))=3,VALUE(SUBSTITUTE(EJ161,CHAR(63),""))=6,VALUE(SUBSTITUTE(EJ161,CHAR(63),""))=9),TRUE,FALSE),FALSE),"")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
  IF(ISNUMBER(VALUE(SUBSTITUTE(EJ162,CHAR(63),""))),
  IF(VALUE(SUBSTITUTE(EJ162,CHAR(63),""))=19,TRUE,FALSE),FALSE),"")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
  IF(ISNUMBER(VALUE(SUBSTITUTE(EJ163,CHAR(63),""))),
  IF(VALUE(SUBSTITUTE(EJ163,CHAR(63),""))=12,TRUE,FALSE),FALSE),"")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
  IF(ISNUMBER(VALUE(SUBSTITUTE(EJ164,CHAR(63),""))),
  IF(VALUE(SUBSTITUTE(EJ164,CHAR(63),""))=6,TRUE,FALSE),FALSE),"")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
  IF(ISNUMBER(VALUE(SUBSTITUTE(EJ161,CHAR(63),""))),
  IF(VALUE(SUBSTITUTE(EJ165,CHAR(63),""))=0.3,TRUE,FALSE),FALSE),"")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67"/>
      <c r="EN167" s="467"/>
      <c r="EO167" s="467"/>
      <c r="EP167" s="467"/>
    </row>
    <row r="168" spans="2:147" ht="21" customHeight="1" x14ac:dyDescent="0.45">
      <c r="B168" s="457" t="s">
        <v>293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K168" s="18"/>
      <c r="EM168" s="464" t="s">
        <v>198</v>
      </c>
      <c r="EN168" s="465"/>
      <c r="EO168" s="465"/>
      <c r="EP168" s="466"/>
      <c r="EQ168" s="20"/>
    </row>
    <row r="169" spans="2:147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0" t="s">
        <v>179</v>
      </c>
      <c r="EN169" s="60" t="s">
        <v>180</v>
      </c>
      <c r="EO169" s="60" t="s">
        <v>181</v>
      </c>
      <c r="EP169" s="60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COUNTIF(AO169:AO220,"=TRUE")</f>
        <v>0</v>
      </c>
      <c r="D170" s="55">
        <v>52</v>
      </c>
      <c r="E170" s="41" t="str">
        <f>ROUND(C170/D170*100,0)&amp;"%"</f>
        <v>0%</v>
      </c>
      <c r="F170" s="23">
        <f>LOOKUP(COUNTIF(AO169:AO220,TRUE),EM170:EM222,EO170:EO222)*10</f>
        <v>100</v>
      </c>
      <c r="G170" s="23">
        <v>400</v>
      </c>
      <c r="H170" s="25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>
        <v>200</v>
      </c>
      <c r="EO170" s="23">
        <v>10</v>
      </c>
      <c r="EP170" s="23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100</v>
      </c>
      <c r="G171" s="23">
        <v>400</v>
      </c>
      <c r="H171" s="25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2">
        <v>1</v>
      </c>
      <c r="EN171" s="23">
        <v>200</v>
      </c>
      <c r="EO171" s="23">
        <v>10</v>
      </c>
      <c r="EP171" s="23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96</v>
      </c>
      <c r="E172" s="41" t="str">
        <f>ROUND(C172/D172*100,0)&amp;"%"</f>
        <v>0%</v>
      </c>
      <c r="F172" s="23">
        <f>SUM(F170:F171)</f>
        <v>200</v>
      </c>
      <c r="G172" s="23">
        <f>SUM(G170:G171)</f>
        <v>800</v>
      </c>
      <c r="H172" s="25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2">
        <v>2</v>
      </c>
      <c r="EN172" s="23">
        <v>210</v>
      </c>
      <c r="EO172" s="23">
        <v>10</v>
      </c>
      <c r="EP172" s="23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COUNTIF(EK169:EK248,"=TRUE")</f>
        <v>0</v>
      </c>
      <c r="D173" s="56">
        <v>58</v>
      </c>
      <c r="E173" s="41" t="str">
        <f>ROUND(C173/D173*100,0)&amp;"%"</f>
        <v>0%</v>
      </c>
      <c r="F173" s="57">
        <f>LOOKUP(COUNTIF(EK169:EK248,TRUE),EM170:EM228,EN170:EN228)</f>
        <v>200</v>
      </c>
      <c r="G173" s="57">
        <v>800</v>
      </c>
      <c r="H173" s="34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2">
        <v>3</v>
      </c>
      <c r="EN173" s="23">
        <v>230</v>
      </c>
      <c r="EO173" s="23">
        <v>11</v>
      </c>
      <c r="EP173" s="23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154</v>
      </c>
      <c r="E174" s="41" t="str">
        <f>ROUND(C174/D174*100,0)&amp;"%"</f>
        <v>0%</v>
      </c>
      <c r="F174" s="37">
        <f>SUM(F170,F171,F173)</f>
        <v>400</v>
      </c>
      <c r="G174" s="54">
        <f>SUM(G170,G171,G173)</f>
        <v>1600</v>
      </c>
      <c r="H174" s="38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2">
        <v>4</v>
      </c>
      <c r="EN174" s="23">
        <v>250</v>
      </c>
      <c r="EO174" s="23">
        <v>12</v>
      </c>
      <c r="EP174" s="23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2">
        <v>5</v>
      </c>
      <c r="EN175" s="23">
        <v>270</v>
      </c>
      <c r="EO175" s="23">
        <v>13</v>
      </c>
      <c r="EP175" s="23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2">
        <v>6</v>
      </c>
      <c r="EN176" s="23">
        <v>290</v>
      </c>
      <c r="EO176" s="23">
        <v>14</v>
      </c>
      <c r="EP176" s="23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2">
        <v>7</v>
      </c>
      <c r="EN177" s="23">
        <v>300</v>
      </c>
      <c r="EO177" s="23">
        <v>14</v>
      </c>
      <c r="EP177" s="23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654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2">
        <v>8</v>
      </c>
      <c r="EN178" s="23">
        <v>320</v>
      </c>
      <c r="EO178" s="23">
        <v>15</v>
      </c>
      <c r="EP178" s="23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2">
        <v>9</v>
      </c>
      <c r="EN179" s="23">
        <v>330</v>
      </c>
      <c r="EO179" s="23">
        <v>16</v>
      </c>
      <c r="EP179" s="23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2">
        <v>10</v>
      </c>
      <c r="EN180" s="23">
        <v>340</v>
      </c>
      <c r="EO180" s="23">
        <v>17</v>
      </c>
      <c r="EP180" s="23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2">
        <v>11</v>
      </c>
      <c r="EN181" s="23">
        <v>360</v>
      </c>
      <c r="EO181" s="23">
        <v>17</v>
      </c>
      <c r="EP181" s="23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2">
        <v>12</v>
      </c>
      <c r="EN182" s="23">
        <v>370</v>
      </c>
      <c r="EO182" s="23">
        <v>18</v>
      </c>
      <c r="EP182" s="23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2">
        <v>13</v>
      </c>
      <c r="EN183" s="23">
        <v>380</v>
      </c>
      <c r="EO183" s="23">
        <v>19</v>
      </c>
      <c r="EP183" s="23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2">
        <v>14</v>
      </c>
      <c r="EN184" s="23">
        <v>390</v>
      </c>
      <c r="EO184" s="23">
        <v>19</v>
      </c>
      <c r="EP184" s="24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2">
        <v>15</v>
      </c>
      <c r="EN185" s="23">
        <v>400</v>
      </c>
      <c r="EO185" s="23">
        <v>20</v>
      </c>
      <c r="EP185" s="23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2">
        <v>16</v>
      </c>
      <c r="EN186" s="23">
        <v>420</v>
      </c>
      <c r="EO186" s="23">
        <v>21</v>
      </c>
      <c r="EP186" s="23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2">
        <v>17</v>
      </c>
      <c r="EN187" s="23">
        <v>430</v>
      </c>
      <c r="EO187" s="23">
        <v>21</v>
      </c>
      <c r="EP187" s="23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2">
        <v>18</v>
      </c>
      <c r="EN188" s="23">
        <v>440</v>
      </c>
      <c r="EO188" s="23">
        <v>22</v>
      </c>
      <c r="EP188" s="23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2">
        <v>19</v>
      </c>
      <c r="EN189" s="23">
        <v>450</v>
      </c>
      <c r="EO189" s="23">
        <v>22</v>
      </c>
      <c r="EP189" s="23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2">
        <v>20</v>
      </c>
      <c r="EN190" s="23">
        <v>460</v>
      </c>
      <c r="EO190" s="23">
        <v>23</v>
      </c>
      <c r="EP190" s="23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2">
        <v>21</v>
      </c>
      <c r="EN191" s="23">
        <v>470</v>
      </c>
      <c r="EO191" s="23">
        <v>24</v>
      </c>
      <c r="EP191" s="23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2">
        <v>22</v>
      </c>
      <c r="EN192" s="23">
        <v>480</v>
      </c>
      <c r="EO192" s="23">
        <v>24</v>
      </c>
      <c r="EP192" s="23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2">
        <v>23</v>
      </c>
      <c r="EN193" s="23">
        <v>490</v>
      </c>
      <c r="EO193" s="23">
        <v>25</v>
      </c>
      <c r="EP193" s="23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2">
        <v>24</v>
      </c>
      <c r="EN194" s="23">
        <v>500</v>
      </c>
      <c r="EO194" s="23">
        <v>25</v>
      </c>
      <c r="EP194" s="23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654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2">
        <v>25</v>
      </c>
      <c r="EN195" s="23">
        <v>510</v>
      </c>
      <c r="EO195" s="23">
        <v>26</v>
      </c>
      <c r="EP195" s="23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2">
        <v>26</v>
      </c>
      <c r="EN196" s="23">
        <v>530</v>
      </c>
      <c r="EO196" s="23">
        <v>26</v>
      </c>
      <c r="EP196" s="23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2">
        <v>27</v>
      </c>
      <c r="EN197" s="23">
        <v>540</v>
      </c>
      <c r="EO197" s="23">
        <v>27</v>
      </c>
      <c r="EP197" s="23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2">
        <v>28</v>
      </c>
      <c r="EN198" s="23">
        <v>550</v>
      </c>
      <c r="EO198" s="23">
        <v>27</v>
      </c>
      <c r="EP198" s="23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656</v>
      </c>
      <c r="EJ199" s="8" t="str">
        <f>IF(SAT!$EQ199&lt;&gt;"",IF(INDEX(INPUT!C164:Y164,SAT!$EQ199)&lt;&gt;"",INDEX(INPUT!C164:Y164,SAT!$EQ199),""),"")</f>
        <v/>
      </c>
      <c r="EK199" s="8" t="str">
        <f>IF(EJ199&lt;&gt;"",
  IF(ISNUMBER(VALUE(SUBSTITUTE(EJ199,CHAR(63),""))),
  IF(OR(VALUE(SUBSTITUTE(EJ199,CHAR(63),""))=4,VALUE(SUBSTITUTE(EJ199,CHAR(63),""))=5),TRUE,FALSE),FALSE),"")</f>
        <v/>
      </c>
      <c r="EM199" s="22">
        <v>29</v>
      </c>
      <c r="EN199" s="23">
        <v>560</v>
      </c>
      <c r="EO199" s="23">
        <v>28</v>
      </c>
      <c r="EP199" s="23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
  IF(ISNUMBER(VALUE(SUBSTITUTE(EJ200,CHAR(63),""))),
  IF(VALUE(SUBSTITUTE(EJ200,CHAR(63),""))=59,TRUE,FALSE),FALSE),"")</f>
        <v/>
      </c>
      <c r="EM200" s="22">
        <v>30</v>
      </c>
      <c r="EN200" s="23">
        <v>570</v>
      </c>
      <c r="EO200" s="23">
        <v>28</v>
      </c>
      <c r="EP200" s="23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
  IF(ISNUMBER(VALUE(SUBSTITUTE(EJ201,CHAR(63),""))),
  IF(VALUE(SUBSTITUTE(EJ201,CHAR(63),""))=9,TRUE,FALSE),FALSE),"")</f>
        <v/>
      </c>
      <c r="EM201" s="22">
        <v>31</v>
      </c>
      <c r="EN201" s="23">
        <v>580</v>
      </c>
      <c r="EO201" s="23">
        <v>29</v>
      </c>
      <c r="EP201" s="23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
  IF(ISNUMBER(VALUE(SUBSTITUTE(EJ202,CHAR(63),""))),
  IF(VALUE(SUBSTITUTE(EJ202,CHAR(63),""))=0.6,TRUE,FALSE),FALSE),"")</f>
        <v/>
      </c>
      <c r="EM202" s="22">
        <v>32</v>
      </c>
      <c r="EN202" s="23">
        <v>580</v>
      </c>
      <c r="EO202" s="23">
        <v>29</v>
      </c>
      <c r="EP202" s="23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
  IF(ISNUMBER(VALUE(SUBSTITUTE(EJ203,CHAR(63),""))),
  IF(VALUE(SUBSTITUTE(EJ203,CHAR(63),""))=50,TRUE,FALSE),FALSE),"")</f>
        <v/>
      </c>
      <c r="EM203" s="22">
        <v>33</v>
      </c>
      <c r="EN203" s="23">
        <v>590</v>
      </c>
      <c r="EO203" s="23">
        <v>29</v>
      </c>
      <c r="EP203" s="23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
  IF(ISNUMBER(VALUE(SUBSTITUTE(EJ204,CHAR(63),""))),
  IF(VALUE(SUBSTITUTE(EJ204,CHAR(63),""))=750,TRUE,FALSE),FALSE),"")</f>
        <v/>
      </c>
      <c r="EM204" s="22">
        <v>34</v>
      </c>
      <c r="EN204" s="23">
        <v>600</v>
      </c>
      <c r="EO204" s="23">
        <v>30</v>
      </c>
      <c r="EP204" s="23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
  IF(ISNUMBER(VALUE(SUBSTITUTE(EJ205,CHAR(63),""))),
  IF(VALUE(SUBSTITUTE(EJ205,CHAR(63),""))=7,TRUE,FALSE),FALSE),"")</f>
        <v/>
      </c>
      <c r="EM205" s="22">
        <v>35</v>
      </c>
      <c r="EN205" s="23">
        <v>610</v>
      </c>
      <c r="EO205" s="24">
        <v>30</v>
      </c>
      <c r="EP205" s="23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
  IF(ISNUMBER(VALUE(SUBSTITUTE(EJ206,CHAR(63),""))),
  IF(VALUE(SUBSTITUTE(EJ206,CHAR(63),""))=60,TRUE,FALSE),FALSE),"")</f>
        <v/>
      </c>
      <c r="EM206" s="22">
        <v>36</v>
      </c>
      <c r="EN206" s="23">
        <v>620</v>
      </c>
      <c r="EO206" s="23">
        <v>31</v>
      </c>
      <c r="EP206" s="23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2">
        <v>37</v>
      </c>
      <c r="EN207" s="23">
        <v>630</v>
      </c>
      <c r="EO207" s="23">
        <v>31</v>
      </c>
      <c r="EP207" s="23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2">
        <v>38</v>
      </c>
      <c r="EN208" s="23">
        <v>630</v>
      </c>
      <c r="EO208" s="23">
        <v>32</v>
      </c>
      <c r="EP208" s="23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2">
        <v>39</v>
      </c>
      <c r="EN209" s="23">
        <v>640</v>
      </c>
      <c r="EO209" s="23">
        <v>32</v>
      </c>
      <c r="EP209" s="23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2">
        <v>40</v>
      </c>
      <c r="EN210" s="23">
        <v>650</v>
      </c>
      <c r="EO210" s="23">
        <v>33</v>
      </c>
      <c r="EP210" s="23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2">
        <v>41</v>
      </c>
      <c r="EN211" s="23">
        <v>660</v>
      </c>
      <c r="EO211" s="23">
        <v>33</v>
      </c>
      <c r="EP211" s="23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2">
        <v>42</v>
      </c>
      <c r="EN212" s="23">
        <v>660</v>
      </c>
      <c r="EO212" s="23">
        <v>34</v>
      </c>
      <c r="EP212" s="23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2">
        <v>43</v>
      </c>
      <c r="EN213" s="23">
        <v>670</v>
      </c>
      <c r="EO213" s="23">
        <v>34</v>
      </c>
      <c r="EP213" s="23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2">
        <v>44</v>
      </c>
      <c r="EN214" s="23">
        <v>680</v>
      </c>
      <c r="EO214" s="23">
        <v>35</v>
      </c>
      <c r="EP214" s="23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2">
        <v>45</v>
      </c>
      <c r="EN215" s="23">
        <v>680</v>
      </c>
      <c r="EO215" s="23">
        <v>36</v>
      </c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2">
        <v>46</v>
      </c>
      <c r="EN216" s="23">
        <v>690</v>
      </c>
      <c r="EO216" s="23">
        <v>36</v>
      </c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2">
        <v>47</v>
      </c>
      <c r="EN217" s="23">
        <v>690</v>
      </c>
      <c r="EO217" s="23">
        <v>37</v>
      </c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2">
        <v>48</v>
      </c>
      <c r="EN218" s="23">
        <v>700</v>
      </c>
      <c r="EO218" s="23">
        <v>38</v>
      </c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2">
        <v>49</v>
      </c>
      <c r="EN219" s="23">
        <v>710</v>
      </c>
      <c r="EO219" s="23">
        <v>38</v>
      </c>
      <c r="EP219" s="23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2">
        <v>50</v>
      </c>
      <c r="EN220" s="23">
        <v>710</v>
      </c>
      <c r="EO220" s="23">
        <v>39</v>
      </c>
      <c r="EP220" s="23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2">
        <v>51</v>
      </c>
      <c r="EN221" s="23">
        <v>720</v>
      </c>
      <c r="EO221" s="23">
        <v>40</v>
      </c>
      <c r="EP221" s="23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2">
        <v>52</v>
      </c>
      <c r="EN222" s="25">
        <v>730</v>
      </c>
      <c r="EO222" s="23">
        <v>40</v>
      </c>
      <c r="EP222" s="25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2">
        <v>53</v>
      </c>
      <c r="EN223" s="23">
        <v>740</v>
      </c>
      <c r="EO223" s="23"/>
      <c r="EP223" s="23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2">
        <v>54</v>
      </c>
      <c r="EN224" s="23">
        <v>750</v>
      </c>
      <c r="EO224" s="23"/>
      <c r="EP224" s="23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2">
        <v>55</v>
      </c>
      <c r="EN225" s="23">
        <v>770</v>
      </c>
      <c r="EO225" s="23"/>
      <c r="EP225" s="23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2">
        <v>56</v>
      </c>
      <c r="EN226" s="23">
        <v>780</v>
      </c>
      <c r="EO226" s="23"/>
      <c r="EP226" s="23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2">
        <v>57</v>
      </c>
      <c r="EN227" s="23">
        <v>790</v>
      </c>
      <c r="EO227" s="23"/>
      <c r="EP227" s="23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2">
        <v>58</v>
      </c>
      <c r="EN228" s="23">
        <v>800</v>
      </c>
      <c r="EO228" s="23"/>
      <c r="EP228" s="23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3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3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3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3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3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3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3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3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3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3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3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3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3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3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3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3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655</v>
      </c>
      <c r="EJ244" s="8" t="str">
        <f>IF(SAT!$EQ244&lt;&gt;"",IF(INDEX(INPUT!C209:Y209,SAT!$EQ244)&lt;&gt;"",INDEX(INPUT!C209:Y209,SAT!$EQ244),""),"")</f>
        <v/>
      </c>
      <c r="EK244" s="8" t="str">
        <f>IF(EJ244&lt;&gt;"",
  IF(ISNUMBER(VALUE(SUBSTITUTE(EJ244,CHAR(63),""))),
  IF(OR(VALUE(SUBSTITUTE(EJ244,CHAR(63),""))=1,VALUE(SUBSTITUTE(EJ244,CHAR(63),""))=2),TRUE,FALSE),FALSE),"")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3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
  IF(ISNUMBER(VALUE(SUBSTITUTE(EJ245,CHAR(63),""))),
  IF(VALUE(SUBSTITUTE(EJ245,CHAR(63),""))=2,TRUE,FALSE),FALSE),"")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3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
  IF(ISNUMBER(VALUE(SUBSTITUTE(EJ246,CHAR(63),""))),
  IF(VALUE(SUBSTITUTE(EJ246,CHAR(63),""))=105,TRUE,FALSE),FALSE),"")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3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
  IF(ISNUMBER(VALUE(SUBSTITUTE(EJ247,CHAR(63),""))),
  IF(VALUE(SUBSTITUTE(EJ247,CHAR(63),""))=370,TRUE,FALSE),FLASE),"")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3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
  IF(ISNUMBER(VALUE(SUBSTITUTE(EJ248,CHAR(63),""))),
  IF(VALUE(SUBSTITUTE(EJ248,CHAR(63),""))=0.6,TRUE,FALSE),FALSE),"")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67"/>
      <c r="EN250" s="467"/>
      <c r="EO250" s="467"/>
      <c r="EP250" s="467"/>
    </row>
    <row r="251" spans="2:147" ht="21" customHeight="1" x14ac:dyDescent="0.45">
      <c r="B251" s="457" t="s">
        <v>294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33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K251" s="18"/>
      <c r="EM251" s="464" t="s">
        <v>199</v>
      </c>
      <c r="EN251" s="465"/>
      <c r="EO251" s="465"/>
      <c r="EP251" s="466"/>
      <c r="EQ251" s="20"/>
    </row>
    <row r="252" spans="2:147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0" t="s">
        <v>179</v>
      </c>
      <c r="EN252" s="60" t="s">
        <v>180</v>
      </c>
      <c r="EO252" s="60" t="s">
        <v>181</v>
      </c>
      <c r="EP252" s="60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COUNTIF(AO252:AO303,"=TRUE")</f>
        <v>0</v>
      </c>
      <c r="D253" s="55">
        <v>52</v>
      </c>
      <c r="E253" s="41" t="str">
        <f>ROUND(C253/D253*100,0)&amp;"%"</f>
        <v>0%</v>
      </c>
      <c r="F253" s="23">
        <f>LOOKUP(COUNTIF(AO252:AO303,TRUE),EM253:EM305,EO253:EO305)*10</f>
        <v>100</v>
      </c>
      <c r="G253" s="23">
        <v>400</v>
      </c>
      <c r="H253" s="25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>
        <v>200</v>
      </c>
      <c r="EO253" s="23">
        <v>10</v>
      </c>
      <c r="EP253" s="23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100</v>
      </c>
      <c r="G254" s="23">
        <v>400</v>
      </c>
      <c r="H254" s="25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2">
        <v>1</v>
      </c>
      <c r="EN254" s="23">
        <v>200</v>
      </c>
      <c r="EO254" s="23">
        <v>10</v>
      </c>
      <c r="EP254" s="23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96</v>
      </c>
      <c r="E255" s="41" t="str">
        <f>ROUND(C255/D255*100,0)&amp;"%"</f>
        <v>0%</v>
      </c>
      <c r="F255" s="23">
        <f>SUM(F253:F254)</f>
        <v>200</v>
      </c>
      <c r="G255" s="23">
        <f>SUM(G253:G254)</f>
        <v>800</v>
      </c>
      <c r="H255" s="25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2">
        <v>2</v>
      </c>
      <c r="EN255" s="23">
        <v>210</v>
      </c>
      <c r="EO255" s="23">
        <v>10</v>
      </c>
      <c r="EP255" s="23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COUNTIF(EK252:EK331,"=TRUE")</f>
        <v>0</v>
      </c>
      <c r="D256" s="56">
        <v>58</v>
      </c>
      <c r="E256" s="41" t="str">
        <f>ROUND(C256/D256*100,0)&amp;"%"</f>
        <v>0%</v>
      </c>
      <c r="F256" s="57">
        <f>LOOKUP(COUNTIF(EK252:EK331,TRUE),EM253:EM311,EN253:EN311)</f>
        <v>200</v>
      </c>
      <c r="G256" s="57">
        <v>800</v>
      </c>
      <c r="H256" s="34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2">
        <v>3</v>
      </c>
      <c r="EN256" s="23">
        <v>230</v>
      </c>
      <c r="EO256" s="23">
        <v>11</v>
      </c>
      <c r="EP256" s="23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154</v>
      </c>
      <c r="E257" s="41" t="str">
        <f>ROUND(C257/D257*100,0)&amp;"%"</f>
        <v>0%</v>
      </c>
      <c r="F257" s="37">
        <f>SUM(F253,F254,F256)</f>
        <v>400</v>
      </c>
      <c r="G257" s="54">
        <f>SUM(G253,G254,G256)</f>
        <v>1600</v>
      </c>
      <c r="H257" s="38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2">
        <v>4</v>
      </c>
      <c r="EN257" s="23">
        <v>250</v>
      </c>
      <c r="EO257" s="23">
        <v>12</v>
      </c>
      <c r="EP257" s="23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2">
        <v>5</v>
      </c>
      <c r="EN258" s="23">
        <v>270</v>
      </c>
      <c r="EO258" s="23">
        <v>13</v>
      </c>
      <c r="EP258" s="23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2">
        <v>6</v>
      </c>
      <c r="EN259" s="23">
        <v>280</v>
      </c>
      <c r="EO259" s="23">
        <v>14</v>
      </c>
      <c r="EP259" s="23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2">
        <v>7</v>
      </c>
      <c r="EN260" s="23">
        <v>300</v>
      </c>
      <c r="EO260" s="23">
        <v>15</v>
      </c>
      <c r="EP260" s="23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2">
        <v>8</v>
      </c>
      <c r="EN261" s="23">
        <v>320</v>
      </c>
      <c r="EO261" s="23">
        <v>16</v>
      </c>
      <c r="EP261" s="23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2">
        <v>9</v>
      </c>
      <c r="EN262" s="23">
        <v>340</v>
      </c>
      <c r="EO262" s="23">
        <v>16</v>
      </c>
      <c r="EP262" s="23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2">
        <v>10</v>
      </c>
      <c r="EN263" s="23">
        <v>350</v>
      </c>
      <c r="EO263" s="23">
        <v>17</v>
      </c>
      <c r="EP263" s="23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2">
        <v>11</v>
      </c>
      <c r="EN264" s="23">
        <v>360</v>
      </c>
      <c r="EO264" s="23">
        <v>18</v>
      </c>
      <c r="EP264" s="23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2">
        <v>12</v>
      </c>
      <c r="EN265" s="23">
        <v>370</v>
      </c>
      <c r="EO265" s="23">
        <v>18</v>
      </c>
      <c r="EP265" s="23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2">
        <v>13</v>
      </c>
      <c r="EN266" s="23">
        <v>390</v>
      </c>
      <c r="EO266" s="23">
        <v>19</v>
      </c>
      <c r="EP266" s="23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2">
        <v>14</v>
      </c>
      <c r="EN267" s="23">
        <v>410</v>
      </c>
      <c r="EO267" s="23">
        <v>20</v>
      </c>
      <c r="EP267" s="24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2">
        <v>15</v>
      </c>
      <c r="EN268" s="23">
        <v>420</v>
      </c>
      <c r="EO268" s="23">
        <v>20</v>
      </c>
      <c r="EP268" s="23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2">
        <v>16</v>
      </c>
      <c r="EN269" s="23">
        <v>430</v>
      </c>
      <c r="EO269" s="23">
        <v>21</v>
      </c>
      <c r="EP269" s="23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2">
        <v>17</v>
      </c>
      <c r="EN270" s="23">
        <v>450</v>
      </c>
      <c r="EO270" s="23">
        <v>21</v>
      </c>
      <c r="EP270" s="23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2">
        <v>18</v>
      </c>
      <c r="EN271" s="23">
        <v>460</v>
      </c>
      <c r="EO271" s="23">
        <v>22</v>
      </c>
      <c r="EP271" s="23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2">
        <v>19</v>
      </c>
      <c r="EN272" s="23">
        <v>470</v>
      </c>
      <c r="EO272" s="23">
        <v>22</v>
      </c>
      <c r="EP272" s="23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2">
        <v>20</v>
      </c>
      <c r="EN273" s="23">
        <v>480</v>
      </c>
      <c r="EO273" s="23">
        <v>23</v>
      </c>
      <c r="EP273" s="23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2">
        <v>21</v>
      </c>
      <c r="EN274" s="23">
        <v>490</v>
      </c>
      <c r="EO274" s="23">
        <v>23</v>
      </c>
      <c r="EP274" s="23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2">
        <v>22</v>
      </c>
      <c r="EN275" s="23">
        <v>500</v>
      </c>
      <c r="EO275" s="23">
        <v>23</v>
      </c>
      <c r="EP275" s="23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2">
        <v>23</v>
      </c>
      <c r="EN276" s="23">
        <v>510</v>
      </c>
      <c r="EO276" s="23">
        <v>24</v>
      </c>
      <c r="EP276" s="23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653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2">
        <v>24</v>
      </c>
      <c r="EN277" s="23">
        <v>520</v>
      </c>
      <c r="EO277" s="23">
        <v>24</v>
      </c>
      <c r="EP277" s="23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2">
        <v>25</v>
      </c>
      <c r="EN278" s="23">
        <v>530</v>
      </c>
      <c r="EO278" s="23">
        <v>25</v>
      </c>
      <c r="EP278" s="23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2">
        <v>26</v>
      </c>
      <c r="EN279" s="23">
        <v>540</v>
      </c>
      <c r="EO279" s="23">
        <v>25</v>
      </c>
      <c r="EP279" s="23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2">
        <v>27</v>
      </c>
      <c r="EN280" s="23">
        <v>550</v>
      </c>
      <c r="EO280" s="23">
        <v>26</v>
      </c>
      <c r="EP280" s="23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2">
        <v>28</v>
      </c>
      <c r="EN281" s="23">
        <v>560</v>
      </c>
      <c r="EO281" s="23">
        <v>26</v>
      </c>
      <c r="EP281" s="23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
  IF(ISNUMBER(VALUE(SUBSTITUTE(EJ282,CHAR(63),""))),
  IF(VALUE(SUBSTITUTE(EJ282,CHAR(63),""))=1160,TRUE,FALSE),FALSE),"")</f>
        <v/>
      </c>
      <c r="EM282" s="22">
        <v>29</v>
      </c>
      <c r="EN282" s="23">
        <v>570</v>
      </c>
      <c r="EO282" s="23">
        <v>27</v>
      </c>
      <c r="EP282" s="23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
  IF(ISNUMBER(VALUE(SUBSTITUTE(EJ283,CHAR(63),""))),
  IF(VALUE(SUBSTITUTE(EJ283,CHAR(63),""))=0.5,TRUE,FALSE),FALSE),"")</f>
        <v/>
      </c>
      <c r="EM283" s="22">
        <v>30</v>
      </c>
      <c r="EN283" s="23">
        <v>580</v>
      </c>
      <c r="EO283" s="23">
        <v>27</v>
      </c>
      <c r="EP283" s="23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
  IF(ISNUMBER(VALUE(SUBSTITUTE(EJ284,CHAR(63),""))),
  IF(VALUE(SUBSTITUTE(EJ284,CHAR(63),""))=4.6,TRUE,FALSE),FALSE),"")</f>
        <v/>
      </c>
      <c r="EM284" s="22">
        <v>31</v>
      </c>
      <c r="EN284" s="23">
        <v>590</v>
      </c>
      <c r="EO284" s="23">
        <v>28</v>
      </c>
      <c r="EP284" s="23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
  IF(ISNUMBER(VALUE(SUBSTITUTE(EJ285,CHAR(63),""))),
  IF(VALUE(SUBSTITUTE(EJ285,CHAR(63),""))=150,TRUE,FALSE),FALSE),"")</f>
        <v/>
      </c>
      <c r="EM285" s="22">
        <v>32</v>
      </c>
      <c r="EN285" s="23">
        <v>600</v>
      </c>
      <c r="EO285" s="23">
        <v>28</v>
      </c>
      <c r="EP285" s="23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
  IF(ISNUMBER(VALUE(SUBSTITUTE(EJ286,CHAR(63),""))),
  IF(VALUE(SUBSTITUTE(EJ286,CHAR(63),""))=2.3,TRUE,FALSE),FALSE),"")</f>
        <v/>
      </c>
      <c r="EM286" s="22">
        <v>33</v>
      </c>
      <c r="EN286" s="23">
        <v>600</v>
      </c>
      <c r="EO286" s="23">
        <v>28</v>
      </c>
      <c r="EP286" s="23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194</v>
      </c>
      <c r="EJ287" s="8" t="str">
        <f>IF(SAT!$EQ287&lt;&gt;"",IF(INDEX(INPUT!C169:Y169,SAT!$EQ287)&lt;&gt;"",INDEX(INPUT!C169:Y169,SAT!$EQ287),""),"")</f>
        <v/>
      </c>
      <c r="EK287" s="8" t="str">
        <f>IF(EJ287&lt;&gt;"",
  IF(ISNUMBER(VALUE(SUBSTITUTE(EJ287,CHAR(63),""))),
  IF(OR(VALUE(SUBSTITUTE(EJ287,CHAR(63),""))=29,VALUE(SUBSTITUTE(EJ287,CHAR(63),""))=30,VALUE(SUBSTITUTE(EJ287,CHAR(63),""))=31,VALUE(SUBSTITUTE(EJ287,CHAR(63),""))=32,VALUE(SUBSTITUTE(EJ287,CHAR(63),""))=33,VALUE(SUBSTITUTE(EJ287,CHAR(63),""))=34),TRUE,FALSE),FALSE),"")</f>
        <v/>
      </c>
      <c r="EM287" s="22">
        <v>34</v>
      </c>
      <c r="EN287" s="23">
        <v>610</v>
      </c>
      <c r="EO287" s="23">
        <v>29</v>
      </c>
      <c r="EP287" s="23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170</v>
      </c>
      <c r="EJ288" s="8" t="str">
        <f>IF(SAT!$EQ288&lt;&gt;"",IF(INDEX(INPUT!C170:Y170,SAT!$EQ288)&lt;&gt;"",INDEX(INPUT!C170:Y170,SAT!$EQ288),""),"")</f>
        <v/>
      </c>
      <c r="EK288" s="8" t="str">
        <f>IF(EJ288&lt;&gt;"",
  IF(ISNUMBER(VALUE(SUBSTITUTE(EJ288,CHAR(63),""))),
  IF(VALUE(SUBSTITUTE(EJ288,CHAR(63),""))=0.72,TRUE,FALSE),FALSE),"")</f>
        <v/>
      </c>
      <c r="EM288" s="22">
        <v>35</v>
      </c>
      <c r="EN288" s="23">
        <v>620</v>
      </c>
      <c r="EO288" s="24">
        <v>29</v>
      </c>
      <c r="EP288" s="23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
  IF(ISNUMBER(VALUE(SUBSTITUTE(EJ289,CHAR(63),""))),
  IF(VALUE(SUBSTITUTE(EJ289,CHAR(63),""))=134,TRUE,FALSE),FALSE),"")</f>
        <v/>
      </c>
      <c r="EM289" s="22">
        <v>36</v>
      </c>
      <c r="EN289" s="23">
        <v>630</v>
      </c>
      <c r="EO289" s="23">
        <v>30</v>
      </c>
      <c r="EP289" s="23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2">
        <v>37</v>
      </c>
      <c r="EN290" s="23">
        <v>640</v>
      </c>
      <c r="EO290" s="23">
        <v>30</v>
      </c>
      <c r="EP290" s="23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2">
        <v>38</v>
      </c>
      <c r="EN291" s="23">
        <v>650</v>
      </c>
      <c r="EO291" s="23">
        <v>31</v>
      </c>
      <c r="EP291" s="23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634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2">
        <v>39</v>
      </c>
      <c r="EN292" s="23">
        <v>660</v>
      </c>
      <c r="EO292" s="23">
        <v>31</v>
      </c>
      <c r="EP292" s="23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2">
        <v>40</v>
      </c>
      <c r="EN293" s="23">
        <v>670</v>
      </c>
      <c r="EO293" s="23">
        <v>32</v>
      </c>
      <c r="EP293" s="23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2">
        <v>41</v>
      </c>
      <c r="EN294" s="23">
        <v>680</v>
      </c>
      <c r="EO294" s="23">
        <v>32</v>
      </c>
      <c r="EP294" s="23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2">
        <v>42</v>
      </c>
      <c r="EN295" s="23">
        <v>690</v>
      </c>
      <c r="EO295" s="23">
        <v>33</v>
      </c>
      <c r="EP295" s="23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2">
        <v>43</v>
      </c>
      <c r="EN296" s="23">
        <v>700</v>
      </c>
      <c r="EO296" s="23">
        <v>33</v>
      </c>
      <c r="EP296" s="23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2">
        <v>44</v>
      </c>
      <c r="EN297" s="23">
        <v>710</v>
      </c>
      <c r="EO297" s="23">
        <v>34</v>
      </c>
      <c r="EP297" s="23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2">
        <v>45</v>
      </c>
      <c r="EN298" s="23">
        <v>710</v>
      </c>
      <c r="EO298" s="23">
        <v>35</v>
      </c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2">
        <v>46</v>
      </c>
      <c r="EN299" s="23">
        <v>720</v>
      </c>
      <c r="EO299" s="23">
        <v>35</v>
      </c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2">
        <v>47</v>
      </c>
      <c r="EN300" s="23">
        <v>730</v>
      </c>
      <c r="EO300" s="23">
        <v>36</v>
      </c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2">
        <v>48</v>
      </c>
      <c r="EN301" s="23">
        <v>730</v>
      </c>
      <c r="EO301" s="23">
        <v>37</v>
      </c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2">
        <v>49</v>
      </c>
      <c r="EN302" s="23">
        <v>740</v>
      </c>
      <c r="EO302" s="23">
        <v>38</v>
      </c>
      <c r="EP302" s="23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2">
        <v>50</v>
      </c>
      <c r="EN303" s="23">
        <v>750</v>
      </c>
      <c r="EO303" s="23">
        <v>39</v>
      </c>
      <c r="EP303" s="23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2">
        <v>51</v>
      </c>
      <c r="EN304" s="23">
        <v>750</v>
      </c>
      <c r="EO304" s="23">
        <v>39</v>
      </c>
      <c r="EP304" s="23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2">
        <v>52</v>
      </c>
      <c r="EN305" s="25">
        <v>760</v>
      </c>
      <c r="EO305" s="23">
        <v>40</v>
      </c>
      <c r="EP305" s="25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2">
        <v>53</v>
      </c>
      <c r="EN306" s="23">
        <v>770</v>
      </c>
      <c r="EO306" s="23"/>
      <c r="EP306" s="23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2">
        <v>54</v>
      </c>
      <c r="EN307" s="23">
        <v>780</v>
      </c>
      <c r="EO307" s="23"/>
      <c r="EP307" s="23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2">
        <v>55</v>
      </c>
      <c r="EN308" s="23">
        <v>790</v>
      </c>
      <c r="EO308" s="23"/>
      <c r="EP308" s="23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2">
        <v>56</v>
      </c>
      <c r="EN309" s="23">
        <v>790</v>
      </c>
      <c r="EO309" s="23"/>
      <c r="EP309" s="23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2">
        <v>57</v>
      </c>
      <c r="EN310" s="23">
        <v>800</v>
      </c>
      <c r="EO310" s="23"/>
      <c r="EP310" s="23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2">
        <v>58</v>
      </c>
      <c r="EN311" s="23">
        <v>800</v>
      </c>
      <c r="EO311" s="23"/>
      <c r="EP311" s="23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
  IF(ISNUMBER(VALUE(SUBSTITUTE(EJ327,CHAR(63),""))),
  IF(VALUE(SUBSTITUTE(EJ327,CHAR(63),""))=9,TRUE,FALSE),FALSE),"")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
  IF(ISNUMBER(VALUE(SUBSTITUTE(EJ328,CHAR(63),""))),
  IF(VALUE(SUBSTITUTE(EJ328,CHAR(63),""))=0.6,TRUE,FALSE),FALSE),"")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
  IF(ISNUMBER(VALUE(SUBSTITUTE(EJ329,CHAR(63),""))),
  IF(VALUE(SUBSTITUTE(EJ329,CHAR(63),""))=5,TRUE,FALSE),FALSE),"")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
  IF(ISNUMBER(VALUE(SUBSTITUTE(EJ330,CHAR(63),""))),
  IF(VALUE(SUBSTITUTE(EJ330,CHAR(63),""))=0,TRUE,FALSE),FALSE),"")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
  IF(ISNUMBER(VALUE(SUBSTITUTE(EJ331,CHAR(63),""))),
  IF(VALUE(SUBSTITUTE(EJ331,CHAR(63),""))=25,TRUE,FALSE),FALSE),"")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67"/>
      <c r="EN333" s="467"/>
      <c r="EO333" s="467"/>
      <c r="EP333" s="467"/>
    </row>
    <row r="334" spans="2:147" ht="21" customHeight="1" x14ac:dyDescent="0.45">
      <c r="B334" s="457" t="s">
        <v>295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K334" s="18"/>
      <c r="EM334" s="464" t="s">
        <v>206</v>
      </c>
      <c r="EN334" s="465"/>
      <c r="EO334" s="465"/>
      <c r="EP334" s="466"/>
      <c r="EQ334" s="20"/>
    </row>
    <row r="335" spans="2:147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0" t="s">
        <v>179</v>
      </c>
      <c r="EN335" s="60" t="s">
        <v>180</v>
      </c>
      <c r="EO335" s="60" t="s">
        <v>181</v>
      </c>
      <c r="EP335" s="60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COUNTIF(AO335:AO386,"=TRUE")</f>
        <v>0</v>
      </c>
      <c r="D336" s="55">
        <v>52</v>
      </c>
      <c r="E336" s="41" t="str">
        <f>ROUND(C336/D336*100,0)&amp;"%"</f>
        <v>0%</v>
      </c>
      <c r="F336" s="23">
        <f>LOOKUP(COUNTIF(AO335:AO386,TRUE),EM336:EM388,EO336:EO388)*10</f>
        <v>100</v>
      </c>
      <c r="G336" s="23">
        <v>400</v>
      </c>
      <c r="H336" s="25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>
        <v>200</v>
      </c>
      <c r="EO336" s="23">
        <v>10</v>
      </c>
      <c r="EP336" s="23">
        <v>10</v>
      </c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100</v>
      </c>
      <c r="G337" s="23">
        <v>400</v>
      </c>
      <c r="H337" s="25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2">
        <v>1</v>
      </c>
      <c r="EN337" s="23">
        <v>200</v>
      </c>
      <c r="EO337" s="23">
        <v>10</v>
      </c>
      <c r="EP337" s="23">
        <v>10</v>
      </c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96</v>
      </c>
      <c r="E338" s="41" t="str">
        <f>ROUND(C338/D338*100,0)&amp;"%"</f>
        <v>0%</v>
      </c>
      <c r="F338" s="23">
        <f>SUM(F336:F337)</f>
        <v>200</v>
      </c>
      <c r="G338" s="23">
        <f>SUM(G336:G337)</f>
        <v>800</v>
      </c>
      <c r="H338" s="25" t="str">
        <f>LOOKUP(F338,EW$4:EW$64,EY$4:EY$64) &amp; "%"</f>
        <v>1­%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2">
        <v>2</v>
      </c>
      <c r="EN338" s="23">
        <v>210</v>
      </c>
      <c r="EO338" s="23">
        <v>10</v>
      </c>
      <c r="EP338" s="23">
        <v>10</v>
      </c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COUNTIF(EK335:EK414,"=TRUE")</f>
        <v>0</v>
      </c>
      <c r="D339" s="56">
        <v>58</v>
      </c>
      <c r="E339" s="41" t="str">
        <f>ROUND(C339/D339*100,0)&amp;"%"</f>
        <v>0%</v>
      </c>
      <c r="F339" s="57">
        <f>LOOKUP(COUNTIF(EK335:EK414,TRUE),EM336:EM394,EN336:EN394)</f>
        <v>200</v>
      </c>
      <c r="G339" s="57">
        <v>800</v>
      </c>
      <c r="H339" s="34" t="str">
        <f>LOOKUP(F339,EW$4:EW$64,FA$4:FA$64) &amp; "%"</f>
        <v>1­%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2">
        <v>3</v>
      </c>
      <c r="EN339" s="23">
        <v>230</v>
      </c>
      <c r="EO339" s="23">
        <v>11</v>
      </c>
      <c r="EP339" s="23">
        <v>11</v>
      </c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154</v>
      </c>
      <c r="E340" s="41" t="str">
        <f>ROUND(C340/D340*100,0)&amp;"%"</f>
        <v>0%</v>
      </c>
      <c r="F340" s="37">
        <f>SUM(F336,F337,F339)</f>
        <v>400</v>
      </c>
      <c r="G340" s="54">
        <f>SUM(G336,G337,G339)</f>
        <v>1600</v>
      </c>
      <c r="H340" s="38" t="str">
        <f>LOOKUP(F340,ES$4:ES$124,EU$4:EU$124) &amp; "%"</f>
        <v>1­%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2">
        <v>4</v>
      </c>
      <c r="EN340" s="23">
        <v>250</v>
      </c>
      <c r="EO340" s="23">
        <v>12</v>
      </c>
      <c r="EP340" s="23">
        <v>12</v>
      </c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2">
        <v>5</v>
      </c>
      <c r="EN341" s="23">
        <v>270</v>
      </c>
      <c r="EO341" s="23">
        <v>13</v>
      </c>
      <c r="EP341" s="23">
        <v>13</v>
      </c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2">
        <v>6</v>
      </c>
      <c r="EN342" s="23">
        <v>290</v>
      </c>
      <c r="EO342" s="23">
        <v>14</v>
      </c>
      <c r="EP342" s="23">
        <v>14</v>
      </c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2">
        <v>7</v>
      </c>
      <c r="EN343" s="23">
        <v>300</v>
      </c>
      <c r="EO343" s="23">
        <v>14</v>
      </c>
      <c r="EP343" s="23">
        <v>15</v>
      </c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2">
        <v>8</v>
      </c>
      <c r="EN344" s="23">
        <v>320</v>
      </c>
      <c r="EO344" s="23">
        <v>15</v>
      </c>
      <c r="EP344" s="23">
        <v>15</v>
      </c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2">
        <v>9</v>
      </c>
      <c r="EN345" s="23">
        <v>330</v>
      </c>
      <c r="EO345" s="23">
        <v>16</v>
      </c>
      <c r="EP345" s="23">
        <v>16</v>
      </c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2">
        <v>10</v>
      </c>
      <c r="EN346" s="23">
        <v>340</v>
      </c>
      <c r="EO346" s="23">
        <v>17</v>
      </c>
      <c r="EP346" s="23">
        <v>17</v>
      </c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2">
        <v>11</v>
      </c>
      <c r="EN347" s="23">
        <v>360</v>
      </c>
      <c r="EO347" s="23">
        <v>17</v>
      </c>
      <c r="EP347" s="23">
        <v>18</v>
      </c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2">
        <v>12</v>
      </c>
      <c r="EN348" s="23">
        <v>370</v>
      </c>
      <c r="EO348" s="23">
        <v>18</v>
      </c>
      <c r="EP348" s="23">
        <v>19</v>
      </c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2">
        <v>13</v>
      </c>
      <c r="EN349" s="23">
        <v>380</v>
      </c>
      <c r="EO349" s="23">
        <v>19</v>
      </c>
      <c r="EP349" s="23">
        <v>19</v>
      </c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2">
        <v>14</v>
      </c>
      <c r="EN350" s="23">
        <v>390</v>
      </c>
      <c r="EO350" s="23">
        <v>19</v>
      </c>
      <c r="EP350" s="24">
        <v>20</v>
      </c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2">
        <v>15</v>
      </c>
      <c r="EN351" s="23">
        <v>400</v>
      </c>
      <c r="EO351" s="23">
        <v>20</v>
      </c>
      <c r="EP351" s="23">
        <v>21</v>
      </c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2">
        <v>16</v>
      </c>
      <c r="EN352" s="23">
        <v>420</v>
      </c>
      <c r="EO352" s="23">
        <v>21</v>
      </c>
      <c r="EP352" s="23">
        <v>22</v>
      </c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2">
        <v>17</v>
      </c>
      <c r="EN353" s="23">
        <v>430</v>
      </c>
      <c r="EO353" s="23">
        <v>21</v>
      </c>
      <c r="EP353" s="23">
        <v>22</v>
      </c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2">
        <v>18</v>
      </c>
      <c r="EN354" s="23">
        <v>440</v>
      </c>
      <c r="EO354" s="23">
        <v>22</v>
      </c>
      <c r="EP354" s="23">
        <v>23</v>
      </c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2">
        <v>19</v>
      </c>
      <c r="EN355" s="23">
        <v>450</v>
      </c>
      <c r="EO355" s="23">
        <v>22</v>
      </c>
      <c r="EP355" s="23">
        <v>24</v>
      </c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2">
        <v>20</v>
      </c>
      <c r="EN356" s="23">
        <v>460</v>
      </c>
      <c r="EO356" s="23">
        <v>23</v>
      </c>
      <c r="EP356" s="23">
        <v>24</v>
      </c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2">
        <v>21</v>
      </c>
      <c r="EN357" s="23">
        <v>470</v>
      </c>
      <c r="EO357" s="23">
        <v>24</v>
      </c>
      <c r="EP357" s="23">
        <v>25</v>
      </c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2">
        <v>22</v>
      </c>
      <c r="EN358" s="23">
        <v>480</v>
      </c>
      <c r="EO358" s="23">
        <v>24</v>
      </c>
      <c r="EP358" s="23">
        <v>25</v>
      </c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2">
        <v>23</v>
      </c>
      <c r="EN359" s="23">
        <v>490</v>
      </c>
      <c r="EO359" s="23">
        <v>25</v>
      </c>
      <c r="EP359" s="23">
        <v>26</v>
      </c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2">
        <v>24</v>
      </c>
      <c r="EN360" s="23">
        <v>500</v>
      </c>
      <c r="EO360" s="23">
        <v>25</v>
      </c>
      <c r="EP360" s="23">
        <v>26</v>
      </c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2">
        <v>25</v>
      </c>
      <c r="EN361" s="23">
        <v>510</v>
      </c>
      <c r="EO361" s="23">
        <v>26</v>
      </c>
      <c r="EP361" s="23">
        <v>27</v>
      </c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2">
        <v>26</v>
      </c>
      <c r="EN362" s="23">
        <v>530</v>
      </c>
      <c r="EO362" s="23">
        <v>26</v>
      </c>
      <c r="EP362" s="23">
        <v>27</v>
      </c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2">
        <v>27</v>
      </c>
      <c r="EN363" s="23">
        <v>540</v>
      </c>
      <c r="EO363" s="23">
        <v>27</v>
      </c>
      <c r="EP363" s="23">
        <v>28</v>
      </c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2">
        <v>28</v>
      </c>
      <c r="EN364" s="23">
        <v>550</v>
      </c>
      <c r="EO364" s="23">
        <v>27</v>
      </c>
      <c r="EP364" s="23">
        <v>29</v>
      </c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>IF(EJ365&lt;&gt;"",
  IF(ISNUMBER(VALUE(SUBSTITUTE(EJ365,CHAR(63),""))),
  IF(VALUE(SUBSTITUTE(EJ365,CHAR(63),""))=117,TRUE,FALSE),FALSE),"")</f>
        <v/>
      </c>
      <c r="EM365" s="22">
        <v>29</v>
      </c>
      <c r="EN365" s="23">
        <v>560</v>
      </c>
      <c r="EO365" s="23">
        <v>28</v>
      </c>
      <c r="EP365" s="23">
        <v>29</v>
      </c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>IF(EJ366&lt;&gt;"",
  IF(ISNUMBER(VALUE(SUBSTITUTE(EJ366,CHAR(63),""))),
  IF(VALUE(SUBSTITUTE(EJ366,CHAR(63),""))=5,TRUE,FALSE),FALSE),"")</f>
        <v/>
      </c>
      <c r="EM366" s="22">
        <v>30</v>
      </c>
      <c r="EN366" s="23">
        <v>570</v>
      </c>
      <c r="EO366" s="23">
        <v>28</v>
      </c>
      <c r="EP366" s="23">
        <v>30</v>
      </c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>IF(EJ367&lt;&gt;"",
  IF(ISNUMBER(VALUE(SUBSTITUTE(EJ367,CHAR(63),""))),
  IF(VALUE(SUBSTITUTE(EJ367,CHAR(63),""))=0,TRUE,FALSE),FALSE),"")</f>
        <v/>
      </c>
      <c r="EM367" s="22">
        <v>31</v>
      </c>
      <c r="EN367" s="23">
        <v>580</v>
      </c>
      <c r="EO367" s="23">
        <v>29</v>
      </c>
      <c r="EP367" s="23">
        <v>30</v>
      </c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>IF(EJ368&lt;&gt;"",
  IF(ISNUMBER(VALUE(SUBSTITUTE(EJ368,CHAR(63),""))),
  IF(VALUE(SUBSTITUTE(EJ368,CHAR(63),""))=5,TRUE,FALSE),FALSE),"")</f>
        <v/>
      </c>
      <c r="EM368" s="22">
        <v>32</v>
      </c>
      <c r="EN368" s="23">
        <v>580</v>
      </c>
      <c r="EO368" s="23">
        <v>29</v>
      </c>
      <c r="EP368" s="23">
        <v>31</v>
      </c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>IF(EJ369&lt;&gt;"",
  IF(ISNUMBER(VALUE(SUBSTITUTE(EJ369,CHAR(63),""))),
  IF(VALUE(SUBSTITUTE(EJ369,CHAR(63),""))=20,TRUE,FALSE),FALSE),"")</f>
        <v/>
      </c>
      <c r="EM369" s="22">
        <v>33</v>
      </c>
      <c r="EN369" s="23">
        <v>590</v>
      </c>
      <c r="EO369" s="23">
        <v>29</v>
      </c>
      <c r="EP369" s="23">
        <v>32</v>
      </c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>IF(EJ370&lt;&gt;"",
  IF(ISNUMBER(VALUE(SUBSTITUTE(EJ370,CHAR(63),""))),
  IF(VALUE(SUBSTITUTE(EJ370,CHAR(63),""))=74,TRUE,FALSE),FALSE),"")</f>
        <v/>
      </c>
      <c r="EM370" s="22">
        <v>34</v>
      </c>
      <c r="EN370" s="23">
        <v>600</v>
      </c>
      <c r="EO370" s="23">
        <v>30</v>
      </c>
      <c r="EP370" s="23">
        <v>33</v>
      </c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>IF(EJ371&lt;&gt;"",
  IF(ISNUMBER(VALUE(SUBSTITUTE(EJ371,CHAR(63),""))),
  IF(VALUE(SUBSTITUTE(EJ371,CHAR(63),""))=32,TRUE,FALSE),FALSE),"")</f>
        <v/>
      </c>
      <c r="EM371" s="22">
        <v>35</v>
      </c>
      <c r="EN371" s="23">
        <v>610</v>
      </c>
      <c r="EO371" s="24">
        <v>30</v>
      </c>
      <c r="EP371" s="23">
        <v>33</v>
      </c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>IF(EJ372&lt;&gt;"",
  IF(ISNUMBER(VALUE(SUBSTITUTE(EJ372,CHAR(63),""))),
  IF(VALUE(SUBSTITUTE(EJ372,CHAR(63),""))=9.6,TRUE,FALSE),FALSE),"")</f>
        <v/>
      </c>
      <c r="EM372" s="22">
        <v>36</v>
      </c>
      <c r="EN372" s="23">
        <v>620</v>
      </c>
      <c r="EO372" s="23">
        <v>31</v>
      </c>
      <c r="EP372" s="23">
        <v>34</v>
      </c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2">
        <v>37</v>
      </c>
      <c r="EN373" s="23">
        <v>630</v>
      </c>
      <c r="EO373" s="23">
        <v>31</v>
      </c>
      <c r="EP373" s="23">
        <v>34</v>
      </c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2">
        <v>38</v>
      </c>
      <c r="EN374" s="23">
        <v>630</v>
      </c>
      <c r="EO374" s="23">
        <v>32</v>
      </c>
      <c r="EP374" s="23">
        <v>35</v>
      </c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2">
        <v>39</v>
      </c>
      <c r="EN375" s="23">
        <v>640</v>
      </c>
      <c r="EO375" s="23">
        <v>32</v>
      </c>
      <c r="EP375" s="23">
        <v>35</v>
      </c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2">
        <v>40</v>
      </c>
      <c r="EN376" s="23">
        <v>650</v>
      </c>
      <c r="EO376" s="23">
        <v>33</v>
      </c>
      <c r="EP376" s="23">
        <v>36</v>
      </c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2">
        <v>41</v>
      </c>
      <c r="EN377" s="23">
        <v>660</v>
      </c>
      <c r="EO377" s="23">
        <v>33</v>
      </c>
      <c r="EP377" s="23">
        <v>37</v>
      </c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2">
        <v>42</v>
      </c>
      <c r="EN378" s="23">
        <v>660</v>
      </c>
      <c r="EO378" s="23">
        <v>34</v>
      </c>
      <c r="EP378" s="23">
        <v>38</v>
      </c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2">
        <v>43</v>
      </c>
      <c r="EN379" s="23">
        <v>670</v>
      </c>
      <c r="EO379" s="23">
        <v>34</v>
      </c>
      <c r="EP379" s="23">
        <v>39</v>
      </c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2">
        <v>44</v>
      </c>
      <c r="EN380" s="23">
        <v>680</v>
      </c>
      <c r="EO380" s="23">
        <v>35</v>
      </c>
      <c r="EP380" s="23">
        <v>40</v>
      </c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2">
        <v>45</v>
      </c>
      <c r="EN381" s="23">
        <v>680</v>
      </c>
      <c r="EO381" s="23">
        <v>36</v>
      </c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2">
        <v>46</v>
      </c>
      <c r="EN382" s="23">
        <v>690</v>
      </c>
      <c r="EO382" s="23">
        <v>36</v>
      </c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2">
        <v>47</v>
      </c>
      <c r="EN383" s="23">
        <v>690</v>
      </c>
      <c r="EO383" s="23">
        <v>37</v>
      </c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2">
        <v>48</v>
      </c>
      <c r="EN384" s="23">
        <v>700</v>
      </c>
      <c r="EO384" s="23">
        <v>38</v>
      </c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2">
        <v>49</v>
      </c>
      <c r="EN385" s="23">
        <v>710</v>
      </c>
      <c r="EO385" s="23">
        <v>38</v>
      </c>
      <c r="EP385" s="23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2">
        <v>50</v>
      </c>
      <c r="EN386" s="23">
        <v>710</v>
      </c>
      <c r="EO386" s="23">
        <v>39</v>
      </c>
      <c r="EP386" s="23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2">
        <v>51</v>
      </c>
      <c r="EN387" s="23">
        <v>720</v>
      </c>
      <c r="EO387" s="23">
        <v>40</v>
      </c>
      <c r="EP387" s="23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2">
        <v>52</v>
      </c>
      <c r="EN388" s="25">
        <v>730</v>
      </c>
      <c r="EO388" s="23">
        <v>40</v>
      </c>
      <c r="EP388" s="25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2">
        <v>53</v>
      </c>
      <c r="EN389" s="23">
        <v>740</v>
      </c>
      <c r="EO389" s="23"/>
      <c r="EP389" s="23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2">
        <v>54</v>
      </c>
      <c r="EN390" s="23">
        <v>750</v>
      </c>
      <c r="EO390" s="23"/>
      <c r="EP390" s="23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2">
        <v>55</v>
      </c>
      <c r="EN391" s="23">
        <v>770</v>
      </c>
      <c r="EO391" s="23"/>
      <c r="EP391" s="23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2">
        <v>56</v>
      </c>
      <c r="EN392" s="23">
        <v>780</v>
      </c>
      <c r="EO392" s="23"/>
      <c r="EP392" s="23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2">
        <v>57</v>
      </c>
      <c r="EN393" s="23">
        <v>790</v>
      </c>
      <c r="EO393" s="23"/>
      <c r="EP393" s="23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2">
        <v>58</v>
      </c>
      <c r="EN394" s="23">
        <v>800</v>
      </c>
      <c r="EO394" s="23"/>
      <c r="EP394" s="23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09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>IF(EJ410&lt;&gt;"",
  IF(ISNUMBER(VALUE(SUBSTITUTE(EJ410,CHAR(63),""))),
  IF(VALUE(SUBSTITUTE(EJ410,CHAR(63),""))=4.5,TRUE,FALSE),FALSE),"")</f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>IF(EJ411&lt;&gt;"",
  IF(ISNUMBER(VALUE(SUBSTITUTE(EJ411,CHAR(63),""))),
  IF(VALUE(SUBSTITUTE(EJ411,CHAR(63),""))=11,TRUE,FALSE),FALSE),"")</f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>IF(EJ412&lt;&gt;"",
  IF(ISNUMBER(VALUE(SUBSTITUTE(EJ412,CHAR(63),""))),
  IF(VALUE(SUBSTITUTE(EJ412,CHAR(63),""))=1220,TRUE,FALSE),FALSE),"")</f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>IF(EJ413&lt;&gt;"",
  IF(ISNUMBER(VALUE(SUBSTITUTE(EJ413,CHAR(63),""))),
  IF(VALUE(SUBSTITUTE(EJ413,CHAR(63),""))=2.3,TRUE,FALSE),FALSE),"")</f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>IF(EJ414&lt;&gt;"",
  IF(ISNUMBER(VALUE(SUBSTITUTE(EJ414,CHAR(63),""))),
  IF(VALUE(SUBSTITUTE(EJ414,CHAR(63),""))=210,TRUE,FALSE),FALSE),"")</f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591</v>
      </c>
      <c r="AR416" s="3"/>
      <c r="CB416" s="16" t="s">
        <v>195</v>
      </c>
      <c r="EM416" s="467"/>
      <c r="EN416" s="467"/>
      <c r="EO416" s="467"/>
      <c r="EP416" s="467"/>
    </row>
    <row r="417" spans="2:147" ht="21" customHeight="1" x14ac:dyDescent="0.45">
      <c r="B417" s="457" t="s">
        <v>296</v>
      </c>
      <c r="C417" s="457"/>
      <c r="D417" s="457"/>
      <c r="E417" s="457"/>
      <c r="F417" s="457"/>
      <c r="G417" s="457"/>
      <c r="H417" s="457"/>
      <c r="I417" s="20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 t="s">
        <v>629</v>
      </c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K417" s="18"/>
      <c r="EM417" s="464" t="s">
        <v>207</v>
      </c>
      <c r="EN417" s="465"/>
      <c r="EO417" s="465"/>
      <c r="EP417" s="466"/>
      <c r="EQ417" s="20"/>
    </row>
    <row r="418" spans="2:147" ht="15" customHeight="1" x14ac:dyDescent="0.45">
      <c r="B418" s="30"/>
      <c r="C418" s="458" t="s">
        <v>240</v>
      </c>
      <c r="D418" s="459"/>
      <c r="E418" s="460"/>
      <c r="F418" s="30" t="s">
        <v>242</v>
      </c>
      <c r="G418" s="30"/>
      <c r="H418" s="30" t="s">
        <v>254</v>
      </c>
      <c r="I418" s="8"/>
      <c r="J418" s="6">
        <v>1</v>
      </c>
      <c r="K418" s="6" t="s">
        <v>167</v>
      </c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 t="s">
        <v>167</v>
      </c>
      <c r="X418" s="4"/>
      <c r="Y418" s="4"/>
      <c r="Z418" s="4" t="s">
        <v>167</v>
      </c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 t="s">
        <v>161</v>
      </c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 t="s">
        <v>167</v>
      </c>
      <c r="AS418" s="4" t="s">
        <v>167</v>
      </c>
      <c r="AT418" s="4"/>
      <c r="AU418" s="4"/>
      <c r="AV418" s="4" t="s">
        <v>167</v>
      </c>
      <c r="AW418" s="4"/>
      <c r="AX418" s="4" t="s">
        <v>167</v>
      </c>
      <c r="AY418" s="4"/>
      <c r="AZ418" s="4"/>
      <c r="BA418" s="4"/>
      <c r="BB418" s="4" t="s">
        <v>167</v>
      </c>
      <c r="BC418" s="4"/>
      <c r="BD418" s="4" t="s">
        <v>167</v>
      </c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 t="s">
        <v>162</v>
      </c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 t="s">
        <v>167</v>
      </c>
      <c r="CU418" s="4"/>
      <c r="CV418" s="4"/>
      <c r="CW418" s="4"/>
      <c r="CX418" s="4"/>
      <c r="CY418" s="4" t="s">
        <v>167</v>
      </c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159</v>
      </c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0" t="s">
        <v>179</v>
      </c>
      <c r="EN418" s="60" t="s">
        <v>180</v>
      </c>
      <c r="EO418" s="60" t="s">
        <v>181</v>
      </c>
      <c r="EP418" s="60" t="s">
        <v>182</v>
      </c>
      <c r="EQ418" s="8" t="str">
        <f>IF(ISERROR(MATCH(EM$417,INPUT!C$4:Y$4,0))&lt;&gt;TRUE,MATCH(EM$417,INPUT!C$4:Y$4,0),"")</f>
        <v/>
      </c>
    </row>
    <row r="419" spans="2:147" x14ac:dyDescent="0.45">
      <c r="B419" s="31" t="s">
        <v>181</v>
      </c>
      <c r="C419" s="55">
        <f>COUNTIF(AO418:AO469,"=TRUE")</f>
        <v>0</v>
      </c>
      <c r="D419" s="55">
        <v>52</v>
      </c>
      <c r="E419" s="41" t="str">
        <f>ROUND(C419/D419*100,0)&amp;"%"</f>
        <v>0%</v>
      </c>
      <c r="F419" s="23">
        <f>LOOKUP(COUNTIF(AO418:AO469,TRUE),EM419:EM471,EO419:EO471)*10</f>
        <v>0</v>
      </c>
      <c r="G419" s="23">
        <v>400</v>
      </c>
      <c r="H419" s="25"/>
      <c r="I419" s="8"/>
      <c r="J419" s="6">
        <v>2</v>
      </c>
      <c r="K419" s="6" t="s">
        <v>167</v>
      </c>
      <c r="L419" s="6"/>
      <c r="M419" s="6"/>
      <c r="N419" s="6"/>
      <c r="O419" s="6"/>
      <c r="P419" s="6"/>
      <c r="Q419" s="6" t="s">
        <v>167</v>
      </c>
      <c r="R419" s="4" t="s">
        <v>167</v>
      </c>
      <c r="S419" s="4" t="s">
        <v>167</v>
      </c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4">
        <v>2</v>
      </c>
      <c r="AM419" s="8" t="s">
        <v>160</v>
      </c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 t="s">
        <v>167</v>
      </c>
      <c r="AS419" s="4"/>
      <c r="AT419" s="4"/>
      <c r="AU419" s="4"/>
      <c r="AV419" s="4" t="s">
        <v>167</v>
      </c>
      <c r="AW419" s="4"/>
      <c r="AX419" s="4" t="s">
        <v>167</v>
      </c>
      <c r="AY419" s="4"/>
      <c r="AZ419" s="4"/>
      <c r="BA419" s="4"/>
      <c r="BB419" s="4" t="s">
        <v>167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 t="s">
        <v>159</v>
      </c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 t="s">
        <v>167</v>
      </c>
      <c r="CF419" s="4"/>
      <c r="CG419" s="4"/>
      <c r="CH419" s="4"/>
      <c r="CI419" s="4"/>
      <c r="CJ419" s="4"/>
      <c r="CK419" s="4"/>
      <c r="CL419" s="4"/>
      <c r="CM419" s="4"/>
      <c r="CN419" s="4"/>
      <c r="CO419" s="4" t="s">
        <v>167</v>
      </c>
      <c r="CP419" s="4"/>
      <c r="CQ419" s="4"/>
      <c r="CR419" s="4"/>
      <c r="CS419" s="4"/>
      <c r="CT419" s="4" t="s">
        <v>167</v>
      </c>
      <c r="CU419" s="4"/>
      <c r="CV419" s="4"/>
      <c r="CW419" s="4"/>
      <c r="CX419" s="4"/>
      <c r="CY419" s="4"/>
      <c r="CZ419" s="4"/>
      <c r="DA419" s="4"/>
      <c r="DB419" s="4"/>
      <c r="DC419" s="4" t="s">
        <v>167</v>
      </c>
      <c r="DD419" s="4" t="s">
        <v>167</v>
      </c>
      <c r="DE419" s="4"/>
      <c r="DF419" s="4"/>
      <c r="DG419" s="4"/>
      <c r="DH419" s="4"/>
      <c r="DI419" s="4" t="s">
        <v>167</v>
      </c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161</v>
      </c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2">
        <v>0</v>
      </c>
      <c r="EN419" s="23"/>
      <c r="EO419" s="23"/>
      <c r="EP419" s="23"/>
      <c r="EQ419" s="8" t="str">
        <f>IF(ISERROR(MATCH(EM$417,INPUT!C$4:Y$4,0))&lt;&gt;TRUE,MATCH(EM$417,INPUT!C$4:Y$4,0),"")</f>
        <v/>
      </c>
    </row>
    <row r="420" spans="2:147" x14ac:dyDescent="0.45">
      <c r="B420" s="32" t="s">
        <v>302</v>
      </c>
      <c r="C420" s="55">
        <f>COUNTIF(BZ418:BZ461,"=TRUE")</f>
        <v>0</v>
      </c>
      <c r="D420" s="55">
        <v>44</v>
      </c>
      <c r="E420" s="41" t="str">
        <f>ROUND(C420/D420*100,0)&amp;"%"</f>
        <v>0%</v>
      </c>
      <c r="F420" s="23">
        <f>LOOKUP(COUNTIF(BZ418:BZ461,TRUE),EM419:EM463,EP419:EP463)*10</f>
        <v>0</v>
      </c>
      <c r="G420" s="23">
        <v>400</v>
      </c>
      <c r="H420" s="25"/>
      <c r="I420" s="8"/>
      <c r="J420" s="6">
        <v>3</v>
      </c>
      <c r="K420" s="6" t="s">
        <v>167</v>
      </c>
      <c r="L420" s="6"/>
      <c r="M420" s="6"/>
      <c r="N420" s="6"/>
      <c r="O420" s="6"/>
      <c r="P420" s="6"/>
      <c r="Q420" s="6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 t="s">
        <v>167</v>
      </c>
      <c r="AH420" s="4"/>
      <c r="AI420" s="4"/>
      <c r="AJ420" s="4"/>
      <c r="AK420" s="4"/>
      <c r="AL420" s="4">
        <v>3</v>
      </c>
      <c r="AM420" s="8" t="s">
        <v>162</v>
      </c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 t="s">
        <v>167</v>
      </c>
      <c r="BL420" s="4"/>
      <c r="BM420" s="4" t="s">
        <v>167</v>
      </c>
      <c r="BN420" s="4"/>
      <c r="BO420" s="4" t="s">
        <v>167</v>
      </c>
      <c r="BP420" s="4" t="s">
        <v>167</v>
      </c>
      <c r="BQ420" s="4" t="s">
        <v>167</v>
      </c>
      <c r="BR420" s="4"/>
      <c r="BS420" s="4"/>
      <c r="BT420" s="7"/>
      <c r="BU420" s="4"/>
      <c r="BV420" s="4"/>
      <c r="BW420" s="6">
        <v>3</v>
      </c>
      <c r="BX420" s="8" t="s">
        <v>162</v>
      </c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 t="s">
        <v>167</v>
      </c>
      <c r="CF420" s="4"/>
      <c r="CG420" s="4"/>
      <c r="CH420" s="4"/>
      <c r="CI420" s="4"/>
      <c r="CJ420" s="4"/>
      <c r="CK420" s="4"/>
      <c r="CL420" s="4"/>
      <c r="CM420" s="4"/>
      <c r="CN420" s="4" t="s">
        <v>167</v>
      </c>
      <c r="CO420" s="4"/>
      <c r="CP420" s="4"/>
      <c r="CQ420" s="4"/>
      <c r="CR420" s="4"/>
      <c r="CS420" s="4"/>
      <c r="CT420" s="4" t="s">
        <v>167</v>
      </c>
      <c r="CU420" s="4"/>
      <c r="CV420" s="4"/>
      <c r="CW420" s="4"/>
      <c r="CX420" s="4"/>
      <c r="CY420" s="4"/>
      <c r="CZ420" s="4"/>
      <c r="DA420" s="4"/>
      <c r="DB420" s="4"/>
      <c r="DC420" s="4" t="s">
        <v>167</v>
      </c>
      <c r="DD420" s="4" t="s">
        <v>167</v>
      </c>
      <c r="DE420" s="4"/>
      <c r="DF420" s="4"/>
      <c r="DG420" s="4"/>
      <c r="DH420" s="4"/>
      <c r="DI420" s="4" t="s">
        <v>167</v>
      </c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159</v>
      </c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2">
        <v>1</v>
      </c>
      <c r="EN420" s="23"/>
      <c r="EO420" s="23"/>
      <c r="EP420" s="23"/>
      <c r="EQ420" s="8" t="str">
        <f>IF(ISERROR(MATCH(EM$417,INPUT!C$4:Y$4,0))&lt;&gt;TRUE,MATCH(EM$417,INPUT!C$4:Y$4,0),"")</f>
        <v/>
      </c>
    </row>
    <row r="421" spans="2:147" x14ac:dyDescent="0.45">
      <c r="B421" s="32" t="s">
        <v>303</v>
      </c>
      <c r="C421" s="55">
        <f>SUM(C419:C420)</f>
        <v>0</v>
      </c>
      <c r="D421" s="55">
        <f>SUM(D419:D420)</f>
        <v>96</v>
      </c>
      <c r="E421" s="41" t="str">
        <f>ROUND(C421/D421*100,0)&amp;"%"</f>
        <v>0%</v>
      </c>
      <c r="F421" s="23">
        <f>SUM(F419:F420)</f>
        <v>0</v>
      </c>
      <c r="G421" s="23">
        <f>SUM(G419:G420)</f>
        <v>800</v>
      </c>
      <c r="H421" s="25" t="e">
        <f>LOOKUP(F421,EW$4:EW$64,EY$4:EY$64) &amp; "%"</f>
        <v>#N/A</v>
      </c>
      <c r="I421" s="8"/>
      <c r="J421" s="6">
        <v>4</v>
      </c>
      <c r="K421" s="6" t="s">
        <v>167</v>
      </c>
      <c r="L421" s="6"/>
      <c r="M421" s="6"/>
      <c r="N421" s="6"/>
      <c r="O421" s="6"/>
      <c r="P421" s="6"/>
      <c r="Q421" s="6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4">
        <v>4</v>
      </c>
      <c r="AM421" s="8" t="s">
        <v>159</v>
      </c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 t="s">
        <v>167</v>
      </c>
      <c r="AS421" s="4"/>
      <c r="AT421" s="4"/>
      <c r="AU421" s="4"/>
      <c r="AV421" s="4" t="s">
        <v>167</v>
      </c>
      <c r="AW421" s="4"/>
      <c r="AX421" s="4" t="s">
        <v>167</v>
      </c>
      <c r="AY421" s="4"/>
      <c r="AZ421" s="4" t="s">
        <v>167</v>
      </c>
      <c r="BA421" s="4" t="s">
        <v>167</v>
      </c>
      <c r="BB421" s="7" t="s">
        <v>167</v>
      </c>
      <c r="BC421" s="7"/>
      <c r="BD421" s="4" t="s">
        <v>167</v>
      </c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 t="s">
        <v>160</v>
      </c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 t="s">
        <v>167</v>
      </c>
      <c r="CT421" s="4" t="s">
        <v>167</v>
      </c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162</v>
      </c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2">
        <v>2</v>
      </c>
      <c r="EN421" s="23"/>
      <c r="EO421" s="23"/>
      <c r="EP421" s="23"/>
      <c r="EQ421" s="8" t="str">
        <f>IF(ISERROR(MATCH(EM$417,INPUT!C$4:Y$4,0))&lt;&gt;TRUE,MATCH(EM$417,INPUT!C$4:Y$4,0),"")</f>
        <v/>
      </c>
    </row>
    <row r="422" spans="2:147" ht="14.65" thickBot="1" x14ac:dyDescent="0.5">
      <c r="B422" s="33" t="s">
        <v>180</v>
      </c>
      <c r="C422" s="56">
        <f>COUNTIF(EK418:EK497,"=TRUE")</f>
        <v>0</v>
      </c>
      <c r="D422" s="56">
        <v>58</v>
      </c>
      <c r="E422" s="41" t="str">
        <f>ROUND(C422/D422*100,0)&amp;"%"</f>
        <v>0%</v>
      </c>
      <c r="F422" s="57">
        <f>LOOKUP(COUNTIF(EK418:EK497,TRUE),EM419:EM477,EN419:EN477)</f>
        <v>0</v>
      </c>
      <c r="G422" s="57">
        <v>800</v>
      </c>
      <c r="H422" s="34" t="e">
        <f>LOOKUP(F422,EW$4:EW$64,FA$4:FA$64) &amp; "%"</f>
        <v>#N/A</v>
      </c>
      <c r="I422" s="8"/>
      <c r="J422" s="6">
        <v>5</v>
      </c>
      <c r="K422" s="6" t="s">
        <v>167</v>
      </c>
      <c r="L422" s="6"/>
      <c r="M422" s="6"/>
      <c r="N422" s="6"/>
      <c r="O422" s="6"/>
      <c r="P422" s="6"/>
      <c r="Q422" s="6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 t="s">
        <v>167</v>
      </c>
      <c r="AH422" s="4"/>
      <c r="AI422" s="4"/>
      <c r="AJ422" s="4"/>
      <c r="AK422" s="4" t="s">
        <v>167</v>
      </c>
      <c r="AL422" s="4">
        <v>5</v>
      </c>
      <c r="AM422" s="8" t="s">
        <v>161</v>
      </c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 t="s">
        <v>167</v>
      </c>
      <c r="BL422" s="4"/>
      <c r="BM422" s="7" t="s">
        <v>167</v>
      </c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 t="s">
        <v>161</v>
      </c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160</v>
      </c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2">
        <v>3</v>
      </c>
      <c r="EN422" s="23"/>
      <c r="EO422" s="23"/>
      <c r="EP422" s="23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5" t="s">
        <v>257</v>
      </c>
      <c r="C423" s="36">
        <f>SUM(C419,C420,C422)</f>
        <v>0</v>
      </c>
      <c r="D423" s="36">
        <f>SUM(D419,D420,D422)</f>
        <v>154</v>
      </c>
      <c r="E423" s="41" t="str">
        <f>ROUND(C423/D423*100,0)&amp;"%"</f>
        <v>0%</v>
      </c>
      <c r="F423" s="37">
        <f>SUM(F419,F420,F422)</f>
        <v>0</v>
      </c>
      <c r="G423" s="54">
        <f>SUM(G419,G420,G422)</f>
        <v>1600</v>
      </c>
      <c r="H423" s="38" t="e">
        <f>LOOKUP(F423,ES$4:ES$124,EU$4:EU$124) &amp; "%"</f>
        <v>#N/A</v>
      </c>
      <c r="I423" s="8"/>
      <c r="J423" s="6">
        <v>6</v>
      </c>
      <c r="K423" s="6" t="s">
        <v>167</v>
      </c>
      <c r="L423" s="6"/>
      <c r="M423" s="6"/>
      <c r="N423" s="6"/>
      <c r="O423" s="6"/>
      <c r="P423" s="6"/>
      <c r="Q423" s="6" t="s">
        <v>167</v>
      </c>
      <c r="R423" s="4" t="s">
        <v>167</v>
      </c>
      <c r="S423" s="4" t="s">
        <v>167</v>
      </c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 t="s">
        <v>167</v>
      </c>
      <c r="AH423" s="4"/>
      <c r="AI423" s="4"/>
      <c r="AJ423" s="4"/>
      <c r="AK423" s="4" t="s">
        <v>167</v>
      </c>
      <c r="AL423" s="4">
        <v>6</v>
      </c>
      <c r="AM423" s="8" t="s">
        <v>162</v>
      </c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 t="s">
        <v>167</v>
      </c>
      <c r="AS423" s="7"/>
      <c r="AT423" s="4"/>
      <c r="AU423" s="4"/>
      <c r="AV423" s="4" t="s">
        <v>577</v>
      </c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 t="s">
        <v>167</v>
      </c>
      <c r="BL423" s="4"/>
      <c r="BM423" s="7"/>
      <c r="BN423" s="4"/>
      <c r="BO423" s="4"/>
      <c r="BP423" s="4" t="s">
        <v>167</v>
      </c>
      <c r="BQ423" s="4" t="s">
        <v>167</v>
      </c>
      <c r="BR423" s="7"/>
      <c r="BS423" s="4"/>
      <c r="BT423" s="4"/>
      <c r="BU423" s="4"/>
      <c r="BV423" s="4"/>
      <c r="BW423" s="6">
        <v>6</v>
      </c>
      <c r="BX423" s="8" t="s">
        <v>160</v>
      </c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 t="s">
        <v>167</v>
      </c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 t="s">
        <v>167</v>
      </c>
      <c r="DT423" s="4"/>
      <c r="DU423" s="4"/>
      <c r="DV423" s="4"/>
      <c r="DW423" s="4"/>
      <c r="DX423" s="4"/>
      <c r="DY423" s="4"/>
      <c r="DZ423" s="4" t="s">
        <v>167</v>
      </c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161</v>
      </c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2">
        <v>4</v>
      </c>
      <c r="EN423" s="23"/>
      <c r="EO423" s="23"/>
      <c r="EP423" s="23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 t="s">
        <v>167</v>
      </c>
      <c r="L424" s="6"/>
      <c r="M424" s="6"/>
      <c r="N424" s="6"/>
      <c r="O424" s="6"/>
      <c r="P424" s="6"/>
      <c r="Q424" s="6" t="s">
        <v>167</v>
      </c>
      <c r="R424" s="4"/>
      <c r="S424" s="4"/>
      <c r="T424" s="4" t="s">
        <v>167</v>
      </c>
      <c r="U424" s="4" t="s">
        <v>167</v>
      </c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 t="s">
        <v>167</v>
      </c>
      <c r="AK424" s="4" t="s">
        <v>167</v>
      </c>
      <c r="AL424" s="4">
        <v>7</v>
      </c>
      <c r="AM424" s="8" t="s">
        <v>160</v>
      </c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 t="s">
        <v>167</v>
      </c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 t="s">
        <v>167</v>
      </c>
      <c r="BG424" s="4" t="s">
        <v>167</v>
      </c>
      <c r="BH424" s="4"/>
      <c r="BI424" s="4"/>
      <c r="BJ424" s="4" t="s">
        <v>167</v>
      </c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 t="s">
        <v>159</v>
      </c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 t="s">
        <v>167</v>
      </c>
      <c r="CF424" s="4"/>
      <c r="CG424" s="4"/>
      <c r="CH424" s="4"/>
      <c r="CI424" s="4" t="s">
        <v>167</v>
      </c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 t="s">
        <v>167</v>
      </c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 t="s">
        <v>162</v>
      </c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2">
        <v>5</v>
      </c>
      <c r="EN424" s="23"/>
      <c r="EO424" s="23"/>
      <c r="EP424" s="23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 t="s">
        <v>167</v>
      </c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 t="s">
        <v>167</v>
      </c>
      <c r="AJ425" s="4"/>
      <c r="AK425" s="4"/>
      <c r="AL425" s="4">
        <v>8</v>
      </c>
      <c r="AM425" s="8" t="s">
        <v>160</v>
      </c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 t="s">
        <v>167</v>
      </c>
      <c r="AS425" s="4"/>
      <c r="AT425" s="4"/>
      <c r="AU425" s="4" t="s">
        <v>576</v>
      </c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 t="s">
        <v>167</v>
      </c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 t="s">
        <v>167</v>
      </c>
      <c r="BW425" s="6">
        <v>8</v>
      </c>
      <c r="BX425" s="8" t="s">
        <v>161</v>
      </c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 t="s">
        <v>167</v>
      </c>
      <c r="CF425" s="4"/>
      <c r="CG425" s="4"/>
      <c r="CH425" s="4"/>
      <c r="CI425" s="4"/>
      <c r="CJ425" s="4"/>
      <c r="CK425" s="4"/>
      <c r="CL425" s="4"/>
      <c r="CM425" s="4"/>
      <c r="CN425" s="4"/>
      <c r="CO425" s="4" t="s">
        <v>167</v>
      </c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 t="s">
        <v>167</v>
      </c>
      <c r="DT425" s="4"/>
      <c r="DU425" s="4"/>
      <c r="DV425" s="4"/>
      <c r="DW425" s="4"/>
      <c r="DX425" s="4"/>
      <c r="DY425" s="4" t="s">
        <v>167</v>
      </c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162</v>
      </c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2">
        <v>6</v>
      </c>
      <c r="EN425" s="23"/>
      <c r="EO425" s="23"/>
      <c r="EP425" s="23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 t="s">
        <v>167</v>
      </c>
      <c r="L426" s="6"/>
      <c r="M426" s="6"/>
      <c r="N426" s="6"/>
      <c r="O426" s="6"/>
      <c r="P426" s="6"/>
      <c r="Q426" s="6" t="s">
        <v>167</v>
      </c>
      <c r="R426" s="4"/>
      <c r="S426" s="4"/>
      <c r="T426" s="4" t="s">
        <v>167</v>
      </c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4">
        <v>9</v>
      </c>
      <c r="AM426" s="8" t="s">
        <v>159</v>
      </c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 t="s">
        <v>167</v>
      </c>
      <c r="BL426" s="7"/>
      <c r="BM426" s="4"/>
      <c r="BN426" s="4"/>
      <c r="BO426" s="4"/>
      <c r="BP426" s="4"/>
      <c r="BQ426" s="4"/>
      <c r="BR426" s="4"/>
      <c r="BS426" s="4"/>
      <c r="BT426" s="4"/>
      <c r="BU426" s="4" t="s">
        <v>167</v>
      </c>
      <c r="BV426" s="7"/>
      <c r="BW426" s="6">
        <v>9</v>
      </c>
      <c r="BX426" s="8" t="s">
        <v>162</v>
      </c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 t="s">
        <v>167</v>
      </c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 t="s">
        <v>167</v>
      </c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 t="s">
        <v>167</v>
      </c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/>
      <c r="DZ426" s="4"/>
      <c r="EA426" s="4" t="s">
        <v>167</v>
      </c>
      <c r="EB426" s="4"/>
      <c r="EC426" s="4"/>
      <c r="ED426" s="4"/>
      <c r="EE426" s="4"/>
      <c r="EF426" s="4"/>
      <c r="EG426" s="4"/>
      <c r="EH426" s="6">
        <v>9</v>
      </c>
      <c r="EI426" s="8" t="s">
        <v>160</v>
      </c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2">
        <v>7</v>
      </c>
      <c r="EN426" s="23"/>
      <c r="EO426" s="23"/>
      <c r="EP426" s="23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 t="s">
        <v>167</v>
      </c>
      <c r="L427" s="6"/>
      <c r="M427" s="6"/>
      <c r="N427" s="6"/>
      <c r="O427" s="6"/>
      <c r="P427" s="6"/>
      <c r="Q427" s="6" t="s">
        <v>167</v>
      </c>
      <c r="R427" s="4"/>
      <c r="S427" s="4"/>
      <c r="T427" s="4" t="s">
        <v>167</v>
      </c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4">
        <v>10</v>
      </c>
      <c r="AM427" s="8" t="s">
        <v>162</v>
      </c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 t="s">
        <v>167</v>
      </c>
      <c r="BL427" s="4" t="s">
        <v>167</v>
      </c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 t="s">
        <v>160</v>
      </c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 t="s">
        <v>167</v>
      </c>
      <c r="CT427" s="4" t="s">
        <v>167</v>
      </c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 t="s">
        <v>167</v>
      </c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160</v>
      </c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2">
        <v>8</v>
      </c>
      <c r="EN427" s="23"/>
      <c r="EO427" s="23"/>
      <c r="EP427" s="23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 t="s">
        <v>167</v>
      </c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 t="s">
        <v>160</v>
      </c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 t="s">
        <v>167</v>
      </c>
      <c r="BL428" s="4"/>
      <c r="BM428" s="4" t="s">
        <v>167</v>
      </c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 t="s">
        <v>161</v>
      </c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 t="s">
        <v>167</v>
      </c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160</v>
      </c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2">
        <v>9</v>
      </c>
      <c r="EN428" s="23"/>
      <c r="EO428" s="23"/>
      <c r="EP428" s="23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 t="s">
        <v>167</v>
      </c>
      <c r="M429" s="6"/>
      <c r="N429" s="6"/>
      <c r="O429" s="6"/>
      <c r="P429" s="6"/>
      <c r="Q429" s="6" t="s">
        <v>167</v>
      </c>
      <c r="R429" s="4"/>
      <c r="S429" s="4"/>
      <c r="T429" s="4" t="s">
        <v>167</v>
      </c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 t="s">
        <v>167</v>
      </c>
      <c r="AK429" s="4" t="s">
        <v>167</v>
      </c>
      <c r="AL429" s="4">
        <v>12</v>
      </c>
      <c r="AM429" s="8" t="s">
        <v>162</v>
      </c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 t="s">
        <v>167</v>
      </c>
      <c r="AS429" s="4"/>
      <c r="AT429" s="4"/>
      <c r="AU429" s="4"/>
      <c r="AV429" s="4" t="s">
        <v>167</v>
      </c>
      <c r="AW429" s="4"/>
      <c r="AX429" s="4" t="s">
        <v>167</v>
      </c>
      <c r="AY429" s="4" t="s">
        <v>167</v>
      </c>
      <c r="AZ429" s="4"/>
      <c r="BA429" s="4"/>
      <c r="BB429" s="4"/>
      <c r="BC429" s="4"/>
      <c r="BD429" s="4"/>
      <c r="BE429" s="4"/>
      <c r="BF429" s="4"/>
      <c r="BG429" s="4" t="s">
        <v>167</v>
      </c>
      <c r="BH429" s="4"/>
      <c r="BI429" s="4" t="s">
        <v>167</v>
      </c>
      <c r="BJ429" s="4" t="s">
        <v>167</v>
      </c>
      <c r="BK429" s="4" t="s">
        <v>167</v>
      </c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 t="s">
        <v>167</v>
      </c>
      <c r="BW429" s="6">
        <v>12</v>
      </c>
      <c r="BX429" s="8" t="s">
        <v>162</v>
      </c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 t="s">
        <v>167</v>
      </c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162</v>
      </c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2">
        <v>10</v>
      </c>
      <c r="EN429" s="23"/>
      <c r="EO429" s="23"/>
      <c r="EP429" s="23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 t="s">
        <v>167</v>
      </c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 t="s">
        <v>167</v>
      </c>
      <c r="AJ430" s="4"/>
      <c r="AK430" s="4"/>
      <c r="AL430" s="4">
        <v>13</v>
      </c>
      <c r="AM430" s="8" t="s">
        <v>161</v>
      </c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 t="s">
        <v>167</v>
      </c>
      <c r="BL430" s="4"/>
      <c r="BM430" s="4"/>
      <c r="BN430" s="4"/>
      <c r="BO430" s="4"/>
      <c r="BP430" s="4"/>
      <c r="BQ430" s="4"/>
      <c r="BR430" s="4"/>
      <c r="BS430" s="4"/>
      <c r="BT430" s="4"/>
      <c r="BU430" s="4" t="s">
        <v>167</v>
      </c>
      <c r="BV430" s="4"/>
      <c r="BW430" s="6">
        <v>13</v>
      </c>
      <c r="BX430" s="8" t="s">
        <v>159</v>
      </c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 t="s">
        <v>167</v>
      </c>
      <c r="CF430" s="4"/>
      <c r="CG430" s="4" t="s">
        <v>167</v>
      </c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/>
      <c r="CV430" s="4"/>
      <c r="CW430" s="4"/>
      <c r="CX430" s="4"/>
      <c r="CY430" s="4"/>
      <c r="CZ430" s="4"/>
      <c r="DA430" s="4"/>
      <c r="DB430" s="4"/>
      <c r="DC430" s="4" t="s">
        <v>167</v>
      </c>
      <c r="DD430" s="4"/>
      <c r="DE430" s="4"/>
      <c r="DF430" s="4"/>
      <c r="DG430" s="4"/>
      <c r="DH430" s="4"/>
      <c r="DI430" s="4" t="s">
        <v>167</v>
      </c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159</v>
      </c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2">
        <v>11</v>
      </c>
      <c r="EN430" s="23"/>
      <c r="EO430" s="23"/>
      <c r="EP430" s="23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 t="s">
        <v>167</v>
      </c>
      <c r="M431" s="6"/>
      <c r="N431" s="6"/>
      <c r="O431" s="6"/>
      <c r="P431" s="6"/>
      <c r="Q431" s="6" t="s">
        <v>167</v>
      </c>
      <c r="R431" s="4" t="s">
        <v>167</v>
      </c>
      <c r="S431" s="4" t="s">
        <v>167</v>
      </c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4">
        <v>14</v>
      </c>
      <c r="AM431" s="8" t="s">
        <v>161</v>
      </c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 t="s">
        <v>167</v>
      </c>
      <c r="AS431" s="7"/>
      <c r="AT431" s="4"/>
      <c r="AU431" s="4"/>
      <c r="AV431" s="4" t="s">
        <v>167</v>
      </c>
      <c r="AW431" s="4"/>
      <c r="AX431" s="4" t="s">
        <v>167</v>
      </c>
      <c r="AY431" s="4"/>
      <c r="AZ431" s="4"/>
      <c r="BA431" s="4"/>
      <c r="BB431" s="4" t="s">
        <v>167</v>
      </c>
      <c r="BC431" s="4" t="s">
        <v>167</v>
      </c>
      <c r="BD431" s="4"/>
      <c r="BE431" s="4"/>
      <c r="BF431" s="4"/>
      <c r="BG431" s="4" t="s">
        <v>675</v>
      </c>
      <c r="BH431" s="4"/>
      <c r="BI431" s="4" t="s">
        <v>161</v>
      </c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 t="s">
        <v>160</v>
      </c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 t="s">
        <v>167</v>
      </c>
      <c r="CF431" s="4"/>
      <c r="CG431" s="4" t="s">
        <v>167</v>
      </c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 t="s">
        <v>167</v>
      </c>
      <c r="CT431" s="4" t="s">
        <v>167</v>
      </c>
      <c r="CU431" s="4"/>
      <c r="CV431" s="4"/>
      <c r="CW431" s="4"/>
      <c r="CX431" s="4" t="s">
        <v>167</v>
      </c>
      <c r="CY431" s="4"/>
      <c r="CZ431" s="4"/>
      <c r="DA431" s="4"/>
      <c r="DB431" s="4"/>
      <c r="DC431" s="4" t="s">
        <v>167</v>
      </c>
      <c r="DD431" s="4" t="s">
        <v>167</v>
      </c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 t="s">
        <v>160</v>
      </c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2">
        <v>12</v>
      </c>
      <c r="EN431" s="23"/>
      <c r="EO431" s="23"/>
      <c r="EP431" s="23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 t="s">
        <v>167</v>
      </c>
      <c r="M432" s="6"/>
      <c r="N432" s="6"/>
      <c r="O432" s="6"/>
      <c r="P432" s="6"/>
      <c r="Q432" s="6" t="s">
        <v>167</v>
      </c>
      <c r="R432" s="4" t="s">
        <v>167</v>
      </c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 t="s">
        <v>167</v>
      </c>
      <c r="AH432" s="4"/>
      <c r="AI432" s="4"/>
      <c r="AJ432" s="4"/>
      <c r="AK432" s="4"/>
      <c r="AL432" s="4">
        <v>15</v>
      </c>
      <c r="AM432" s="8" t="s">
        <v>160</v>
      </c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 t="s">
        <v>167</v>
      </c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 t="s">
        <v>167</v>
      </c>
      <c r="BW432" s="6">
        <v>15</v>
      </c>
      <c r="BX432" s="8" t="s">
        <v>161</v>
      </c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 t="s">
        <v>167</v>
      </c>
      <c r="CT432" s="4" t="s">
        <v>167</v>
      </c>
      <c r="CU432" s="4"/>
      <c r="CV432" s="4"/>
      <c r="CW432" s="4"/>
      <c r="CX432" s="4" t="s">
        <v>167</v>
      </c>
      <c r="CY432" s="4"/>
      <c r="CZ432" s="4"/>
      <c r="DA432" s="4"/>
      <c r="DB432" s="4"/>
      <c r="DC432" s="4" t="s">
        <v>167</v>
      </c>
      <c r="DD432" s="4" t="s">
        <v>167</v>
      </c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162</v>
      </c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2">
        <v>13</v>
      </c>
      <c r="EN432" s="23"/>
      <c r="EO432" s="23"/>
      <c r="EP432" s="23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 t="s">
        <v>167</v>
      </c>
      <c r="M433" s="6"/>
      <c r="N433" s="6"/>
      <c r="O433" s="6"/>
      <c r="P433" s="6"/>
      <c r="Q433" s="6" t="s">
        <v>167</v>
      </c>
      <c r="R433" s="4"/>
      <c r="S433" s="4"/>
      <c r="T433" s="4" t="s">
        <v>167</v>
      </c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 t="s">
        <v>167</v>
      </c>
      <c r="AK433" s="4" t="s">
        <v>167</v>
      </c>
      <c r="AL433" s="4">
        <v>16</v>
      </c>
      <c r="AM433" s="8" t="s">
        <v>159</v>
      </c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 t="s">
        <v>167</v>
      </c>
      <c r="BL433" s="4"/>
      <c r="BM433" s="4" t="s">
        <v>167</v>
      </c>
      <c r="BN433" s="4" t="s">
        <v>167</v>
      </c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 t="s">
        <v>160</v>
      </c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/>
      <c r="DP433" s="4" t="s">
        <v>167</v>
      </c>
      <c r="DQ433" s="4" t="s">
        <v>167</v>
      </c>
      <c r="DR433" s="4"/>
      <c r="DS433" s="4" t="s">
        <v>167</v>
      </c>
      <c r="DT433" s="4"/>
      <c r="DU433" s="4"/>
      <c r="DV433" s="4"/>
      <c r="DW433" s="4"/>
      <c r="DX433" s="4"/>
      <c r="DY433" s="4" t="s">
        <v>167</v>
      </c>
      <c r="DZ433" s="4"/>
      <c r="EA433" s="4" t="s">
        <v>167</v>
      </c>
      <c r="EB433" s="4"/>
      <c r="EC433" s="4"/>
      <c r="ED433" s="4"/>
      <c r="EE433" s="4"/>
      <c r="EF433" s="4"/>
      <c r="EG433" s="4"/>
      <c r="EH433" s="6">
        <v>16</v>
      </c>
      <c r="EI433" s="8" t="s">
        <v>160</v>
      </c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2">
        <v>14</v>
      </c>
      <c r="EN433" s="23"/>
      <c r="EO433" s="23"/>
      <c r="EP433" s="24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 t="s">
        <v>167</v>
      </c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 t="s">
        <v>167</v>
      </c>
      <c r="AJ434" s="4"/>
      <c r="AK434" s="4"/>
      <c r="AL434" s="4">
        <v>17</v>
      </c>
      <c r="AM434" s="8" t="s">
        <v>162</v>
      </c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 t="s">
        <v>167</v>
      </c>
      <c r="AS434" s="4"/>
      <c r="AT434" s="7"/>
      <c r="AU434" s="4"/>
      <c r="AV434" s="4" t="s">
        <v>167</v>
      </c>
      <c r="AW434" s="4"/>
      <c r="AX434" s="4" t="s">
        <v>167</v>
      </c>
      <c r="AY434" s="4"/>
      <c r="AZ434" s="4"/>
      <c r="BA434" s="4" t="s">
        <v>167</v>
      </c>
      <c r="BB434" s="4" t="s">
        <v>167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 t="s">
        <v>159</v>
      </c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 t="s">
        <v>167</v>
      </c>
      <c r="CF434" s="4"/>
      <c r="CG434" s="4" t="s">
        <v>167</v>
      </c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2">
        <v>15</v>
      </c>
      <c r="EN434" s="23"/>
      <c r="EO434" s="23"/>
      <c r="EP434" s="23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 t="s">
        <v>167</v>
      </c>
      <c r="M435" s="6"/>
      <c r="N435" s="6"/>
      <c r="O435" s="6"/>
      <c r="P435" s="6"/>
      <c r="Q435" s="6" t="s">
        <v>167</v>
      </c>
      <c r="R435" s="4" t="s">
        <v>167</v>
      </c>
      <c r="S435" s="4" t="s">
        <v>167</v>
      </c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 t="s">
        <v>167</v>
      </c>
      <c r="AL435" s="4">
        <v>18</v>
      </c>
      <c r="AM435" s="8" t="s">
        <v>159</v>
      </c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 t="s">
        <v>167</v>
      </c>
      <c r="BL435" s="4"/>
      <c r="BM435" s="7" t="s">
        <v>167</v>
      </c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 t="s">
        <v>161</v>
      </c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 t="s">
        <v>167</v>
      </c>
      <c r="CF435" s="4"/>
      <c r="CG435" s="4" t="s">
        <v>167</v>
      </c>
      <c r="CH435" s="4"/>
      <c r="CI435" s="4"/>
      <c r="CJ435" s="4"/>
      <c r="CK435" s="4"/>
      <c r="CL435" s="4"/>
      <c r="CM435" s="4" t="s">
        <v>167</v>
      </c>
      <c r="CN435" s="4"/>
      <c r="CO435" s="4" t="s">
        <v>167</v>
      </c>
      <c r="CP435" s="4"/>
      <c r="CQ435" s="4"/>
      <c r="CR435" s="4"/>
      <c r="CS435" s="4"/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161</v>
      </c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2">
        <v>16</v>
      </c>
      <c r="EN435" s="23"/>
      <c r="EO435" s="23"/>
      <c r="EP435" s="23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 t="s">
        <v>167</v>
      </c>
      <c r="M436" s="6"/>
      <c r="N436" s="6"/>
      <c r="O436" s="6"/>
      <c r="P436" s="6"/>
      <c r="Q436" s="6"/>
      <c r="R436" s="4"/>
      <c r="S436" s="4"/>
      <c r="T436" s="4"/>
      <c r="U436" s="4"/>
      <c r="V436" s="7" t="s">
        <v>167</v>
      </c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4">
        <v>19</v>
      </c>
      <c r="AM436" s="8" t="s">
        <v>159</v>
      </c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 t="s">
        <v>167</v>
      </c>
      <c r="AS436" s="4"/>
      <c r="AT436" s="4"/>
      <c r="AU436" s="4"/>
      <c r="AV436" s="4" t="s">
        <v>167</v>
      </c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 t="s">
        <v>167</v>
      </c>
      <c r="BL436" s="4"/>
      <c r="BM436" s="4"/>
      <c r="BN436" s="4"/>
      <c r="BO436" s="7"/>
      <c r="BP436" s="4" t="s">
        <v>167</v>
      </c>
      <c r="BQ436" s="4" t="s">
        <v>162</v>
      </c>
      <c r="BR436" s="4"/>
      <c r="BS436" s="4"/>
      <c r="BT436" s="4"/>
      <c r="BU436" s="4"/>
      <c r="BV436" s="4"/>
      <c r="BW436" s="6">
        <v>19</v>
      </c>
      <c r="BX436" s="8" t="s">
        <v>162</v>
      </c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 t="s">
        <v>167</v>
      </c>
      <c r="CF436" s="4"/>
      <c r="CG436" s="4" t="s">
        <v>167</v>
      </c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/>
      <c r="CT436" s="4" t="s">
        <v>167</v>
      </c>
      <c r="CU436" s="4"/>
      <c r="CV436" s="4"/>
      <c r="CW436" s="4"/>
      <c r="CX436" s="4"/>
      <c r="CY436" s="4" t="s">
        <v>167</v>
      </c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 t="s">
        <v>167</v>
      </c>
      <c r="DT436" s="4"/>
      <c r="DU436" s="4"/>
      <c r="DV436" s="4"/>
      <c r="DW436" s="4"/>
      <c r="DX436" s="4"/>
      <c r="DY436" s="4"/>
      <c r="DZ436" s="4"/>
      <c r="EA436" s="4" t="s">
        <v>167</v>
      </c>
      <c r="EB436" s="4"/>
      <c r="EC436" s="4" t="s">
        <v>167</v>
      </c>
      <c r="ED436" s="4"/>
      <c r="EE436" s="4"/>
      <c r="EF436" s="4"/>
      <c r="EG436" s="4"/>
      <c r="EH436" s="6">
        <v>19</v>
      </c>
      <c r="EI436" s="8" t="s">
        <v>161</v>
      </c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2">
        <v>17</v>
      </c>
      <c r="EN436" s="23"/>
      <c r="EO436" s="23"/>
      <c r="EP436" s="23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 t="s">
        <v>167</v>
      </c>
      <c r="M437" s="6"/>
      <c r="N437" s="6"/>
      <c r="O437" s="6"/>
      <c r="P437" s="6"/>
      <c r="Q437" s="6"/>
      <c r="R437" s="4"/>
      <c r="S437" s="4"/>
      <c r="T437" s="4"/>
      <c r="U437" s="4"/>
      <c r="V437" s="7" t="s">
        <v>167</v>
      </c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4">
        <v>20</v>
      </c>
      <c r="AM437" s="8" t="s">
        <v>161</v>
      </c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 t="s">
        <v>167</v>
      </c>
      <c r="AS437" s="4"/>
      <c r="AT437" s="4"/>
      <c r="AU437" s="4"/>
      <c r="AV437" s="4" t="s">
        <v>167</v>
      </c>
      <c r="AW437" s="4"/>
      <c r="AX437" s="4" t="s">
        <v>167</v>
      </c>
      <c r="AY437" s="7"/>
      <c r="AZ437" s="4" t="s">
        <v>160</v>
      </c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 t="s">
        <v>167</v>
      </c>
      <c r="BL437" s="4"/>
      <c r="BM437" s="4"/>
      <c r="BN437" s="4"/>
      <c r="BO437" s="4"/>
      <c r="BP437" s="4" t="s">
        <v>167</v>
      </c>
      <c r="BQ437" s="4" t="s">
        <v>167</v>
      </c>
      <c r="BR437" s="4"/>
      <c r="BS437" s="4"/>
      <c r="BT437" s="4"/>
      <c r="BU437" s="4"/>
      <c r="BV437" s="4"/>
      <c r="BW437" s="6">
        <v>20</v>
      </c>
      <c r="BX437" s="8" t="s">
        <v>162</v>
      </c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 t="s">
        <v>167</v>
      </c>
      <c r="CU437" s="4"/>
      <c r="CV437" s="4"/>
      <c r="CW437" s="4"/>
      <c r="CX437" s="4"/>
      <c r="CY437" s="4" t="s">
        <v>167</v>
      </c>
      <c r="CZ437" s="4" t="s">
        <v>167</v>
      </c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 t="s">
        <v>161</v>
      </c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2">
        <v>18</v>
      </c>
      <c r="EN437" s="23"/>
      <c r="EO437" s="23"/>
      <c r="EP437" s="23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 t="s">
        <v>167</v>
      </c>
      <c r="M438" s="6"/>
      <c r="N438" s="6"/>
      <c r="O438" s="6"/>
      <c r="P438" s="6"/>
      <c r="Q438" s="6" t="s">
        <v>167</v>
      </c>
      <c r="R438" s="4" t="s">
        <v>167</v>
      </c>
      <c r="S438" s="4"/>
      <c r="T438" s="4"/>
      <c r="U438" s="4"/>
      <c r="V438" s="7" t="s">
        <v>167</v>
      </c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 t="s">
        <v>167</v>
      </c>
      <c r="AL438" s="4">
        <v>21</v>
      </c>
      <c r="AM438" s="8" t="s">
        <v>161</v>
      </c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 t="s">
        <v>167</v>
      </c>
      <c r="AS438" s="4"/>
      <c r="AT438" s="4"/>
      <c r="AU438" s="4"/>
      <c r="AV438" s="4" t="s">
        <v>167</v>
      </c>
      <c r="AW438" s="4"/>
      <c r="AX438" s="4"/>
      <c r="AY438" s="4"/>
      <c r="AZ438" s="4"/>
      <c r="BA438" s="4"/>
      <c r="BB438" s="4"/>
      <c r="BC438" s="4"/>
      <c r="BD438" s="4"/>
      <c r="BE438" s="4"/>
      <c r="BF438" s="4" t="s">
        <v>167</v>
      </c>
      <c r="BG438" s="4"/>
      <c r="BH438" s="4"/>
      <c r="BI438" s="4"/>
      <c r="BJ438" s="4"/>
      <c r="BK438" s="4" t="s">
        <v>167</v>
      </c>
      <c r="BL438" s="4"/>
      <c r="BM438" s="4"/>
      <c r="BN438" s="4"/>
      <c r="BO438" s="4"/>
      <c r="BP438" s="7" t="s">
        <v>161</v>
      </c>
      <c r="BQ438" s="4"/>
      <c r="BR438" s="4"/>
      <c r="BS438" s="4"/>
      <c r="BT438" s="4"/>
      <c r="BU438" s="4"/>
      <c r="BV438" s="4"/>
      <c r="BW438" s="6">
        <v>21</v>
      </c>
      <c r="BX438" s="8" t="s">
        <v>159</v>
      </c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 t="s">
        <v>167</v>
      </c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 t="s">
        <v>167</v>
      </c>
      <c r="DT438" s="4" t="s">
        <v>167</v>
      </c>
      <c r="DU438" s="4"/>
      <c r="DV438" s="4"/>
      <c r="DW438" s="4"/>
      <c r="DX438" s="4"/>
      <c r="DY438" s="4"/>
      <c r="DZ438" s="4" t="s">
        <v>167</v>
      </c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162</v>
      </c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2">
        <v>19</v>
      </c>
      <c r="EN438" s="23"/>
      <c r="EO438" s="23"/>
      <c r="EP438" s="23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 t="s">
        <v>167</v>
      </c>
      <c r="N439" s="6"/>
      <c r="O439" s="6"/>
      <c r="P439" s="6"/>
      <c r="Q439" s="6"/>
      <c r="R439" s="4"/>
      <c r="S439" s="4"/>
      <c r="T439" s="4"/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 t="s">
        <v>160</v>
      </c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 t="s">
        <v>167</v>
      </c>
      <c r="BL439" s="4"/>
      <c r="BM439" s="4" t="s">
        <v>167</v>
      </c>
      <c r="BN439" s="4"/>
      <c r="BO439" s="4" t="s">
        <v>167</v>
      </c>
      <c r="BP439" s="7"/>
      <c r="BQ439" s="4"/>
      <c r="BR439" s="4"/>
      <c r="BS439" s="4"/>
      <c r="BT439" s="4"/>
      <c r="BU439" s="4"/>
      <c r="BV439" s="4"/>
      <c r="BW439" s="6">
        <v>22</v>
      </c>
      <c r="BX439" s="8" t="s">
        <v>159</v>
      </c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 t="s">
        <v>167</v>
      </c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 t="s">
        <v>167</v>
      </c>
      <c r="DT439" s="4" t="s">
        <v>167</v>
      </c>
      <c r="DU439" s="4" t="s">
        <v>167</v>
      </c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160</v>
      </c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2">
        <v>20</v>
      </c>
      <c r="EN439" s="23"/>
      <c r="EO439" s="23"/>
      <c r="EP439" s="23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 t="s">
        <v>167</v>
      </c>
      <c r="N440" s="6"/>
      <c r="O440" s="6"/>
      <c r="P440" s="6"/>
      <c r="Q440" s="6" t="s">
        <v>167</v>
      </c>
      <c r="R440" s="4"/>
      <c r="S440" s="4"/>
      <c r="T440" s="4" t="s">
        <v>167</v>
      </c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 t="s">
        <v>167</v>
      </c>
      <c r="AL440" s="4">
        <v>23</v>
      </c>
      <c r="AM440" s="8" t="s">
        <v>159</v>
      </c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 t="s">
        <v>167</v>
      </c>
      <c r="BL440" s="7"/>
      <c r="BM440" s="7" t="s">
        <v>167</v>
      </c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 t="s">
        <v>160</v>
      </c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 t="s">
        <v>167</v>
      </c>
      <c r="CF440" s="4"/>
      <c r="CG440" s="4"/>
      <c r="CH440" s="4"/>
      <c r="CI440" s="4"/>
      <c r="CJ440" s="4"/>
      <c r="CK440" s="4"/>
      <c r="CL440" s="4"/>
      <c r="CM440" s="4"/>
      <c r="CN440" s="4"/>
      <c r="CO440" s="4" t="s">
        <v>167</v>
      </c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 t="s">
        <v>167</v>
      </c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161</v>
      </c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2">
        <v>21</v>
      </c>
      <c r="EN440" s="23"/>
      <c r="EO440" s="23"/>
      <c r="EP440" s="23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 t="s">
        <v>167</v>
      </c>
      <c r="N441" s="6"/>
      <c r="O441" s="6"/>
      <c r="P441" s="6"/>
      <c r="Q441" s="6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4">
        <v>24</v>
      </c>
      <c r="AM441" s="8" t="s">
        <v>162</v>
      </c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 t="s">
        <v>167</v>
      </c>
      <c r="AS441" s="4"/>
      <c r="AT441" s="4"/>
      <c r="AU441" s="4" t="s">
        <v>167</v>
      </c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 t="s">
        <v>167</v>
      </c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 t="s">
        <v>167</v>
      </c>
      <c r="BW441" s="6">
        <v>24</v>
      </c>
      <c r="BX441" s="8" t="s">
        <v>159</v>
      </c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 t="s">
        <v>167</v>
      </c>
      <c r="CE441" s="4" t="s">
        <v>167</v>
      </c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 t="s">
        <v>167</v>
      </c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/>
      <c r="DZ441" s="4" t="s">
        <v>167</v>
      </c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162</v>
      </c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2">
        <v>22</v>
      </c>
      <c r="EN441" s="23"/>
      <c r="EO441" s="23"/>
      <c r="EP441" s="23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 t="s">
        <v>167</v>
      </c>
      <c r="N442" s="6"/>
      <c r="O442" s="6"/>
      <c r="P442" s="6"/>
      <c r="Q442" s="6" t="s">
        <v>167</v>
      </c>
      <c r="R442" s="4"/>
      <c r="S442" s="7"/>
      <c r="T442" s="4" t="s">
        <v>167</v>
      </c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 t="s">
        <v>167</v>
      </c>
      <c r="AL442" s="4">
        <v>25</v>
      </c>
      <c r="AM442" s="8" t="s">
        <v>161</v>
      </c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 t="s">
        <v>167</v>
      </c>
      <c r="AS442" s="7"/>
      <c r="AT442" s="4"/>
      <c r="AU442" s="4" t="s">
        <v>577</v>
      </c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 t="s">
        <v>167</v>
      </c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 t="s">
        <v>167</v>
      </c>
      <c r="BW442" s="6">
        <v>25</v>
      </c>
      <c r="BX442" s="8" t="s">
        <v>160</v>
      </c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 t="s">
        <v>167</v>
      </c>
      <c r="CP442" s="4"/>
      <c r="CQ442" s="4"/>
      <c r="CR442" s="4"/>
      <c r="CS442" s="4" t="s">
        <v>167</v>
      </c>
      <c r="CT442" s="4" t="s">
        <v>167</v>
      </c>
      <c r="CU442" s="4"/>
      <c r="CV442" s="4"/>
      <c r="CW442" s="4"/>
      <c r="CX442" s="4"/>
      <c r="CY442" s="4"/>
      <c r="CZ442" s="4"/>
      <c r="DA442" s="4"/>
      <c r="DB442" s="4"/>
      <c r="DC442" s="4" t="s">
        <v>167</v>
      </c>
      <c r="DD442" s="4" t="s">
        <v>167</v>
      </c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2">
        <v>23</v>
      </c>
      <c r="EN442" s="23"/>
      <c r="EO442" s="23"/>
      <c r="EP442" s="23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 t="s">
        <v>167</v>
      </c>
      <c r="N443" s="6"/>
      <c r="O443" s="6"/>
      <c r="P443" s="6"/>
      <c r="Q443" s="6" t="s">
        <v>167</v>
      </c>
      <c r="R443" s="4" t="s">
        <v>167</v>
      </c>
      <c r="S443" s="4" t="s">
        <v>167</v>
      </c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4">
        <v>26</v>
      </c>
      <c r="AM443" s="8" t="s">
        <v>159</v>
      </c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 t="s">
        <v>167</v>
      </c>
      <c r="BL443" s="4"/>
      <c r="BM443" s="4" t="s">
        <v>167</v>
      </c>
      <c r="BN443" s="4" t="s">
        <v>167</v>
      </c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 t="s">
        <v>160</v>
      </c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 t="s">
        <v>167</v>
      </c>
      <c r="CF443" s="4"/>
      <c r="CG443" s="4"/>
      <c r="CH443" s="4"/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 t="s">
        <v>167</v>
      </c>
      <c r="EC443" s="4"/>
      <c r="ED443" s="4"/>
      <c r="EE443" s="4"/>
      <c r="EF443" s="4"/>
      <c r="EG443" s="4"/>
      <c r="EH443" s="6">
        <v>26</v>
      </c>
      <c r="EI443" s="8" t="s">
        <v>161</v>
      </c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2">
        <v>24</v>
      </c>
      <c r="EN443" s="23"/>
      <c r="EO443" s="23"/>
      <c r="EP443" s="23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 t="s">
        <v>167</v>
      </c>
      <c r="N444" s="6"/>
      <c r="O444" s="6"/>
      <c r="P444" s="6"/>
      <c r="Q444" s="6" t="s">
        <v>167</v>
      </c>
      <c r="R444" s="4" t="s">
        <v>167</v>
      </c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 t="s">
        <v>167</v>
      </c>
      <c r="AK444" s="4" t="s">
        <v>167</v>
      </c>
      <c r="AL444" s="4">
        <v>27</v>
      </c>
      <c r="AM444" s="8" t="s">
        <v>162</v>
      </c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 t="s">
        <v>167</v>
      </c>
      <c r="AS444" s="4"/>
      <c r="AT444" s="4"/>
      <c r="AU444" s="7"/>
      <c r="AV444" s="4" t="s">
        <v>167</v>
      </c>
      <c r="AW444" s="4"/>
      <c r="AX444" s="4" t="s">
        <v>160</v>
      </c>
      <c r="AY444" s="4" t="s">
        <v>167</v>
      </c>
      <c r="AZ444" s="4"/>
      <c r="BA444" s="4"/>
      <c r="BB444" s="4"/>
      <c r="BC444" s="4"/>
      <c r="BD444" s="4"/>
      <c r="BE444" s="4"/>
      <c r="BF444" s="4"/>
      <c r="BG444" s="4" t="s">
        <v>167</v>
      </c>
      <c r="BH444" s="4"/>
      <c r="BI444" s="4" t="s">
        <v>167</v>
      </c>
      <c r="BJ444" s="4" t="s">
        <v>167</v>
      </c>
      <c r="BK444" s="4" t="s">
        <v>167</v>
      </c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 t="s">
        <v>167</v>
      </c>
      <c r="BW444" s="6">
        <v>27</v>
      </c>
      <c r="BX444" s="8" t="s">
        <v>161</v>
      </c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 t="s">
        <v>167</v>
      </c>
      <c r="CZ444" s="4" t="s">
        <v>167</v>
      </c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/>
      <c r="DL444" s="4"/>
      <c r="DM444" s="4" t="s">
        <v>167</v>
      </c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2">
        <v>25</v>
      </c>
      <c r="EN444" s="23"/>
      <c r="EO444" s="23"/>
      <c r="EP444" s="23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 t="s">
        <v>167</v>
      </c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 t="s">
        <v>167</v>
      </c>
      <c r="AJ445" s="4"/>
      <c r="AK445" s="4"/>
      <c r="AL445" s="4">
        <v>28</v>
      </c>
      <c r="AM445" s="8" t="s">
        <v>159</v>
      </c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 t="s">
        <v>167</v>
      </c>
      <c r="AS445" s="4"/>
      <c r="AT445" s="4"/>
      <c r="AU445" s="4"/>
      <c r="AV445" s="4" t="s">
        <v>167</v>
      </c>
      <c r="AW445" s="4" t="s">
        <v>167</v>
      </c>
      <c r="AX445" s="4" t="s">
        <v>167</v>
      </c>
      <c r="AY445" s="4"/>
      <c r="AZ445" s="4"/>
      <c r="BA445" s="4" t="s">
        <v>167</v>
      </c>
      <c r="BB445" s="4" t="s">
        <v>167</v>
      </c>
      <c r="BC445" s="4" t="s">
        <v>167</v>
      </c>
      <c r="BD445" s="4"/>
      <c r="BE445" s="4"/>
      <c r="BF445" s="4"/>
      <c r="BG445" s="4"/>
      <c r="BH445" s="4"/>
      <c r="BI445" s="4"/>
      <c r="BJ445" s="4"/>
      <c r="BK445" s="4" t="s">
        <v>167</v>
      </c>
      <c r="BL445" s="4"/>
      <c r="BM445" s="4"/>
      <c r="BN445" s="4"/>
      <c r="BO445" s="7"/>
      <c r="BP445" s="4"/>
      <c r="BQ445" s="4"/>
      <c r="BR445" s="4"/>
      <c r="BS445" s="4"/>
      <c r="BT445" s="4" t="s">
        <v>167</v>
      </c>
      <c r="BU445" s="4"/>
      <c r="BV445" s="4"/>
      <c r="BW445" s="6">
        <v>28</v>
      </c>
      <c r="BX445" s="8" t="s">
        <v>162</v>
      </c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 t="s">
        <v>167</v>
      </c>
      <c r="CN445" s="4"/>
      <c r="CO445" s="4"/>
      <c r="CP445" s="4"/>
      <c r="CQ445" s="4"/>
      <c r="CR445" s="4"/>
      <c r="CS445" s="4" t="s">
        <v>167</v>
      </c>
      <c r="CT445" s="4" t="s">
        <v>167</v>
      </c>
      <c r="CU445" s="4"/>
      <c r="CV445" s="4"/>
      <c r="CW445" s="4"/>
      <c r="CX445" s="4" t="s">
        <v>167</v>
      </c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159</v>
      </c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2">
        <v>26</v>
      </c>
      <c r="EN445" s="23"/>
      <c r="EO445" s="23"/>
      <c r="EP445" s="23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 t="s">
        <v>167</v>
      </c>
      <c r="N446" s="6"/>
      <c r="O446" s="6"/>
      <c r="P446" s="6"/>
      <c r="Q446" s="6"/>
      <c r="R446" s="4"/>
      <c r="S446" s="4"/>
      <c r="T446" s="4"/>
      <c r="U446" s="4"/>
      <c r="V446" s="4"/>
      <c r="W446" s="4" t="s">
        <v>167</v>
      </c>
      <c r="X446" s="4"/>
      <c r="Y446" s="4"/>
      <c r="Z446" s="4" t="s">
        <v>167</v>
      </c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 t="s">
        <v>159</v>
      </c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 t="s">
        <v>167</v>
      </c>
      <c r="AS446" s="4"/>
      <c r="AT446" s="4"/>
      <c r="AU446" s="4"/>
      <c r="AV446" s="4" t="s">
        <v>167</v>
      </c>
      <c r="AW446" s="4"/>
      <c r="AX446" s="4" t="s">
        <v>167</v>
      </c>
      <c r="AY446" s="4"/>
      <c r="AZ446" s="4"/>
      <c r="BA446" s="4" t="s">
        <v>167</v>
      </c>
      <c r="BB446" s="4" t="s">
        <v>167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 t="s">
        <v>160</v>
      </c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 t="s">
        <v>167</v>
      </c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 t="s">
        <v>160</v>
      </c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2">
        <v>27</v>
      </c>
      <c r="EN446" s="23"/>
      <c r="EO446" s="23"/>
      <c r="EP446" s="23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 t="s">
        <v>167</v>
      </c>
      <c r="N447" s="6"/>
      <c r="O447" s="6"/>
      <c r="P447" s="6"/>
      <c r="Q447" s="6" t="s">
        <v>167</v>
      </c>
      <c r="R447" s="4" t="s">
        <v>167</v>
      </c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 t="s">
        <v>167</v>
      </c>
      <c r="AL447" s="4">
        <v>30</v>
      </c>
      <c r="AM447" s="8" t="s">
        <v>160</v>
      </c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 t="s">
        <v>167</v>
      </c>
      <c r="AS447" s="4"/>
      <c r="AT447" s="4" t="s">
        <v>167</v>
      </c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 t="s">
        <v>167</v>
      </c>
      <c r="BH447" s="4"/>
      <c r="BI447" s="4"/>
      <c r="BJ447" s="4" t="s">
        <v>167</v>
      </c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 t="s">
        <v>161</v>
      </c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 t="s">
        <v>167</v>
      </c>
      <c r="CP447" s="4"/>
      <c r="CQ447" s="4"/>
      <c r="CR447" s="4"/>
      <c r="CS447" s="4" t="s">
        <v>167</v>
      </c>
      <c r="CT447" s="4" t="s">
        <v>167</v>
      </c>
      <c r="CU447" s="4" t="s">
        <v>167</v>
      </c>
      <c r="CV447" s="4"/>
      <c r="CW447" s="4"/>
      <c r="CX447" s="4" t="s">
        <v>167</v>
      </c>
      <c r="CY447" s="4"/>
      <c r="CZ447" s="4"/>
      <c r="DA447" s="4"/>
      <c r="DB447" s="4"/>
      <c r="DC447" s="4"/>
      <c r="DD447" s="4"/>
      <c r="DE447" s="4"/>
      <c r="DF447" s="4" t="s">
        <v>167</v>
      </c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162</v>
      </c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2">
        <v>28</v>
      </c>
      <c r="EN447" s="23"/>
      <c r="EO447" s="23"/>
      <c r="EP447" s="23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 t="s">
        <v>167</v>
      </c>
      <c r="N448" s="6"/>
      <c r="O448" s="6"/>
      <c r="P448" s="6"/>
      <c r="Q448" s="6" t="s">
        <v>167</v>
      </c>
      <c r="R448" s="4" t="s">
        <v>167</v>
      </c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 t="s">
        <v>167</v>
      </c>
      <c r="AL448" s="4">
        <v>31</v>
      </c>
      <c r="AM448" s="8" t="s">
        <v>160</v>
      </c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 t="s">
        <v>167</v>
      </c>
      <c r="BL448" s="4"/>
      <c r="BM448" s="4"/>
      <c r="BN448" s="4"/>
      <c r="BO448" s="4"/>
      <c r="BP448" s="4"/>
      <c r="BQ448" s="4"/>
      <c r="BR448" s="4"/>
      <c r="BS448" s="4"/>
      <c r="BT448" s="4"/>
      <c r="BU448" s="7" t="s">
        <v>167</v>
      </c>
      <c r="BV448" s="4"/>
      <c r="BW448" s="6">
        <v>31</v>
      </c>
      <c r="BX448" s="8" t="s">
        <v>159</v>
      </c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 t="s">
        <v>167</v>
      </c>
      <c r="CD448" s="4"/>
      <c r="CE448" s="4" t="s">
        <v>167</v>
      </c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 t="s">
        <v>167</v>
      </c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 t="s">
        <v>167</v>
      </c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>
        <v>10</v>
      </c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2">
        <v>29</v>
      </c>
      <c r="EN448" s="23"/>
      <c r="EO448" s="23"/>
      <c r="EP448" s="23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 t="s">
        <v>167</v>
      </c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 t="s">
        <v>167</v>
      </c>
      <c r="AJ449" s="4"/>
      <c r="AK449" s="4"/>
      <c r="AL449" s="4">
        <v>32</v>
      </c>
      <c r="AM449" s="8" t="s">
        <v>162</v>
      </c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 t="s">
        <v>167</v>
      </c>
      <c r="BL449" s="4"/>
      <c r="BM449" s="4" t="s">
        <v>167</v>
      </c>
      <c r="BN449" s="4" t="s">
        <v>167</v>
      </c>
      <c r="BO449" s="4"/>
      <c r="BP449" s="7"/>
      <c r="BQ449" s="4"/>
      <c r="BR449" s="4" t="s">
        <v>167</v>
      </c>
      <c r="BS449" s="4"/>
      <c r="BT449" s="4"/>
      <c r="BU449" s="4"/>
      <c r="BV449" s="4"/>
      <c r="BW449" s="6">
        <v>32</v>
      </c>
      <c r="BX449" s="8" t="s">
        <v>161</v>
      </c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 t="s">
        <v>167</v>
      </c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 t="s">
        <v>167</v>
      </c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>
        <v>31</v>
      </c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2">
        <v>30</v>
      </c>
      <c r="EN449" s="23"/>
      <c r="EO449" s="23"/>
      <c r="EP449" s="23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 t="s">
        <v>167</v>
      </c>
      <c r="O450" s="6"/>
      <c r="P450" s="6"/>
      <c r="Q450" s="6" t="s">
        <v>167</v>
      </c>
      <c r="R450" s="4"/>
      <c r="S450" s="4"/>
      <c r="T450" s="7" t="s">
        <v>167</v>
      </c>
      <c r="U450" s="7"/>
      <c r="V450" s="4"/>
      <c r="W450" s="4"/>
      <c r="X450" s="4"/>
      <c r="Y450" s="4"/>
      <c r="Z450" s="4"/>
      <c r="AA450" s="7" t="s">
        <v>167</v>
      </c>
      <c r="AB450" s="4"/>
      <c r="AC450" s="4"/>
      <c r="AD450" s="4"/>
      <c r="AE450" s="4"/>
      <c r="AF450" s="4"/>
      <c r="AG450" s="4"/>
      <c r="AH450" s="4"/>
      <c r="AI450" s="4"/>
      <c r="AJ450" s="4" t="s">
        <v>167</v>
      </c>
      <c r="AK450" s="4" t="s">
        <v>167</v>
      </c>
      <c r="AL450" s="4">
        <v>33</v>
      </c>
      <c r="AM450" s="8" t="s">
        <v>160</v>
      </c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 t="s">
        <v>167</v>
      </c>
      <c r="AS450" s="7"/>
      <c r="AT450" s="4"/>
      <c r="AU450" s="4"/>
      <c r="AV450" s="4" t="s">
        <v>167</v>
      </c>
      <c r="AW450" s="4"/>
      <c r="AX450" s="4" t="s">
        <v>167</v>
      </c>
      <c r="AY450" s="4"/>
      <c r="AZ450" s="4"/>
      <c r="BA450" s="4"/>
      <c r="BB450" s="4" t="s">
        <v>160</v>
      </c>
      <c r="BC450" s="4"/>
      <c r="BD450" s="4"/>
      <c r="BE450" s="4"/>
      <c r="BF450" s="4"/>
      <c r="BG450" s="4"/>
      <c r="BH450" s="4"/>
      <c r="BI450" s="4"/>
      <c r="BJ450" s="4"/>
      <c r="BK450" s="4" t="s">
        <v>167</v>
      </c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 t="s">
        <v>167</v>
      </c>
      <c r="BW450" s="6">
        <v>33</v>
      </c>
      <c r="BX450" s="8" t="s">
        <v>162</v>
      </c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 t="s">
        <v>167</v>
      </c>
      <c r="CD450" s="4"/>
      <c r="CE450" s="4" t="s">
        <v>167</v>
      </c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/>
      <c r="DL450" s="4" t="s">
        <v>167</v>
      </c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676</v>
      </c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2">
        <v>31</v>
      </c>
      <c r="EN450" s="23"/>
      <c r="EO450" s="23"/>
      <c r="EP450" s="23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 t="s">
        <v>167</v>
      </c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 t="s">
        <v>167</v>
      </c>
      <c r="AB451" s="4"/>
      <c r="AC451" s="4"/>
      <c r="AD451" s="4"/>
      <c r="AE451" s="4"/>
      <c r="AF451" s="4"/>
      <c r="AG451" s="4"/>
      <c r="AH451" s="4"/>
      <c r="AI451" s="7" t="s">
        <v>167</v>
      </c>
      <c r="AJ451" s="4"/>
      <c r="AK451" s="7"/>
      <c r="AL451" s="4">
        <v>34</v>
      </c>
      <c r="AM451" s="8" t="s">
        <v>159</v>
      </c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 t="s">
        <v>167</v>
      </c>
      <c r="AS451" s="4"/>
      <c r="AT451" s="4"/>
      <c r="AU451" s="4" t="s">
        <v>167</v>
      </c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 t="s">
        <v>167</v>
      </c>
      <c r="BL451" s="4"/>
      <c r="BM451" s="4" t="s">
        <v>167</v>
      </c>
      <c r="BN451" s="4"/>
      <c r="BO451" s="4" t="s">
        <v>167</v>
      </c>
      <c r="BP451" s="4" t="s">
        <v>167</v>
      </c>
      <c r="BQ451" s="4"/>
      <c r="BR451" s="4"/>
      <c r="BS451" s="4"/>
      <c r="BT451" s="4"/>
      <c r="BU451" s="7"/>
      <c r="BV451" s="4"/>
      <c r="BW451" s="6">
        <v>34</v>
      </c>
      <c r="BX451" s="8" t="s">
        <v>160</v>
      </c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 t="s">
        <v>167</v>
      </c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 t="s">
        <v>167</v>
      </c>
      <c r="CO451" s="4"/>
      <c r="CP451" s="4"/>
      <c r="CQ451" s="4"/>
      <c r="CR451" s="4"/>
      <c r="CS451" s="4"/>
      <c r="CT451" s="4" t="s">
        <v>167</v>
      </c>
      <c r="CU451" s="4"/>
      <c r="CV451" s="4"/>
      <c r="CW451" s="4"/>
      <c r="CX451" s="4"/>
      <c r="CY451" s="4" t="s">
        <v>167</v>
      </c>
      <c r="CZ451" s="4"/>
      <c r="DA451" s="4"/>
      <c r="DB451" s="4" t="s">
        <v>167</v>
      </c>
      <c r="DC451" s="4" t="s">
        <v>167</v>
      </c>
      <c r="DD451" s="4"/>
      <c r="DE451" s="4"/>
      <c r="DF451" s="4" t="s">
        <v>167</v>
      </c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>
        <v>5</v>
      </c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2">
        <v>32</v>
      </c>
      <c r="EN451" s="23"/>
      <c r="EO451" s="23"/>
      <c r="EP451" s="23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 t="s">
        <v>167</v>
      </c>
      <c r="O452" s="6"/>
      <c r="P452" s="6"/>
      <c r="Q452" s="6" t="s">
        <v>167</v>
      </c>
      <c r="R452" s="4" t="s">
        <v>167</v>
      </c>
      <c r="S452" s="7" t="s">
        <v>167</v>
      </c>
      <c r="T452" s="4"/>
      <c r="U452" s="4"/>
      <c r="V452" s="4"/>
      <c r="W452" s="4"/>
      <c r="X452" s="4"/>
      <c r="Y452" s="4"/>
      <c r="Z452" s="4"/>
      <c r="AA452" s="7" t="s">
        <v>167</v>
      </c>
      <c r="AB452" s="4"/>
      <c r="AC452" s="7"/>
      <c r="AD452" s="4"/>
      <c r="AE452" s="4"/>
      <c r="AF452" s="4"/>
      <c r="AG452" s="4"/>
      <c r="AH452" s="4"/>
      <c r="AI452" s="4"/>
      <c r="AJ452" s="4"/>
      <c r="AK452" s="4" t="s">
        <v>167</v>
      </c>
      <c r="AL452" s="4">
        <v>35</v>
      </c>
      <c r="AM452" s="8" t="s">
        <v>162</v>
      </c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 t="s">
        <v>167</v>
      </c>
      <c r="AS452" s="4" t="s">
        <v>167</v>
      </c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 t="s">
        <v>167</v>
      </c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 t="s">
        <v>167</v>
      </c>
      <c r="BW452" s="6">
        <v>35</v>
      </c>
      <c r="BX452" s="8" t="s">
        <v>160</v>
      </c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 t="s">
        <v>167</v>
      </c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 t="s">
        <v>167</v>
      </c>
      <c r="CU452" s="4"/>
      <c r="CV452" s="4"/>
      <c r="CW452" s="4"/>
      <c r="CX452" s="4"/>
      <c r="CY452" s="4" t="s">
        <v>167</v>
      </c>
      <c r="CZ452" s="4"/>
      <c r="DA452" s="4"/>
      <c r="DB452" s="4"/>
      <c r="DC452" s="4" t="s">
        <v>167</v>
      </c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>
        <v>1.25</v>
      </c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2">
        <v>33</v>
      </c>
      <c r="EN452" s="23"/>
      <c r="EO452" s="23"/>
      <c r="EP452" s="23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 t="s">
        <v>167</v>
      </c>
      <c r="O453" s="6"/>
      <c r="P453" s="6"/>
      <c r="Q453" s="6"/>
      <c r="R453" s="4"/>
      <c r="S453" s="4"/>
      <c r="T453" s="4"/>
      <c r="U453" s="7"/>
      <c r="V453" s="4"/>
      <c r="W453" s="4" t="s">
        <v>167</v>
      </c>
      <c r="X453" s="4"/>
      <c r="Y453" s="4" t="s">
        <v>167</v>
      </c>
      <c r="Z453" s="4" t="s">
        <v>167</v>
      </c>
      <c r="AA453" s="7" t="s">
        <v>167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 t="s">
        <v>162</v>
      </c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 t="s">
        <v>167</v>
      </c>
      <c r="AS453" s="4"/>
      <c r="AT453" s="4"/>
      <c r="AU453" s="4"/>
      <c r="AV453" s="4" t="s">
        <v>167</v>
      </c>
      <c r="AW453" s="4"/>
      <c r="AX453" s="4" t="s">
        <v>167</v>
      </c>
      <c r="AY453" s="4"/>
      <c r="AZ453" s="4"/>
      <c r="BA453" s="4" t="s">
        <v>167</v>
      </c>
      <c r="BB453" s="4" t="s">
        <v>167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 t="s">
        <v>162</v>
      </c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 t="s">
        <v>167</v>
      </c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 t="s">
        <v>167</v>
      </c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 t="s">
        <v>167</v>
      </c>
      <c r="DT453" s="4" t="s">
        <v>167</v>
      </c>
      <c r="DU453" s="4" t="s">
        <v>167</v>
      </c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>
        <v>2.6</v>
      </c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2">
        <v>34</v>
      </c>
      <c r="EN453" s="23"/>
      <c r="EO453" s="23"/>
      <c r="EP453" s="23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 t="s">
        <v>167</v>
      </c>
      <c r="O454" s="6"/>
      <c r="P454" s="6"/>
      <c r="Q454" s="6" t="s">
        <v>167</v>
      </c>
      <c r="R454" s="4" t="s">
        <v>167</v>
      </c>
      <c r="S454" s="4" t="s">
        <v>167</v>
      </c>
      <c r="T454" s="4"/>
      <c r="U454" s="4"/>
      <c r="V454" s="4"/>
      <c r="W454" s="4"/>
      <c r="X454" s="4"/>
      <c r="Y454" s="4"/>
      <c r="Z454" s="4"/>
      <c r="AA454" s="7" t="s">
        <v>167</v>
      </c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4">
        <v>37</v>
      </c>
      <c r="AM454" s="8" t="s">
        <v>159</v>
      </c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 t="s">
        <v>167</v>
      </c>
      <c r="AS454" s="4"/>
      <c r="AT454" s="4"/>
      <c r="AU454" s="4" t="s">
        <v>160</v>
      </c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 t="s">
        <v>167</v>
      </c>
      <c r="BL454" s="4"/>
      <c r="BM454" s="4" t="s">
        <v>167</v>
      </c>
      <c r="BN454" s="4"/>
      <c r="BO454" s="4"/>
      <c r="BP454" s="4"/>
      <c r="BQ454" s="4"/>
      <c r="BR454" s="4"/>
      <c r="BS454" s="4"/>
      <c r="BT454" s="4" t="s">
        <v>167</v>
      </c>
      <c r="BU454" s="4"/>
      <c r="BV454" s="4"/>
      <c r="BW454" s="6">
        <v>37</v>
      </c>
      <c r="BX454" s="8" t="s">
        <v>159</v>
      </c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 t="s">
        <v>167</v>
      </c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 t="s">
        <v>167</v>
      </c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>
        <v>30</v>
      </c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2">
        <v>35</v>
      </c>
      <c r="EN454" s="23"/>
      <c r="EO454" s="24"/>
      <c r="EP454" s="23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 t="s">
        <v>167</v>
      </c>
      <c r="O455" s="6"/>
      <c r="P455" s="6"/>
      <c r="Q455" s="6" t="s">
        <v>167</v>
      </c>
      <c r="R455" s="4"/>
      <c r="S455" s="7"/>
      <c r="T455" s="4" t="s">
        <v>167</v>
      </c>
      <c r="U455" s="4"/>
      <c r="V455" s="4"/>
      <c r="W455" s="4"/>
      <c r="X455" s="4"/>
      <c r="Y455" s="4"/>
      <c r="Z455" s="4"/>
      <c r="AA455" s="7" t="s">
        <v>167</v>
      </c>
      <c r="AB455" s="4"/>
      <c r="AC455" s="7"/>
      <c r="AD455" s="4"/>
      <c r="AE455" s="4"/>
      <c r="AF455" s="4"/>
      <c r="AG455" s="4"/>
      <c r="AH455" s="4"/>
      <c r="AI455" s="4"/>
      <c r="AJ455" s="4" t="s">
        <v>167</v>
      </c>
      <c r="AK455" s="4" t="s">
        <v>167</v>
      </c>
      <c r="AL455" s="4">
        <v>38</v>
      </c>
      <c r="AM455" s="8" t="s">
        <v>162</v>
      </c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 t="s">
        <v>167</v>
      </c>
      <c r="BL455" s="4"/>
      <c r="BM455" s="4" t="s">
        <v>167</v>
      </c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 t="s">
        <v>162</v>
      </c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 t="s">
        <v>167</v>
      </c>
      <c r="CD455" s="4"/>
      <c r="CE455" s="4" t="s">
        <v>167</v>
      </c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 t="s">
        <v>167</v>
      </c>
      <c r="DT455" s="4"/>
      <c r="DU455" s="4"/>
      <c r="DV455" s="4"/>
      <c r="DW455" s="4"/>
      <c r="DX455" s="4"/>
      <c r="DY455" s="4"/>
      <c r="DZ455" s="4" t="s">
        <v>167</v>
      </c>
      <c r="EA455" s="4"/>
      <c r="EB455" s="4"/>
      <c r="EC455" s="4"/>
      <c r="ED455" s="4"/>
      <c r="EE455" s="4"/>
      <c r="EF455" s="4"/>
      <c r="EG455" s="4"/>
      <c r="EH455" s="6">
        <v>38</v>
      </c>
      <c r="EI455" s="8">
        <v>8</v>
      </c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2">
        <v>36</v>
      </c>
      <c r="EN455" s="23"/>
      <c r="EO455" s="23"/>
      <c r="EP455" s="23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 t="s">
        <v>167</v>
      </c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 t="s">
        <v>167</v>
      </c>
      <c r="AB456" s="7"/>
      <c r="AC456" s="4"/>
      <c r="AD456" s="4"/>
      <c r="AE456" s="4"/>
      <c r="AF456" s="4"/>
      <c r="AG456" s="4"/>
      <c r="AH456" s="4"/>
      <c r="AI456" s="4" t="s">
        <v>167</v>
      </c>
      <c r="AJ456" s="4"/>
      <c r="AK456" s="4"/>
      <c r="AL456" s="4">
        <v>39</v>
      </c>
      <c r="AM456" s="8" t="s">
        <v>161</v>
      </c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 t="s">
        <v>167</v>
      </c>
      <c r="AS456" s="7"/>
      <c r="AT456" s="4"/>
      <c r="AU456" s="4"/>
      <c r="AV456" s="4" t="s">
        <v>167</v>
      </c>
      <c r="AW456" s="4"/>
      <c r="AX456" s="4" t="s">
        <v>167</v>
      </c>
      <c r="AY456" s="4"/>
      <c r="AZ456" s="4" t="s">
        <v>167</v>
      </c>
      <c r="BA456" s="4" t="s">
        <v>167</v>
      </c>
      <c r="BB456" s="4" t="s">
        <v>167</v>
      </c>
      <c r="BC456" s="4" t="s">
        <v>167</v>
      </c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 t="s">
        <v>162</v>
      </c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2">
        <v>37</v>
      </c>
      <c r="EN456" s="23"/>
      <c r="EO456" s="23"/>
      <c r="EP456" s="23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 t="s">
        <v>167</v>
      </c>
      <c r="O457" s="6"/>
      <c r="P457" s="6"/>
      <c r="Q457" s="6"/>
      <c r="R457" s="4"/>
      <c r="S457" s="4"/>
      <c r="T457" s="4"/>
      <c r="U457" s="4"/>
      <c r="V457" s="4"/>
      <c r="W457" s="4" t="s">
        <v>167</v>
      </c>
      <c r="X457" s="7" t="s">
        <v>167</v>
      </c>
      <c r="Y457" s="4"/>
      <c r="Z457" s="4"/>
      <c r="AA457" s="7" t="s">
        <v>167</v>
      </c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 t="s">
        <v>161</v>
      </c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 t="s">
        <v>167</v>
      </c>
      <c r="BL457" s="4"/>
      <c r="BM457" s="4" t="s">
        <v>167</v>
      </c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 t="s">
        <v>161</v>
      </c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2">
        <v>38</v>
      </c>
      <c r="EN457" s="23"/>
      <c r="EO457" s="23"/>
      <c r="EP457" s="23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 t="s">
        <v>167</v>
      </c>
      <c r="O458" s="6"/>
      <c r="P458" s="6"/>
      <c r="Q458" s="6" t="s">
        <v>167</v>
      </c>
      <c r="R458" s="7" t="s">
        <v>167</v>
      </c>
      <c r="S458" s="4"/>
      <c r="T458" s="4"/>
      <c r="U458" s="4"/>
      <c r="V458" s="4"/>
      <c r="W458" s="4"/>
      <c r="X458" s="4"/>
      <c r="Y458" s="4"/>
      <c r="Z458" s="4"/>
      <c r="AA458" s="7" t="s">
        <v>167</v>
      </c>
      <c r="AB458" s="7" t="s">
        <v>167</v>
      </c>
      <c r="AC458" s="4"/>
      <c r="AD458" s="4"/>
      <c r="AE458" s="4"/>
      <c r="AF458" s="4"/>
      <c r="AG458" s="7"/>
      <c r="AH458" s="4"/>
      <c r="AI458" s="4"/>
      <c r="AJ458" s="4"/>
      <c r="AK458" s="4" t="s">
        <v>167</v>
      </c>
      <c r="AL458" s="4">
        <v>41</v>
      </c>
      <c r="AM458" s="8" t="s">
        <v>160</v>
      </c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 t="s">
        <v>167</v>
      </c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 t="s">
        <v>167</v>
      </c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 t="s">
        <v>159</v>
      </c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2">
        <v>39</v>
      </c>
      <c r="EN458" s="23"/>
      <c r="EO458" s="23"/>
      <c r="EP458" s="23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 t="s">
        <v>167</v>
      </c>
      <c r="O459" s="6"/>
      <c r="P459" s="6"/>
      <c r="Q459" s="6"/>
      <c r="R459" s="4"/>
      <c r="S459" s="4"/>
      <c r="T459" s="4"/>
      <c r="U459" s="4"/>
      <c r="V459" s="4"/>
      <c r="W459" s="4" t="s">
        <v>167</v>
      </c>
      <c r="X459" s="7"/>
      <c r="Y459" s="4" t="s">
        <v>167</v>
      </c>
      <c r="Z459" s="4"/>
      <c r="AA459" s="4" t="s">
        <v>167</v>
      </c>
      <c r="AB459" s="4" t="s">
        <v>167</v>
      </c>
      <c r="AC459" s="4"/>
      <c r="AD459" s="4"/>
      <c r="AE459" s="4"/>
      <c r="AF459" s="4"/>
      <c r="AG459" s="4"/>
      <c r="AH459" s="7"/>
      <c r="AI459" s="4"/>
      <c r="AJ459" s="7"/>
      <c r="AK459" s="4" t="s">
        <v>167</v>
      </c>
      <c r="AL459" s="4">
        <v>42</v>
      </c>
      <c r="AM459" s="8" t="s">
        <v>162</v>
      </c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 t="s">
        <v>167</v>
      </c>
      <c r="AS459" s="4"/>
      <c r="AT459" s="4"/>
      <c r="AU459" s="4"/>
      <c r="AV459" s="4" t="s">
        <v>167</v>
      </c>
      <c r="AW459" s="4"/>
      <c r="AX459" s="4" t="s">
        <v>167</v>
      </c>
      <c r="AY459" s="4" t="s">
        <v>167</v>
      </c>
      <c r="AZ459" s="4"/>
      <c r="BA459" s="4"/>
      <c r="BB459" s="4"/>
      <c r="BC459" s="4"/>
      <c r="BD459" s="4"/>
      <c r="BE459" s="4"/>
      <c r="BF459" s="7"/>
      <c r="BG459" s="4" t="s">
        <v>167</v>
      </c>
      <c r="BH459" s="4"/>
      <c r="BI459" s="4" t="s">
        <v>167</v>
      </c>
      <c r="BJ459" s="4" t="s">
        <v>167</v>
      </c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 t="s">
        <v>162</v>
      </c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2">
        <v>40</v>
      </c>
      <c r="EN459" s="23"/>
      <c r="EO459" s="23"/>
      <c r="EP459" s="23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 t="s">
        <v>167</v>
      </c>
      <c r="P460" s="6"/>
      <c r="Q460" s="6"/>
      <c r="R460" s="4"/>
      <c r="S460" s="4"/>
      <c r="T460" s="7"/>
      <c r="U460" s="4"/>
      <c r="V460" s="4"/>
      <c r="W460" s="4" t="s">
        <v>167</v>
      </c>
      <c r="X460" s="4" t="s">
        <v>167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 t="s">
        <v>161</v>
      </c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 t="s">
        <v>167</v>
      </c>
      <c r="BL460" s="7"/>
      <c r="BM460" s="4"/>
      <c r="BN460" s="4"/>
      <c r="BO460" s="4"/>
      <c r="BP460" s="4"/>
      <c r="BQ460" s="4"/>
      <c r="BR460" s="4"/>
      <c r="BS460" s="4"/>
      <c r="BT460" s="4"/>
      <c r="BU460" s="4" t="s">
        <v>167</v>
      </c>
      <c r="BV460" s="7"/>
      <c r="BW460" s="6">
        <v>43</v>
      </c>
      <c r="BX460" s="8" t="s">
        <v>159</v>
      </c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2">
        <v>41</v>
      </c>
      <c r="EN460" s="23"/>
      <c r="EO460" s="23"/>
      <c r="EP460" s="23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 t="s">
        <v>167</v>
      </c>
      <c r="P461" s="6"/>
      <c r="Q461" s="6" t="s">
        <v>167</v>
      </c>
      <c r="R461" s="4" t="s">
        <v>167</v>
      </c>
      <c r="S461" s="4" t="s">
        <v>167</v>
      </c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 t="s">
        <v>167</v>
      </c>
      <c r="AL461" s="4">
        <v>44</v>
      </c>
      <c r="AM461" s="8" t="s">
        <v>159</v>
      </c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 t="s">
        <v>167</v>
      </c>
      <c r="AS461" s="4"/>
      <c r="AT461" s="4" t="s">
        <v>167</v>
      </c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 t="s">
        <v>167</v>
      </c>
      <c r="BH461" s="4"/>
      <c r="BI461" s="7"/>
      <c r="BJ461" s="4" t="s">
        <v>167</v>
      </c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 t="s">
        <v>161</v>
      </c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2">
        <v>42</v>
      </c>
      <c r="EN461" s="23"/>
      <c r="EO461" s="23"/>
      <c r="EP461" s="23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 t="s">
        <v>167</v>
      </c>
      <c r="P462" s="6"/>
      <c r="Q462" s="6" t="s">
        <v>167</v>
      </c>
      <c r="R462" s="7"/>
      <c r="S462" s="4"/>
      <c r="T462" s="4" t="s">
        <v>167</v>
      </c>
      <c r="U462" s="4" t="s">
        <v>167</v>
      </c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 t="s">
        <v>167</v>
      </c>
      <c r="AK462" s="4" t="s">
        <v>167</v>
      </c>
      <c r="AL462" s="4">
        <v>45</v>
      </c>
      <c r="AM462" s="8" t="s">
        <v>161</v>
      </c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2">
        <v>43</v>
      </c>
      <c r="EN462" s="23"/>
      <c r="EO462" s="23"/>
      <c r="EP462" s="23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 t="s">
        <v>167</v>
      </c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 t="s">
        <v>167</v>
      </c>
      <c r="AJ463" s="4"/>
      <c r="AK463" s="4"/>
      <c r="AL463" s="4">
        <v>46</v>
      </c>
      <c r="AM463" s="8" t="s">
        <v>162</v>
      </c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2">
        <v>44</v>
      </c>
      <c r="EN463" s="23"/>
      <c r="EO463" s="23"/>
      <c r="EP463" s="23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 t="s">
        <v>167</v>
      </c>
      <c r="P464" s="6"/>
      <c r="Q464" s="6" t="s">
        <v>167</v>
      </c>
      <c r="R464" s="4"/>
      <c r="S464" s="4"/>
      <c r="T464" s="7" t="s">
        <v>167</v>
      </c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 t="s">
        <v>167</v>
      </c>
      <c r="AK464" s="4" t="s">
        <v>167</v>
      </c>
      <c r="AL464" s="4">
        <v>47</v>
      </c>
      <c r="AM464" s="8" t="s">
        <v>160</v>
      </c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2">
        <v>45</v>
      </c>
      <c r="EN464" s="23"/>
      <c r="EO464" s="23"/>
      <c r="EP464" s="23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 t="s">
        <v>167</v>
      </c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 t="s">
        <v>167</v>
      </c>
      <c r="AJ465" s="4"/>
      <c r="AK465" s="4"/>
      <c r="AL465" s="4">
        <v>48</v>
      </c>
      <c r="AM465" s="8" t="s">
        <v>160</v>
      </c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2">
        <v>46</v>
      </c>
      <c r="EN465" s="23"/>
      <c r="EO465" s="23"/>
      <c r="EP465" s="23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 t="s">
        <v>167</v>
      </c>
      <c r="P466" s="6"/>
      <c r="Q466" s="6" t="s">
        <v>167</v>
      </c>
      <c r="R466" s="4" t="s">
        <v>167</v>
      </c>
      <c r="S466" s="7" t="s">
        <v>167</v>
      </c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 t="s">
        <v>167</v>
      </c>
      <c r="AL466" s="4">
        <v>49</v>
      </c>
      <c r="AM466" s="8" t="s">
        <v>162</v>
      </c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2">
        <v>47</v>
      </c>
      <c r="EN466" s="23"/>
      <c r="EO466" s="23"/>
      <c r="EP466" s="23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 t="s">
        <v>167</v>
      </c>
      <c r="P467" s="6"/>
      <c r="Q467" s="6" t="s">
        <v>167</v>
      </c>
      <c r="R467" s="4" t="s">
        <v>167</v>
      </c>
      <c r="S467" s="4"/>
      <c r="T467" s="4"/>
      <c r="U467" s="7"/>
      <c r="V467" s="4"/>
      <c r="W467" s="4" t="s">
        <v>167</v>
      </c>
      <c r="X467" s="4"/>
      <c r="Y467" s="4"/>
      <c r="Z467" s="4" t="s">
        <v>167</v>
      </c>
      <c r="AA467" s="4"/>
      <c r="AB467" s="4"/>
      <c r="AC467" s="4"/>
      <c r="AD467" s="4"/>
      <c r="AE467" s="4"/>
      <c r="AF467" s="4"/>
      <c r="AG467" s="4" t="s">
        <v>167</v>
      </c>
      <c r="AH467" s="4"/>
      <c r="AI467" s="4"/>
      <c r="AJ467" s="4"/>
      <c r="AK467" s="4"/>
      <c r="AL467" s="4">
        <v>50</v>
      </c>
      <c r="AM467" s="8" t="s">
        <v>160</v>
      </c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2">
        <v>48</v>
      </c>
      <c r="EN467" s="23"/>
      <c r="EO467" s="23"/>
      <c r="EP467" s="23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 t="s">
        <v>167</v>
      </c>
      <c r="P468" s="6"/>
      <c r="Q468" s="6"/>
      <c r="R468" s="4"/>
      <c r="S468" s="4"/>
      <c r="T468" s="4"/>
      <c r="U468" s="4"/>
      <c r="V468" s="4" t="s">
        <v>167</v>
      </c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 t="s">
        <v>167</v>
      </c>
      <c r="AL468" s="4">
        <v>51</v>
      </c>
      <c r="AM468" s="8" t="s">
        <v>162</v>
      </c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2">
        <v>49</v>
      </c>
      <c r="EN468" s="23"/>
      <c r="EO468" s="23"/>
      <c r="EP468" s="23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 t="s">
        <v>167</v>
      </c>
      <c r="P469" s="6"/>
      <c r="Q469" s="6"/>
      <c r="R469" s="4"/>
      <c r="S469" s="4"/>
      <c r="T469" s="4"/>
      <c r="U469" s="4"/>
      <c r="V469" s="4" t="s">
        <v>167</v>
      </c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 t="s">
        <v>167</v>
      </c>
      <c r="AL469" s="4">
        <v>52</v>
      </c>
      <c r="AM469" s="8" t="s">
        <v>160</v>
      </c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2">
        <v>50</v>
      </c>
      <c r="EN469" s="23"/>
      <c r="EO469" s="23"/>
      <c r="EP469" s="23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2">
        <v>51</v>
      </c>
      <c r="EN470" s="23"/>
      <c r="EO470" s="23"/>
      <c r="EP470" s="23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2">
        <v>52</v>
      </c>
      <c r="EN471" s="25"/>
      <c r="EO471" s="23"/>
      <c r="EP471" s="25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2">
        <v>53</v>
      </c>
      <c r="EN472" s="23"/>
      <c r="EO472" s="23"/>
      <c r="EP472" s="23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2">
        <v>54</v>
      </c>
      <c r="EN473" s="23"/>
      <c r="EO473" s="23"/>
      <c r="EP473" s="23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2">
        <v>55</v>
      </c>
      <c r="EN474" s="23"/>
      <c r="EO474" s="23"/>
      <c r="EP474" s="23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2">
        <v>56</v>
      </c>
      <c r="EN475" s="23"/>
      <c r="EO475" s="23"/>
      <c r="EP475" s="23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2">
        <v>57</v>
      </c>
      <c r="EN476" s="23"/>
      <c r="EO476" s="23"/>
      <c r="EP476" s="23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2">
        <v>58</v>
      </c>
      <c r="EN477" s="23"/>
      <c r="EO477" s="23"/>
      <c r="EP477" s="23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 t="s">
        <v>167</v>
      </c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 t="s">
        <v>167</v>
      </c>
      <c r="CU478" s="4"/>
      <c r="CV478" s="4"/>
      <c r="CW478" s="4"/>
      <c r="CX478" s="4"/>
      <c r="CY478" s="4"/>
      <c r="CZ478" s="4"/>
      <c r="DA478" s="4"/>
      <c r="DB478" s="4"/>
      <c r="DC478" s="4" t="s">
        <v>167</v>
      </c>
      <c r="DD478" s="4"/>
      <c r="DE478" s="4"/>
      <c r="DF478" s="4"/>
      <c r="DG478" s="4"/>
      <c r="DH478" s="4"/>
      <c r="DI478" s="4" t="s">
        <v>167</v>
      </c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 t="s">
        <v>160</v>
      </c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 t="s">
        <v>167</v>
      </c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 t="s">
        <v>167</v>
      </c>
      <c r="CT479" s="4" t="s">
        <v>167</v>
      </c>
      <c r="CU479" s="4"/>
      <c r="CV479" s="4"/>
      <c r="CW479" s="4"/>
      <c r="CX479" s="4" t="s">
        <v>167</v>
      </c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 t="s">
        <v>167</v>
      </c>
      <c r="DT479" s="4"/>
      <c r="DU479" s="4"/>
      <c r="DV479" s="4"/>
      <c r="DW479" s="4"/>
      <c r="DX479" s="4"/>
      <c r="DY479" s="4"/>
      <c r="DZ479" s="4" t="s">
        <v>167</v>
      </c>
      <c r="EA479" s="4"/>
      <c r="EB479" s="4"/>
      <c r="EC479" s="4"/>
      <c r="ED479" s="4"/>
      <c r="EE479" s="4"/>
      <c r="EF479" s="4"/>
      <c r="EG479" s="4"/>
      <c r="EH479" s="6">
        <v>2</v>
      </c>
      <c r="EI479" s="8" t="s">
        <v>160</v>
      </c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 t="s">
        <v>167</v>
      </c>
      <c r="CL480" s="4"/>
      <c r="CM480" s="4"/>
      <c r="CN480" s="4"/>
      <c r="CO480" s="4"/>
      <c r="CP480" s="4"/>
      <c r="CQ480" s="4"/>
      <c r="CR480" s="4"/>
      <c r="CS480" s="4"/>
      <c r="CT480" s="4" t="s">
        <v>167</v>
      </c>
      <c r="CU480" s="4"/>
      <c r="CV480" s="4"/>
      <c r="CW480" s="4"/>
      <c r="CX480" s="4"/>
      <c r="CY480" s="4" t="s">
        <v>167</v>
      </c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 t="s">
        <v>161</v>
      </c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 t="s">
        <v>167</v>
      </c>
      <c r="CU481" s="4" t="s">
        <v>167</v>
      </c>
      <c r="CV481" s="4"/>
      <c r="CW481" s="4"/>
      <c r="CX481" s="4"/>
      <c r="CY481" s="4" t="s">
        <v>167</v>
      </c>
      <c r="CZ481" s="4" t="s">
        <v>167</v>
      </c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 t="s">
        <v>159</v>
      </c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 t="s">
        <v>167</v>
      </c>
      <c r="CO482" s="4"/>
      <c r="CP482" s="4"/>
      <c r="CQ482" s="4"/>
      <c r="CR482" s="4"/>
      <c r="CS482" s="4"/>
      <c r="CT482" s="4" t="s">
        <v>167</v>
      </c>
      <c r="CU482" s="4"/>
      <c r="CV482" s="4"/>
      <c r="CW482" s="4"/>
      <c r="CX482" s="4"/>
      <c r="CY482" s="4"/>
      <c r="CZ482" s="4"/>
      <c r="DA482" s="4"/>
      <c r="DB482" s="4"/>
      <c r="DC482" s="4" t="s">
        <v>167</v>
      </c>
      <c r="DD482" s="4" t="s">
        <v>167</v>
      </c>
      <c r="DE482" s="4"/>
      <c r="DF482" s="4"/>
      <c r="DG482" s="4"/>
      <c r="DH482" s="4"/>
      <c r="DI482" s="4" t="s">
        <v>167</v>
      </c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 t="s">
        <v>162</v>
      </c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 t="s">
        <v>167</v>
      </c>
      <c r="CK483" s="4"/>
      <c r="CL483" s="4"/>
      <c r="CM483" s="4"/>
      <c r="CN483" s="4"/>
      <c r="CO483" s="4"/>
      <c r="CP483" s="4"/>
      <c r="CQ483" s="4"/>
      <c r="CR483" s="4"/>
      <c r="CS483" s="4"/>
      <c r="CT483" s="4" t="s">
        <v>167</v>
      </c>
      <c r="CU483" s="4"/>
      <c r="CV483" s="4"/>
      <c r="CW483" s="4"/>
      <c r="CX483" s="4"/>
      <c r="CY483" s="4" t="s">
        <v>167</v>
      </c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 t="s">
        <v>167</v>
      </c>
      <c r="DT483" s="4"/>
      <c r="DU483" s="4"/>
      <c r="DV483" s="4"/>
      <c r="DW483" s="4"/>
      <c r="DX483" s="4"/>
      <c r="DY483" s="4" t="s">
        <v>167</v>
      </c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 t="s">
        <v>159</v>
      </c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 t="s">
        <v>167</v>
      </c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 t="s">
        <v>167</v>
      </c>
      <c r="CU484" s="4"/>
      <c r="CV484" s="4"/>
      <c r="CW484" s="4"/>
      <c r="CX484" s="4"/>
      <c r="CY484" s="4" t="s">
        <v>167</v>
      </c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 t="s">
        <v>161</v>
      </c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 t="s">
        <v>167</v>
      </c>
      <c r="CP485" s="4"/>
      <c r="CQ485" s="4"/>
      <c r="CR485" s="4"/>
      <c r="CS485" s="4"/>
      <c r="CT485" s="4" t="s">
        <v>167</v>
      </c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 t="s">
        <v>167</v>
      </c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 t="s">
        <v>160</v>
      </c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 t="s">
        <v>167</v>
      </c>
      <c r="CM486" s="4"/>
      <c r="CN486" s="4"/>
      <c r="CO486" s="4"/>
      <c r="CP486" s="4"/>
      <c r="CQ486" s="4"/>
      <c r="CR486" s="4"/>
      <c r="CS486" s="4"/>
      <c r="CT486" s="4" t="s">
        <v>167</v>
      </c>
      <c r="CU486" s="4" t="s">
        <v>167</v>
      </c>
      <c r="CV486" s="4"/>
      <c r="CW486" s="4"/>
      <c r="CX486" s="4"/>
      <c r="CY486" s="4" t="s">
        <v>167</v>
      </c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 t="s">
        <v>161</v>
      </c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 t="s">
        <v>167</v>
      </c>
      <c r="CF487" s="4"/>
      <c r="CG487" s="4"/>
      <c r="CH487" s="4"/>
      <c r="CI487" s="4"/>
      <c r="CJ487" s="4"/>
      <c r="CK487" s="4"/>
      <c r="CL487" s="4"/>
      <c r="CM487" s="4" t="s">
        <v>167</v>
      </c>
      <c r="CN487" s="4"/>
      <c r="CO487" s="4"/>
      <c r="CP487" s="4"/>
      <c r="CQ487" s="4"/>
      <c r="CR487" s="4"/>
      <c r="CS487" s="4" t="s">
        <v>167</v>
      </c>
      <c r="CT487" s="4" t="s">
        <v>167</v>
      </c>
      <c r="CU487" s="4"/>
      <c r="CV487" s="4"/>
      <c r="CW487" s="4"/>
      <c r="CX487" s="4" t="s">
        <v>167</v>
      </c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 t="s">
        <v>167</v>
      </c>
      <c r="DT487" s="4" t="s">
        <v>167</v>
      </c>
      <c r="DU487" s="4" t="s">
        <v>167</v>
      </c>
      <c r="DV487" s="4"/>
      <c r="DW487" s="4"/>
      <c r="DX487" s="4"/>
      <c r="DY487" s="4" t="s">
        <v>167</v>
      </c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 t="s">
        <v>162</v>
      </c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 t="s">
        <v>167</v>
      </c>
      <c r="CJ488" s="4"/>
      <c r="CK488" s="4"/>
      <c r="CL488" s="4"/>
      <c r="CM488" s="4"/>
      <c r="CN488" s="4"/>
      <c r="CO488" s="4" t="s">
        <v>167</v>
      </c>
      <c r="CP488" s="4"/>
      <c r="CQ488" s="4"/>
      <c r="CR488" s="4"/>
      <c r="CS488" s="4"/>
      <c r="CT488" s="4" t="s">
        <v>167</v>
      </c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 t="s">
        <v>167</v>
      </c>
      <c r="DG488" s="4"/>
      <c r="DH488" s="4"/>
      <c r="DI488" s="4" t="s">
        <v>167</v>
      </c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 t="s">
        <v>160</v>
      </c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 t="s">
        <v>167</v>
      </c>
      <c r="CU489" s="4"/>
      <c r="CV489" s="4" t="s">
        <v>167</v>
      </c>
      <c r="CW489" s="4"/>
      <c r="CX489" s="4"/>
      <c r="CY489" s="4" t="s">
        <v>167</v>
      </c>
      <c r="CZ489" s="4" t="s">
        <v>167</v>
      </c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 t="s">
        <v>167</v>
      </c>
      <c r="DT489" s="4"/>
      <c r="DU489" s="4"/>
      <c r="DV489" s="4"/>
      <c r="DW489" s="4"/>
      <c r="DX489" s="4"/>
      <c r="DY489" s="4" t="s">
        <v>167</v>
      </c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 t="s">
        <v>162</v>
      </c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 t="s">
        <v>167</v>
      </c>
      <c r="CU490" s="4" t="s">
        <v>167</v>
      </c>
      <c r="CV490" s="4"/>
      <c r="CW490" s="4"/>
      <c r="CX490" s="4"/>
      <c r="CY490" s="4" t="s">
        <v>167</v>
      </c>
      <c r="CZ490" s="4" t="s">
        <v>167</v>
      </c>
      <c r="DA490" s="4"/>
      <c r="DB490" s="4"/>
      <c r="DC490" s="4"/>
      <c r="DD490" s="4"/>
      <c r="DE490" s="4"/>
      <c r="DF490" s="4" t="s">
        <v>167</v>
      </c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 t="s">
        <v>159</v>
      </c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 t="s">
        <v>167</v>
      </c>
      <c r="CF491" s="4"/>
      <c r="CG491" s="4"/>
      <c r="CH491" s="4"/>
      <c r="CI491" s="4"/>
      <c r="CJ491" s="4"/>
      <c r="CK491" s="4"/>
      <c r="CL491" s="4"/>
      <c r="CM491" s="4" t="s">
        <v>167</v>
      </c>
      <c r="CN491" s="4"/>
      <c r="CO491" s="4"/>
      <c r="CP491" s="4"/>
      <c r="CQ491" s="4"/>
      <c r="CR491" s="4"/>
      <c r="CS491" s="4" t="s">
        <v>167</v>
      </c>
      <c r="CT491" s="4" t="s">
        <v>167</v>
      </c>
      <c r="CU491" s="4"/>
      <c r="CV491" s="4"/>
      <c r="CW491" s="4"/>
      <c r="CX491" s="4" t="s">
        <v>167</v>
      </c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 t="s">
        <v>159</v>
      </c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 t="s">
        <v>167</v>
      </c>
      <c r="CM492" s="4"/>
      <c r="CN492" s="4"/>
      <c r="CO492" s="4"/>
      <c r="CP492" s="4"/>
      <c r="CQ492" s="4"/>
      <c r="CR492" s="4"/>
      <c r="CS492" s="4"/>
      <c r="CT492" s="4" t="s">
        <v>167</v>
      </c>
      <c r="CU492" s="4"/>
      <c r="CV492" s="4" t="s">
        <v>167</v>
      </c>
      <c r="CW492" s="4"/>
      <c r="CX492" s="4"/>
      <c r="CY492" s="4" t="s">
        <v>167</v>
      </c>
      <c r="CZ492" s="4" t="s">
        <v>167</v>
      </c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 t="s">
        <v>167</v>
      </c>
      <c r="DT492" s="4"/>
      <c r="DU492" s="4"/>
      <c r="DV492" s="4"/>
      <c r="DW492" s="4"/>
      <c r="DX492" s="4"/>
      <c r="DY492" s="4" t="s">
        <v>167</v>
      </c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 t="s">
        <v>162</v>
      </c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 t="s">
        <v>167</v>
      </c>
      <c r="CD493" s="4"/>
      <c r="CE493" s="4"/>
      <c r="CF493" s="4"/>
      <c r="CG493" s="4"/>
      <c r="CH493" s="4"/>
      <c r="CI493" s="4"/>
      <c r="CJ493" s="4"/>
      <c r="CK493" s="4"/>
      <c r="CL493" s="4" t="s">
        <v>167</v>
      </c>
      <c r="CM493" s="4"/>
      <c r="CN493" s="4"/>
      <c r="CO493" s="4"/>
      <c r="CP493" s="4"/>
      <c r="CQ493" s="4"/>
      <c r="CR493" s="4"/>
      <c r="CS493" s="4"/>
      <c r="CT493" s="4" t="s">
        <v>167</v>
      </c>
      <c r="CU493" s="4"/>
      <c r="CV493" s="4"/>
      <c r="CW493" s="4"/>
      <c r="CX493" s="4"/>
      <c r="CY493" s="4" t="s">
        <v>167</v>
      </c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 t="s">
        <v>677</v>
      </c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 t="s">
        <v>167</v>
      </c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 t="s">
        <v>167</v>
      </c>
      <c r="CU494" s="4"/>
      <c r="CV494" s="4"/>
      <c r="CW494" s="4"/>
      <c r="CX494" s="4"/>
      <c r="CY494" s="4" t="s">
        <v>167</v>
      </c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 t="s">
        <v>167</v>
      </c>
      <c r="DT494" s="4"/>
      <c r="DU494" s="4"/>
      <c r="DV494" s="4"/>
      <c r="DW494" s="4"/>
      <c r="DX494" s="4"/>
      <c r="DY494" s="4" t="s">
        <v>167</v>
      </c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>
        <v>3.75</v>
      </c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 t="s">
        <v>167</v>
      </c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 t="s">
        <v>167</v>
      </c>
      <c r="CP495" s="4"/>
      <c r="CQ495" s="4"/>
      <c r="CR495" s="4"/>
      <c r="CS495" s="4" t="s">
        <v>167</v>
      </c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 t="s">
        <v>167</v>
      </c>
      <c r="DK495" s="4"/>
      <c r="DL495" s="4"/>
      <c r="DM495" s="4"/>
      <c r="DN495" s="4" t="s">
        <v>167</v>
      </c>
      <c r="DO495" s="4"/>
      <c r="DP495" s="4" t="s">
        <v>167</v>
      </c>
      <c r="DQ495" s="4" t="s">
        <v>167</v>
      </c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>
        <v>30</v>
      </c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 t="s">
        <v>167</v>
      </c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 t="s">
        <v>167</v>
      </c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 t="s">
        <v>167</v>
      </c>
      <c r="DT496" s="4"/>
      <c r="DU496" s="4"/>
      <c r="DV496" s="4"/>
      <c r="DW496" s="4"/>
      <c r="DX496" s="4"/>
      <c r="DY496" s="4" t="s">
        <v>167</v>
      </c>
      <c r="DZ496" s="4" t="s">
        <v>167</v>
      </c>
      <c r="EA496" s="4"/>
      <c r="EB496" s="4"/>
      <c r="EC496" s="4"/>
      <c r="ED496" s="4"/>
      <c r="EE496" s="4"/>
      <c r="EF496" s="4"/>
      <c r="EG496" s="4"/>
      <c r="EH496" s="6">
        <v>19</v>
      </c>
      <c r="EI496" s="8">
        <v>1.5</v>
      </c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 t="s">
        <v>167</v>
      </c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 t="s">
        <v>167</v>
      </c>
      <c r="CO497" s="4"/>
      <c r="CP497" s="4"/>
      <c r="CQ497" s="4"/>
      <c r="CR497" s="4"/>
      <c r="CS497" s="4" t="s">
        <v>167</v>
      </c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 t="s">
        <v>167</v>
      </c>
      <c r="DK497" s="4"/>
      <c r="DL497" s="4"/>
      <c r="DM497" s="4" t="s">
        <v>167</v>
      </c>
      <c r="DN497" s="4"/>
      <c r="DO497" s="4"/>
      <c r="DP497" s="4"/>
      <c r="DQ497" s="4"/>
      <c r="DR497" s="4"/>
      <c r="DS497" s="4" t="s">
        <v>167</v>
      </c>
      <c r="DT497" s="4"/>
      <c r="DU497" s="4"/>
      <c r="DV497" s="4"/>
      <c r="DW497" s="4"/>
      <c r="DX497" s="4"/>
      <c r="DY497" s="4" t="s">
        <v>167</v>
      </c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>
        <v>0.16700000000000001</v>
      </c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591</v>
      </c>
      <c r="AR499" s="3"/>
      <c r="CB499" s="16" t="s">
        <v>195</v>
      </c>
      <c r="EM499" s="467"/>
      <c r="EN499" s="467"/>
      <c r="EO499" s="467"/>
      <c r="EP499" s="467"/>
    </row>
    <row r="500" spans="2:147" ht="21" customHeight="1" x14ac:dyDescent="0.45">
      <c r="B500" s="457" t="s">
        <v>297</v>
      </c>
      <c r="C500" s="457"/>
      <c r="D500" s="457"/>
      <c r="E500" s="457"/>
      <c r="F500" s="457"/>
      <c r="G500" s="457"/>
      <c r="H500" s="457"/>
      <c r="I500" s="20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 t="s">
        <v>629</v>
      </c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K500" s="18"/>
      <c r="EM500" s="464" t="s">
        <v>209</v>
      </c>
      <c r="EN500" s="465"/>
      <c r="EO500" s="465"/>
      <c r="EP500" s="466"/>
      <c r="EQ500" s="20"/>
    </row>
    <row r="501" spans="2:147" ht="15" customHeight="1" x14ac:dyDescent="0.45">
      <c r="B501" s="30"/>
      <c r="C501" s="458" t="s">
        <v>240</v>
      </c>
      <c r="D501" s="459"/>
      <c r="E501" s="460"/>
      <c r="F501" s="30" t="s">
        <v>242</v>
      </c>
      <c r="G501" s="30"/>
      <c r="H501" s="30" t="s">
        <v>254</v>
      </c>
      <c r="I501" s="8"/>
      <c r="J501" s="6">
        <v>1</v>
      </c>
      <c r="K501" s="6" t="s">
        <v>167</v>
      </c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 t="s">
        <v>167</v>
      </c>
      <c r="X501" s="4"/>
      <c r="Y501" s="4" t="s">
        <v>167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 t="s">
        <v>162</v>
      </c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 t="s">
        <v>167</v>
      </c>
      <c r="BL501" s="4"/>
      <c r="BM501" s="4"/>
      <c r="BN501" s="4"/>
      <c r="BO501" s="4"/>
      <c r="BP501" s="4" t="s">
        <v>167</v>
      </c>
      <c r="BQ501" s="4" t="s">
        <v>167</v>
      </c>
      <c r="BR501" s="4"/>
      <c r="BS501" s="4"/>
      <c r="BT501" s="4"/>
      <c r="BU501" s="7"/>
      <c r="BV501" s="4"/>
      <c r="BW501" s="6">
        <v>1</v>
      </c>
      <c r="BX501" s="8" t="s">
        <v>162</v>
      </c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 t="s">
        <v>167</v>
      </c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 t="s">
        <v>167</v>
      </c>
      <c r="DT501" s="4" t="s">
        <v>167</v>
      </c>
      <c r="DU501" s="4"/>
      <c r="DV501" s="4" t="s">
        <v>167</v>
      </c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 t="s">
        <v>160</v>
      </c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0" t="s">
        <v>179</v>
      </c>
      <c r="EN501" s="60" t="s">
        <v>180</v>
      </c>
      <c r="EO501" s="60" t="s">
        <v>181</v>
      </c>
      <c r="EP501" s="60" t="s">
        <v>182</v>
      </c>
      <c r="EQ501" s="8" t="str">
        <f>IF(ISERROR(MATCH(EM$500,INPUT!C$4:Y$4,0))&lt;&gt;TRUE,MATCH(EM$500,INPUT!C$4:Y$4,0),"")</f>
        <v/>
      </c>
    </row>
    <row r="502" spans="2:147" x14ac:dyDescent="0.45">
      <c r="B502" s="31" t="s">
        <v>181</v>
      </c>
      <c r="C502" s="55">
        <f>COUNTIF(AO501:AO552,"=TRUE")</f>
        <v>0</v>
      </c>
      <c r="D502" s="55">
        <v>52</v>
      </c>
      <c r="E502" s="41" t="str">
        <f>ROUND(C502/D502*100,0)&amp;"%"</f>
        <v>0%</v>
      </c>
      <c r="F502" s="23">
        <f>LOOKUP(COUNTIF(AO501:AO552,TRUE),EM502:EM554,EO502:EO554)*10</f>
        <v>0</v>
      </c>
      <c r="G502" s="23">
        <v>400</v>
      </c>
      <c r="H502" s="25"/>
      <c r="I502" s="8"/>
      <c r="J502" s="6">
        <v>2</v>
      </c>
      <c r="K502" s="6" t="s">
        <v>167</v>
      </c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 t="s">
        <v>167</v>
      </c>
      <c r="X502" s="4"/>
      <c r="Y502" s="4" t="s">
        <v>167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 t="s">
        <v>159</v>
      </c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 t="s">
        <v>167</v>
      </c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 t="s">
        <v>161</v>
      </c>
      <c r="BF502" s="4"/>
      <c r="BG502" s="4"/>
      <c r="BH502" s="4"/>
      <c r="BI502" s="4"/>
      <c r="BJ502" s="4"/>
      <c r="BK502" s="4" t="s">
        <v>167</v>
      </c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 t="s">
        <v>167</v>
      </c>
      <c r="BW502" s="6">
        <v>2</v>
      </c>
      <c r="BX502" s="8" t="s">
        <v>159</v>
      </c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 t="s">
        <v>167</v>
      </c>
      <c r="CU502" s="4"/>
      <c r="CV502" s="4"/>
      <c r="CW502" s="4"/>
      <c r="CX502" s="4" t="s">
        <v>167</v>
      </c>
      <c r="CY502" s="4" t="s">
        <v>167</v>
      </c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 t="s">
        <v>159</v>
      </c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2">
        <v>0</v>
      </c>
      <c r="EN502" s="23"/>
      <c r="EO502" s="23"/>
      <c r="EP502" s="23"/>
      <c r="EQ502" s="8" t="str">
        <f>IF(ISERROR(MATCH(EM$500,INPUT!C$4:Y$4,0))&lt;&gt;TRUE,MATCH(EM$500,INPUT!C$4:Y$4,0),"")</f>
        <v/>
      </c>
    </row>
    <row r="503" spans="2:147" x14ac:dyDescent="0.45">
      <c r="B503" s="32" t="s">
        <v>302</v>
      </c>
      <c r="C503" s="55">
        <f>COUNTIF(BZ501:BZ544,"=TRUE")</f>
        <v>0</v>
      </c>
      <c r="D503" s="55">
        <v>44</v>
      </c>
      <c r="E503" s="41" t="str">
        <f>ROUND(C503/D503*100,0)&amp;"%"</f>
        <v>0%</v>
      </c>
      <c r="F503" s="23">
        <f>LOOKUP(COUNTIF(BZ501:BZ544,TRUE),EM502:EM546,EP502:EP546)*10</f>
        <v>0</v>
      </c>
      <c r="G503" s="23">
        <v>400</v>
      </c>
      <c r="H503" s="25"/>
      <c r="I503" s="8"/>
      <c r="J503" s="6">
        <v>3</v>
      </c>
      <c r="K503" s="6" t="s">
        <v>167</v>
      </c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 t="s">
        <v>167</v>
      </c>
      <c r="X503" s="4"/>
      <c r="Y503" s="4" t="s">
        <v>167</v>
      </c>
      <c r="Z503" s="4"/>
      <c r="AA503" s="4"/>
      <c r="AB503" s="4"/>
      <c r="AC503" s="4"/>
      <c r="AD503" s="4"/>
      <c r="AE503" s="4"/>
      <c r="AF503" s="4"/>
      <c r="AG503" s="4" t="s">
        <v>167</v>
      </c>
      <c r="AH503" s="4"/>
      <c r="AI503" s="4"/>
      <c r="AJ503" s="4"/>
      <c r="AK503" s="4"/>
      <c r="AL503" s="4">
        <v>3</v>
      </c>
      <c r="AM503" s="8" t="s">
        <v>159</v>
      </c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 t="s">
        <v>167</v>
      </c>
      <c r="BL503" s="4"/>
      <c r="BM503" s="4"/>
      <c r="BN503" s="4"/>
      <c r="BO503" s="4"/>
      <c r="BP503" s="4"/>
      <c r="BQ503" s="4"/>
      <c r="BR503" s="4"/>
      <c r="BS503" s="4"/>
      <c r="BT503" s="7" t="s">
        <v>167</v>
      </c>
      <c r="BU503" s="4"/>
      <c r="BV503" s="4"/>
      <c r="BW503" s="6">
        <v>3</v>
      </c>
      <c r="BX503" s="8" t="s">
        <v>160</v>
      </c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 t="s">
        <v>167</v>
      </c>
      <c r="DT503" s="4"/>
      <c r="DU503" s="4"/>
      <c r="DV503" s="4"/>
      <c r="DW503" s="4"/>
      <c r="DX503" s="4"/>
      <c r="DY503" s="4"/>
      <c r="DZ503" s="4"/>
      <c r="EA503" s="4" t="s">
        <v>167</v>
      </c>
      <c r="EB503" s="4" t="s">
        <v>167</v>
      </c>
      <c r="EC503" s="4" t="s">
        <v>167</v>
      </c>
      <c r="ED503" s="4"/>
      <c r="EE503" s="4"/>
      <c r="EF503" s="4"/>
      <c r="EG503" s="4"/>
      <c r="EH503" s="6">
        <v>3</v>
      </c>
      <c r="EI503" s="8" t="s">
        <v>161</v>
      </c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2">
        <v>1</v>
      </c>
      <c r="EN503" s="23"/>
      <c r="EO503" s="23"/>
      <c r="EP503" s="23"/>
      <c r="EQ503" s="8" t="str">
        <f>IF(ISERROR(MATCH(EM$500,INPUT!C$4:Y$4,0))&lt;&gt;TRUE,MATCH(EM$500,INPUT!C$4:Y$4,0),"")</f>
        <v/>
      </c>
    </row>
    <row r="504" spans="2:147" x14ac:dyDescent="0.45">
      <c r="B504" s="32" t="s">
        <v>303</v>
      </c>
      <c r="C504" s="55">
        <f>SUM(C502:C503)</f>
        <v>0</v>
      </c>
      <c r="D504" s="55">
        <f>SUM(D502:D503)</f>
        <v>96</v>
      </c>
      <c r="E504" s="41" t="str">
        <f>ROUND(C504/D504*100,0)&amp;"%"</f>
        <v>0%</v>
      </c>
      <c r="F504" s="23">
        <f>SUM(F502:F503)</f>
        <v>0</v>
      </c>
      <c r="G504" s="23">
        <f>SUM(G502:G503)</f>
        <v>800</v>
      </c>
      <c r="H504" s="25" t="e">
        <f>LOOKUP(F504,EW$4:EW$64,EY$4:EY$64) &amp; "%"</f>
        <v>#N/A</v>
      </c>
      <c r="I504" s="8"/>
      <c r="J504" s="6">
        <v>4</v>
      </c>
      <c r="K504" s="6" t="s">
        <v>167</v>
      </c>
      <c r="L504" s="6"/>
      <c r="M504" s="6"/>
      <c r="N504" s="6"/>
      <c r="O504" s="6"/>
      <c r="P504" s="6"/>
      <c r="Q504" s="6" t="s">
        <v>167</v>
      </c>
      <c r="R504" s="4" t="s">
        <v>167</v>
      </c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 t="s">
        <v>167</v>
      </c>
      <c r="AH504" s="4"/>
      <c r="AI504" s="4"/>
      <c r="AJ504" s="4"/>
      <c r="AK504" s="4"/>
      <c r="AL504" s="4">
        <v>4</v>
      </c>
      <c r="AM504" s="8" t="s">
        <v>160</v>
      </c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 t="s">
        <v>167</v>
      </c>
      <c r="AS504" s="4"/>
      <c r="AT504" s="4"/>
      <c r="AU504" s="4"/>
      <c r="AV504" s="4" t="s">
        <v>167</v>
      </c>
      <c r="AW504" s="4"/>
      <c r="AX504" s="4" t="s">
        <v>167</v>
      </c>
      <c r="AY504" s="4"/>
      <c r="AZ504" s="4"/>
      <c r="BA504" s="4"/>
      <c r="BB504" s="7" t="s">
        <v>167</v>
      </c>
      <c r="BC504" s="7" t="s">
        <v>167</v>
      </c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 t="s">
        <v>159</v>
      </c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 t="s">
        <v>167</v>
      </c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 t="s">
        <v>167</v>
      </c>
      <c r="DT504" s="4"/>
      <c r="DU504" s="4"/>
      <c r="DV504" s="4"/>
      <c r="DW504" s="4"/>
      <c r="DX504" s="4" t="s">
        <v>167</v>
      </c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 t="s">
        <v>162</v>
      </c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2">
        <v>2</v>
      </c>
      <c r="EN504" s="23"/>
      <c r="EO504" s="23"/>
      <c r="EP504" s="23"/>
      <c r="EQ504" s="8" t="str">
        <f>IF(ISERROR(MATCH(EM$500,INPUT!C$4:Y$4,0))&lt;&gt;TRUE,MATCH(EM$500,INPUT!C$4:Y$4,0),"")</f>
        <v/>
      </c>
    </row>
    <row r="505" spans="2:147" ht="14.65" thickBot="1" x14ac:dyDescent="0.5">
      <c r="B505" s="33" t="s">
        <v>180</v>
      </c>
      <c r="C505" s="56">
        <f>COUNTIF(EK501:EK580,"=TRUE")</f>
        <v>0</v>
      </c>
      <c r="D505" s="56">
        <v>58</v>
      </c>
      <c r="E505" s="41" t="str">
        <f>ROUND(C505/D505*100,0)&amp;"%"</f>
        <v>0%</v>
      </c>
      <c r="F505" s="57">
        <f>LOOKUP(COUNTIF(EK501:EK580,TRUE),EM502:EM560,EN502:EN560)</f>
        <v>0</v>
      </c>
      <c r="G505" s="57">
        <v>800</v>
      </c>
      <c r="H505" s="34" t="e">
        <f>LOOKUP(F505,EW$4:EW$64,FA$4:FA$64) &amp; "%"</f>
        <v>#N/A</v>
      </c>
      <c r="I505" s="8"/>
      <c r="J505" s="6">
        <v>5</v>
      </c>
      <c r="K505" s="6" t="s">
        <v>167</v>
      </c>
      <c r="L505" s="6"/>
      <c r="M505" s="6"/>
      <c r="N505" s="6"/>
      <c r="O505" s="6"/>
      <c r="P505" s="6"/>
      <c r="Q505" s="6" t="s">
        <v>167</v>
      </c>
      <c r="R505" s="4"/>
      <c r="S505" s="4"/>
      <c r="T505" s="4" t="s">
        <v>167</v>
      </c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 t="s">
        <v>167</v>
      </c>
      <c r="AK505" s="4"/>
      <c r="AL505" s="4">
        <v>5</v>
      </c>
      <c r="AM505" s="8" t="s">
        <v>162</v>
      </c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 t="s">
        <v>167</v>
      </c>
      <c r="BL505" s="4"/>
      <c r="BM505" s="7" t="s">
        <v>167</v>
      </c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 t="s">
        <v>161</v>
      </c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 t="s">
        <v>167</v>
      </c>
      <c r="CN505" s="4"/>
      <c r="CO505" s="4"/>
      <c r="CP505" s="4"/>
      <c r="CQ505" s="4"/>
      <c r="CR505" s="4"/>
      <c r="CS505" s="4"/>
      <c r="CT505" s="4" t="s">
        <v>167</v>
      </c>
      <c r="CU505" s="4" t="s">
        <v>167</v>
      </c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 t="s">
        <v>161</v>
      </c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2">
        <v>3</v>
      </c>
      <c r="EN505" s="23"/>
      <c r="EO505" s="23"/>
      <c r="EP505" s="23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5" t="s">
        <v>257</v>
      </c>
      <c r="C506" s="36">
        <f>SUM(C502,C503,C505)</f>
        <v>0</v>
      </c>
      <c r="D506" s="36">
        <f>SUM(D502,D503,D505)</f>
        <v>154</v>
      </c>
      <c r="E506" s="41" t="str">
        <f>ROUND(C506/D506*100,0)&amp;"%"</f>
        <v>0%</v>
      </c>
      <c r="F506" s="37">
        <f>SUM(F502,F503,F505)</f>
        <v>0</v>
      </c>
      <c r="G506" s="54">
        <f>SUM(G502,G503,G505)</f>
        <v>1600</v>
      </c>
      <c r="H506" s="38" t="e">
        <f>LOOKUP(F506,ES$4:ES$124,EU$4:EU$124) &amp; "%"</f>
        <v>#N/A</v>
      </c>
      <c r="I506" s="8"/>
      <c r="J506" s="6">
        <v>6</v>
      </c>
      <c r="K506" s="6" t="s">
        <v>167</v>
      </c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 t="s">
        <v>167</v>
      </c>
      <c r="AJ506" s="4"/>
      <c r="AK506" s="4" t="s">
        <v>167</v>
      </c>
      <c r="AL506" s="4">
        <v>6</v>
      </c>
      <c r="AM506" s="8" t="s">
        <v>160</v>
      </c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 t="s">
        <v>167</v>
      </c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 t="s">
        <v>167</v>
      </c>
      <c r="BW506" s="6">
        <v>6</v>
      </c>
      <c r="BX506" s="8" t="s">
        <v>161</v>
      </c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 t="s">
        <v>167</v>
      </c>
      <c r="CU506" s="4" t="s">
        <v>167</v>
      </c>
      <c r="CV506" s="4"/>
      <c r="CW506" s="4"/>
      <c r="CX506" s="4"/>
      <c r="CY506" s="4" t="s">
        <v>167</v>
      </c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 t="s">
        <v>161</v>
      </c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2">
        <v>4</v>
      </c>
      <c r="EN506" s="23"/>
      <c r="EO506" s="23"/>
      <c r="EP506" s="23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 t="s">
        <v>167</v>
      </c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 t="s">
        <v>167</v>
      </c>
      <c r="X507" s="4"/>
      <c r="Y507" s="4"/>
      <c r="Z507" s="4" t="s">
        <v>167</v>
      </c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 t="s">
        <v>167</v>
      </c>
      <c r="AL507" s="4">
        <v>7</v>
      </c>
      <c r="AM507" s="8" t="s">
        <v>161</v>
      </c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 t="s">
        <v>167</v>
      </c>
      <c r="AS507" s="4"/>
      <c r="AT507" s="4"/>
      <c r="AU507" s="4"/>
      <c r="AV507" s="4" t="s">
        <v>162</v>
      </c>
      <c r="AW507" s="4"/>
      <c r="AX507" s="4"/>
      <c r="AY507" s="4"/>
      <c r="AZ507" s="4"/>
      <c r="BA507" s="4"/>
      <c r="BB507" s="7"/>
      <c r="BC507" s="4"/>
      <c r="BD507" s="4"/>
      <c r="BE507" s="4"/>
      <c r="BF507" s="4" t="s">
        <v>167</v>
      </c>
      <c r="BG507" s="4" t="s">
        <v>167</v>
      </c>
      <c r="BH507" s="4"/>
      <c r="BI507" s="4"/>
      <c r="BJ507" s="4" t="s">
        <v>650</v>
      </c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 t="s">
        <v>160</v>
      </c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 t="s">
        <v>167</v>
      </c>
      <c r="CH507" s="4"/>
      <c r="CI507" s="4"/>
      <c r="CJ507" s="4"/>
      <c r="CK507" s="4"/>
      <c r="CL507" s="4"/>
      <c r="CM507" s="4"/>
      <c r="CN507" s="4"/>
      <c r="CO507" s="4" t="s">
        <v>167</v>
      </c>
      <c r="CP507" s="4"/>
      <c r="CQ507" s="4"/>
      <c r="CR507" s="4"/>
      <c r="CS507" s="4"/>
      <c r="CT507" s="4" t="s">
        <v>167</v>
      </c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 t="s">
        <v>167</v>
      </c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 t="s">
        <v>159</v>
      </c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2">
        <v>5</v>
      </c>
      <c r="EN507" s="23"/>
      <c r="EO507" s="23"/>
      <c r="EP507" s="23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 t="s">
        <v>167</v>
      </c>
      <c r="L508" s="6"/>
      <c r="M508" s="6"/>
      <c r="N508" s="6"/>
      <c r="O508" s="6"/>
      <c r="P508" s="6"/>
      <c r="Q508" s="6" t="s">
        <v>167</v>
      </c>
      <c r="R508" s="4"/>
      <c r="S508" s="4"/>
      <c r="T508" s="4" t="s">
        <v>167</v>
      </c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 t="s">
        <v>167</v>
      </c>
      <c r="AK508" s="4" t="s">
        <v>167</v>
      </c>
      <c r="AL508" s="4">
        <v>8</v>
      </c>
      <c r="AM508" s="8" t="s">
        <v>160</v>
      </c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 t="s">
        <v>167</v>
      </c>
      <c r="AS508" s="4"/>
      <c r="AT508" s="4"/>
      <c r="AU508" s="4"/>
      <c r="AV508" s="4" t="s">
        <v>167</v>
      </c>
      <c r="AW508" s="4"/>
      <c r="AX508" s="4"/>
      <c r="AY508" s="4"/>
      <c r="AZ508" s="4"/>
      <c r="BA508" s="4"/>
      <c r="BB508" s="4"/>
      <c r="BC508" s="4"/>
      <c r="BD508" s="4"/>
      <c r="BE508" s="4"/>
      <c r="BF508" s="4" t="s">
        <v>167</v>
      </c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 t="s">
        <v>162</v>
      </c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 t="s">
        <v>167</v>
      </c>
      <c r="CH508" s="4"/>
      <c r="CI508" s="4"/>
      <c r="CJ508" s="4"/>
      <c r="CK508" s="4"/>
      <c r="CL508" s="4"/>
      <c r="CM508" s="4"/>
      <c r="CN508" s="4"/>
      <c r="CO508" s="4" t="s">
        <v>167</v>
      </c>
      <c r="CP508" s="4"/>
      <c r="CQ508" s="4"/>
      <c r="CR508" s="4"/>
      <c r="CS508" s="4"/>
      <c r="CT508" s="4" t="s">
        <v>167</v>
      </c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 t="s">
        <v>167</v>
      </c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 t="s">
        <v>161</v>
      </c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2">
        <v>6</v>
      </c>
      <c r="EN508" s="23"/>
      <c r="EO508" s="23"/>
      <c r="EP508" s="23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 t="s">
        <v>167</v>
      </c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 t="s">
        <v>167</v>
      </c>
      <c r="AJ509" s="4"/>
      <c r="AK509" s="4" t="s">
        <v>167</v>
      </c>
      <c r="AL509" s="4">
        <v>9</v>
      </c>
      <c r="AM509" s="8" t="s">
        <v>162</v>
      </c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 t="s">
        <v>167</v>
      </c>
      <c r="BL509" s="7"/>
      <c r="BM509" s="4"/>
      <c r="BN509" s="4"/>
      <c r="BO509" s="4" t="s">
        <v>167</v>
      </c>
      <c r="BP509" s="4"/>
      <c r="BQ509" s="4"/>
      <c r="BR509" s="4"/>
      <c r="BS509" s="4"/>
      <c r="BT509" s="4"/>
      <c r="BU509" s="4"/>
      <c r="BV509" s="7"/>
      <c r="BW509" s="6">
        <v>9</v>
      </c>
      <c r="BX509" s="8" t="s">
        <v>159</v>
      </c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 t="s">
        <v>167</v>
      </c>
      <c r="CU509" s="4"/>
      <c r="CV509" s="4"/>
      <c r="CW509" s="4"/>
      <c r="CX509" s="4"/>
      <c r="CY509" s="4" t="s">
        <v>167</v>
      </c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 t="s">
        <v>159</v>
      </c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2">
        <v>7</v>
      </c>
      <c r="EN509" s="23"/>
      <c r="EO509" s="23"/>
      <c r="EP509" s="23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 t="s">
        <v>167</v>
      </c>
      <c r="L510" s="6"/>
      <c r="M510" s="6"/>
      <c r="N510" s="6"/>
      <c r="O510" s="6"/>
      <c r="P510" s="6"/>
      <c r="Q510" s="6" t="s">
        <v>167</v>
      </c>
      <c r="R510" s="4" t="s">
        <v>167</v>
      </c>
      <c r="S510" s="4" t="s">
        <v>167</v>
      </c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 t="s">
        <v>162</v>
      </c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 t="s">
        <v>167</v>
      </c>
      <c r="BL510" s="4"/>
      <c r="BM510" s="7" t="s">
        <v>167</v>
      </c>
      <c r="BN510" s="4" t="s">
        <v>167</v>
      </c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 t="s">
        <v>162</v>
      </c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 t="s">
        <v>167</v>
      </c>
      <c r="DT510" s="4"/>
      <c r="DU510" s="4"/>
      <c r="DV510" s="4"/>
      <c r="DW510" s="4"/>
      <c r="DX510" s="4"/>
      <c r="DY510" s="4"/>
      <c r="DZ510" s="4" t="s">
        <v>167</v>
      </c>
      <c r="EA510" s="4" t="s">
        <v>167</v>
      </c>
      <c r="EB510" s="4"/>
      <c r="EC510" s="4" t="s">
        <v>167</v>
      </c>
      <c r="ED510" s="4"/>
      <c r="EE510" s="4"/>
      <c r="EF510" s="4"/>
      <c r="EG510" s="4"/>
      <c r="EH510" s="6">
        <v>10</v>
      </c>
      <c r="EI510" s="8" t="s">
        <v>162</v>
      </c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2">
        <v>8</v>
      </c>
      <c r="EN510" s="23"/>
      <c r="EO510" s="23"/>
      <c r="EP510" s="23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 t="s">
        <v>167</v>
      </c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 t="s">
        <v>167</v>
      </c>
      <c r="X511" s="4" t="s">
        <v>167</v>
      </c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 t="s">
        <v>162</v>
      </c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 t="s">
        <v>167</v>
      </c>
      <c r="BL511" s="4"/>
      <c r="BM511" s="4"/>
      <c r="BN511" s="4"/>
      <c r="BO511" s="4"/>
      <c r="BP511" s="4"/>
      <c r="BQ511" s="4"/>
      <c r="BR511" s="4"/>
      <c r="BS511" s="4"/>
      <c r="BT511" s="4"/>
      <c r="BU511" s="4" t="s">
        <v>167</v>
      </c>
      <c r="BV511" s="4"/>
      <c r="BW511" s="6">
        <v>11</v>
      </c>
      <c r="BX511" s="8" t="s">
        <v>159</v>
      </c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 t="s">
        <v>167</v>
      </c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 t="s">
        <v>167</v>
      </c>
      <c r="CT511" s="4" t="s">
        <v>167</v>
      </c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 t="s">
        <v>167</v>
      </c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 t="s">
        <v>159</v>
      </c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2">
        <v>9</v>
      </c>
      <c r="EN511" s="23"/>
      <c r="EO511" s="23"/>
      <c r="EP511" s="23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 t="s">
        <v>167</v>
      </c>
      <c r="M512" s="6"/>
      <c r="N512" s="6"/>
      <c r="O512" s="6"/>
      <c r="P512" s="6"/>
      <c r="Q512" s="6" t="s">
        <v>167</v>
      </c>
      <c r="R512" s="4"/>
      <c r="S512" s="4"/>
      <c r="T512" s="4" t="s">
        <v>167</v>
      </c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 t="s">
        <v>167</v>
      </c>
      <c r="AK512" s="4"/>
      <c r="AL512" s="4">
        <v>12</v>
      </c>
      <c r="AM512" s="8" t="s">
        <v>159</v>
      </c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 t="s">
        <v>167</v>
      </c>
      <c r="BL512" s="4"/>
      <c r="BM512" s="4"/>
      <c r="BN512" s="4"/>
      <c r="BO512" s="4"/>
      <c r="BP512" s="7" t="s">
        <v>167</v>
      </c>
      <c r="BQ512" s="4"/>
      <c r="BR512" s="4"/>
      <c r="BS512" s="4"/>
      <c r="BT512" s="4" t="s">
        <v>167</v>
      </c>
      <c r="BU512" s="4"/>
      <c r="BV512" s="4"/>
      <c r="BW512" s="6">
        <v>12</v>
      </c>
      <c r="BX512" s="8" t="s">
        <v>162</v>
      </c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 t="s">
        <v>167</v>
      </c>
      <c r="CT512" s="4" t="s">
        <v>167</v>
      </c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 t="s">
        <v>167</v>
      </c>
      <c r="DT512" s="4"/>
      <c r="DU512" s="4"/>
      <c r="DV512" s="4"/>
      <c r="DW512" s="4"/>
      <c r="DX512" s="4"/>
      <c r="DY512" s="4"/>
      <c r="DZ512" s="4" t="s">
        <v>167</v>
      </c>
      <c r="EA512" s="4"/>
      <c r="EB512" s="4"/>
      <c r="EC512" s="4"/>
      <c r="ED512" s="4"/>
      <c r="EE512" s="4"/>
      <c r="EF512" s="4"/>
      <c r="EG512" s="4"/>
      <c r="EH512" s="6">
        <v>12</v>
      </c>
      <c r="EI512" s="8" t="s">
        <v>160</v>
      </c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2">
        <v>10</v>
      </c>
      <c r="EN512" s="23"/>
      <c r="EO512" s="23"/>
      <c r="EP512" s="23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 t="s">
        <v>167</v>
      </c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 t="s">
        <v>167</v>
      </c>
      <c r="AJ513" s="4"/>
      <c r="AK513" s="4"/>
      <c r="AL513" s="4">
        <v>13</v>
      </c>
      <c r="AM513" s="8" t="s">
        <v>159</v>
      </c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 t="s">
        <v>167</v>
      </c>
      <c r="AS513" s="4"/>
      <c r="AT513" s="4"/>
      <c r="AU513" s="4"/>
      <c r="AV513" s="4" t="s">
        <v>167</v>
      </c>
      <c r="AW513" s="4"/>
      <c r="AX513" s="4" t="s">
        <v>167</v>
      </c>
      <c r="AY513" s="4"/>
      <c r="AZ513" s="4" t="s">
        <v>159</v>
      </c>
      <c r="BA513" s="4"/>
      <c r="BB513" s="7" t="s">
        <v>167</v>
      </c>
      <c r="BC513" s="4" t="s">
        <v>162</v>
      </c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 t="s">
        <v>161</v>
      </c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 t="s">
        <v>167</v>
      </c>
      <c r="CP513" s="4"/>
      <c r="CQ513" s="4"/>
      <c r="CR513" s="4"/>
      <c r="CS513" s="4"/>
      <c r="CT513" s="4" t="s">
        <v>167</v>
      </c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 t="s">
        <v>167</v>
      </c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 t="s">
        <v>160</v>
      </c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2">
        <v>11</v>
      </c>
      <c r="EN513" s="23"/>
      <c r="EO513" s="23"/>
      <c r="EP513" s="23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 t="s">
        <v>167</v>
      </c>
      <c r="M514" s="6"/>
      <c r="N514" s="6"/>
      <c r="O514" s="6"/>
      <c r="P514" s="6"/>
      <c r="Q514" s="6" t="s">
        <v>167</v>
      </c>
      <c r="R514" s="4" t="s">
        <v>167</v>
      </c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 t="s">
        <v>167</v>
      </c>
      <c r="AH514" s="4"/>
      <c r="AI514" s="4"/>
      <c r="AJ514" s="4"/>
      <c r="AK514" s="4"/>
      <c r="AL514" s="4">
        <v>14</v>
      </c>
      <c r="AM514" s="8" t="s">
        <v>162</v>
      </c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 t="s">
        <v>167</v>
      </c>
      <c r="BL514" s="4"/>
      <c r="BM514" s="7"/>
      <c r="BN514" s="4"/>
      <c r="BO514" s="4"/>
      <c r="BP514" s="4"/>
      <c r="BQ514" s="4"/>
      <c r="BR514" s="4"/>
      <c r="BS514" s="4"/>
      <c r="BT514" s="4"/>
      <c r="BU514" s="4" t="s">
        <v>167</v>
      </c>
      <c r="BV514" s="4"/>
      <c r="BW514" s="6">
        <v>14</v>
      </c>
      <c r="BX514" s="8" t="s">
        <v>159</v>
      </c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 t="s">
        <v>167</v>
      </c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 t="s">
        <v>167</v>
      </c>
      <c r="DK514" s="4"/>
      <c r="DL514" s="4"/>
      <c r="DM514" s="4"/>
      <c r="DN514" s="4" t="s">
        <v>167</v>
      </c>
      <c r="DO514" s="4" t="s">
        <v>167</v>
      </c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 t="s">
        <v>162</v>
      </c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2">
        <v>12</v>
      </c>
      <c r="EN514" s="23"/>
      <c r="EO514" s="23"/>
      <c r="EP514" s="23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 t="s">
        <v>167</v>
      </c>
      <c r="M515" s="6"/>
      <c r="N515" s="6"/>
      <c r="O515" s="6"/>
      <c r="P515" s="6"/>
      <c r="Q515" s="6" t="s">
        <v>167</v>
      </c>
      <c r="R515" s="4" t="s">
        <v>167</v>
      </c>
      <c r="S515" s="4" t="s">
        <v>167</v>
      </c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 t="s">
        <v>162</v>
      </c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 t="s">
        <v>167</v>
      </c>
      <c r="BL515" s="4"/>
      <c r="BM515" s="7" t="s">
        <v>167</v>
      </c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 t="s">
        <v>161</v>
      </c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 t="s">
        <v>167</v>
      </c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 t="s">
        <v>167</v>
      </c>
      <c r="DT515" s="4"/>
      <c r="DU515" s="4"/>
      <c r="DV515" s="4"/>
      <c r="DW515" s="4"/>
      <c r="DX515" s="4"/>
      <c r="DY515" s="4"/>
      <c r="DZ515" s="4"/>
      <c r="EA515" s="4" t="s">
        <v>167</v>
      </c>
      <c r="EB515" s="4" t="s">
        <v>167</v>
      </c>
      <c r="EC515" s="4"/>
      <c r="ED515" s="4"/>
      <c r="EE515" s="4"/>
      <c r="EF515" s="4"/>
      <c r="EG515" s="4"/>
      <c r="EH515" s="6">
        <v>15</v>
      </c>
      <c r="EI515" s="8" t="s">
        <v>160</v>
      </c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2">
        <v>13</v>
      </c>
      <c r="EN515" s="23"/>
      <c r="EO515" s="23"/>
      <c r="EP515" s="23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 t="s">
        <v>167</v>
      </c>
      <c r="M516" s="6"/>
      <c r="N516" s="6"/>
      <c r="O516" s="6"/>
      <c r="P516" s="6"/>
      <c r="Q516" s="6" t="s">
        <v>167</v>
      </c>
      <c r="R516" s="4" t="s">
        <v>167</v>
      </c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 t="s">
        <v>167</v>
      </c>
      <c r="AK516" s="4"/>
      <c r="AL516" s="4">
        <v>16</v>
      </c>
      <c r="AM516" s="8" t="s">
        <v>161</v>
      </c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 t="s">
        <v>167</v>
      </c>
      <c r="AS516" s="4"/>
      <c r="AT516" s="4"/>
      <c r="AU516" s="4"/>
      <c r="AV516" s="4" t="s">
        <v>167</v>
      </c>
      <c r="AW516" s="4"/>
      <c r="AX516" s="4" t="s">
        <v>167</v>
      </c>
      <c r="AY516" s="4"/>
      <c r="AZ516" s="4"/>
      <c r="BA516" s="4"/>
      <c r="BB516" s="4" t="s">
        <v>167</v>
      </c>
      <c r="BC516" s="4" t="s">
        <v>160</v>
      </c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 t="s">
        <v>162</v>
      </c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 t="s">
        <v>167</v>
      </c>
      <c r="CK516" s="4"/>
      <c r="CL516" s="4"/>
      <c r="CM516" s="4"/>
      <c r="CN516" s="4"/>
      <c r="CO516" s="4"/>
      <c r="CP516" s="4"/>
      <c r="CQ516" s="4"/>
      <c r="CR516" s="4"/>
      <c r="CS516" s="4"/>
      <c r="CT516" s="4" t="s">
        <v>167</v>
      </c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 t="s">
        <v>167</v>
      </c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 t="s">
        <v>162</v>
      </c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2">
        <v>14</v>
      </c>
      <c r="EN516" s="23"/>
      <c r="EO516" s="23"/>
      <c r="EP516" s="24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 t="s">
        <v>167</v>
      </c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 t="s">
        <v>167</v>
      </c>
      <c r="AJ517" s="4"/>
      <c r="AK517" s="4"/>
      <c r="AL517" s="4">
        <v>17</v>
      </c>
      <c r="AM517" s="8" t="s">
        <v>162</v>
      </c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 t="s">
        <v>167</v>
      </c>
      <c r="BL517" s="4"/>
      <c r="BM517" s="4"/>
      <c r="BN517" s="4"/>
      <c r="BO517" s="4"/>
      <c r="BP517" s="4" t="s">
        <v>167</v>
      </c>
      <c r="BQ517" s="4" t="s">
        <v>167</v>
      </c>
      <c r="BR517" s="4"/>
      <c r="BS517" s="4"/>
      <c r="BT517" s="4"/>
      <c r="BU517" s="4"/>
      <c r="BV517" s="4"/>
      <c r="BW517" s="6">
        <v>17</v>
      </c>
      <c r="BX517" s="8" t="s">
        <v>160</v>
      </c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 t="s">
        <v>167</v>
      </c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 t="s">
        <v>167</v>
      </c>
      <c r="CU517" s="4"/>
      <c r="CV517" s="4"/>
      <c r="CW517" s="4"/>
      <c r="CX517" s="4"/>
      <c r="CY517" s="4"/>
      <c r="CZ517" s="4"/>
      <c r="DA517" s="4"/>
      <c r="DB517" s="4"/>
      <c r="DC517" s="4" t="s">
        <v>167</v>
      </c>
      <c r="DD517" s="4"/>
      <c r="DE517" s="4"/>
      <c r="DF517" s="4"/>
      <c r="DG517" s="4"/>
      <c r="DH517" s="4"/>
      <c r="DI517" s="4" t="s">
        <v>167</v>
      </c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 t="s">
        <v>159</v>
      </c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2">
        <v>15</v>
      </c>
      <c r="EN517" s="23"/>
      <c r="EO517" s="23"/>
      <c r="EP517" s="23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 t="s">
        <v>167</v>
      </c>
      <c r="M518" s="6"/>
      <c r="N518" s="6"/>
      <c r="O518" s="6"/>
      <c r="P518" s="6"/>
      <c r="Q518" s="6" t="s">
        <v>167</v>
      </c>
      <c r="R518" s="4" t="s">
        <v>167</v>
      </c>
      <c r="S518" s="4" t="s">
        <v>167</v>
      </c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 t="s">
        <v>167</v>
      </c>
      <c r="AL518" s="4">
        <v>18</v>
      </c>
      <c r="AM518" s="8" t="s">
        <v>160</v>
      </c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 t="s">
        <v>167</v>
      </c>
      <c r="BL518" s="4"/>
      <c r="BM518" s="7"/>
      <c r="BN518" s="4"/>
      <c r="BO518" s="4"/>
      <c r="BP518" s="4" t="s">
        <v>167</v>
      </c>
      <c r="BQ518" s="4"/>
      <c r="BR518" s="4"/>
      <c r="BS518" s="4"/>
      <c r="BT518" s="4"/>
      <c r="BU518" s="4"/>
      <c r="BV518" s="4"/>
      <c r="BW518" s="6">
        <v>18</v>
      </c>
      <c r="BX518" s="8" t="s">
        <v>161</v>
      </c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 t="s">
        <v>167</v>
      </c>
      <c r="CP518" s="4"/>
      <c r="CQ518" s="4"/>
      <c r="CR518" s="4"/>
      <c r="CS518" s="4"/>
      <c r="CT518" s="4" t="s">
        <v>167</v>
      </c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 t="s">
        <v>167</v>
      </c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 t="s">
        <v>160</v>
      </c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2">
        <v>16</v>
      </c>
      <c r="EN518" s="23"/>
      <c r="EO518" s="23"/>
      <c r="EP518" s="23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 t="s">
        <v>167</v>
      </c>
      <c r="M519" s="6"/>
      <c r="N519" s="6"/>
      <c r="O519" s="6"/>
      <c r="P519" s="6"/>
      <c r="Q519" s="6"/>
      <c r="R519" s="4"/>
      <c r="S519" s="4"/>
      <c r="T519" s="4"/>
      <c r="U519" s="4"/>
      <c r="V519" s="7" t="s">
        <v>167</v>
      </c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 t="s">
        <v>167</v>
      </c>
      <c r="AL519" s="4">
        <v>19</v>
      </c>
      <c r="AM519" s="8" t="s">
        <v>162</v>
      </c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 t="s">
        <v>167</v>
      </c>
      <c r="AS519" s="4"/>
      <c r="AT519" s="4"/>
      <c r="AU519" s="4"/>
      <c r="AV519" s="4" t="s">
        <v>167</v>
      </c>
      <c r="AW519" s="4"/>
      <c r="AX519" s="4"/>
      <c r="AY519" s="4"/>
      <c r="AZ519" s="4"/>
      <c r="BA519" s="4"/>
      <c r="BB519" s="4"/>
      <c r="BC519" s="4"/>
      <c r="BD519" s="4"/>
      <c r="BE519" s="4"/>
      <c r="BF519" s="4" t="s">
        <v>167</v>
      </c>
      <c r="BG519" s="4" t="s">
        <v>167</v>
      </c>
      <c r="BH519" s="4"/>
      <c r="BI519" s="4"/>
      <c r="BJ519" s="4" t="s">
        <v>167</v>
      </c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 t="s">
        <v>160</v>
      </c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 t="s">
        <v>167</v>
      </c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 t="s">
        <v>167</v>
      </c>
      <c r="CU519" s="4"/>
      <c r="CV519" s="4"/>
      <c r="CW519" s="4"/>
      <c r="CX519" s="4" t="s">
        <v>167</v>
      </c>
      <c r="CY519" s="4" t="s">
        <v>167</v>
      </c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 t="s">
        <v>159</v>
      </c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2">
        <v>17</v>
      </c>
      <c r="EN519" s="23"/>
      <c r="EO519" s="23"/>
      <c r="EP519" s="23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 t="s">
        <v>167</v>
      </c>
      <c r="M520" s="6"/>
      <c r="N520" s="6"/>
      <c r="O520" s="6"/>
      <c r="P520" s="6"/>
      <c r="Q520" s="6"/>
      <c r="R520" s="4"/>
      <c r="S520" s="4"/>
      <c r="T520" s="4"/>
      <c r="U520" s="4"/>
      <c r="V520" s="7" t="s">
        <v>167</v>
      </c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 t="s">
        <v>167</v>
      </c>
      <c r="AL520" s="4">
        <v>20</v>
      </c>
      <c r="AM520" s="8" t="s">
        <v>161</v>
      </c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 t="s">
        <v>167</v>
      </c>
      <c r="BL520" s="4"/>
      <c r="BM520" s="4"/>
      <c r="BN520" s="4"/>
      <c r="BO520" s="4"/>
      <c r="BP520" s="4"/>
      <c r="BQ520" s="4"/>
      <c r="BR520" s="4"/>
      <c r="BS520" s="4"/>
      <c r="BT520" s="4"/>
      <c r="BU520" s="4" t="s">
        <v>167</v>
      </c>
      <c r="BV520" s="4"/>
      <c r="BW520" s="6">
        <v>20</v>
      </c>
      <c r="BX520" s="8" t="s">
        <v>162</v>
      </c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 t="s">
        <v>167</v>
      </c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 t="s">
        <v>167</v>
      </c>
      <c r="CU520" s="4"/>
      <c r="CV520" s="4"/>
      <c r="CW520" s="4"/>
      <c r="CX520" s="4" t="s">
        <v>167</v>
      </c>
      <c r="CY520" s="4" t="s">
        <v>167</v>
      </c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 t="s">
        <v>161</v>
      </c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2">
        <v>18</v>
      </c>
      <c r="EN520" s="23"/>
      <c r="EO520" s="23"/>
      <c r="EP520" s="23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 t="s">
        <v>167</v>
      </c>
      <c r="M521" s="6"/>
      <c r="N521" s="6"/>
      <c r="O521" s="6"/>
      <c r="P521" s="6"/>
      <c r="Q521" s="6" t="s">
        <v>167</v>
      </c>
      <c r="R521" s="4" t="s">
        <v>167</v>
      </c>
      <c r="S521" s="4"/>
      <c r="T521" s="4"/>
      <c r="U521" s="4"/>
      <c r="V521" s="7" t="s">
        <v>167</v>
      </c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 t="s">
        <v>167</v>
      </c>
      <c r="AL521" s="4">
        <v>21</v>
      </c>
      <c r="AM521" s="8" t="s">
        <v>160</v>
      </c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 t="s">
        <v>167</v>
      </c>
      <c r="BL521" s="4"/>
      <c r="BM521" s="4" t="s">
        <v>167</v>
      </c>
      <c r="BN521" s="4"/>
      <c r="BO521" s="4"/>
      <c r="BP521" s="7"/>
      <c r="BQ521" s="4"/>
      <c r="BR521" s="4" t="s">
        <v>167</v>
      </c>
      <c r="BS521" s="4"/>
      <c r="BT521" s="4"/>
      <c r="BU521" s="4"/>
      <c r="BV521" s="4"/>
      <c r="BW521" s="6">
        <v>21</v>
      </c>
      <c r="BX521" s="8" t="s">
        <v>161</v>
      </c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 t="s">
        <v>167</v>
      </c>
      <c r="CP521" s="4"/>
      <c r="CQ521" s="4"/>
      <c r="CR521" s="4"/>
      <c r="CS521" s="4"/>
      <c r="CT521" s="4" t="s">
        <v>167</v>
      </c>
      <c r="CU521" s="4"/>
      <c r="CV521" s="4"/>
      <c r="CW521" s="4"/>
      <c r="CX521" s="4"/>
      <c r="CY521" s="4"/>
      <c r="CZ521" s="4"/>
      <c r="DA521" s="4"/>
      <c r="DB521" s="4"/>
      <c r="DC521" s="4" t="s">
        <v>167</v>
      </c>
      <c r="DD521" s="4" t="s">
        <v>167</v>
      </c>
      <c r="DE521" s="4"/>
      <c r="DF521" s="4"/>
      <c r="DG521" s="4"/>
      <c r="DH521" s="4"/>
      <c r="DI521" s="4" t="s">
        <v>167</v>
      </c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 t="s">
        <v>161</v>
      </c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2">
        <v>19</v>
      </c>
      <c r="EN521" s="23"/>
      <c r="EO521" s="23"/>
      <c r="EP521" s="23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 t="s">
        <v>167</v>
      </c>
      <c r="N522" s="6"/>
      <c r="O522" s="6"/>
      <c r="P522" s="6"/>
      <c r="Q522" s="6"/>
      <c r="R522" s="4"/>
      <c r="S522" s="4"/>
      <c r="T522" s="4"/>
      <c r="U522" s="4"/>
      <c r="V522" s="4"/>
      <c r="W522" s="4" t="s">
        <v>167</v>
      </c>
      <c r="X522" s="4" t="s">
        <v>167</v>
      </c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 t="s">
        <v>161</v>
      </c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 t="s">
        <v>167</v>
      </c>
      <c r="AS522" s="4"/>
      <c r="AT522" s="4"/>
      <c r="AU522" s="4"/>
      <c r="AV522" s="4" t="s">
        <v>167</v>
      </c>
      <c r="AW522" s="4"/>
      <c r="AX522" s="4" t="s">
        <v>167</v>
      </c>
      <c r="AY522" s="4"/>
      <c r="AZ522" s="4" t="s">
        <v>162</v>
      </c>
      <c r="BA522" s="4" t="s">
        <v>160</v>
      </c>
      <c r="BB522" s="4" t="s">
        <v>159</v>
      </c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 t="s">
        <v>161</v>
      </c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 t="s">
        <v>167</v>
      </c>
      <c r="CF522" s="4"/>
      <c r="CG522" s="4"/>
      <c r="CH522" s="4"/>
      <c r="CI522" s="4"/>
      <c r="CJ522" s="4"/>
      <c r="CK522" s="4"/>
      <c r="CL522" s="4"/>
      <c r="CM522" s="4"/>
      <c r="CN522" s="4"/>
      <c r="CO522" s="4" t="s">
        <v>167</v>
      </c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 t="s">
        <v>167</v>
      </c>
      <c r="DT522" s="4" t="s">
        <v>167</v>
      </c>
      <c r="DU522" s="4" t="s">
        <v>167</v>
      </c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 t="s">
        <v>160</v>
      </c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2">
        <v>20</v>
      </c>
      <c r="EN522" s="23"/>
      <c r="EO522" s="23"/>
      <c r="EP522" s="23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 t="s">
        <v>167</v>
      </c>
      <c r="N523" s="6"/>
      <c r="O523" s="6"/>
      <c r="P523" s="6"/>
      <c r="Q523" s="6" t="s">
        <v>167</v>
      </c>
      <c r="R523" s="4" t="s">
        <v>167</v>
      </c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 t="s">
        <v>167</v>
      </c>
      <c r="AH523" s="7"/>
      <c r="AI523" s="4"/>
      <c r="AJ523" s="7"/>
      <c r="AK523" s="4"/>
      <c r="AL523" s="4">
        <v>23</v>
      </c>
      <c r="AM523" s="8" t="s">
        <v>159</v>
      </c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 t="s">
        <v>167</v>
      </c>
      <c r="BL523" s="7"/>
      <c r="BM523" s="7"/>
      <c r="BN523" s="4"/>
      <c r="BO523" s="4"/>
      <c r="BP523" s="4"/>
      <c r="BQ523" s="4"/>
      <c r="BR523" s="4"/>
      <c r="BS523" s="4"/>
      <c r="BT523" s="4"/>
      <c r="BU523" s="4" t="s">
        <v>167</v>
      </c>
      <c r="BV523" s="7"/>
      <c r="BW523" s="6">
        <v>23</v>
      </c>
      <c r="BX523" s="8" t="s">
        <v>161</v>
      </c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 t="s">
        <v>167</v>
      </c>
      <c r="CK523" s="4"/>
      <c r="CL523" s="4"/>
      <c r="CM523" s="4"/>
      <c r="CN523" s="4" t="s">
        <v>167</v>
      </c>
      <c r="CO523" s="4"/>
      <c r="CP523" s="4"/>
      <c r="CQ523" s="4"/>
      <c r="CR523" s="4"/>
      <c r="CS523" s="4" t="s">
        <v>167</v>
      </c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 t="s">
        <v>167</v>
      </c>
      <c r="DK523" s="4"/>
      <c r="DL523" s="4" t="s">
        <v>167</v>
      </c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 t="s">
        <v>161</v>
      </c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2">
        <v>21</v>
      </c>
      <c r="EN523" s="23"/>
      <c r="EO523" s="23"/>
      <c r="EP523" s="23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 t="s">
        <v>167</v>
      </c>
      <c r="N524" s="6"/>
      <c r="O524" s="6"/>
      <c r="P524" s="6"/>
      <c r="Q524" s="6" t="s">
        <v>167</v>
      </c>
      <c r="R524" s="4"/>
      <c r="S524" s="4"/>
      <c r="T524" s="4" t="s">
        <v>167</v>
      </c>
      <c r="U524" s="4" t="s">
        <v>167</v>
      </c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 t="s">
        <v>167</v>
      </c>
      <c r="AK524" s="7"/>
      <c r="AL524" s="4">
        <v>24</v>
      </c>
      <c r="AM524" s="8" t="s">
        <v>162</v>
      </c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 t="s">
        <v>167</v>
      </c>
      <c r="AS524" s="4"/>
      <c r="AT524" s="4"/>
      <c r="AU524" s="4"/>
      <c r="AV524" s="4" t="s">
        <v>167</v>
      </c>
      <c r="AW524" s="4"/>
      <c r="AX524" s="4" t="s">
        <v>167</v>
      </c>
      <c r="AY524" s="4"/>
      <c r="AZ524" s="4"/>
      <c r="BA524" s="4" t="s">
        <v>161</v>
      </c>
      <c r="BB524" s="4" t="s">
        <v>167</v>
      </c>
      <c r="BC524" s="7" t="s">
        <v>160</v>
      </c>
      <c r="BD524" s="4" t="s">
        <v>162</v>
      </c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 t="s">
        <v>159</v>
      </c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 t="s">
        <v>167</v>
      </c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 t="s">
        <v>167</v>
      </c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 t="s">
        <v>159</v>
      </c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2">
        <v>22</v>
      </c>
      <c r="EN524" s="23"/>
      <c r="EO524" s="23"/>
      <c r="EP524" s="23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 t="s">
        <v>167</v>
      </c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 t="s">
        <v>167</v>
      </c>
      <c r="AJ525" s="4"/>
      <c r="AK525" s="4"/>
      <c r="AL525" s="4">
        <v>25</v>
      </c>
      <c r="AM525" s="8" t="s">
        <v>161</v>
      </c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 t="s">
        <v>167</v>
      </c>
      <c r="BL525" s="4"/>
      <c r="BM525" s="7" t="s">
        <v>167</v>
      </c>
      <c r="BN525" s="7" t="s">
        <v>167</v>
      </c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 t="s">
        <v>161</v>
      </c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 t="s">
        <v>167</v>
      </c>
      <c r="CH525" s="4"/>
      <c r="CI525" s="4"/>
      <c r="CJ525" s="4"/>
      <c r="CK525" s="4"/>
      <c r="CL525" s="4"/>
      <c r="CM525" s="4"/>
      <c r="CN525" s="4"/>
      <c r="CO525" s="4" t="s">
        <v>167</v>
      </c>
      <c r="CP525" s="4"/>
      <c r="CQ525" s="4"/>
      <c r="CR525" s="4"/>
      <c r="CS525" s="4"/>
      <c r="CT525" s="4" t="s">
        <v>167</v>
      </c>
      <c r="CU525" s="4" t="s">
        <v>167</v>
      </c>
      <c r="CV525" s="4"/>
      <c r="CW525" s="4"/>
      <c r="CX525" s="4" t="s">
        <v>167</v>
      </c>
      <c r="CY525" s="4"/>
      <c r="CZ525" s="4"/>
      <c r="DA525" s="4"/>
      <c r="DB525" s="4"/>
      <c r="DC525" s="4" t="s">
        <v>167</v>
      </c>
      <c r="DD525" s="4" t="s">
        <v>167</v>
      </c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 t="s">
        <v>160</v>
      </c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2">
        <v>23</v>
      </c>
      <c r="EN525" s="23"/>
      <c r="EO525" s="23"/>
      <c r="EP525" s="23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 t="s">
        <v>167</v>
      </c>
      <c r="N526" s="6"/>
      <c r="O526" s="6"/>
      <c r="P526" s="6"/>
      <c r="Q526" s="6" t="s">
        <v>167</v>
      </c>
      <c r="R526" s="4" t="s">
        <v>167</v>
      </c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 t="s">
        <v>167</v>
      </c>
      <c r="AH526" s="4"/>
      <c r="AI526" s="4"/>
      <c r="AJ526" s="4"/>
      <c r="AK526" s="4"/>
      <c r="AL526" s="4">
        <v>26</v>
      </c>
      <c r="AM526" s="8" t="s">
        <v>159</v>
      </c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 t="s">
        <v>167</v>
      </c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 t="s">
        <v>167</v>
      </c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 t="s">
        <v>162</v>
      </c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 t="s">
        <v>167</v>
      </c>
      <c r="CH526" s="4"/>
      <c r="CI526" s="4"/>
      <c r="CJ526" s="4"/>
      <c r="CK526" s="4"/>
      <c r="CL526" s="4"/>
      <c r="CM526" s="4"/>
      <c r="CN526" s="4"/>
      <c r="CO526" s="4" t="s">
        <v>167</v>
      </c>
      <c r="CP526" s="4"/>
      <c r="CQ526" s="4"/>
      <c r="CR526" s="4"/>
      <c r="CS526" s="4" t="s">
        <v>167</v>
      </c>
      <c r="CT526" s="4" t="s">
        <v>167</v>
      </c>
      <c r="CU526" s="4"/>
      <c r="CV526" s="4"/>
      <c r="CW526" s="4"/>
      <c r="CX526" s="4" t="s">
        <v>167</v>
      </c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 t="s">
        <v>160</v>
      </c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2">
        <v>24</v>
      </c>
      <c r="EN526" s="23"/>
      <c r="EO526" s="23"/>
      <c r="EP526" s="23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 t="s">
        <v>167</v>
      </c>
      <c r="N527" s="6"/>
      <c r="O527" s="6"/>
      <c r="P527" s="6"/>
      <c r="Q527" s="6" t="s">
        <v>167</v>
      </c>
      <c r="R527" s="4"/>
      <c r="S527" s="7"/>
      <c r="T527" s="4" t="s">
        <v>167</v>
      </c>
      <c r="U527" s="4" t="s">
        <v>167</v>
      </c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 t="s">
        <v>167</v>
      </c>
      <c r="AK527" s="4"/>
      <c r="AL527" s="4">
        <v>27</v>
      </c>
      <c r="AM527" s="8" t="s">
        <v>161</v>
      </c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 t="s">
        <v>167</v>
      </c>
      <c r="AS527" s="4"/>
      <c r="AT527" s="4"/>
      <c r="AU527" s="7"/>
      <c r="AV527" s="4" t="s">
        <v>167</v>
      </c>
      <c r="AW527" s="4"/>
      <c r="AX527" s="4" t="s">
        <v>167</v>
      </c>
      <c r="AY527" s="4"/>
      <c r="AZ527" s="4"/>
      <c r="BA527" s="4"/>
      <c r="BB527" s="4" t="s">
        <v>167</v>
      </c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 t="s">
        <v>160</v>
      </c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 t="s">
        <v>167</v>
      </c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 t="s">
        <v>167</v>
      </c>
      <c r="CU527" s="4"/>
      <c r="CV527" s="4"/>
      <c r="CW527" s="4"/>
      <c r="CX527" s="4" t="s">
        <v>167</v>
      </c>
      <c r="CY527" s="4"/>
      <c r="CZ527" s="4"/>
      <c r="DA527" s="4"/>
      <c r="DB527" s="4"/>
      <c r="DC527" s="4"/>
      <c r="DD527" s="4"/>
      <c r="DE527" s="4"/>
      <c r="DF527" s="4"/>
      <c r="DG527" s="4"/>
      <c r="DH527" s="4" t="s">
        <v>167</v>
      </c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 t="s">
        <v>159</v>
      </c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2">
        <v>25</v>
      </c>
      <c r="EN527" s="23"/>
      <c r="EO527" s="23"/>
      <c r="EP527" s="23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 t="s">
        <v>167</v>
      </c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 t="s">
        <v>167</v>
      </c>
      <c r="AJ528" s="4"/>
      <c r="AK528" s="4"/>
      <c r="AL528" s="4">
        <v>28</v>
      </c>
      <c r="AM528" s="8" t="s">
        <v>160</v>
      </c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 t="s">
        <v>167</v>
      </c>
      <c r="BL528" s="4"/>
      <c r="BM528" s="4" t="s">
        <v>167</v>
      </c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 t="s">
        <v>162</v>
      </c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 t="s">
        <v>167</v>
      </c>
      <c r="CP528" s="4"/>
      <c r="CQ528" s="4"/>
      <c r="CR528" s="4"/>
      <c r="CS528" s="4"/>
      <c r="CT528" s="4" t="s">
        <v>167</v>
      </c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 t="s">
        <v>167</v>
      </c>
      <c r="DJ528" s="4"/>
      <c r="DK528" s="4"/>
      <c r="DL528" s="4"/>
      <c r="DM528" s="4"/>
      <c r="DN528" s="4"/>
      <c r="DO528" s="4"/>
      <c r="DP528" s="4"/>
      <c r="DQ528" s="4"/>
      <c r="DR528" s="4"/>
      <c r="DS528" s="4" t="s">
        <v>167</v>
      </c>
      <c r="DT528" s="4"/>
      <c r="DU528" s="4"/>
      <c r="DV528" s="4"/>
      <c r="DW528" s="4"/>
      <c r="DX528" s="4"/>
      <c r="DY528" s="4"/>
      <c r="DZ528" s="4"/>
      <c r="EA528" s="4" t="s">
        <v>167</v>
      </c>
      <c r="EB528" s="4"/>
      <c r="EC528" s="4"/>
      <c r="ED528" s="4"/>
      <c r="EE528" s="4"/>
      <c r="EF528" s="4"/>
      <c r="EG528" s="4"/>
      <c r="EH528" s="6">
        <v>28</v>
      </c>
      <c r="EI528" s="8" t="s">
        <v>161</v>
      </c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2">
        <v>26</v>
      </c>
      <c r="EN528" s="23"/>
      <c r="EO528" s="23"/>
      <c r="EP528" s="23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 t="s">
        <v>167</v>
      </c>
      <c r="N529" s="6"/>
      <c r="O529" s="6"/>
      <c r="P529" s="6"/>
      <c r="Q529" s="6"/>
      <c r="R529" s="4"/>
      <c r="S529" s="4"/>
      <c r="T529" s="4"/>
      <c r="U529" s="4"/>
      <c r="V529" s="4"/>
      <c r="W529" s="4" t="s">
        <v>167</v>
      </c>
      <c r="X529" s="4"/>
      <c r="Y529" s="4"/>
      <c r="Z529" s="4" t="s">
        <v>167</v>
      </c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 t="s">
        <v>167</v>
      </c>
      <c r="AL529" s="4">
        <v>29</v>
      </c>
      <c r="AM529" s="8" t="s">
        <v>161</v>
      </c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 t="s">
        <v>167</v>
      </c>
      <c r="AS529" s="4"/>
      <c r="AT529" s="4"/>
      <c r="AU529" s="4"/>
      <c r="AV529" s="4" t="s">
        <v>167</v>
      </c>
      <c r="AW529" s="4"/>
      <c r="AX529" s="4" t="s">
        <v>167</v>
      </c>
      <c r="AY529" s="4" t="s">
        <v>162</v>
      </c>
      <c r="AZ529" s="4"/>
      <c r="BA529" s="4"/>
      <c r="BB529" s="4"/>
      <c r="BC529" s="4"/>
      <c r="BD529" s="4"/>
      <c r="BE529" s="4"/>
      <c r="BF529" s="4"/>
      <c r="BG529" s="4" t="s">
        <v>167</v>
      </c>
      <c r="BH529" s="4"/>
      <c r="BI529" s="4" t="s">
        <v>167</v>
      </c>
      <c r="BJ529" s="4" t="s">
        <v>167</v>
      </c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 t="s">
        <v>161</v>
      </c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 t="s">
        <v>167</v>
      </c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 t="s">
        <v>167</v>
      </c>
      <c r="DK529" s="4"/>
      <c r="DL529" s="4"/>
      <c r="DM529" s="4" t="s">
        <v>167</v>
      </c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 t="s">
        <v>162</v>
      </c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2">
        <v>27</v>
      </c>
      <c r="EN529" s="23"/>
      <c r="EO529" s="23"/>
      <c r="EP529" s="23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 t="s">
        <v>167</v>
      </c>
      <c r="N530" s="6"/>
      <c r="O530" s="6"/>
      <c r="P530" s="6"/>
      <c r="Q530" s="6" t="s">
        <v>167</v>
      </c>
      <c r="R530" s="4" t="s">
        <v>167</v>
      </c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 t="s">
        <v>167</v>
      </c>
      <c r="AH530" s="4"/>
      <c r="AI530" s="4"/>
      <c r="AJ530" s="4"/>
      <c r="AK530" s="4"/>
      <c r="AL530" s="4">
        <v>30</v>
      </c>
      <c r="AM530" s="8" t="s">
        <v>162</v>
      </c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 t="s">
        <v>167</v>
      </c>
      <c r="BL530" s="4"/>
      <c r="BM530" s="4"/>
      <c r="BN530" s="4"/>
      <c r="BO530" s="4"/>
      <c r="BP530" s="4" t="s">
        <v>167</v>
      </c>
      <c r="BQ530" s="4" t="s">
        <v>167</v>
      </c>
      <c r="BR530" s="4"/>
      <c r="BS530" s="4"/>
      <c r="BT530" s="4"/>
      <c r="BU530" s="7"/>
      <c r="BV530" s="4"/>
      <c r="BW530" s="6">
        <v>30</v>
      </c>
      <c r="BX530" s="8" t="s">
        <v>160</v>
      </c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 t="s">
        <v>167</v>
      </c>
      <c r="CF530" s="4"/>
      <c r="CG530" s="4"/>
      <c r="CH530" s="4"/>
      <c r="CI530" s="4"/>
      <c r="CJ530" s="4" t="s">
        <v>167</v>
      </c>
      <c r="CK530" s="4"/>
      <c r="CL530" s="4"/>
      <c r="CM530" s="4"/>
      <c r="CN530" s="4"/>
      <c r="CO530" s="4" t="s">
        <v>167</v>
      </c>
      <c r="CP530" s="4"/>
      <c r="CQ530" s="4"/>
      <c r="CR530" s="4"/>
      <c r="CS530" s="4" t="s">
        <v>167</v>
      </c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 t="s">
        <v>167</v>
      </c>
      <c r="DT530" s="4"/>
      <c r="DU530" s="4"/>
      <c r="DV530" s="4"/>
      <c r="DW530" s="4"/>
      <c r="DX530" s="4"/>
      <c r="DY530" s="4"/>
      <c r="DZ530" s="4" t="s">
        <v>167</v>
      </c>
      <c r="EA530" s="4"/>
      <c r="EB530" s="4"/>
      <c r="EC530" s="4"/>
      <c r="ED530" s="4"/>
      <c r="EE530" s="4"/>
      <c r="EF530" s="4"/>
      <c r="EG530" s="4"/>
      <c r="EH530" s="6">
        <v>30</v>
      </c>
      <c r="EI530" s="8" t="s">
        <v>160</v>
      </c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2">
        <v>28</v>
      </c>
      <c r="EN530" s="23"/>
      <c r="EO530" s="23"/>
      <c r="EP530" s="23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 t="s">
        <v>167</v>
      </c>
      <c r="N531" s="6"/>
      <c r="O531" s="6"/>
      <c r="P531" s="6"/>
      <c r="Q531" s="6" t="s">
        <v>167</v>
      </c>
      <c r="R531" s="4" t="s">
        <v>167</v>
      </c>
      <c r="S531" s="4" t="s">
        <v>167</v>
      </c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 t="s">
        <v>160</v>
      </c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 t="s">
        <v>167</v>
      </c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 t="s">
        <v>167</v>
      </c>
      <c r="BW531" s="6">
        <v>31</v>
      </c>
      <c r="BX531" s="8" t="s">
        <v>161</v>
      </c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 t="s">
        <v>167</v>
      </c>
      <c r="CD531" s="4"/>
      <c r="CE531" s="4" t="s">
        <v>167</v>
      </c>
      <c r="CF531" s="4"/>
      <c r="CG531" s="4"/>
      <c r="CH531" s="4"/>
      <c r="CI531" s="4"/>
      <c r="CJ531" s="4" t="s">
        <v>167</v>
      </c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 t="s">
        <v>167</v>
      </c>
      <c r="DT531" s="4"/>
      <c r="DU531" s="4"/>
      <c r="DV531" s="4"/>
      <c r="DW531" s="4"/>
      <c r="DX531" s="4"/>
      <c r="DY531" s="4"/>
      <c r="DZ531" s="4"/>
      <c r="EA531" s="4" t="s">
        <v>167</v>
      </c>
      <c r="EB531" s="4" t="s">
        <v>167</v>
      </c>
      <c r="EC531" s="4" t="s">
        <v>167</v>
      </c>
      <c r="ED531" s="4"/>
      <c r="EE531" s="4"/>
      <c r="EF531" s="4"/>
      <c r="EG531" s="4"/>
      <c r="EH531" s="6">
        <v>31</v>
      </c>
      <c r="EI531" s="8">
        <v>195</v>
      </c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2">
        <v>29</v>
      </c>
      <c r="EN531" s="23"/>
      <c r="EO531" s="23"/>
      <c r="EP531" s="23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 t="s">
        <v>167</v>
      </c>
      <c r="O532" s="6"/>
      <c r="P532" s="6"/>
      <c r="Q532" s="6" t="s">
        <v>167</v>
      </c>
      <c r="R532" s="4" t="s">
        <v>167</v>
      </c>
      <c r="S532" s="4" t="s">
        <v>167</v>
      </c>
      <c r="T532" s="4"/>
      <c r="U532" s="4"/>
      <c r="V532" s="4"/>
      <c r="W532" s="4"/>
      <c r="X532" s="4"/>
      <c r="Y532" s="4"/>
      <c r="Z532" s="7"/>
      <c r="AA532" s="7" t="s">
        <v>167</v>
      </c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 t="s">
        <v>162</v>
      </c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 t="s">
        <v>167</v>
      </c>
      <c r="AS532" s="4"/>
      <c r="AT532" s="4"/>
      <c r="AU532" s="4"/>
      <c r="AV532" s="4" t="s">
        <v>167</v>
      </c>
      <c r="AW532" s="4"/>
      <c r="AX532" s="4" t="s">
        <v>167</v>
      </c>
      <c r="AY532" s="4"/>
      <c r="AZ532" s="4"/>
      <c r="BA532" s="4"/>
      <c r="BB532" s="4"/>
      <c r="BC532" s="4"/>
      <c r="BD532" s="4" t="s">
        <v>167</v>
      </c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 t="s">
        <v>161</v>
      </c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 t="s">
        <v>167</v>
      </c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 t="s">
        <v>167</v>
      </c>
      <c r="CP532" s="4"/>
      <c r="CQ532" s="4"/>
      <c r="CR532" s="4"/>
      <c r="CS532" s="4"/>
      <c r="CT532" s="4" t="s">
        <v>167</v>
      </c>
      <c r="CU532" s="4"/>
      <c r="CV532" s="4"/>
      <c r="CW532" s="4"/>
      <c r="CX532" s="4"/>
      <c r="CY532" s="4"/>
      <c r="CZ532" s="4"/>
      <c r="DA532" s="4"/>
      <c r="DB532" s="4"/>
      <c r="DC532" s="4" t="s">
        <v>167</v>
      </c>
      <c r="DD532" s="4" t="s">
        <v>167</v>
      </c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>
        <v>43501</v>
      </c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2">
        <v>30</v>
      </c>
      <c r="EN532" s="23"/>
      <c r="EO532" s="23"/>
      <c r="EP532" s="23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 t="s">
        <v>167</v>
      </c>
      <c r="O533" s="6"/>
      <c r="P533" s="6"/>
      <c r="Q533" s="6" t="s">
        <v>167</v>
      </c>
      <c r="R533" s="4"/>
      <c r="S533" s="4"/>
      <c r="T533" s="7" t="s">
        <v>167</v>
      </c>
      <c r="U533" s="7" t="s">
        <v>167</v>
      </c>
      <c r="V533" s="4"/>
      <c r="W533" s="4"/>
      <c r="X533" s="4"/>
      <c r="Y533" s="4"/>
      <c r="Z533" s="4"/>
      <c r="AA533" s="7" t="s">
        <v>167</v>
      </c>
      <c r="AB533" s="4"/>
      <c r="AC533" s="4"/>
      <c r="AD533" s="4"/>
      <c r="AE533" s="4"/>
      <c r="AF533" s="4"/>
      <c r="AG533" s="4"/>
      <c r="AH533" s="4"/>
      <c r="AI533" s="4"/>
      <c r="AJ533" s="4" t="s">
        <v>167</v>
      </c>
      <c r="AK533" s="4"/>
      <c r="AL533" s="4">
        <v>33</v>
      </c>
      <c r="AM533" s="8" t="s">
        <v>160</v>
      </c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 t="s">
        <v>167</v>
      </c>
      <c r="BL533" s="4"/>
      <c r="BM533" s="7"/>
      <c r="BN533" s="4"/>
      <c r="BO533" s="4"/>
      <c r="BP533" s="4"/>
      <c r="BQ533" s="4"/>
      <c r="BR533" s="4"/>
      <c r="BS533" s="4"/>
      <c r="BT533" s="4"/>
      <c r="BU533" s="4" t="s">
        <v>167</v>
      </c>
      <c r="BV533" s="4"/>
      <c r="BW533" s="6">
        <v>33</v>
      </c>
      <c r="BX533" s="8" t="s">
        <v>161</v>
      </c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 t="s">
        <v>167</v>
      </c>
      <c r="CD533" s="4"/>
      <c r="CE533" s="4" t="s">
        <v>167</v>
      </c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 t="s">
        <v>167</v>
      </c>
      <c r="CT533" s="4" t="s">
        <v>167</v>
      </c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 t="s">
        <v>167</v>
      </c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>
        <v>30</v>
      </c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2">
        <v>31</v>
      </c>
      <c r="EN533" s="23"/>
      <c r="EO533" s="23"/>
      <c r="EP533" s="23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 t="s">
        <v>167</v>
      </c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 t="s">
        <v>167</v>
      </c>
      <c r="AB534" s="4"/>
      <c r="AC534" s="4"/>
      <c r="AD534" s="4"/>
      <c r="AE534" s="4"/>
      <c r="AF534" s="4"/>
      <c r="AG534" s="4"/>
      <c r="AH534" s="4"/>
      <c r="AI534" s="7" t="s">
        <v>167</v>
      </c>
      <c r="AJ534" s="4"/>
      <c r="AK534" s="7"/>
      <c r="AL534" s="4">
        <v>34</v>
      </c>
      <c r="AM534" s="8" t="s">
        <v>161</v>
      </c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 t="s">
        <v>167</v>
      </c>
      <c r="AS534" s="4"/>
      <c r="AT534" s="4"/>
      <c r="AU534" s="4"/>
      <c r="AV534" s="4" t="s">
        <v>167</v>
      </c>
      <c r="AW534" s="4"/>
      <c r="AX534" s="4" t="s">
        <v>167</v>
      </c>
      <c r="AY534" s="4"/>
      <c r="AZ534" s="4"/>
      <c r="BA534" s="4"/>
      <c r="BB534" s="4" t="s">
        <v>167</v>
      </c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 t="s">
        <v>159</v>
      </c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 t="s">
        <v>167</v>
      </c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 t="s">
        <v>167</v>
      </c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 t="s">
        <v>167</v>
      </c>
      <c r="DK534" s="4"/>
      <c r="DL534" s="4"/>
      <c r="DM534" s="4" t="s">
        <v>167</v>
      </c>
      <c r="DN534" s="4"/>
      <c r="DO534" s="4"/>
      <c r="DP534" s="4"/>
      <c r="DQ534" s="4"/>
      <c r="DR534" s="4"/>
      <c r="DS534" s="4" t="s">
        <v>167</v>
      </c>
      <c r="DT534" s="4"/>
      <c r="DU534" s="4"/>
      <c r="DV534" s="4"/>
      <c r="DW534" s="4"/>
      <c r="DX534" s="4"/>
      <c r="DY534" s="4" t="s">
        <v>167</v>
      </c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>
        <v>43603</v>
      </c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2">
        <v>32</v>
      </c>
      <c r="EN534" s="23"/>
      <c r="EO534" s="23"/>
      <c r="EP534" s="23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 t="s">
        <v>167</v>
      </c>
      <c r="O535" s="6"/>
      <c r="P535" s="6"/>
      <c r="Q535" s="6" t="s">
        <v>167</v>
      </c>
      <c r="R535" s="4" t="s">
        <v>167</v>
      </c>
      <c r="S535" s="7" t="s">
        <v>167</v>
      </c>
      <c r="T535" s="4"/>
      <c r="U535" s="4"/>
      <c r="V535" s="4"/>
      <c r="W535" s="4"/>
      <c r="X535" s="4"/>
      <c r="Y535" s="4"/>
      <c r="Z535" s="4"/>
      <c r="AA535" s="7" t="s">
        <v>167</v>
      </c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 t="s">
        <v>160</v>
      </c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 t="s">
        <v>167</v>
      </c>
      <c r="BL535" s="4" t="s">
        <v>167</v>
      </c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 t="s">
        <v>160</v>
      </c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 t="s">
        <v>167</v>
      </c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 t="s">
        <v>167</v>
      </c>
      <c r="CU535" s="4"/>
      <c r="CV535" s="4"/>
      <c r="CW535" s="4"/>
      <c r="CX535" s="4"/>
      <c r="CY535" s="4" t="s">
        <v>167</v>
      </c>
      <c r="CZ535" s="4" t="s">
        <v>167</v>
      </c>
      <c r="DA535" s="4"/>
      <c r="DB535" s="4"/>
      <c r="DC535" s="4"/>
      <c r="DD535" s="4"/>
      <c r="DE535" s="4"/>
      <c r="DF535" s="4"/>
      <c r="DG535" s="4" t="s">
        <v>167</v>
      </c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 t="s">
        <v>678</v>
      </c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2">
        <v>33</v>
      </c>
      <c r="EN535" s="23"/>
      <c r="EO535" s="23"/>
      <c r="EP535" s="23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 t="s">
        <v>167</v>
      </c>
      <c r="O536" s="6"/>
      <c r="P536" s="6"/>
      <c r="Q536" s="6" t="s">
        <v>167</v>
      </c>
      <c r="R536" s="4"/>
      <c r="S536" s="4"/>
      <c r="T536" s="4" t="s">
        <v>167</v>
      </c>
      <c r="U536" s="7" t="s">
        <v>167</v>
      </c>
      <c r="V536" s="4"/>
      <c r="W536" s="4"/>
      <c r="X536" s="4"/>
      <c r="Y536" s="4"/>
      <c r="Z536" s="4"/>
      <c r="AA536" s="7" t="s">
        <v>167</v>
      </c>
      <c r="AB536" s="4"/>
      <c r="AC536" s="4"/>
      <c r="AD536" s="4"/>
      <c r="AE536" s="4"/>
      <c r="AF536" s="4"/>
      <c r="AG536" s="4"/>
      <c r="AH536" s="4"/>
      <c r="AI536" s="4"/>
      <c r="AJ536" s="4" t="s">
        <v>167</v>
      </c>
      <c r="AK536" s="4" t="s">
        <v>167</v>
      </c>
      <c r="AL536" s="4">
        <v>36</v>
      </c>
      <c r="AM536" s="8" t="s">
        <v>160</v>
      </c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 t="s">
        <v>167</v>
      </c>
      <c r="AS536" s="4" t="s">
        <v>167</v>
      </c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 t="s">
        <v>161</v>
      </c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 t="s">
        <v>167</v>
      </c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 t="s">
        <v>167</v>
      </c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 t="s">
        <v>167</v>
      </c>
      <c r="DK536" s="4"/>
      <c r="DL536" s="4"/>
      <c r="DM536" s="4"/>
      <c r="DN536" s="4"/>
      <c r="DO536" s="4"/>
      <c r="DP536" s="4" t="s">
        <v>167</v>
      </c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 t="s">
        <v>167</v>
      </c>
      <c r="EG536" s="4" t="s">
        <v>167</v>
      </c>
      <c r="EH536" s="6">
        <v>36</v>
      </c>
      <c r="EI536" s="8">
        <v>6</v>
      </c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2">
        <v>34</v>
      </c>
      <c r="EN536" s="23"/>
      <c r="EO536" s="23"/>
      <c r="EP536" s="23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 t="s">
        <v>167</v>
      </c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 t="s">
        <v>167</v>
      </c>
      <c r="AB537" s="4"/>
      <c r="AC537" s="4"/>
      <c r="AD537" s="4"/>
      <c r="AE537" s="4"/>
      <c r="AF537" s="4"/>
      <c r="AG537" s="4"/>
      <c r="AH537" s="4"/>
      <c r="AI537" s="7" t="s">
        <v>167</v>
      </c>
      <c r="AJ537" s="4"/>
      <c r="AK537" s="7" t="s">
        <v>167</v>
      </c>
      <c r="AL537" s="4">
        <v>37</v>
      </c>
      <c r="AM537" s="8" t="s">
        <v>161</v>
      </c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 t="s">
        <v>167</v>
      </c>
      <c r="AS537" s="4"/>
      <c r="AT537" s="4"/>
      <c r="AU537" s="4" t="s">
        <v>167</v>
      </c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 t="s">
        <v>162</v>
      </c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 t="s">
        <v>167</v>
      </c>
      <c r="CD537" s="4"/>
      <c r="CE537" s="4"/>
      <c r="CF537" s="4"/>
      <c r="CG537" s="4" t="s">
        <v>167</v>
      </c>
      <c r="CH537" s="4"/>
      <c r="CI537" s="4"/>
      <c r="CJ537" s="4"/>
      <c r="CK537" s="4"/>
      <c r="CL537" s="4"/>
      <c r="CM537" s="4"/>
      <c r="CN537" s="4"/>
      <c r="CO537" s="4" t="s">
        <v>167</v>
      </c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 t="s">
        <v>167</v>
      </c>
      <c r="DT537" s="4" t="s">
        <v>167</v>
      </c>
      <c r="DU537" s="4" t="s">
        <v>167</v>
      </c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>
        <v>2.4</v>
      </c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2">
        <v>35</v>
      </c>
      <c r="EN537" s="23"/>
      <c r="EO537" s="24"/>
      <c r="EP537" s="23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 t="s">
        <v>167</v>
      </c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 t="s">
        <v>167</v>
      </c>
      <c r="AB538" s="4" t="s">
        <v>167</v>
      </c>
      <c r="AC538" s="7"/>
      <c r="AD538" s="4"/>
      <c r="AE538" s="4"/>
      <c r="AF538" s="4"/>
      <c r="AG538" s="4"/>
      <c r="AH538" s="4"/>
      <c r="AI538" s="4"/>
      <c r="AJ538" s="4"/>
      <c r="AK538" s="4" t="s">
        <v>167</v>
      </c>
      <c r="AL538" s="4">
        <v>38</v>
      </c>
      <c r="AM538" s="8" t="s">
        <v>159</v>
      </c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 t="s">
        <v>167</v>
      </c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 t="s">
        <v>167</v>
      </c>
      <c r="BF538" s="4"/>
      <c r="BG538" s="4"/>
      <c r="BH538" s="4"/>
      <c r="BI538" s="4"/>
      <c r="BJ538" s="4"/>
      <c r="BK538" s="4" t="s">
        <v>167</v>
      </c>
      <c r="BL538" s="4"/>
      <c r="BM538" s="4"/>
      <c r="BN538" s="4"/>
      <c r="BO538" s="4"/>
      <c r="BP538" s="7"/>
      <c r="BQ538" s="7"/>
      <c r="BR538" s="4"/>
      <c r="BS538" s="4"/>
      <c r="BT538" s="4"/>
      <c r="BU538" s="4" t="s">
        <v>167</v>
      </c>
      <c r="BV538" s="4"/>
      <c r="BW538" s="6">
        <v>38</v>
      </c>
      <c r="BX538" s="8" t="s">
        <v>161</v>
      </c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 t="s">
        <v>167</v>
      </c>
      <c r="CD538" s="4"/>
      <c r="CE538" s="4" t="s">
        <v>167</v>
      </c>
      <c r="CF538" s="4"/>
      <c r="CG538" s="4" t="s">
        <v>167</v>
      </c>
      <c r="CH538" s="4"/>
      <c r="CI538" s="4"/>
      <c r="CJ538" s="4"/>
      <c r="CK538" s="4"/>
      <c r="CL538" s="4"/>
      <c r="CM538" s="4"/>
      <c r="CN538" s="4"/>
      <c r="CO538" s="4" t="s">
        <v>167</v>
      </c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 t="s">
        <v>167</v>
      </c>
      <c r="DT538" s="4" t="s">
        <v>167</v>
      </c>
      <c r="DU538" s="4"/>
      <c r="DV538" s="4" t="s">
        <v>167</v>
      </c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>
        <v>43592</v>
      </c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2">
        <v>36</v>
      </c>
      <c r="EN538" s="23"/>
      <c r="EO538" s="23"/>
      <c r="EP538" s="23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 t="s">
        <v>167</v>
      </c>
      <c r="O539" s="6"/>
      <c r="P539" s="6"/>
      <c r="Q539" s="6" t="s">
        <v>167</v>
      </c>
      <c r="R539" s="4" t="s">
        <v>167</v>
      </c>
      <c r="S539" s="4"/>
      <c r="T539" s="4"/>
      <c r="U539" s="4" t="s">
        <v>167</v>
      </c>
      <c r="V539" s="4"/>
      <c r="W539" s="4"/>
      <c r="X539" s="4"/>
      <c r="Y539" s="7"/>
      <c r="Z539" s="4"/>
      <c r="AA539" s="7" t="s">
        <v>167</v>
      </c>
      <c r="AB539" s="7" t="s">
        <v>167</v>
      </c>
      <c r="AC539" s="4"/>
      <c r="AD539" s="4"/>
      <c r="AE539" s="4"/>
      <c r="AF539" s="4"/>
      <c r="AG539" s="4"/>
      <c r="AH539" s="4"/>
      <c r="AI539" s="4"/>
      <c r="AJ539" s="4"/>
      <c r="AK539" s="4" t="s">
        <v>167</v>
      </c>
      <c r="AL539" s="4">
        <v>39</v>
      </c>
      <c r="AM539" s="8" t="s">
        <v>161</v>
      </c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 t="s">
        <v>167</v>
      </c>
      <c r="AS539" s="7"/>
      <c r="AT539" s="4"/>
      <c r="AU539" s="4"/>
      <c r="AV539" s="4" t="s">
        <v>167</v>
      </c>
      <c r="AW539" s="4" t="s">
        <v>161</v>
      </c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 t="s">
        <v>167</v>
      </c>
      <c r="BL539" s="4"/>
      <c r="BM539" s="7" t="s">
        <v>167</v>
      </c>
      <c r="BN539" s="4"/>
      <c r="BO539" s="4"/>
      <c r="BP539" s="4" t="s">
        <v>167</v>
      </c>
      <c r="BQ539" s="4"/>
      <c r="BR539" s="4"/>
      <c r="BS539" s="4"/>
      <c r="BT539" s="4"/>
      <c r="BU539" s="4"/>
      <c r="BV539" s="4"/>
      <c r="BW539" s="6">
        <v>39</v>
      </c>
      <c r="BX539" s="8" t="s">
        <v>162</v>
      </c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2">
        <v>37</v>
      </c>
      <c r="EN539" s="23"/>
      <c r="EO539" s="23"/>
      <c r="EP539" s="23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 t="s">
        <v>167</v>
      </c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 t="s">
        <v>167</v>
      </c>
      <c r="AB540" s="7" t="s">
        <v>167</v>
      </c>
      <c r="AC540" s="4"/>
      <c r="AD540" s="4"/>
      <c r="AE540" s="4"/>
      <c r="AF540" s="4"/>
      <c r="AG540" s="4"/>
      <c r="AH540" s="7"/>
      <c r="AI540" s="4"/>
      <c r="AJ540" s="7"/>
      <c r="AK540" s="4" t="s">
        <v>167</v>
      </c>
      <c r="AL540" s="4">
        <v>40</v>
      </c>
      <c r="AM540" s="8" t="s">
        <v>159</v>
      </c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 t="s">
        <v>167</v>
      </c>
      <c r="BL540" s="4"/>
      <c r="BM540" s="4" t="s">
        <v>167</v>
      </c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 t="s">
        <v>160</v>
      </c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2">
        <v>38</v>
      </c>
      <c r="EN540" s="23"/>
      <c r="EO540" s="23"/>
      <c r="EP540" s="23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 t="s">
        <v>167</v>
      </c>
      <c r="O541" s="6"/>
      <c r="P541" s="6"/>
      <c r="Q541" s="6" t="s">
        <v>167</v>
      </c>
      <c r="R541" s="7" t="s">
        <v>167</v>
      </c>
      <c r="S541" s="4"/>
      <c r="T541" s="4"/>
      <c r="U541" s="4" t="s">
        <v>167</v>
      </c>
      <c r="V541" s="4"/>
      <c r="W541" s="4"/>
      <c r="X541" s="4"/>
      <c r="Y541" s="4"/>
      <c r="Z541" s="4"/>
      <c r="AA541" s="7" t="s">
        <v>167</v>
      </c>
      <c r="AB541" s="7" t="s">
        <v>167</v>
      </c>
      <c r="AC541" s="4"/>
      <c r="AD541" s="4"/>
      <c r="AE541" s="4"/>
      <c r="AF541" s="4"/>
      <c r="AG541" s="7"/>
      <c r="AH541" s="4"/>
      <c r="AI541" s="4"/>
      <c r="AJ541" s="4"/>
      <c r="AK541" s="4" t="s">
        <v>167</v>
      </c>
      <c r="AL541" s="4">
        <v>41</v>
      </c>
      <c r="AM541" s="8" t="s">
        <v>159</v>
      </c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 t="s">
        <v>167</v>
      </c>
      <c r="AS541" s="4" t="s">
        <v>167</v>
      </c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 t="s">
        <v>167</v>
      </c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 t="s">
        <v>167</v>
      </c>
      <c r="BW541" s="6">
        <v>41</v>
      </c>
      <c r="BX541" s="8" t="s">
        <v>159</v>
      </c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2">
        <v>39</v>
      </c>
      <c r="EN541" s="23"/>
      <c r="EO541" s="23"/>
      <c r="EP541" s="23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 t="s">
        <v>167</v>
      </c>
      <c r="P542" s="6"/>
      <c r="Q542" s="6"/>
      <c r="R542" s="4"/>
      <c r="S542" s="4"/>
      <c r="T542" s="4"/>
      <c r="U542" s="4"/>
      <c r="V542" s="4"/>
      <c r="W542" s="4" t="s">
        <v>167</v>
      </c>
      <c r="X542" s="7" t="s">
        <v>167</v>
      </c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 t="s">
        <v>161</v>
      </c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 t="s">
        <v>167</v>
      </c>
      <c r="BL542" s="4"/>
      <c r="BM542" s="4"/>
      <c r="BN542" s="4"/>
      <c r="BO542" s="4" t="s">
        <v>167</v>
      </c>
      <c r="BP542" s="4"/>
      <c r="BQ542" s="4"/>
      <c r="BR542" s="4"/>
      <c r="BS542" s="4"/>
      <c r="BT542" s="7"/>
      <c r="BU542" s="4"/>
      <c r="BV542" s="4"/>
      <c r="BW542" s="6">
        <v>42</v>
      </c>
      <c r="BX542" s="8" t="s">
        <v>162</v>
      </c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2">
        <v>40</v>
      </c>
      <c r="EN542" s="23"/>
      <c r="EO542" s="23"/>
      <c r="EP542" s="23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 t="s">
        <v>167</v>
      </c>
      <c r="P543" s="6"/>
      <c r="Q543" s="6" t="s">
        <v>167</v>
      </c>
      <c r="R543" s="4" t="s">
        <v>167</v>
      </c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 t="s">
        <v>167</v>
      </c>
      <c r="AH543" s="4"/>
      <c r="AI543" s="4"/>
      <c r="AJ543" s="4"/>
      <c r="AK543" s="4"/>
      <c r="AL543" s="4">
        <v>43</v>
      </c>
      <c r="AM543" s="8" t="s">
        <v>162</v>
      </c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 t="s">
        <v>167</v>
      </c>
      <c r="AS543" s="4"/>
      <c r="AT543" s="4"/>
      <c r="AU543" s="4"/>
      <c r="AV543" s="4" t="s">
        <v>167</v>
      </c>
      <c r="AW543" s="4"/>
      <c r="AX543" s="4" t="s">
        <v>167</v>
      </c>
      <c r="AY543" s="4"/>
      <c r="AZ543" s="4"/>
      <c r="BA543" s="4"/>
      <c r="BB543" s="4" t="s">
        <v>167</v>
      </c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 t="s">
        <v>161</v>
      </c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2">
        <v>41</v>
      </c>
      <c r="EN543" s="23"/>
      <c r="EO543" s="23"/>
      <c r="EP543" s="23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 t="s">
        <v>167</v>
      </c>
      <c r="P544" s="6"/>
      <c r="Q544" s="6" t="s">
        <v>167</v>
      </c>
      <c r="R544" s="4"/>
      <c r="S544" s="4"/>
      <c r="T544" s="4" t="s">
        <v>167</v>
      </c>
      <c r="U544" s="4" t="s">
        <v>167</v>
      </c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 t="s">
        <v>167</v>
      </c>
      <c r="AK544" s="7"/>
      <c r="AL544" s="4">
        <v>44</v>
      </c>
      <c r="AM544" s="8" t="s">
        <v>162</v>
      </c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 t="s">
        <v>167</v>
      </c>
      <c r="BL544" s="4" t="s">
        <v>167</v>
      </c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 t="s">
        <v>159</v>
      </c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2">
        <v>42</v>
      </c>
      <c r="EN544" s="23"/>
      <c r="EO544" s="23"/>
      <c r="EP544" s="23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 t="s">
        <v>167</v>
      </c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 t="s">
        <v>167</v>
      </c>
      <c r="AJ545" s="4"/>
      <c r="AK545" s="4"/>
      <c r="AL545" s="4">
        <v>45</v>
      </c>
      <c r="AM545" s="8" t="s">
        <v>161</v>
      </c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2">
        <v>43</v>
      </c>
      <c r="EN545" s="23"/>
      <c r="EO545" s="23"/>
      <c r="EP545" s="23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 t="s">
        <v>167</v>
      </c>
      <c r="P546" s="6"/>
      <c r="Q546" s="6" t="s">
        <v>167</v>
      </c>
      <c r="R546" s="4"/>
      <c r="S546" s="4"/>
      <c r="T546" s="4" t="s">
        <v>167</v>
      </c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 t="s">
        <v>167</v>
      </c>
      <c r="AK546" s="4"/>
      <c r="AL546" s="4">
        <v>46</v>
      </c>
      <c r="AM546" s="8" t="s">
        <v>159</v>
      </c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2">
        <v>44</v>
      </c>
      <c r="EN546" s="23"/>
      <c r="EO546" s="23"/>
      <c r="EP546" s="23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 t="s">
        <v>167</v>
      </c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 t="s">
        <v>167</v>
      </c>
      <c r="AJ547" s="4"/>
      <c r="AK547" s="4"/>
      <c r="AL547" s="4">
        <v>47</v>
      </c>
      <c r="AM547" s="8" t="s">
        <v>161</v>
      </c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2">
        <v>45</v>
      </c>
      <c r="EN547" s="23"/>
      <c r="EO547" s="23"/>
      <c r="EP547" s="23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 t="s">
        <v>167</v>
      </c>
      <c r="P548" s="6"/>
      <c r="Q548" s="6"/>
      <c r="R548" s="4"/>
      <c r="S548" s="4"/>
      <c r="T548" s="7"/>
      <c r="U548" s="7"/>
      <c r="V548" s="4"/>
      <c r="W548" s="7" t="s">
        <v>167</v>
      </c>
      <c r="X548" s="4"/>
      <c r="Y548" s="4"/>
      <c r="Z548" s="4" t="s">
        <v>167</v>
      </c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 t="s">
        <v>159</v>
      </c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2">
        <v>46</v>
      </c>
      <c r="EN548" s="23"/>
      <c r="EO548" s="23"/>
      <c r="EP548" s="23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 t="s">
        <v>167</v>
      </c>
      <c r="P549" s="6"/>
      <c r="Q549" s="6" t="s">
        <v>167</v>
      </c>
      <c r="R549" s="4" t="s">
        <v>167</v>
      </c>
      <c r="S549" s="7" t="s">
        <v>167</v>
      </c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 t="s">
        <v>159</v>
      </c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2">
        <v>47</v>
      </c>
      <c r="EN549" s="23"/>
      <c r="EO549" s="23"/>
      <c r="EP549" s="23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 t="s">
        <v>167</v>
      </c>
      <c r="P550" s="6"/>
      <c r="Q550" s="6"/>
      <c r="R550" s="4"/>
      <c r="S550" s="4"/>
      <c r="T550" s="4"/>
      <c r="U550" s="7"/>
      <c r="V550" s="4" t="s">
        <v>167</v>
      </c>
      <c r="W550" s="4" t="s">
        <v>167</v>
      </c>
      <c r="X550" s="4" t="s">
        <v>167</v>
      </c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 t="s">
        <v>160</v>
      </c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2">
        <v>48</v>
      </c>
      <c r="EN550" s="23"/>
      <c r="EO550" s="23"/>
      <c r="EP550" s="23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 t="s">
        <v>167</v>
      </c>
      <c r="P551" s="6"/>
      <c r="Q551" s="6"/>
      <c r="R551" s="4"/>
      <c r="S551" s="4"/>
      <c r="T551" s="4"/>
      <c r="U551" s="4"/>
      <c r="V551" s="4" t="s">
        <v>167</v>
      </c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 t="s">
        <v>167</v>
      </c>
      <c r="AL551" s="4">
        <v>51</v>
      </c>
      <c r="AM551" s="8" t="s">
        <v>159</v>
      </c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2">
        <v>49</v>
      </c>
      <c r="EN551" s="23"/>
      <c r="EO551" s="23"/>
      <c r="EP551" s="23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 t="s">
        <v>167</v>
      </c>
      <c r="P552" s="6"/>
      <c r="Q552" s="6"/>
      <c r="R552" s="4"/>
      <c r="S552" s="4"/>
      <c r="T552" s="4"/>
      <c r="U552" s="4"/>
      <c r="V552" s="4" t="s">
        <v>167</v>
      </c>
      <c r="W552" s="4" t="s">
        <v>167</v>
      </c>
      <c r="X552" s="4"/>
      <c r="Y552" s="7"/>
      <c r="Z552" s="4" t="s">
        <v>167</v>
      </c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 t="s">
        <v>167</v>
      </c>
      <c r="AL552" s="4">
        <v>52</v>
      </c>
      <c r="AM552" s="8" t="s">
        <v>162</v>
      </c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2">
        <v>50</v>
      </c>
      <c r="EN552" s="23"/>
      <c r="EO552" s="23"/>
      <c r="EP552" s="23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2">
        <v>51</v>
      </c>
      <c r="EN553" s="23"/>
      <c r="EO553" s="23"/>
      <c r="EP553" s="23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2">
        <v>52</v>
      </c>
      <c r="EN554" s="25"/>
      <c r="EO554" s="23"/>
      <c r="EP554" s="25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2">
        <v>53</v>
      </c>
      <c r="EN555" s="23"/>
      <c r="EO555" s="23"/>
      <c r="EP555" s="23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2">
        <v>54</v>
      </c>
      <c r="EN556" s="23"/>
      <c r="EO556" s="23"/>
      <c r="EP556" s="23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2">
        <v>55</v>
      </c>
      <c r="EN557" s="23"/>
      <c r="EO557" s="23"/>
      <c r="EP557" s="23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2">
        <v>56</v>
      </c>
      <c r="EN558" s="23"/>
      <c r="EO558" s="23"/>
      <c r="EP558" s="23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2">
        <v>57</v>
      </c>
      <c r="EN559" s="23"/>
      <c r="EO559" s="23"/>
      <c r="EP559" s="23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2">
        <v>58</v>
      </c>
      <c r="EN560" s="23"/>
      <c r="EO560" s="23"/>
      <c r="EP560" s="23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 t="s">
        <v>167</v>
      </c>
      <c r="CT561" s="4" t="s">
        <v>167</v>
      </c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 t="s">
        <v>161</v>
      </c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 t="s">
        <v>167</v>
      </c>
      <c r="CU562" s="4"/>
      <c r="CV562" s="4"/>
      <c r="CW562" s="4"/>
      <c r="CX562" s="4" t="s">
        <v>167</v>
      </c>
      <c r="CY562" s="4" t="s">
        <v>167</v>
      </c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 t="s">
        <v>161</v>
      </c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 t="s">
        <v>167</v>
      </c>
      <c r="CU563" s="4" t="s">
        <v>167</v>
      </c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 t="s">
        <v>167</v>
      </c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 t="s">
        <v>160</v>
      </c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 t="s">
        <v>167</v>
      </c>
      <c r="CL564" s="4"/>
      <c r="CM564" s="4"/>
      <c r="CN564" s="4"/>
      <c r="CO564" s="4"/>
      <c r="CP564" s="4"/>
      <c r="CQ564" s="4"/>
      <c r="CR564" s="4"/>
      <c r="CS564" s="4"/>
      <c r="CT564" s="4" t="s">
        <v>167</v>
      </c>
      <c r="CU564" s="4"/>
      <c r="CV564" s="4"/>
      <c r="CW564" s="4"/>
      <c r="CX564" s="4" t="s">
        <v>167</v>
      </c>
      <c r="CY564" s="4" t="s">
        <v>167</v>
      </c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 t="s">
        <v>162</v>
      </c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 t="s">
        <v>167</v>
      </c>
      <c r="CU565" s="4"/>
      <c r="CV565" s="4"/>
      <c r="CW565" s="4"/>
      <c r="CX565" s="4"/>
      <c r="CY565" s="4" t="s">
        <v>167</v>
      </c>
      <c r="CZ565" s="4"/>
      <c r="DA565" s="4" t="s">
        <v>167</v>
      </c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 t="s">
        <v>159</v>
      </c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 t="s">
        <v>167</v>
      </c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 t="s">
        <v>167</v>
      </c>
      <c r="CT566" s="4" t="s">
        <v>167</v>
      </c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 t="s">
        <v>161</v>
      </c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 t="s">
        <v>167</v>
      </c>
      <c r="CU567" s="4" t="s">
        <v>167</v>
      </c>
      <c r="CV567" s="4"/>
      <c r="CW567" s="4"/>
      <c r="CX567" s="4" t="s">
        <v>167</v>
      </c>
      <c r="CY567" s="4" t="s">
        <v>167</v>
      </c>
      <c r="CZ567" s="4" t="s">
        <v>167</v>
      </c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 t="s">
        <v>160</v>
      </c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 t="s">
        <v>167</v>
      </c>
      <c r="CF568" s="4"/>
      <c r="CG568" s="4"/>
      <c r="CH568" s="4"/>
      <c r="CI568" s="4"/>
      <c r="CJ568" s="4"/>
      <c r="CK568" s="4"/>
      <c r="CL568" s="4"/>
      <c r="CM568" s="4" t="s">
        <v>167</v>
      </c>
      <c r="CN568" s="4"/>
      <c r="CO568" s="4"/>
      <c r="CP568" s="4"/>
      <c r="CQ568" s="4"/>
      <c r="CR568" s="4"/>
      <c r="CS568" s="4" t="s">
        <v>167</v>
      </c>
      <c r="CT568" s="4" t="s">
        <v>167</v>
      </c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 t="s">
        <v>167</v>
      </c>
      <c r="DT568" s="4"/>
      <c r="DU568" s="4"/>
      <c r="DV568" s="4"/>
      <c r="DW568" s="4"/>
      <c r="DX568" s="4"/>
      <c r="DY568" s="4"/>
      <c r="DZ568" s="4" t="s">
        <v>167</v>
      </c>
      <c r="EA568" s="4"/>
      <c r="EB568" s="4"/>
      <c r="EC568" s="4"/>
      <c r="ED568" s="4"/>
      <c r="EE568" s="4"/>
      <c r="EF568" s="4"/>
      <c r="EG568" s="4"/>
      <c r="EH568" s="6">
        <v>8</v>
      </c>
      <c r="EI568" s="8" t="s">
        <v>161</v>
      </c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 t="s">
        <v>167</v>
      </c>
      <c r="CF569" s="4"/>
      <c r="CG569" s="4"/>
      <c r="CH569" s="4"/>
      <c r="CI569" s="4"/>
      <c r="CJ569" s="4"/>
      <c r="CK569" s="4"/>
      <c r="CL569" s="4"/>
      <c r="CM569" s="4" t="s">
        <v>167</v>
      </c>
      <c r="CN569" s="4"/>
      <c r="CO569" s="4"/>
      <c r="CP569" s="4"/>
      <c r="CQ569" s="4"/>
      <c r="CR569" s="4"/>
      <c r="CS569" s="4" t="s">
        <v>167</v>
      </c>
      <c r="CT569" s="4" t="s">
        <v>167</v>
      </c>
      <c r="CU569" s="4"/>
      <c r="CV569" s="4"/>
      <c r="CW569" s="4"/>
      <c r="CX569" s="4" t="s">
        <v>167</v>
      </c>
      <c r="CY569" s="4"/>
      <c r="CZ569" s="4"/>
      <c r="DA569" s="4"/>
      <c r="DB569" s="4"/>
      <c r="DC569" s="4"/>
      <c r="DD569" s="4"/>
      <c r="DE569" s="4"/>
      <c r="DF569" s="4"/>
      <c r="DG569" s="4" t="s">
        <v>167</v>
      </c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 t="s">
        <v>160</v>
      </c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 t="s">
        <v>167</v>
      </c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 t="s">
        <v>167</v>
      </c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 t="s">
        <v>160</v>
      </c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 t="s">
        <v>167</v>
      </c>
      <c r="CM571" s="4"/>
      <c r="CN571" s="4"/>
      <c r="CO571" s="4"/>
      <c r="CP571" s="4"/>
      <c r="CQ571" s="4"/>
      <c r="CR571" s="4"/>
      <c r="CS571" s="4"/>
      <c r="CT571" s="4" t="s">
        <v>167</v>
      </c>
      <c r="CU571" s="4"/>
      <c r="CV571" s="4"/>
      <c r="CW571" s="4"/>
      <c r="CX571" s="4" t="s">
        <v>167</v>
      </c>
      <c r="CY571" s="4" t="s">
        <v>167</v>
      </c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 t="s">
        <v>162</v>
      </c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 t="s">
        <v>167</v>
      </c>
      <c r="CN572" s="4"/>
      <c r="CO572" s="4"/>
      <c r="CP572" s="4"/>
      <c r="CQ572" s="4"/>
      <c r="CR572" s="4"/>
      <c r="CS572" s="4"/>
      <c r="CT572" s="4" t="s">
        <v>167</v>
      </c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 t="s">
        <v>167</v>
      </c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 t="s">
        <v>160</v>
      </c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 t="s">
        <v>167</v>
      </c>
      <c r="CU573" s="4"/>
      <c r="CV573" s="4"/>
      <c r="CW573" s="4"/>
      <c r="CX573" s="4"/>
      <c r="CY573" s="4" t="s">
        <v>167</v>
      </c>
      <c r="CZ573" s="4" t="s">
        <v>167</v>
      </c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 t="s">
        <v>162</v>
      </c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 t="s">
        <v>167</v>
      </c>
      <c r="CF574" s="4"/>
      <c r="CG574" s="4"/>
      <c r="CH574" s="4"/>
      <c r="CI574" s="4"/>
      <c r="CJ574" s="4"/>
      <c r="CK574" s="4"/>
      <c r="CL574" s="4"/>
      <c r="CM574" s="4" t="s">
        <v>167</v>
      </c>
      <c r="CN574" s="4" t="s">
        <v>167</v>
      </c>
      <c r="CO574" s="4"/>
      <c r="CP574" s="4"/>
      <c r="CQ574" s="4"/>
      <c r="CR574" s="4"/>
      <c r="CS574" s="4" t="s">
        <v>167</v>
      </c>
      <c r="CT574" s="4" t="s">
        <v>167</v>
      </c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 t="s">
        <v>167</v>
      </c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 t="s">
        <v>159</v>
      </c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 t="s">
        <v>167</v>
      </c>
      <c r="CK575" s="4"/>
      <c r="CL575" s="4"/>
      <c r="CM575" s="4"/>
      <c r="CN575" s="4"/>
      <c r="CO575" s="4"/>
      <c r="CP575" s="4"/>
      <c r="CQ575" s="4"/>
      <c r="CR575" s="4"/>
      <c r="CS575" s="4"/>
      <c r="CT575" s="4" t="s">
        <v>167</v>
      </c>
      <c r="CU575" s="4" t="s">
        <v>167</v>
      </c>
      <c r="CV575" s="4"/>
      <c r="CW575" s="4"/>
      <c r="CX575" s="4"/>
      <c r="CY575" s="4" t="s">
        <v>167</v>
      </c>
      <c r="CZ575" s="4" t="s">
        <v>167</v>
      </c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 t="s">
        <v>162</v>
      </c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 t="s">
        <v>167</v>
      </c>
      <c r="CD576" s="4"/>
      <c r="CE576" s="4"/>
      <c r="CF576" s="4"/>
      <c r="CG576" s="4"/>
      <c r="CH576" s="4"/>
      <c r="CI576" s="4"/>
      <c r="CJ576" s="4" t="s">
        <v>167</v>
      </c>
      <c r="CK576" s="4"/>
      <c r="CL576" s="4"/>
      <c r="CM576" s="4"/>
      <c r="CN576" s="4"/>
      <c r="CO576" s="4"/>
      <c r="CP576" s="4"/>
      <c r="CQ576" s="4"/>
      <c r="CR576" s="4"/>
      <c r="CS576" s="4"/>
      <c r="CT576" s="4" t="s">
        <v>167</v>
      </c>
      <c r="CU576" s="4"/>
      <c r="CV576" s="4"/>
      <c r="CW576" s="4"/>
      <c r="CX576" s="4"/>
      <c r="CY576" s="4" t="s">
        <v>167</v>
      </c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>
        <v>8</v>
      </c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 t="s">
        <v>167</v>
      </c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 t="s">
        <v>167</v>
      </c>
      <c r="DK577" s="4"/>
      <c r="DL577" s="4"/>
      <c r="DM577" s="4"/>
      <c r="DN577" s="4" t="s">
        <v>167</v>
      </c>
      <c r="DO577" s="4" t="s">
        <v>167</v>
      </c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>
        <v>30</v>
      </c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 t="s">
        <v>167</v>
      </c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 t="s">
        <v>167</v>
      </c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 t="s">
        <v>167</v>
      </c>
      <c r="DK578" s="4"/>
      <c r="DL578" s="4"/>
      <c r="DM578" s="4" t="s">
        <v>167</v>
      </c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>
        <v>4</v>
      </c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 t="s">
        <v>167</v>
      </c>
      <c r="CO579" s="4"/>
      <c r="CP579" s="4"/>
      <c r="CQ579" s="4"/>
      <c r="CR579" s="4"/>
      <c r="CS579" s="4" t="s">
        <v>167</v>
      </c>
      <c r="CT579" s="4" t="s">
        <v>167</v>
      </c>
      <c r="CU579" s="4"/>
      <c r="CV579" s="4"/>
      <c r="CW579" s="4"/>
      <c r="CX579" s="4"/>
      <c r="CY579" s="4"/>
      <c r="CZ579" s="4"/>
      <c r="DA579" s="4"/>
      <c r="DB579" s="4"/>
      <c r="DC579" s="4" t="s">
        <v>167</v>
      </c>
      <c r="DD579" s="4" t="s">
        <v>167</v>
      </c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>
        <v>9</v>
      </c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 t="s">
        <v>167</v>
      </c>
      <c r="CU580" s="4"/>
      <c r="CV580" s="4"/>
      <c r="CW580" s="4"/>
      <c r="CX580" s="4"/>
      <c r="CY580" s="4" t="s">
        <v>167</v>
      </c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>
        <v>6632</v>
      </c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591</v>
      </c>
      <c r="AR582" s="3"/>
      <c r="CB582" s="16" t="s">
        <v>195</v>
      </c>
      <c r="EM582" s="467"/>
      <c r="EN582" s="467"/>
      <c r="EO582" s="467"/>
      <c r="EP582" s="467"/>
    </row>
    <row r="583" spans="2:147" ht="21" customHeight="1" x14ac:dyDescent="0.45">
      <c r="B583" s="457" t="s">
        <v>298</v>
      </c>
      <c r="C583" s="457"/>
      <c r="D583" s="457"/>
      <c r="E583" s="457"/>
      <c r="F583" s="457"/>
      <c r="G583" s="457"/>
      <c r="H583" s="457"/>
      <c r="I583" s="20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K583" s="18"/>
      <c r="EM583" s="464" t="s">
        <v>202</v>
      </c>
      <c r="EN583" s="465"/>
      <c r="EO583" s="465"/>
      <c r="EP583" s="466"/>
      <c r="EQ583" s="20"/>
    </row>
    <row r="584" spans="2:147" ht="15" customHeight="1" x14ac:dyDescent="0.45">
      <c r="B584" s="30"/>
      <c r="C584" s="458" t="s">
        <v>240</v>
      </c>
      <c r="D584" s="459"/>
      <c r="E584" s="460"/>
      <c r="F584" s="30" t="s">
        <v>242</v>
      </c>
      <c r="G584" s="30"/>
      <c r="H584" s="30" t="s">
        <v>254</v>
      </c>
      <c r="I584" s="8"/>
      <c r="J584" s="6">
        <v>1</v>
      </c>
      <c r="K584" s="6" t="s">
        <v>167</v>
      </c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 t="s">
        <v>167</v>
      </c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 t="s">
        <v>167</v>
      </c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 t="s">
        <v>167</v>
      </c>
      <c r="CT584" s="4" t="s">
        <v>167</v>
      </c>
      <c r="CU584" s="4"/>
      <c r="CV584" s="4"/>
      <c r="CW584" s="4"/>
      <c r="CX584" s="4" t="s">
        <v>167</v>
      </c>
      <c r="CY584" s="4" t="s">
        <v>167</v>
      </c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0" t="s">
        <v>179</v>
      </c>
      <c r="EN584" s="60" t="s">
        <v>180</v>
      </c>
      <c r="EO584" s="60" t="s">
        <v>181</v>
      </c>
      <c r="EP584" s="60" t="s">
        <v>182</v>
      </c>
      <c r="EQ584" s="8" t="str">
        <f>IF(ISERROR(MATCH(EM$583,INPUT!C$4:Y$4,0))&lt;&gt;TRUE,MATCH(EM$583,INPUT!C$4:Y$4,0),"")</f>
        <v/>
      </c>
    </row>
    <row r="585" spans="2:147" x14ac:dyDescent="0.45">
      <c r="B585" s="31" t="s">
        <v>181</v>
      </c>
      <c r="C585" s="55">
        <f>COUNTIF(AO584:AO635,"=TRUE")</f>
        <v>0</v>
      </c>
      <c r="D585" s="55">
        <v>52</v>
      </c>
      <c r="E585" s="41" t="str">
        <f>ROUND(C585/D585*100,0)&amp;"%"</f>
        <v>0%</v>
      </c>
      <c r="F585" s="23">
        <f>LOOKUP(COUNTIF(AO584:AO635,TRUE),EM585:EM637,EO585:EO637)*10</f>
        <v>100</v>
      </c>
      <c r="G585" s="23">
        <v>400</v>
      </c>
      <c r="H585" s="25"/>
      <c r="I585" s="8"/>
      <c r="J585" s="6">
        <v>2</v>
      </c>
      <c r="K585" s="6" t="s">
        <v>167</v>
      </c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 t="s">
        <v>167</v>
      </c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 t="s">
        <v>167</v>
      </c>
      <c r="AS585" s="4"/>
      <c r="AT585" s="4"/>
      <c r="AU585" s="4" t="s">
        <v>167</v>
      </c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 t="s">
        <v>167</v>
      </c>
      <c r="BL585" s="7"/>
      <c r="BM585" s="4" t="s">
        <v>167</v>
      </c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 t="s">
        <v>167</v>
      </c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2">
        <v>0</v>
      </c>
      <c r="EN585" s="23">
        <v>200</v>
      </c>
      <c r="EO585" s="23">
        <v>10</v>
      </c>
      <c r="EP585" s="23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2" t="s">
        <v>302</v>
      </c>
      <c r="C586" s="55">
        <f>COUNTIF(BZ584:BZ627,"=TRUE")</f>
        <v>0</v>
      </c>
      <c r="D586" s="55">
        <v>44</v>
      </c>
      <c r="E586" s="41" t="str">
        <f>ROUND(C586/D586*100,0)&amp;"%"</f>
        <v>0%</v>
      </c>
      <c r="F586" s="23">
        <f>LOOKUP(COUNTIF(BZ584:BZ627,TRUE),EM585:EM629,EP585:EP629)*10</f>
        <v>100</v>
      </c>
      <c r="G586" s="23">
        <v>400</v>
      </c>
      <c r="H586" s="25"/>
      <c r="I586" s="8"/>
      <c r="J586" s="6">
        <v>3</v>
      </c>
      <c r="K586" s="6" t="s">
        <v>167</v>
      </c>
      <c r="L586" s="6"/>
      <c r="M586" s="6"/>
      <c r="N586" s="6"/>
      <c r="O586" s="6"/>
      <c r="P586" s="6"/>
      <c r="Q586" s="6" t="s">
        <v>167</v>
      </c>
      <c r="R586" s="4"/>
      <c r="S586" s="4"/>
      <c r="T586" s="4" t="s">
        <v>167</v>
      </c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 t="s">
        <v>167</v>
      </c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 t="s">
        <v>167</v>
      </c>
      <c r="AS586" s="4"/>
      <c r="AT586" s="4"/>
      <c r="AU586" s="4"/>
      <c r="AV586" s="4" t="s">
        <v>167</v>
      </c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 t="s">
        <v>160</v>
      </c>
      <c r="BK586" s="4" t="s">
        <v>167</v>
      </c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 t="s">
        <v>167</v>
      </c>
      <c r="CT586" s="4" t="s">
        <v>167</v>
      </c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 t="s">
        <v>167</v>
      </c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2">
        <v>1</v>
      </c>
      <c r="EN586" s="23">
        <v>200</v>
      </c>
      <c r="EO586" s="23">
        <v>10</v>
      </c>
      <c r="EP586" s="23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2" t="s">
        <v>303</v>
      </c>
      <c r="C587" s="55">
        <f>SUM(C585:C586)</f>
        <v>0</v>
      </c>
      <c r="D587" s="55">
        <f>SUM(D585:D586)</f>
        <v>96</v>
      </c>
      <c r="E587" s="41" t="str">
        <f>ROUND(C587/D587*100,0)&amp;"%"</f>
        <v>0%</v>
      </c>
      <c r="F587" s="23">
        <f>SUM(F585:F586)</f>
        <v>200</v>
      </c>
      <c r="G587" s="23">
        <f>SUM(G585:G586)</f>
        <v>800</v>
      </c>
      <c r="H587" s="25" t="str">
        <f>LOOKUP(F587,EW$4:EW$64,EY$4:EY$64) &amp; "%"</f>
        <v>1­%</v>
      </c>
      <c r="I587" s="8"/>
      <c r="J587" s="6">
        <v>4</v>
      </c>
      <c r="K587" s="6" t="s">
        <v>167</v>
      </c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 t="s">
        <v>167</v>
      </c>
      <c r="AS587" s="4"/>
      <c r="AT587" s="4"/>
      <c r="AU587" s="4"/>
      <c r="AV587" s="4" t="s">
        <v>167</v>
      </c>
      <c r="AW587" s="4"/>
      <c r="AX587" s="4" t="s">
        <v>167</v>
      </c>
      <c r="AY587" s="4"/>
      <c r="AZ587" s="4"/>
      <c r="BA587" s="4"/>
      <c r="BB587" s="7" t="s">
        <v>159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 t="s">
        <v>167</v>
      </c>
      <c r="CU587" s="4"/>
      <c r="CV587" s="4"/>
      <c r="CW587" s="4"/>
      <c r="CX587" s="4"/>
      <c r="CY587" s="4" t="s">
        <v>167</v>
      </c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2">
        <v>2</v>
      </c>
      <c r="EN587" s="23">
        <v>210</v>
      </c>
      <c r="EO587" s="23">
        <v>10</v>
      </c>
      <c r="EP587" s="23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3" t="s">
        <v>180</v>
      </c>
      <c r="C588" s="56">
        <f>COUNTIF(EK584:EK663,"=TRUE")</f>
        <v>0</v>
      </c>
      <c r="D588" s="56">
        <v>58</v>
      </c>
      <c r="E588" s="41" t="str">
        <f>ROUND(C588/D588*100,0)&amp;"%"</f>
        <v>0%</v>
      </c>
      <c r="F588" s="57">
        <f>LOOKUP(COUNTIF(EK584:EK663,TRUE),EM585:EM643,EN585:EN643)</f>
        <v>200</v>
      </c>
      <c r="G588" s="57">
        <v>800</v>
      </c>
      <c r="H588" s="34" t="str">
        <f>LOOKUP(F588,EW$4:EW$64,FA$4:FA$64) &amp; "%"</f>
        <v>1­%</v>
      </c>
      <c r="I588" s="8"/>
      <c r="J588" s="6">
        <v>5</v>
      </c>
      <c r="K588" s="6" t="s">
        <v>167</v>
      </c>
      <c r="L588" s="6"/>
      <c r="M588" s="6"/>
      <c r="N588" s="6"/>
      <c r="O588" s="6"/>
      <c r="P588" s="6"/>
      <c r="Q588" s="6" t="s">
        <v>167</v>
      </c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 t="s">
        <v>167</v>
      </c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 t="s">
        <v>167</v>
      </c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 t="s">
        <v>167</v>
      </c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2">
        <v>3</v>
      </c>
      <c r="EN588" s="23">
        <v>230</v>
      </c>
      <c r="EO588" s="23">
        <v>11</v>
      </c>
      <c r="EP588" s="23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5" t="s">
        <v>257</v>
      </c>
      <c r="C589" s="36">
        <f>SUM(C585,C586,C588)</f>
        <v>0</v>
      </c>
      <c r="D589" s="36">
        <f>SUM(D585,D586,D588)</f>
        <v>154</v>
      </c>
      <c r="E589" s="41" t="str">
        <f>ROUND(C589/D589*100,0)&amp;"%"</f>
        <v>0%</v>
      </c>
      <c r="F589" s="37">
        <f>SUM(F585,F586,F588)</f>
        <v>400</v>
      </c>
      <c r="G589" s="54">
        <f>SUM(G585,G586,G588)</f>
        <v>1600</v>
      </c>
      <c r="H589" s="38" t="str">
        <f>LOOKUP(F589,ES$4:ES$124,EU$4:EU$124) &amp; "%"</f>
        <v>1­%</v>
      </c>
      <c r="I589" s="8"/>
      <c r="J589" s="6">
        <v>6</v>
      </c>
      <c r="K589" s="6" t="s">
        <v>167</v>
      </c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 t="s">
        <v>167</v>
      </c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 t="s">
        <v>167</v>
      </c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 t="s">
        <v>167</v>
      </c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2">
        <v>4</v>
      </c>
      <c r="EN589" s="23">
        <v>250</v>
      </c>
      <c r="EO589" s="23">
        <v>12</v>
      </c>
      <c r="EP589" s="23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 t="s">
        <v>167</v>
      </c>
      <c r="L590" s="6"/>
      <c r="M590" s="6"/>
      <c r="N590" s="6"/>
      <c r="O590" s="6"/>
      <c r="P590" s="6"/>
      <c r="Q590" s="6" t="s">
        <v>167</v>
      </c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 t="s">
        <v>167</v>
      </c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 t="s">
        <v>167</v>
      </c>
      <c r="AS590" s="4"/>
      <c r="AT590" s="4"/>
      <c r="AU590" s="4"/>
      <c r="AV590" s="4" t="s">
        <v>167</v>
      </c>
      <c r="AW590" s="4"/>
      <c r="AX590" s="4" t="s">
        <v>167</v>
      </c>
      <c r="AY590" s="4"/>
      <c r="AZ590" s="4"/>
      <c r="BA590" s="4"/>
      <c r="BB590" s="7" t="s">
        <v>167</v>
      </c>
      <c r="BC590" s="4"/>
      <c r="BD590" s="4"/>
      <c r="BE590" s="4"/>
      <c r="BF590" s="4"/>
      <c r="BG590" s="4"/>
      <c r="BH590" s="4"/>
      <c r="BI590" s="4"/>
      <c r="BJ590" s="4"/>
      <c r="BK590" s="4" t="s">
        <v>167</v>
      </c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167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 t="s">
        <v>167</v>
      </c>
      <c r="CT590" s="4" t="s">
        <v>167</v>
      </c>
      <c r="CU590" s="4"/>
      <c r="CV590" s="4"/>
      <c r="CW590" s="4"/>
      <c r="CX590" s="4" t="s">
        <v>167</v>
      </c>
      <c r="CY590" s="4"/>
      <c r="CZ590" s="4"/>
      <c r="DA590" s="4"/>
      <c r="DB590" s="4"/>
      <c r="DC590" s="4" t="s">
        <v>167</v>
      </c>
      <c r="DD590" s="4" t="s">
        <v>167</v>
      </c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2">
        <v>5</v>
      </c>
      <c r="EN590" s="23">
        <v>270</v>
      </c>
      <c r="EO590" s="23">
        <v>13</v>
      </c>
      <c r="EP590" s="23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 t="s">
        <v>167</v>
      </c>
      <c r="L591" s="6"/>
      <c r="M591" s="6"/>
      <c r="N591" s="6"/>
      <c r="O591" s="6"/>
      <c r="P591" s="6"/>
      <c r="Q591" s="6" t="s">
        <v>167</v>
      </c>
      <c r="R591" s="4" t="s">
        <v>167</v>
      </c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 t="s">
        <v>167</v>
      </c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 t="s">
        <v>167</v>
      </c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 t="s">
        <v>162</v>
      </c>
      <c r="BG591" s="4" t="s">
        <v>167</v>
      </c>
      <c r="BH591" s="4"/>
      <c r="BI591" s="4"/>
      <c r="BJ591" s="4" t="s">
        <v>167</v>
      </c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 t="s">
        <v>167</v>
      </c>
      <c r="CI591" s="4"/>
      <c r="CJ591" s="4"/>
      <c r="CK591" s="4"/>
      <c r="CL591" s="4" t="s">
        <v>167</v>
      </c>
      <c r="CM591" s="4"/>
      <c r="CN591" s="4"/>
      <c r="CO591" s="4"/>
      <c r="CP591" s="4"/>
      <c r="CQ591" s="4"/>
      <c r="CR591" s="4"/>
      <c r="CS591" s="4"/>
      <c r="CT591" s="4" t="s">
        <v>167</v>
      </c>
      <c r="CU591" s="4"/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2">
        <v>6</v>
      </c>
      <c r="EN591" s="23">
        <v>290</v>
      </c>
      <c r="EO591" s="23">
        <v>14</v>
      </c>
      <c r="EP591" s="23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 t="s">
        <v>167</v>
      </c>
      <c r="L592" s="6"/>
      <c r="M592" s="6"/>
      <c r="N592" s="6"/>
      <c r="O592" s="6"/>
      <c r="P592" s="6"/>
      <c r="Q592" s="6" t="s">
        <v>167</v>
      </c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 t="s">
        <v>167</v>
      </c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 t="s">
        <v>167</v>
      </c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 t="s">
        <v>167</v>
      </c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/>
      <c r="CT592" s="4"/>
      <c r="CU592" s="4" t="s">
        <v>167</v>
      </c>
      <c r="CV592" s="4"/>
      <c r="CW592" s="4"/>
      <c r="CX592" s="4"/>
      <c r="CY592" s="4" t="s">
        <v>167</v>
      </c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 t="s">
        <v>167</v>
      </c>
      <c r="DK592" s="4"/>
      <c r="DL592" s="4" t="s">
        <v>167</v>
      </c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2">
        <v>7</v>
      </c>
      <c r="EN592" s="23">
        <v>300</v>
      </c>
      <c r="EO592" s="23">
        <v>15</v>
      </c>
      <c r="EP592" s="23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 t="s">
        <v>167</v>
      </c>
      <c r="L593" s="6"/>
      <c r="M593" s="6"/>
      <c r="N593" s="6"/>
      <c r="O593" s="6"/>
      <c r="P593" s="6"/>
      <c r="Q593" s="6" t="s">
        <v>167</v>
      </c>
      <c r="R593" s="4"/>
      <c r="S593" s="4"/>
      <c r="T593" s="4" t="s">
        <v>167</v>
      </c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 t="s">
        <v>167</v>
      </c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 t="s">
        <v>167</v>
      </c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/>
      <c r="CF593" s="4"/>
      <c r="CG593" s="4" t="s">
        <v>167</v>
      </c>
      <c r="CH593" s="4" t="s">
        <v>167</v>
      </c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 t="s">
        <v>167</v>
      </c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 t="s">
        <v>167</v>
      </c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2">
        <v>8</v>
      </c>
      <c r="EN593" s="23">
        <v>320</v>
      </c>
      <c r="EO593" s="23">
        <v>15</v>
      </c>
      <c r="EP593" s="23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 t="s">
        <v>167</v>
      </c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 t="s">
        <v>167</v>
      </c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 t="s">
        <v>167</v>
      </c>
      <c r="AS594" s="4"/>
      <c r="AT594" s="4"/>
      <c r="AU594" s="4"/>
      <c r="AV594" s="4" t="s">
        <v>167</v>
      </c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/>
      <c r="CF594" s="4"/>
      <c r="CG594" s="4" t="s">
        <v>167</v>
      </c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 t="s">
        <v>167</v>
      </c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 t="s">
        <v>167</v>
      </c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2">
        <v>9</v>
      </c>
      <c r="EN594" s="23">
        <v>330</v>
      </c>
      <c r="EO594" s="23">
        <v>16</v>
      </c>
      <c r="EP594" s="23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 t="s">
        <v>167</v>
      </c>
      <c r="M595" s="6"/>
      <c r="N595" s="6"/>
      <c r="O595" s="6"/>
      <c r="P595" s="6"/>
      <c r="Q595" s="6" t="s">
        <v>167</v>
      </c>
      <c r="R595" s="4" t="s">
        <v>167</v>
      </c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 t="s">
        <v>167</v>
      </c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 t="s">
        <v>167</v>
      </c>
      <c r="AS595" s="4"/>
      <c r="AT595" s="4"/>
      <c r="AU595" s="4"/>
      <c r="AV595" s="4" t="s">
        <v>167</v>
      </c>
      <c r="AW595" s="4"/>
      <c r="AX595" s="4" t="s">
        <v>167</v>
      </c>
      <c r="AY595" s="4"/>
      <c r="AZ595" s="4"/>
      <c r="BA595" s="4"/>
      <c r="BB595" s="4" t="s">
        <v>167</v>
      </c>
      <c r="BC595" s="4" t="s">
        <v>167</v>
      </c>
      <c r="BD595" s="4"/>
      <c r="BE595" s="4"/>
      <c r="BF595" s="4"/>
      <c r="BG595" s="4"/>
      <c r="BH595" s="4"/>
      <c r="BI595" s="4"/>
      <c r="BJ595" s="4"/>
      <c r="BK595" s="4" t="s">
        <v>167</v>
      </c>
      <c r="BL595" s="4"/>
      <c r="BM595" s="4"/>
      <c r="BN595" s="4"/>
      <c r="BO595" s="4"/>
      <c r="BP595" s="7" t="s">
        <v>167</v>
      </c>
      <c r="BQ595" s="4" t="s">
        <v>167</v>
      </c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 t="s">
        <v>167</v>
      </c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 t="s">
        <v>167</v>
      </c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2">
        <v>10</v>
      </c>
      <c r="EN595" s="23">
        <v>340</v>
      </c>
      <c r="EO595" s="23">
        <v>17</v>
      </c>
      <c r="EP595" s="23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 t="s">
        <v>167</v>
      </c>
      <c r="M596" s="6"/>
      <c r="N596" s="6"/>
      <c r="O596" s="6"/>
      <c r="P596" s="6"/>
      <c r="Q596" s="6" t="s">
        <v>167</v>
      </c>
      <c r="R596" s="4" t="s">
        <v>167</v>
      </c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 t="s">
        <v>167</v>
      </c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 t="s">
        <v>167</v>
      </c>
      <c r="AS596" s="4"/>
      <c r="AT596" s="4"/>
      <c r="AU596" s="4"/>
      <c r="AV596" s="4" t="s">
        <v>167</v>
      </c>
      <c r="AW596" s="4"/>
      <c r="AX596" s="4" t="s">
        <v>167</v>
      </c>
      <c r="AY596" s="4"/>
      <c r="AZ596" s="4" t="s">
        <v>161</v>
      </c>
      <c r="BA596" s="4"/>
      <c r="BB596" s="7" t="s">
        <v>634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2">
        <v>11</v>
      </c>
      <c r="EN596" s="23">
        <v>360</v>
      </c>
      <c r="EO596" s="23">
        <v>18</v>
      </c>
      <c r="EP596" s="23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 t="s">
        <v>167</v>
      </c>
      <c r="M597" s="6"/>
      <c r="N597" s="6"/>
      <c r="O597" s="6"/>
      <c r="P597" s="6"/>
      <c r="Q597" s="6" t="s">
        <v>167</v>
      </c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 t="s">
        <v>167</v>
      </c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 t="s">
        <v>167</v>
      </c>
      <c r="BL597" s="4" t="s">
        <v>167</v>
      </c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 t="s">
        <v>167</v>
      </c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/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2">
        <v>12</v>
      </c>
      <c r="EN597" s="23">
        <v>370</v>
      </c>
      <c r="EO597" s="23">
        <v>18</v>
      </c>
      <c r="EP597" s="23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 t="s">
        <v>167</v>
      </c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 t="s">
        <v>167</v>
      </c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 t="s">
        <v>167</v>
      </c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 t="s">
        <v>167</v>
      </c>
      <c r="CO598" s="4"/>
      <c r="CP598" s="4"/>
      <c r="CQ598" s="4"/>
      <c r="CR598" s="4"/>
      <c r="CS598" s="4" t="s">
        <v>167</v>
      </c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 t="s">
        <v>167</v>
      </c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2">
        <v>13</v>
      </c>
      <c r="EN598" s="23">
        <v>380</v>
      </c>
      <c r="EO598" s="23">
        <v>19</v>
      </c>
      <c r="EP598" s="23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 t="s">
        <v>167</v>
      </c>
      <c r="M599" s="6"/>
      <c r="N599" s="6"/>
      <c r="O599" s="6"/>
      <c r="P599" s="6"/>
      <c r="Q599" s="6"/>
      <c r="R599" s="4"/>
      <c r="S599" s="4"/>
      <c r="T599" s="4"/>
      <c r="U599" s="4"/>
      <c r="V599" s="4"/>
      <c r="W599" s="4" t="s">
        <v>167</v>
      </c>
      <c r="X599" s="4"/>
      <c r="Y599" s="4" t="s">
        <v>167</v>
      </c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 t="s">
        <v>167</v>
      </c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 t="s">
        <v>167</v>
      </c>
      <c r="AS599" s="4" t="s">
        <v>167</v>
      </c>
      <c r="AT599" s="4"/>
      <c r="AU599" s="4"/>
      <c r="AV599" s="4" t="s">
        <v>633</v>
      </c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 t="s">
        <v>167</v>
      </c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2">
        <v>14</v>
      </c>
      <c r="EN599" s="23">
        <v>390</v>
      </c>
      <c r="EO599" s="23">
        <v>19</v>
      </c>
      <c r="EP599" s="24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 t="s">
        <v>167</v>
      </c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 t="s">
        <v>167</v>
      </c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 t="s">
        <v>167</v>
      </c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2">
        <v>15</v>
      </c>
      <c r="EN600" s="23">
        <v>400</v>
      </c>
      <c r="EO600" s="23">
        <v>20</v>
      </c>
      <c r="EP600" s="23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 t="s">
        <v>167</v>
      </c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 t="s">
        <v>167</v>
      </c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 t="s">
        <v>167</v>
      </c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 t="s">
        <v>167</v>
      </c>
      <c r="BL601" s="4"/>
      <c r="BM601" s="7" t="s">
        <v>167</v>
      </c>
      <c r="BN601" s="4"/>
      <c r="BO601" s="4"/>
      <c r="BP601" s="4"/>
      <c r="BQ601" s="4"/>
      <c r="BR601" s="4"/>
      <c r="BS601" s="4"/>
      <c r="BT601" s="4" t="s">
        <v>167</v>
      </c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 t="s">
        <v>167</v>
      </c>
      <c r="CU601" s="4"/>
      <c r="CV601" s="4"/>
      <c r="CW601" s="4"/>
      <c r="CX601" s="4"/>
      <c r="CY601" s="4"/>
      <c r="CZ601" s="4"/>
      <c r="DA601" s="4"/>
      <c r="DB601" s="4"/>
      <c r="DC601" s="4" t="s">
        <v>167</v>
      </c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2">
        <v>16</v>
      </c>
      <c r="EN601" s="23">
        <v>420</v>
      </c>
      <c r="EO601" s="23">
        <v>20</v>
      </c>
      <c r="EP601" s="23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 t="s">
        <v>167</v>
      </c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 t="s">
        <v>167</v>
      </c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 t="s">
        <v>167</v>
      </c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 t="s">
        <v>167</v>
      </c>
      <c r="CN602" s="4"/>
      <c r="CO602" s="4"/>
      <c r="CP602" s="4"/>
      <c r="CQ602" s="4"/>
      <c r="CR602" s="4"/>
      <c r="CS602" s="4"/>
      <c r="CT602" s="4" t="s">
        <v>167</v>
      </c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2">
        <v>17</v>
      </c>
      <c r="EN602" s="23">
        <v>430</v>
      </c>
      <c r="EO602" s="23">
        <v>21</v>
      </c>
      <c r="EP602" s="23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 t="s">
        <v>167</v>
      </c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 t="s">
        <v>167</v>
      </c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 t="s">
        <v>167</v>
      </c>
      <c r="AS603" s="4"/>
      <c r="AT603" s="4"/>
      <c r="AU603" s="4"/>
      <c r="AV603" s="4"/>
      <c r="AW603" s="4"/>
      <c r="AX603" s="4" t="s">
        <v>167</v>
      </c>
      <c r="AY603" s="7" t="s">
        <v>159</v>
      </c>
      <c r="AZ603" s="4"/>
      <c r="BA603" s="4"/>
      <c r="BB603" s="4"/>
      <c r="BC603" s="4"/>
      <c r="BD603" s="4"/>
      <c r="BE603" s="4"/>
      <c r="BF603" s="4"/>
      <c r="BG603" s="4" t="s">
        <v>167</v>
      </c>
      <c r="BH603" s="4"/>
      <c r="BI603" s="7" t="s">
        <v>167</v>
      </c>
      <c r="BJ603" s="4" t="s">
        <v>161</v>
      </c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 t="s">
        <v>167</v>
      </c>
      <c r="CN603" s="4"/>
      <c r="CO603" s="4"/>
      <c r="CP603" s="4"/>
      <c r="CQ603" s="4"/>
      <c r="CR603" s="4"/>
      <c r="CS603" s="4" t="s">
        <v>167</v>
      </c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2">
        <v>18</v>
      </c>
      <c r="EN603" s="23">
        <v>440</v>
      </c>
      <c r="EO603" s="23">
        <v>21</v>
      </c>
      <c r="EP603" s="23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 t="s">
        <v>167</v>
      </c>
      <c r="M604" s="6"/>
      <c r="N604" s="6"/>
      <c r="O604" s="6"/>
      <c r="P604" s="6"/>
      <c r="Q604" s="6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 t="s">
        <v>167</v>
      </c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 t="s">
        <v>167</v>
      </c>
      <c r="AS604" s="4" t="s">
        <v>167</v>
      </c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 t="s">
        <v>167</v>
      </c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 t="s">
        <v>167</v>
      </c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 t="s">
        <v>167</v>
      </c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 t="s">
        <v>167</v>
      </c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2">
        <v>19</v>
      </c>
      <c r="EN604" s="23">
        <v>450</v>
      </c>
      <c r="EO604" s="23">
        <v>22</v>
      </c>
      <c r="EP604" s="23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 t="s">
        <v>167</v>
      </c>
      <c r="N605" s="6"/>
      <c r="O605" s="6"/>
      <c r="P605" s="6"/>
      <c r="Q605" s="6"/>
      <c r="R605" s="4"/>
      <c r="S605" s="4"/>
      <c r="T605" s="4"/>
      <c r="U605" s="4"/>
      <c r="V605" s="4"/>
      <c r="W605" s="4" t="s">
        <v>167</v>
      </c>
      <c r="X605" s="4" t="s">
        <v>167</v>
      </c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 t="s">
        <v>167</v>
      </c>
      <c r="BL605" s="4"/>
      <c r="BM605" s="4"/>
      <c r="BN605" s="4"/>
      <c r="BO605" s="4"/>
      <c r="BP605" s="7" t="s">
        <v>167</v>
      </c>
      <c r="BQ605" s="4" t="s">
        <v>167</v>
      </c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 t="s">
        <v>167</v>
      </c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 t="s">
        <v>167</v>
      </c>
      <c r="CT605" s="4" t="s">
        <v>167</v>
      </c>
      <c r="CU605" s="4"/>
      <c r="CV605" s="4"/>
      <c r="CW605" s="4"/>
      <c r="CX605" s="4"/>
      <c r="CY605" s="4"/>
      <c r="CZ605" s="4"/>
      <c r="DA605" s="4"/>
      <c r="DB605" s="4"/>
      <c r="DC605" s="4" t="s">
        <v>167</v>
      </c>
      <c r="DD605" s="4"/>
      <c r="DE605" s="4"/>
      <c r="DF605" s="4"/>
      <c r="DG605" s="4"/>
      <c r="DH605" s="4"/>
      <c r="DI605" s="4" t="s">
        <v>167</v>
      </c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2">
        <v>20</v>
      </c>
      <c r="EN605" s="23">
        <v>460</v>
      </c>
      <c r="EO605" s="23">
        <v>22</v>
      </c>
      <c r="EP605" s="23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 t="s">
        <v>167</v>
      </c>
      <c r="N606" s="6"/>
      <c r="O606" s="6"/>
      <c r="P606" s="6"/>
      <c r="Q606" s="6"/>
      <c r="R606" s="4"/>
      <c r="S606" s="4"/>
      <c r="T606" s="4"/>
      <c r="U606" s="4"/>
      <c r="V606" s="4"/>
      <c r="W606" s="4" t="s">
        <v>167</v>
      </c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 t="s">
        <v>167</v>
      </c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 t="s">
        <v>167</v>
      </c>
      <c r="BL606" s="7"/>
      <c r="BM606" s="7" t="s">
        <v>167</v>
      </c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 t="s">
        <v>167</v>
      </c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 t="s">
        <v>167</v>
      </c>
      <c r="DT606" s="4"/>
      <c r="DU606" s="4"/>
      <c r="DV606" s="4"/>
      <c r="DW606" s="4"/>
      <c r="DX606" s="4"/>
      <c r="DY606" s="4"/>
      <c r="DZ606" s="4"/>
      <c r="EA606" s="4"/>
      <c r="EB606" s="4"/>
      <c r="EC606" s="4" t="s">
        <v>167</v>
      </c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2">
        <v>21</v>
      </c>
      <c r="EN606" s="23">
        <v>470</v>
      </c>
      <c r="EO606" s="23">
        <v>23</v>
      </c>
      <c r="EP606" s="23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 t="s">
        <v>167</v>
      </c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 t="s">
        <v>167</v>
      </c>
      <c r="AS607" s="4"/>
      <c r="AT607" s="4"/>
      <c r="AU607" s="4"/>
      <c r="AV607" s="4" t="s">
        <v>167</v>
      </c>
      <c r="AW607" s="4"/>
      <c r="AX607" s="4" t="s">
        <v>167</v>
      </c>
      <c r="AY607" s="4"/>
      <c r="AZ607" s="4"/>
      <c r="BA607" s="4"/>
      <c r="BB607" s="4" t="s">
        <v>167</v>
      </c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 t="s">
        <v>167</v>
      </c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 t="s">
        <v>167</v>
      </c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2">
        <v>22</v>
      </c>
      <c r="EN607" s="23">
        <v>480</v>
      </c>
      <c r="EO607" s="23">
        <v>23</v>
      </c>
      <c r="EP607" s="23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 t="s">
        <v>167</v>
      </c>
      <c r="N608" s="6"/>
      <c r="O608" s="6"/>
      <c r="P608" s="6"/>
      <c r="Q608" s="6" t="s">
        <v>167</v>
      </c>
      <c r="R608" s="4" t="s">
        <v>167</v>
      </c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 t="s">
        <v>167</v>
      </c>
      <c r="BL608" s="4"/>
      <c r="BM608" s="7" t="s">
        <v>167</v>
      </c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 t="s">
        <v>167</v>
      </c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2">
        <v>23</v>
      </c>
      <c r="EN608" s="23">
        <v>490</v>
      </c>
      <c r="EO608" s="23">
        <v>24</v>
      </c>
      <c r="EP608" s="23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 t="s">
        <v>167</v>
      </c>
      <c r="N609" s="6"/>
      <c r="O609" s="6"/>
      <c r="P609" s="6"/>
      <c r="Q609" s="6" t="s">
        <v>167</v>
      </c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 t="s">
        <v>167</v>
      </c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 t="s">
        <v>167</v>
      </c>
      <c r="AS609" s="4" t="s">
        <v>167</v>
      </c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 t="s">
        <v>167</v>
      </c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 t="s">
        <v>167</v>
      </c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 t="s">
        <v>167</v>
      </c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2">
        <v>24</v>
      </c>
      <c r="EN609" s="23">
        <v>500</v>
      </c>
      <c r="EO609" s="23">
        <v>24</v>
      </c>
      <c r="EP609" s="23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 t="s">
        <v>167</v>
      </c>
      <c r="N610" s="6"/>
      <c r="O610" s="6"/>
      <c r="P610" s="6"/>
      <c r="Q610" s="6" t="s">
        <v>167</v>
      </c>
      <c r="R610" s="4" t="s">
        <v>167</v>
      </c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 t="s">
        <v>167</v>
      </c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 t="s">
        <v>167</v>
      </c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 t="s">
        <v>167</v>
      </c>
      <c r="BF610" s="4"/>
      <c r="BG610" s="4" t="s">
        <v>167</v>
      </c>
      <c r="BH610" s="4"/>
      <c r="BI610" s="4"/>
      <c r="BJ610" s="4" t="s">
        <v>167</v>
      </c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 t="s">
        <v>167</v>
      </c>
      <c r="CG610" s="4"/>
      <c r="CH610" s="4"/>
      <c r="CI610" s="4"/>
      <c r="CJ610" s="4"/>
      <c r="CK610" s="4"/>
      <c r="CL610" s="4"/>
      <c r="CM610" s="4"/>
      <c r="CN610" s="4" t="s">
        <v>167</v>
      </c>
      <c r="CO610" s="4"/>
      <c r="CP610" s="4"/>
      <c r="CQ610" s="4"/>
      <c r="CR610" s="4"/>
      <c r="CS610" s="4" t="s">
        <v>167</v>
      </c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2">
        <v>25</v>
      </c>
      <c r="EN610" s="23">
        <v>510</v>
      </c>
      <c r="EO610" s="23">
        <v>24</v>
      </c>
      <c r="EP610" s="23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 t="s">
        <v>167</v>
      </c>
      <c r="N611" s="6"/>
      <c r="O611" s="6"/>
      <c r="P611" s="6"/>
      <c r="Q611" s="6" t="s">
        <v>167</v>
      </c>
      <c r="R611" s="4"/>
      <c r="S611" s="4"/>
      <c r="T611" s="4" t="s">
        <v>167</v>
      </c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 t="s">
        <v>167</v>
      </c>
      <c r="AK611" s="4" t="s">
        <v>167</v>
      </c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 t="s">
        <v>167</v>
      </c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 t="s">
        <v>167</v>
      </c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 t="s">
        <v>167</v>
      </c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2">
        <v>26</v>
      </c>
      <c r="EN611" s="23">
        <v>510</v>
      </c>
      <c r="EO611" s="23">
        <v>25</v>
      </c>
      <c r="EP611" s="23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 t="s">
        <v>167</v>
      </c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 t="s">
        <v>167</v>
      </c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 t="s">
        <v>167</v>
      </c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 t="s">
        <v>167</v>
      </c>
      <c r="CK612" s="4"/>
      <c r="CL612" s="4"/>
      <c r="CM612" s="4"/>
      <c r="CN612" s="4"/>
      <c r="CO612" s="4"/>
      <c r="CP612" s="4"/>
      <c r="CQ612" s="4"/>
      <c r="CR612" s="4"/>
      <c r="CS612" s="4" t="s">
        <v>167</v>
      </c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 t="s">
        <v>167</v>
      </c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 t="s">
        <v>167</v>
      </c>
      <c r="DT612" s="4"/>
      <c r="DU612" s="4"/>
      <c r="DV612" s="4"/>
      <c r="DW612" s="4"/>
      <c r="DX612" s="4"/>
      <c r="DY612" s="4"/>
      <c r="DZ612" s="4" t="s">
        <v>167</v>
      </c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2">
        <v>27</v>
      </c>
      <c r="EN612" s="23">
        <v>520</v>
      </c>
      <c r="EO612" s="23">
        <v>25</v>
      </c>
      <c r="EP612" s="23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 t="s">
        <v>167</v>
      </c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 t="s">
        <v>167</v>
      </c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 t="s">
        <v>167</v>
      </c>
      <c r="AS613" s="4"/>
      <c r="AT613" s="4"/>
      <c r="AU613" s="4"/>
      <c r="AV613" s="7" t="s">
        <v>167</v>
      </c>
      <c r="AW613" s="4"/>
      <c r="AX613" s="4" t="s">
        <v>167</v>
      </c>
      <c r="AY613" s="4"/>
      <c r="AZ613" s="4"/>
      <c r="BA613" s="4"/>
      <c r="BB613" s="4" t="s">
        <v>167</v>
      </c>
      <c r="BC613" s="7" t="s">
        <v>159</v>
      </c>
      <c r="BD613" s="4"/>
      <c r="BE613" s="4"/>
      <c r="BF613" s="4"/>
      <c r="BG613" s="4"/>
      <c r="BH613" s="4"/>
      <c r="BI613" s="4"/>
      <c r="BJ613" s="4"/>
      <c r="BK613" s="4" t="s">
        <v>167</v>
      </c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 t="s">
        <v>167</v>
      </c>
      <c r="CU613" s="4"/>
      <c r="CV613" s="4"/>
      <c r="CW613" s="4"/>
      <c r="CX613" s="4"/>
      <c r="CY613" s="4"/>
      <c r="CZ613" s="4"/>
      <c r="DA613" s="4" t="s">
        <v>167</v>
      </c>
      <c r="DB613" s="4"/>
      <c r="DC613" s="4"/>
      <c r="DD613" s="4"/>
      <c r="DE613" s="4"/>
      <c r="DF613" s="4"/>
      <c r="DG613" s="4"/>
      <c r="DH613" s="4"/>
      <c r="DI613" s="4" t="s">
        <v>167</v>
      </c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2">
        <v>28</v>
      </c>
      <c r="EN613" s="23">
        <v>530</v>
      </c>
      <c r="EO613" s="23">
        <v>26</v>
      </c>
      <c r="EP613" s="23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 t="s">
        <v>167</v>
      </c>
      <c r="N614" s="6"/>
      <c r="O614" s="6"/>
      <c r="P614" s="6"/>
      <c r="Q614" s="6" t="s">
        <v>167</v>
      </c>
      <c r="R614" s="4"/>
      <c r="S614" s="4"/>
      <c r="T614" s="4" t="s">
        <v>167</v>
      </c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 t="s">
        <v>167</v>
      </c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 t="s">
        <v>167</v>
      </c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 t="s">
        <v>167</v>
      </c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
  IF(ISNUMBER(VALUE(SUBSTITUTE(EJ614,CHAR(63),""))),
  IF(VALUE(SUBSTITUTE(EJ614,CHAR(63),""))=102,TRUE,FALSE),FALSE),"")</f>
        <v/>
      </c>
      <c r="EM614" s="22">
        <v>29</v>
      </c>
      <c r="EN614" s="23">
        <v>540</v>
      </c>
      <c r="EO614" s="23">
        <v>27</v>
      </c>
      <c r="EP614" s="23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 t="s">
        <v>167</v>
      </c>
      <c r="O615" s="6"/>
      <c r="P615" s="6"/>
      <c r="Q615" s="6"/>
      <c r="R615" s="4"/>
      <c r="S615" s="4"/>
      <c r="T615" s="4"/>
      <c r="U615" s="4"/>
      <c r="V615" s="4"/>
      <c r="W615" s="4" t="s">
        <v>167</v>
      </c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/>
      <c r="AH615" s="4"/>
      <c r="AI615" s="4"/>
      <c r="AJ615" s="4"/>
      <c r="AK615" s="4" t="s">
        <v>167</v>
      </c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 t="s">
        <v>167</v>
      </c>
      <c r="AS615" s="4"/>
      <c r="AT615" s="4"/>
      <c r="AU615" s="4"/>
      <c r="AV615" s="4" t="s">
        <v>160</v>
      </c>
      <c r="AW615" s="4"/>
      <c r="AX615" s="4"/>
      <c r="AY615" s="4"/>
      <c r="AZ615" s="4"/>
      <c r="BA615" s="4"/>
      <c r="BB615" s="4"/>
      <c r="BC615" s="4"/>
      <c r="BD615" s="4"/>
      <c r="BE615" s="4" t="s">
        <v>167</v>
      </c>
      <c r="BF615" s="4"/>
      <c r="BG615" s="4"/>
      <c r="BH615" s="4"/>
      <c r="BI615" s="4"/>
      <c r="BJ615" s="4"/>
      <c r="BK615" s="4" t="s">
        <v>167</v>
      </c>
      <c r="BL615" s="4"/>
      <c r="BM615" s="4"/>
      <c r="BN615" s="4"/>
      <c r="BO615" s="4"/>
      <c r="BP615" s="7" t="s">
        <v>167</v>
      </c>
      <c r="BQ615" s="4" t="s">
        <v>167</v>
      </c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
  IF(ISNUMBER(VALUE(SUBSTITUTE(EJ615,CHAR(63),""))),
  IF(VALUE(SUBSTITUTE(EJ615,CHAR(63),""))=2,TRUE,FALSE),FALSE),"")</f>
        <v/>
      </c>
      <c r="EM615" s="22">
        <v>30</v>
      </c>
      <c r="EN615" s="23">
        <v>550</v>
      </c>
      <c r="EO615" s="23">
        <v>27</v>
      </c>
      <c r="EP615" s="23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 t="s">
        <v>167</v>
      </c>
      <c r="O616" s="6"/>
      <c r="P616" s="6"/>
      <c r="Q616" s="6" t="s">
        <v>167</v>
      </c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 t="s">
        <v>167</v>
      </c>
      <c r="AK616" s="4" t="s">
        <v>167</v>
      </c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 t="s">
        <v>167</v>
      </c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 t="s">
        <v>167</v>
      </c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
  IF(ISNUMBER(VALUE(SUBSTITUTE(EJ616,CHAR(63),""))),
  IF(VALUE(SUBSTITUTE(EJ616,CHAR(63),""))=30,TRUE,FALSE),FALSE),"")</f>
        <v/>
      </c>
      <c r="EM616" s="22">
        <v>31</v>
      </c>
      <c r="EN616" s="23">
        <v>560</v>
      </c>
      <c r="EO616" s="23">
        <v>28</v>
      </c>
      <c r="EP616" s="23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 t="s">
        <v>167</v>
      </c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 t="s">
        <v>167</v>
      </c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 t="s">
        <v>167</v>
      </c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 t="s">
        <v>167</v>
      </c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 t="s">
        <v>167</v>
      </c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/>
      <c r="DV617" s="4"/>
      <c r="DW617" s="4"/>
      <c r="DX617" s="4"/>
      <c r="DY617" s="4"/>
      <c r="DZ617" s="4"/>
      <c r="EA617" s="4" t="s">
        <v>167</v>
      </c>
      <c r="EB617" s="4"/>
      <c r="EC617" s="4" t="s">
        <v>167</v>
      </c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
  IF(ISNUMBER(VALUE(SUBSTITUTE(EJ617,CHAR(63),""))),
  IF(VALUE(SUBSTITUTE(EJ617,CHAR(63),""))=25,TRUE,FALSE),FALSE),"")</f>
        <v/>
      </c>
      <c r="EM617" s="22">
        <v>32</v>
      </c>
      <c r="EN617" s="23">
        <v>570</v>
      </c>
      <c r="EO617" s="23">
        <v>28</v>
      </c>
      <c r="EP617" s="23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 t="s">
        <v>167</v>
      </c>
      <c r="O618" s="6"/>
      <c r="P618" s="6"/>
      <c r="Q618" s="6" t="s">
        <v>167</v>
      </c>
      <c r="R618" s="4" t="s">
        <v>167</v>
      </c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 t="s">
        <v>167</v>
      </c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 t="s">
        <v>167</v>
      </c>
      <c r="CT618" s="4" t="s">
        <v>167</v>
      </c>
      <c r="CU618" s="4"/>
      <c r="CV618" s="4"/>
      <c r="CW618" s="4"/>
      <c r="CX618" s="4"/>
      <c r="CY618" s="4"/>
      <c r="CZ618" s="4" t="s">
        <v>167</v>
      </c>
      <c r="DA618" s="4"/>
      <c r="DB618" s="4"/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184</v>
      </c>
      <c r="EJ618" s="8" t="str">
        <f>IF(SAT!$EQ618&lt;&gt;"",IF(INDEX(INPUT!C168:Y168,SAT!$EQ618)&lt;&gt;"",INDEX(INPUT!C168:Y168,SAT!$EQ618),""),"")</f>
        <v/>
      </c>
      <c r="EK618" s="8" t="str">
        <f>IF(EJ618&lt;&gt;"",
  IF(ISNUMBER(VALUE(SUBSTITUTE(EJ618,CHAR(63),""))),
  IF(OR(VALUE(SUBSTITUTE(EJ618,CHAR(63),""))=2,VALUE(SUBSTITUTE(EJ618,CHAR(63),""))=8),TRUE,FALSE),FALSE),"")</f>
        <v/>
      </c>
      <c r="EM618" s="22">
        <v>33</v>
      </c>
      <c r="EN618" s="23">
        <v>570</v>
      </c>
      <c r="EO618" s="23">
        <v>29</v>
      </c>
      <c r="EP618" s="23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 t="s">
        <v>167</v>
      </c>
      <c r="O619" s="6"/>
      <c r="P619" s="6"/>
      <c r="Q619" s="6" t="s">
        <v>167</v>
      </c>
      <c r="R619" s="4"/>
      <c r="S619" s="4"/>
      <c r="T619" s="4" t="s">
        <v>167</v>
      </c>
      <c r="U619" s="7"/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 t="s">
        <v>167</v>
      </c>
      <c r="AK619" s="4" t="s">
        <v>167</v>
      </c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 t="s">
        <v>167</v>
      </c>
      <c r="BL619" s="7"/>
      <c r="BM619" s="4" t="s">
        <v>167</v>
      </c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
  IF(ISNUMBER(VALUE(SUBSTITUTE(EJ619,CHAR(63),""))),
  IF(VALUE(SUBSTITUTE(EJ619,CHAR(63),""))=0,TRUE,FALSE),FALSE),"")</f>
        <v/>
      </c>
      <c r="EM619" s="22">
        <v>34</v>
      </c>
      <c r="EN619" s="23">
        <v>580</v>
      </c>
      <c r="EO619" s="23">
        <v>29</v>
      </c>
      <c r="EP619" s="23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 t="s">
        <v>167</v>
      </c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 t="s">
        <v>167</v>
      </c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 t="s">
        <v>167</v>
      </c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 t="s">
        <v>162</v>
      </c>
      <c r="BG620" s="4" t="s">
        <v>167</v>
      </c>
      <c r="BH620" s="4"/>
      <c r="BI620" s="7"/>
      <c r="BJ620" s="4" t="s">
        <v>167</v>
      </c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 t="s">
        <v>167</v>
      </c>
      <c r="CH620" s="4"/>
      <c r="CI620" s="4"/>
      <c r="CJ620" s="4" t="s">
        <v>167</v>
      </c>
      <c r="CK620" s="4"/>
      <c r="CL620" s="4"/>
      <c r="CM620" s="4"/>
      <c r="CN620" s="4"/>
      <c r="CO620" s="4" t="s">
        <v>167</v>
      </c>
      <c r="CP620" s="4"/>
      <c r="CQ620" s="4"/>
      <c r="CR620" s="4"/>
      <c r="CS620" s="4" t="s">
        <v>167</v>
      </c>
      <c r="CT620" s="4" t="s">
        <v>167</v>
      </c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 t="s">
        <v>167</v>
      </c>
      <c r="EB620" s="4"/>
      <c r="EC620" s="4"/>
      <c r="ED620" s="4" t="s">
        <v>167</v>
      </c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
  IF(ISNUMBER(VALUE(SUBSTITUTE(EJ620,CHAR(63),""))),
  IF(VALUE(SUBSTITUTE(EJ620,CHAR(63),""))=576,TRUE,FALSE),FALSE),"")</f>
        <v/>
      </c>
      <c r="EM620" s="22">
        <v>35</v>
      </c>
      <c r="EN620" s="23">
        <v>590</v>
      </c>
      <c r="EO620" s="24">
        <v>30</v>
      </c>
      <c r="EP620" s="23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 t="s">
        <v>167</v>
      </c>
      <c r="O621" s="6"/>
      <c r="P621" s="6"/>
      <c r="Q621" s="6" t="s">
        <v>167</v>
      </c>
      <c r="R621" s="4" t="s">
        <v>167</v>
      </c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 t="s">
        <v>167</v>
      </c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 t="s">
        <v>167</v>
      </c>
      <c r="BL621" s="4"/>
      <c r="BM621" s="4"/>
      <c r="BN621" s="4"/>
      <c r="BO621" s="4"/>
      <c r="BP621" s="7" t="s">
        <v>167</v>
      </c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 t="s">
        <v>167</v>
      </c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/>
      <c r="CW621" s="4"/>
      <c r="CX621" s="4"/>
      <c r="CY621" s="4" t="s">
        <v>167</v>
      </c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 t="s">
        <v>167</v>
      </c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
  IF(ISNUMBER(VALUE(SUBSTITUTE(EJ621,CHAR(63),""))),
  IF(VALUE(SUBSTITUTE(EJ621,CHAR(63),""))=0.8,TRUE,FALSE),FALSE),"")</f>
        <v/>
      </c>
      <c r="EM621" s="22">
        <v>36</v>
      </c>
      <c r="EN621" s="23">
        <v>600</v>
      </c>
      <c r="EO621" s="23">
        <v>30</v>
      </c>
      <c r="EP621" s="23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 t="s">
        <v>167</v>
      </c>
      <c r="O622" s="6"/>
      <c r="P622" s="6"/>
      <c r="Q622" s="6"/>
      <c r="R622" s="4"/>
      <c r="S622" s="4"/>
      <c r="T622" s="4"/>
      <c r="U622" s="4"/>
      <c r="V622" s="4"/>
      <c r="W622" s="4" t="s">
        <v>167</v>
      </c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 t="s">
        <v>167</v>
      </c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 t="s">
        <v>167</v>
      </c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2">
        <v>37</v>
      </c>
      <c r="EN622" s="23">
        <v>610</v>
      </c>
      <c r="EO622" s="23">
        <v>31</v>
      </c>
      <c r="EP622" s="23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 t="s">
        <v>167</v>
      </c>
      <c r="O623" s="6"/>
      <c r="P623" s="6"/>
      <c r="Q623" s="6"/>
      <c r="R623" s="4"/>
      <c r="S623" s="4"/>
      <c r="T623" s="4"/>
      <c r="U623" s="4"/>
      <c r="V623" s="4"/>
      <c r="W623" s="4" t="s">
        <v>167</v>
      </c>
      <c r="X623" s="7"/>
      <c r="Y623" s="4" t="s">
        <v>167</v>
      </c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 t="s">
        <v>167</v>
      </c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 t="s">
        <v>167</v>
      </c>
      <c r="AS623" s="4"/>
      <c r="AT623" s="4"/>
      <c r="AU623" s="4"/>
      <c r="AV623" s="4" t="s">
        <v>167</v>
      </c>
      <c r="AW623" s="4"/>
      <c r="AX623" s="4" t="s">
        <v>167</v>
      </c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2">
        <v>38</v>
      </c>
      <c r="EN623" s="23">
        <v>620</v>
      </c>
      <c r="EO623" s="23">
        <v>31</v>
      </c>
      <c r="EP623" s="23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 t="s">
        <v>167</v>
      </c>
      <c r="O624" s="6"/>
      <c r="P624" s="6"/>
      <c r="Q624" s="6" t="s">
        <v>167</v>
      </c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 t="s">
        <v>167</v>
      </c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 t="s">
        <v>167</v>
      </c>
      <c r="BL624" s="4"/>
      <c r="BM624" s="4" t="s">
        <v>167</v>
      </c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2">
        <v>39</v>
      </c>
      <c r="EN624" s="23">
        <v>630</v>
      </c>
      <c r="EO624" s="23">
        <v>32</v>
      </c>
      <c r="EP624" s="23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 t="s">
        <v>167</v>
      </c>
      <c r="P625" s="6"/>
      <c r="Q625" s="6"/>
      <c r="R625" s="4"/>
      <c r="S625" s="4"/>
      <c r="T625" s="4"/>
      <c r="U625" s="4"/>
      <c r="V625" s="4"/>
      <c r="W625" s="4" t="s">
        <v>167</v>
      </c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 t="s">
        <v>167</v>
      </c>
      <c r="BL625" s="4"/>
      <c r="BM625" s="4"/>
      <c r="BN625" s="4"/>
      <c r="BO625" s="4"/>
      <c r="BP625" s="4" t="s">
        <v>167</v>
      </c>
      <c r="BQ625" s="4"/>
      <c r="BR625" s="4"/>
      <c r="BS625" s="4"/>
      <c r="BT625" s="7" t="s">
        <v>167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2">
        <v>40</v>
      </c>
      <c r="EN625" s="23">
        <v>640</v>
      </c>
      <c r="EO625" s="23">
        <v>32</v>
      </c>
      <c r="EP625" s="23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 t="s">
        <v>167</v>
      </c>
      <c r="P626" s="6"/>
      <c r="Q626" s="6" t="s">
        <v>167</v>
      </c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 t="s">
        <v>167</v>
      </c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 t="s">
        <v>167</v>
      </c>
      <c r="BL626" s="7"/>
      <c r="BM626" s="4" t="s">
        <v>167</v>
      </c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2">
        <v>41</v>
      </c>
      <c r="EN626" s="23">
        <v>650</v>
      </c>
      <c r="EO626" s="23">
        <v>33</v>
      </c>
      <c r="EP626" s="23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 t="s">
        <v>167</v>
      </c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 t="s">
        <v>167</v>
      </c>
      <c r="AS627" s="4"/>
      <c r="AT627" s="4"/>
      <c r="AU627" s="4"/>
      <c r="AV627" s="4" t="s">
        <v>167</v>
      </c>
      <c r="AW627" s="4"/>
      <c r="AX627" s="4" t="s">
        <v>167</v>
      </c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2">
        <v>42</v>
      </c>
      <c r="EN627" s="23">
        <v>650</v>
      </c>
      <c r="EO627" s="23">
        <v>33</v>
      </c>
      <c r="EP627" s="23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 t="s">
        <v>167</v>
      </c>
      <c r="P628" s="6"/>
      <c r="Q628" s="6" t="s">
        <v>167</v>
      </c>
      <c r="R628" s="7" t="s">
        <v>167</v>
      </c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 t="s">
        <v>167</v>
      </c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2">
        <v>43</v>
      </c>
      <c r="EN628" s="23">
        <v>660</v>
      </c>
      <c r="EO628" s="23">
        <v>34</v>
      </c>
      <c r="EP628" s="23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 t="s">
        <v>167</v>
      </c>
      <c r="P629" s="6"/>
      <c r="Q629" s="6"/>
      <c r="R629" s="4"/>
      <c r="S629" s="4"/>
      <c r="T629" s="4"/>
      <c r="U629" s="4"/>
      <c r="V629" s="4"/>
      <c r="W629" s="4" t="s">
        <v>167</v>
      </c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/>
      <c r="AH629" s="4"/>
      <c r="AI629" s="4"/>
      <c r="AJ629" s="4"/>
      <c r="AK629" s="4" t="s">
        <v>167</v>
      </c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2">
        <v>44</v>
      </c>
      <c r="EN629" s="23">
        <v>670</v>
      </c>
      <c r="EO629" s="23">
        <v>34</v>
      </c>
      <c r="EP629" s="23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 t="s">
        <v>167</v>
      </c>
      <c r="P630" s="6"/>
      <c r="Q630" s="6" t="s">
        <v>167</v>
      </c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 t="s">
        <v>167</v>
      </c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2">
        <v>45</v>
      </c>
      <c r="EN630" s="23">
        <v>680</v>
      </c>
      <c r="EO630" s="23">
        <v>35</v>
      </c>
      <c r="EP630" s="23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 t="s">
        <v>167</v>
      </c>
      <c r="P631" s="6"/>
      <c r="Q631" s="6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 t="s">
        <v>167</v>
      </c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2">
        <v>46</v>
      </c>
      <c r="EN631" s="23">
        <v>690</v>
      </c>
      <c r="EO631" s="23">
        <v>35</v>
      </c>
      <c r="EP631" s="23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 t="s">
        <v>167</v>
      </c>
      <c r="P632" s="6"/>
      <c r="Q632" s="6" t="s">
        <v>167</v>
      </c>
      <c r="R632" s="4" t="s">
        <v>167</v>
      </c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 t="s">
        <v>167</v>
      </c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2">
        <v>47</v>
      </c>
      <c r="EN632" s="23">
        <v>690</v>
      </c>
      <c r="EO632" s="23">
        <v>36</v>
      </c>
      <c r="EP632" s="23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 t="s">
        <v>167</v>
      </c>
      <c r="P633" s="6"/>
      <c r="Q633" s="6"/>
      <c r="R633" s="4"/>
      <c r="S633" s="4"/>
      <c r="T633" s="4"/>
      <c r="U633" s="7"/>
      <c r="V633" s="4"/>
      <c r="W633" s="4" t="s">
        <v>167</v>
      </c>
      <c r="X633" s="4"/>
      <c r="Y633" s="4" t="s">
        <v>167</v>
      </c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 t="s">
        <v>167</v>
      </c>
      <c r="AK633" s="4" t="s">
        <v>167</v>
      </c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2">
        <v>48</v>
      </c>
      <c r="EN633" s="23">
        <v>700</v>
      </c>
      <c r="EO633" s="23">
        <v>37</v>
      </c>
      <c r="EP633" s="23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 t="s">
        <v>167</v>
      </c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 t="s">
        <v>167</v>
      </c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2">
        <v>49</v>
      </c>
      <c r="EN634" s="23">
        <v>710</v>
      </c>
      <c r="EO634" s="23">
        <v>37</v>
      </c>
      <c r="EP634" s="23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 t="s">
        <v>167</v>
      </c>
      <c r="P635" s="6"/>
      <c r="Q635" s="6" t="s">
        <v>167</v>
      </c>
      <c r="R635" s="4"/>
      <c r="S635" s="4"/>
      <c r="T635" s="4" t="s">
        <v>167</v>
      </c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 t="s">
        <v>167</v>
      </c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2">
        <v>50</v>
      </c>
      <c r="EN635" s="23">
        <v>720</v>
      </c>
      <c r="EO635" s="23">
        <v>38</v>
      </c>
      <c r="EP635" s="23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2">
        <v>51</v>
      </c>
      <c r="EN636" s="23">
        <v>730</v>
      </c>
      <c r="EO636" s="23">
        <v>39</v>
      </c>
      <c r="EP636" s="23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2">
        <v>52</v>
      </c>
      <c r="EN637" s="25">
        <v>740</v>
      </c>
      <c r="EO637" s="23">
        <v>40</v>
      </c>
      <c r="EP637" s="25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2">
        <v>53</v>
      </c>
      <c r="EN638" s="23">
        <v>750</v>
      </c>
      <c r="EO638" s="23"/>
      <c r="EP638" s="23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2">
        <v>54</v>
      </c>
      <c r="EN639" s="23">
        <v>760</v>
      </c>
      <c r="EO639" s="23"/>
      <c r="EP639" s="23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2">
        <v>55</v>
      </c>
      <c r="EN640" s="23">
        <v>770</v>
      </c>
      <c r="EO640" s="23"/>
      <c r="EP640" s="23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2">
        <v>56</v>
      </c>
      <c r="EN641" s="23">
        <v>780</v>
      </c>
      <c r="EO641" s="23"/>
      <c r="EP641" s="23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2">
        <v>57</v>
      </c>
      <c r="EN642" s="23">
        <v>790</v>
      </c>
      <c r="EO642" s="23"/>
      <c r="EP642" s="23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2">
        <v>58</v>
      </c>
      <c r="EN643" s="23">
        <v>800</v>
      </c>
      <c r="EO643" s="23"/>
      <c r="EP643" s="23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 t="s">
        <v>167</v>
      </c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 t="s">
        <v>167</v>
      </c>
      <c r="CQ645" s="4"/>
      <c r="CR645" s="4"/>
      <c r="CS645" s="4" t="s">
        <v>167</v>
      </c>
      <c r="CT645" s="4" t="s">
        <v>167</v>
      </c>
      <c r="CU645" s="4"/>
      <c r="CV645" s="4"/>
      <c r="CW645" s="4"/>
      <c r="CX645" s="4" t="s">
        <v>167</v>
      </c>
      <c r="CY645" s="4"/>
      <c r="CZ645" s="4"/>
      <c r="DA645" s="4"/>
      <c r="DB645" s="4"/>
      <c r="DC645" s="4" t="s">
        <v>167</v>
      </c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 t="s">
        <v>167</v>
      </c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 t="s">
        <v>167</v>
      </c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 t="s">
        <v>167</v>
      </c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/>
      <c r="CU648" s="4"/>
      <c r="CV648" s="4"/>
      <c r="CW648" s="4"/>
      <c r="CX648" s="4" t="s">
        <v>167</v>
      </c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 t="s">
        <v>167</v>
      </c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 t="s">
        <v>167</v>
      </c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 t="s">
        <v>167</v>
      </c>
      <c r="CK650" s="4"/>
      <c r="CL650" s="4" t="s">
        <v>167</v>
      </c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 t="s">
        <v>167</v>
      </c>
      <c r="CZ650" s="4" t="s">
        <v>167</v>
      </c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 t="s">
        <v>167</v>
      </c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 t="s">
        <v>167</v>
      </c>
      <c r="CY651" s="4" t="s">
        <v>167</v>
      </c>
      <c r="CZ651" s="4" t="s">
        <v>167</v>
      </c>
      <c r="DA651" s="4" t="s">
        <v>167</v>
      </c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 t="s">
        <v>167</v>
      </c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 t="s">
        <v>167</v>
      </c>
      <c r="CT654" s="4" t="s">
        <v>167</v>
      </c>
      <c r="CU654" s="4"/>
      <c r="CV654" s="4"/>
      <c r="CW654" s="4"/>
      <c r="CX654" s="4" t="s">
        <v>167</v>
      </c>
      <c r="CY654" s="4"/>
      <c r="CZ654" s="4"/>
      <c r="DA654" s="4"/>
      <c r="DB654" s="4"/>
      <c r="DC654" s="4"/>
      <c r="DD654" s="4"/>
      <c r="DE654" s="4"/>
      <c r="DF654" s="4" t="s">
        <v>167</v>
      </c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 t="s">
        <v>167</v>
      </c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 t="s">
        <v>167</v>
      </c>
      <c r="DD656" s="4" t="s">
        <v>167</v>
      </c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/>
      <c r="DC657" s="4" t="s">
        <v>167</v>
      </c>
      <c r="DD657" s="4"/>
      <c r="DE657" s="4"/>
      <c r="DF657" s="4" t="s">
        <v>167</v>
      </c>
      <c r="DG657" s="4" t="s">
        <v>167</v>
      </c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 t="s">
        <v>167</v>
      </c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
  IF(ISNUMBER(VALUE(SUBSTITUTE(EJ659,CHAR(63),""))),
  IF(VALUE(SUBSTITUTE(EJ659,CHAR(63),""))=3,TRUE,FALSE),FALSE),"")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/>
      <c r="CZ660" s="4" t="s">
        <v>167</v>
      </c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
  IF(ISNUMBER(VALUE(SUBSTITUTE(EJ660,CHAR(63),""))),
  IF(VALUE(SUBSTITUTE(EJ660,CHAR(63),""))=32,TRUE,FALSE),FALSE),"")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
  IF(ISNUMBER(VALUE(SUBSTITUTE(EJ661,CHAR(63),""))),
  IF(VALUE(SUBSTITUTE(EJ661,CHAR(63),""))=1.5,TRUE,FALSE),FALSE),"")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
  IF(ISNUMBER(VALUE(SUBSTITUTE(EJ662,CHAR(63),""))),
  IF(VALUE(SUBSTITUTE(EJ662,CHAR(63),""))=8,TRUE,FALSE),FALSE),"")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 t="s">
        <v>167</v>
      </c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
  IF(ISNUMBER(VALUE(SUBSTITUTE(EJ663,CHAR(63),""))),
  IF(VALUE(SUBSTITUTE(EJ663,CHAR(63),""))=144,TRUE,FALSE),FALSE),"")</f>
        <v/>
      </c>
      <c r="EQ663" s="8" t="str">
        <f>IF(ISERROR(MATCH(EM$583,INPUT!C$4:Y$4,0))&lt;&gt;TRUE,MATCH(EM$583,INPUT!C$4:Y$4,0),"")</f>
        <v/>
      </c>
    </row>
  </sheetData>
  <mergeCells count="33">
    <mergeCell ref="B168:H168"/>
    <mergeCell ref="C169:E169"/>
    <mergeCell ref="B251:H251"/>
    <mergeCell ref="C252:E252"/>
    <mergeCell ref="B334:H334"/>
    <mergeCell ref="EM84:EP84"/>
    <mergeCell ref="EM85:EP85"/>
    <mergeCell ref="EM167:EP167"/>
    <mergeCell ref="EM168:EP168"/>
    <mergeCell ref="EM250:EP250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B583:H583"/>
    <mergeCell ref="C584:E584"/>
    <mergeCell ref="C335:E335"/>
    <mergeCell ref="B417:H417"/>
    <mergeCell ref="C418:E418"/>
    <mergeCell ref="B500:H500"/>
    <mergeCell ref="C501:E501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300" priority="247">
      <formula>MOD(ROW(),2)=1</formula>
    </cfRule>
  </conditionalFormatting>
  <conditionalFormatting sqref="AQ3:BG46">
    <cfRule type="expression" dxfId="299" priority="249">
      <formula>MOD(ROW(),2)=1</formula>
    </cfRule>
  </conditionalFormatting>
  <conditionalFormatting sqref="BW3:BW46">
    <cfRule type="expression" dxfId="298" priority="250">
      <formula>MOD(ROW(),2)=1</formula>
    </cfRule>
  </conditionalFormatting>
  <conditionalFormatting sqref="EH63:EH82">
    <cfRule type="expression" dxfId="297" priority="251">
      <formula>MOD(ROW(),2)=1</formula>
    </cfRule>
  </conditionalFormatting>
  <conditionalFormatting sqref="EH63:EH82">
    <cfRule type="expression" dxfId="296" priority="252">
      <formula>MOD(ROW(),2)=1</formula>
    </cfRule>
  </conditionalFormatting>
  <conditionalFormatting sqref="EH3:EH13 EH34:EH63">
    <cfRule type="expression" dxfId="295" priority="253">
      <formula>MOD(ROW(),2)=1</formula>
    </cfRule>
  </conditionalFormatting>
  <conditionalFormatting sqref="J86:J137">
    <cfRule type="expression" dxfId="294" priority="232">
      <formula>MOD(ROW(),2)=1</formula>
    </cfRule>
  </conditionalFormatting>
  <conditionalFormatting sqref="AQ86:BG126">
    <cfRule type="expression" dxfId="293" priority="234">
      <formula>MOD(ROW(),2)=1</formula>
    </cfRule>
  </conditionalFormatting>
  <conditionalFormatting sqref="BW86:BW126">
    <cfRule type="expression" dxfId="292" priority="235">
      <formula>MOD(ROW(),2)=1</formula>
    </cfRule>
  </conditionalFormatting>
  <conditionalFormatting sqref="EH152:EH165">
    <cfRule type="expression" dxfId="291" priority="236">
      <formula>MOD(ROW(),2)=1</formula>
    </cfRule>
  </conditionalFormatting>
  <conditionalFormatting sqref="EH152:EH165">
    <cfRule type="expression" dxfId="290" priority="237">
      <formula>MOD(ROW(),2)=1</formula>
    </cfRule>
  </conditionalFormatting>
  <conditionalFormatting sqref="EH86:EH120">
    <cfRule type="expression" dxfId="289" priority="238">
      <formula>MOD(ROW(),2)=1</formula>
    </cfRule>
  </conditionalFormatting>
  <conditionalFormatting sqref="AQ169:AQ211">
    <cfRule type="expression" dxfId="288" priority="219">
      <formula>MOD(ROW(),2)=1</formula>
    </cfRule>
  </conditionalFormatting>
  <conditionalFormatting sqref="BW169:BW211">
    <cfRule type="expression" dxfId="287" priority="220">
      <formula>MOD(ROW(),2)=1</formula>
    </cfRule>
  </conditionalFormatting>
  <conditionalFormatting sqref="EH230:EH248">
    <cfRule type="expression" dxfId="286" priority="221">
      <formula>MOD(ROW(),2)=1</formula>
    </cfRule>
  </conditionalFormatting>
  <conditionalFormatting sqref="EH230:EH248">
    <cfRule type="expression" dxfId="285" priority="222">
      <formula>MOD(ROW(),2)=1</formula>
    </cfRule>
  </conditionalFormatting>
  <conditionalFormatting sqref="EH169:EH186">
    <cfRule type="expression" dxfId="284" priority="223">
      <formula>MOD(ROW(),2)=1</formula>
    </cfRule>
  </conditionalFormatting>
  <conditionalFormatting sqref="AQ252:BG294">
    <cfRule type="expression" dxfId="283" priority="204">
      <formula>MOD(ROW(),2)=1</formula>
    </cfRule>
  </conditionalFormatting>
  <conditionalFormatting sqref="BW252:BW294">
    <cfRule type="expression" dxfId="282" priority="205">
      <formula>MOD(ROW(),2)=1</formula>
    </cfRule>
  </conditionalFormatting>
  <conditionalFormatting sqref="EH314:EH331">
    <cfRule type="expression" dxfId="281" priority="206">
      <formula>MOD(ROW(),2)=1</formula>
    </cfRule>
  </conditionalFormatting>
  <conditionalFormatting sqref="EH314:EH331">
    <cfRule type="expression" dxfId="280" priority="207">
      <formula>MOD(ROW(),2)=1</formula>
    </cfRule>
  </conditionalFormatting>
  <conditionalFormatting sqref="EH252:EH284">
    <cfRule type="expression" dxfId="279" priority="208">
      <formula>MOD(ROW(),2)=1</formula>
    </cfRule>
  </conditionalFormatting>
  <conditionalFormatting sqref="AQ335:BG376">
    <cfRule type="expression" dxfId="278" priority="189">
      <formula>MOD(ROW(),2)=1</formula>
    </cfRule>
  </conditionalFormatting>
  <conditionalFormatting sqref="BW335:BW376">
    <cfRule type="expression" dxfId="277" priority="190">
      <formula>MOD(ROW(),2)=1</formula>
    </cfRule>
  </conditionalFormatting>
  <conditionalFormatting sqref="EH396:EH414">
    <cfRule type="expression" dxfId="276" priority="191">
      <formula>MOD(ROW(),2)=1</formula>
    </cfRule>
  </conditionalFormatting>
  <conditionalFormatting sqref="EH396:EH414">
    <cfRule type="expression" dxfId="275" priority="192">
      <formula>MOD(ROW(),2)=1</formula>
    </cfRule>
  </conditionalFormatting>
  <conditionalFormatting sqref="EH335:EH352">
    <cfRule type="expression" dxfId="274" priority="193">
      <formula>MOD(ROW(),2)=1</formula>
    </cfRule>
  </conditionalFormatting>
  <conditionalFormatting sqref="EH14:EH33">
    <cfRule type="expression" dxfId="273" priority="183">
      <formula>MOD(ROW(),2)=1</formula>
    </cfRule>
  </conditionalFormatting>
  <conditionalFormatting sqref="EH121:EH151">
    <cfRule type="expression" dxfId="272" priority="179">
      <formula>MOD(ROW(),2)=1</formula>
    </cfRule>
  </conditionalFormatting>
  <conditionalFormatting sqref="EH187:EH229">
    <cfRule type="expression" dxfId="271" priority="175">
      <formula>MOD(ROW(),2)=1</formula>
    </cfRule>
  </conditionalFormatting>
  <conditionalFormatting sqref="EH285:EH313">
    <cfRule type="expression" dxfId="270" priority="171">
      <formula>MOD(ROW(),2)=1</formula>
    </cfRule>
  </conditionalFormatting>
  <conditionalFormatting sqref="EH353:EH395">
    <cfRule type="expression" dxfId="269" priority="167">
      <formula>MOD(ROW(),2)=1</formula>
    </cfRule>
  </conditionalFormatting>
  <conditionalFormatting sqref="AQ47:BG77">
    <cfRule type="expression" dxfId="268" priority="165">
      <formula>MOD(ROW(),2)=1</formula>
    </cfRule>
  </conditionalFormatting>
  <conditionalFormatting sqref="BW47:BW77">
    <cfRule type="expression" dxfId="267" priority="166">
      <formula>MOD(ROW(),2)=1</formula>
    </cfRule>
  </conditionalFormatting>
  <conditionalFormatting sqref="AQ127:BG160">
    <cfRule type="expression" dxfId="266" priority="161">
      <formula>MOD(ROW(),2)=1</formula>
    </cfRule>
  </conditionalFormatting>
  <conditionalFormatting sqref="BW127:BW160">
    <cfRule type="expression" dxfId="265" priority="162">
      <formula>MOD(ROW(),2)=1</formula>
    </cfRule>
  </conditionalFormatting>
  <conditionalFormatting sqref="AQ213:BG243 AQ212">
    <cfRule type="expression" dxfId="264" priority="158">
      <formula>MOD(ROW(),2)=1</formula>
    </cfRule>
  </conditionalFormatting>
  <conditionalFormatting sqref="BW212:BW243">
    <cfRule type="expression" dxfId="263" priority="159">
      <formula>MOD(ROW(),2)=1</formula>
    </cfRule>
  </conditionalFormatting>
  <conditionalFormatting sqref="AQ377:BG409">
    <cfRule type="expression" dxfId="262" priority="152">
      <formula>MOD(ROW(),2)=1</formula>
    </cfRule>
  </conditionalFormatting>
  <conditionalFormatting sqref="AQ295:BG326">
    <cfRule type="expression" dxfId="261" priority="155">
      <formula>MOD(ROW(),2)=1</formula>
    </cfRule>
  </conditionalFormatting>
  <conditionalFormatting sqref="BW295:BW326">
    <cfRule type="expression" dxfId="260" priority="156">
      <formula>MOD(ROW(),2)=1</formula>
    </cfRule>
  </conditionalFormatting>
  <conditionalFormatting sqref="BW377:BW409">
    <cfRule type="expression" dxfId="259" priority="153">
      <formula>MOD(ROW(),2)=1</formula>
    </cfRule>
  </conditionalFormatting>
  <conditionalFormatting sqref="AQ418:BG459">
    <cfRule type="expression" dxfId="258" priority="139">
      <formula>MOD(ROW(),2)=1</formula>
    </cfRule>
  </conditionalFormatting>
  <conditionalFormatting sqref="BW418:BW459">
    <cfRule type="expression" dxfId="257" priority="140">
      <formula>MOD(ROW(),2)=1</formula>
    </cfRule>
  </conditionalFormatting>
  <conditionalFormatting sqref="EH479:EH497">
    <cfRule type="expression" dxfId="256" priority="141">
      <formula>MOD(ROW(),2)=1</formula>
    </cfRule>
  </conditionalFormatting>
  <conditionalFormatting sqref="EH479:EH497">
    <cfRule type="expression" dxfId="255" priority="142">
      <formula>MOD(ROW(),2)=1</formula>
    </cfRule>
  </conditionalFormatting>
  <conditionalFormatting sqref="EH418:EH435">
    <cfRule type="expression" dxfId="254" priority="143">
      <formula>MOD(ROW(),2)=1</formula>
    </cfRule>
  </conditionalFormatting>
  <conditionalFormatting sqref="EH436:EH478">
    <cfRule type="expression" dxfId="253" priority="133">
      <formula>MOD(ROW(),2)=1</formula>
    </cfRule>
  </conditionalFormatting>
  <conditionalFormatting sqref="AQ460:BG492">
    <cfRule type="expression" dxfId="252" priority="130">
      <formula>MOD(ROW(),2)=1</formula>
    </cfRule>
  </conditionalFormatting>
  <conditionalFormatting sqref="BW460:BW492">
    <cfRule type="expression" dxfId="251" priority="131">
      <formula>MOD(ROW(),2)=1</formula>
    </cfRule>
  </conditionalFormatting>
  <conditionalFormatting sqref="AQ501:BG542">
    <cfRule type="expression" dxfId="250" priority="117">
      <formula>MOD(ROW(),2)=1</formula>
    </cfRule>
  </conditionalFormatting>
  <conditionalFormatting sqref="BW501:BW542">
    <cfRule type="expression" dxfId="249" priority="118">
      <formula>MOD(ROW(),2)=1</formula>
    </cfRule>
  </conditionalFormatting>
  <conditionalFormatting sqref="EH562:EH580">
    <cfRule type="expression" dxfId="248" priority="119">
      <formula>MOD(ROW(),2)=1</formula>
    </cfRule>
  </conditionalFormatting>
  <conditionalFormatting sqref="EH562:EH580">
    <cfRule type="expression" dxfId="247" priority="120">
      <formula>MOD(ROW(),2)=1</formula>
    </cfRule>
  </conditionalFormatting>
  <conditionalFormatting sqref="EH501:EH518">
    <cfRule type="expression" dxfId="246" priority="121">
      <formula>MOD(ROW(),2)=1</formula>
    </cfRule>
  </conditionalFormatting>
  <conditionalFormatting sqref="EH519:EH561">
    <cfRule type="expression" dxfId="245" priority="111">
      <formula>MOD(ROW(),2)=1</formula>
    </cfRule>
  </conditionalFormatting>
  <conditionalFormatting sqref="AQ543:BG575">
    <cfRule type="expression" dxfId="244" priority="108">
      <formula>MOD(ROW(),2)=1</formula>
    </cfRule>
  </conditionalFormatting>
  <conditionalFormatting sqref="BW543:BW575">
    <cfRule type="expression" dxfId="243" priority="109">
      <formula>MOD(ROW(),2)=1</formula>
    </cfRule>
  </conditionalFormatting>
  <conditionalFormatting sqref="AQ584:BG625">
    <cfRule type="expression" dxfId="242" priority="95">
      <formula>MOD(ROW(),2)=1</formula>
    </cfRule>
  </conditionalFormatting>
  <conditionalFormatting sqref="BW584:BW625">
    <cfRule type="expression" dxfId="241" priority="96">
      <formula>MOD(ROW(),2)=1</formula>
    </cfRule>
  </conditionalFormatting>
  <conditionalFormatting sqref="EH645:EH663">
    <cfRule type="expression" dxfId="240" priority="97">
      <formula>MOD(ROW(),2)=1</formula>
    </cfRule>
  </conditionalFormatting>
  <conditionalFormatting sqref="EH645:EH663">
    <cfRule type="expression" dxfId="239" priority="98">
      <formula>MOD(ROW(),2)=1</formula>
    </cfRule>
  </conditionalFormatting>
  <conditionalFormatting sqref="EH584:EH601">
    <cfRule type="expression" dxfId="238" priority="99">
      <formula>MOD(ROW(),2)=1</formula>
    </cfRule>
  </conditionalFormatting>
  <conditionalFormatting sqref="EH602:EH644">
    <cfRule type="expression" dxfId="237" priority="89">
      <formula>MOD(ROW(),2)=1</formula>
    </cfRule>
  </conditionalFormatting>
  <conditionalFormatting sqref="AQ626:BG658">
    <cfRule type="expression" dxfId="236" priority="86">
      <formula>MOD(ROW(),2)=1</formula>
    </cfRule>
  </conditionalFormatting>
  <conditionalFormatting sqref="BW626:BW658">
    <cfRule type="expression" dxfId="235" priority="87">
      <formula>MOD(ROW(),2)=1</formula>
    </cfRule>
  </conditionalFormatting>
  <conditionalFormatting sqref="CB3:CB46">
    <cfRule type="expression" dxfId="234" priority="75">
      <formula>MOD(ROW(),2)=1</formula>
    </cfRule>
  </conditionalFormatting>
  <conditionalFormatting sqref="CB86:CB126">
    <cfRule type="expression" dxfId="233" priority="74">
      <formula>MOD(ROW(),2)=1</formula>
    </cfRule>
  </conditionalFormatting>
  <conditionalFormatting sqref="CB169:CB211">
    <cfRule type="expression" dxfId="232" priority="73">
      <formula>MOD(ROW(),2)=1</formula>
    </cfRule>
  </conditionalFormatting>
  <conditionalFormatting sqref="CB252:CB294">
    <cfRule type="expression" dxfId="231" priority="72">
      <formula>MOD(ROW(),2)=1</formula>
    </cfRule>
  </conditionalFormatting>
  <conditionalFormatting sqref="CB335:CB376">
    <cfRule type="expression" dxfId="230" priority="71">
      <formula>MOD(ROW(),2)=1</formula>
    </cfRule>
  </conditionalFormatting>
  <conditionalFormatting sqref="CB47:CB82">
    <cfRule type="expression" dxfId="229" priority="70">
      <formula>MOD(ROW(),2)=1</formula>
    </cfRule>
  </conditionalFormatting>
  <conditionalFormatting sqref="CB127:CB165">
    <cfRule type="expression" dxfId="228" priority="69">
      <formula>MOD(ROW(),2)=1</formula>
    </cfRule>
  </conditionalFormatting>
  <conditionalFormatting sqref="CB212:CB248">
    <cfRule type="expression" dxfId="227" priority="68">
      <formula>MOD(ROW(),2)=1</formula>
    </cfRule>
  </conditionalFormatting>
  <conditionalFormatting sqref="CB295:CB331">
    <cfRule type="expression" dxfId="226" priority="67">
      <formula>MOD(ROW(),2)=1</formula>
    </cfRule>
  </conditionalFormatting>
  <conditionalFormatting sqref="CB377:CB414">
    <cfRule type="expression" dxfId="225" priority="66">
      <formula>MOD(ROW(),2)=1</formula>
    </cfRule>
  </conditionalFormatting>
  <conditionalFormatting sqref="CB418:CB459">
    <cfRule type="expression" dxfId="224" priority="65">
      <formula>MOD(ROW(),2)=1</formula>
    </cfRule>
  </conditionalFormatting>
  <conditionalFormatting sqref="CB460:CB497">
    <cfRule type="expression" dxfId="223" priority="64">
      <formula>MOD(ROW(),2)=1</formula>
    </cfRule>
  </conditionalFormatting>
  <conditionalFormatting sqref="CB501:CB542">
    <cfRule type="expression" dxfId="222" priority="63">
      <formula>MOD(ROW(),2)=1</formula>
    </cfRule>
  </conditionalFormatting>
  <conditionalFormatting sqref="CB543:CB580">
    <cfRule type="expression" dxfId="221" priority="62">
      <formula>MOD(ROW(),2)=1</formula>
    </cfRule>
  </conditionalFormatting>
  <conditionalFormatting sqref="CB584:CB625">
    <cfRule type="expression" dxfId="220" priority="61">
      <formula>MOD(ROW(),2)=1</formula>
    </cfRule>
  </conditionalFormatting>
  <conditionalFormatting sqref="CB626:CB663">
    <cfRule type="expression" dxfId="219" priority="60">
      <formula>MOD(ROW(),2)=1</formula>
    </cfRule>
  </conditionalFormatting>
  <conditionalFormatting sqref="K169:AK220">
    <cfRule type="expression" dxfId="218" priority="58">
      <formula>MOD(ROW(),2)=1</formula>
    </cfRule>
  </conditionalFormatting>
  <conditionalFormatting sqref="AD169:AE220">
    <cfRule type="expression" dxfId="217" priority="59">
      <formula>MOD(ROW(),2)=1</formula>
    </cfRule>
  </conditionalFormatting>
  <conditionalFormatting sqref="AS169:AW212 AY169:BC212 BE169:BJ212 BN169:BV212 BL169:BL212">
    <cfRule type="expression" dxfId="216" priority="56">
      <formula>MOD(ROW(),2)=1</formula>
    </cfRule>
  </conditionalFormatting>
  <conditionalFormatting sqref="AS169:AW212">
    <cfRule type="expression" dxfId="215" priority="57">
      <formula>MOD(ROW(),2)=1</formula>
    </cfRule>
  </conditionalFormatting>
  <conditionalFormatting sqref="AX169:BC212">
    <cfRule type="expression" dxfId="214" priority="55">
      <formula>MOD(ROW(),2)=1</formula>
    </cfRule>
  </conditionalFormatting>
  <conditionalFormatting sqref="BD169:BG212">
    <cfRule type="expression" dxfId="213" priority="54">
      <formula>MOD(ROW(),2)=1</formula>
    </cfRule>
  </conditionalFormatting>
  <conditionalFormatting sqref="BM169:BO212">
    <cfRule type="expression" dxfId="212" priority="53">
      <formula>MOD(ROW(),2)=1</formula>
    </cfRule>
  </conditionalFormatting>
  <conditionalFormatting sqref="AR170:AR171 AR174:AR177 AR181 AR183 AR185:AR186 AR188 AR190:AR191 AR198:AR201 AR207:AR208 AR210:AR212">
    <cfRule type="expression" dxfId="211" priority="52">
      <formula>MOD(ROW(),2)=1</formula>
    </cfRule>
  </conditionalFormatting>
  <conditionalFormatting sqref="BK169:BK212">
    <cfRule type="expression" dxfId="210" priority="51">
      <formula>MOD(ROW(),2)=1</formula>
    </cfRule>
  </conditionalFormatting>
  <conditionalFormatting sqref="AR169">
    <cfRule type="expression" dxfId="209" priority="49">
      <formula>MOD(ROW(),2)=1</formula>
    </cfRule>
  </conditionalFormatting>
  <conditionalFormatting sqref="AR169">
    <cfRule type="expression" dxfId="208" priority="50">
      <formula>MOD(ROW(),2)=1</formula>
    </cfRule>
  </conditionalFormatting>
  <conditionalFormatting sqref="AR172">
    <cfRule type="expression" dxfId="207" priority="47">
      <formula>MOD(ROW(),2)=1</formula>
    </cfRule>
  </conditionalFormatting>
  <conditionalFormatting sqref="AR172">
    <cfRule type="expression" dxfId="206" priority="48">
      <formula>MOD(ROW(),2)=1</formula>
    </cfRule>
  </conditionalFormatting>
  <conditionalFormatting sqref="AR178">
    <cfRule type="expression" dxfId="205" priority="45">
      <formula>MOD(ROW(),2)=1</formula>
    </cfRule>
  </conditionalFormatting>
  <conditionalFormatting sqref="AR178">
    <cfRule type="expression" dxfId="204" priority="46">
      <formula>MOD(ROW(),2)=1</formula>
    </cfRule>
  </conditionalFormatting>
  <conditionalFormatting sqref="AR173">
    <cfRule type="expression" dxfId="203" priority="43">
      <formula>MOD(ROW(),2)=1</formula>
    </cfRule>
  </conditionalFormatting>
  <conditionalFormatting sqref="AR173">
    <cfRule type="expression" dxfId="202" priority="44">
      <formula>MOD(ROW(),2)=1</formula>
    </cfRule>
  </conditionalFormatting>
  <conditionalFormatting sqref="AR179">
    <cfRule type="expression" dxfId="201" priority="41">
      <formula>MOD(ROW(),2)=1</formula>
    </cfRule>
  </conditionalFormatting>
  <conditionalFormatting sqref="AR179">
    <cfRule type="expression" dxfId="200" priority="42">
      <formula>MOD(ROW(),2)=1</formula>
    </cfRule>
  </conditionalFormatting>
  <conditionalFormatting sqref="AR180">
    <cfRule type="expression" dxfId="199" priority="39">
      <formula>MOD(ROW(),2)=1</formula>
    </cfRule>
  </conditionalFormatting>
  <conditionalFormatting sqref="AR180">
    <cfRule type="expression" dxfId="198" priority="40">
      <formula>MOD(ROW(),2)=1</formula>
    </cfRule>
  </conditionalFormatting>
  <conditionalFormatting sqref="AR182">
    <cfRule type="expression" dxfId="197" priority="37">
      <formula>MOD(ROW(),2)=1</formula>
    </cfRule>
  </conditionalFormatting>
  <conditionalFormatting sqref="AR182">
    <cfRule type="expression" dxfId="196" priority="38">
      <formula>MOD(ROW(),2)=1</formula>
    </cfRule>
  </conditionalFormatting>
  <conditionalFormatting sqref="AR184">
    <cfRule type="expression" dxfId="195" priority="35">
      <formula>MOD(ROW(),2)=1</formula>
    </cfRule>
  </conditionalFormatting>
  <conditionalFormatting sqref="AR184">
    <cfRule type="expression" dxfId="194" priority="36">
      <formula>MOD(ROW(),2)=1</formula>
    </cfRule>
  </conditionalFormatting>
  <conditionalFormatting sqref="AR187">
    <cfRule type="expression" dxfId="193" priority="33">
      <formula>MOD(ROW(),2)=1</formula>
    </cfRule>
  </conditionalFormatting>
  <conditionalFormatting sqref="AR187">
    <cfRule type="expression" dxfId="192" priority="34">
      <formula>MOD(ROW(),2)=1</formula>
    </cfRule>
  </conditionalFormatting>
  <conditionalFormatting sqref="AR189">
    <cfRule type="expression" dxfId="191" priority="31">
      <formula>MOD(ROW(),2)=1</formula>
    </cfRule>
  </conditionalFormatting>
  <conditionalFormatting sqref="AR189">
    <cfRule type="expression" dxfId="190" priority="32">
      <formula>MOD(ROW(),2)=1</formula>
    </cfRule>
  </conditionalFormatting>
  <conditionalFormatting sqref="AR192">
    <cfRule type="expression" dxfId="189" priority="29">
      <formula>MOD(ROW(),2)=1</formula>
    </cfRule>
  </conditionalFormatting>
  <conditionalFormatting sqref="AR192">
    <cfRule type="expression" dxfId="188" priority="30">
      <formula>MOD(ROW(),2)=1</formula>
    </cfRule>
  </conditionalFormatting>
  <conditionalFormatting sqref="AR193">
    <cfRule type="expression" dxfId="187" priority="27">
      <formula>MOD(ROW(),2)=1</formula>
    </cfRule>
  </conditionalFormatting>
  <conditionalFormatting sqref="AR193">
    <cfRule type="expression" dxfId="186" priority="28">
      <formula>MOD(ROW(),2)=1</formula>
    </cfRule>
  </conditionalFormatting>
  <conditionalFormatting sqref="AR194">
    <cfRule type="expression" dxfId="185" priority="25">
      <formula>MOD(ROW(),2)=1</formula>
    </cfRule>
  </conditionalFormatting>
  <conditionalFormatting sqref="AR194">
    <cfRule type="expression" dxfId="184" priority="26">
      <formula>MOD(ROW(),2)=1</formula>
    </cfRule>
  </conditionalFormatting>
  <conditionalFormatting sqref="AR195">
    <cfRule type="expression" dxfId="183" priority="23">
      <formula>MOD(ROW(),2)=1</formula>
    </cfRule>
  </conditionalFormatting>
  <conditionalFormatting sqref="AR195">
    <cfRule type="expression" dxfId="182" priority="24">
      <formula>MOD(ROW(),2)=1</formula>
    </cfRule>
  </conditionalFormatting>
  <conditionalFormatting sqref="AR196">
    <cfRule type="expression" dxfId="181" priority="21">
      <formula>MOD(ROW(),2)=1</formula>
    </cfRule>
  </conditionalFormatting>
  <conditionalFormatting sqref="AR196">
    <cfRule type="expression" dxfId="180" priority="22">
      <formula>MOD(ROW(),2)=1</formula>
    </cfRule>
  </conditionalFormatting>
  <conditionalFormatting sqref="AR197">
    <cfRule type="expression" dxfId="179" priority="19">
      <formula>MOD(ROW(),2)=1</formula>
    </cfRule>
  </conditionalFormatting>
  <conditionalFormatting sqref="AR197">
    <cfRule type="expression" dxfId="178" priority="20">
      <formula>MOD(ROW(),2)=1</formula>
    </cfRule>
  </conditionalFormatting>
  <conditionalFormatting sqref="AR202">
    <cfRule type="expression" dxfId="177" priority="17">
      <formula>MOD(ROW(),2)=1</formula>
    </cfRule>
  </conditionalFormatting>
  <conditionalFormatting sqref="AR202">
    <cfRule type="expression" dxfId="176" priority="18">
      <formula>MOD(ROW(),2)=1</formula>
    </cfRule>
  </conditionalFormatting>
  <conditionalFormatting sqref="AR203">
    <cfRule type="expression" dxfId="175" priority="15">
      <formula>MOD(ROW(),2)=1</formula>
    </cfRule>
  </conditionalFormatting>
  <conditionalFormatting sqref="AR203">
    <cfRule type="expression" dxfId="174" priority="16">
      <formula>MOD(ROW(),2)=1</formula>
    </cfRule>
  </conditionalFormatting>
  <conditionalFormatting sqref="AR204">
    <cfRule type="expression" dxfId="173" priority="13">
      <formula>MOD(ROW(),2)=1</formula>
    </cfRule>
  </conditionalFormatting>
  <conditionalFormatting sqref="AR204">
    <cfRule type="expression" dxfId="172" priority="14">
      <formula>MOD(ROW(),2)=1</formula>
    </cfRule>
  </conditionalFormatting>
  <conditionalFormatting sqref="AR205">
    <cfRule type="expression" dxfId="171" priority="11">
      <formula>MOD(ROW(),2)=1</formula>
    </cfRule>
  </conditionalFormatting>
  <conditionalFormatting sqref="AR205">
    <cfRule type="expression" dxfId="170" priority="12">
      <formula>MOD(ROW(),2)=1</formula>
    </cfRule>
  </conditionalFormatting>
  <conditionalFormatting sqref="AR209">
    <cfRule type="expression" dxfId="169" priority="9">
      <formula>MOD(ROW(),2)=1</formula>
    </cfRule>
  </conditionalFormatting>
  <conditionalFormatting sqref="AR209">
    <cfRule type="expression" dxfId="168" priority="10">
      <formula>MOD(ROW(),2)=1</formula>
    </cfRule>
  </conditionalFormatting>
  <conditionalFormatting sqref="AR206">
    <cfRule type="expression" dxfId="167" priority="7">
      <formula>MOD(ROW(),2)=1</formula>
    </cfRule>
  </conditionalFormatting>
  <conditionalFormatting sqref="AR206">
    <cfRule type="expression" dxfId="166" priority="8">
      <formula>MOD(ROW(),2)=1</formula>
    </cfRule>
  </conditionalFormatting>
  <conditionalFormatting sqref="CG229:CS248 CU229:DI248 DK229:DR248 EG229:EG248 DT229:EE248">
    <cfRule type="expression" dxfId="165" priority="5">
      <formula>MOD(ROW(),2)=1</formula>
    </cfRule>
  </conditionalFormatting>
  <conditionalFormatting sqref="CC229:EF229 CC231:EF248 CC230 CE230:EF230">
    <cfRule type="expression" dxfId="164" priority="6">
      <formula>MOD(ROW(),2)=1</formula>
    </cfRule>
  </conditionalFormatting>
  <conditionalFormatting sqref="CG169:CS201 CG203:CS206 CG202:CQ202 CS202 DD202">
    <cfRule type="expression" dxfId="163" priority="3">
      <formula>MOD(ROW(),2)=1</formula>
    </cfRule>
  </conditionalFormatting>
  <conditionalFormatting sqref="CC169:CC206 CE169:EF201 CE203:EF206 CE202:CQ202 CS202:EF202">
    <cfRule type="expression" dxfId="162" priority="4">
      <formula>MOD(ROW(),2)=1</formula>
    </cfRule>
  </conditionalFormatting>
  <conditionalFormatting sqref="CU169:DI201 DK169:DR206 EG169:EG206 DT169:EE206 CU203:DI206 CU202:DC202 DE202:DI202">
    <cfRule type="expression" dxfId="161" priority="2">
      <formula>MOD(ROW(),2)=1</formula>
    </cfRule>
  </conditionalFormatting>
  <conditionalFormatting sqref="CD169:CD206">
    <cfRule type="expression" dxfId="16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4648437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4" ht="21" customHeight="1" x14ac:dyDescent="0.45">
      <c r="B2" s="457" t="s">
        <v>304</v>
      </c>
      <c r="C2" s="457"/>
      <c r="D2" s="457"/>
      <c r="E2" s="457"/>
      <c r="F2" s="457"/>
      <c r="G2" s="457"/>
      <c r="H2" s="457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468" t="s">
        <v>204</v>
      </c>
      <c r="EN2" s="468"/>
      <c r="EO2" s="468"/>
      <c r="EP2" s="468"/>
      <c r="EQ2" s="20"/>
      <c r="ES2" s="472" t="s">
        <v>263</v>
      </c>
      <c r="ET2" s="472"/>
      <c r="EU2" s="45"/>
      <c r="EV2" s="457" t="s">
        <v>264</v>
      </c>
      <c r="EW2" s="457"/>
      <c r="EX2" s="457"/>
    </row>
    <row r="3" spans="2:154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61" t="s">
        <v>242</v>
      </c>
      <c r="ET3" s="61" t="s">
        <v>267</v>
      </c>
      <c r="EU3" s="46"/>
      <c r="EV3" s="53" t="s">
        <v>242</v>
      </c>
      <c r="EW3" s="62" t="s">
        <v>267</v>
      </c>
      <c r="EX3" s="63" t="s">
        <v>267</v>
      </c>
    </row>
    <row r="4" spans="2:154" x14ac:dyDescent="0.45">
      <c r="B4" s="31" t="s">
        <v>181</v>
      </c>
      <c r="C4" s="55">
        <f>COUNTIF(AO3:AO49,"=TRUE")</f>
        <v>0</v>
      </c>
      <c r="D4" s="55">
        <v>47</v>
      </c>
      <c r="E4" s="41" t="str">
        <f>ROUND(C4/D4*100,0)&amp;"%"</f>
        <v>0%</v>
      </c>
      <c r="F4" s="23">
        <f>LOOKUP(COUNTIF(AO3:AO49,TRUE),EM4:EM51,EO4:EO51)*10</f>
        <v>80</v>
      </c>
      <c r="G4" s="23">
        <v>380</v>
      </c>
      <c r="H4" s="25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160</v>
      </c>
      <c r="EO4" s="23">
        <v>8</v>
      </c>
      <c r="EP4" s="23">
        <v>8</v>
      </c>
      <c r="EQ4" s="8" t="str">
        <f>IF(ISERROR(MATCH(EM$2,INPUT!C$4:Y$4,0))&lt;&gt;TRUE,MATCH(EM$2,INPUT!C$4:Y$4,0),"")</f>
        <v/>
      </c>
      <c r="ES4" s="47">
        <v>300</v>
      </c>
      <c r="ET4" s="48" t="s">
        <v>270</v>
      </c>
      <c r="EU4" s="8"/>
      <c r="EV4" s="53"/>
      <c r="EW4" s="64" t="s">
        <v>271</v>
      </c>
      <c r="EX4" s="65" t="s">
        <v>180</v>
      </c>
    </row>
    <row r="5" spans="2:154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80</v>
      </c>
      <c r="G5" s="23">
        <v>380</v>
      </c>
      <c r="H5" s="25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2">
        <v>1</v>
      </c>
      <c r="EN5" s="23">
        <v>190</v>
      </c>
      <c r="EO5" s="23">
        <v>9</v>
      </c>
      <c r="EP5" s="23">
        <v>9</v>
      </c>
      <c r="EQ5" s="8" t="str">
        <f>IF(ISERROR(MATCH(EM$2,INPUT!C$4:Y$4,0))&lt;&gt;TRUE,MATCH(EM$2,INPUT!C$4:Y$4,0),"")</f>
        <v/>
      </c>
      <c r="ES5" s="47">
        <v>310</v>
      </c>
      <c r="ET5" s="48" t="s">
        <v>270</v>
      </c>
      <c r="EU5" s="8"/>
      <c r="EV5" s="49">
        <v>250</v>
      </c>
      <c r="EW5" s="48" t="s">
        <v>270</v>
      </c>
      <c r="EX5" s="48">
        <v>1</v>
      </c>
    </row>
    <row r="6" spans="2:154" x14ac:dyDescent="0.45">
      <c r="B6" s="32" t="s">
        <v>303</v>
      </c>
      <c r="C6" s="55">
        <f>SUM(C4:C5)</f>
        <v>0</v>
      </c>
      <c r="D6" s="55">
        <f>SUM(D4:D5)</f>
        <v>91</v>
      </c>
      <c r="E6" s="41" t="str">
        <f>ROUND(C6/D6*100,0)&amp;"%"</f>
        <v>0%</v>
      </c>
      <c r="F6" s="23">
        <f>SUM(F4:F5)</f>
        <v>160</v>
      </c>
      <c r="G6" s="23">
        <f>SUM(G4:G5)</f>
        <v>760</v>
      </c>
      <c r="H6" s="25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320</v>
      </c>
      <c r="ET6" s="48" t="s">
        <v>270</v>
      </c>
      <c r="EU6" s="8"/>
      <c r="EV6" s="47">
        <v>260</v>
      </c>
      <c r="EW6" s="48" t="s">
        <v>270</v>
      </c>
      <c r="EX6" s="48">
        <v>1</v>
      </c>
    </row>
    <row r="7" spans="2:154" ht="14.65" thickBot="1" x14ac:dyDescent="0.5">
      <c r="B7" s="33" t="s">
        <v>180</v>
      </c>
      <c r="C7" s="56">
        <f>COUNTIF(EK3:EK79,"=TRUE")</f>
        <v>0</v>
      </c>
      <c r="D7" s="56">
        <v>48</v>
      </c>
      <c r="E7" s="41" t="str">
        <f>ROUND(C7/D7*100,0)&amp;"%"</f>
        <v>0%</v>
      </c>
      <c r="F7" s="57">
        <f>LOOKUP(COUNTIF(EK3:EK79,TRUE),EM4:EM52,EN4:EN52)</f>
        <v>160</v>
      </c>
      <c r="G7" s="57">
        <v>760</v>
      </c>
      <c r="H7" s="34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2">
        <v>3</v>
      </c>
      <c r="EN7" s="23">
        <v>240</v>
      </c>
      <c r="EO7" s="23">
        <v>11</v>
      </c>
      <c r="EP7" s="23">
        <v>11</v>
      </c>
      <c r="EQ7" s="8" t="str">
        <f>IF(ISERROR(MATCH(EM$2,INPUT!C$4:Y$4,0))&lt;&gt;TRUE,MATCH(EM$2,INPUT!C$4:Y$4,0),"")</f>
        <v/>
      </c>
      <c r="ES7" s="47">
        <v>330</v>
      </c>
      <c r="ET7" s="48" t="s">
        <v>270</v>
      </c>
      <c r="EU7" s="8"/>
      <c r="EV7" s="47">
        <v>270</v>
      </c>
      <c r="EW7" s="48" t="s">
        <v>270</v>
      </c>
      <c r="EX7" s="48">
        <v>1</v>
      </c>
    </row>
    <row r="8" spans="2:154" ht="15" thickTop="1" thickBot="1" x14ac:dyDescent="0.5">
      <c r="B8" s="35" t="s">
        <v>257</v>
      </c>
      <c r="C8" s="36">
        <f>SUM(C4,C5,C7)</f>
        <v>0</v>
      </c>
      <c r="D8" s="36">
        <f>SUM(D4,D5,D7)</f>
        <v>139</v>
      </c>
      <c r="E8" s="41" t="str">
        <f>ROUND(C8/D8*100,0)&amp;"%"</f>
        <v>0%</v>
      </c>
      <c r="F8" s="37">
        <f>SUM(F4,F5,F7)</f>
        <v>320</v>
      </c>
      <c r="G8" s="54">
        <f>SUM(G4,G5,G7)</f>
        <v>1520</v>
      </c>
      <c r="H8" s="38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2">
        <v>4</v>
      </c>
      <c r="EN8" s="23">
        <v>270</v>
      </c>
      <c r="EO8" s="23">
        <v>12</v>
      </c>
      <c r="EP8" s="23">
        <v>12</v>
      </c>
      <c r="EQ8" s="8" t="str">
        <f>IF(ISERROR(MATCH(EM$2,INPUT!C$4:Y$4,0))&lt;&gt;TRUE,MATCH(EM$2,INPUT!C$4:Y$4,0),"")</f>
        <v/>
      </c>
      <c r="ES8" s="47">
        <v>340</v>
      </c>
      <c r="ET8" s="48" t="s">
        <v>270</v>
      </c>
      <c r="EU8" s="8"/>
      <c r="EV8" s="47">
        <v>280</v>
      </c>
      <c r="EW8" s="48" t="s">
        <v>270</v>
      </c>
      <c r="EX8" s="48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2">
        <v>5</v>
      </c>
      <c r="EN9" s="23">
        <v>290</v>
      </c>
      <c r="EO9" s="23">
        <v>14</v>
      </c>
      <c r="EP9" s="23">
        <v>13</v>
      </c>
      <c r="EQ9" s="8" t="str">
        <f>IF(ISERROR(MATCH(EM$2,INPUT!C$4:Y$4,0))&lt;&gt;TRUE,MATCH(EM$2,INPUT!C$4:Y$4,0),"")</f>
        <v/>
      </c>
      <c r="ES9" s="47">
        <v>350</v>
      </c>
      <c r="ET9" s="48" t="s">
        <v>270</v>
      </c>
      <c r="EU9" s="8"/>
      <c r="EV9" s="47">
        <v>290</v>
      </c>
      <c r="EW9" s="48" t="s">
        <v>270</v>
      </c>
      <c r="EX9" s="48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2">
        <v>6</v>
      </c>
      <c r="EN10" s="23">
        <v>320</v>
      </c>
      <c r="EO10" s="23">
        <v>15</v>
      </c>
      <c r="EP10" s="23">
        <v>14</v>
      </c>
      <c r="EQ10" s="8" t="str">
        <f>IF(ISERROR(MATCH(EM$2,INPUT!C$4:Y$4,0))&lt;&gt;TRUE,MATCH(EM$2,INPUT!C$4:Y$4,0),"")</f>
        <v/>
      </c>
      <c r="ES10" s="47">
        <v>360</v>
      </c>
      <c r="ET10" s="48" t="s">
        <v>270</v>
      </c>
      <c r="EU10" s="8"/>
      <c r="EV10" s="47">
        <v>300</v>
      </c>
      <c r="EW10" s="48">
        <v>1</v>
      </c>
      <c r="EX10" s="48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2">
        <v>7</v>
      </c>
      <c r="EN11" s="23">
        <v>340</v>
      </c>
      <c r="EO11" s="23">
        <v>16</v>
      </c>
      <c r="EP11" s="23">
        <v>14</v>
      </c>
      <c r="EQ11" s="8" t="str">
        <f>IF(ISERROR(MATCH(EM$2,INPUT!C$4:Y$4,0))&lt;&gt;TRUE,MATCH(EM$2,INPUT!C$4:Y$4,0),"")</f>
        <v/>
      </c>
      <c r="ES11" s="47">
        <v>370</v>
      </c>
      <c r="ET11" s="48" t="s">
        <v>270</v>
      </c>
      <c r="EU11" s="8"/>
      <c r="EV11" s="47">
        <v>310</v>
      </c>
      <c r="EW11" s="48">
        <v>1</v>
      </c>
      <c r="EX11" s="48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2">
        <v>8</v>
      </c>
      <c r="EN12" s="23">
        <v>360</v>
      </c>
      <c r="EO12" s="23">
        <v>16</v>
      </c>
      <c r="EP12" s="23">
        <v>15</v>
      </c>
      <c r="EQ12" s="8" t="str">
        <f>IF(ISERROR(MATCH(EM$2,INPUT!C$4:Y$4,0))&lt;&gt;TRUE,MATCH(EM$2,INPUT!C$4:Y$4,0),"")</f>
        <v/>
      </c>
      <c r="ES12" s="47">
        <v>380</v>
      </c>
      <c r="ET12" s="48" t="s">
        <v>270</v>
      </c>
      <c r="EU12" s="8"/>
      <c r="EV12" s="47">
        <v>320</v>
      </c>
      <c r="EW12" s="48">
        <v>2</v>
      </c>
      <c r="EX12" s="48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2">
        <v>9</v>
      </c>
      <c r="EN13" s="23">
        <v>370</v>
      </c>
      <c r="EO13" s="23">
        <v>17</v>
      </c>
      <c r="EP13" s="23">
        <v>15</v>
      </c>
      <c r="EQ13" s="8" t="str">
        <f>IF(ISERROR(MATCH(EM$2,INPUT!C$4:Y$4,0))&lt;&gt;TRUE,MATCH(EM$2,INPUT!C$4:Y$4,0),"")</f>
        <v/>
      </c>
      <c r="ES13" s="47">
        <v>390</v>
      </c>
      <c r="ET13" s="48" t="s">
        <v>270</v>
      </c>
      <c r="EU13" s="8"/>
      <c r="EV13" s="47">
        <v>330</v>
      </c>
      <c r="EW13" s="48">
        <v>4</v>
      </c>
      <c r="EX13" s="48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2">
        <v>10</v>
      </c>
      <c r="EN14" s="23">
        <v>390</v>
      </c>
      <c r="EO14" s="23">
        <v>18</v>
      </c>
      <c r="EP14" s="23">
        <v>16</v>
      </c>
      <c r="EQ14" s="8" t="str">
        <f>IF(ISERROR(MATCH(EM$2,INPUT!C$4:Y$4,0))&lt;&gt;TRUE,MATCH(EM$2,INPUT!C$4:Y$4,0),"")</f>
        <v/>
      </c>
      <c r="ES14" s="47">
        <v>400</v>
      </c>
      <c r="ET14" s="48" t="s">
        <v>270</v>
      </c>
      <c r="EU14" s="8"/>
      <c r="EV14" s="47">
        <v>340</v>
      </c>
      <c r="EW14" s="48">
        <v>5</v>
      </c>
      <c r="EX14" s="48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2">
        <v>11</v>
      </c>
      <c r="EN15" s="23">
        <v>400</v>
      </c>
      <c r="EO15" s="23">
        <v>18</v>
      </c>
      <c r="EP15" s="23">
        <v>16</v>
      </c>
      <c r="EQ15" s="8" t="str">
        <f>IF(ISERROR(MATCH(EM$2,INPUT!C$4:Y$4,0))&lt;&gt;TRUE,MATCH(EM$2,INPUT!C$4:Y$4,0),"")</f>
        <v/>
      </c>
      <c r="ES15" s="47">
        <v>410</v>
      </c>
      <c r="ET15" s="48" t="s">
        <v>270</v>
      </c>
      <c r="EU15" s="8"/>
      <c r="EV15" s="47">
        <v>350</v>
      </c>
      <c r="EW15" s="48">
        <v>7</v>
      </c>
      <c r="EX15" s="48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2">
        <v>12</v>
      </c>
      <c r="EN16" s="23">
        <v>420</v>
      </c>
      <c r="EO16" s="23">
        <v>19</v>
      </c>
      <c r="EP16" s="23">
        <v>17</v>
      </c>
      <c r="EQ16" s="8" t="str">
        <f>IF(ISERROR(MATCH(EM$2,INPUT!C$4:Y$4,0))&lt;&gt;TRUE,MATCH(EM$2,INPUT!C$4:Y$4,0),"")</f>
        <v/>
      </c>
      <c r="ES16" s="47">
        <v>420</v>
      </c>
      <c r="ET16" s="48" t="s">
        <v>270</v>
      </c>
      <c r="EU16" s="8"/>
      <c r="EV16" s="47">
        <v>360</v>
      </c>
      <c r="EW16" s="48">
        <v>9</v>
      </c>
      <c r="EX16" s="48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2">
        <v>13</v>
      </c>
      <c r="EN17" s="23">
        <v>430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430</v>
      </c>
      <c r="ET17" s="48" t="s">
        <v>270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2">
        <v>14</v>
      </c>
      <c r="EN18" s="23">
        <v>440</v>
      </c>
      <c r="EO18" s="23">
        <v>20</v>
      </c>
      <c r="EP18" s="23">
        <v>18</v>
      </c>
      <c r="EQ18" s="8" t="str">
        <f>IF(ISERROR(MATCH(EM$2,INPUT!C$4:Y$4,0))&lt;&gt;TRUE,MATCH(EM$2,INPUT!C$4:Y$4,0),"")</f>
        <v/>
      </c>
      <c r="ES18" s="47">
        <v>440</v>
      </c>
      <c r="ET18" s="48" t="s">
        <v>270</v>
      </c>
      <c r="EU18" s="8"/>
      <c r="EV18" s="47">
        <v>380</v>
      </c>
      <c r="EW18" s="48">
        <v>15</v>
      </c>
      <c r="EX18" s="48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2">
        <v>15</v>
      </c>
      <c r="EN19" s="24">
        <v>460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450</v>
      </c>
      <c r="ET19" s="48" t="s">
        <v>270</v>
      </c>
      <c r="EU19" s="8"/>
      <c r="EV19" s="47">
        <v>390</v>
      </c>
      <c r="EW19" s="48">
        <v>18</v>
      </c>
      <c r="EX19" s="48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2">
        <v>16</v>
      </c>
      <c r="EN20" s="23">
        <v>470</v>
      </c>
      <c r="EO20" s="23">
        <v>21</v>
      </c>
      <c r="EP20" s="23">
        <v>20</v>
      </c>
      <c r="EQ20" s="8" t="str">
        <f>IF(ISERROR(MATCH(EM$2,INPUT!C$4:Y$4,0))&lt;&gt;TRUE,MATCH(EM$2,INPUT!C$4:Y$4,0),"")</f>
        <v/>
      </c>
      <c r="ES20" s="47">
        <v>460</v>
      </c>
      <c r="ET20" s="48" t="s">
        <v>270</v>
      </c>
      <c r="EU20" s="8"/>
      <c r="EV20" s="47">
        <v>400</v>
      </c>
      <c r="EW20" s="48">
        <v>21</v>
      </c>
      <c r="EX20" s="48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2">
        <v>17</v>
      </c>
      <c r="EN21" s="23">
        <v>480</v>
      </c>
      <c r="EO21" s="23">
        <v>21</v>
      </c>
      <c r="EP21" s="23">
        <v>20</v>
      </c>
      <c r="EQ21" s="8" t="str">
        <f>IF(ISERROR(MATCH(EM$2,INPUT!C$4:Y$4,0))&lt;&gt;TRUE,MATCH(EM$2,INPUT!C$4:Y$4,0),"")</f>
        <v/>
      </c>
      <c r="ES21" s="47">
        <v>470</v>
      </c>
      <c r="ET21" s="48" t="s">
        <v>270</v>
      </c>
      <c r="EU21" s="8"/>
      <c r="EV21" s="47">
        <v>410</v>
      </c>
      <c r="EW21" s="48">
        <v>23</v>
      </c>
      <c r="EX21" s="48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2">
        <v>18</v>
      </c>
      <c r="EN22" s="23">
        <v>490</v>
      </c>
      <c r="EO22" s="23">
        <v>22</v>
      </c>
      <c r="EP22" s="23">
        <v>21</v>
      </c>
      <c r="EQ22" s="8" t="str">
        <f>IF(ISERROR(MATCH(EM$2,INPUT!C$4:Y$4,0))&lt;&gt;TRUE,MATCH(EM$2,INPUT!C$4:Y$4,0),"")</f>
        <v/>
      </c>
      <c r="ES22" s="47">
        <v>480</v>
      </c>
      <c r="ET22" s="48" t="s">
        <v>270</v>
      </c>
      <c r="EU22" s="8"/>
      <c r="EV22" s="47">
        <v>420</v>
      </c>
      <c r="EW22" s="48">
        <v>25</v>
      </c>
      <c r="EX22" s="48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2">
        <v>19</v>
      </c>
      <c r="EN23" s="23">
        <v>500</v>
      </c>
      <c r="EO23" s="23">
        <v>22</v>
      </c>
      <c r="EP23" s="23">
        <v>21</v>
      </c>
      <c r="EQ23" s="8" t="str">
        <f>IF(ISERROR(MATCH(EM$2,INPUT!C$4:Y$4,0))&lt;&gt;TRUE,MATCH(EM$2,INPUT!C$4:Y$4,0),"")</f>
        <v/>
      </c>
      <c r="ES23" s="47">
        <v>490</v>
      </c>
      <c r="ET23" s="48" t="s">
        <v>270</v>
      </c>
      <c r="EU23" s="8"/>
      <c r="EV23" s="47">
        <v>430</v>
      </c>
      <c r="EW23" s="48">
        <v>28</v>
      </c>
      <c r="EX23" s="48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2">
        <v>20</v>
      </c>
      <c r="EN24" s="23">
        <v>510</v>
      </c>
      <c r="EO24" s="23">
        <v>23</v>
      </c>
      <c r="EP24" s="23">
        <v>22</v>
      </c>
      <c r="EQ24" s="8" t="str">
        <f>IF(ISERROR(MATCH(EM$2,INPUT!C$4:Y$4,0))&lt;&gt;TRUE,MATCH(EM$2,INPUT!C$4:Y$4,0),"")</f>
        <v/>
      </c>
      <c r="ES24" s="47">
        <v>500</v>
      </c>
      <c r="ET24" s="48" t="s">
        <v>270</v>
      </c>
      <c r="EU24" s="8"/>
      <c r="EV24" s="47">
        <v>440</v>
      </c>
      <c r="EW24" s="48">
        <v>32</v>
      </c>
      <c r="EX24" s="48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2">
        <v>21</v>
      </c>
      <c r="EN25" s="23">
        <v>520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510</v>
      </c>
      <c r="ET25" s="48" t="s">
        <v>270</v>
      </c>
      <c r="EU25" s="8"/>
      <c r="EV25" s="47">
        <v>450</v>
      </c>
      <c r="EW25" s="48">
        <v>35</v>
      </c>
      <c r="EX25" s="48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2">
        <v>22</v>
      </c>
      <c r="EN26" s="23">
        <v>530</v>
      </c>
      <c r="EO26" s="23">
        <v>24</v>
      </c>
      <c r="EP26" s="23">
        <v>24</v>
      </c>
      <c r="EQ26" s="8" t="str">
        <f>IF(ISERROR(MATCH(EM$2,INPUT!C$4:Y$4,0))&lt;&gt;TRUE,MATCH(EM$2,INPUT!C$4:Y$4,0),"")</f>
        <v/>
      </c>
      <c r="ES26" s="47">
        <v>520</v>
      </c>
      <c r="ET26" s="48" t="s">
        <v>270</v>
      </c>
      <c r="EU26" s="8"/>
      <c r="EV26" s="47">
        <v>460</v>
      </c>
      <c r="EW26" s="48">
        <v>39</v>
      </c>
      <c r="EX26" s="48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2">
        <v>23</v>
      </c>
      <c r="EN27" s="23">
        <v>540</v>
      </c>
      <c r="EO27" s="23">
        <v>24</v>
      </c>
      <c r="EP27" s="23">
        <v>24</v>
      </c>
      <c r="EQ27" s="8" t="str">
        <f>IF(ISERROR(MATCH(EM$2,INPUT!C$4:Y$4,0))&lt;&gt;TRUE,MATCH(EM$2,INPUT!C$4:Y$4,0),"")</f>
        <v/>
      </c>
      <c r="ES27" s="47">
        <v>530</v>
      </c>
      <c r="ET27" s="48">
        <v>1</v>
      </c>
      <c r="EU27" s="8"/>
      <c r="EV27" s="47">
        <v>470</v>
      </c>
      <c r="EW27" s="48">
        <v>43</v>
      </c>
      <c r="EX27" s="48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2">
        <v>24</v>
      </c>
      <c r="EN28" s="23">
        <v>550</v>
      </c>
      <c r="EO28" s="23">
        <v>25</v>
      </c>
      <c r="EP28" s="23">
        <v>25</v>
      </c>
      <c r="EQ28" s="8" t="str">
        <f>IF(ISERROR(MATCH(EM$2,INPUT!C$4:Y$4,0))&lt;&gt;TRUE,MATCH(EM$2,INPUT!C$4:Y$4,0),"")</f>
        <v/>
      </c>
      <c r="ES28" s="47">
        <v>540</v>
      </c>
      <c r="ET28" s="48">
        <v>1</v>
      </c>
      <c r="EU28" s="8"/>
      <c r="EV28" s="47">
        <v>480</v>
      </c>
      <c r="EW28" s="48">
        <v>47</v>
      </c>
      <c r="EX28" s="48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2">
        <v>25</v>
      </c>
      <c r="EN29" s="23">
        <v>560</v>
      </c>
      <c r="EO29" s="23">
        <v>26</v>
      </c>
      <c r="EP29" s="23">
        <v>25</v>
      </c>
      <c r="EQ29" s="8" t="str">
        <f>IF(ISERROR(MATCH(EM$2,INPUT!C$4:Y$4,0))&lt;&gt;TRUE,MATCH(EM$2,INPUT!C$4:Y$4,0),"")</f>
        <v/>
      </c>
      <c r="ES29" s="47">
        <v>550</v>
      </c>
      <c r="ET29" s="48">
        <v>1</v>
      </c>
      <c r="EU29" s="8"/>
      <c r="EV29" s="47">
        <v>490</v>
      </c>
      <c r="EW29" s="48">
        <v>50</v>
      </c>
      <c r="EX29" s="48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
  IF(ISNUMBER(VALUE(SUBSTITUTE(EJ30,CHAR(63),""))),
  IF(VALUE(SUBSTITUTE(EJ30,CHAR(63),""))=6,TRUE,FALSE),FALSE),"")</f>
        <v/>
      </c>
      <c r="EM30" s="22">
        <v>26</v>
      </c>
      <c r="EN30" s="23">
        <v>570</v>
      </c>
      <c r="EO30" s="23">
        <v>26</v>
      </c>
      <c r="EP30" s="23">
        <v>26</v>
      </c>
      <c r="EQ30" s="8" t="str">
        <f>IF(ISERROR(MATCH(EM$2,INPUT!C$4:Y$4,0))&lt;&gt;TRUE,MATCH(EM$2,INPUT!C$4:Y$4,0),"")</f>
        <v/>
      </c>
      <c r="ES30" s="47">
        <v>560</v>
      </c>
      <c r="ET30" s="48">
        <v>1</v>
      </c>
      <c r="EU30" s="8"/>
      <c r="EV30" s="47">
        <v>500</v>
      </c>
      <c r="EW30" s="48">
        <v>54</v>
      </c>
      <c r="EX30" s="48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
  IF(ISNUMBER(VALUE(SUBSTITUTE(EJ31,CHAR(63),""))),
  IF(VALUE(SUBSTITUTE(EJ31,CHAR(63),""))=9,TRUE,FALSE),FALSE),"")</f>
        <v/>
      </c>
      <c r="EM31" s="22">
        <v>27</v>
      </c>
      <c r="EN31" s="23">
        <v>580</v>
      </c>
      <c r="EO31" s="23">
        <v>27</v>
      </c>
      <c r="EP31" s="23">
        <v>27</v>
      </c>
      <c r="EQ31" s="8" t="str">
        <f>IF(ISERROR(MATCH(EM$2,INPUT!C$4:Y$4,0))&lt;&gt;TRUE,MATCH(EM$2,INPUT!C$4:Y$4,0),"")</f>
        <v/>
      </c>
      <c r="ES31" s="47">
        <v>570</v>
      </c>
      <c r="ET31" s="48">
        <v>1</v>
      </c>
      <c r="EU31" s="8"/>
      <c r="EV31" s="47">
        <v>510</v>
      </c>
      <c r="EW31" s="48">
        <v>59</v>
      </c>
      <c r="EX31" s="48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
  IF(ISNUMBER(VALUE(SUBSTITUTE(EJ32,CHAR(63),""))),
  IF(VALUE(SUBSTITUTE(EJ32,CHAR(63),""))=510,TRUE,FALSE),FALSE),"")</f>
        <v/>
      </c>
      <c r="EM32" s="22">
        <v>28</v>
      </c>
      <c r="EN32" s="23">
        <v>580</v>
      </c>
      <c r="EO32" s="23">
        <v>27</v>
      </c>
      <c r="EP32" s="23">
        <v>27</v>
      </c>
      <c r="EQ32" s="8" t="str">
        <f>IF(ISERROR(MATCH(EM$2,INPUT!C$4:Y$4,0))&lt;&gt;TRUE,MATCH(EM$2,INPUT!C$4:Y$4,0),"")</f>
        <v/>
      </c>
      <c r="ES32" s="47">
        <v>580</v>
      </c>
      <c r="ET32" s="48">
        <v>1</v>
      </c>
      <c r="EU32" s="8"/>
      <c r="EV32" s="47">
        <v>520</v>
      </c>
      <c r="EW32" s="48">
        <v>63</v>
      </c>
      <c r="EX32" s="48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
  IF(ISNUMBER(VALUE(SUBSTITUTE(EJ33,CHAR(63),""))),
  IF(VALUE(SUBSTITUTE(EJ33,CHAR(63),""))=10,TRUE,FALSE),FALSE),"")</f>
        <v/>
      </c>
      <c r="EM33" s="22">
        <v>29</v>
      </c>
      <c r="EN33" s="23">
        <v>590</v>
      </c>
      <c r="EO33" s="23">
        <v>28</v>
      </c>
      <c r="EP33" s="23">
        <v>28</v>
      </c>
      <c r="EQ33" s="8" t="str">
        <f>IF(ISERROR(MATCH(EM$2,INPUT!C$4:Y$4,0))&lt;&gt;TRUE,MATCH(EM$2,INPUT!C$4:Y$4,0),"")</f>
        <v/>
      </c>
      <c r="ES33" s="47">
        <v>590</v>
      </c>
      <c r="ET33" s="48">
        <v>1</v>
      </c>
      <c r="EU33" s="8"/>
      <c r="EV33" s="47">
        <v>530</v>
      </c>
      <c r="EW33" s="48">
        <v>67</v>
      </c>
      <c r="EX33" s="48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2">
        <v>30</v>
      </c>
      <c r="EN34" s="23">
        <v>600</v>
      </c>
      <c r="EO34" s="23">
        <v>28</v>
      </c>
      <c r="EP34" s="23">
        <v>28</v>
      </c>
      <c r="EQ34" s="8" t="str">
        <f>IF(ISERROR(MATCH(EM$2,INPUT!C$4:Y$4,0))&lt;&gt;TRUE,MATCH(EM$2,INPUT!C$4:Y$4,0),"")</f>
        <v/>
      </c>
      <c r="ES34" s="47">
        <v>600</v>
      </c>
      <c r="ET34" s="48">
        <v>1</v>
      </c>
      <c r="EU34" s="8"/>
      <c r="EV34" s="47">
        <v>540</v>
      </c>
      <c r="EW34" s="48">
        <v>71</v>
      </c>
      <c r="EX34" s="48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2">
        <v>31</v>
      </c>
      <c r="EN35" s="23">
        <v>610</v>
      </c>
      <c r="EO35" s="23">
        <v>29</v>
      </c>
      <c r="EP35" s="23">
        <v>29</v>
      </c>
      <c r="EQ35" s="8" t="str">
        <f>IF(ISERROR(MATCH(EM$2,INPUT!C$4:Y$4,0))&lt;&gt;TRUE,MATCH(EM$2,INPUT!C$4:Y$4,0),"")</f>
        <v/>
      </c>
      <c r="ES35" s="47">
        <v>610</v>
      </c>
      <c r="ET35" s="48">
        <v>1</v>
      </c>
      <c r="EU35" s="8"/>
      <c r="EV35" s="47">
        <v>550</v>
      </c>
      <c r="EW35" s="48">
        <v>74</v>
      </c>
      <c r="EX35" s="48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2">
        <v>32</v>
      </c>
      <c r="EN36" s="23">
        <v>620</v>
      </c>
      <c r="EO36" s="23">
        <v>29</v>
      </c>
      <c r="EP36" s="23">
        <v>29</v>
      </c>
      <c r="EQ36" s="8" t="str">
        <f>IF(ISERROR(MATCH(EM$2,INPUT!C$4:Y$4,0))&lt;&gt;TRUE,MATCH(EM$2,INPUT!C$4:Y$4,0),"")</f>
        <v/>
      </c>
      <c r="ES36" s="47">
        <v>620</v>
      </c>
      <c r="ET36" s="48">
        <v>1</v>
      </c>
      <c r="EU36" s="8"/>
      <c r="EV36" s="47">
        <v>560</v>
      </c>
      <c r="EW36" s="48">
        <v>77</v>
      </c>
      <c r="EX36" s="48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2">
        <v>33</v>
      </c>
      <c r="EN37" s="23">
        <v>630</v>
      </c>
      <c r="EO37" s="23">
        <v>30</v>
      </c>
      <c r="EP37" s="23">
        <v>30</v>
      </c>
      <c r="EQ37" s="8" t="str">
        <f>IF(ISERROR(MATCH(EM$2,INPUT!C$4:Y$4,0))&lt;&gt;TRUE,MATCH(EM$2,INPUT!C$4:Y$4,0),"")</f>
        <v/>
      </c>
      <c r="ES37" s="47">
        <v>630</v>
      </c>
      <c r="ET37" s="48">
        <v>1</v>
      </c>
      <c r="EU37" s="8"/>
      <c r="EV37" s="47">
        <v>570</v>
      </c>
      <c r="EW37" s="48">
        <v>79</v>
      </c>
      <c r="EX37" s="48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2">
        <v>34</v>
      </c>
      <c r="EN38" s="23">
        <v>640</v>
      </c>
      <c r="EO38" s="23">
        <v>30</v>
      </c>
      <c r="EP38" s="23">
        <v>30</v>
      </c>
      <c r="EQ38" s="8" t="str">
        <f>IF(ISERROR(MATCH(EM$2,INPUT!C$4:Y$4,0))&lt;&gt;TRUE,MATCH(EM$2,INPUT!C$4:Y$4,0),"")</f>
        <v/>
      </c>
      <c r="ES38" s="47">
        <v>640</v>
      </c>
      <c r="ET38" s="48">
        <v>1</v>
      </c>
      <c r="EU38" s="8"/>
      <c r="EV38" s="47">
        <v>580</v>
      </c>
      <c r="EW38" s="48">
        <v>82</v>
      </c>
      <c r="EX38" s="48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2">
        <v>35</v>
      </c>
      <c r="EN39" s="23">
        <v>650</v>
      </c>
      <c r="EO39" s="23">
        <v>31</v>
      </c>
      <c r="EP39" s="24">
        <v>31</v>
      </c>
      <c r="EQ39" s="8" t="str">
        <f>IF(ISERROR(MATCH(EM$2,INPUT!C$4:Y$4,0))&lt;&gt;TRUE,MATCH(EM$2,INPUT!C$4:Y$4,0),"")</f>
        <v/>
      </c>
      <c r="ES39" s="47">
        <v>650</v>
      </c>
      <c r="ET39" s="48">
        <v>1</v>
      </c>
      <c r="EU39" s="8"/>
      <c r="EV39" s="47">
        <v>590</v>
      </c>
      <c r="EW39" s="48">
        <v>84</v>
      </c>
      <c r="EX39" s="48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2">
        <v>36</v>
      </c>
      <c r="EN40" s="23">
        <v>670</v>
      </c>
      <c r="EO40" s="23">
        <v>31</v>
      </c>
      <c r="EP40" s="23">
        <v>32</v>
      </c>
      <c r="EQ40" s="8" t="str">
        <f>IF(ISERROR(MATCH(EM$2,INPUT!C$4:Y$4,0))&lt;&gt;TRUE,MATCH(EM$2,INPUT!C$4:Y$4,0),"")</f>
        <v/>
      </c>
      <c r="ES40" s="47">
        <v>660</v>
      </c>
      <c r="ET40" s="48">
        <v>1</v>
      </c>
      <c r="EU40" s="8"/>
      <c r="EV40" s="47">
        <v>600</v>
      </c>
      <c r="EW40" s="48">
        <v>86</v>
      </c>
      <c r="EX40" s="48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2">
        <v>37</v>
      </c>
      <c r="EN41" s="23">
        <v>680</v>
      </c>
      <c r="EO41" s="23">
        <v>32</v>
      </c>
      <c r="EP41" s="23">
        <v>32</v>
      </c>
      <c r="EQ41" s="8" t="str">
        <f>IF(ISERROR(MATCH(EM$2,INPUT!C$4:Y$4,0))&lt;&gt;TRUE,MATCH(EM$2,INPUT!C$4:Y$4,0),"")</f>
        <v/>
      </c>
      <c r="ES41" s="47">
        <v>670</v>
      </c>
      <c r="ET41" s="48">
        <v>1</v>
      </c>
      <c r="EU41" s="8"/>
      <c r="EV41" s="47">
        <v>610</v>
      </c>
      <c r="EW41" s="48">
        <v>89</v>
      </c>
      <c r="EX41" s="48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2">
        <v>38</v>
      </c>
      <c r="EN42" s="23">
        <v>690</v>
      </c>
      <c r="EO42" s="23">
        <v>32</v>
      </c>
      <c r="EP42" s="23">
        <v>33</v>
      </c>
      <c r="EQ42" s="8" t="str">
        <f>IF(ISERROR(MATCH(EM$2,INPUT!C$4:Y$4,0))&lt;&gt;TRUE,MATCH(EM$2,INPUT!C$4:Y$4,0),"")</f>
        <v/>
      </c>
      <c r="ES42" s="47">
        <v>680</v>
      </c>
      <c r="ET42" s="48">
        <v>1</v>
      </c>
      <c r="EU42" s="8"/>
      <c r="EV42" s="47">
        <v>620</v>
      </c>
      <c r="EW42" s="48">
        <v>91</v>
      </c>
      <c r="EX42" s="48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2">
        <v>39</v>
      </c>
      <c r="EN43" s="23">
        <v>710</v>
      </c>
      <c r="EO43" s="23">
        <v>33</v>
      </c>
      <c r="EP43" s="23">
        <v>34</v>
      </c>
      <c r="EQ43" s="8" t="str">
        <f>IF(ISERROR(MATCH(EM$2,INPUT!C$4:Y$4,0))&lt;&gt;TRUE,MATCH(EM$2,INPUT!C$4:Y$4,0),"")</f>
        <v/>
      </c>
      <c r="ES43" s="47">
        <v>690</v>
      </c>
      <c r="ET43" s="48">
        <v>2</v>
      </c>
      <c r="EU43" s="8"/>
      <c r="EV43" s="47">
        <v>630</v>
      </c>
      <c r="EW43" s="48">
        <v>92</v>
      </c>
      <c r="EX43" s="48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2">
        <v>40</v>
      </c>
      <c r="EN44" s="23">
        <v>720</v>
      </c>
      <c r="EO44" s="23">
        <v>34</v>
      </c>
      <c r="EP44" s="23">
        <v>35</v>
      </c>
      <c r="EQ44" s="8" t="str">
        <f>IF(ISERROR(MATCH(EM$2,INPUT!C$4:Y$4,0))&lt;&gt;TRUE,MATCH(EM$2,INPUT!C$4:Y$4,0),"")</f>
        <v/>
      </c>
      <c r="ES44" s="47">
        <v>700</v>
      </c>
      <c r="ET44" s="48">
        <v>2</v>
      </c>
      <c r="EU44" s="8"/>
      <c r="EV44" s="47">
        <v>640</v>
      </c>
      <c r="EW44" s="48">
        <v>94</v>
      </c>
      <c r="EX44" s="48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2">
        <v>41</v>
      </c>
      <c r="EN45" s="23">
        <v>730</v>
      </c>
      <c r="EO45" s="23">
        <v>34</v>
      </c>
      <c r="EP45" s="23">
        <v>36</v>
      </c>
      <c r="EQ45" s="8" t="str">
        <f>IF(ISERROR(MATCH(EM$2,INPUT!C$4:Y$4,0))&lt;&gt;TRUE,MATCH(EM$2,INPUT!C$4:Y$4,0),"")</f>
        <v/>
      </c>
      <c r="ES45" s="47">
        <v>710</v>
      </c>
      <c r="ET45" s="48">
        <v>3</v>
      </c>
      <c r="EU45" s="8"/>
      <c r="EV45" s="47">
        <v>650</v>
      </c>
      <c r="EW45" s="48">
        <v>95</v>
      </c>
      <c r="EX45" s="48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2">
        <v>42</v>
      </c>
      <c r="EN46" s="23">
        <v>730</v>
      </c>
      <c r="EO46" s="23">
        <v>35</v>
      </c>
      <c r="EP46" s="23">
        <v>37</v>
      </c>
      <c r="EQ46" s="8" t="str">
        <f>IF(ISERROR(MATCH(EM$2,INPUT!C$4:Y$4,0))&lt;&gt;TRUE,MATCH(EM$2,INPUT!C$4:Y$4,0),"")</f>
        <v/>
      </c>
      <c r="ES46" s="47">
        <v>720</v>
      </c>
      <c r="ET46" s="48">
        <v>4</v>
      </c>
      <c r="EU46" s="8"/>
      <c r="EV46" s="47">
        <v>660</v>
      </c>
      <c r="EW46" s="48">
        <v>96</v>
      </c>
      <c r="EX46" s="48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2">
        <v>43</v>
      </c>
      <c r="EN47" s="23">
        <v>740</v>
      </c>
      <c r="EO47" s="23">
        <v>36</v>
      </c>
      <c r="EP47" s="23">
        <v>37</v>
      </c>
      <c r="EQ47" s="8" t="str">
        <f>IF(ISERROR(MATCH(EM$2,INPUT!C$4:Y$4,0))&lt;&gt;TRUE,MATCH(EM$2,INPUT!C$4:Y$4,0),"")</f>
        <v/>
      </c>
      <c r="ES47" s="47">
        <v>730</v>
      </c>
      <c r="ET47" s="48">
        <v>6</v>
      </c>
      <c r="EU47" s="8"/>
      <c r="EV47" s="47">
        <v>670</v>
      </c>
      <c r="EW47" s="48">
        <v>97</v>
      </c>
      <c r="EX47" s="48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2">
        <v>44</v>
      </c>
      <c r="EN48" s="23">
        <v>740</v>
      </c>
      <c r="EO48" s="23">
        <v>37</v>
      </c>
      <c r="EP48" s="23">
        <v>38</v>
      </c>
      <c r="EQ48" s="8" t="str">
        <f>IF(ISERROR(MATCH(EM$2,INPUT!C$4:Y$4,0))&lt;&gt;TRUE,MATCH(EM$2,INPUT!C$4:Y$4,0),"")</f>
        <v/>
      </c>
      <c r="ES48" s="47">
        <v>740</v>
      </c>
      <c r="ET48" s="48">
        <v>7</v>
      </c>
      <c r="EU48" s="8"/>
      <c r="EV48" s="47">
        <v>680</v>
      </c>
      <c r="EW48" s="48">
        <v>98</v>
      </c>
      <c r="EX48" s="48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2">
        <v>45</v>
      </c>
      <c r="EN49" s="23">
        <v>750</v>
      </c>
      <c r="EO49" s="23">
        <v>37</v>
      </c>
      <c r="EP49" s="23"/>
      <c r="EQ49" s="8" t="str">
        <f>IF(ISERROR(MATCH(EM$2,INPUT!C$4:Y$4,0))&lt;&gt;TRUE,MATCH(EM$2,INPUT!C$4:Y$4,0),"")</f>
        <v/>
      </c>
      <c r="ES49" s="47">
        <v>750</v>
      </c>
      <c r="ET49" s="48">
        <v>8</v>
      </c>
      <c r="EU49" s="8"/>
      <c r="EV49" s="47">
        <v>690</v>
      </c>
      <c r="EW49" s="48">
        <v>98</v>
      </c>
      <c r="EX49" s="48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2">
        <v>46</v>
      </c>
      <c r="EN50" s="23">
        <v>750</v>
      </c>
      <c r="EO50" s="23">
        <v>38</v>
      </c>
      <c r="EP50" s="23"/>
      <c r="EQ50" s="8" t="str">
        <f>IF(ISERROR(MATCH(EM$2,INPUT!C$4:Y$4,0))&lt;&gt;TRUE,MATCH(EM$2,INPUT!C$4:Y$4,0),"")</f>
        <v/>
      </c>
      <c r="ES50" s="47">
        <v>760</v>
      </c>
      <c r="ET50" s="48">
        <v>9</v>
      </c>
      <c r="EU50" s="8"/>
      <c r="EV50" s="47">
        <v>700</v>
      </c>
      <c r="EW50" s="48">
        <v>99</v>
      </c>
      <c r="EX50" s="48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2">
        <v>47</v>
      </c>
      <c r="EN51" s="23">
        <v>760</v>
      </c>
      <c r="EO51" s="23">
        <v>38</v>
      </c>
      <c r="EP51" s="23"/>
      <c r="EQ51" s="8" t="str">
        <f>IF(ISERROR(MATCH(EM$2,INPUT!C$4:Y$4,0))&lt;&gt;TRUE,MATCH(EM$2,INPUT!C$4:Y$4,0),"")</f>
        <v/>
      </c>
      <c r="ES51" s="47">
        <v>770</v>
      </c>
      <c r="ET51" s="48">
        <v>10</v>
      </c>
      <c r="EU51" s="8"/>
      <c r="EV51" s="47">
        <v>710</v>
      </c>
      <c r="EW51" s="48">
        <v>99</v>
      </c>
      <c r="EX51" s="48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2">
        <v>48</v>
      </c>
      <c r="EN52" s="23">
        <v>760</v>
      </c>
      <c r="EO52" s="23"/>
      <c r="EP52" s="23"/>
      <c r="EQ52" s="8" t="str">
        <f>IF(ISERROR(MATCH(EM$2,INPUT!C$4:Y$4,0))&lt;&gt;TRUE,MATCH(EM$2,INPUT!C$4:Y$4,0),"")</f>
        <v/>
      </c>
      <c r="ES52" s="47">
        <v>780</v>
      </c>
      <c r="ET52" s="48">
        <v>12</v>
      </c>
      <c r="EU52" s="8"/>
      <c r="EV52" s="47">
        <v>720</v>
      </c>
      <c r="EW52" s="48">
        <v>99</v>
      </c>
      <c r="EX52" s="48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47">
        <v>790</v>
      </c>
      <c r="ET53" s="48">
        <v>13</v>
      </c>
      <c r="EU53" s="8"/>
      <c r="EV53" s="47">
        <v>730</v>
      </c>
      <c r="EW53" s="48" t="s">
        <v>273</v>
      </c>
      <c r="EX53" s="48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47">
        <v>800</v>
      </c>
      <c r="ET54" s="48">
        <v>15</v>
      </c>
      <c r="EU54" s="8"/>
      <c r="EV54" s="47">
        <v>740</v>
      </c>
      <c r="EW54" s="48" t="s">
        <v>273</v>
      </c>
      <c r="EX54" s="48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47">
        <v>810</v>
      </c>
      <c r="ET55" s="48">
        <v>16</v>
      </c>
      <c r="EU55" s="8"/>
      <c r="EV55" s="47">
        <v>750</v>
      </c>
      <c r="EW55" s="48" t="s">
        <v>273</v>
      </c>
      <c r="EX55" s="48" t="s">
        <v>273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47">
        <v>820</v>
      </c>
      <c r="ET56" s="48">
        <v>18</v>
      </c>
      <c r="EU56" s="8"/>
      <c r="EV56" s="47">
        <v>760</v>
      </c>
      <c r="EW56" s="48" t="s">
        <v>273</v>
      </c>
      <c r="EX56" s="48" t="s">
        <v>273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47">
        <v>830</v>
      </c>
      <c r="ET57" s="48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47">
        <v>840</v>
      </c>
      <c r="ET58" s="48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47">
        <v>850</v>
      </c>
      <c r="ET59" s="48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47">
        <v>860</v>
      </c>
      <c r="ET60" s="48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47">
        <v>870</v>
      </c>
      <c r="ET61" s="48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47">
        <v>880</v>
      </c>
      <c r="ET62" s="48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890</v>
      </c>
      <c r="ET63" s="48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900</v>
      </c>
      <c r="ET64" s="48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910</v>
      </c>
      <c r="ET65" s="48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920</v>
      </c>
      <c r="ET66" s="48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930</v>
      </c>
      <c r="ET67" s="48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940</v>
      </c>
      <c r="ET68" s="48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950</v>
      </c>
      <c r="ET69" s="48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960</v>
      </c>
      <c r="ET70" s="48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980</v>
      </c>
      <c r="ET72" s="48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990</v>
      </c>
      <c r="ET73" s="48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1000</v>
      </c>
      <c r="ET74" s="48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1010</v>
      </c>
      <c r="ET75" s="48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
  IF(ISNUMBER(VALUE(SUBSTITUTE(EJ76,CHAR(63),""))),
  IF(VALUE(SUBSTITUTE(EJ76,CHAR(63),""))=300,TRUE,FALSE),FALSE),"")</f>
        <v/>
      </c>
      <c r="EQ76" s="8" t="str">
        <f>IF(ISERROR(MATCH(EM$2,INPUT!C$4:Y$4,0))&lt;&gt;TRUE,MATCH(EM$2,INPUT!C$4:Y$4,0),"")</f>
        <v/>
      </c>
      <c r="ES76" s="47">
        <v>1020</v>
      </c>
      <c r="ET76" s="48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
  IF(ISNUMBER(VALUE(SUBSTITUTE(EJ77,CHAR(63),""))),
  IF(VALUE(SUBSTITUTE(EJ77,CHAR(63),""))=2,TRUE,FALSE),FALSE),"")</f>
        <v/>
      </c>
      <c r="EQ77" s="8" t="str">
        <f>IF(ISERROR(MATCH(EM$2,INPUT!C$4:Y$4,0))&lt;&gt;TRUE,MATCH(EM$2,INPUT!C$4:Y$4,0),"")</f>
        <v/>
      </c>
      <c r="ES77" s="47">
        <v>1030</v>
      </c>
      <c r="ET77" s="48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
  IF(ISNUMBER(VALUE(SUBSTITUTE(EJ78,CHAR(63),""))),
  IF(VALUE(SUBSTITUTE(EJ78,CHAR(63),""))=9,TRUE,FALSE),FALSE),"")</f>
        <v/>
      </c>
      <c r="EQ78" s="8" t="str">
        <f>IF(ISERROR(MATCH(EM$2,INPUT!C$4:Y$4,0))&lt;&gt;TRUE,MATCH(EM$2,INPUT!C$4:Y$4,0),"")</f>
        <v/>
      </c>
      <c r="ES78" s="47">
        <v>1040</v>
      </c>
      <c r="ET78" s="48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
  IF(ISNUMBER(VALUE(SUBSTITUTE(EJ79,CHAR(63),""))),
  IF(VALUE(SUBSTITUTE(EJ79,CHAR(63),""))=4,TRUE,FALSE),FALSE),"")</f>
        <v/>
      </c>
      <c r="EQ79" s="8" t="str">
        <f>IF(ISERROR(MATCH(EM$2,INPUT!C$4:Y$4,0))&lt;&gt;TRUE,MATCH(EM$2,INPUT!C$4:Y$4,0),"")</f>
        <v/>
      </c>
      <c r="ES79" s="47">
        <v>1050</v>
      </c>
      <c r="ET79" s="48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47">
        <v>1060</v>
      </c>
      <c r="ET80" s="48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47">
        <v>1070</v>
      </c>
      <c r="ET81" s="48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47">
        <v>1080</v>
      </c>
      <c r="ET82" s="48">
        <v>72</v>
      </c>
      <c r="EU82" s="8"/>
      <c r="EV82" s="8"/>
      <c r="EW82" s="8"/>
      <c r="EX82" s="8"/>
    </row>
    <row r="83" spans="2:154" x14ac:dyDescent="0.45">
      <c r="ES83" s="47">
        <v>1090</v>
      </c>
      <c r="ET83" s="48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67"/>
      <c r="EN84" s="467"/>
      <c r="EO84" s="467"/>
      <c r="EP84" s="467"/>
      <c r="ES84" s="47">
        <v>1100</v>
      </c>
      <c r="ET84" s="48">
        <v>75</v>
      </c>
      <c r="EU84" s="8"/>
      <c r="EV84" s="8"/>
      <c r="EW84" s="8"/>
      <c r="EX84" s="8"/>
    </row>
    <row r="85" spans="2:154" ht="21" customHeight="1" x14ac:dyDescent="0.45">
      <c r="B85" s="457" t="s">
        <v>305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469" t="s">
        <v>203</v>
      </c>
      <c r="EN85" s="470"/>
      <c r="EO85" s="470"/>
      <c r="EP85" s="471"/>
      <c r="EQ85" s="20"/>
      <c r="ES85" s="47">
        <v>1110</v>
      </c>
      <c r="ET85" s="48">
        <v>77</v>
      </c>
      <c r="EU85" s="8"/>
      <c r="EV85" s="8"/>
      <c r="EW85" s="8"/>
      <c r="EX85" s="8"/>
    </row>
    <row r="86" spans="2:154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>C</v>
      </c>
      <c r="AO86" s="8" t="b">
        <f>IF(AN86&lt;&gt;"",IF(ISNUMBER(SEARCH(AM86,AN86)),TRUE,FALSE),"")</f>
        <v>0</v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>D</v>
      </c>
      <c r="BZ86" s="8" t="b">
        <f>IF(BY86&lt;&gt;"",IF(ISNUMBER(SEARCH(BX86,BY86)),TRUE,FALSE),"")</f>
        <v>1</v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>B</v>
      </c>
      <c r="EK86" s="8" t="b">
        <f>IF(EJ86&lt;&gt;"",IF(ISNUMBER(SEARCH(EI86,EJ86)),TRUE,FALSE),"")</f>
        <v>1</v>
      </c>
      <c r="EM86" s="21" t="s">
        <v>179</v>
      </c>
      <c r="EN86" s="21" t="s">
        <v>180</v>
      </c>
      <c r="EO86" s="21" t="s">
        <v>181</v>
      </c>
      <c r="EP86" s="21" t="s">
        <v>182</v>
      </c>
      <c r="EQ86" s="8">
        <f>IF(ISERROR(MATCH(EM$85,INPUT!C$4:Y$4,0))&lt;&gt;TRUE,MATCH(EM$85,INPUT!C$4:Y$4,0),"")</f>
        <v>1</v>
      </c>
      <c r="ES86" s="47">
        <v>1120</v>
      </c>
      <c r="ET86" s="48">
        <v>78</v>
      </c>
      <c r="EU86" s="8"/>
      <c r="EV86" s="8"/>
      <c r="EW86" s="8"/>
      <c r="EX86" s="8"/>
    </row>
    <row r="87" spans="2:154" x14ac:dyDescent="0.45">
      <c r="B87" s="31" t="s">
        <v>181</v>
      </c>
      <c r="C87" s="55">
        <f>COUNTIF(AO86:AO132,"=TRUE")</f>
        <v>32</v>
      </c>
      <c r="D87" s="55">
        <v>47</v>
      </c>
      <c r="E87" s="41" t="str">
        <f>ROUND(C87/D87*100,0)&amp;"%"</f>
        <v>68%</v>
      </c>
      <c r="F87" s="23">
        <f>LOOKUP(COUNTIF(AO86:AO132,TRUE),EM87:EM134,EO87:EO134)*10</f>
        <v>290</v>
      </c>
      <c r="G87" s="23">
        <v>380</v>
      </c>
      <c r="H87" s="25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>C</v>
      </c>
      <c r="AO87" s="8" t="b">
        <f t="shared" ref="AO87:AO137" si="4">IF(AN87&lt;&gt;"",IF(ISNUMBER(SEARCH(AM87,AN87)),TRUE,FALSE),"")</f>
        <v>0</v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>B</v>
      </c>
      <c r="BZ87" s="8" t="b">
        <f t="shared" ref="BZ87:BZ129" si="5">IF(BY87&lt;&gt;"",IF(ISNUMBER(SEARCH(BX87,BY87)),TRUE,FALSE),"")</f>
        <v>1</v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>A</v>
      </c>
      <c r="EK87" s="8" t="b">
        <f t="shared" ref="EK87:EK150" si="6">IF(EJ87&lt;&gt;"",IF(ISNUMBER(SEARCH(EI87,EJ87)),TRUE,FALSE),"")</f>
        <v>1</v>
      </c>
      <c r="EM87" s="22">
        <v>0</v>
      </c>
      <c r="EN87" s="23">
        <v>160</v>
      </c>
      <c r="EO87" s="23">
        <v>8</v>
      </c>
      <c r="EP87" s="23">
        <v>8</v>
      </c>
      <c r="EQ87" s="8">
        <f>IF(ISERROR(MATCH(EM$85,INPUT!C$4:Y$4,0))&lt;&gt;TRUE,MATCH(EM$85,INPUT!C$4:Y$4,0),"")</f>
        <v>1</v>
      </c>
      <c r="ES87" s="47">
        <v>1130</v>
      </c>
      <c r="ET87" s="48">
        <v>79</v>
      </c>
      <c r="EU87" s="8"/>
      <c r="EV87" s="8"/>
      <c r="EW87" s="8"/>
      <c r="EX87" s="8"/>
    </row>
    <row r="88" spans="2:154" x14ac:dyDescent="0.45">
      <c r="B88" s="32" t="s">
        <v>302</v>
      </c>
      <c r="C88" s="55">
        <f>COUNTIF(BZ86:BZ129,"=TRUE")</f>
        <v>40</v>
      </c>
      <c r="D88" s="55">
        <v>44</v>
      </c>
      <c r="E88" s="41" t="str">
        <f>ROUND(C88/D88*100,0)&amp;"%"</f>
        <v>91%</v>
      </c>
      <c r="F88" s="23">
        <f>LOOKUP(COUNTIF(BZ86:BZ129,TRUE),EM87:EM131,EP87:EP131)*10</f>
        <v>350</v>
      </c>
      <c r="G88" s="23">
        <v>380</v>
      </c>
      <c r="H88" s="25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>B</v>
      </c>
      <c r="AO88" s="8" t="b">
        <f t="shared" si="4"/>
        <v>1</v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>C</v>
      </c>
      <c r="BZ88" s="8" t="b">
        <f t="shared" si="5"/>
        <v>1</v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>B</v>
      </c>
      <c r="EK88" s="8" t="b">
        <f t="shared" si="6"/>
        <v>1</v>
      </c>
      <c r="EM88" s="22">
        <v>1</v>
      </c>
      <c r="EN88" s="23">
        <v>190</v>
      </c>
      <c r="EO88" s="23">
        <v>9</v>
      </c>
      <c r="EP88" s="23">
        <v>9</v>
      </c>
      <c r="EQ88" s="8">
        <f>IF(ISERROR(MATCH(EM$85,INPUT!C$4:Y$4,0))&lt;&gt;TRUE,MATCH(EM$85,INPUT!C$4:Y$4,0),"")</f>
        <v>1</v>
      </c>
      <c r="ES88" s="47">
        <v>1140</v>
      </c>
      <c r="ET88" s="48">
        <v>81</v>
      </c>
      <c r="EU88" s="8"/>
      <c r="EV88" s="8"/>
      <c r="EW88" s="8"/>
      <c r="EX88" s="8"/>
    </row>
    <row r="89" spans="2:154" x14ac:dyDescent="0.45">
      <c r="B89" s="32" t="s">
        <v>303</v>
      </c>
      <c r="C89" s="55">
        <f>SUM(C87:C88)</f>
        <v>72</v>
      </c>
      <c r="D89" s="55">
        <f>SUM(D87:D88)</f>
        <v>91</v>
      </c>
      <c r="E89" s="41" t="str">
        <f>ROUND(C89/D89*100,0)&amp;"%"</f>
        <v>79%</v>
      </c>
      <c r="F89" s="23">
        <f>SUM(F87:F88)</f>
        <v>640</v>
      </c>
      <c r="G89" s="23">
        <f>SUM(G87:G88)</f>
        <v>760</v>
      </c>
      <c r="H89" s="25" t="str">
        <f>LOOKUP(F89,EV$5:EV$56,EW$5:EW$56) &amp; "%"</f>
        <v>94%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>B</v>
      </c>
      <c r="AO89" s="8" t="b">
        <f t="shared" si="4"/>
        <v>1</v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>C</v>
      </c>
      <c r="BZ89" s="8" t="b">
        <f t="shared" si="5"/>
        <v>1</v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>D</v>
      </c>
      <c r="EK89" s="8" t="b">
        <f t="shared" si="6"/>
        <v>1</v>
      </c>
      <c r="EM89" s="22">
        <v>2</v>
      </c>
      <c r="EN89" s="23">
        <v>210</v>
      </c>
      <c r="EO89" s="23">
        <v>10</v>
      </c>
      <c r="EP89" s="23">
        <v>10</v>
      </c>
      <c r="EQ89" s="8">
        <f>IF(ISERROR(MATCH(EM$85,INPUT!C$4:Y$4,0))&lt;&gt;TRUE,MATCH(EM$85,INPUT!C$4:Y$4,0),"")</f>
        <v>1</v>
      </c>
      <c r="ES89" s="47">
        <v>1150</v>
      </c>
      <c r="ET89" s="48">
        <v>82</v>
      </c>
      <c r="EU89" s="8"/>
      <c r="EV89" s="8"/>
      <c r="EW89" s="8"/>
      <c r="EX89" s="8"/>
    </row>
    <row r="90" spans="2:154" ht="14.65" thickBot="1" x14ac:dyDescent="0.5">
      <c r="B90" s="33" t="s">
        <v>180</v>
      </c>
      <c r="C90" s="56">
        <f>COUNTIF(EK86:EK162,"=TRUE")</f>
        <v>36</v>
      </c>
      <c r="D90" s="56">
        <v>48</v>
      </c>
      <c r="E90" s="41" t="str">
        <f>ROUND(C90/D90*100,0)&amp;"%"</f>
        <v>75%</v>
      </c>
      <c r="F90" s="57">
        <f>LOOKUP(COUNTIF(EK86:EK162,TRUE),EM87:EM135,EN87:EN135)</f>
        <v>620</v>
      </c>
      <c r="G90" s="57">
        <v>760</v>
      </c>
      <c r="H90" s="34" t="str">
        <f>LOOKUP(F90,EV$5:EV$56,EX$5:EX$56) &amp; "%"</f>
        <v>90%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>C?</v>
      </c>
      <c r="AO90" s="8" t="b">
        <f t="shared" si="4"/>
        <v>1</v>
      </c>
      <c r="AQ90" s="6">
        <v>5</v>
      </c>
      <c r="AR90" s="6" t="s">
        <v>167</v>
      </c>
      <c r="AS90" s="4"/>
      <c r="AT90" s="4"/>
      <c r="AU90" s="4"/>
      <c r="AV90" s="4" t="s">
        <v>633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>B</v>
      </c>
      <c r="BZ90" s="8" t="b">
        <f t="shared" si="5"/>
        <v>1</v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>B</v>
      </c>
      <c r="EK90" s="8" t="b">
        <f t="shared" si="6"/>
        <v>1</v>
      </c>
      <c r="EM90" s="22">
        <v>3</v>
      </c>
      <c r="EN90" s="23">
        <v>240</v>
      </c>
      <c r="EO90" s="23">
        <v>11</v>
      </c>
      <c r="EP90" s="23">
        <v>11</v>
      </c>
      <c r="EQ90" s="8">
        <f>IF(ISERROR(MATCH(EM$85,INPUT!C$4:Y$4,0))&lt;&gt;TRUE,MATCH(EM$85,INPUT!C$4:Y$4,0),"")</f>
        <v>1</v>
      </c>
      <c r="ES90" s="47">
        <v>1160</v>
      </c>
      <c r="ET90" s="48">
        <v>84</v>
      </c>
      <c r="EU90" s="8"/>
      <c r="EV90" s="8"/>
      <c r="EW90" s="8"/>
      <c r="EX90" s="8"/>
    </row>
    <row r="91" spans="2:154" ht="15" thickTop="1" thickBot="1" x14ac:dyDescent="0.5">
      <c r="B91" s="35" t="s">
        <v>257</v>
      </c>
      <c r="C91" s="36">
        <f>SUM(C87,C88,C90)</f>
        <v>108</v>
      </c>
      <c r="D91" s="36">
        <f>SUM(D87,D88,D90)</f>
        <v>139</v>
      </c>
      <c r="E91" s="41" t="str">
        <f>ROUND(C91/D91*100,0)&amp;"%"</f>
        <v>78%</v>
      </c>
      <c r="F91" s="37">
        <f>SUM(F87,F88,F90)</f>
        <v>1260</v>
      </c>
      <c r="G91" s="54">
        <f>SUM(G87,G88,G90)</f>
        <v>1520</v>
      </c>
      <c r="H91" s="38" t="str">
        <f>LOOKUP(F91,ES$4:ES$126,ET$4:ET$126) &amp; "%"</f>
        <v>92%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>C?</v>
      </c>
      <c r="AO91" s="8" t="b">
        <f t="shared" si="4"/>
        <v>0</v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>B?</v>
      </c>
      <c r="BZ91" s="8" t="b">
        <f t="shared" si="5"/>
        <v>1</v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>A?</v>
      </c>
      <c r="EK91" s="8" t="b">
        <f t="shared" si="6"/>
        <v>1</v>
      </c>
      <c r="EM91" s="22">
        <v>4</v>
      </c>
      <c r="EN91" s="23">
        <v>260</v>
      </c>
      <c r="EO91" s="23">
        <v>12</v>
      </c>
      <c r="EP91" s="23">
        <v>12</v>
      </c>
      <c r="EQ91" s="8">
        <f>IF(ISERROR(MATCH(EM$85,INPUT!C$4:Y$4,0))&lt;&gt;TRUE,MATCH(EM$85,INPUT!C$4:Y$4,0),"")</f>
        <v>1</v>
      </c>
      <c r="ES91" s="47">
        <v>1170</v>
      </c>
      <c r="ET91" s="48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>D?</v>
      </c>
      <c r="AO92" s="8" t="b">
        <f t="shared" si="4"/>
        <v>0</v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>A</v>
      </c>
      <c r="BZ92" s="8" t="b">
        <f t="shared" si="5"/>
        <v>1</v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>B</v>
      </c>
      <c r="EK92" s="8" t="b">
        <f t="shared" si="6"/>
        <v>1</v>
      </c>
      <c r="EM92" s="22">
        <v>5</v>
      </c>
      <c r="EN92" s="23">
        <v>290</v>
      </c>
      <c r="EO92" s="23">
        <v>13</v>
      </c>
      <c r="EP92" s="23">
        <v>13</v>
      </c>
      <c r="EQ92" s="8">
        <f>IF(ISERROR(MATCH(EM$85,INPUT!C$4:Y$4,0))&lt;&gt;TRUE,MATCH(EM$85,INPUT!C$4:Y$4,0),"")</f>
        <v>1</v>
      </c>
      <c r="ES92" s="47">
        <v>1180</v>
      </c>
      <c r="ET92" s="48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>A</v>
      </c>
      <c r="AO93" s="8" t="b">
        <f t="shared" si="4"/>
        <v>1</v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>C</v>
      </c>
      <c r="BZ93" s="8" t="b">
        <f t="shared" si="5"/>
        <v>0</v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>C</v>
      </c>
      <c r="EK93" s="8" t="b">
        <f t="shared" si="6"/>
        <v>1</v>
      </c>
      <c r="EM93" s="22">
        <v>6</v>
      </c>
      <c r="EN93" s="23">
        <v>310</v>
      </c>
      <c r="EO93" s="23">
        <v>13</v>
      </c>
      <c r="EP93" s="23">
        <v>13</v>
      </c>
      <c r="EQ93" s="8">
        <f>IF(ISERROR(MATCH(EM$85,INPUT!C$4:Y$4,0))&lt;&gt;TRUE,MATCH(EM$85,INPUT!C$4:Y$4,0),"")</f>
        <v>1</v>
      </c>
      <c r="ES93" s="47">
        <v>1190</v>
      </c>
      <c r="ET93" s="48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>B</v>
      </c>
      <c r="AO94" s="8" t="b">
        <f t="shared" si="4"/>
        <v>0</v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>A</v>
      </c>
      <c r="BZ94" s="8" t="b">
        <f t="shared" si="5"/>
        <v>1</v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>A</v>
      </c>
      <c r="EK94" s="8" t="b">
        <f t="shared" si="6"/>
        <v>1</v>
      </c>
      <c r="EM94" s="22">
        <v>7</v>
      </c>
      <c r="EN94" s="23">
        <v>320</v>
      </c>
      <c r="EO94" s="23">
        <v>14</v>
      </c>
      <c r="EP94" s="23">
        <v>14</v>
      </c>
      <c r="EQ94" s="8">
        <f>IF(ISERROR(MATCH(EM$85,INPUT!C$4:Y$4,0))&lt;&gt;TRUE,MATCH(EM$85,INPUT!C$4:Y$4,0),"")</f>
        <v>1</v>
      </c>
      <c r="ES94" s="47">
        <v>1200</v>
      </c>
      <c r="ET94" s="48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>A</v>
      </c>
      <c r="AO95" s="8" t="b">
        <f t="shared" si="4"/>
        <v>1</v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634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>D</v>
      </c>
      <c r="BZ95" s="8" t="b">
        <f t="shared" si="5"/>
        <v>1</v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>D</v>
      </c>
      <c r="EK95" s="8" t="b">
        <f t="shared" si="6"/>
        <v>1</v>
      </c>
      <c r="EM95" s="22">
        <v>8</v>
      </c>
      <c r="EN95" s="23">
        <v>340</v>
      </c>
      <c r="EO95" s="23">
        <v>14</v>
      </c>
      <c r="EP95" s="23">
        <v>14</v>
      </c>
      <c r="EQ95" s="8">
        <f>IF(ISERROR(MATCH(EM$85,INPUT!C$4:Y$4,0))&lt;&gt;TRUE,MATCH(EM$85,INPUT!C$4:Y$4,0),"")</f>
        <v>1</v>
      </c>
      <c r="ES95" s="47">
        <v>1210</v>
      </c>
      <c r="ET95" s="48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>D</v>
      </c>
      <c r="AO96" s="8" t="b">
        <f t="shared" si="4"/>
        <v>1</v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>D</v>
      </c>
      <c r="BZ96" s="8" t="b">
        <f t="shared" si="5"/>
        <v>1</v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>D</v>
      </c>
      <c r="EK96" s="8" t="b">
        <f t="shared" si="6"/>
        <v>1</v>
      </c>
      <c r="EM96" s="22">
        <v>9</v>
      </c>
      <c r="EN96" s="23">
        <v>350</v>
      </c>
      <c r="EO96" s="23">
        <v>15</v>
      </c>
      <c r="EP96" s="23">
        <v>15</v>
      </c>
      <c r="EQ96" s="8">
        <f>IF(ISERROR(MATCH(EM$85,INPUT!C$4:Y$4,0))&lt;&gt;TRUE,MATCH(EM$85,INPUT!C$4:Y$4,0),"")</f>
        <v>1</v>
      </c>
      <c r="ES96" s="47">
        <v>1220</v>
      </c>
      <c r="ET96" s="48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>D</v>
      </c>
      <c r="AO97" s="8" t="b">
        <f t="shared" si="4"/>
        <v>1</v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>B</v>
      </c>
      <c r="BZ97" s="8" t="b">
        <f t="shared" si="5"/>
        <v>1</v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>A</v>
      </c>
      <c r="EK97" s="8" t="b">
        <f t="shared" si="6"/>
        <v>1</v>
      </c>
      <c r="EM97" s="22">
        <v>10</v>
      </c>
      <c r="EN97" s="23">
        <v>370</v>
      </c>
      <c r="EO97" s="23">
        <v>16</v>
      </c>
      <c r="EP97" s="23">
        <v>16</v>
      </c>
      <c r="EQ97" s="8">
        <f>IF(ISERROR(MATCH(EM$85,INPUT!C$4:Y$4,0))&lt;&gt;TRUE,MATCH(EM$85,INPUT!C$4:Y$4,0),"")</f>
        <v>1</v>
      </c>
      <c r="ES97" s="47">
        <v>1230</v>
      </c>
      <c r="ET97" s="48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>B?</v>
      </c>
      <c r="AO98" s="8" t="b">
        <f t="shared" si="4"/>
        <v>0</v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>C</v>
      </c>
      <c r="BZ98" s="8" t="b">
        <f t="shared" si="5"/>
        <v>1</v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>B</v>
      </c>
      <c r="EK98" s="8" t="b">
        <f t="shared" si="6"/>
        <v>1</v>
      </c>
      <c r="EM98" s="22">
        <v>11</v>
      </c>
      <c r="EN98" s="23">
        <v>380</v>
      </c>
      <c r="EO98" s="23">
        <v>16</v>
      </c>
      <c r="EP98" s="23">
        <v>16</v>
      </c>
      <c r="EQ98" s="8">
        <f>IF(ISERROR(MATCH(EM$85,INPUT!C$4:Y$4,0))&lt;&gt;TRUE,MATCH(EM$85,INPUT!C$4:Y$4,0),"")</f>
        <v>1</v>
      </c>
      <c r="ES98" s="47">
        <v>1240</v>
      </c>
      <c r="ET98" s="48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>D?</v>
      </c>
      <c r="AO99" s="8" t="b">
        <f t="shared" si="4"/>
        <v>0</v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>C</v>
      </c>
      <c r="BZ99" s="8" t="b">
        <f t="shared" si="5"/>
        <v>1</v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>B</v>
      </c>
      <c r="EK99" s="8" t="b">
        <f t="shared" si="6"/>
        <v>0</v>
      </c>
      <c r="EM99" s="22">
        <v>12</v>
      </c>
      <c r="EN99" s="23">
        <v>400</v>
      </c>
      <c r="EO99" s="23">
        <v>17</v>
      </c>
      <c r="EP99" s="23">
        <v>17</v>
      </c>
      <c r="EQ99" s="8">
        <f>IF(ISERROR(MATCH(EM$85,INPUT!C$4:Y$4,0))&lt;&gt;TRUE,MATCH(EM$85,INPUT!C$4:Y$4,0),"")</f>
        <v>1</v>
      </c>
      <c r="ES99" s="47">
        <v>1250</v>
      </c>
      <c r="ET99" s="48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>C?</v>
      </c>
      <c r="AO100" s="8" t="b">
        <f t="shared" si="4"/>
        <v>1</v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>D</v>
      </c>
      <c r="BZ100" s="8" t="b">
        <f t="shared" si="5"/>
        <v>1</v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>C?</v>
      </c>
      <c r="EK100" s="8" t="b">
        <f t="shared" si="6"/>
        <v>1</v>
      </c>
      <c r="EM100" s="22">
        <v>13</v>
      </c>
      <c r="EN100" s="23">
        <v>410</v>
      </c>
      <c r="EO100" s="23">
        <v>18</v>
      </c>
      <c r="EP100" s="23">
        <v>18</v>
      </c>
      <c r="EQ100" s="8">
        <f>IF(ISERROR(MATCH(EM$85,INPUT!C$4:Y$4,0))&lt;&gt;TRUE,MATCH(EM$85,INPUT!C$4:Y$4,0),"")</f>
        <v>1</v>
      </c>
      <c r="ES100" s="47">
        <v>1260</v>
      </c>
      <c r="ET100" s="48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>B</v>
      </c>
      <c r="AO101" s="8" t="b">
        <f t="shared" si="4"/>
        <v>1</v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>B</v>
      </c>
      <c r="BZ101" s="8" t="b">
        <f t="shared" si="5"/>
        <v>1</v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>B</v>
      </c>
      <c r="EK101" s="8" t="b">
        <f t="shared" si="6"/>
        <v>1</v>
      </c>
      <c r="EM101" s="22">
        <v>14</v>
      </c>
      <c r="EN101" s="23">
        <v>420</v>
      </c>
      <c r="EO101" s="23">
        <v>18</v>
      </c>
      <c r="EP101" s="24">
        <v>18</v>
      </c>
      <c r="EQ101" s="8">
        <f>IF(ISERROR(MATCH(EM$85,INPUT!C$4:Y$4,0))&lt;&gt;TRUE,MATCH(EM$85,INPUT!C$4:Y$4,0),"")</f>
        <v>1</v>
      </c>
      <c r="ES101" s="47">
        <v>1270</v>
      </c>
      <c r="ET101" s="48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>D</v>
      </c>
      <c r="AO102" s="8" t="b">
        <f t="shared" si="4"/>
        <v>1</v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>B</v>
      </c>
      <c r="BZ102" s="8" t="b">
        <f t="shared" si="5"/>
        <v>1</v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>C</v>
      </c>
      <c r="EK102" s="8" t="b">
        <f t="shared" si="6"/>
        <v>0</v>
      </c>
      <c r="EM102" s="22">
        <v>15</v>
      </c>
      <c r="EN102" s="23">
        <v>430</v>
      </c>
      <c r="EO102" s="23">
        <v>19</v>
      </c>
      <c r="EP102" s="23">
        <v>19</v>
      </c>
      <c r="EQ102" s="8">
        <f>IF(ISERROR(MATCH(EM$85,INPUT!C$4:Y$4,0))&lt;&gt;TRUE,MATCH(EM$85,INPUT!C$4:Y$4,0),"")</f>
        <v>1</v>
      </c>
      <c r="ES102" s="47">
        <v>1280</v>
      </c>
      <c r="ET102" s="48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>B</v>
      </c>
      <c r="AO103" s="8" t="b">
        <f t="shared" si="4"/>
        <v>1</v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>A</v>
      </c>
      <c r="BZ103" s="8" t="b">
        <f t="shared" si="5"/>
        <v>1</v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>B</v>
      </c>
      <c r="EK103" s="8" t="b">
        <f t="shared" si="6"/>
        <v>1</v>
      </c>
      <c r="EM103" s="22">
        <v>16</v>
      </c>
      <c r="EN103" s="23">
        <v>440</v>
      </c>
      <c r="EO103" s="23">
        <v>20</v>
      </c>
      <c r="EP103" s="23">
        <v>20</v>
      </c>
      <c r="EQ103" s="8">
        <f>IF(ISERROR(MATCH(EM$85,INPUT!C$4:Y$4,0))&lt;&gt;TRUE,MATCH(EM$85,INPUT!C$4:Y$4,0),"")</f>
        <v>1</v>
      </c>
      <c r="ES103" s="47">
        <v>1290</v>
      </c>
      <c r="ET103" s="48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>A</v>
      </c>
      <c r="AO104" s="8" t="b">
        <f t="shared" si="4"/>
        <v>1</v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>B</v>
      </c>
      <c r="BZ104" s="8" t="b">
        <f t="shared" si="5"/>
        <v>1</v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>C</v>
      </c>
      <c r="EK104" s="8" t="b">
        <f t="shared" si="6"/>
        <v>1</v>
      </c>
      <c r="EM104" s="22">
        <v>17</v>
      </c>
      <c r="EN104" s="23">
        <v>450</v>
      </c>
      <c r="EO104" s="23">
        <v>20</v>
      </c>
      <c r="EP104" s="23">
        <v>20</v>
      </c>
      <c r="EQ104" s="8">
        <f>IF(ISERROR(MATCH(EM$85,INPUT!C$4:Y$4,0))&lt;&gt;TRUE,MATCH(EM$85,INPUT!C$4:Y$4,0),"")</f>
        <v>1</v>
      </c>
      <c r="ES104" s="47">
        <v>1300</v>
      </c>
      <c r="ET104" s="48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>D</v>
      </c>
      <c r="AO105" s="8" t="b">
        <f t="shared" si="4"/>
        <v>0</v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>C</v>
      </c>
      <c r="BZ105" s="8" t="b">
        <f t="shared" si="5"/>
        <v>1</v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>D</v>
      </c>
      <c r="EK105" s="8" t="b">
        <f t="shared" si="6"/>
        <v>0</v>
      </c>
      <c r="EM105" s="22">
        <v>18</v>
      </c>
      <c r="EN105" s="23">
        <v>460</v>
      </c>
      <c r="EO105" s="23">
        <v>21</v>
      </c>
      <c r="EP105" s="23">
        <v>21</v>
      </c>
      <c r="EQ105" s="8">
        <f>IF(ISERROR(MATCH(EM$85,INPUT!C$4:Y$4,0))&lt;&gt;TRUE,MATCH(EM$85,INPUT!C$4:Y$4,0),"")</f>
        <v>1</v>
      </c>
      <c r="ES105" s="47">
        <v>1310</v>
      </c>
      <c r="ET105" s="48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>C</v>
      </c>
      <c r="AO106" s="8" t="b">
        <f t="shared" si="4"/>
        <v>0</v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>A</v>
      </c>
      <c r="BZ106" s="8" t="b">
        <f t="shared" si="5"/>
        <v>1</v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>C</v>
      </c>
      <c r="EK106" s="8" t="b">
        <f t="shared" si="6"/>
        <v>0</v>
      </c>
      <c r="EM106" s="22">
        <v>19</v>
      </c>
      <c r="EN106" s="23">
        <v>470</v>
      </c>
      <c r="EO106" s="23">
        <v>22</v>
      </c>
      <c r="EP106" s="23">
        <v>22</v>
      </c>
      <c r="EQ106" s="8">
        <f>IF(ISERROR(MATCH(EM$85,INPUT!C$4:Y$4,0))&lt;&gt;TRUE,MATCH(EM$85,INPUT!C$4:Y$4,0),"")</f>
        <v>1</v>
      </c>
      <c r="ES106" s="47">
        <v>1320</v>
      </c>
      <c r="ET106" s="48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>D</v>
      </c>
      <c r="AO107" s="8" t="b">
        <f t="shared" si="4"/>
        <v>1</v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>A</v>
      </c>
      <c r="BZ107" s="8" t="b">
        <f t="shared" si="5"/>
        <v>1</v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>D</v>
      </c>
      <c r="EK107" s="8" t="b">
        <f t="shared" si="6"/>
        <v>1</v>
      </c>
      <c r="EM107" s="22">
        <v>20</v>
      </c>
      <c r="EN107" s="23">
        <v>480</v>
      </c>
      <c r="EO107" s="23">
        <v>23</v>
      </c>
      <c r="EP107" s="23">
        <v>23</v>
      </c>
      <c r="EQ107" s="8">
        <f>IF(ISERROR(MATCH(EM$85,INPUT!C$4:Y$4,0))&lt;&gt;TRUE,MATCH(EM$85,INPUT!C$4:Y$4,0),"")</f>
        <v>1</v>
      </c>
      <c r="ES107" s="47">
        <v>1330</v>
      </c>
      <c r="ET107" s="48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>B</v>
      </c>
      <c r="AO108" s="8" t="b">
        <f t="shared" si="4"/>
        <v>1</v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>C</v>
      </c>
      <c r="BZ108" s="8" t="b">
        <f t="shared" si="5"/>
        <v>1</v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>D</v>
      </c>
      <c r="EK108" s="8" t="b">
        <f t="shared" si="6"/>
        <v>1</v>
      </c>
      <c r="EM108" s="22">
        <v>21</v>
      </c>
      <c r="EN108" s="23">
        <v>490</v>
      </c>
      <c r="EO108" s="23">
        <v>23</v>
      </c>
      <c r="EP108" s="23">
        <v>23</v>
      </c>
      <c r="EQ108" s="8">
        <f>IF(ISERROR(MATCH(EM$85,INPUT!C$4:Y$4,0))&lt;&gt;TRUE,MATCH(EM$85,INPUT!C$4:Y$4,0),"")</f>
        <v>1</v>
      </c>
      <c r="ES108" s="47">
        <v>1340</v>
      </c>
      <c r="ET108" s="48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>D</v>
      </c>
      <c r="AO109" s="8" t="b">
        <f t="shared" si="4"/>
        <v>1</v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>D?</v>
      </c>
      <c r="BZ109" s="8" t="b">
        <f t="shared" si="5"/>
        <v>1</v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>C</v>
      </c>
      <c r="EK109" s="8" t="b">
        <f t="shared" si="6"/>
        <v>1</v>
      </c>
      <c r="EM109" s="22">
        <v>22</v>
      </c>
      <c r="EN109" s="23">
        <v>500</v>
      </c>
      <c r="EO109" s="23">
        <v>24</v>
      </c>
      <c r="EP109" s="23">
        <v>24</v>
      </c>
      <c r="EQ109" s="8">
        <f>IF(ISERROR(MATCH(EM$85,INPUT!C$4:Y$4,0))&lt;&gt;TRUE,MATCH(EM$85,INPUT!C$4:Y$4,0),"")</f>
        <v>1</v>
      </c>
      <c r="ES109" s="47">
        <v>1350</v>
      </c>
      <c r="ET109" s="48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>C</v>
      </c>
      <c r="AO110" s="8" t="b">
        <f t="shared" si="4"/>
        <v>1</v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>C</v>
      </c>
      <c r="BZ110" s="8" t="b">
        <f t="shared" si="5"/>
        <v>1</v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>B</v>
      </c>
      <c r="EK110" s="8" t="b">
        <f t="shared" si="6"/>
        <v>1</v>
      </c>
      <c r="EM110" s="22">
        <v>23</v>
      </c>
      <c r="EN110" s="23">
        <v>510</v>
      </c>
      <c r="EO110" s="23">
        <v>24</v>
      </c>
      <c r="EP110" s="23">
        <v>24</v>
      </c>
      <c r="EQ110" s="8">
        <f>IF(ISERROR(MATCH(EM$85,INPUT!C$4:Y$4,0))&lt;&gt;TRUE,MATCH(EM$85,INPUT!C$4:Y$4,0),"")</f>
        <v>1</v>
      </c>
      <c r="ES110" s="47">
        <v>1360</v>
      </c>
      <c r="ET110" s="48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>B</v>
      </c>
      <c r="AO111" s="8" t="b">
        <f t="shared" si="4"/>
        <v>1</v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>C</v>
      </c>
      <c r="BZ111" s="8" t="b">
        <f t="shared" si="5"/>
        <v>0</v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>A?</v>
      </c>
      <c r="EK111" s="8" t="b">
        <f t="shared" si="6"/>
        <v>0</v>
      </c>
      <c r="EM111" s="22">
        <v>24</v>
      </c>
      <c r="EN111" s="23">
        <v>520</v>
      </c>
      <c r="EO111" s="23">
        <v>25</v>
      </c>
      <c r="EP111" s="23">
        <v>25</v>
      </c>
      <c r="EQ111" s="8">
        <f>IF(ISERROR(MATCH(EM$85,INPUT!C$4:Y$4,0))&lt;&gt;TRUE,MATCH(EM$85,INPUT!C$4:Y$4,0),"")</f>
        <v>1</v>
      </c>
      <c r="ES111" s="47">
        <v>1370</v>
      </c>
      <c r="ET111" s="48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>B</v>
      </c>
      <c r="AO112" s="8" t="b">
        <f t="shared" si="4"/>
        <v>1</v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>A</v>
      </c>
      <c r="BZ112" s="8" t="b">
        <f t="shared" si="5"/>
        <v>1</v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>D?</v>
      </c>
      <c r="EK112" s="8" t="b">
        <f t="shared" si="6"/>
        <v>1</v>
      </c>
      <c r="EM112" s="22">
        <v>25</v>
      </c>
      <c r="EN112" s="23">
        <v>530</v>
      </c>
      <c r="EO112" s="23">
        <v>25</v>
      </c>
      <c r="EP112" s="23">
        <v>26</v>
      </c>
      <c r="EQ112" s="8">
        <f>IF(ISERROR(MATCH(EM$85,INPUT!C$4:Y$4,0))&lt;&gt;TRUE,MATCH(EM$85,INPUT!C$4:Y$4,0),"")</f>
        <v>1</v>
      </c>
      <c r="ES112" s="47">
        <v>1380</v>
      </c>
      <c r="ET112" s="48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>A</v>
      </c>
      <c r="AO113" s="8" t="b">
        <f t="shared" si="4"/>
        <v>1</v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>B</v>
      </c>
      <c r="BZ113" s="8" t="b">
        <f t="shared" si="5"/>
        <v>1</v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>65?</v>
      </c>
      <c r="EK113" s="8" t="b">
        <f>IF(EJ113&lt;&gt;"",
  IF(ISNUMBER(VALUE(SUBSTITUTE(EJ113,CHAR(63),""))),
  IF(VALUE(SUBSTITUTE(EJ113,CHAR(63),""))=65,TRUE,FALSE),FALSE),"")</f>
        <v>1</v>
      </c>
      <c r="EM113" s="22">
        <v>26</v>
      </c>
      <c r="EN113" s="23">
        <v>540</v>
      </c>
      <c r="EO113" s="23">
        <v>26</v>
      </c>
      <c r="EP113" s="23">
        <v>26</v>
      </c>
      <c r="EQ113" s="8">
        <f>IF(ISERROR(MATCH(EM$85,INPUT!C$4:Y$4,0))&lt;&gt;TRUE,MATCH(EM$85,INPUT!C$4:Y$4,0),"")</f>
        <v>1</v>
      </c>
      <c r="ES113" s="47">
        <v>1390</v>
      </c>
      <c r="ET113" s="48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>D</v>
      </c>
      <c r="AO114" s="8" t="b">
        <f t="shared" si="4"/>
        <v>1</v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>D</v>
      </c>
      <c r="BZ114" s="8" t="b">
        <f t="shared" si="5"/>
        <v>1</v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185</v>
      </c>
      <c r="EJ114" s="8" t="str">
        <f>IF(PSAT!$EQ114&lt;&gt;"",IF(INDEX(INPUT!C162:Y162,PSAT!$EQ114)&lt;&gt;"",INDEX(INPUT!C162:Y162,PSAT!$EQ114),""),"")</f>
        <v>25?</v>
      </c>
      <c r="EK114" s="8" t="b">
        <f>IF(EJ114&lt;&gt;"",
  IF(ISNUMBER(VALUE(SUBSTITUTE(EJ114,CHAR(63),""))),
  IF(OR(VALUE(SUBSTITUTE(EJ114,CHAR(63),""))=0,VALUE(SUBSTITUTE(EJ114,CHAR(63),""))=12),TRUE,FALSE),FALSE),"")</f>
        <v>0</v>
      </c>
      <c r="EM114" s="22">
        <v>27</v>
      </c>
      <c r="EN114" s="23">
        <v>540</v>
      </c>
      <c r="EO114" s="23">
        <v>26</v>
      </c>
      <c r="EP114" s="23">
        <v>27</v>
      </c>
      <c r="EQ114" s="8">
        <f>IF(ISERROR(MATCH(EM$85,INPUT!C$4:Y$4,0))&lt;&gt;TRUE,MATCH(EM$85,INPUT!C$4:Y$4,0),"")</f>
        <v>1</v>
      </c>
      <c r="ES114" s="47">
        <v>1400</v>
      </c>
      <c r="ET114" s="48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>C?</v>
      </c>
      <c r="AO115" s="8" t="b">
        <f t="shared" si="4"/>
        <v>0</v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>C</v>
      </c>
      <c r="BZ115" s="8" t="b">
        <f t="shared" si="5"/>
        <v>1</v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>120?</v>
      </c>
      <c r="EK115" s="8" t="b">
        <f>IF(EJ115&lt;&gt;"",
  IF(ISNUMBER(VALUE(SUBSTITUTE(EJ115,CHAR(63),""))),
  IF(VALUE(SUBSTITUTE(EJ115,CHAR(63),""))=1368,TRUE,FALSE),FALSE),"")</f>
        <v>0</v>
      </c>
      <c r="EM115" s="22">
        <v>28</v>
      </c>
      <c r="EN115" s="23">
        <v>550</v>
      </c>
      <c r="EO115" s="23">
        <v>27</v>
      </c>
      <c r="EP115" s="23">
        <v>27</v>
      </c>
      <c r="EQ115" s="8">
        <f>IF(ISERROR(MATCH(EM$85,INPUT!C$4:Y$4,0))&lt;&gt;TRUE,MATCH(EM$85,INPUT!C$4:Y$4,0),"")</f>
        <v>1</v>
      </c>
      <c r="ES115" s="47">
        <v>1410</v>
      </c>
      <c r="ET115" s="48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>D?</v>
      </c>
      <c r="AO116" s="8" t="b">
        <f t="shared" si="4"/>
        <v>1</v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>D</v>
      </c>
      <c r="BZ116" s="8" t="b">
        <f t="shared" si="5"/>
        <v>1</v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>
        <f>IF(PSAT!$EQ116&lt;&gt;"",IF(INDEX(INPUT!C164:Y164,PSAT!$EQ116)&lt;&gt;"",INDEX(INPUT!C164:Y164,PSAT!$EQ116),""),"")</f>
        <v>4</v>
      </c>
      <c r="EK116" s="8" t="b">
        <f>IF(EJ116&lt;&gt;"",
  IF(ISNUMBER(VALUE(SUBSTITUTE(EJ116,CHAR(63),""))),
  IF(VALUE(SUBSTITUTE(EJ116,CHAR(63),""))=85,TRUE,FALSE),FALSE),"")</f>
        <v>0</v>
      </c>
      <c r="EM116" s="22">
        <v>29</v>
      </c>
      <c r="EN116" s="23">
        <v>560</v>
      </c>
      <c r="EO116" s="23">
        <v>28</v>
      </c>
      <c r="EP116" s="23">
        <v>28</v>
      </c>
      <c r="EQ116" s="8">
        <f>IF(ISERROR(MATCH(EM$85,INPUT!C$4:Y$4,0))&lt;&gt;TRUE,MATCH(EM$85,INPUT!C$4:Y$4,0),"")</f>
        <v>1</v>
      </c>
      <c r="ES116" s="47">
        <v>1420</v>
      </c>
      <c r="ET116" s="48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>C</v>
      </c>
      <c r="AO117" s="8" t="b">
        <f t="shared" si="4"/>
        <v>0</v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>B</v>
      </c>
      <c r="BZ117" s="8" t="b">
        <f t="shared" si="5"/>
        <v>1</v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2">
        <v>30</v>
      </c>
      <c r="EN117" s="23">
        <v>570</v>
      </c>
      <c r="EO117" s="23">
        <v>28</v>
      </c>
      <c r="EP117" s="23">
        <v>28</v>
      </c>
      <c r="EQ117" s="8">
        <f>IF(ISERROR(MATCH(EM$85,INPUT!C$4:Y$4,0))&lt;&gt;TRUE,MATCH(EM$85,INPUT!C$4:Y$4,0),"")</f>
        <v>1</v>
      </c>
      <c r="ES117" s="47">
        <v>1430</v>
      </c>
      <c r="ET117" s="48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>D</v>
      </c>
      <c r="AO118" s="8" t="b">
        <f t="shared" si="4"/>
        <v>0</v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>D</v>
      </c>
      <c r="BZ118" s="8" t="b">
        <f t="shared" si="5"/>
        <v>1</v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2">
        <v>31</v>
      </c>
      <c r="EN118" s="23">
        <v>570</v>
      </c>
      <c r="EO118" s="23">
        <v>29</v>
      </c>
      <c r="EP118" s="23">
        <v>29</v>
      </c>
      <c r="EQ118" s="8">
        <f>IF(ISERROR(MATCH(EM$85,INPUT!C$4:Y$4,0))&lt;&gt;TRUE,MATCH(EM$85,INPUT!C$4:Y$4,0),"")</f>
        <v>1</v>
      </c>
      <c r="ES118" s="47">
        <v>1440</v>
      </c>
      <c r="ET118" s="48" t="s">
        <v>273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>B</v>
      </c>
      <c r="AO119" s="8" t="b">
        <f t="shared" si="4"/>
        <v>0</v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>A</v>
      </c>
      <c r="BZ119" s="8" t="b">
        <f t="shared" si="5"/>
        <v>0</v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2">
        <v>32</v>
      </c>
      <c r="EN119" s="23">
        <v>580</v>
      </c>
      <c r="EO119" s="23">
        <v>29</v>
      </c>
      <c r="EP119" s="23">
        <v>29</v>
      </c>
      <c r="EQ119" s="8">
        <f>IF(ISERROR(MATCH(EM$85,INPUT!C$4:Y$4,0))&lt;&gt;TRUE,MATCH(EM$85,INPUT!C$4:Y$4,0),"")</f>
        <v>1</v>
      </c>
      <c r="ES119" s="47">
        <v>1450</v>
      </c>
      <c r="ET119" s="48" t="s">
        <v>273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>A</v>
      </c>
      <c r="AO120" s="8" t="b">
        <f t="shared" si="4"/>
        <v>1</v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>A</v>
      </c>
      <c r="BZ120" s="8" t="b">
        <f t="shared" si="5"/>
        <v>0</v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2">
        <v>33</v>
      </c>
      <c r="EN120" s="23">
        <v>590</v>
      </c>
      <c r="EO120" s="23">
        <v>30</v>
      </c>
      <c r="EP120" s="23">
        <v>30</v>
      </c>
      <c r="EQ120" s="8">
        <f>IF(ISERROR(MATCH(EM$85,INPUT!C$4:Y$4,0))&lt;&gt;TRUE,MATCH(EM$85,INPUT!C$4:Y$4,0),"")</f>
        <v>1</v>
      </c>
      <c r="ES120" s="47">
        <v>1460</v>
      </c>
      <c r="ET120" s="48" t="s">
        <v>273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>A</v>
      </c>
      <c r="AO121" s="8" t="b">
        <f t="shared" si="4"/>
        <v>0</v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>B</v>
      </c>
      <c r="BZ121" s="8" t="b">
        <f t="shared" si="5"/>
        <v>1</v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2">
        <v>34</v>
      </c>
      <c r="EN121" s="23">
        <v>600</v>
      </c>
      <c r="EO121" s="23">
        <v>31</v>
      </c>
      <c r="EP121" s="23">
        <v>31</v>
      </c>
      <c r="EQ121" s="8">
        <f>IF(ISERROR(MATCH(EM$85,INPUT!C$4:Y$4,0))&lt;&gt;TRUE,MATCH(EM$85,INPUT!C$4:Y$4,0),"")</f>
        <v>1</v>
      </c>
      <c r="ES121" s="47">
        <v>1470</v>
      </c>
      <c r="ET121" s="48" t="s">
        <v>273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>B?</v>
      </c>
      <c r="AO122" s="8" t="b">
        <f t="shared" si="4"/>
        <v>1</v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>C</v>
      </c>
      <c r="BZ122" s="8" t="b">
        <f t="shared" si="5"/>
        <v>1</v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2">
        <v>35</v>
      </c>
      <c r="EN122" s="23">
        <v>610</v>
      </c>
      <c r="EO122" s="24">
        <v>31</v>
      </c>
      <c r="EP122" s="23">
        <v>31</v>
      </c>
      <c r="EQ122" s="8">
        <f>IF(ISERROR(MATCH(EM$85,INPUT!C$4:Y$4,0))&lt;&gt;TRUE,MATCH(EM$85,INPUT!C$4:Y$4,0),"")</f>
        <v>1</v>
      </c>
      <c r="ES122" s="47">
        <v>1480</v>
      </c>
      <c r="ET122" s="48" t="s">
        <v>273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>C?</v>
      </c>
      <c r="AO123" s="8" t="b">
        <f t="shared" si="4"/>
        <v>1</v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>A?</v>
      </c>
      <c r="BZ123" s="8" t="b">
        <f t="shared" si="5"/>
        <v>1</v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2">
        <v>36</v>
      </c>
      <c r="EN123" s="23">
        <v>620</v>
      </c>
      <c r="EO123" s="23">
        <v>32</v>
      </c>
      <c r="EP123" s="23">
        <v>32</v>
      </c>
      <c r="EQ123" s="8">
        <f>IF(ISERROR(MATCH(EM$85,INPUT!C$4:Y$4,0))&lt;&gt;TRUE,MATCH(EM$85,INPUT!C$4:Y$4,0),"")</f>
        <v>1</v>
      </c>
      <c r="ES123" s="47">
        <v>1490</v>
      </c>
      <c r="ET123" s="48" t="s">
        <v>273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>A</v>
      </c>
      <c r="AO124" s="8" t="b">
        <f t="shared" si="4"/>
        <v>0</v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>C</v>
      </c>
      <c r="BZ124" s="8" t="b">
        <f t="shared" si="5"/>
        <v>1</v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2">
        <v>37</v>
      </c>
      <c r="EN124" s="23">
        <v>630</v>
      </c>
      <c r="EO124" s="23">
        <v>32</v>
      </c>
      <c r="EP124" s="23">
        <v>33</v>
      </c>
      <c r="EQ124" s="8">
        <f>IF(ISERROR(MATCH(EM$85,INPUT!C$4:Y$4,0))&lt;&gt;TRUE,MATCH(EM$85,INPUT!C$4:Y$4,0),"")</f>
        <v>1</v>
      </c>
      <c r="ES124" s="47">
        <v>1500</v>
      </c>
      <c r="ET124" s="48" t="s">
        <v>273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>C</v>
      </c>
      <c r="AO125" s="8" t="b">
        <f t="shared" si="4"/>
        <v>1</v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>D</v>
      </c>
      <c r="BZ125" s="8" t="b">
        <f t="shared" si="5"/>
        <v>1</v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2">
        <v>38</v>
      </c>
      <c r="EN125" s="23">
        <v>640</v>
      </c>
      <c r="EO125" s="23">
        <v>33</v>
      </c>
      <c r="EP125" s="23">
        <v>33</v>
      </c>
      <c r="EQ125" s="8">
        <f>IF(ISERROR(MATCH(EM$85,INPUT!C$4:Y$4,0))&lt;&gt;TRUE,MATCH(EM$85,INPUT!C$4:Y$4,0),"")</f>
        <v>1</v>
      </c>
      <c r="ES125" s="47">
        <v>1510</v>
      </c>
      <c r="ET125" s="48" t="s">
        <v>273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>B?</v>
      </c>
      <c r="AO126" s="8" t="b">
        <f t="shared" si="4"/>
        <v>1</v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>D</v>
      </c>
      <c r="BZ126" s="8" t="b">
        <f t="shared" si="5"/>
        <v>1</v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2">
        <v>39</v>
      </c>
      <c r="EN126" s="23">
        <v>650</v>
      </c>
      <c r="EO126" s="23">
        <v>34</v>
      </c>
      <c r="EP126" s="23">
        <v>34</v>
      </c>
      <c r="EQ126" s="8">
        <f>IF(ISERROR(MATCH(EM$85,INPUT!C$4:Y$4,0))&lt;&gt;TRUE,MATCH(EM$85,INPUT!C$4:Y$4,0),"")</f>
        <v>1</v>
      </c>
      <c r="ES126" s="47">
        <v>1520</v>
      </c>
      <c r="ET126" s="48" t="s">
        <v>273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>B</v>
      </c>
      <c r="AO127" s="8" t="b">
        <f t="shared" si="4"/>
        <v>1</v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>A</v>
      </c>
      <c r="BZ127" s="8" t="b">
        <f t="shared" si="5"/>
        <v>1</v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2">
        <v>40</v>
      </c>
      <c r="EN127" s="23">
        <v>670</v>
      </c>
      <c r="EO127" s="23">
        <v>34</v>
      </c>
      <c r="EP127" s="23">
        <v>35</v>
      </c>
      <c r="EQ127" s="8">
        <f>IF(ISERROR(MATCH(EM$85,INPUT!C$4:Y$4,0))&lt;&gt;TRUE,MATCH(EM$85,INPUT!C$4:Y$4,0),"")</f>
        <v>1</v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>A</v>
      </c>
      <c r="AO128" s="8" t="b">
        <f t="shared" si="4"/>
        <v>1</v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>C</v>
      </c>
      <c r="BZ128" s="8" t="b">
        <f t="shared" si="5"/>
        <v>1</v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2">
        <v>41</v>
      </c>
      <c r="EN128" s="23">
        <v>680</v>
      </c>
      <c r="EO128" s="23">
        <v>35</v>
      </c>
      <c r="EP128" s="23">
        <v>36</v>
      </c>
      <c r="EQ128" s="8">
        <f>IF(ISERROR(MATCH(EM$85,INPUT!C$4:Y$4,0))&lt;&gt;TRUE,MATCH(EM$85,INPUT!C$4:Y$4,0),"")</f>
        <v>1</v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>A</v>
      </c>
      <c r="AO129" s="8" t="b">
        <f t="shared" si="4"/>
        <v>1</v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>B</v>
      </c>
      <c r="BZ129" s="8" t="b">
        <f t="shared" si="5"/>
        <v>1</v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2">
        <v>42</v>
      </c>
      <c r="EN129" s="23">
        <v>700</v>
      </c>
      <c r="EO129" s="23">
        <v>35</v>
      </c>
      <c r="EP129" s="23">
        <v>37</v>
      </c>
      <c r="EQ129" s="8">
        <f>IF(ISERROR(MATCH(EM$85,INPUT!C$4:Y$4,0))&lt;&gt;TRUE,MATCH(EM$85,INPUT!C$4:Y$4,0),"")</f>
        <v>1</v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>A</v>
      </c>
      <c r="AO130" s="8" t="b">
        <f t="shared" si="4"/>
        <v>1</v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2">
        <v>43</v>
      </c>
      <c r="EN130" s="23">
        <v>710</v>
      </c>
      <c r="EO130" s="23">
        <v>36</v>
      </c>
      <c r="EP130" s="23">
        <v>38</v>
      </c>
      <c r="EQ130" s="8">
        <f>IF(ISERROR(MATCH(EM$85,INPUT!C$4:Y$4,0))&lt;&gt;TRUE,MATCH(EM$85,INPUT!C$4:Y$4,0),"")</f>
        <v>1</v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>D</v>
      </c>
      <c r="AO131" s="8" t="b">
        <f t="shared" si="4"/>
        <v>1</v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2">
        <v>44</v>
      </c>
      <c r="EN131" s="23">
        <v>730</v>
      </c>
      <c r="EO131" s="23">
        <v>36</v>
      </c>
      <c r="EP131" s="23">
        <v>38</v>
      </c>
      <c r="EQ131" s="8">
        <f>IF(ISERROR(MATCH(EM$85,INPUT!C$4:Y$4,0))&lt;&gt;TRUE,MATCH(EM$85,INPUT!C$4:Y$4,0),"")</f>
        <v>1</v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>C?</v>
      </c>
      <c r="AO132" s="8" t="b">
        <f t="shared" si="4"/>
        <v>1</v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2">
        <v>45</v>
      </c>
      <c r="EN132" s="23">
        <v>740</v>
      </c>
      <c r="EO132" s="23">
        <v>37</v>
      </c>
      <c r="EP132" s="23"/>
      <c r="EQ132" s="8">
        <f>IF(ISERROR(MATCH(EM$85,INPUT!C$4:Y$4,0))&lt;&gt;TRUE,MATCH(EM$85,INPUT!C$4:Y$4,0),"")</f>
        <v>1</v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2">
        <v>46</v>
      </c>
      <c r="EN133" s="23">
        <v>740</v>
      </c>
      <c r="EO133" s="23">
        <v>38</v>
      </c>
      <c r="EP133" s="23"/>
      <c r="EQ133" s="8">
        <f>IF(ISERROR(MATCH(EM$85,INPUT!C$4:Y$4,0))&lt;&gt;TRUE,MATCH(EM$85,INPUT!C$4:Y$4,0),"")</f>
        <v>1</v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2">
        <v>47</v>
      </c>
      <c r="EN134" s="23">
        <v>750</v>
      </c>
      <c r="EO134" s="23">
        <v>38</v>
      </c>
      <c r="EP134" s="23"/>
      <c r="EQ134" s="8">
        <f>IF(ISERROR(MATCH(EM$85,INPUT!C$4:Y$4,0))&lt;&gt;TRUE,MATCH(EM$85,INPUT!C$4:Y$4,0),"")</f>
        <v>1</v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2">
        <v>48</v>
      </c>
      <c r="EN135" s="23">
        <v>760</v>
      </c>
      <c r="EO135" s="23"/>
      <c r="EP135" s="23"/>
      <c r="EQ135" s="8">
        <f>IF(ISERROR(MATCH(EM$85,INPUT!C$4:Y$4,0))&lt;&gt;TRUE,MATCH(EM$85,INPUT!C$4:Y$4,0),"")</f>
        <v>1</v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>
        <f>IF(ISERROR(MATCH(EM$85,INPUT!C$4:Y$4,0))&lt;&gt;TRUE,MATCH(EM$85,INPUT!C$4:Y$4,0),"")</f>
        <v>1</v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>
        <f>IF(ISERROR(MATCH(EM$85,INPUT!C$4:Y$4,0))&lt;&gt;TRUE,MATCH(EM$85,INPUT!C$4:Y$4,0),"")</f>
        <v>1</v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>
        <f>IF(ISERROR(MATCH(EM$85,INPUT!C$4:Y$4,0))&lt;&gt;TRUE,MATCH(EM$85,INPUT!C$4:Y$4,0),"")</f>
        <v>1</v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>
        <f>IF(ISERROR(MATCH(EM$85,INPUT!C$4:Y$4,0))&lt;&gt;TRUE,MATCH(EM$85,INPUT!C$4:Y$4,0),"")</f>
        <v>1</v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>
        <f>IF(ISERROR(MATCH(EM$85,INPUT!C$4:Y$4,0))&lt;&gt;TRUE,MATCH(EM$85,INPUT!C$4:Y$4,0),"")</f>
        <v>1</v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>
        <f>IF(ISERROR(MATCH(EM$85,INPUT!C$4:Y$4,0))&lt;&gt;TRUE,MATCH(EM$85,INPUT!C$4:Y$4,0),"")</f>
        <v>1</v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>
        <f>IF(ISERROR(MATCH(EM$85,INPUT!C$4:Y$4,0))&lt;&gt;TRUE,MATCH(EM$85,INPUT!C$4:Y$4,0),"")</f>
        <v>1</v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>
        <f>IF(ISERROR(MATCH(EM$85,INPUT!C$4:Y$4,0))&lt;&gt;TRUE,MATCH(EM$85,INPUT!C$4:Y$4,0),"")</f>
        <v>1</v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>
        <f>IF(ISERROR(MATCH(EM$85,INPUT!C$4:Y$4,0))&lt;&gt;TRUE,MATCH(EM$85,INPUT!C$4:Y$4,0),"")</f>
        <v>1</v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>
        <f>IF(ISERROR(MATCH(EM$85,INPUT!C$4:Y$4,0))&lt;&gt;TRUE,MATCH(EM$85,INPUT!C$4:Y$4,0),"")</f>
        <v>1</v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>D</v>
      </c>
      <c r="EK146" s="8" t="b">
        <f t="shared" si="6"/>
        <v>1</v>
      </c>
      <c r="EQ146" s="8">
        <f>IF(ISERROR(MATCH(EM$85,INPUT!C$4:Y$4,0))&lt;&gt;TRUE,MATCH(EM$85,INPUT!C$4:Y$4,0),"")</f>
        <v>1</v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>A</v>
      </c>
      <c r="EK147" s="8" t="b">
        <f t="shared" si="6"/>
        <v>1</v>
      </c>
      <c r="EQ147" s="8">
        <f>IF(ISERROR(MATCH(EM$85,INPUT!C$4:Y$4,0))&lt;&gt;TRUE,MATCH(EM$85,INPUT!C$4:Y$4,0),"")</f>
        <v>1</v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>B</v>
      </c>
      <c r="EK148" s="8" t="b">
        <f t="shared" si="6"/>
        <v>1</v>
      </c>
      <c r="EQ148" s="8">
        <f>IF(ISERROR(MATCH(EM$85,INPUT!C$4:Y$4,0))&lt;&gt;TRUE,MATCH(EM$85,INPUT!C$4:Y$4,0),"")</f>
        <v>1</v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>C</v>
      </c>
      <c r="EK149" s="8" t="b">
        <f t="shared" si="6"/>
        <v>1</v>
      </c>
      <c r="EQ149" s="8">
        <f>IF(ISERROR(MATCH(EM$85,INPUT!C$4:Y$4,0))&lt;&gt;TRUE,MATCH(EM$85,INPUT!C$4:Y$4,0),"")</f>
        <v>1</v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>C</v>
      </c>
      <c r="EK150" s="8" t="b">
        <f t="shared" si="6"/>
        <v>1</v>
      </c>
      <c r="EQ150" s="8">
        <f>IF(ISERROR(MATCH(EM$85,INPUT!C$4:Y$4,0))&lt;&gt;TRUE,MATCH(EM$85,INPUT!C$4:Y$4,0),"")</f>
        <v>1</v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>D?</v>
      </c>
      <c r="EK151" s="8" t="b">
        <f t="shared" ref="EK151:EK158" si="7">IF(EJ151&lt;&gt;"",IF(ISNUMBER(SEARCH(EI151,EJ151)),TRUE,FALSE),"")</f>
        <v>0</v>
      </c>
      <c r="EQ151" s="8">
        <f>IF(ISERROR(MATCH(EM$85,INPUT!C$4:Y$4,0))&lt;&gt;TRUE,MATCH(EM$85,INPUT!C$4:Y$4,0),"")</f>
        <v>1</v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>A</v>
      </c>
      <c r="EK152" s="8" t="b">
        <f t="shared" si="7"/>
        <v>1</v>
      </c>
      <c r="EQ152" s="8">
        <f>IF(ISERROR(MATCH(EM$85,INPUT!C$4:Y$4,0))&lt;&gt;TRUE,MATCH(EM$85,INPUT!C$4:Y$4,0),"")</f>
        <v>1</v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>B</v>
      </c>
      <c r="EK153" s="8" t="b">
        <f t="shared" si="7"/>
        <v>1</v>
      </c>
      <c r="EQ153" s="8">
        <f>IF(ISERROR(MATCH(EM$85,INPUT!C$4:Y$4,0))&lt;&gt;TRUE,MATCH(EM$85,INPUT!C$4:Y$4,0),"")</f>
        <v>1</v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>C</v>
      </c>
      <c r="EK154" s="8" t="b">
        <f t="shared" si="7"/>
        <v>1</v>
      </c>
      <c r="EQ154" s="8">
        <f>IF(ISERROR(MATCH(EM$85,INPUT!C$4:Y$4,0))&lt;&gt;TRUE,MATCH(EM$85,INPUT!C$4:Y$4,0),"")</f>
        <v>1</v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>D</v>
      </c>
      <c r="EK155" s="8" t="b">
        <f t="shared" si="7"/>
        <v>1</v>
      </c>
      <c r="EQ155" s="8">
        <f>IF(ISERROR(MATCH(EM$85,INPUT!C$4:Y$4,0))&lt;&gt;TRUE,MATCH(EM$85,INPUT!C$4:Y$4,0),"")</f>
        <v>1</v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>A?</v>
      </c>
      <c r="EK156" s="8" t="b">
        <f t="shared" si="7"/>
        <v>1</v>
      </c>
      <c r="EQ156" s="8">
        <f>IF(ISERROR(MATCH(EM$85,INPUT!C$4:Y$4,0))&lt;&gt;TRUE,MATCH(EM$85,INPUT!C$4:Y$4,0),"")</f>
        <v>1</v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>C</v>
      </c>
      <c r="EK157" s="8" t="b">
        <f t="shared" si="7"/>
        <v>1</v>
      </c>
      <c r="EQ157" s="8">
        <f>IF(ISERROR(MATCH(EM$85,INPUT!C$4:Y$4,0))&lt;&gt;TRUE,MATCH(EM$85,INPUT!C$4:Y$4,0),"")</f>
        <v>1</v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>B</v>
      </c>
      <c r="EK158" s="8" t="b">
        <f t="shared" si="7"/>
        <v>1</v>
      </c>
      <c r="EQ158" s="8">
        <f>IF(ISERROR(MATCH(EM$85,INPUT!C$4:Y$4,0))&lt;&gt;TRUE,MATCH(EM$85,INPUT!C$4:Y$4,0),"")</f>
        <v>1</v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>2?</v>
      </c>
      <c r="EK159" s="8" t="b">
        <f>IF(EJ159&lt;&gt;"",
  IF(ISNUMBER(VALUE(SUBSTITUTE(EJ159,CHAR(63),""))),
  IF(VALUE(SUBSTITUTE(EJ159,CHAR(63),""))=2,TRUE,FALSE),FALSE),"")</f>
        <v>1</v>
      </c>
      <c r="EQ159" s="8">
        <f>IF(ISERROR(MATCH(EM$85,INPUT!C$4:Y$4,0))&lt;&gt;TRUE,MATCH(EM$85,INPUT!C$4:Y$4,0),"")</f>
        <v>1</v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>O?</v>
      </c>
      <c r="EK160" s="8" t="b">
        <f>IF(EJ160&lt;&gt;"",
  IF(ISNUMBER(VALUE(SUBSTITUTE(EJ160,CHAR(63),""))),
  IF(VALUE(SUBSTITUTE(EJ160,CHAR(63),""))=90,TRUE,FALSE),FALSE),"")</f>
        <v>0</v>
      </c>
      <c r="EQ160" s="8">
        <f>IF(ISERROR(MATCH(EM$85,INPUT!C$4:Y$4,0))&lt;&gt;TRUE,MATCH(EM$85,INPUT!C$4:Y$4,0),"")</f>
        <v>1</v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>O?</v>
      </c>
      <c r="EK161" s="8" t="b">
        <f>IF(EJ161&lt;&gt;"",
  IF(ISNUMBER(VALUE(SUBSTITUTE(EJ161,CHAR(63),""))),
  IF(VALUE(SUBSTITUTE(EJ161,CHAR(63),""))=1,TRUE,FALSE),FALSE),"")</f>
        <v>0</v>
      </c>
      <c r="EQ161" s="8">
        <f>IF(ISERROR(MATCH(EM$85,INPUT!C$4:Y$4,0))&lt;&gt;TRUE,MATCH(EM$85,INPUT!C$4:Y$4,0),"")</f>
        <v>1</v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>O?</v>
      </c>
      <c r="EK162" s="8" t="b">
        <f>IF(EJ162&lt;&gt;"",
  IF(ISNUMBER(VALUE(SUBSTITUTE(EJ162,CHAR(63),""))),
  IF(VALUE(SUBSTITUTE(EJ162,CHAR(63),""))=0,TRUE,FALSE),FALSE),"")</f>
        <v>0</v>
      </c>
      <c r="EQ162" s="8">
        <f>IF(ISERROR(MATCH(EM$85,INPUT!C$4:Y$4,0))&lt;&gt;TRUE,MATCH(EM$85,INPUT!C$4:Y$4,0),"")</f>
        <v>1</v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>
        <f>IF(ISERROR(MATCH(EM$85,INPUT!C$4:Y$4,0))&lt;&gt;TRUE,MATCH(EM$85,INPUT!C$4:Y$4,0),"")</f>
        <v>1</v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>
        <f>IF(ISERROR(MATCH(EM$85,INPUT!C$4:Y$4,0))&lt;&gt;TRUE,MATCH(EM$85,INPUT!C$4:Y$4,0),"")</f>
        <v>1</v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>
        <f>IF(ISERROR(MATCH(EM$85,INPUT!C$4:Y$4,0))&lt;&gt;TRUE,MATCH(EM$85,INPUT!C$4:Y$4,0),"")</f>
        <v>1</v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67"/>
      <c r="EN167" s="467"/>
      <c r="EO167" s="467"/>
      <c r="EP167" s="467"/>
    </row>
    <row r="168" spans="2:147" ht="21" customHeight="1" x14ac:dyDescent="0.45">
      <c r="B168" s="457" t="s">
        <v>306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469" t="s">
        <v>211</v>
      </c>
      <c r="EN168" s="470"/>
      <c r="EO168" s="470"/>
      <c r="EP168" s="471"/>
      <c r="EQ168" s="20"/>
    </row>
    <row r="169" spans="2:147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1" t="s">
        <v>179</v>
      </c>
      <c r="EN169" s="21" t="s">
        <v>180</v>
      </c>
      <c r="EO169" s="21" t="s">
        <v>181</v>
      </c>
      <c r="EP169" s="21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COUNTIF(AO169:AO215,"=TRUE")</f>
        <v>0</v>
      </c>
      <c r="D170" s="55">
        <v>47</v>
      </c>
      <c r="E170" s="41" t="str">
        <f>ROUND(C170/D170*100,0)&amp;"%"</f>
        <v>0%</v>
      </c>
      <c r="F170" s="23">
        <f>LOOKUP(COUNTIF(AO169:AO215,TRUE),EM170:EM217,EO170:EO217)*10</f>
        <v>0</v>
      </c>
      <c r="G170" s="23">
        <v>380</v>
      </c>
      <c r="H170" s="25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/>
      <c r="EO170" s="23"/>
      <c r="EP170" s="23"/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0</v>
      </c>
      <c r="G171" s="23">
        <v>380</v>
      </c>
      <c r="H171" s="25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2">
        <v>1</v>
      </c>
      <c r="EN171" s="23"/>
      <c r="EO171" s="23"/>
      <c r="EP171" s="23"/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91</v>
      </c>
      <c r="E172" s="41" t="str">
        <f>ROUND(C172/D172*100,0)&amp;"%"</f>
        <v>0%</v>
      </c>
      <c r="F172" s="23">
        <f>SUM(F170:F171)</f>
        <v>0</v>
      </c>
      <c r="G172" s="23">
        <f>SUM(G170:G171)</f>
        <v>760</v>
      </c>
      <c r="H172" s="25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2">
        <v>2</v>
      </c>
      <c r="EN172" s="23"/>
      <c r="EO172" s="23"/>
      <c r="EP172" s="23"/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COUNTIF(EK169:EK245,"=TRUE")</f>
        <v>0</v>
      </c>
      <c r="D173" s="56">
        <v>48</v>
      </c>
      <c r="E173" s="41" t="str">
        <f>ROUND(C173/D173*100,0)&amp;"%"</f>
        <v>0%</v>
      </c>
      <c r="F173" s="57">
        <f>LOOKUP(COUNTIF(EK169:EK245,TRUE),EM170:EM218,EN170:EN218)</f>
        <v>0</v>
      </c>
      <c r="G173" s="57">
        <v>760</v>
      </c>
      <c r="H173" s="34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2">
        <v>3</v>
      </c>
      <c r="EN173" s="23"/>
      <c r="EO173" s="23"/>
      <c r="EP173" s="23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139</v>
      </c>
      <c r="E174" s="41" t="str">
        <f>ROUND(C174/D174*100,0)&amp;"%"</f>
        <v>0%</v>
      </c>
      <c r="F174" s="37">
        <f>SUM(F170,F171,F173)</f>
        <v>0</v>
      </c>
      <c r="G174" s="54">
        <f>SUM(G170,G171,G173)</f>
        <v>1520</v>
      </c>
      <c r="H174" s="38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2">
        <v>4</v>
      </c>
      <c r="EN174" s="23"/>
      <c r="EO174" s="23"/>
      <c r="EP174" s="23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2">
        <v>5</v>
      </c>
      <c r="EN175" s="23"/>
      <c r="EO175" s="23"/>
      <c r="EP175" s="23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2">
        <v>6</v>
      </c>
      <c r="EN176" s="23"/>
      <c r="EO176" s="23"/>
      <c r="EP176" s="23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2">
        <v>7</v>
      </c>
      <c r="EN177" s="23"/>
      <c r="EO177" s="23"/>
      <c r="EP177" s="23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2">
        <v>8</v>
      </c>
      <c r="EN178" s="23"/>
      <c r="EO178" s="23"/>
      <c r="EP178" s="23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2">
        <v>9</v>
      </c>
      <c r="EN179" s="23"/>
      <c r="EO179" s="23"/>
      <c r="EP179" s="23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2">
        <v>10</v>
      </c>
      <c r="EN180" s="23"/>
      <c r="EO180" s="23"/>
      <c r="EP180" s="23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2">
        <v>11</v>
      </c>
      <c r="EN181" s="23"/>
      <c r="EO181" s="23"/>
      <c r="EP181" s="23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2">
        <v>12</v>
      </c>
      <c r="EN182" s="23"/>
      <c r="EO182" s="23"/>
      <c r="EP182" s="23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2">
        <v>13</v>
      </c>
      <c r="EN183" s="23"/>
      <c r="EO183" s="23"/>
      <c r="EP183" s="23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2">
        <v>14</v>
      </c>
      <c r="EN184" s="23"/>
      <c r="EO184" s="23"/>
      <c r="EP184" s="24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2">
        <v>15</v>
      </c>
      <c r="EN185" s="23"/>
      <c r="EO185" s="23"/>
      <c r="EP185" s="23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2">
        <v>16</v>
      </c>
      <c r="EN186" s="23"/>
      <c r="EO186" s="23"/>
      <c r="EP186" s="23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2">
        <v>17</v>
      </c>
      <c r="EN187" s="23"/>
      <c r="EO187" s="23"/>
      <c r="EP187" s="23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2">
        <v>18</v>
      </c>
      <c r="EN188" s="23"/>
      <c r="EO188" s="23"/>
      <c r="EP188" s="23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2">
        <v>19</v>
      </c>
      <c r="EN189" s="23"/>
      <c r="EO189" s="23"/>
      <c r="EP189" s="23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2">
        <v>20</v>
      </c>
      <c r="EN190" s="23"/>
      <c r="EO190" s="23"/>
      <c r="EP190" s="23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2">
        <v>21</v>
      </c>
      <c r="EN191" s="23"/>
      <c r="EO191" s="23"/>
      <c r="EP191" s="23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2">
        <v>22</v>
      </c>
      <c r="EN192" s="23"/>
      <c r="EO192" s="23"/>
      <c r="EP192" s="23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2">
        <v>23</v>
      </c>
      <c r="EN193" s="23"/>
      <c r="EO193" s="23"/>
      <c r="EP193" s="23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2">
        <v>24</v>
      </c>
      <c r="EN194" s="23"/>
      <c r="EO194" s="23"/>
      <c r="EP194" s="23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2">
        <v>25</v>
      </c>
      <c r="EN195" s="23"/>
      <c r="EO195" s="23"/>
      <c r="EP195" s="23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2">
        <v>26</v>
      </c>
      <c r="EN196" s="23"/>
      <c r="EO196" s="23"/>
      <c r="EP196" s="23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2">
        <v>27</v>
      </c>
      <c r="EN197" s="23"/>
      <c r="EO197" s="23"/>
      <c r="EP197" s="23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2">
        <v>28</v>
      </c>
      <c r="EN198" s="23"/>
      <c r="EO198" s="23"/>
      <c r="EP198" s="23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2">
        <v>29</v>
      </c>
      <c r="EN199" s="23"/>
      <c r="EO199" s="23"/>
      <c r="EP199" s="23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2">
        <v>30</v>
      </c>
      <c r="EN200" s="23"/>
      <c r="EO200" s="23"/>
      <c r="EP200" s="23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2">
        <v>31</v>
      </c>
      <c r="EN201" s="23"/>
      <c r="EO201" s="23"/>
      <c r="EP201" s="23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2">
        <v>32</v>
      </c>
      <c r="EN202" s="23"/>
      <c r="EO202" s="23"/>
      <c r="EP202" s="23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2">
        <v>33</v>
      </c>
      <c r="EN203" s="23"/>
      <c r="EO203" s="23"/>
      <c r="EP203" s="23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2">
        <v>34</v>
      </c>
      <c r="EN204" s="23"/>
      <c r="EO204" s="23"/>
      <c r="EP204" s="23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2">
        <v>35</v>
      </c>
      <c r="EN205" s="23"/>
      <c r="EO205" s="24"/>
      <c r="EP205" s="23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2">
        <v>36</v>
      </c>
      <c r="EN206" s="23"/>
      <c r="EO206" s="23"/>
      <c r="EP206" s="23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2">
        <v>37</v>
      </c>
      <c r="EN207" s="23"/>
      <c r="EO207" s="23"/>
      <c r="EP207" s="23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2">
        <v>38</v>
      </c>
      <c r="EN208" s="23"/>
      <c r="EO208" s="23"/>
      <c r="EP208" s="23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2">
        <v>39</v>
      </c>
      <c r="EN209" s="23"/>
      <c r="EO209" s="23"/>
      <c r="EP209" s="23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2">
        <v>40</v>
      </c>
      <c r="EN210" s="23"/>
      <c r="EO210" s="23"/>
      <c r="EP210" s="23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2">
        <v>41</v>
      </c>
      <c r="EN211" s="23"/>
      <c r="EO211" s="23"/>
      <c r="EP211" s="23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2">
        <v>42</v>
      </c>
      <c r="EN212" s="23"/>
      <c r="EO212" s="23"/>
      <c r="EP212" s="23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2">
        <v>43</v>
      </c>
      <c r="EN213" s="23"/>
      <c r="EO213" s="23"/>
      <c r="EP213" s="23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2">
        <v>44</v>
      </c>
      <c r="EN214" s="23"/>
      <c r="EO214" s="23"/>
      <c r="EP214" s="23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2">
        <v>45</v>
      </c>
      <c r="EN215" s="23"/>
      <c r="EO215" s="23"/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2">
        <v>46</v>
      </c>
      <c r="EN216" s="23"/>
      <c r="EO216" s="23"/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2">
        <v>47</v>
      </c>
      <c r="EN217" s="23"/>
      <c r="EO217" s="23"/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2">
        <v>48</v>
      </c>
      <c r="EN218" s="23"/>
      <c r="EO218" s="23"/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67"/>
      <c r="EN250" s="467"/>
      <c r="EO250" s="467"/>
      <c r="EP250" s="467"/>
    </row>
    <row r="251" spans="2:147" ht="21" customHeight="1" x14ac:dyDescent="0.45">
      <c r="B251" s="457" t="s">
        <v>308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469" t="s">
        <v>212</v>
      </c>
      <c r="EN251" s="470"/>
      <c r="EO251" s="470"/>
      <c r="EP251" s="471"/>
      <c r="EQ251" s="20"/>
    </row>
    <row r="252" spans="2:147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1" t="s">
        <v>179</v>
      </c>
      <c r="EN252" s="21" t="s">
        <v>180</v>
      </c>
      <c r="EO252" s="21" t="s">
        <v>181</v>
      </c>
      <c r="EP252" s="21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COUNTIF(AO252:AO298,"=TRUE")</f>
        <v>0</v>
      </c>
      <c r="D253" s="55">
        <v>47</v>
      </c>
      <c r="E253" s="41" t="str">
        <f>ROUND(C253/D253*100,0)&amp;"%"</f>
        <v>0%</v>
      </c>
      <c r="F253" s="23">
        <f>LOOKUP(COUNTIF(AO252:AO298,TRUE),EM253:EM300,EO253:EO300)*10</f>
        <v>0</v>
      </c>
      <c r="G253" s="23">
        <v>380</v>
      </c>
      <c r="H253" s="25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/>
      <c r="EO253" s="23"/>
      <c r="EP253" s="23"/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0</v>
      </c>
      <c r="G254" s="23">
        <v>380</v>
      </c>
      <c r="H254" s="25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2">
        <v>1</v>
      </c>
      <c r="EN254" s="23"/>
      <c r="EO254" s="23"/>
      <c r="EP254" s="23"/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91</v>
      </c>
      <c r="E255" s="41" t="str">
        <f>ROUND(C255/D255*100,0)&amp;"%"</f>
        <v>0%</v>
      </c>
      <c r="F255" s="23">
        <f>SUM(F253:F254)</f>
        <v>0</v>
      </c>
      <c r="G255" s="23">
        <f>SUM(G253:G254)</f>
        <v>760</v>
      </c>
      <c r="H255" s="25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2">
        <v>2</v>
      </c>
      <c r="EN255" s="23"/>
      <c r="EO255" s="23"/>
      <c r="EP255" s="23"/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COUNTIF(EK252:EK328,"=TRUE")</f>
        <v>0</v>
      </c>
      <c r="D256" s="56">
        <v>48</v>
      </c>
      <c r="E256" s="41" t="str">
        <f>ROUND(C256/D256*100,0)&amp;"%"</f>
        <v>0%</v>
      </c>
      <c r="F256" s="57">
        <f>LOOKUP(COUNTIF(EK252:EK328,TRUE),EM253:EM301,EN253:EN301)</f>
        <v>0</v>
      </c>
      <c r="G256" s="57">
        <v>760</v>
      </c>
      <c r="H256" s="34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2">
        <v>3</v>
      </c>
      <c r="EN256" s="23"/>
      <c r="EO256" s="23"/>
      <c r="EP256" s="23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139</v>
      </c>
      <c r="E257" s="41" t="str">
        <f>ROUND(C257/D257*100,0)&amp;"%"</f>
        <v>0%</v>
      </c>
      <c r="F257" s="37">
        <f>SUM(F253,F254,F256)</f>
        <v>0</v>
      </c>
      <c r="G257" s="54">
        <f>SUM(G253,G254,G256)</f>
        <v>1520</v>
      </c>
      <c r="H257" s="38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2">
        <v>4</v>
      </c>
      <c r="EN257" s="23"/>
      <c r="EO257" s="23"/>
      <c r="EP257" s="23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2">
        <v>5</v>
      </c>
      <c r="EN258" s="23"/>
      <c r="EO258" s="23"/>
      <c r="EP258" s="23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2">
        <v>6</v>
      </c>
      <c r="EN259" s="23"/>
      <c r="EO259" s="23"/>
      <c r="EP259" s="23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2">
        <v>7</v>
      </c>
      <c r="EN260" s="23"/>
      <c r="EO260" s="23"/>
      <c r="EP260" s="23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2">
        <v>8</v>
      </c>
      <c r="EN261" s="23"/>
      <c r="EO261" s="23"/>
      <c r="EP261" s="23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2">
        <v>9</v>
      </c>
      <c r="EN262" s="23"/>
      <c r="EO262" s="23"/>
      <c r="EP262" s="23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2">
        <v>10</v>
      </c>
      <c r="EN263" s="23"/>
      <c r="EO263" s="23"/>
      <c r="EP263" s="23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2">
        <v>11</v>
      </c>
      <c r="EN264" s="23"/>
      <c r="EO264" s="23"/>
      <c r="EP264" s="23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2">
        <v>12</v>
      </c>
      <c r="EN265" s="23"/>
      <c r="EO265" s="23"/>
      <c r="EP265" s="23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2">
        <v>13</v>
      </c>
      <c r="EN266" s="23"/>
      <c r="EO266" s="23"/>
      <c r="EP266" s="23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2">
        <v>14</v>
      </c>
      <c r="EN267" s="23"/>
      <c r="EO267" s="23"/>
      <c r="EP267" s="24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2">
        <v>15</v>
      </c>
      <c r="EN268" s="23"/>
      <c r="EO268" s="23"/>
      <c r="EP268" s="23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2">
        <v>16</v>
      </c>
      <c r="EN269" s="23"/>
      <c r="EO269" s="23"/>
      <c r="EP269" s="23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2">
        <v>17</v>
      </c>
      <c r="EN270" s="23"/>
      <c r="EO270" s="23"/>
      <c r="EP270" s="23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2">
        <v>18</v>
      </c>
      <c r="EN271" s="23"/>
      <c r="EO271" s="23"/>
      <c r="EP271" s="23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2">
        <v>19</v>
      </c>
      <c r="EN272" s="23"/>
      <c r="EO272" s="23"/>
      <c r="EP272" s="23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2">
        <v>20</v>
      </c>
      <c r="EN273" s="23"/>
      <c r="EO273" s="23"/>
      <c r="EP273" s="23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2">
        <v>21</v>
      </c>
      <c r="EN274" s="23"/>
      <c r="EO274" s="23"/>
      <c r="EP274" s="23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2">
        <v>22</v>
      </c>
      <c r="EN275" s="23"/>
      <c r="EO275" s="23"/>
      <c r="EP275" s="23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2">
        <v>23</v>
      </c>
      <c r="EN276" s="23"/>
      <c r="EO276" s="23"/>
      <c r="EP276" s="23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2">
        <v>24</v>
      </c>
      <c r="EN277" s="23"/>
      <c r="EO277" s="23"/>
      <c r="EP277" s="23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2">
        <v>25</v>
      </c>
      <c r="EN278" s="23"/>
      <c r="EO278" s="23"/>
      <c r="EP278" s="23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2">
        <v>26</v>
      </c>
      <c r="EN279" s="23"/>
      <c r="EO279" s="23"/>
      <c r="EP279" s="23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2">
        <v>27</v>
      </c>
      <c r="EN280" s="23"/>
      <c r="EO280" s="23"/>
      <c r="EP280" s="23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2">
        <v>28</v>
      </c>
      <c r="EN281" s="23"/>
      <c r="EO281" s="23"/>
      <c r="EP281" s="23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2">
        <v>29</v>
      </c>
      <c r="EN282" s="23"/>
      <c r="EO282" s="23"/>
      <c r="EP282" s="23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2">
        <v>30</v>
      </c>
      <c r="EN283" s="23"/>
      <c r="EO283" s="23"/>
      <c r="EP283" s="23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2">
        <v>31</v>
      </c>
      <c r="EN284" s="23"/>
      <c r="EO284" s="23"/>
      <c r="EP284" s="23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2">
        <v>32</v>
      </c>
      <c r="EN285" s="23"/>
      <c r="EO285" s="23"/>
      <c r="EP285" s="23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2">
        <v>33</v>
      </c>
      <c r="EN286" s="23"/>
      <c r="EO286" s="23"/>
      <c r="EP286" s="23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2">
        <v>34</v>
      </c>
      <c r="EN287" s="23"/>
      <c r="EO287" s="23"/>
      <c r="EP287" s="23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2">
        <v>35</v>
      </c>
      <c r="EN288" s="23"/>
      <c r="EO288" s="24"/>
      <c r="EP288" s="23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2">
        <v>36</v>
      </c>
      <c r="EN289" s="23"/>
      <c r="EO289" s="23"/>
      <c r="EP289" s="23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2">
        <v>37</v>
      </c>
      <c r="EN290" s="23"/>
      <c r="EO290" s="23"/>
      <c r="EP290" s="23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2">
        <v>38</v>
      </c>
      <c r="EN291" s="23"/>
      <c r="EO291" s="23"/>
      <c r="EP291" s="23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2">
        <v>39</v>
      </c>
      <c r="EN292" s="23"/>
      <c r="EO292" s="23"/>
      <c r="EP292" s="23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2">
        <v>40</v>
      </c>
      <c r="EN293" s="23"/>
      <c r="EO293" s="23"/>
      <c r="EP293" s="23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2">
        <v>41</v>
      </c>
      <c r="EN294" s="23"/>
      <c r="EO294" s="23"/>
      <c r="EP294" s="23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2">
        <v>42</v>
      </c>
      <c r="EN295" s="23"/>
      <c r="EO295" s="23"/>
      <c r="EP295" s="23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2">
        <v>43</v>
      </c>
      <c r="EN296" s="23"/>
      <c r="EO296" s="23"/>
      <c r="EP296" s="23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2">
        <v>44</v>
      </c>
      <c r="EN297" s="23"/>
      <c r="EO297" s="23"/>
      <c r="EP297" s="23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2">
        <v>45</v>
      </c>
      <c r="EN298" s="23"/>
      <c r="EO298" s="23"/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2">
        <v>46</v>
      </c>
      <c r="EN299" s="23"/>
      <c r="EO299" s="23"/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2">
        <v>47</v>
      </c>
      <c r="EN300" s="23"/>
      <c r="EO300" s="23"/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2">
        <v>48</v>
      </c>
      <c r="EN301" s="23"/>
      <c r="EO301" s="23"/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67"/>
      <c r="EN333" s="467"/>
      <c r="EO333" s="467"/>
      <c r="EP333" s="467"/>
    </row>
    <row r="334" spans="2:147" ht="21" customHeight="1" x14ac:dyDescent="0.45">
      <c r="B334" s="457" t="s">
        <v>307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469" t="s">
        <v>218</v>
      </c>
      <c r="EN334" s="470"/>
      <c r="EO334" s="470"/>
      <c r="EP334" s="471"/>
      <c r="EQ334" s="20"/>
    </row>
    <row r="335" spans="2:147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1" t="s">
        <v>179</v>
      </c>
      <c r="EN335" s="21" t="s">
        <v>180</v>
      </c>
      <c r="EO335" s="21" t="s">
        <v>181</v>
      </c>
      <c r="EP335" s="21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COUNTIF(AO335:AO381,"=TRUE")</f>
        <v>0</v>
      </c>
      <c r="D336" s="55">
        <v>47</v>
      </c>
      <c r="E336" s="41" t="str">
        <f>ROUND(C336/D336*100,0)&amp;"%"</f>
        <v>0%</v>
      </c>
      <c r="F336" s="23">
        <f>LOOKUP(COUNTIF(AO335:AO381,TRUE),EM336:EM383,EO336:EO383)*10</f>
        <v>0</v>
      </c>
      <c r="G336" s="23">
        <v>380</v>
      </c>
      <c r="H336" s="25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/>
      <c r="EO336" s="23"/>
      <c r="EP336" s="23"/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0</v>
      </c>
      <c r="G337" s="23">
        <v>380</v>
      </c>
      <c r="H337" s="25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2">
        <v>1</v>
      </c>
      <c r="EN337" s="23"/>
      <c r="EO337" s="23"/>
      <c r="EP337" s="23"/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91</v>
      </c>
      <c r="E338" s="41" t="str">
        <f>ROUND(C338/D338*100,0)&amp;"%"</f>
        <v>0%</v>
      </c>
      <c r="F338" s="23">
        <f>SUM(F336:F337)</f>
        <v>0</v>
      </c>
      <c r="G338" s="23">
        <f>SUM(G336:G337)</f>
        <v>760</v>
      </c>
      <c r="H338" s="25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2">
        <v>2</v>
      </c>
      <c r="EN338" s="23"/>
      <c r="EO338" s="23"/>
      <c r="EP338" s="23"/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COUNTIF(EK335:EK411,"=TRUE")</f>
        <v>0</v>
      </c>
      <c r="D339" s="56">
        <v>48</v>
      </c>
      <c r="E339" s="41" t="str">
        <f>ROUND(C339/D339*100,0)&amp;"%"</f>
        <v>0%</v>
      </c>
      <c r="F339" s="57">
        <f>LOOKUP(COUNTIF(EK335:EK411,TRUE),EM336:EM384,EN336:EN384)</f>
        <v>0</v>
      </c>
      <c r="G339" s="57">
        <v>760</v>
      </c>
      <c r="H339" s="34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2">
        <v>3</v>
      </c>
      <c r="EN339" s="23"/>
      <c r="EO339" s="23"/>
      <c r="EP339" s="23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139</v>
      </c>
      <c r="E340" s="41" t="str">
        <f>ROUND(C340/D340*100,0)&amp;"%"</f>
        <v>0%</v>
      </c>
      <c r="F340" s="37">
        <f>SUM(F336,F337,F339)</f>
        <v>0</v>
      </c>
      <c r="G340" s="54">
        <f>SUM(G336,G337,G339)</f>
        <v>1520</v>
      </c>
      <c r="H340" s="38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2">
        <v>4</v>
      </c>
      <c r="EN340" s="23"/>
      <c r="EO340" s="23"/>
      <c r="EP340" s="23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2">
        <v>5</v>
      </c>
      <c r="EN341" s="23"/>
      <c r="EO341" s="23"/>
      <c r="EP341" s="23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2">
        <v>6</v>
      </c>
      <c r="EN342" s="23"/>
      <c r="EO342" s="23"/>
      <c r="EP342" s="23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2">
        <v>7</v>
      </c>
      <c r="EN343" s="23"/>
      <c r="EO343" s="23"/>
      <c r="EP343" s="23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2">
        <v>8</v>
      </c>
      <c r="EN344" s="23"/>
      <c r="EO344" s="23"/>
      <c r="EP344" s="23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2">
        <v>9</v>
      </c>
      <c r="EN345" s="23"/>
      <c r="EO345" s="23"/>
      <c r="EP345" s="23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2">
        <v>10</v>
      </c>
      <c r="EN346" s="23"/>
      <c r="EO346" s="23"/>
      <c r="EP346" s="23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2">
        <v>11</v>
      </c>
      <c r="EN347" s="23"/>
      <c r="EO347" s="23"/>
      <c r="EP347" s="23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2">
        <v>12</v>
      </c>
      <c r="EN348" s="23"/>
      <c r="EO348" s="23"/>
      <c r="EP348" s="23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2">
        <v>13</v>
      </c>
      <c r="EN349" s="23"/>
      <c r="EO349" s="23"/>
      <c r="EP349" s="23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2">
        <v>14</v>
      </c>
      <c r="EN350" s="23"/>
      <c r="EO350" s="23"/>
      <c r="EP350" s="24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2">
        <v>15</v>
      </c>
      <c r="EN351" s="23"/>
      <c r="EO351" s="23"/>
      <c r="EP351" s="23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2">
        <v>16</v>
      </c>
      <c r="EN352" s="23"/>
      <c r="EO352" s="23"/>
      <c r="EP352" s="23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2">
        <v>17</v>
      </c>
      <c r="EN353" s="23"/>
      <c r="EO353" s="23"/>
      <c r="EP353" s="23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2">
        <v>18</v>
      </c>
      <c r="EN354" s="23"/>
      <c r="EO354" s="23"/>
      <c r="EP354" s="23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2">
        <v>19</v>
      </c>
      <c r="EN355" s="23"/>
      <c r="EO355" s="23"/>
      <c r="EP355" s="23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2">
        <v>20</v>
      </c>
      <c r="EN356" s="23"/>
      <c r="EO356" s="23"/>
      <c r="EP356" s="23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2">
        <v>21</v>
      </c>
      <c r="EN357" s="23"/>
      <c r="EO357" s="23"/>
      <c r="EP357" s="23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2">
        <v>22</v>
      </c>
      <c r="EN358" s="23"/>
      <c r="EO358" s="23"/>
      <c r="EP358" s="23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2">
        <v>23</v>
      </c>
      <c r="EN359" s="23"/>
      <c r="EO359" s="23"/>
      <c r="EP359" s="23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2">
        <v>24</v>
      </c>
      <c r="EN360" s="23"/>
      <c r="EO360" s="23"/>
      <c r="EP360" s="23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2">
        <v>25</v>
      </c>
      <c r="EN361" s="23"/>
      <c r="EO361" s="23"/>
      <c r="EP361" s="23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2">
        <v>26</v>
      </c>
      <c r="EN362" s="23"/>
      <c r="EO362" s="23"/>
      <c r="EP362" s="23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2">
        <v>27</v>
      </c>
      <c r="EN363" s="23"/>
      <c r="EO363" s="23"/>
      <c r="EP363" s="23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2">
        <v>28</v>
      </c>
      <c r="EN364" s="23"/>
      <c r="EO364" s="23"/>
      <c r="EP364" s="23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2">
        <v>29</v>
      </c>
      <c r="EN365" s="23"/>
      <c r="EO365" s="23"/>
      <c r="EP365" s="23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2">
        <v>30</v>
      </c>
      <c r="EN366" s="23"/>
      <c r="EO366" s="23"/>
      <c r="EP366" s="23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2">
        <v>31</v>
      </c>
      <c r="EN367" s="23"/>
      <c r="EO367" s="23"/>
      <c r="EP367" s="23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2">
        <v>32</v>
      </c>
      <c r="EN368" s="23"/>
      <c r="EO368" s="23"/>
      <c r="EP368" s="23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2">
        <v>33</v>
      </c>
      <c r="EN369" s="23"/>
      <c r="EO369" s="23"/>
      <c r="EP369" s="23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2">
        <v>34</v>
      </c>
      <c r="EN370" s="23"/>
      <c r="EO370" s="23"/>
      <c r="EP370" s="23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2">
        <v>35</v>
      </c>
      <c r="EN371" s="23"/>
      <c r="EO371" s="24"/>
      <c r="EP371" s="23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2">
        <v>36</v>
      </c>
      <c r="EN372" s="23"/>
      <c r="EO372" s="23"/>
      <c r="EP372" s="23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2">
        <v>37</v>
      </c>
      <c r="EN373" s="23"/>
      <c r="EO373" s="23"/>
      <c r="EP373" s="23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2">
        <v>38</v>
      </c>
      <c r="EN374" s="23"/>
      <c r="EO374" s="23"/>
      <c r="EP374" s="23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2">
        <v>39</v>
      </c>
      <c r="EN375" s="23"/>
      <c r="EO375" s="23"/>
      <c r="EP375" s="23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2">
        <v>40</v>
      </c>
      <c r="EN376" s="23"/>
      <c r="EO376" s="23"/>
      <c r="EP376" s="23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2">
        <v>41</v>
      </c>
      <c r="EN377" s="23"/>
      <c r="EO377" s="23"/>
      <c r="EP377" s="23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2">
        <v>42</v>
      </c>
      <c r="EN378" s="23"/>
      <c r="EO378" s="23"/>
      <c r="EP378" s="23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2">
        <v>43</v>
      </c>
      <c r="EN379" s="23"/>
      <c r="EO379" s="23"/>
      <c r="EP379" s="23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2">
        <v>44</v>
      </c>
      <c r="EN380" s="23"/>
      <c r="EO380" s="23"/>
      <c r="EP380" s="23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2">
        <v>45</v>
      </c>
      <c r="EN381" s="23"/>
      <c r="EO381" s="23"/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2">
        <v>46</v>
      </c>
      <c r="EN382" s="23"/>
      <c r="EO382" s="23"/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2">
        <v>47</v>
      </c>
      <c r="EN383" s="23"/>
      <c r="EO383" s="23"/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2">
        <v>48</v>
      </c>
      <c r="EN384" s="23"/>
      <c r="EO384" s="23"/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C335:E335"/>
    <mergeCell ref="B2:H2"/>
    <mergeCell ref="C3:E3"/>
    <mergeCell ref="B85:H85"/>
    <mergeCell ref="ES2:ET2"/>
    <mergeCell ref="EM333:EP333"/>
    <mergeCell ref="EM334:EP334"/>
    <mergeCell ref="B334:H334"/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9" priority="242">
      <formula>MOD(ROW(),2)=1</formula>
    </cfRule>
  </conditionalFormatting>
  <conditionalFormatting sqref="EH314:EH331">
    <cfRule type="expression" dxfId="158" priority="202">
      <formula>MOD(ROW(),2)=1</formula>
    </cfRule>
  </conditionalFormatting>
  <conditionalFormatting sqref="EH314:EH331">
    <cfRule type="expression" dxfId="157" priority="203">
      <formula>MOD(ROW(),2)=1</formula>
    </cfRule>
  </conditionalFormatting>
  <conditionalFormatting sqref="EH252:EH284">
    <cfRule type="expression" dxfId="156" priority="204">
      <formula>MOD(ROW(),2)=1</formula>
    </cfRule>
  </conditionalFormatting>
  <conditionalFormatting sqref="AQ169:BG211">
    <cfRule type="expression" dxfId="155" priority="215">
      <formula>MOD(ROW(),2)=1</formula>
    </cfRule>
  </conditionalFormatting>
  <conditionalFormatting sqref="BW169:BW211">
    <cfRule type="expression" dxfId="154" priority="216">
      <formula>MOD(ROW(),2)=1</formula>
    </cfRule>
  </conditionalFormatting>
  <conditionalFormatting sqref="EH230:EH248">
    <cfRule type="expression" dxfId="153" priority="217">
      <formula>MOD(ROW(),2)=1</formula>
    </cfRule>
  </conditionalFormatting>
  <conditionalFormatting sqref="J169:Z220">
    <cfRule type="expression" dxfId="152" priority="213">
      <formula>MOD(ROW(),2)=1</formula>
    </cfRule>
  </conditionalFormatting>
  <conditionalFormatting sqref="EH230:EH248">
    <cfRule type="expression" dxfId="151" priority="218">
      <formula>MOD(ROW(),2)=1</formula>
    </cfRule>
  </conditionalFormatting>
  <conditionalFormatting sqref="EH169:EH186">
    <cfRule type="expression" dxfId="150" priority="219">
      <formula>MOD(ROW(),2)=1</formula>
    </cfRule>
  </conditionalFormatting>
  <conditionalFormatting sqref="J252:Z303">
    <cfRule type="expression" dxfId="149" priority="198">
      <formula>MOD(ROW(),2)=1</formula>
    </cfRule>
  </conditionalFormatting>
  <conditionalFormatting sqref="AQ252:BG294">
    <cfRule type="expression" dxfId="148" priority="200">
      <formula>MOD(ROW(),2)=1</formula>
    </cfRule>
  </conditionalFormatting>
  <conditionalFormatting sqref="BW252:BW294">
    <cfRule type="expression" dxfId="147" priority="201">
      <formula>MOD(ROW(),2)=1</formula>
    </cfRule>
  </conditionalFormatting>
  <conditionalFormatting sqref="J335:Z386">
    <cfRule type="expression" dxfId="146" priority="184">
      <formula>MOD(ROW(),2)=1</formula>
    </cfRule>
  </conditionalFormatting>
  <conditionalFormatting sqref="AQ335:BG376">
    <cfRule type="expression" dxfId="145" priority="186">
      <formula>MOD(ROW(),2)=1</formula>
    </cfRule>
  </conditionalFormatting>
  <conditionalFormatting sqref="BW335:BW376">
    <cfRule type="expression" dxfId="144" priority="187">
      <formula>MOD(ROW(),2)=1</formula>
    </cfRule>
  </conditionalFormatting>
  <conditionalFormatting sqref="EH396:EH414">
    <cfRule type="expression" dxfId="143" priority="188">
      <formula>MOD(ROW(),2)=1</formula>
    </cfRule>
  </conditionalFormatting>
  <conditionalFormatting sqref="EH396:EH414">
    <cfRule type="expression" dxfId="142" priority="189">
      <formula>MOD(ROW(),2)=1</formula>
    </cfRule>
  </conditionalFormatting>
  <conditionalFormatting sqref="EH335:EH352">
    <cfRule type="expression" dxfId="141" priority="190">
      <formula>MOD(ROW(),2)=1</formula>
    </cfRule>
  </conditionalFormatting>
  <conditionalFormatting sqref="EH187:EH229">
    <cfRule type="expression" dxfId="140" priority="172">
      <formula>MOD(ROW(),2)=1</formula>
    </cfRule>
  </conditionalFormatting>
  <conditionalFormatting sqref="EH285:EH313">
    <cfRule type="expression" dxfId="139" priority="168">
      <formula>MOD(ROW(),2)=1</formula>
    </cfRule>
  </conditionalFormatting>
  <conditionalFormatting sqref="EH353:EH395">
    <cfRule type="expression" dxfId="138" priority="164">
      <formula>MOD(ROW(),2)=1</formula>
    </cfRule>
  </conditionalFormatting>
  <conditionalFormatting sqref="AQ212:BG243">
    <cfRule type="expression" dxfId="137" priority="155">
      <formula>MOD(ROW(),2)=1</formula>
    </cfRule>
  </conditionalFormatting>
  <conditionalFormatting sqref="BW212:BW243">
    <cfRule type="expression" dxfId="136" priority="156">
      <formula>MOD(ROW(),2)=1</formula>
    </cfRule>
  </conditionalFormatting>
  <conditionalFormatting sqref="AQ377:BG409">
    <cfRule type="expression" dxfId="135" priority="149">
      <formula>MOD(ROW(),2)=1</formula>
    </cfRule>
  </conditionalFormatting>
  <conditionalFormatting sqref="AQ295:BG326">
    <cfRule type="expression" dxfId="134" priority="152">
      <formula>MOD(ROW(),2)=1</formula>
    </cfRule>
  </conditionalFormatting>
  <conditionalFormatting sqref="BW295:BW326">
    <cfRule type="expression" dxfId="133" priority="153">
      <formula>MOD(ROW(),2)=1</formula>
    </cfRule>
  </conditionalFormatting>
  <conditionalFormatting sqref="BW377:BW409">
    <cfRule type="expression" dxfId="132" priority="150">
      <formula>MOD(ROW(),2)=1</formula>
    </cfRule>
  </conditionalFormatting>
  <conditionalFormatting sqref="J3:Z49">
    <cfRule type="expression" dxfId="131" priority="80">
      <formula>MOD(ROW(),2)=1</formula>
    </cfRule>
  </conditionalFormatting>
  <conditionalFormatting sqref="AQ3:BG46">
    <cfRule type="expression" dxfId="130" priority="76">
      <formula>MOD(ROW(),2)=1</formula>
    </cfRule>
  </conditionalFormatting>
  <conditionalFormatting sqref="BW3:BW46">
    <cfRule type="expression" dxfId="129" priority="77">
      <formula>MOD(ROW(),2)=1</formula>
    </cfRule>
  </conditionalFormatting>
  <conditionalFormatting sqref="BW47:BW77">
    <cfRule type="expression" dxfId="128" priority="75">
      <formula>MOD(ROW(),2)=1</formula>
    </cfRule>
  </conditionalFormatting>
  <conditionalFormatting sqref="AQ47:BG77">
    <cfRule type="expression" dxfId="127" priority="74">
      <formula>MOD(ROW(),2)=1</formula>
    </cfRule>
  </conditionalFormatting>
  <conditionalFormatting sqref="EH63:EH82">
    <cfRule type="expression" dxfId="126" priority="63">
      <formula>MOD(ROW(),2)=1</formula>
    </cfRule>
  </conditionalFormatting>
  <conditionalFormatting sqref="EH63:EH82">
    <cfRule type="expression" dxfId="125" priority="64">
      <formula>MOD(ROW(),2)=1</formula>
    </cfRule>
  </conditionalFormatting>
  <conditionalFormatting sqref="EH3:EH13 EH34:EH63">
    <cfRule type="expression" dxfId="124" priority="65">
      <formula>MOD(ROW(),2)=1</formula>
    </cfRule>
  </conditionalFormatting>
  <conditionalFormatting sqref="EH14:EH33">
    <cfRule type="expression" dxfId="123" priority="61">
      <formula>MOD(ROW(),2)=1</formula>
    </cfRule>
  </conditionalFormatting>
  <conditionalFormatting sqref="J86:Z137">
    <cfRule type="expression" dxfId="122" priority="52">
      <formula>MOD(ROW(),2)=1</formula>
    </cfRule>
  </conditionalFormatting>
  <conditionalFormatting sqref="AQ86:BG126">
    <cfRule type="expression" dxfId="121" priority="48">
      <formula>MOD(ROW(),2)=1</formula>
    </cfRule>
  </conditionalFormatting>
  <conditionalFormatting sqref="BW86:BW126">
    <cfRule type="expression" dxfId="120" priority="49">
      <formula>MOD(ROW(),2)=1</formula>
    </cfRule>
  </conditionalFormatting>
  <conditionalFormatting sqref="BW127:BW160">
    <cfRule type="expression" dxfId="119" priority="46">
      <formula>MOD(ROW(),2)=1</formula>
    </cfRule>
  </conditionalFormatting>
  <conditionalFormatting sqref="AQ127:BG160">
    <cfRule type="expression" dxfId="118" priority="45">
      <formula>MOD(ROW(),2)=1</formula>
    </cfRule>
  </conditionalFormatting>
  <conditionalFormatting sqref="EH152:EH165">
    <cfRule type="expression" dxfId="117" priority="34">
      <formula>MOD(ROW(),2)=1</formula>
    </cfRule>
  </conditionalFormatting>
  <conditionalFormatting sqref="EH152:EH165">
    <cfRule type="expression" dxfId="116" priority="35">
      <formula>MOD(ROW(),2)=1</formula>
    </cfRule>
  </conditionalFormatting>
  <conditionalFormatting sqref="EH86:EH120">
    <cfRule type="expression" dxfId="115" priority="36">
      <formula>MOD(ROW(),2)=1</formula>
    </cfRule>
  </conditionalFormatting>
  <conditionalFormatting sqref="EH121:EH151">
    <cfRule type="expression" dxfId="114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258</v>
      </c>
      <c r="AR1" s="3"/>
      <c r="CB1" s="16" t="s">
        <v>239</v>
      </c>
      <c r="EJ1" s="3"/>
      <c r="EM1" s="16" t="s">
        <v>186</v>
      </c>
      <c r="FR1" s="19"/>
      <c r="FS1" s="19"/>
      <c r="FT1" s="19"/>
      <c r="FU1" s="3"/>
    </row>
    <row r="2" spans="2:185" ht="21" customHeight="1" x14ac:dyDescent="0.45">
      <c r="B2" s="477" t="s">
        <v>625</v>
      </c>
      <c r="C2" s="478"/>
      <c r="D2" s="478"/>
      <c r="E2" s="478"/>
      <c r="F2" s="478"/>
      <c r="G2" s="478"/>
      <c r="H2" s="479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88"/>
      <c r="EN2" s="27" t="s">
        <v>485</v>
      </c>
      <c r="EO2" s="27" t="s">
        <v>486</v>
      </c>
      <c r="EP2" s="27" t="s">
        <v>487</v>
      </c>
      <c r="EQ2" s="27" t="s">
        <v>488</v>
      </c>
      <c r="ER2" s="27" t="s">
        <v>489</v>
      </c>
      <c r="ES2" s="27" t="s">
        <v>504</v>
      </c>
      <c r="ET2" s="27" t="s">
        <v>505</v>
      </c>
      <c r="EU2" s="27" t="s">
        <v>574</v>
      </c>
      <c r="EV2" s="27" t="s">
        <v>144</v>
      </c>
      <c r="EW2" s="27" t="s">
        <v>145</v>
      </c>
      <c r="EX2" s="27" t="s">
        <v>146</v>
      </c>
      <c r="EY2" s="27" t="s">
        <v>187</v>
      </c>
      <c r="EZ2" s="27" t="s">
        <v>147</v>
      </c>
      <c r="FA2" s="27" t="s">
        <v>188</v>
      </c>
      <c r="FB2" s="27" t="s">
        <v>148</v>
      </c>
      <c r="FC2" s="27" t="s">
        <v>153</v>
      </c>
      <c r="FD2" s="27" t="s">
        <v>141</v>
      </c>
      <c r="FE2" s="27" t="s">
        <v>142</v>
      </c>
      <c r="FF2" s="27" t="s">
        <v>149</v>
      </c>
      <c r="FG2" s="27" t="s">
        <v>150</v>
      </c>
      <c r="FH2" s="27" t="s">
        <v>189</v>
      </c>
      <c r="FI2" s="27" t="s">
        <v>143</v>
      </c>
      <c r="FJ2" s="27" t="s">
        <v>151</v>
      </c>
      <c r="FK2" s="27" t="s">
        <v>152</v>
      </c>
      <c r="FL2" s="25"/>
      <c r="FQ2" s="469" t="s">
        <v>201</v>
      </c>
      <c r="FR2" s="470"/>
      <c r="FS2" s="470"/>
      <c r="FT2" s="470"/>
      <c r="FU2" s="471"/>
      <c r="FV2" s="20"/>
      <c r="FX2" s="473" t="s">
        <v>266</v>
      </c>
      <c r="FY2" s="474"/>
      <c r="FZ2" s="474"/>
      <c r="GA2" s="474"/>
      <c r="GB2" s="474"/>
      <c r="GC2" s="475"/>
    </row>
    <row r="3" spans="2:185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>
        <v>1</v>
      </c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2" t="s">
        <v>190</v>
      </c>
      <c r="FR3" s="22" t="s">
        <v>191</v>
      </c>
      <c r="FS3" s="22" t="s">
        <v>180</v>
      </c>
      <c r="FT3" s="22" t="s">
        <v>192</v>
      </c>
      <c r="FU3" s="22" t="s">
        <v>193</v>
      </c>
      <c r="FV3" s="8" t="str">
        <f>IF(ISERROR(MATCH(FQ$2,INPUT!C$4:Y$4,0))&lt;&gt;TRUE,MATCH(FQ$2,INPUT!C$4:Y$4,0),"")</f>
        <v/>
      </c>
      <c r="FX3" s="51"/>
      <c r="FY3" s="21" t="s">
        <v>191</v>
      </c>
      <c r="FZ3" s="21" t="s">
        <v>180</v>
      </c>
      <c r="GA3" s="21" t="s">
        <v>192</v>
      </c>
      <c r="GB3" s="21" t="s">
        <v>193</v>
      </c>
      <c r="GC3" s="21" t="s">
        <v>257</v>
      </c>
    </row>
    <row r="4" spans="2:185" x14ac:dyDescent="0.45">
      <c r="B4" s="31" t="s">
        <v>255</v>
      </c>
      <c r="C4" s="55">
        <f>COUNTIF(BZ3:BZ77,"=TRUE")</f>
        <v>0</v>
      </c>
      <c r="D4" s="55">
        <v>75</v>
      </c>
      <c r="E4" s="41" t="str">
        <f>ROUND(C4/D4*100,0)&amp;"%"</f>
        <v>0%</v>
      </c>
      <c r="F4" s="23">
        <f>LOOKUP(COUNTIF(BZ3:BZ77,TRUE),FQ4:FQ79,FR4:FR79)</f>
        <v>1</v>
      </c>
      <c r="G4" s="23">
        <v>36</v>
      </c>
      <c r="H4" s="25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2">
        <v>0</v>
      </c>
      <c r="FR4" s="23">
        <v>1</v>
      </c>
      <c r="FS4" s="23">
        <v>1</v>
      </c>
      <c r="FT4" s="23">
        <v>1</v>
      </c>
      <c r="FU4" s="23">
        <v>1</v>
      </c>
      <c r="FV4" s="8" t="str">
        <f>IF(ISERROR(MATCH(FQ$2,INPUT!C$4:Y$4,0))&lt;&gt;TRUE,MATCH(FQ$2,INPUT!C$4:Y$4,0),"")</f>
        <v/>
      </c>
      <c r="FX4" s="22">
        <v>1</v>
      </c>
      <c r="FY4" s="23">
        <v>1</v>
      </c>
      <c r="FZ4" s="23">
        <v>1</v>
      </c>
      <c r="GA4" s="23">
        <v>1</v>
      </c>
      <c r="GB4" s="23">
        <v>1</v>
      </c>
      <c r="GC4" s="23">
        <v>1</v>
      </c>
    </row>
    <row r="5" spans="2:185" x14ac:dyDescent="0.45">
      <c r="B5" s="32" t="s">
        <v>180</v>
      </c>
      <c r="C5" s="55">
        <f>COUNTIF(EK3:EK62,"=TRUE")</f>
        <v>0</v>
      </c>
      <c r="D5" s="55">
        <v>60</v>
      </c>
      <c r="E5" s="41" t="str">
        <f>ROUND(C5/D5*100,0)&amp;"%"</f>
        <v>0%</v>
      </c>
      <c r="F5" s="23">
        <f>LOOKUP(COUNTIF(EK3:EK62,TRUE),FQ4:FQ64,FS4:FS64)</f>
        <v>1</v>
      </c>
      <c r="G5" s="23">
        <v>36</v>
      </c>
      <c r="H5" s="25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2">
        <v>1</v>
      </c>
      <c r="FR5" s="23">
        <v>1</v>
      </c>
      <c r="FS5" s="23">
        <v>4</v>
      </c>
      <c r="FT5" s="23">
        <v>2</v>
      </c>
      <c r="FU5" s="23">
        <v>3</v>
      </c>
      <c r="FV5" s="8" t="str">
        <f>IF(ISERROR(MATCH(FQ$2,INPUT!C$4:Y$4,0))&lt;&gt;TRUE,MATCH(FQ$2,INPUT!C$4:Y$4,0),"")</f>
        <v/>
      </c>
      <c r="FX5" s="22">
        <v>2</v>
      </c>
      <c r="FY5" s="23">
        <v>1</v>
      </c>
      <c r="FZ5" s="23">
        <v>1</v>
      </c>
      <c r="GA5" s="23">
        <v>1</v>
      </c>
      <c r="GB5" s="23">
        <v>1</v>
      </c>
      <c r="GC5" s="23">
        <v>1</v>
      </c>
    </row>
    <row r="6" spans="2:185" x14ac:dyDescent="0.45">
      <c r="B6" s="32" t="s">
        <v>181</v>
      </c>
      <c r="C6" s="55">
        <f>COUNTIF(AO3:AO42,"=TRUE")</f>
        <v>0</v>
      </c>
      <c r="D6" s="55">
        <v>40</v>
      </c>
      <c r="E6" s="41" t="str">
        <f>ROUND(C6/D6*100,0)&amp;"%"</f>
        <v>0%</v>
      </c>
      <c r="F6" s="23">
        <f>LOOKUP(COUNTIF(AO3:AO42,TRUE),FQ4:FQ44,FT4:FT44)</f>
        <v>1</v>
      </c>
      <c r="G6" s="23">
        <v>36</v>
      </c>
      <c r="H6" s="25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>
        <v>4</v>
      </c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2">
        <v>2</v>
      </c>
      <c r="FR6" s="23">
        <v>1</v>
      </c>
      <c r="FS6" s="23">
        <v>6</v>
      </c>
      <c r="FT6" s="23">
        <v>4</v>
      </c>
      <c r="FU6" s="23">
        <v>4</v>
      </c>
      <c r="FV6" s="8" t="str">
        <f>IF(ISERROR(MATCH(FQ$2,INPUT!C$4:Y$4,0))&lt;&gt;TRUE,MATCH(FQ$2,INPUT!C$4:Y$4,0),"")</f>
        <v/>
      </c>
      <c r="FX6" s="22">
        <v>3</v>
      </c>
      <c r="FY6" s="23">
        <v>1</v>
      </c>
      <c r="FZ6" s="23">
        <v>1</v>
      </c>
      <c r="GA6" s="23">
        <v>1</v>
      </c>
      <c r="GB6" s="23">
        <v>1</v>
      </c>
      <c r="GC6" s="23">
        <v>1</v>
      </c>
    </row>
    <row r="7" spans="2:185" ht="14.65" thickBot="1" x14ac:dyDescent="0.5">
      <c r="B7" s="33" t="s">
        <v>256</v>
      </c>
      <c r="C7" s="56">
        <f>COUNTIF(FO3:FO42,"=TRUE")</f>
        <v>0</v>
      </c>
      <c r="D7" s="56">
        <v>40</v>
      </c>
      <c r="E7" s="41" t="str">
        <f>ROUND(C7/D7*100,0)&amp;"%"</f>
        <v>0%</v>
      </c>
      <c r="F7" s="57">
        <f>LOOKUP(COUNTIF(FO3:FO42,TRUE),FQ4:FQ44,FU4:FU44)</f>
        <v>1</v>
      </c>
      <c r="G7" s="57">
        <v>36</v>
      </c>
      <c r="H7" s="25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>
        <v>5</v>
      </c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2">
        <v>3</v>
      </c>
      <c r="FR7" s="23">
        <v>2</v>
      </c>
      <c r="FS7" s="23">
        <v>8</v>
      </c>
      <c r="FT7" s="23">
        <v>6</v>
      </c>
      <c r="FU7" s="23">
        <v>6</v>
      </c>
      <c r="FV7" s="8" t="str">
        <f>IF(ISERROR(MATCH(FQ$2,INPUT!C$4:Y$4,0))&lt;&gt;TRUE,MATCH(FQ$2,INPUT!C$4:Y$4,0),"")</f>
        <v/>
      </c>
      <c r="FX7" s="22">
        <v>4</v>
      </c>
      <c r="FY7" s="23">
        <v>1</v>
      </c>
      <c r="FZ7" s="23">
        <v>1</v>
      </c>
      <c r="GA7" s="23">
        <v>1</v>
      </c>
      <c r="GB7" s="23">
        <v>1</v>
      </c>
      <c r="GC7" s="23">
        <v>1</v>
      </c>
    </row>
    <row r="8" spans="2:185" ht="15" thickTop="1" thickBot="1" x14ac:dyDescent="0.5">
      <c r="B8" s="35" t="s">
        <v>257</v>
      </c>
      <c r="C8" s="36">
        <f>SUM(C4:C7)</f>
        <v>0</v>
      </c>
      <c r="D8" s="36">
        <f>SUM(D4:D7)</f>
        <v>215</v>
      </c>
      <c r="E8" s="41" t="str">
        <f>ROUND(C8/D8*100,0)&amp;"%"</f>
        <v>0%</v>
      </c>
      <c r="F8" s="37">
        <f>ROUND(AVERAGE(F4:F7),0)</f>
        <v>1</v>
      </c>
      <c r="G8" s="54">
        <v>36</v>
      </c>
      <c r="H8" s="38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>
        <v>6</v>
      </c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2">
        <v>4</v>
      </c>
      <c r="FR8" s="23">
        <v>3</v>
      </c>
      <c r="FS8" s="23">
        <v>9</v>
      </c>
      <c r="FT8" s="23">
        <v>7</v>
      </c>
      <c r="FU8" s="23">
        <v>7</v>
      </c>
      <c r="FV8" s="8" t="str">
        <f>IF(ISERROR(MATCH(FQ$2,INPUT!C$4:Y$4,0))&lt;&gt;TRUE,MATCH(FQ$2,INPUT!C$4:Y$4,0),"")</f>
        <v/>
      </c>
      <c r="FX8" s="22">
        <v>5</v>
      </c>
      <c r="FY8" s="23">
        <v>1</v>
      </c>
      <c r="FZ8" s="23">
        <v>1</v>
      </c>
      <c r="GA8" s="23">
        <v>1</v>
      </c>
      <c r="GB8" s="23">
        <v>1</v>
      </c>
      <c r="GC8" s="23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2">
        <v>5</v>
      </c>
      <c r="FR9" s="23">
        <v>3</v>
      </c>
      <c r="FS9" s="23">
        <v>10</v>
      </c>
      <c r="FT9" s="23">
        <v>8</v>
      </c>
      <c r="FU9" s="23">
        <v>8</v>
      </c>
      <c r="FV9" s="8" t="str">
        <f>IF(ISERROR(MATCH(FQ$2,INPUT!C$4:Y$4,0))&lt;&gt;TRUE,MATCH(FQ$2,INPUT!C$4:Y$4,0),"")</f>
        <v/>
      </c>
      <c r="FX9" s="22">
        <v>6</v>
      </c>
      <c r="FY9" s="23">
        <v>1</v>
      </c>
      <c r="FZ9" s="23">
        <v>1</v>
      </c>
      <c r="GA9" s="23">
        <v>1</v>
      </c>
      <c r="GB9" s="23">
        <v>1</v>
      </c>
      <c r="GC9" s="23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>
        <v>8</v>
      </c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2">
        <v>6</v>
      </c>
      <c r="FR10" s="23">
        <v>4</v>
      </c>
      <c r="FS10" s="23">
        <v>11</v>
      </c>
      <c r="FT10" s="23">
        <v>10</v>
      </c>
      <c r="FU10" s="23">
        <v>9</v>
      </c>
      <c r="FV10" s="8" t="str">
        <f>IF(ISERROR(MATCH(FQ$2,INPUT!C$4:Y$4,0))&lt;&gt;TRUE,MATCH(FQ$2,INPUT!C$4:Y$4,0),"")</f>
        <v/>
      </c>
      <c r="FX10" s="22">
        <v>7</v>
      </c>
      <c r="FY10" s="23">
        <v>1</v>
      </c>
      <c r="FZ10" s="23">
        <v>1</v>
      </c>
      <c r="GA10" s="23">
        <v>1</v>
      </c>
      <c r="GB10" s="23">
        <v>1</v>
      </c>
      <c r="GC10" s="23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2">
        <v>7</v>
      </c>
      <c r="FR11" s="23">
        <v>4</v>
      </c>
      <c r="FS11" s="23">
        <v>12</v>
      </c>
      <c r="FT11" s="23">
        <v>10</v>
      </c>
      <c r="FU11" s="23">
        <v>10</v>
      </c>
      <c r="FV11" s="8" t="str">
        <f>IF(ISERROR(MATCH(FQ$2,INPUT!C$4:Y$4,0))&lt;&gt;TRUE,MATCH(FQ$2,INPUT!C$4:Y$4,0),"")</f>
        <v/>
      </c>
      <c r="FX11" s="22">
        <v>8</v>
      </c>
      <c r="FY11" s="23">
        <v>2</v>
      </c>
      <c r="FZ11" s="23">
        <v>1</v>
      </c>
      <c r="GA11" s="23">
        <v>1</v>
      </c>
      <c r="GB11" s="23">
        <v>1</v>
      </c>
      <c r="GC11" s="23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>
        <v>10</v>
      </c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628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2">
        <v>8</v>
      </c>
      <c r="FR12" s="23">
        <v>5</v>
      </c>
      <c r="FS12" s="23">
        <v>12</v>
      </c>
      <c r="FT12" s="23">
        <v>11</v>
      </c>
      <c r="FU12" s="23">
        <v>10</v>
      </c>
      <c r="FV12" s="8" t="str">
        <f>IF(ISERROR(MATCH(FQ$2,INPUT!C$4:Y$4,0))&lt;&gt;TRUE,MATCH(FQ$2,INPUT!C$4:Y$4,0),"")</f>
        <v/>
      </c>
      <c r="FX12" s="22">
        <v>9</v>
      </c>
      <c r="FY12" s="23">
        <v>3</v>
      </c>
      <c r="FZ12" s="23">
        <v>1</v>
      </c>
      <c r="GA12" s="23">
        <v>1</v>
      </c>
      <c r="GB12" s="23">
        <v>1</v>
      </c>
      <c r="GC12" s="23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>
        <v>11</v>
      </c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168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2">
        <v>9</v>
      </c>
      <c r="FR13" s="23">
        <v>5</v>
      </c>
      <c r="FS13" s="23">
        <v>13</v>
      </c>
      <c r="FT13" s="23">
        <v>12</v>
      </c>
      <c r="FU13" s="23">
        <v>11</v>
      </c>
      <c r="FV13" s="8" t="str">
        <f>IF(ISERROR(MATCH(FQ$2,INPUT!C$4:Y$4,0))&lt;&gt;TRUE,MATCH(FQ$2,INPUT!C$4:Y$4,0),"")</f>
        <v/>
      </c>
      <c r="FX13" s="22">
        <v>10</v>
      </c>
      <c r="FY13" s="23">
        <v>4</v>
      </c>
      <c r="FZ13" s="23">
        <v>1</v>
      </c>
      <c r="GA13" s="23">
        <v>1</v>
      </c>
      <c r="GB13" s="23">
        <v>1</v>
      </c>
      <c r="GC13" s="23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>
        <v>12</v>
      </c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2">
        <v>10</v>
      </c>
      <c r="FR14" s="23">
        <v>5</v>
      </c>
      <c r="FS14" s="23">
        <v>13</v>
      </c>
      <c r="FT14" s="23">
        <v>12</v>
      </c>
      <c r="FU14" s="23">
        <v>12</v>
      </c>
      <c r="FV14" s="8" t="str">
        <f>IF(ISERROR(MATCH(FQ$2,INPUT!C$4:Y$4,0))&lt;&gt;TRUE,MATCH(FQ$2,INPUT!C$4:Y$4,0),"")</f>
        <v/>
      </c>
      <c r="FX14" s="22">
        <v>11</v>
      </c>
      <c r="FY14" s="23">
        <v>6</v>
      </c>
      <c r="FZ14" s="23">
        <v>1</v>
      </c>
      <c r="GA14" s="23">
        <v>3</v>
      </c>
      <c r="GB14" s="23">
        <v>3</v>
      </c>
      <c r="GC14" s="23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>
        <v>13</v>
      </c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2">
        <v>11</v>
      </c>
      <c r="FR15" s="23">
        <v>6</v>
      </c>
      <c r="FS15" s="23">
        <v>14</v>
      </c>
      <c r="FT15" s="23">
        <v>13</v>
      </c>
      <c r="FU15" s="23">
        <v>13</v>
      </c>
      <c r="FV15" s="8" t="str">
        <f>IF(ISERROR(MATCH(FQ$2,INPUT!C$4:Y$4,0))&lt;&gt;TRUE,MATCH(FQ$2,INPUT!C$4:Y$4,0),"")</f>
        <v/>
      </c>
      <c r="FX15" s="22">
        <v>12</v>
      </c>
      <c r="FY15" s="23">
        <v>9</v>
      </c>
      <c r="FZ15" s="23">
        <v>1</v>
      </c>
      <c r="GA15" s="23">
        <v>6</v>
      </c>
      <c r="GB15" s="23">
        <v>4</v>
      </c>
      <c r="GC15" s="23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>
        <v>14</v>
      </c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2">
        <v>12</v>
      </c>
      <c r="FR16" s="23">
        <v>6</v>
      </c>
      <c r="FS16" s="23">
        <v>14</v>
      </c>
      <c r="FT16" s="23">
        <v>14</v>
      </c>
      <c r="FU16" s="23">
        <v>14</v>
      </c>
      <c r="FV16" s="8" t="str">
        <f>IF(ISERROR(MATCH(FQ$2,INPUT!C$4:Y$4,0))&lt;&gt;TRUE,MATCH(FQ$2,INPUT!C$4:Y$4,0),"")</f>
        <v/>
      </c>
      <c r="FX16" s="22">
        <v>13</v>
      </c>
      <c r="FY16" s="23">
        <v>11</v>
      </c>
      <c r="FZ16" s="23">
        <v>2</v>
      </c>
      <c r="GA16" s="23">
        <v>9</v>
      </c>
      <c r="GB16" s="23">
        <v>7</v>
      </c>
      <c r="GC16" s="23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626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2">
        <v>13</v>
      </c>
      <c r="FR17" s="23">
        <v>6</v>
      </c>
      <c r="FS17" s="23">
        <v>14</v>
      </c>
      <c r="FT17" s="23">
        <v>14</v>
      </c>
      <c r="FU17" s="23">
        <v>15</v>
      </c>
      <c r="FV17" s="8" t="str">
        <f>IF(ISERROR(MATCH(FQ$2,INPUT!C$4:Y$4,0))&lt;&gt;TRUE,MATCH(FQ$2,INPUT!C$4:Y$4,0),"")</f>
        <v/>
      </c>
      <c r="FX17" s="22">
        <v>14</v>
      </c>
      <c r="FY17" s="23">
        <v>16</v>
      </c>
      <c r="FZ17" s="23">
        <v>6</v>
      </c>
      <c r="GA17" s="23">
        <v>14</v>
      </c>
      <c r="GB17" s="23">
        <v>9</v>
      </c>
      <c r="GC17" s="23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>
        <v>16</v>
      </c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2">
        <v>14</v>
      </c>
      <c r="FR18" s="23">
        <v>7</v>
      </c>
      <c r="FS18" s="23">
        <v>15</v>
      </c>
      <c r="FT18" s="24">
        <v>15</v>
      </c>
      <c r="FU18" s="24">
        <v>16</v>
      </c>
      <c r="FV18" s="8" t="str">
        <f>IF(ISERROR(MATCH(FQ$2,INPUT!C$4:Y$4,0))&lt;&gt;TRUE,MATCH(FQ$2,INPUT!C$4:Y$4,0),"")</f>
        <v/>
      </c>
      <c r="FX18" s="22">
        <v>15</v>
      </c>
      <c r="FY18" s="23">
        <v>21</v>
      </c>
      <c r="FZ18" s="23">
        <v>13</v>
      </c>
      <c r="GA18" s="23">
        <v>18</v>
      </c>
      <c r="GB18" s="23">
        <v>12</v>
      </c>
      <c r="GC18" s="23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>
        <v>17</v>
      </c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168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2">
        <v>15</v>
      </c>
      <c r="FR19" s="23">
        <v>7</v>
      </c>
      <c r="FS19" s="23">
        <v>15</v>
      </c>
      <c r="FT19" s="23">
        <v>16</v>
      </c>
      <c r="FU19" s="23">
        <v>17</v>
      </c>
      <c r="FV19" s="8" t="str">
        <f>IF(ISERROR(MATCH(FQ$2,INPUT!C$4:Y$4,0))&lt;&gt;TRUE,MATCH(FQ$2,INPUT!C$4:Y$4,0),"")</f>
        <v/>
      </c>
      <c r="FX19" s="22">
        <v>16</v>
      </c>
      <c r="FY19" s="23">
        <v>26</v>
      </c>
      <c r="FZ19" s="23">
        <v>24</v>
      </c>
      <c r="GA19" s="23">
        <v>24</v>
      </c>
      <c r="GB19" s="23">
        <v>16</v>
      </c>
      <c r="GC19" s="23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627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2">
        <v>16</v>
      </c>
      <c r="FR20" s="23">
        <v>7</v>
      </c>
      <c r="FS20" s="23">
        <v>15</v>
      </c>
      <c r="FT20" s="23">
        <v>17</v>
      </c>
      <c r="FU20" s="23">
        <v>18</v>
      </c>
      <c r="FV20" s="8" t="str">
        <f>IF(ISERROR(MATCH(FQ$2,INPUT!C$4:Y$4,0))&lt;&gt;TRUE,MATCH(FQ$2,INPUT!C$4:Y$4,0),"")</f>
        <v/>
      </c>
      <c r="FX20" s="22">
        <v>17</v>
      </c>
      <c r="FY20" s="23">
        <v>31</v>
      </c>
      <c r="FZ20" s="23">
        <v>33</v>
      </c>
      <c r="GA20" s="23">
        <v>29</v>
      </c>
      <c r="GB20" s="23">
        <v>22</v>
      </c>
      <c r="GC20" s="23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2">
        <v>17</v>
      </c>
      <c r="FR21" s="23">
        <v>8</v>
      </c>
      <c r="FS21" s="23">
        <v>16</v>
      </c>
      <c r="FT21" s="23">
        <v>17</v>
      </c>
      <c r="FU21" s="23">
        <v>18</v>
      </c>
      <c r="FV21" s="8" t="str">
        <f>IF(ISERROR(MATCH(FQ$2,INPUT!C$4:Y$4,0))&lt;&gt;TRUE,MATCH(FQ$2,INPUT!C$4:Y$4,0),"")</f>
        <v/>
      </c>
      <c r="FX21" s="22">
        <v>18</v>
      </c>
      <c r="FY21" s="23">
        <v>36</v>
      </c>
      <c r="FZ21" s="23">
        <v>40</v>
      </c>
      <c r="GA21" s="23">
        <v>34</v>
      </c>
      <c r="GB21" s="23">
        <v>29</v>
      </c>
      <c r="GC21" s="23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>
        <v>20</v>
      </c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2">
        <v>18</v>
      </c>
      <c r="FR22" s="23">
        <v>8</v>
      </c>
      <c r="FS22" s="23">
        <v>16</v>
      </c>
      <c r="FT22" s="23">
        <v>18</v>
      </c>
      <c r="FU22" s="23">
        <v>19</v>
      </c>
      <c r="FV22" s="8" t="str">
        <f>IF(ISERROR(MATCH(FQ$2,INPUT!C$4:Y$4,0))&lt;&gt;TRUE,MATCH(FQ$2,INPUT!C$4:Y$4,0),"")</f>
        <v/>
      </c>
      <c r="FX22" s="22">
        <v>19</v>
      </c>
      <c r="FY22" s="23">
        <v>42</v>
      </c>
      <c r="FZ22" s="23">
        <v>46</v>
      </c>
      <c r="GA22" s="23">
        <v>40</v>
      </c>
      <c r="GB22" s="23">
        <v>38</v>
      </c>
      <c r="GC22" s="23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>
        <v>21</v>
      </c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2">
        <v>19</v>
      </c>
      <c r="FR23" s="23">
        <v>8</v>
      </c>
      <c r="FS23" s="23">
        <v>16</v>
      </c>
      <c r="FT23" s="23">
        <v>19</v>
      </c>
      <c r="FU23" s="23">
        <v>20</v>
      </c>
      <c r="FV23" s="8" t="str">
        <f>IF(ISERROR(MATCH(FQ$2,INPUT!C$4:Y$4,0))&lt;&gt;TRUE,MATCH(FQ$2,INPUT!C$4:Y$4,0),"")</f>
        <v/>
      </c>
      <c r="FX23" s="22">
        <v>20</v>
      </c>
      <c r="FY23" s="23">
        <v>50</v>
      </c>
      <c r="FZ23" s="23">
        <v>52</v>
      </c>
      <c r="GA23" s="23">
        <v>47</v>
      </c>
      <c r="GB23" s="23">
        <v>48</v>
      </c>
      <c r="GC23" s="23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169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2">
        <v>20</v>
      </c>
      <c r="FR24" s="23">
        <v>9</v>
      </c>
      <c r="FS24" s="23">
        <v>16</v>
      </c>
      <c r="FT24" s="23">
        <v>20</v>
      </c>
      <c r="FU24" s="23">
        <v>20</v>
      </c>
      <c r="FV24" s="8" t="str">
        <f>IF(ISERROR(MATCH(FQ$2,INPUT!C$4:Y$4,0))&lt;&gt;TRUE,MATCH(FQ$2,INPUT!C$4:Y$4,0),"")</f>
        <v/>
      </c>
      <c r="FX24" s="22">
        <v>21</v>
      </c>
      <c r="FY24" s="23">
        <v>57</v>
      </c>
      <c r="FZ24" s="23">
        <v>58</v>
      </c>
      <c r="GA24" s="23">
        <v>53</v>
      </c>
      <c r="GB24" s="23">
        <v>56</v>
      </c>
      <c r="GC24" s="23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168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2">
        <v>21</v>
      </c>
      <c r="FR25" s="23">
        <v>9</v>
      </c>
      <c r="FS25" s="23">
        <v>17</v>
      </c>
      <c r="FT25" s="23">
        <v>20</v>
      </c>
      <c r="FU25" s="23">
        <v>21</v>
      </c>
      <c r="FV25" s="8" t="str">
        <f>IF(ISERROR(MATCH(FQ$2,INPUT!C$4:Y$4,0))&lt;&gt;TRUE,MATCH(FQ$2,INPUT!C$4:Y$4,0),"")</f>
        <v/>
      </c>
      <c r="FX25" s="22">
        <v>22</v>
      </c>
      <c r="FY25" s="23">
        <v>64</v>
      </c>
      <c r="FZ25" s="23">
        <v>63</v>
      </c>
      <c r="GA25" s="23">
        <v>58</v>
      </c>
      <c r="GB25" s="23">
        <v>65</v>
      </c>
      <c r="GC25" s="23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>
        <v>24</v>
      </c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169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2">
        <v>22</v>
      </c>
      <c r="FR26" s="23">
        <v>10</v>
      </c>
      <c r="FS26" s="23">
        <v>17</v>
      </c>
      <c r="FT26" s="23">
        <v>21</v>
      </c>
      <c r="FU26" s="23">
        <v>21</v>
      </c>
      <c r="FV26" s="8" t="str">
        <f>IF(ISERROR(MATCH(FQ$2,INPUT!C$4:Y$4,0))&lt;&gt;TRUE,MATCH(FQ$2,INPUT!C$4:Y$4,0),"")</f>
        <v/>
      </c>
      <c r="FX26" s="22">
        <v>23</v>
      </c>
      <c r="FY26" s="23">
        <v>69</v>
      </c>
      <c r="FZ26" s="23">
        <v>68</v>
      </c>
      <c r="GA26" s="23">
        <v>64</v>
      </c>
      <c r="GB26" s="23">
        <v>72</v>
      </c>
      <c r="GC26" s="23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2">
        <v>23</v>
      </c>
      <c r="FR27" s="25">
        <v>10</v>
      </c>
      <c r="FS27" s="23">
        <v>17</v>
      </c>
      <c r="FT27" s="25">
        <v>22</v>
      </c>
      <c r="FU27" s="25">
        <v>22</v>
      </c>
      <c r="FV27" s="8" t="str">
        <f>IF(ISERROR(MATCH(FQ$2,INPUT!C$4:Y$4,0))&lt;&gt;TRUE,MATCH(FQ$2,INPUT!C$4:Y$4,0),"")</f>
        <v/>
      </c>
      <c r="FX27" s="22">
        <v>24</v>
      </c>
      <c r="FY27" s="25">
        <v>74</v>
      </c>
      <c r="FZ27" s="25">
        <v>74</v>
      </c>
      <c r="GA27" s="25">
        <v>70</v>
      </c>
      <c r="GB27" s="25">
        <v>79</v>
      </c>
      <c r="GC27" s="25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2">
        <v>24</v>
      </c>
      <c r="FR28" s="23">
        <v>11</v>
      </c>
      <c r="FS28" s="23">
        <v>18</v>
      </c>
      <c r="FT28" s="23">
        <v>23</v>
      </c>
      <c r="FU28" s="23">
        <v>22</v>
      </c>
      <c r="FV28" s="8" t="str">
        <f>IF(ISERROR(MATCH(FQ$2,INPUT!C$4:Y$4,0))&lt;&gt;TRUE,MATCH(FQ$2,INPUT!C$4:Y$4,0),"")</f>
        <v/>
      </c>
      <c r="FX28" s="22">
        <v>25</v>
      </c>
      <c r="FY28" s="23">
        <v>79</v>
      </c>
      <c r="FZ28" s="23">
        <v>79</v>
      </c>
      <c r="GA28" s="23">
        <v>74</v>
      </c>
      <c r="GB28" s="23">
        <v>85</v>
      </c>
      <c r="GC28" s="23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>
        <v>27</v>
      </c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2">
        <v>25</v>
      </c>
      <c r="FR29" s="23">
        <v>11</v>
      </c>
      <c r="FS29" s="23">
        <v>18</v>
      </c>
      <c r="FT29" s="23">
        <v>23</v>
      </c>
      <c r="FU29" s="23">
        <v>23</v>
      </c>
      <c r="FV29" s="8" t="str">
        <f>IF(ISERROR(MATCH(FQ$2,INPUT!C$4:Y$4,0))&lt;&gt;TRUE,MATCH(FQ$2,INPUT!C$4:Y$4,0),"")</f>
        <v/>
      </c>
      <c r="FX29" s="22">
        <v>26</v>
      </c>
      <c r="FY29" s="23">
        <v>83</v>
      </c>
      <c r="FZ29" s="23">
        <v>84</v>
      </c>
      <c r="GA29" s="23">
        <v>78</v>
      </c>
      <c r="GB29" s="23">
        <v>89</v>
      </c>
      <c r="GC29" s="23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2">
        <v>26</v>
      </c>
      <c r="FR30" s="23">
        <v>12</v>
      </c>
      <c r="FS30" s="23">
        <v>19</v>
      </c>
      <c r="FT30" s="23">
        <v>24</v>
      </c>
      <c r="FU30" s="23">
        <v>24</v>
      </c>
      <c r="FV30" s="8" t="str">
        <f>IF(ISERROR(MATCH(FQ$2,INPUT!C$4:Y$4,0))&lt;&gt;TRUE,MATCH(FQ$2,INPUT!C$4:Y$4,0),"")</f>
        <v/>
      </c>
      <c r="FX30" s="22">
        <v>27</v>
      </c>
      <c r="FY30" s="23">
        <v>86</v>
      </c>
      <c r="FZ30" s="23">
        <v>88</v>
      </c>
      <c r="GA30" s="23">
        <v>82</v>
      </c>
      <c r="GB30" s="23">
        <v>92</v>
      </c>
      <c r="GC30" s="23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626</v>
      </c>
      <c r="AW31" s="4"/>
      <c r="AX31" s="4" t="s">
        <v>626</v>
      </c>
      <c r="AY31" s="4" t="s">
        <v>626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168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2">
        <v>27</v>
      </c>
      <c r="FR31" s="23">
        <v>12</v>
      </c>
      <c r="FS31" s="23">
        <v>19</v>
      </c>
      <c r="FT31" s="23">
        <v>25</v>
      </c>
      <c r="FU31" s="23">
        <v>24</v>
      </c>
      <c r="FV31" s="8" t="str">
        <f>IF(ISERROR(MATCH(FQ$2,INPUT!C$4:Y$4,0))&lt;&gt;TRUE,MATCH(FQ$2,INPUT!C$4:Y$4,0),"")</f>
        <v/>
      </c>
      <c r="FX31" s="22">
        <v>28</v>
      </c>
      <c r="FY31" s="23">
        <v>89</v>
      </c>
      <c r="FZ31" s="23">
        <v>91</v>
      </c>
      <c r="GA31" s="23">
        <v>85</v>
      </c>
      <c r="GB31" s="23">
        <v>94</v>
      </c>
      <c r="GC31" s="23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2">
        <v>28</v>
      </c>
      <c r="FR32" s="23">
        <v>13</v>
      </c>
      <c r="FS32" s="23">
        <v>19</v>
      </c>
      <c r="FT32" s="23">
        <v>25</v>
      </c>
      <c r="FU32" s="23">
        <v>25</v>
      </c>
      <c r="FV32" s="8" t="str">
        <f>IF(ISERROR(MATCH(FQ$2,INPUT!C$4:Y$4,0))&lt;&gt;TRUE,MATCH(FQ$2,INPUT!C$4:Y$4,0),"")</f>
        <v/>
      </c>
      <c r="FX32" s="22">
        <v>29</v>
      </c>
      <c r="FY32" s="23">
        <v>92</v>
      </c>
      <c r="FZ32" s="23">
        <v>94</v>
      </c>
      <c r="GA32" s="23">
        <v>88</v>
      </c>
      <c r="GB32" s="23">
        <v>96</v>
      </c>
      <c r="GC32" s="23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2">
        <v>29</v>
      </c>
      <c r="FR33" s="23">
        <v>13</v>
      </c>
      <c r="FS33" s="23">
        <v>20</v>
      </c>
      <c r="FT33" s="23">
        <v>26</v>
      </c>
      <c r="FU33" s="23">
        <v>25</v>
      </c>
      <c r="FV33" s="8" t="str">
        <f>IF(ISERROR(MATCH(FQ$2,INPUT!C$4:Y$4,0))&lt;&gt;TRUE,MATCH(FQ$2,INPUT!C$4:Y$4,0),"")</f>
        <v/>
      </c>
      <c r="FX33" s="22">
        <v>30</v>
      </c>
      <c r="FY33" s="23">
        <v>94</v>
      </c>
      <c r="FZ33" s="23">
        <v>95</v>
      </c>
      <c r="GA33" s="23">
        <v>91</v>
      </c>
      <c r="GB33" s="23">
        <v>97</v>
      </c>
      <c r="GC33" s="23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>
        <v>32</v>
      </c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2">
        <v>30</v>
      </c>
      <c r="FR34" s="23">
        <v>14</v>
      </c>
      <c r="FS34" s="24">
        <v>20</v>
      </c>
      <c r="FT34" s="23">
        <v>27</v>
      </c>
      <c r="FU34" s="23">
        <v>26</v>
      </c>
      <c r="FV34" s="8" t="str">
        <f>IF(ISERROR(MATCH(FQ$2,INPUT!C$4:Y$4,0))&lt;&gt;TRUE,MATCH(FQ$2,INPUT!C$4:Y$4,0),"")</f>
        <v/>
      </c>
      <c r="FX34" s="22">
        <v>31</v>
      </c>
      <c r="FY34" s="23">
        <v>95</v>
      </c>
      <c r="FZ34" s="23">
        <v>97</v>
      </c>
      <c r="GA34" s="23">
        <v>94</v>
      </c>
      <c r="GB34" s="23">
        <v>97</v>
      </c>
      <c r="GC34" s="23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2">
        <v>31</v>
      </c>
      <c r="FR35" s="23">
        <v>14</v>
      </c>
      <c r="FS35" s="23">
        <v>21</v>
      </c>
      <c r="FT35" s="23">
        <v>28</v>
      </c>
      <c r="FU35" s="23">
        <v>26</v>
      </c>
      <c r="FV35" s="8" t="str">
        <f>IF(ISERROR(MATCH(FQ$2,INPUT!C$4:Y$4,0))&lt;&gt;TRUE,MATCH(FQ$2,INPUT!C$4:Y$4,0),"")</f>
        <v/>
      </c>
      <c r="FX35" s="22">
        <v>32</v>
      </c>
      <c r="FY35" s="23">
        <v>97</v>
      </c>
      <c r="FZ35" s="23">
        <v>98</v>
      </c>
      <c r="GA35" s="23">
        <v>95</v>
      </c>
      <c r="GB35" s="23">
        <v>98</v>
      </c>
      <c r="GC35" s="23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2">
        <v>32</v>
      </c>
      <c r="FR36" s="23">
        <v>14</v>
      </c>
      <c r="FS36" s="23">
        <v>21</v>
      </c>
      <c r="FT36" s="23">
        <v>29</v>
      </c>
      <c r="FU36" s="23">
        <v>27</v>
      </c>
      <c r="FV36" s="8" t="str">
        <f>IF(ISERROR(MATCH(FQ$2,INPUT!C$4:Y$4,0))&lt;&gt;TRUE,MATCH(FQ$2,INPUT!C$4:Y$4,0),"")</f>
        <v/>
      </c>
      <c r="FX36" s="22">
        <v>33</v>
      </c>
      <c r="FY36" s="23">
        <v>98</v>
      </c>
      <c r="FZ36" s="23">
        <v>98</v>
      </c>
      <c r="GA36" s="23">
        <v>97</v>
      </c>
      <c r="GB36" s="23">
        <v>99</v>
      </c>
      <c r="GC36" s="23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576</v>
      </c>
      <c r="AS37" s="4"/>
      <c r="AT37" s="4"/>
      <c r="AU37" s="4"/>
      <c r="AV37" s="4" t="s">
        <v>576</v>
      </c>
      <c r="AW37" s="4"/>
      <c r="AX37" s="4" t="s">
        <v>576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>
        <v>35</v>
      </c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168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2">
        <v>33</v>
      </c>
      <c r="FR37" s="23">
        <v>15</v>
      </c>
      <c r="FS37" s="24">
        <v>22</v>
      </c>
      <c r="FT37" s="23">
        <v>29</v>
      </c>
      <c r="FU37" s="23">
        <v>28</v>
      </c>
      <c r="FV37" s="8" t="str">
        <f>IF(ISERROR(MATCH(FQ$2,INPUT!C$4:Y$4,0))&lt;&gt;TRUE,MATCH(FQ$2,INPUT!C$4:Y$4,0),"")</f>
        <v/>
      </c>
      <c r="FX37" s="22">
        <v>34</v>
      </c>
      <c r="FY37" s="23">
        <v>99</v>
      </c>
      <c r="FZ37" s="23">
        <v>99</v>
      </c>
      <c r="GA37" s="23">
        <v>99</v>
      </c>
      <c r="GB37" s="23">
        <v>99</v>
      </c>
      <c r="GC37" s="23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>
        <v>36</v>
      </c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2">
        <v>34</v>
      </c>
      <c r="FR38" s="23">
        <v>15</v>
      </c>
      <c r="FS38" s="23">
        <v>22</v>
      </c>
      <c r="FT38" s="23">
        <v>30</v>
      </c>
      <c r="FU38" s="23">
        <v>28</v>
      </c>
      <c r="FV38" s="8" t="str">
        <f>IF(ISERROR(MATCH(FQ$2,INPUT!C$4:Y$4,0))&lt;&gt;TRUE,MATCH(FQ$2,INPUT!C$4:Y$4,0),"")</f>
        <v/>
      </c>
      <c r="FX38" s="22">
        <v>35</v>
      </c>
      <c r="FY38" s="23">
        <v>99</v>
      </c>
      <c r="FZ38" s="23">
        <v>99</v>
      </c>
      <c r="GA38" s="23">
        <v>99</v>
      </c>
      <c r="GB38" s="23">
        <v>99</v>
      </c>
      <c r="GC38" s="23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576</v>
      </c>
      <c r="AW39" s="4"/>
      <c r="AX39" s="4" t="s">
        <v>576</v>
      </c>
      <c r="AY39" s="4" t="s">
        <v>576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2">
        <v>35</v>
      </c>
      <c r="FR39" s="23">
        <v>15</v>
      </c>
      <c r="FS39" s="23">
        <v>23</v>
      </c>
      <c r="FT39" s="23">
        <v>31</v>
      </c>
      <c r="FU39" s="23">
        <v>29</v>
      </c>
      <c r="FV39" s="8" t="str">
        <f>IF(ISERROR(MATCH(FQ$2,INPUT!C$4:Y$4,0))&lt;&gt;TRUE,MATCH(FQ$2,INPUT!C$4:Y$4,0),"")</f>
        <v/>
      </c>
      <c r="FX39" s="22">
        <v>36</v>
      </c>
      <c r="FY39" s="23">
        <v>99</v>
      </c>
      <c r="FZ39" s="23">
        <v>99</v>
      </c>
      <c r="GA39" s="23">
        <v>99</v>
      </c>
      <c r="GB39" s="23">
        <v>99</v>
      </c>
      <c r="GC39" s="23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169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2">
        <v>36</v>
      </c>
      <c r="FR40" s="23">
        <v>16</v>
      </c>
      <c r="FS40" s="23">
        <v>23</v>
      </c>
      <c r="FT40" s="23">
        <v>32</v>
      </c>
      <c r="FU40" s="23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2">
        <v>37</v>
      </c>
      <c r="FR41" s="23">
        <v>16</v>
      </c>
      <c r="FS41" s="23">
        <v>24</v>
      </c>
      <c r="FT41" s="23">
        <v>33</v>
      </c>
      <c r="FU41" s="23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579</v>
      </c>
      <c r="AS42" s="4"/>
      <c r="AT42" s="4"/>
      <c r="AU42" s="4"/>
      <c r="AV42" s="4" t="s">
        <v>579</v>
      </c>
      <c r="AW42" s="4"/>
      <c r="AX42" s="4" t="s">
        <v>579</v>
      </c>
      <c r="AY42" s="4"/>
      <c r="AZ42" s="4"/>
      <c r="BA42" s="4"/>
      <c r="BB42" s="4" t="s">
        <v>579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2">
        <v>38</v>
      </c>
      <c r="FR42" s="23">
        <v>16</v>
      </c>
      <c r="FS42" s="23">
        <v>24</v>
      </c>
      <c r="FT42" s="23">
        <v>34</v>
      </c>
      <c r="FU42" s="23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2">
        <v>39</v>
      </c>
      <c r="FR43" s="23">
        <v>17</v>
      </c>
      <c r="FS43" s="23">
        <v>24</v>
      </c>
      <c r="FT43" s="23">
        <v>35</v>
      </c>
      <c r="FU43" s="23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2">
        <v>40</v>
      </c>
      <c r="FR44" s="23">
        <v>17</v>
      </c>
      <c r="FS44" s="23">
        <v>25</v>
      </c>
      <c r="FT44" s="23">
        <v>36</v>
      </c>
      <c r="FU44" s="23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>
        <v>43</v>
      </c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2">
        <v>41</v>
      </c>
      <c r="FR45" s="23">
        <v>18</v>
      </c>
      <c r="FS45" s="23">
        <v>25</v>
      </c>
      <c r="FT45" s="23"/>
      <c r="FU45" s="23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2">
        <v>42</v>
      </c>
      <c r="FR46" s="23">
        <v>18</v>
      </c>
      <c r="FS46" s="23">
        <v>26</v>
      </c>
      <c r="FT46" s="23"/>
      <c r="FU46" s="23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>
        <v>45</v>
      </c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168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2">
        <v>43</v>
      </c>
      <c r="FR47" s="23">
        <v>19</v>
      </c>
      <c r="FS47" s="23">
        <v>26</v>
      </c>
      <c r="FT47" s="23"/>
      <c r="FU47" s="23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>
        <v>46</v>
      </c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169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2">
        <v>44</v>
      </c>
      <c r="FR48" s="23">
        <v>19</v>
      </c>
      <c r="FS48" s="23">
        <v>26</v>
      </c>
      <c r="FT48" s="23"/>
      <c r="FU48" s="23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>
        <v>47</v>
      </c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2">
        <v>45</v>
      </c>
      <c r="FR49" s="23">
        <v>19</v>
      </c>
      <c r="FS49" s="23">
        <v>27</v>
      </c>
      <c r="FT49" s="23"/>
      <c r="FU49" s="23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>
        <v>48</v>
      </c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2">
        <v>46</v>
      </c>
      <c r="FR50" s="23">
        <v>20</v>
      </c>
      <c r="FS50" s="23">
        <v>27</v>
      </c>
      <c r="FT50" s="23"/>
      <c r="FU50" s="23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>
        <v>49</v>
      </c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2">
        <v>47</v>
      </c>
      <c r="FR51" s="23">
        <v>20</v>
      </c>
      <c r="FS51" s="23">
        <v>27</v>
      </c>
      <c r="FT51" s="23"/>
      <c r="FU51" s="23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627</v>
      </c>
      <c r="BL52" s="4"/>
      <c r="BM52" s="4"/>
      <c r="BN52" s="4"/>
      <c r="BO52" s="4"/>
      <c r="BP52" s="4" t="s">
        <v>627</v>
      </c>
      <c r="BQ52" s="4" t="s">
        <v>627</v>
      </c>
      <c r="BR52" s="4"/>
      <c r="BS52" s="4"/>
      <c r="BT52" s="4"/>
      <c r="BU52" s="4"/>
      <c r="BV52" s="4"/>
      <c r="BW52" s="6">
        <v>50</v>
      </c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2">
        <v>48</v>
      </c>
      <c r="FR52" s="23">
        <v>20</v>
      </c>
      <c r="FS52" s="23">
        <v>28</v>
      </c>
      <c r="FT52" s="23"/>
      <c r="FU52" s="23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>
        <v>51</v>
      </c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2">
        <v>49</v>
      </c>
      <c r="FR53" s="23">
        <v>21</v>
      </c>
      <c r="FS53" s="24">
        <v>28</v>
      </c>
      <c r="FT53" s="23"/>
      <c r="FU53" s="23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>
        <v>52</v>
      </c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2">
        <v>50</v>
      </c>
      <c r="FR54" s="23">
        <v>21</v>
      </c>
      <c r="FS54" s="23">
        <v>29</v>
      </c>
      <c r="FT54" s="23"/>
      <c r="FU54" s="23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>
        <v>53</v>
      </c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2">
        <v>51</v>
      </c>
      <c r="FR55" s="23">
        <v>21</v>
      </c>
      <c r="FS55" s="23">
        <v>29</v>
      </c>
      <c r="FT55" s="23"/>
      <c r="FU55" s="23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>
        <v>54</v>
      </c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2">
        <v>52</v>
      </c>
      <c r="FR56" s="23">
        <v>22</v>
      </c>
      <c r="FS56" s="23">
        <v>30</v>
      </c>
      <c r="FT56" s="23"/>
      <c r="FU56" s="23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>
        <v>55</v>
      </c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168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2">
        <v>53</v>
      </c>
      <c r="FR57" s="23">
        <v>22</v>
      </c>
      <c r="FS57" s="23">
        <v>30</v>
      </c>
      <c r="FT57" s="23"/>
      <c r="FU57" s="23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>
        <v>56</v>
      </c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2">
        <v>54</v>
      </c>
      <c r="FR58" s="23">
        <v>23</v>
      </c>
      <c r="FS58" s="24">
        <v>31</v>
      </c>
      <c r="FT58" s="23"/>
      <c r="FU58" s="23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>
        <v>57</v>
      </c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168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2">
        <v>55</v>
      </c>
      <c r="FR59" s="23">
        <v>23</v>
      </c>
      <c r="FS59" s="23">
        <v>32</v>
      </c>
      <c r="FT59" s="23"/>
      <c r="FU59" s="23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>
        <v>58</v>
      </c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2">
        <v>56</v>
      </c>
      <c r="FR60" s="23">
        <v>24</v>
      </c>
      <c r="FS60" s="23">
        <v>33</v>
      </c>
      <c r="FT60" s="23"/>
      <c r="FU60" s="23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>
        <v>59</v>
      </c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2">
        <v>57</v>
      </c>
      <c r="FR61" s="23">
        <v>24</v>
      </c>
      <c r="FS61" s="23">
        <v>33</v>
      </c>
      <c r="FT61" s="23"/>
      <c r="FU61" s="23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>
        <v>60</v>
      </c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2">
        <v>58</v>
      </c>
      <c r="FR62" s="23">
        <v>25</v>
      </c>
      <c r="FS62" s="23">
        <v>34</v>
      </c>
      <c r="FT62" s="23"/>
      <c r="FU62" s="23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>
        <v>61</v>
      </c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2">
        <v>59</v>
      </c>
      <c r="FR63" s="23">
        <v>25</v>
      </c>
      <c r="FS63" s="23">
        <v>35</v>
      </c>
      <c r="FT63" s="23"/>
      <c r="FU63" s="23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>
        <v>62</v>
      </c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2">
        <v>60</v>
      </c>
      <c r="FR64" s="23">
        <v>26</v>
      </c>
      <c r="FS64" s="23">
        <v>36</v>
      </c>
      <c r="FT64" s="23"/>
      <c r="FU64" s="23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>
        <v>63</v>
      </c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2">
        <v>61</v>
      </c>
      <c r="FR65" s="23">
        <v>26</v>
      </c>
      <c r="FS65" s="23"/>
      <c r="FT65" s="23"/>
      <c r="FU65" s="23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>
        <v>64</v>
      </c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2">
        <v>62</v>
      </c>
      <c r="FR66" s="23">
        <v>27</v>
      </c>
      <c r="FS66" s="23"/>
      <c r="FT66" s="23"/>
      <c r="FU66" s="23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>
        <v>65</v>
      </c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2">
        <v>63</v>
      </c>
      <c r="FR67" s="23">
        <v>28</v>
      </c>
      <c r="FS67" s="23"/>
      <c r="FT67" s="23"/>
      <c r="FU67" s="23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>
        <v>66</v>
      </c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2">
        <v>64</v>
      </c>
      <c r="FR68" s="23">
        <v>28</v>
      </c>
      <c r="FS68" s="23"/>
      <c r="FT68" s="23"/>
      <c r="FU68" s="23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>
        <v>67</v>
      </c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2">
        <v>65</v>
      </c>
      <c r="FR69" s="23">
        <v>29</v>
      </c>
      <c r="FS69" s="23"/>
      <c r="FT69" s="23"/>
      <c r="FU69" s="23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>
        <v>68</v>
      </c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2">
        <v>66</v>
      </c>
      <c r="FR70" s="23">
        <v>30</v>
      </c>
      <c r="FS70" s="23"/>
      <c r="FT70" s="23"/>
      <c r="FU70" s="23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>
        <v>69</v>
      </c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2">
        <v>67</v>
      </c>
      <c r="FR71" s="23">
        <v>31</v>
      </c>
      <c r="FS71" s="23"/>
      <c r="FT71" s="23"/>
      <c r="FU71" s="23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>
        <v>70</v>
      </c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2">
        <v>68</v>
      </c>
      <c r="FR72" s="23">
        <v>31</v>
      </c>
      <c r="FS72" s="23"/>
      <c r="FT72" s="23"/>
      <c r="FU72" s="23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>
        <v>71</v>
      </c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2">
        <v>69</v>
      </c>
      <c r="FR73" s="23">
        <v>32</v>
      </c>
      <c r="FS73" s="23"/>
      <c r="FT73" s="23"/>
      <c r="FU73" s="23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>
        <v>72</v>
      </c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2">
        <v>70</v>
      </c>
      <c r="FR74" s="23">
        <v>33</v>
      </c>
      <c r="FS74" s="23"/>
      <c r="FT74" s="23"/>
      <c r="FU74" s="23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>
        <v>73</v>
      </c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2">
        <v>71</v>
      </c>
      <c r="FR75" s="23">
        <v>34</v>
      </c>
      <c r="FS75" s="23"/>
      <c r="FT75" s="23"/>
      <c r="FU75" s="23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>
        <v>74</v>
      </c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2">
        <v>72</v>
      </c>
      <c r="FR76" s="23">
        <v>34</v>
      </c>
      <c r="FS76" s="23"/>
      <c r="FT76" s="23"/>
      <c r="FU76" s="23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>
        <v>75</v>
      </c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2">
        <v>73</v>
      </c>
      <c r="FR77" s="23">
        <v>35</v>
      </c>
      <c r="FS77" s="23"/>
      <c r="FT77" s="23"/>
      <c r="FU77" s="23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2">
        <v>74</v>
      </c>
      <c r="FR78" s="23">
        <v>35</v>
      </c>
      <c r="FS78" s="23"/>
      <c r="FT78" s="23"/>
      <c r="FU78" s="23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2">
        <v>75</v>
      </c>
      <c r="FR79" s="23">
        <v>36</v>
      </c>
      <c r="FS79" s="23"/>
      <c r="FT79" s="23"/>
      <c r="FU79" s="23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258</v>
      </c>
      <c r="AR84" s="3"/>
      <c r="CB84" s="16" t="s">
        <v>239</v>
      </c>
      <c r="EJ84" s="3"/>
      <c r="EM84" s="16" t="s">
        <v>186</v>
      </c>
      <c r="FR84" s="467"/>
      <c r="FS84" s="467"/>
      <c r="FT84" s="467"/>
      <c r="FU84" s="467"/>
    </row>
    <row r="85" spans="2:178" ht="21" customHeight="1" x14ac:dyDescent="0.45">
      <c r="B85" s="457" t="s">
        <v>301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X85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88"/>
      <c r="EN85" s="27" t="s">
        <v>485</v>
      </c>
      <c r="EO85" s="27" t="s">
        <v>486</v>
      </c>
      <c r="EP85" s="27" t="s">
        <v>487</v>
      </c>
      <c r="EQ85" s="27" t="s">
        <v>488</v>
      </c>
      <c r="ER85" s="27" t="s">
        <v>489</v>
      </c>
      <c r="ES85" s="27" t="s">
        <v>504</v>
      </c>
      <c r="ET85" s="27" t="s">
        <v>505</v>
      </c>
      <c r="EU85" s="27" t="s">
        <v>574</v>
      </c>
      <c r="EV85" s="27" t="s">
        <v>144</v>
      </c>
      <c r="EW85" s="27" t="s">
        <v>145</v>
      </c>
      <c r="EX85" s="27" t="s">
        <v>146</v>
      </c>
      <c r="EY85" s="27" t="s">
        <v>187</v>
      </c>
      <c r="EZ85" s="27" t="s">
        <v>147</v>
      </c>
      <c r="FA85" s="27" t="s">
        <v>188</v>
      </c>
      <c r="FB85" s="27" t="s">
        <v>148</v>
      </c>
      <c r="FC85" s="27" t="s">
        <v>153</v>
      </c>
      <c r="FD85" s="27" t="s">
        <v>141</v>
      </c>
      <c r="FE85" s="27" t="s">
        <v>142</v>
      </c>
      <c r="FF85" s="27" t="s">
        <v>149</v>
      </c>
      <c r="FG85" s="27" t="s">
        <v>150</v>
      </c>
      <c r="FH85" s="27" t="s">
        <v>189</v>
      </c>
      <c r="FI85" s="27" t="s">
        <v>143</v>
      </c>
      <c r="FJ85" s="27" t="s">
        <v>151</v>
      </c>
      <c r="FK85" s="27" t="s">
        <v>152</v>
      </c>
      <c r="FL85" s="25"/>
      <c r="FQ85" s="469" t="s">
        <v>200</v>
      </c>
      <c r="FR85" s="470"/>
      <c r="FS85" s="470"/>
      <c r="FT85" s="470"/>
      <c r="FU85" s="471"/>
      <c r="FV85" s="20"/>
    </row>
    <row r="86" spans="2:178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38" t="s">
        <v>167</v>
      </c>
      <c r="EO86" s="338"/>
      <c r="EP86" s="338"/>
      <c r="EQ86" s="338"/>
      <c r="ER86" s="338"/>
      <c r="ES86" s="338"/>
      <c r="ET86" s="33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2" t="s">
        <v>190</v>
      </c>
      <c r="FR86" s="22" t="s">
        <v>191</v>
      </c>
      <c r="FS86" s="22" t="s">
        <v>180</v>
      </c>
      <c r="FT86" s="22" t="s">
        <v>192</v>
      </c>
      <c r="FU86" s="22" t="s">
        <v>193</v>
      </c>
      <c r="FV86" s="8" t="str">
        <f>IF(ISERROR(MATCH(FQ$85,INPUT!C$4:Y$4,0))&lt;&gt;TRUE,MATCH(FQ$85,INPUT!C$4:Y$4,0),"")</f>
        <v/>
      </c>
    </row>
    <row r="87" spans="2:178" x14ac:dyDescent="0.45">
      <c r="B87" s="31" t="s">
        <v>255</v>
      </c>
      <c r="C87" s="55">
        <f>COUNTIF(BZ86:BZ160,"=TRUE")</f>
        <v>0</v>
      </c>
      <c r="D87" s="55">
        <v>75</v>
      </c>
      <c r="E87" s="41" t="str">
        <f>ROUND(C87/D87*100,0)&amp;"%"</f>
        <v>0%</v>
      </c>
      <c r="F87" s="23">
        <f>LOOKUP(COUNTIF(BZ86:BZ160,TRUE),FQ87:FQ162,FR87:FR162)</f>
        <v>1</v>
      </c>
      <c r="G87" s="23">
        <v>36</v>
      </c>
      <c r="H87" s="25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38" t="s">
        <v>167</v>
      </c>
      <c r="EO87" s="338"/>
      <c r="EP87" s="338"/>
      <c r="EQ87" s="338"/>
      <c r="ER87" s="338"/>
      <c r="ES87" s="338"/>
      <c r="ET87" s="33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2">
        <v>0</v>
      </c>
      <c r="FR87" s="23">
        <v>1</v>
      </c>
      <c r="FS87" s="23">
        <v>1</v>
      </c>
      <c r="FT87" s="23">
        <v>1</v>
      </c>
      <c r="FU87" s="23">
        <v>1</v>
      </c>
      <c r="FV87" s="8" t="str">
        <f>IF(ISERROR(MATCH(FQ$85,INPUT!C$4:Y$4,0))&lt;&gt;TRUE,MATCH(FQ$85,INPUT!C$4:Y$4,0),"")</f>
        <v/>
      </c>
    </row>
    <row r="88" spans="2:178" x14ac:dyDescent="0.45">
      <c r="B88" s="32" t="s">
        <v>180</v>
      </c>
      <c r="C88" s="55">
        <f>COUNTIF(EK86:EK145,"=TRUE")</f>
        <v>0</v>
      </c>
      <c r="D88" s="55">
        <v>60</v>
      </c>
      <c r="E88" s="41" t="str">
        <f>ROUND(C88/D88*100,0)&amp;"%"</f>
        <v>0%</v>
      </c>
      <c r="F88" s="23">
        <f>LOOKUP(COUNTIF(EK86:EK145,TRUE),FQ87:FQ147,FS87:FS147)</f>
        <v>1</v>
      </c>
      <c r="G88" s="23">
        <v>36</v>
      </c>
      <c r="H88" s="25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168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38" t="s">
        <v>167</v>
      </c>
      <c r="EO88" s="338"/>
      <c r="EP88" s="338"/>
      <c r="EQ88" s="338"/>
      <c r="ER88" s="338"/>
      <c r="ES88" s="338"/>
      <c r="ET88" s="33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2">
        <v>1</v>
      </c>
      <c r="FR88" s="23">
        <v>1</v>
      </c>
      <c r="FS88" s="23">
        <v>4</v>
      </c>
      <c r="FT88" s="23">
        <v>2</v>
      </c>
      <c r="FU88" s="23">
        <v>3</v>
      </c>
      <c r="FV88" s="8" t="str">
        <f>IF(ISERROR(MATCH(FQ$85,INPUT!C$4:Y$4,0))&lt;&gt;TRUE,MATCH(FQ$85,INPUT!C$4:Y$4,0),"")</f>
        <v/>
      </c>
    </row>
    <row r="89" spans="2:178" x14ac:dyDescent="0.45">
      <c r="B89" s="32" t="s">
        <v>181</v>
      </c>
      <c r="C89" s="55">
        <f>COUNTIF(AO86:AO125,"=TRUE")</f>
        <v>0</v>
      </c>
      <c r="D89" s="55">
        <v>40</v>
      </c>
      <c r="E89" s="41" t="str">
        <f>ROUND(C89/D89*100,0)&amp;"%"</f>
        <v>0%</v>
      </c>
      <c r="F89" s="23">
        <f>LOOKUP(COUNTIF(AO86:AO125,TRUE),FQ87:FQ127,FT87:FT127)</f>
        <v>1</v>
      </c>
      <c r="G89" s="23">
        <v>36</v>
      </c>
      <c r="H89" s="25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38" t="s">
        <v>167</v>
      </c>
      <c r="EO89" s="338"/>
      <c r="EP89" s="338"/>
      <c r="EQ89" s="338"/>
      <c r="ER89" s="338"/>
      <c r="ES89" s="338"/>
      <c r="ET89" s="33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2">
        <v>2</v>
      </c>
      <c r="FR89" s="23">
        <v>2</v>
      </c>
      <c r="FS89" s="23">
        <v>6</v>
      </c>
      <c r="FT89" s="23">
        <v>4</v>
      </c>
      <c r="FU89" s="23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3" t="s">
        <v>256</v>
      </c>
      <c r="C90" s="56">
        <f>COUNTIF(FO86:FO125,"=TRUE")</f>
        <v>0</v>
      </c>
      <c r="D90" s="56">
        <v>40</v>
      </c>
      <c r="E90" s="41" t="str">
        <f>ROUND(C90/D90*100,0)&amp;"%"</f>
        <v>0%</v>
      </c>
      <c r="F90" s="57">
        <f>LOOKUP(COUNTIF(FO86:FO125,TRUE),FQ87:FQ127,FU87:FU127)</f>
        <v>1</v>
      </c>
      <c r="G90" s="57">
        <v>36</v>
      </c>
      <c r="H90" s="25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168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38" t="s">
        <v>167</v>
      </c>
      <c r="EO90" s="338"/>
      <c r="EP90" s="338"/>
      <c r="EQ90" s="338"/>
      <c r="ER90" s="338"/>
      <c r="ES90" s="338"/>
      <c r="ET90" s="33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2">
        <v>3</v>
      </c>
      <c r="FR90" s="23">
        <v>2</v>
      </c>
      <c r="FS90" s="23">
        <v>8</v>
      </c>
      <c r="FT90" s="23">
        <v>6</v>
      </c>
      <c r="FU90" s="23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5" t="s">
        <v>257</v>
      </c>
      <c r="C91" s="36">
        <f>SUM(C87:C90)</f>
        <v>0</v>
      </c>
      <c r="D91" s="36">
        <f>SUM(D87:D90)</f>
        <v>215</v>
      </c>
      <c r="E91" s="41" t="str">
        <f>ROUND(C91/D91*100,0)&amp;"%"</f>
        <v>0%</v>
      </c>
      <c r="F91" s="37">
        <f>ROUND(AVERAGE(F87:F90),0)</f>
        <v>1</v>
      </c>
      <c r="G91" s="54">
        <v>36</v>
      </c>
      <c r="H91" s="38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38" t="s">
        <v>167</v>
      </c>
      <c r="EO91" s="338"/>
      <c r="EP91" s="338"/>
      <c r="EQ91" s="338"/>
      <c r="ER91" s="338"/>
      <c r="ES91" s="338"/>
      <c r="ET91" s="33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2">
        <v>4</v>
      </c>
      <c r="FR91" s="23">
        <v>3</v>
      </c>
      <c r="FS91" s="23">
        <v>10</v>
      </c>
      <c r="FT91" s="23">
        <v>7</v>
      </c>
      <c r="FU91" s="23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168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38" t="s">
        <v>167</v>
      </c>
      <c r="EO92" s="338"/>
      <c r="EP92" s="338"/>
      <c r="EQ92" s="338"/>
      <c r="ER92" s="338"/>
      <c r="ES92" s="338"/>
      <c r="ET92" s="33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2">
        <v>5</v>
      </c>
      <c r="FR92" s="23">
        <v>3</v>
      </c>
      <c r="FS92" s="23">
        <v>11</v>
      </c>
      <c r="FT92" s="23">
        <v>8</v>
      </c>
      <c r="FU92" s="23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38"/>
      <c r="EO93" s="338" t="s">
        <v>167</v>
      </c>
      <c r="EP93" s="338"/>
      <c r="EQ93" s="338"/>
      <c r="ER93" s="338"/>
      <c r="ES93" s="338"/>
      <c r="ET93" s="33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2">
        <v>6</v>
      </c>
      <c r="FR93" s="23">
        <v>4</v>
      </c>
      <c r="FS93" s="23">
        <v>11</v>
      </c>
      <c r="FT93" s="23">
        <v>10</v>
      </c>
      <c r="FU93" s="23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38"/>
      <c r="EO94" s="338" t="s">
        <v>167</v>
      </c>
      <c r="EP94" s="338"/>
      <c r="EQ94" s="338"/>
      <c r="ER94" s="338"/>
      <c r="ES94" s="338"/>
      <c r="ET94" s="33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2">
        <v>7</v>
      </c>
      <c r="FR94" s="23">
        <v>4</v>
      </c>
      <c r="FS94" s="23">
        <v>12</v>
      </c>
      <c r="FT94" s="23">
        <v>10</v>
      </c>
      <c r="FU94" s="23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169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38"/>
      <c r="EO95" s="338" t="s">
        <v>167</v>
      </c>
      <c r="EP95" s="338"/>
      <c r="EQ95" s="338"/>
      <c r="ER95" s="338"/>
      <c r="ES95" s="338"/>
      <c r="ET95" s="33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2">
        <v>8</v>
      </c>
      <c r="FR95" s="23">
        <v>5</v>
      </c>
      <c r="FS95" s="23">
        <v>13</v>
      </c>
      <c r="FT95" s="23">
        <v>11</v>
      </c>
      <c r="FU95" s="23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38"/>
      <c r="EO96" s="338" t="s">
        <v>167</v>
      </c>
      <c r="EP96" s="338"/>
      <c r="EQ96" s="338"/>
      <c r="ER96" s="338"/>
      <c r="ES96" s="338"/>
      <c r="ET96" s="33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2">
        <v>9</v>
      </c>
      <c r="FR96" s="23">
        <v>5</v>
      </c>
      <c r="FS96" s="23">
        <v>13</v>
      </c>
      <c r="FT96" s="23">
        <v>12</v>
      </c>
      <c r="FU96" s="23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169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38"/>
      <c r="EO97" s="338" t="s">
        <v>167</v>
      </c>
      <c r="EP97" s="338"/>
      <c r="EQ97" s="338"/>
      <c r="ER97" s="338"/>
      <c r="ES97" s="338"/>
      <c r="ET97" s="33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2">
        <v>10</v>
      </c>
      <c r="FR97" s="23">
        <v>6</v>
      </c>
      <c r="FS97" s="23">
        <v>13</v>
      </c>
      <c r="FT97" s="23">
        <v>12</v>
      </c>
      <c r="FU97" s="23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38"/>
      <c r="EO98" s="338" t="s">
        <v>167</v>
      </c>
      <c r="EP98" s="338"/>
      <c r="EQ98" s="338"/>
      <c r="ER98" s="338"/>
      <c r="ES98" s="338"/>
      <c r="ET98" s="33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2">
        <v>11</v>
      </c>
      <c r="FR98" s="23">
        <v>6</v>
      </c>
      <c r="FS98" s="23">
        <v>14</v>
      </c>
      <c r="FT98" s="23">
        <v>13</v>
      </c>
      <c r="FU98" s="23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38"/>
      <c r="EO99" s="338" t="s">
        <v>167</v>
      </c>
      <c r="EP99" s="338"/>
      <c r="EQ99" s="338"/>
      <c r="ER99" s="338"/>
      <c r="ES99" s="338"/>
      <c r="ET99" s="33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2">
        <v>12</v>
      </c>
      <c r="FR99" s="23">
        <v>7</v>
      </c>
      <c r="FS99" s="23">
        <v>14</v>
      </c>
      <c r="FT99" s="23">
        <v>14</v>
      </c>
      <c r="FU99" s="23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38"/>
      <c r="EO100" s="338"/>
      <c r="EP100" s="338" t="s">
        <v>167</v>
      </c>
      <c r="EQ100" s="338"/>
      <c r="ER100" s="338"/>
      <c r="ES100" s="338"/>
      <c r="ET100" s="33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2">
        <v>13</v>
      </c>
      <c r="FR100" s="23">
        <v>7</v>
      </c>
      <c r="FS100" s="23">
        <v>15</v>
      </c>
      <c r="FT100" s="23">
        <v>14</v>
      </c>
      <c r="FU100" s="23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38"/>
      <c r="EO101" s="338"/>
      <c r="EP101" s="338" t="s">
        <v>167</v>
      </c>
      <c r="EQ101" s="338"/>
      <c r="ER101" s="338"/>
      <c r="ES101" s="338"/>
      <c r="ET101" s="33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2">
        <v>14</v>
      </c>
      <c r="FR101" s="23">
        <v>7</v>
      </c>
      <c r="FS101" s="23">
        <v>15</v>
      </c>
      <c r="FT101" s="24">
        <v>15</v>
      </c>
      <c r="FU101" s="24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38"/>
      <c r="EO102" s="338"/>
      <c r="EP102" s="338" t="s">
        <v>167</v>
      </c>
      <c r="EQ102" s="338"/>
      <c r="ER102" s="338"/>
      <c r="ES102" s="338"/>
      <c r="ET102" s="33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2">
        <v>15</v>
      </c>
      <c r="FR102" s="23">
        <v>8</v>
      </c>
      <c r="FS102" s="23">
        <v>15</v>
      </c>
      <c r="FT102" s="23">
        <v>16</v>
      </c>
      <c r="FU102" s="23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38"/>
      <c r="EO103" s="338"/>
      <c r="EP103" s="338" t="s">
        <v>167</v>
      </c>
      <c r="EQ103" s="338"/>
      <c r="ER103" s="338"/>
      <c r="ES103" s="338"/>
      <c r="ET103" s="33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2">
        <v>16</v>
      </c>
      <c r="FR103" s="23">
        <v>8</v>
      </c>
      <c r="FS103" s="23">
        <v>15</v>
      </c>
      <c r="FT103" s="23">
        <v>16</v>
      </c>
      <c r="FU103" s="23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38"/>
      <c r="EO104" s="338"/>
      <c r="EP104" s="338" t="s">
        <v>167</v>
      </c>
      <c r="EQ104" s="338"/>
      <c r="ER104" s="338"/>
      <c r="ES104" s="338"/>
      <c r="ET104" s="33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2">
        <v>17</v>
      </c>
      <c r="FR104" s="23">
        <v>8</v>
      </c>
      <c r="FS104" s="23">
        <v>16</v>
      </c>
      <c r="FT104" s="23">
        <v>17</v>
      </c>
      <c r="FU104" s="23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575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38"/>
      <c r="EO105" s="338"/>
      <c r="EP105" s="338" t="s">
        <v>167</v>
      </c>
      <c r="EQ105" s="338"/>
      <c r="ER105" s="338"/>
      <c r="ES105" s="338"/>
      <c r="ET105" s="33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2">
        <v>18</v>
      </c>
      <c r="FR105" s="23">
        <v>9</v>
      </c>
      <c r="FS105" s="23">
        <v>16</v>
      </c>
      <c r="FT105" s="23">
        <v>18</v>
      </c>
      <c r="FU105" s="23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576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38"/>
      <c r="EO106" s="338"/>
      <c r="EP106" s="338"/>
      <c r="EQ106" s="338" t="s">
        <v>167</v>
      </c>
      <c r="ER106" s="338"/>
      <c r="ES106" s="338"/>
      <c r="ET106" s="33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2">
        <v>19</v>
      </c>
      <c r="FR106" s="23">
        <v>9</v>
      </c>
      <c r="FS106" s="23">
        <v>16</v>
      </c>
      <c r="FT106" s="23">
        <v>19</v>
      </c>
      <c r="FU106" s="23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38"/>
      <c r="EO107" s="338"/>
      <c r="EP107" s="338"/>
      <c r="EQ107" s="338" t="s">
        <v>167</v>
      </c>
      <c r="ER107" s="338"/>
      <c r="ES107" s="338"/>
      <c r="ET107" s="33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2">
        <v>20</v>
      </c>
      <c r="FR107" s="23">
        <v>10</v>
      </c>
      <c r="FS107" s="23">
        <v>16</v>
      </c>
      <c r="FT107" s="23">
        <v>19</v>
      </c>
      <c r="FU107" s="23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38"/>
      <c r="EO108" s="338"/>
      <c r="EP108" s="338"/>
      <c r="EQ108" s="338" t="s">
        <v>167</v>
      </c>
      <c r="ER108" s="338"/>
      <c r="ES108" s="338"/>
      <c r="ET108" s="33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2">
        <v>21</v>
      </c>
      <c r="FR108" s="23">
        <v>10</v>
      </c>
      <c r="FS108" s="23">
        <v>17</v>
      </c>
      <c r="FT108" s="23">
        <v>20</v>
      </c>
      <c r="FU108" s="23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38"/>
      <c r="EO109" s="338"/>
      <c r="EP109" s="338"/>
      <c r="EQ109" s="338" t="s">
        <v>167</v>
      </c>
      <c r="ER109" s="338"/>
      <c r="ES109" s="338"/>
      <c r="ET109" s="33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2">
        <v>22</v>
      </c>
      <c r="FR109" s="23">
        <v>10</v>
      </c>
      <c r="FS109" s="23">
        <v>17</v>
      </c>
      <c r="FT109" s="23">
        <v>21</v>
      </c>
      <c r="FU109" s="23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38"/>
      <c r="EO110" s="338"/>
      <c r="EP110" s="338"/>
      <c r="EQ110" s="338" t="s">
        <v>167</v>
      </c>
      <c r="ER110" s="338"/>
      <c r="ES110" s="338"/>
      <c r="ET110" s="33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2">
        <v>23</v>
      </c>
      <c r="FR110" s="25">
        <v>11</v>
      </c>
      <c r="FS110" s="23">
        <v>17</v>
      </c>
      <c r="FT110" s="25">
        <v>21</v>
      </c>
      <c r="FU110" s="25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38"/>
      <c r="EO111" s="338"/>
      <c r="EP111" s="338"/>
      <c r="EQ111" s="338" t="s">
        <v>167</v>
      </c>
      <c r="ER111" s="338"/>
      <c r="ES111" s="338"/>
      <c r="ET111" s="33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2">
        <v>24</v>
      </c>
      <c r="FR111" s="25">
        <v>11</v>
      </c>
      <c r="FS111" s="23">
        <v>18</v>
      </c>
      <c r="FT111" s="23">
        <v>22</v>
      </c>
      <c r="FU111" s="23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168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38"/>
      <c r="EO112" s="338"/>
      <c r="EP112" s="338"/>
      <c r="EQ112" s="338"/>
      <c r="ER112" s="338" t="s">
        <v>167</v>
      </c>
      <c r="ES112" s="338"/>
      <c r="ET112" s="33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2">
        <v>25</v>
      </c>
      <c r="FR112" s="25">
        <v>12</v>
      </c>
      <c r="FS112" s="23">
        <v>18</v>
      </c>
      <c r="FT112" s="23">
        <v>23</v>
      </c>
      <c r="FU112" s="23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38"/>
      <c r="EO113" s="338"/>
      <c r="EP113" s="338"/>
      <c r="EQ113" s="338"/>
      <c r="ER113" s="338" t="s">
        <v>167</v>
      </c>
      <c r="ES113" s="338"/>
      <c r="ET113" s="33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2">
        <v>26</v>
      </c>
      <c r="FR113" s="25">
        <v>12</v>
      </c>
      <c r="FS113" s="23">
        <v>18</v>
      </c>
      <c r="FT113" s="23">
        <v>23</v>
      </c>
      <c r="FU113" s="23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38"/>
      <c r="EO114" s="338"/>
      <c r="EP114" s="338"/>
      <c r="EQ114" s="338"/>
      <c r="ER114" s="338" t="s">
        <v>167</v>
      </c>
      <c r="ES114" s="338"/>
      <c r="ET114" s="33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2">
        <v>27</v>
      </c>
      <c r="FR114" s="23">
        <v>13</v>
      </c>
      <c r="FS114" s="23">
        <v>19</v>
      </c>
      <c r="FT114" s="23">
        <v>24</v>
      </c>
      <c r="FU114" s="23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38"/>
      <c r="EO115" s="338"/>
      <c r="EP115" s="338"/>
      <c r="EQ115" s="338"/>
      <c r="ER115" s="338" t="s">
        <v>167</v>
      </c>
      <c r="ES115" s="338"/>
      <c r="ET115" s="33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2">
        <v>28</v>
      </c>
      <c r="FR115" s="23">
        <v>13</v>
      </c>
      <c r="FS115" s="23">
        <v>19</v>
      </c>
      <c r="FT115" s="23">
        <v>25</v>
      </c>
      <c r="FU115" s="23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38"/>
      <c r="EO116" s="338"/>
      <c r="EP116" s="338"/>
      <c r="EQ116" s="338"/>
      <c r="ER116" s="338" t="s">
        <v>167</v>
      </c>
      <c r="ES116" s="338"/>
      <c r="ET116" s="33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2">
        <v>29</v>
      </c>
      <c r="FR116" s="23">
        <v>14</v>
      </c>
      <c r="FS116" s="23">
        <v>20</v>
      </c>
      <c r="FT116" s="23">
        <v>26</v>
      </c>
      <c r="FU116" s="23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169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38"/>
      <c r="EO117" s="338"/>
      <c r="EP117" s="338"/>
      <c r="EQ117" s="338"/>
      <c r="ER117" s="338" t="s">
        <v>167</v>
      </c>
      <c r="ES117" s="338"/>
      <c r="ET117" s="33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2">
        <v>30</v>
      </c>
      <c r="FR117" s="23">
        <v>14</v>
      </c>
      <c r="FS117" s="24">
        <v>21</v>
      </c>
      <c r="FT117" s="23">
        <v>27</v>
      </c>
      <c r="FU117" s="23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38"/>
      <c r="EO118" s="338"/>
      <c r="EP118" s="338"/>
      <c r="EQ118" s="338"/>
      <c r="ER118" s="338" t="s">
        <v>167</v>
      </c>
      <c r="ES118" s="338"/>
      <c r="ET118" s="33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2">
        <v>31</v>
      </c>
      <c r="FR118" s="23">
        <v>14</v>
      </c>
      <c r="FS118" s="23">
        <v>21</v>
      </c>
      <c r="FT118" s="23">
        <v>28</v>
      </c>
      <c r="FU118" s="23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38"/>
      <c r="EO119" s="338"/>
      <c r="EP119" s="338"/>
      <c r="EQ119" s="338"/>
      <c r="ER119" s="338"/>
      <c r="ES119" s="338" t="s">
        <v>167</v>
      </c>
      <c r="ET119" s="33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2">
        <v>32</v>
      </c>
      <c r="FR119" s="23">
        <v>15</v>
      </c>
      <c r="FS119" s="23">
        <v>22</v>
      </c>
      <c r="FT119" s="23">
        <v>29</v>
      </c>
      <c r="FU119" s="23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577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38"/>
      <c r="EO120" s="338"/>
      <c r="EP120" s="338"/>
      <c r="EQ120" s="338"/>
      <c r="ER120" s="338"/>
      <c r="ES120" s="338" t="s">
        <v>167</v>
      </c>
      <c r="ET120" s="33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2">
        <v>33</v>
      </c>
      <c r="FR120" s="23">
        <v>15</v>
      </c>
      <c r="FS120" s="24">
        <v>22</v>
      </c>
      <c r="FT120" s="23">
        <v>30</v>
      </c>
      <c r="FU120" s="23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38"/>
      <c r="EO121" s="338"/>
      <c r="EP121" s="338"/>
      <c r="EQ121" s="338"/>
      <c r="ER121" s="338"/>
      <c r="ES121" s="338" t="s">
        <v>167</v>
      </c>
      <c r="ET121" s="33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2">
        <v>34</v>
      </c>
      <c r="FR121" s="23">
        <v>15</v>
      </c>
      <c r="FS121" s="23">
        <v>23</v>
      </c>
      <c r="FT121" s="23">
        <v>31</v>
      </c>
      <c r="FU121" s="23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38"/>
      <c r="EO122" s="338"/>
      <c r="EP122" s="338"/>
      <c r="EQ122" s="338"/>
      <c r="ER122" s="338"/>
      <c r="ES122" s="338" t="s">
        <v>167</v>
      </c>
      <c r="ET122" s="33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2">
        <v>35</v>
      </c>
      <c r="FR122" s="23">
        <v>15</v>
      </c>
      <c r="FS122" s="23">
        <v>23</v>
      </c>
      <c r="FT122" s="23">
        <v>32</v>
      </c>
      <c r="FU122" s="23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38"/>
      <c r="EO123" s="338"/>
      <c r="EP123" s="338"/>
      <c r="EQ123" s="338"/>
      <c r="ER123" s="338"/>
      <c r="ES123" s="338" t="s">
        <v>167</v>
      </c>
      <c r="ET123" s="33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2">
        <v>36</v>
      </c>
      <c r="FR123" s="23">
        <v>16</v>
      </c>
      <c r="FS123" s="23">
        <v>24</v>
      </c>
      <c r="FT123" s="23">
        <v>32</v>
      </c>
      <c r="FU123" s="23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38"/>
      <c r="EO124" s="338"/>
      <c r="EP124" s="338"/>
      <c r="EQ124" s="338"/>
      <c r="ER124" s="338"/>
      <c r="ES124" s="338" t="s">
        <v>167</v>
      </c>
      <c r="ET124" s="33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2">
        <v>37</v>
      </c>
      <c r="FR124" s="23">
        <v>16</v>
      </c>
      <c r="FS124" s="23">
        <v>24</v>
      </c>
      <c r="FT124" s="23">
        <v>33</v>
      </c>
      <c r="FU124" s="23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38"/>
      <c r="EO125" s="338"/>
      <c r="EP125" s="338"/>
      <c r="EQ125" s="338"/>
      <c r="ER125" s="338"/>
      <c r="ES125" s="338" t="s">
        <v>167</v>
      </c>
      <c r="ET125" s="33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2">
        <v>38</v>
      </c>
      <c r="FR125" s="23">
        <v>16</v>
      </c>
      <c r="FS125" s="23">
        <v>25</v>
      </c>
      <c r="FT125" s="23">
        <v>34</v>
      </c>
      <c r="FU125" s="23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168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2">
        <v>39</v>
      </c>
      <c r="FR126" s="23">
        <v>17</v>
      </c>
      <c r="FS126" s="23">
        <v>25</v>
      </c>
      <c r="FT126" s="23">
        <v>35</v>
      </c>
      <c r="FU126" s="23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169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2">
        <v>40</v>
      </c>
      <c r="FR127" s="23">
        <v>17</v>
      </c>
      <c r="FS127" s="23">
        <v>26</v>
      </c>
      <c r="FT127" s="23">
        <v>36</v>
      </c>
      <c r="FU127" s="23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2">
        <v>41</v>
      </c>
      <c r="FR128" s="23">
        <v>18</v>
      </c>
      <c r="FS128" s="23">
        <v>26</v>
      </c>
      <c r="FT128" s="23"/>
      <c r="FU128" s="23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2">
        <v>42</v>
      </c>
      <c r="FR129" s="23">
        <v>18</v>
      </c>
      <c r="FS129" s="23">
        <v>26</v>
      </c>
      <c r="FT129" s="23"/>
      <c r="FU129" s="23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2">
        <v>43</v>
      </c>
      <c r="FR130" s="23">
        <v>19</v>
      </c>
      <c r="FS130" s="23">
        <v>27</v>
      </c>
      <c r="FT130" s="23"/>
      <c r="FU130" s="23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2">
        <v>44</v>
      </c>
      <c r="FR131" s="23">
        <v>19</v>
      </c>
      <c r="FS131" s="23">
        <v>27</v>
      </c>
      <c r="FT131" s="23"/>
      <c r="FU131" s="23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2">
        <v>45</v>
      </c>
      <c r="FR132" s="23">
        <v>20</v>
      </c>
      <c r="FS132" s="23">
        <v>28</v>
      </c>
      <c r="FT132" s="23"/>
      <c r="FU132" s="23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2">
        <v>46</v>
      </c>
      <c r="FR133" s="23">
        <v>20</v>
      </c>
      <c r="FS133" s="23">
        <v>28</v>
      </c>
      <c r="FT133" s="23"/>
      <c r="FU133" s="23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576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2">
        <v>47</v>
      </c>
      <c r="FR134" s="23">
        <v>20</v>
      </c>
      <c r="FS134" s="23">
        <v>28</v>
      </c>
      <c r="FT134" s="23"/>
      <c r="FU134" s="23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2">
        <v>48</v>
      </c>
      <c r="FR135" s="23">
        <v>21</v>
      </c>
      <c r="FS135" s="23">
        <v>29</v>
      </c>
      <c r="FT135" s="23"/>
      <c r="FU135" s="23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168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2">
        <v>49</v>
      </c>
      <c r="FR136" s="23">
        <v>21</v>
      </c>
      <c r="FS136" s="24">
        <v>29</v>
      </c>
      <c r="FT136" s="23"/>
      <c r="FU136" s="23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2">
        <v>50</v>
      </c>
      <c r="FR137" s="23">
        <v>21</v>
      </c>
      <c r="FS137" s="23">
        <v>30</v>
      </c>
      <c r="FT137" s="23"/>
      <c r="FU137" s="23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2">
        <v>51</v>
      </c>
      <c r="FR138" s="23">
        <v>22</v>
      </c>
      <c r="FS138" s="23">
        <v>30</v>
      </c>
      <c r="FT138" s="23"/>
      <c r="FU138" s="23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169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2">
        <v>52</v>
      </c>
      <c r="FR139" s="23">
        <v>22</v>
      </c>
      <c r="FS139" s="23">
        <v>31</v>
      </c>
      <c r="FT139" s="23"/>
      <c r="FU139" s="23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168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2">
        <v>53</v>
      </c>
      <c r="FR140" s="23">
        <v>23</v>
      </c>
      <c r="FS140" s="23">
        <v>31</v>
      </c>
      <c r="FT140" s="23"/>
      <c r="FU140" s="23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169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2">
        <v>54</v>
      </c>
      <c r="FR141" s="23">
        <v>23</v>
      </c>
      <c r="FS141" s="24">
        <v>32</v>
      </c>
      <c r="FT141" s="23"/>
      <c r="FU141" s="23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2">
        <v>55</v>
      </c>
      <c r="FR142" s="23">
        <v>23</v>
      </c>
      <c r="FS142" s="23">
        <v>33</v>
      </c>
      <c r="FT142" s="23"/>
      <c r="FU142" s="23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169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2">
        <v>56</v>
      </c>
      <c r="FR143" s="23">
        <v>24</v>
      </c>
      <c r="FS143" s="23">
        <v>33</v>
      </c>
      <c r="FT143" s="23"/>
      <c r="FU143" s="23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168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2">
        <v>57</v>
      </c>
      <c r="FR144" s="23">
        <v>24</v>
      </c>
      <c r="FS144" s="23">
        <v>34</v>
      </c>
      <c r="FT144" s="23"/>
      <c r="FU144" s="23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2">
        <v>58</v>
      </c>
      <c r="FR145" s="23">
        <v>25</v>
      </c>
      <c r="FS145" s="23">
        <v>35</v>
      </c>
      <c r="FT145" s="23"/>
      <c r="FU145" s="23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2">
        <v>59</v>
      </c>
      <c r="FR146" s="23">
        <v>25</v>
      </c>
      <c r="FS146" s="23">
        <v>35</v>
      </c>
      <c r="FT146" s="23"/>
      <c r="FU146" s="23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575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2">
        <v>60</v>
      </c>
      <c r="FR147" s="23">
        <v>26</v>
      </c>
      <c r="FS147" s="23">
        <v>36</v>
      </c>
      <c r="FT147" s="23"/>
      <c r="FU147" s="23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2">
        <v>61</v>
      </c>
      <c r="FR148" s="23">
        <v>26</v>
      </c>
      <c r="FS148" s="23"/>
      <c r="FT148" s="23"/>
      <c r="FU148" s="23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2">
        <v>62</v>
      </c>
      <c r="FR149" s="23">
        <v>27</v>
      </c>
      <c r="FS149" s="23"/>
      <c r="FT149" s="23"/>
      <c r="FU149" s="23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2">
        <v>63</v>
      </c>
      <c r="FR150" s="23">
        <v>28</v>
      </c>
      <c r="FS150" s="23"/>
      <c r="FT150" s="23"/>
      <c r="FU150" s="23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2">
        <v>64</v>
      </c>
      <c r="FR151" s="23">
        <v>28</v>
      </c>
      <c r="FS151" s="23"/>
      <c r="FT151" s="23"/>
      <c r="FU151" s="23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2">
        <v>65</v>
      </c>
      <c r="FR152" s="23">
        <v>29</v>
      </c>
      <c r="FS152" s="23"/>
      <c r="FT152" s="23"/>
      <c r="FU152" s="23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2">
        <v>66</v>
      </c>
      <c r="FR153" s="23">
        <v>30</v>
      </c>
      <c r="FS153" s="23"/>
      <c r="FT153" s="23"/>
      <c r="FU153" s="23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578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2">
        <v>67</v>
      </c>
      <c r="FR154" s="23">
        <v>31</v>
      </c>
      <c r="FS154" s="23"/>
      <c r="FT154" s="23"/>
      <c r="FU154" s="23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2">
        <v>68</v>
      </c>
      <c r="FR155" s="23">
        <v>32</v>
      </c>
      <c r="FS155" s="23"/>
      <c r="FT155" s="23"/>
      <c r="FU155" s="23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2">
        <v>69</v>
      </c>
      <c r="FR156" s="23">
        <v>32</v>
      </c>
      <c r="FS156" s="23"/>
      <c r="FT156" s="23"/>
      <c r="FU156" s="23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579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2">
        <v>70</v>
      </c>
      <c r="FR157" s="23">
        <v>33</v>
      </c>
      <c r="FS157" s="23"/>
      <c r="FT157" s="23"/>
      <c r="FU157" s="23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2">
        <v>71</v>
      </c>
      <c r="FR158" s="23">
        <v>34</v>
      </c>
      <c r="FS158" s="23"/>
      <c r="FT158" s="23"/>
      <c r="FU158" s="23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2">
        <v>72</v>
      </c>
      <c r="FR159" s="23">
        <v>35</v>
      </c>
      <c r="FS159" s="23"/>
      <c r="FT159" s="23"/>
      <c r="FU159" s="23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2">
        <v>73</v>
      </c>
      <c r="FR160" s="23">
        <v>35</v>
      </c>
      <c r="FS160" s="23"/>
      <c r="FT160" s="23"/>
      <c r="FU160" s="23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2">
        <v>74</v>
      </c>
      <c r="FR161" s="23">
        <v>35</v>
      </c>
      <c r="FS161" s="23"/>
      <c r="FT161" s="23"/>
      <c r="FU161" s="23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2">
        <v>75</v>
      </c>
      <c r="FR162" s="23">
        <v>36</v>
      </c>
      <c r="FS162" s="23"/>
      <c r="FT162" s="23"/>
      <c r="FU162" s="23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258</v>
      </c>
      <c r="AR167" s="3"/>
      <c r="CB167" s="16" t="s">
        <v>239</v>
      </c>
      <c r="EJ167" s="3"/>
      <c r="EM167" s="16" t="s">
        <v>186</v>
      </c>
      <c r="FR167" s="467"/>
      <c r="FS167" s="467"/>
      <c r="FT167" s="467"/>
      <c r="FU167" s="467"/>
    </row>
    <row r="168" spans="2:178" ht="21" customHeight="1" x14ac:dyDescent="0.45">
      <c r="B168" s="457" t="s">
        <v>632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X168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88"/>
      <c r="EN168" s="27" t="s">
        <v>485</v>
      </c>
      <c r="EO168" s="27" t="s">
        <v>486</v>
      </c>
      <c r="EP168" s="27" t="s">
        <v>487</v>
      </c>
      <c r="EQ168" s="27" t="s">
        <v>488</v>
      </c>
      <c r="ER168" s="27" t="s">
        <v>489</v>
      </c>
      <c r="ES168" s="27" t="s">
        <v>504</v>
      </c>
      <c r="ET168" s="27" t="s">
        <v>505</v>
      </c>
      <c r="EU168" s="27" t="s">
        <v>574</v>
      </c>
      <c r="EV168" s="27" t="s">
        <v>144</v>
      </c>
      <c r="EW168" s="27" t="s">
        <v>145</v>
      </c>
      <c r="EX168" s="27" t="s">
        <v>146</v>
      </c>
      <c r="EY168" s="27" t="s">
        <v>187</v>
      </c>
      <c r="EZ168" s="27" t="s">
        <v>147</v>
      </c>
      <c r="FA168" s="27" t="s">
        <v>188</v>
      </c>
      <c r="FB168" s="27" t="s">
        <v>148</v>
      </c>
      <c r="FC168" s="27" t="s">
        <v>153</v>
      </c>
      <c r="FD168" s="27" t="s">
        <v>141</v>
      </c>
      <c r="FE168" s="27" t="s">
        <v>142</v>
      </c>
      <c r="FF168" s="27" t="s">
        <v>149</v>
      </c>
      <c r="FG168" s="27" t="s">
        <v>150</v>
      </c>
      <c r="FH168" s="27" t="s">
        <v>189</v>
      </c>
      <c r="FI168" s="27" t="s">
        <v>143</v>
      </c>
      <c r="FJ168" s="27" t="s">
        <v>151</v>
      </c>
      <c r="FK168" s="27" t="s">
        <v>152</v>
      </c>
      <c r="FL168" s="25"/>
      <c r="FQ168" s="469" t="s">
        <v>208</v>
      </c>
      <c r="FR168" s="470"/>
      <c r="FS168" s="470"/>
      <c r="FT168" s="470"/>
      <c r="FU168" s="471"/>
      <c r="FV168" s="20"/>
    </row>
    <row r="169" spans="2:178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2" t="s">
        <v>190</v>
      </c>
      <c r="FR169" s="22" t="s">
        <v>191</v>
      </c>
      <c r="FS169" s="22" t="s">
        <v>180</v>
      </c>
      <c r="FT169" s="22" t="s">
        <v>192</v>
      </c>
      <c r="FU169" s="22" t="s">
        <v>193</v>
      </c>
      <c r="FV169" s="8" t="str">
        <f>IF(ISERROR(MATCH(FQ$168,INPUT!C$4:Y$4,0))&lt;&gt;TRUE,MATCH(FQ$168,INPUT!C$4:Y$4,0),"")</f>
        <v/>
      </c>
    </row>
    <row r="170" spans="2:178" x14ac:dyDescent="0.45">
      <c r="B170" s="31" t="s">
        <v>255</v>
      </c>
      <c r="C170" s="55">
        <f>COUNTIF(BZ169:BZ243,"=TRUE")</f>
        <v>0</v>
      </c>
      <c r="D170" s="55">
        <v>75</v>
      </c>
      <c r="E170" s="41" t="str">
        <f>ROUND(C170/D170*100,0)&amp;"%"</f>
        <v>0%</v>
      </c>
      <c r="F170" s="23">
        <f>LOOKUP(COUNTIF(BZ169:BZ243,TRUE),FQ170:FQ245,FR170:FR245)</f>
        <v>0</v>
      </c>
      <c r="G170" s="23">
        <v>36</v>
      </c>
      <c r="H170" s="25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2">
        <v>0</v>
      </c>
      <c r="FR170" s="23"/>
      <c r="FS170" s="23"/>
      <c r="FT170" s="23"/>
      <c r="FU170" s="23"/>
      <c r="FV170" s="8" t="str">
        <f>IF(ISERROR(MATCH(FQ$168,INPUT!C$4:Y$4,0))&lt;&gt;TRUE,MATCH(FQ$168,INPUT!C$4:Y$4,0),"")</f>
        <v/>
      </c>
    </row>
    <row r="171" spans="2:178" x14ac:dyDescent="0.45">
      <c r="B171" s="32" t="s">
        <v>180</v>
      </c>
      <c r="C171" s="55">
        <f>COUNTIF(EK169:EK228,"=TRUE")</f>
        <v>0</v>
      </c>
      <c r="D171" s="55">
        <v>60</v>
      </c>
      <c r="E171" s="41" t="str">
        <f>ROUND(C171/D171*100,0)&amp;"%"</f>
        <v>0%</v>
      </c>
      <c r="F171" s="23">
        <f>LOOKUP(COUNTIF(EK169:EK228,TRUE),FQ170:FQ230,FS170:FS230)</f>
        <v>0</v>
      </c>
      <c r="G171" s="23">
        <v>36</v>
      </c>
      <c r="H171" s="25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2">
        <v>1</v>
      </c>
      <c r="FR171" s="23"/>
      <c r="FS171" s="23"/>
      <c r="FT171" s="23"/>
      <c r="FU171" s="23"/>
      <c r="FV171" s="8" t="str">
        <f>IF(ISERROR(MATCH(FQ$168,INPUT!C$4:Y$4,0))&lt;&gt;TRUE,MATCH(FQ$168,INPUT!C$4:Y$4,0),"")</f>
        <v/>
      </c>
    </row>
    <row r="172" spans="2:178" x14ac:dyDescent="0.45">
      <c r="B172" s="32" t="s">
        <v>181</v>
      </c>
      <c r="C172" s="55">
        <f>COUNTIF(AO169:AO208,"=TRUE")</f>
        <v>0</v>
      </c>
      <c r="D172" s="55">
        <v>40</v>
      </c>
      <c r="E172" s="41" t="str">
        <f>ROUND(C172/D172*100,0)&amp;"%"</f>
        <v>0%</v>
      </c>
      <c r="F172" s="23">
        <f>LOOKUP(COUNTIF(AO169:AO208,TRUE),FQ170:FQ210,FT170:FT210)</f>
        <v>0</v>
      </c>
      <c r="G172" s="23">
        <v>36</v>
      </c>
      <c r="H172" s="25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2">
        <v>2</v>
      </c>
      <c r="FR172" s="23"/>
      <c r="FS172" s="23"/>
      <c r="FT172" s="23"/>
      <c r="FU172" s="23"/>
      <c r="FV172" s="8" t="str">
        <f>IF(ISERROR(MATCH(FQ$168,INPUT!C$4:Y$4,0))&lt;&gt;TRUE,MATCH(FQ$168,INPUT!C$4:Y$4,0),"")</f>
        <v/>
      </c>
    </row>
    <row r="173" spans="2:178" ht="14.65" thickBot="1" x14ac:dyDescent="0.5">
      <c r="B173" s="33" t="s">
        <v>256</v>
      </c>
      <c r="C173" s="56">
        <f>COUNTIF(FO169:FO208,"=TRUE")</f>
        <v>0</v>
      </c>
      <c r="D173" s="56">
        <v>40</v>
      </c>
      <c r="E173" s="41" t="str">
        <f>ROUND(C173/D173*100,0)&amp;"%"</f>
        <v>0%</v>
      </c>
      <c r="F173" s="57">
        <f>LOOKUP(COUNTIF(FO169:FO208,TRUE),FQ170:FQ210,FU170:FU210)</f>
        <v>0</v>
      </c>
      <c r="G173" s="57">
        <v>36</v>
      </c>
      <c r="H173" s="25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2">
        <v>3</v>
      </c>
      <c r="FR173" s="23"/>
      <c r="FS173" s="23"/>
      <c r="FT173" s="23"/>
      <c r="FU173" s="23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5" t="s">
        <v>257</v>
      </c>
      <c r="C174" s="36">
        <f>SUM(C170:C173)</f>
        <v>0</v>
      </c>
      <c r="D174" s="36">
        <f>SUM(D170:D173)</f>
        <v>215</v>
      </c>
      <c r="E174" s="41" t="str">
        <f>ROUND(C174/D174*100,0)&amp;"%"</f>
        <v>0%</v>
      </c>
      <c r="F174" s="37">
        <f>ROUND(AVERAGE(F170:F173),0)</f>
        <v>0</v>
      </c>
      <c r="G174" s="54">
        <v>36</v>
      </c>
      <c r="H174" s="38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2">
        <v>4</v>
      </c>
      <c r="FR174" s="23"/>
      <c r="FS174" s="23"/>
      <c r="FT174" s="23"/>
      <c r="FU174" s="23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2">
        <v>5</v>
      </c>
      <c r="FR175" s="23"/>
      <c r="FS175" s="23"/>
      <c r="FT175" s="23"/>
      <c r="FU175" s="23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2">
        <v>6</v>
      </c>
      <c r="FR176" s="23"/>
      <c r="FS176" s="23"/>
      <c r="FT176" s="23"/>
      <c r="FU176" s="23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2">
        <v>7</v>
      </c>
      <c r="FR177" s="23"/>
      <c r="FS177" s="23"/>
      <c r="FT177" s="23"/>
      <c r="FU177" s="23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2">
        <v>8</v>
      </c>
      <c r="FR178" s="23"/>
      <c r="FS178" s="23"/>
      <c r="FT178" s="23"/>
      <c r="FU178" s="23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2">
        <v>9</v>
      </c>
      <c r="FR179" s="23"/>
      <c r="FS179" s="23"/>
      <c r="FT179" s="23"/>
      <c r="FU179" s="23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2">
        <v>10</v>
      </c>
      <c r="FR180" s="23"/>
      <c r="FS180" s="23"/>
      <c r="FT180" s="23"/>
      <c r="FU180" s="23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2">
        <v>11</v>
      </c>
      <c r="FR181" s="23"/>
      <c r="FS181" s="23"/>
      <c r="FT181" s="23"/>
      <c r="FU181" s="23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2">
        <v>12</v>
      </c>
      <c r="FR182" s="23"/>
      <c r="FS182" s="23"/>
      <c r="FT182" s="23"/>
      <c r="FU182" s="23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2">
        <v>13</v>
      </c>
      <c r="FR183" s="23"/>
      <c r="FS183" s="23"/>
      <c r="FT183" s="23"/>
      <c r="FU183" s="23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2">
        <v>14</v>
      </c>
      <c r="FR184" s="23"/>
      <c r="FS184" s="23"/>
      <c r="FT184" s="24"/>
      <c r="FU184" s="24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2">
        <v>15</v>
      </c>
      <c r="FR185" s="23"/>
      <c r="FS185" s="23"/>
      <c r="FT185" s="23"/>
      <c r="FU185" s="23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2">
        <v>16</v>
      </c>
      <c r="FR186" s="23"/>
      <c r="FS186" s="23"/>
      <c r="FT186" s="23"/>
      <c r="FU186" s="23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2">
        <v>17</v>
      </c>
      <c r="FR187" s="23"/>
      <c r="FS187" s="23"/>
      <c r="FT187" s="23"/>
      <c r="FU187" s="23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2">
        <v>18</v>
      </c>
      <c r="FR188" s="23"/>
      <c r="FS188" s="23"/>
      <c r="FT188" s="23"/>
      <c r="FU188" s="23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2">
        <v>19</v>
      </c>
      <c r="FR189" s="23"/>
      <c r="FS189" s="23"/>
      <c r="FT189" s="23"/>
      <c r="FU189" s="23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2">
        <v>20</v>
      </c>
      <c r="FR190" s="23"/>
      <c r="FS190" s="23"/>
      <c r="FT190" s="23"/>
      <c r="FU190" s="23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2">
        <v>21</v>
      </c>
      <c r="FR191" s="23"/>
      <c r="FS191" s="23"/>
      <c r="FT191" s="23"/>
      <c r="FU191" s="23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2">
        <v>22</v>
      </c>
      <c r="FR192" s="23"/>
      <c r="FS192" s="23"/>
      <c r="FT192" s="23"/>
      <c r="FU192" s="23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2">
        <v>23</v>
      </c>
      <c r="FR193" s="25"/>
      <c r="FS193" s="23"/>
      <c r="FT193" s="25"/>
      <c r="FU193" s="25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2">
        <v>24</v>
      </c>
      <c r="FR194" s="23"/>
      <c r="FS194" s="23"/>
      <c r="FT194" s="23"/>
      <c r="FU194" s="23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2">
        <v>25</v>
      </c>
      <c r="FR195" s="23"/>
      <c r="FS195" s="23"/>
      <c r="FT195" s="23"/>
      <c r="FU195" s="23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2">
        <v>26</v>
      </c>
      <c r="FR196" s="23"/>
      <c r="FS196" s="23"/>
      <c r="FT196" s="23"/>
      <c r="FU196" s="23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2">
        <v>27</v>
      </c>
      <c r="FR197" s="23"/>
      <c r="FS197" s="23"/>
      <c r="FT197" s="23"/>
      <c r="FU197" s="23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2">
        <v>28</v>
      </c>
      <c r="FR198" s="23"/>
      <c r="FS198" s="23"/>
      <c r="FT198" s="23"/>
      <c r="FU198" s="23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2">
        <v>29</v>
      </c>
      <c r="FR199" s="23"/>
      <c r="FS199" s="23"/>
      <c r="FT199" s="23"/>
      <c r="FU199" s="23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2">
        <v>30</v>
      </c>
      <c r="FR200" s="23"/>
      <c r="FS200" s="24"/>
      <c r="FT200" s="23"/>
      <c r="FU200" s="23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2">
        <v>31</v>
      </c>
      <c r="FR201" s="23"/>
      <c r="FS201" s="23"/>
      <c r="FT201" s="23"/>
      <c r="FU201" s="23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2">
        <v>32</v>
      </c>
      <c r="FR202" s="23"/>
      <c r="FS202" s="23"/>
      <c r="FT202" s="23"/>
      <c r="FU202" s="23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2">
        <v>33</v>
      </c>
      <c r="FR203" s="23"/>
      <c r="FS203" s="24"/>
      <c r="FT203" s="23"/>
      <c r="FU203" s="23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2">
        <v>34</v>
      </c>
      <c r="FR204" s="23"/>
      <c r="FS204" s="23"/>
      <c r="FT204" s="23"/>
      <c r="FU204" s="23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2">
        <v>35</v>
      </c>
      <c r="FR205" s="23"/>
      <c r="FS205" s="23"/>
      <c r="FT205" s="23"/>
      <c r="FU205" s="23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2">
        <v>36</v>
      </c>
      <c r="FR206" s="23"/>
      <c r="FS206" s="23"/>
      <c r="FT206" s="23"/>
      <c r="FU206" s="23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2">
        <v>37</v>
      </c>
      <c r="FR207" s="23"/>
      <c r="FS207" s="23"/>
      <c r="FT207" s="23"/>
      <c r="FU207" s="23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2">
        <v>38</v>
      </c>
      <c r="FR208" s="23"/>
      <c r="FS208" s="23"/>
      <c r="FT208" s="23"/>
      <c r="FU208" s="23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2">
        <v>39</v>
      </c>
      <c r="FR209" s="23"/>
      <c r="FS209" s="23"/>
      <c r="FT209" s="23"/>
      <c r="FU209" s="23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2">
        <v>40</v>
      </c>
      <c r="FR210" s="23"/>
      <c r="FS210" s="23"/>
      <c r="FT210" s="23"/>
      <c r="FU210" s="23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2">
        <v>41</v>
      </c>
      <c r="FR211" s="23"/>
      <c r="FS211" s="23"/>
      <c r="FT211" s="23"/>
      <c r="FU211" s="23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2">
        <v>42</v>
      </c>
      <c r="FR212" s="23"/>
      <c r="FS212" s="23"/>
      <c r="FT212" s="23"/>
      <c r="FU212" s="23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2">
        <v>43</v>
      </c>
      <c r="FR213" s="23"/>
      <c r="FS213" s="23"/>
      <c r="FT213" s="23"/>
      <c r="FU213" s="23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2">
        <v>44</v>
      </c>
      <c r="FR214" s="23"/>
      <c r="FS214" s="23"/>
      <c r="FT214" s="23"/>
      <c r="FU214" s="23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2">
        <v>45</v>
      </c>
      <c r="FR215" s="23"/>
      <c r="FS215" s="23"/>
      <c r="FT215" s="23"/>
      <c r="FU215" s="23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2">
        <v>46</v>
      </c>
      <c r="FR216" s="23"/>
      <c r="FS216" s="23"/>
      <c r="FT216" s="23"/>
      <c r="FU216" s="23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2">
        <v>47</v>
      </c>
      <c r="FR217" s="23"/>
      <c r="FS217" s="23"/>
      <c r="FT217" s="23"/>
      <c r="FU217" s="23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2">
        <v>48</v>
      </c>
      <c r="FR218" s="23"/>
      <c r="FS218" s="23"/>
      <c r="FT218" s="23"/>
      <c r="FU218" s="23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2">
        <v>49</v>
      </c>
      <c r="FR219" s="23"/>
      <c r="FS219" s="24"/>
      <c r="FT219" s="23"/>
      <c r="FU219" s="23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2">
        <v>50</v>
      </c>
      <c r="FR220" s="23"/>
      <c r="FS220" s="23"/>
      <c r="FT220" s="23"/>
      <c r="FU220" s="23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2">
        <v>51</v>
      </c>
      <c r="FR221" s="23"/>
      <c r="FS221" s="23"/>
      <c r="FT221" s="23"/>
      <c r="FU221" s="23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2">
        <v>52</v>
      </c>
      <c r="FR222" s="23"/>
      <c r="FS222" s="23"/>
      <c r="FT222" s="23"/>
      <c r="FU222" s="23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2">
        <v>53</v>
      </c>
      <c r="FR223" s="23"/>
      <c r="FS223" s="23"/>
      <c r="FT223" s="23"/>
      <c r="FU223" s="23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2">
        <v>54</v>
      </c>
      <c r="FR224" s="23"/>
      <c r="FS224" s="24"/>
      <c r="FT224" s="23"/>
      <c r="FU224" s="23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2">
        <v>55</v>
      </c>
      <c r="FR225" s="23"/>
      <c r="FS225" s="23"/>
      <c r="FT225" s="23"/>
      <c r="FU225" s="23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2">
        <v>56</v>
      </c>
      <c r="FR226" s="23"/>
      <c r="FS226" s="23"/>
      <c r="FT226" s="23"/>
      <c r="FU226" s="23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2">
        <v>57</v>
      </c>
      <c r="FR227" s="23"/>
      <c r="FS227" s="23"/>
      <c r="FT227" s="23"/>
      <c r="FU227" s="23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2">
        <v>58</v>
      </c>
      <c r="FR228" s="23"/>
      <c r="FS228" s="23"/>
      <c r="FT228" s="23"/>
      <c r="FU228" s="23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2">
        <v>59</v>
      </c>
      <c r="FR229" s="23"/>
      <c r="FS229" s="23"/>
      <c r="FT229" s="23"/>
      <c r="FU229" s="23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2">
        <v>60</v>
      </c>
      <c r="FR230" s="23"/>
      <c r="FS230" s="23"/>
      <c r="FT230" s="23"/>
      <c r="FU230" s="23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2">
        <v>61</v>
      </c>
      <c r="FR231" s="23"/>
      <c r="FS231" s="23"/>
      <c r="FT231" s="23"/>
      <c r="FU231" s="23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2">
        <v>62</v>
      </c>
      <c r="FR232" s="23"/>
      <c r="FS232" s="23"/>
      <c r="FT232" s="23"/>
      <c r="FU232" s="23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2">
        <v>63</v>
      </c>
      <c r="FR233" s="23"/>
      <c r="FS233" s="23"/>
      <c r="FT233" s="23"/>
      <c r="FU233" s="23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2">
        <v>64</v>
      </c>
      <c r="FR234" s="23"/>
      <c r="FS234" s="23"/>
      <c r="FT234" s="23"/>
      <c r="FU234" s="23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2">
        <v>65</v>
      </c>
      <c r="FR235" s="23"/>
      <c r="FS235" s="23"/>
      <c r="FT235" s="23"/>
      <c r="FU235" s="23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2">
        <v>66</v>
      </c>
      <c r="FR236" s="23"/>
      <c r="FS236" s="23"/>
      <c r="FT236" s="23"/>
      <c r="FU236" s="23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2">
        <v>67</v>
      </c>
      <c r="FR237" s="23"/>
      <c r="FS237" s="23"/>
      <c r="FT237" s="23"/>
      <c r="FU237" s="23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2">
        <v>68</v>
      </c>
      <c r="FR238" s="23"/>
      <c r="FS238" s="23"/>
      <c r="FT238" s="23"/>
      <c r="FU238" s="23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2">
        <v>69</v>
      </c>
      <c r="FR239" s="23"/>
      <c r="FS239" s="23"/>
      <c r="FT239" s="23"/>
      <c r="FU239" s="23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2">
        <v>70</v>
      </c>
      <c r="FR240" s="23"/>
      <c r="FS240" s="23"/>
      <c r="FT240" s="23"/>
      <c r="FU240" s="23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2">
        <v>71</v>
      </c>
      <c r="FR241" s="23"/>
      <c r="FS241" s="23"/>
      <c r="FT241" s="23"/>
      <c r="FU241" s="23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2">
        <v>72</v>
      </c>
      <c r="FR242" s="23"/>
      <c r="FS242" s="23"/>
      <c r="FT242" s="23"/>
      <c r="FU242" s="23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2">
        <v>73</v>
      </c>
      <c r="FR243" s="23"/>
      <c r="FS243" s="23"/>
      <c r="FT243" s="23"/>
      <c r="FU243" s="23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2">
        <v>74</v>
      </c>
      <c r="FR244" s="23"/>
      <c r="FS244" s="23"/>
      <c r="FT244" s="23"/>
      <c r="FU244" s="23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2">
        <v>75</v>
      </c>
      <c r="FR245" s="23"/>
      <c r="FS245" s="23"/>
      <c r="FT245" s="23"/>
      <c r="FU245" s="23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258</v>
      </c>
      <c r="AR250" s="3"/>
      <c r="CB250" s="16" t="s">
        <v>239</v>
      </c>
      <c r="EJ250" s="3"/>
      <c r="EM250" s="16" t="s">
        <v>186</v>
      </c>
      <c r="FR250" s="467"/>
      <c r="FS250" s="467"/>
      <c r="FT250" s="467"/>
      <c r="FU250" s="467"/>
    </row>
    <row r="251" spans="2:178" ht="21" customHeight="1" x14ac:dyDescent="0.45">
      <c r="B251" s="457" t="s">
        <v>309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19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88"/>
      <c r="EN251" s="27" t="s">
        <v>485</v>
      </c>
      <c r="EO251" s="27" t="s">
        <v>486</v>
      </c>
      <c r="EP251" s="27" t="s">
        <v>487</v>
      </c>
      <c r="EQ251" s="27" t="s">
        <v>488</v>
      </c>
      <c r="ER251" s="27" t="s">
        <v>489</v>
      </c>
      <c r="ES251" s="27" t="s">
        <v>504</v>
      </c>
      <c r="ET251" s="27" t="s">
        <v>505</v>
      </c>
      <c r="EU251" s="27" t="s">
        <v>574</v>
      </c>
      <c r="EV251" s="27" t="s">
        <v>144</v>
      </c>
      <c r="EW251" s="27" t="s">
        <v>145</v>
      </c>
      <c r="EX251" s="27" t="s">
        <v>146</v>
      </c>
      <c r="EY251" s="27" t="s">
        <v>187</v>
      </c>
      <c r="EZ251" s="27" t="s">
        <v>147</v>
      </c>
      <c r="FA251" s="27" t="s">
        <v>188</v>
      </c>
      <c r="FB251" s="27" t="s">
        <v>148</v>
      </c>
      <c r="FC251" s="27" t="s">
        <v>153</v>
      </c>
      <c r="FD251" s="27" t="s">
        <v>141</v>
      </c>
      <c r="FE251" s="27" t="s">
        <v>142</v>
      </c>
      <c r="FF251" s="27" t="s">
        <v>149</v>
      </c>
      <c r="FG251" s="27" t="s">
        <v>150</v>
      </c>
      <c r="FH251" s="27" t="s">
        <v>189</v>
      </c>
      <c r="FI251" s="27" t="s">
        <v>143</v>
      </c>
      <c r="FJ251" s="27" t="s">
        <v>151</v>
      </c>
      <c r="FK251" s="27" t="s">
        <v>152</v>
      </c>
      <c r="FL251" s="25"/>
      <c r="FQ251" s="469" t="s">
        <v>210</v>
      </c>
      <c r="FR251" s="470"/>
      <c r="FS251" s="470"/>
      <c r="FT251" s="470"/>
      <c r="FU251" s="471"/>
      <c r="FV251" s="20"/>
    </row>
    <row r="252" spans="2:178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2" t="s">
        <v>190</v>
      </c>
      <c r="FR252" s="22" t="s">
        <v>191</v>
      </c>
      <c r="FS252" s="22" t="s">
        <v>180</v>
      </c>
      <c r="FT252" s="22" t="s">
        <v>192</v>
      </c>
      <c r="FU252" s="22" t="s">
        <v>193</v>
      </c>
      <c r="FV252" s="8" t="str">
        <f>IF(ISERROR(MATCH(FQ$251,INPUT!C$4:Y$4,0))&lt;&gt;TRUE,MATCH(FQ$251,INPUT!C$4:Y$4,0),"")</f>
        <v/>
      </c>
    </row>
    <row r="253" spans="2:178" x14ac:dyDescent="0.45">
      <c r="B253" s="31" t="s">
        <v>255</v>
      </c>
      <c r="C253" s="55">
        <f>COUNTIF(BZ252:BZ326,"=TRUE")</f>
        <v>0</v>
      </c>
      <c r="D253" s="55">
        <v>75</v>
      </c>
      <c r="E253" s="41" t="str">
        <f>ROUND(C253/D253*100,0)&amp;"%"</f>
        <v>0%</v>
      </c>
      <c r="F253" s="23">
        <f>LOOKUP(COUNTIF(BZ252:BZ326,TRUE),FQ253:FQ328,FR253:FR328)</f>
        <v>0</v>
      </c>
      <c r="G253" s="23">
        <v>36</v>
      </c>
      <c r="H253" s="25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169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2">
        <v>0</v>
      </c>
      <c r="FR253" s="23"/>
      <c r="FS253" s="23"/>
      <c r="FT253" s="23"/>
      <c r="FU253" s="23"/>
      <c r="FV253" s="8" t="str">
        <f>IF(ISERROR(MATCH(FQ$251,INPUT!C$4:Y$4,0))&lt;&gt;TRUE,MATCH(FQ$251,INPUT!C$4:Y$4,0),"")</f>
        <v/>
      </c>
    </row>
    <row r="254" spans="2:178" x14ac:dyDescent="0.45">
      <c r="B254" s="32" t="s">
        <v>180</v>
      </c>
      <c r="C254" s="55">
        <f>COUNTIF(EK252:EK311,"=TRUE")</f>
        <v>0</v>
      </c>
      <c r="D254" s="55">
        <v>60</v>
      </c>
      <c r="E254" s="41" t="str">
        <f>ROUND(C254/D254*100,0)&amp;"%"</f>
        <v>0%</v>
      </c>
      <c r="F254" s="23">
        <f>LOOKUP(COUNTIF(EK252:EK311,TRUE),FQ253:FQ313,FS253:FS313)</f>
        <v>0</v>
      </c>
      <c r="G254" s="23">
        <v>36</v>
      </c>
      <c r="H254" s="25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2">
        <v>1</v>
      </c>
      <c r="FR254" s="23"/>
      <c r="FS254" s="23"/>
      <c r="FT254" s="23"/>
      <c r="FU254" s="23"/>
      <c r="FV254" s="8" t="str">
        <f>IF(ISERROR(MATCH(FQ$251,INPUT!C$4:Y$4,0))&lt;&gt;TRUE,MATCH(FQ$251,INPUT!C$4:Y$4,0),"")</f>
        <v/>
      </c>
    </row>
    <row r="255" spans="2:178" x14ac:dyDescent="0.45">
      <c r="B255" s="32" t="s">
        <v>181</v>
      </c>
      <c r="C255" s="55">
        <f>COUNTIF(AO252:AO291,"=TRUE")</f>
        <v>0</v>
      </c>
      <c r="D255" s="55">
        <v>40</v>
      </c>
      <c r="E255" s="41" t="str">
        <f>ROUND(C255/D255*100,0)&amp;"%"</f>
        <v>0%</v>
      </c>
      <c r="F255" s="23">
        <f>LOOKUP(COUNTIF(AO252:AO291,TRUE),FQ253:FQ293,FT253:FT293)</f>
        <v>0</v>
      </c>
      <c r="G255" s="23">
        <v>36</v>
      </c>
      <c r="H255" s="25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2">
        <v>2</v>
      </c>
      <c r="FR255" s="23"/>
      <c r="FS255" s="23"/>
      <c r="FT255" s="23"/>
      <c r="FU255" s="23"/>
      <c r="FV255" s="8" t="str">
        <f>IF(ISERROR(MATCH(FQ$251,INPUT!C$4:Y$4,0))&lt;&gt;TRUE,MATCH(FQ$251,INPUT!C$4:Y$4,0),"")</f>
        <v/>
      </c>
    </row>
    <row r="256" spans="2:178" ht="14.65" thickBot="1" x14ac:dyDescent="0.5">
      <c r="B256" s="33" t="s">
        <v>256</v>
      </c>
      <c r="C256" s="56">
        <f>COUNTIF(FO252:FO291,"=TRUE")</f>
        <v>0</v>
      </c>
      <c r="D256" s="56">
        <v>40</v>
      </c>
      <c r="E256" s="41" t="str">
        <f>ROUND(C256/D256*100,0)&amp;"%"</f>
        <v>0%</v>
      </c>
      <c r="F256" s="57">
        <f>LOOKUP(COUNTIF(FO252:FO291,TRUE),FQ253:FQ293,FU253:FU293)</f>
        <v>0</v>
      </c>
      <c r="G256" s="57">
        <v>36</v>
      </c>
      <c r="H256" s="25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168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2">
        <v>3</v>
      </c>
      <c r="FR256" s="23"/>
      <c r="FS256" s="23"/>
      <c r="FT256" s="23"/>
      <c r="FU256" s="23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5" t="s">
        <v>257</v>
      </c>
      <c r="C257" s="36">
        <f>SUM(C253:C256)</f>
        <v>0</v>
      </c>
      <c r="D257" s="36">
        <f>SUM(D253:D256)</f>
        <v>215</v>
      </c>
      <c r="E257" s="41" t="str">
        <f>ROUND(C257/D257*100,0)&amp;"%"</f>
        <v>0%</v>
      </c>
      <c r="F257" s="37">
        <f>ROUND(AVERAGE(F253:F256),0)</f>
        <v>0</v>
      </c>
      <c r="G257" s="54">
        <v>36</v>
      </c>
      <c r="H257" s="38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2">
        <v>4</v>
      </c>
      <c r="FR257" s="23"/>
      <c r="FS257" s="23"/>
      <c r="FT257" s="23"/>
      <c r="FU257" s="23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168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2">
        <v>5</v>
      </c>
      <c r="FR258" s="23"/>
      <c r="FS258" s="23"/>
      <c r="FT258" s="23"/>
      <c r="FU258" s="23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2">
        <v>6</v>
      </c>
      <c r="FR259" s="23"/>
      <c r="FS259" s="23"/>
      <c r="FT259" s="23"/>
      <c r="FU259" s="23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2">
        <v>7</v>
      </c>
      <c r="FR260" s="23"/>
      <c r="FS260" s="23"/>
      <c r="FT260" s="23"/>
      <c r="FU260" s="23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2">
        <v>8</v>
      </c>
      <c r="FR261" s="23"/>
      <c r="FS261" s="23"/>
      <c r="FT261" s="23"/>
      <c r="FU261" s="23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168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2">
        <v>9</v>
      </c>
      <c r="FR262" s="23"/>
      <c r="FS262" s="23"/>
      <c r="FT262" s="23"/>
      <c r="FU262" s="23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2">
        <v>10</v>
      </c>
      <c r="FR263" s="23"/>
      <c r="FS263" s="23"/>
      <c r="FT263" s="23"/>
      <c r="FU263" s="23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2">
        <v>11</v>
      </c>
      <c r="FR264" s="23"/>
      <c r="FS264" s="23"/>
      <c r="FT264" s="23"/>
      <c r="FU264" s="23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2">
        <v>12</v>
      </c>
      <c r="FR265" s="23"/>
      <c r="FS265" s="23"/>
      <c r="FT265" s="23"/>
      <c r="FU265" s="23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2">
        <v>13</v>
      </c>
      <c r="FR266" s="23"/>
      <c r="FS266" s="23"/>
      <c r="FT266" s="23"/>
      <c r="FU266" s="23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2">
        <v>14</v>
      </c>
      <c r="FR267" s="23"/>
      <c r="FS267" s="23"/>
      <c r="FT267" s="24"/>
      <c r="FU267" s="24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2">
        <v>15</v>
      </c>
      <c r="FR268" s="23"/>
      <c r="FS268" s="23"/>
      <c r="FT268" s="23"/>
      <c r="FU268" s="23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2">
        <v>16</v>
      </c>
      <c r="FR269" s="23"/>
      <c r="FS269" s="23"/>
      <c r="FT269" s="23"/>
      <c r="FU269" s="23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2">
        <v>17</v>
      </c>
      <c r="FR270" s="23"/>
      <c r="FS270" s="23"/>
      <c r="FT270" s="23"/>
      <c r="FU270" s="23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169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2">
        <v>18</v>
      </c>
      <c r="FR271" s="23"/>
      <c r="FS271" s="23"/>
      <c r="FT271" s="23"/>
      <c r="FU271" s="23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2">
        <v>19</v>
      </c>
      <c r="FR272" s="23"/>
      <c r="FS272" s="23"/>
      <c r="FT272" s="23"/>
      <c r="FU272" s="23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169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2">
        <v>20</v>
      </c>
      <c r="FR273" s="23"/>
      <c r="FS273" s="23"/>
      <c r="FT273" s="23"/>
      <c r="FU273" s="23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2">
        <v>21</v>
      </c>
      <c r="FR274" s="23"/>
      <c r="FS274" s="23"/>
      <c r="FT274" s="23"/>
      <c r="FU274" s="23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2">
        <v>22</v>
      </c>
      <c r="FR275" s="23"/>
      <c r="FS275" s="23"/>
      <c r="FT275" s="23"/>
      <c r="FU275" s="23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2">
        <v>23</v>
      </c>
      <c r="FR276" s="25"/>
      <c r="FS276" s="23"/>
      <c r="FT276" s="25"/>
      <c r="FU276" s="25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2">
        <v>24</v>
      </c>
      <c r="FR277" s="23"/>
      <c r="FS277" s="23"/>
      <c r="FT277" s="23"/>
      <c r="FU277" s="23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2">
        <v>25</v>
      </c>
      <c r="FR278" s="23"/>
      <c r="FS278" s="23"/>
      <c r="FT278" s="23"/>
      <c r="FU278" s="23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2">
        <v>26</v>
      </c>
      <c r="FR279" s="23"/>
      <c r="FS279" s="23"/>
      <c r="FT279" s="23"/>
      <c r="FU279" s="23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2">
        <v>27</v>
      </c>
      <c r="FR280" s="23"/>
      <c r="FS280" s="23"/>
      <c r="FT280" s="23"/>
      <c r="FU280" s="23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2">
        <v>28</v>
      </c>
      <c r="FR281" s="23"/>
      <c r="FS281" s="23"/>
      <c r="FT281" s="23"/>
      <c r="FU281" s="23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168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2">
        <v>29</v>
      </c>
      <c r="FR282" s="23"/>
      <c r="FS282" s="23"/>
      <c r="FT282" s="23"/>
      <c r="FU282" s="23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2">
        <v>30</v>
      </c>
      <c r="FR283" s="23"/>
      <c r="FS283" s="24"/>
      <c r="FT283" s="23"/>
      <c r="FU283" s="23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2">
        <v>31</v>
      </c>
      <c r="FR284" s="23"/>
      <c r="FS284" s="23"/>
      <c r="FT284" s="23"/>
      <c r="FU284" s="23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2">
        <v>32</v>
      </c>
      <c r="FR285" s="23"/>
      <c r="FS285" s="23"/>
      <c r="FT285" s="23"/>
      <c r="FU285" s="23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2">
        <v>33</v>
      </c>
      <c r="FR286" s="23"/>
      <c r="FS286" s="24"/>
      <c r="FT286" s="23"/>
      <c r="FU286" s="23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169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2">
        <v>34</v>
      </c>
      <c r="FR287" s="23"/>
      <c r="FS287" s="23"/>
      <c r="FT287" s="23"/>
      <c r="FU287" s="23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2">
        <v>35</v>
      </c>
      <c r="FR288" s="23"/>
      <c r="FS288" s="23"/>
      <c r="FT288" s="23"/>
      <c r="FU288" s="23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2">
        <v>36</v>
      </c>
      <c r="FR289" s="23"/>
      <c r="FS289" s="23"/>
      <c r="FT289" s="23"/>
      <c r="FU289" s="23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2">
        <v>37</v>
      </c>
      <c r="FR290" s="23"/>
      <c r="FS290" s="23"/>
      <c r="FT290" s="23"/>
      <c r="FU290" s="23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2">
        <v>38</v>
      </c>
      <c r="FR291" s="23"/>
      <c r="FS291" s="23"/>
      <c r="FT291" s="23"/>
      <c r="FU291" s="23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634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2">
        <v>39</v>
      </c>
      <c r="FR292" s="23"/>
      <c r="FS292" s="23"/>
      <c r="FT292" s="23"/>
      <c r="FU292" s="23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2">
        <v>40</v>
      </c>
      <c r="FR293" s="23"/>
      <c r="FS293" s="23"/>
      <c r="FT293" s="23"/>
      <c r="FU293" s="23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2">
        <v>41</v>
      </c>
      <c r="FR294" s="23"/>
      <c r="FS294" s="23"/>
      <c r="FT294" s="23"/>
      <c r="FU294" s="23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2">
        <v>42</v>
      </c>
      <c r="FR295" s="23"/>
      <c r="FS295" s="23"/>
      <c r="FT295" s="23"/>
      <c r="FU295" s="23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2">
        <v>43</v>
      </c>
      <c r="FR296" s="23"/>
      <c r="FS296" s="23"/>
      <c r="FT296" s="23"/>
      <c r="FU296" s="23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169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2">
        <v>44</v>
      </c>
      <c r="FR297" s="23"/>
      <c r="FS297" s="23"/>
      <c r="FT297" s="23"/>
      <c r="FU297" s="23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2">
        <v>45</v>
      </c>
      <c r="FR298" s="23"/>
      <c r="FS298" s="23"/>
      <c r="FT298" s="23"/>
      <c r="FU298" s="23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2">
        <v>46</v>
      </c>
      <c r="FR299" s="23"/>
      <c r="FS299" s="23"/>
      <c r="FT299" s="23"/>
      <c r="FU299" s="23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2">
        <v>47</v>
      </c>
      <c r="FR300" s="23"/>
      <c r="FS300" s="23"/>
      <c r="FT300" s="23"/>
      <c r="FU300" s="23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642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2">
        <v>48</v>
      </c>
      <c r="FR301" s="23"/>
      <c r="FS301" s="23"/>
      <c r="FT301" s="23"/>
      <c r="FU301" s="23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168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2">
        <v>49</v>
      </c>
      <c r="FR302" s="23"/>
      <c r="FS302" s="24"/>
      <c r="FT302" s="23"/>
      <c r="FU302" s="23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2">
        <v>50</v>
      </c>
      <c r="FR303" s="23"/>
      <c r="FS303" s="23"/>
      <c r="FT303" s="23"/>
      <c r="FU303" s="23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2">
        <v>51</v>
      </c>
      <c r="FR304" s="23"/>
      <c r="FS304" s="23"/>
      <c r="FT304" s="23"/>
      <c r="FU304" s="23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169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2">
        <v>52</v>
      </c>
      <c r="FR305" s="23"/>
      <c r="FS305" s="23"/>
      <c r="FT305" s="23"/>
      <c r="FU305" s="23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2">
        <v>53</v>
      </c>
      <c r="FR306" s="23"/>
      <c r="FS306" s="23"/>
      <c r="FT306" s="23"/>
      <c r="FU306" s="23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2">
        <v>54</v>
      </c>
      <c r="FR307" s="23"/>
      <c r="FS307" s="24"/>
      <c r="FT307" s="23"/>
      <c r="FU307" s="23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2">
        <v>55</v>
      </c>
      <c r="FR308" s="23"/>
      <c r="FS308" s="23"/>
      <c r="FT308" s="23"/>
      <c r="FU308" s="23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169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2">
        <v>56</v>
      </c>
      <c r="FR309" s="23"/>
      <c r="FS309" s="23"/>
      <c r="FT309" s="23"/>
      <c r="FU309" s="23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168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2">
        <v>57</v>
      </c>
      <c r="FR310" s="23"/>
      <c r="FS310" s="23"/>
      <c r="FT310" s="23"/>
      <c r="FU310" s="23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2">
        <v>58</v>
      </c>
      <c r="FR311" s="23"/>
      <c r="FS311" s="23"/>
      <c r="FT311" s="23"/>
      <c r="FU311" s="23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2">
        <v>59</v>
      </c>
      <c r="FR312" s="23"/>
      <c r="FS312" s="23"/>
      <c r="FT312" s="23"/>
      <c r="FU312" s="23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2">
        <v>60</v>
      </c>
      <c r="FR313" s="23"/>
      <c r="FS313" s="23"/>
      <c r="FT313" s="23"/>
      <c r="FU313" s="23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2">
        <v>61</v>
      </c>
      <c r="FR314" s="23"/>
      <c r="FS314" s="23"/>
      <c r="FT314" s="23"/>
      <c r="FU314" s="23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2">
        <v>62</v>
      </c>
      <c r="FR315" s="23"/>
      <c r="FS315" s="23"/>
      <c r="FT315" s="23"/>
      <c r="FU315" s="23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2">
        <v>63</v>
      </c>
      <c r="FR316" s="23"/>
      <c r="FS316" s="23"/>
      <c r="FT316" s="23"/>
      <c r="FU316" s="23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2">
        <v>64</v>
      </c>
      <c r="FR317" s="23"/>
      <c r="FS317" s="23"/>
      <c r="FT317" s="23"/>
      <c r="FU317" s="23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2">
        <v>65</v>
      </c>
      <c r="FR318" s="23"/>
      <c r="FS318" s="23"/>
      <c r="FT318" s="23"/>
      <c r="FU318" s="23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2">
        <v>66</v>
      </c>
      <c r="FR319" s="23"/>
      <c r="FS319" s="23"/>
      <c r="FT319" s="23"/>
      <c r="FU319" s="23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2">
        <v>67</v>
      </c>
      <c r="FR320" s="23"/>
      <c r="FS320" s="23"/>
      <c r="FT320" s="23"/>
      <c r="FU320" s="23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2">
        <v>68</v>
      </c>
      <c r="FR321" s="23"/>
      <c r="FS321" s="23"/>
      <c r="FT321" s="23"/>
      <c r="FU321" s="23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2">
        <v>69</v>
      </c>
      <c r="FR322" s="23"/>
      <c r="FS322" s="23"/>
      <c r="FT322" s="23"/>
      <c r="FU322" s="23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2">
        <v>70</v>
      </c>
      <c r="FR323" s="23"/>
      <c r="FS323" s="23"/>
      <c r="FT323" s="23"/>
      <c r="FU323" s="23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2">
        <v>71</v>
      </c>
      <c r="FR324" s="23"/>
      <c r="FS324" s="23"/>
      <c r="FT324" s="23"/>
      <c r="FU324" s="23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2">
        <v>72</v>
      </c>
      <c r="FR325" s="23"/>
      <c r="FS325" s="23"/>
      <c r="FT325" s="23"/>
      <c r="FU325" s="23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2">
        <v>73</v>
      </c>
      <c r="FR326" s="23"/>
      <c r="FS326" s="23"/>
      <c r="FT326" s="23"/>
      <c r="FU326" s="23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2">
        <v>74</v>
      </c>
      <c r="FR327" s="23"/>
      <c r="FS327" s="23"/>
      <c r="FT327" s="23"/>
      <c r="FU327" s="23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2">
        <v>75</v>
      </c>
      <c r="FR328" s="23"/>
      <c r="FS328" s="23"/>
      <c r="FT328" s="23"/>
      <c r="FU328" s="23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258</v>
      </c>
      <c r="AR333" s="3"/>
      <c r="CB333" s="16" t="s">
        <v>239</v>
      </c>
      <c r="EJ333" s="3"/>
      <c r="EM333" s="16" t="s">
        <v>186</v>
      </c>
      <c r="FR333" s="467"/>
      <c r="FS333" s="467"/>
      <c r="FT333" s="467"/>
      <c r="FU333" s="467"/>
    </row>
    <row r="334" spans="2:178" ht="21" customHeight="1" x14ac:dyDescent="0.45">
      <c r="B334" s="457" t="s">
        <v>310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s="339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88"/>
      <c r="EN334" s="27" t="s">
        <v>485</v>
      </c>
      <c r="EO334" s="27" t="s">
        <v>486</v>
      </c>
      <c r="EP334" s="27" t="s">
        <v>487</v>
      </c>
      <c r="EQ334" s="27" t="s">
        <v>488</v>
      </c>
      <c r="ER334" s="27" t="s">
        <v>489</v>
      </c>
      <c r="ES334" s="27" t="s">
        <v>504</v>
      </c>
      <c r="ET334" s="27" t="s">
        <v>505</v>
      </c>
      <c r="EU334" s="27" t="s">
        <v>574</v>
      </c>
      <c r="EV334" s="27" t="s">
        <v>144</v>
      </c>
      <c r="EW334" s="27" t="s">
        <v>145</v>
      </c>
      <c r="EX334" s="27" t="s">
        <v>146</v>
      </c>
      <c r="EY334" s="27" t="s">
        <v>187</v>
      </c>
      <c r="EZ334" s="27" t="s">
        <v>147</v>
      </c>
      <c r="FA334" s="27" t="s">
        <v>188</v>
      </c>
      <c r="FB334" s="27" t="s">
        <v>148</v>
      </c>
      <c r="FC334" s="27" t="s">
        <v>153</v>
      </c>
      <c r="FD334" s="27" t="s">
        <v>141</v>
      </c>
      <c r="FE334" s="27" t="s">
        <v>142</v>
      </c>
      <c r="FF334" s="27" t="s">
        <v>149</v>
      </c>
      <c r="FG334" s="27" t="s">
        <v>150</v>
      </c>
      <c r="FH334" s="27" t="s">
        <v>189</v>
      </c>
      <c r="FI334" s="27" t="s">
        <v>143</v>
      </c>
      <c r="FJ334" s="27" t="s">
        <v>151</v>
      </c>
      <c r="FK334" s="27" t="s">
        <v>152</v>
      </c>
      <c r="FL334" s="25"/>
      <c r="FQ334" s="469" t="s">
        <v>213</v>
      </c>
      <c r="FR334" s="470"/>
      <c r="FS334" s="470"/>
      <c r="FT334" s="470"/>
      <c r="FU334" s="471"/>
      <c r="FV334" s="20"/>
    </row>
    <row r="335" spans="2:178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2" t="s">
        <v>190</v>
      </c>
      <c r="FR335" s="22" t="s">
        <v>191</v>
      </c>
      <c r="FS335" s="22" t="s">
        <v>180</v>
      </c>
      <c r="FT335" s="22" t="s">
        <v>192</v>
      </c>
      <c r="FU335" s="22" t="s">
        <v>193</v>
      </c>
      <c r="FV335" s="8" t="str">
        <f>IF(ISERROR(MATCH(FQ$334,INPUT!C$4:Y$4,0))&lt;&gt;TRUE,MATCH(FQ$334,INPUT!C$4:Y$4,0),"")</f>
        <v/>
      </c>
    </row>
    <row r="336" spans="2:178" x14ac:dyDescent="0.45">
      <c r="B336" s="31" t="s">
        <v>255</v>
      </c>
      <c r="C336" s="55">
        <f>COUNTIF(BZ335:BZ409,"=TRUE")</f>
        <v>0</v>
      </c>
      <c r="D336" s="55">
        <v>75</v>
      </c>
      <c r="E336" s="41" t="str">
        <f>ROUND(C336/D336*100,0)&amp;"%"</f>
        <v>0%</v>
      </c>
      <c r="F336" s="23">
        <f>LOOKUP(COUNTIF(BZ335:BZ409,TRUE),FQ336:FQ411,FR336:FR411)</f>
        <v>0</v>
      </c>
      <c r="G336" s="23">
        <v>36</v>
      </c>
      <c r="H336" s="25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2">
        <v>0</v>
      </c>
      <c r="FR336" s="23"/>
      <c r="FS336" s="23"/>
      <c r="FT336" s="23"/>
      <c r="FU336" s="23"/>
      <c r="FV336" s="8" t="str">
        <f>IF(ISERROR(MATCH(FQ$334,INPUT!C$4:Y$4,0))&lt;&gt;TRUE,MATCH(FQ$334,INPUT!C$4:Y$4,0),"")</f>
        <v/>
      </c>
    </row>
    <row r="337" spans="2:178" x14ac:dyDescent="0.45">
      <c r="B337" s="32" t="s">
        <v>180</v>
      </c>
      <c r="C337" s="55">
        <f>COUNTIF(EK335:EK394,"=TRUE")</f>
        <v>0</v>
      </c>
      <c r="D337" s="55">
        <v>60</v>
      </c>
      <c r="E337" s="41" t="str">
        <f>ROUND(C337/D337*100,0)&amp;"%"</f>
        <v>0%</v>
      </c>
      <c r="F337" s="23">
        <f>LOOKUP(COUNTIF(EK335:EK394,TRUE),FQ336:FQ396,FS336:FS396)</f>
        <v>0</v>
      </c>
      <c r="G337" s="23">
        <v>36</v>
      </c>
      <c r="H337" s="25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168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2">
        <v>1</v>
      </c>
      <c r="FR337" s="23"/>
      <c r="FS337" s="23"/>
      <c r="FT337" s="23"/>
      <c r="FU337" s="23"/>
      <c r="FV337" s="8" t="str">
        <f>IF(ISERROR(MATCH(FQ$334,INPUT!C$4:Y$4,0))&lt;&gt;TRUE,MATCH(FQ$334,INPUT!C$4:Y$4,0),"")</f>
        <v/>
      </c>
    </row>
    <row r="338" spans="2:178" x14ac:dyDescent="0.45">
      <c r="B338" s="32" t="s">
        <v>181</v>
      </c>
      <c r="C338" s="55">
        <f>COUNTIF(AO335:AO374,"=TRUE")</f>
        <v>0</v>
      </c>
      <c r="D338" s="55">
        <v>40</v>
      </c>
      <c r="E338" s="41" t="str">
        <f>ROUND(C338/D338*100,0)&amp;"%"</f>
        <v>0%</v>
      </c>
      <c r="F338" s="23">
        <f>LOOKUP(COUNTIF(AO335:AO374,TRUE),FQ336:FQ376,FT336:FT376)</f>
        <v>0</v>
      </c>
      <c r="G338" s="23">
        <v>36</v>
      </c>
      <c r="H338" s="25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649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2">
        <v>2</v>
      </c>
      <c r="FR338" s="23"/>
      <c r="FS338" s="23"/>
      <c r="FT338" s="23"/>
      <c r="FU338" s="23"/>
      <c r="FV338" s="8" t="str">
        <f>IF(ISERROR(MATCH(FQ$334,INPUT!C$4:Y$4,0))&lt;&gt;TRUE,MATCH(FQ$334,INPUT!C$4:Y$4,0),"")</f>
        <v/>
      </c>
    </row>
    <row r="339" spans="2:178" ht="14.65" thickBot="1" x14ac:dyDescent="0.5">
      <c r="B339" s="33" t="s">
        <v>256</v>
      </c>
      <c r="C339" s="56">
        <f>COUNTIF(FO335:FO374,"=TRUE")</f>
        <v>0</v>
      </c>
      <c r="D339" s="56">
        <v>40</v>
      </c>
      <c r="E339" s="41" t="str">
        <f>ROUND(C339/D339*100,0)&amp;"%"</f>
        <v>0%</v>
      </c>
      <c r="F339" s="57">
        <f>LOOKUP(COUNTIF(FO335:FO374,TRUE),FQ336:FQ376,FU336:FU376)</f>
        <v>0</v>
      </c>
      <c r="G339" s="57">
        <v>36</v>
      </c>
      <c r="H339" s="25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2">
        <v>3</v>
      </c>
      <c r="FR339" s="23"/>
      <c r="FS339" s="23"/>
      <c r="FT339" s="23"/>
      <c r="FU339" s="23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5" t="s">
        <v>257</v>
      </c>
      <c r="C340" s="36">
        <f>SUM(C336:C339)</f>
        <v>0</v>
      </c>
      <c r="D340" s="36">
        <f>SUM(D336:D339)</f>
        <v>215</v>
      </c>
      <c r="E340" s="41" t="str">
        <f>ROUND(C340/D340*100,0)&amp;"%"</f>
        <v>0%</v>
      </c>
      <c r="F340" s="37">
        <f>ROUND(AVERAGE(F336:F339),0)</f>
        <v>0</v>
      </c>
      <c r="G340" s="54">
        <v>36</v>
      </c>
      <c r="H340" s="38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169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2">
        <v>4</v>
      </c>
      <c r="FR340" s="23"/>
      <c r="FS340" s="23"/>
      <c r="FT340" s="23"/>
      <c r="FU340" s="23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168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2">
        <v>5</v>
      </c>
      <c r="FR341" s="23"/>
      <c r="FS341" s="23"/>
      <c r="FT341" s="23"/>
      <c r="FU341" s="23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2">
        <v>6</v>
      </c>
      <c r="FR342" s="23"/>
      <c r="FS342" s="23"/>
      <c r="FT342" s="23"/>
      <c r="FU342" s="23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2">
        <v>7</v>
      </c>
      <c r="FR343" s="23"/>
      <c r="FS343" s="23"/>
      <c r="FT343" s="23"/>
      <c r="FU343" s="23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2">
        <v>8</v>
      </c>
      <c r="FR344" s="23"/>
      <c r="FS344" s="23"/>
      <c r="FT344" s="23"/>
      <c r="FU344" s="23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2">
        <v>9</v>
      </c>
      <c r="FR345" s="23"/>
      <c r="FS345" s="23"/>
      <c r="FT345" s="23"/>
      <c r="FU345" s="23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169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2">
        <v>10</v>
      </c>
      <c r="FR346" s="23"/>
      <c r="FS346" s="23"/>
      <c r="FT346" s="23"/>
      <c r="FU346" s="23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650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2">
        <v>11</v>
      </c>
      <c r="FR347" s="23"/>
      <c r="FS347" s="23"/>
      <c r="FT347" s="23"/>
      <c r="FU347" s="23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2">
        <v>12</v>
      </c>
      <c r="FR348" s="23"/>
      <c r="FS348" s="23"/>
      <c r="FT348" s="23"/>
      <c r="FU348" s="23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2">
        <v>13</v>
      </c>
      <c r="FR349" s="23"/>
      <c r="FS349" s="23"/>
      <c r="FT349" s="23"/>
      <c r="FU349" s="23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651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2">
        <v>14</v>
      </c>
      <c r="FR350" s="23"/>
      <c r="FS350" s="23"/>
      <c r="FT350" s="24"/>
      <c r="FU350" s="24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2">
        <v>15</v>
      </c>
      <c r="FR351" s="23"/>
      <c r="FS351" s="23"/>
      <c r="FT351" s="23"/>
      <c r="FU351" s="23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2">
        <v>16</v>
      </c>
      <c r="FR352" s="23"/>
      <c r="FS352" s="23"/>
      <c r="FT352" s="23"/>
      <c r="FU352" s="23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2">
        <v>17</v>
      </c>
      <c r="FR353" s="23"/>
      <c r="FS353" s="23"/>
      <c r="FT353" s="23"/>
      <c r="FU353" s="23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2">
        <v>18</v>
      </c>
      <c r="FR354" s="23"/>
      <c r="FS354" s="23"/>
      <c r="FT354" s="23"/>
      <c r="FU354" s="23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168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2">
        <v>19</v>
      </c>
      <c r="FR355" s="23"/>
      <c r="FS355" s="23"/>
      <c r="FT355" s="23"/>
      <c r="FU355" s="23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2">
        <v>20</v>
      </c>
      <c r="FR356" s="23"/>
      <c r="FS356" s="23"/>
      <c r="FT356" s="23"/>
      <c r="FU356" s="23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2">
        <v>21</v>
      </c>
      <c r="FR357" s="23"/>
      <c r="FS357" s="23"/>
      <c r="FT357" s="23"/>
      <c r="FU357" s="23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2">
        <v>22</v>
      </c>
      <c r="FR358" s="23"/>
      <c r="FS358" s="23"/>
      <c r="FT358" s="23"/>
      <c r="FU358" s="23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577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2">
        <v>23</v>
      </c>
      <c r="FR359" s="25"/>
      <c r="FS359" s="23"/>
      <c r="FT359" s="25"/>
      <c r="FU359" s="25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2">
        <v>24</v>
      </c>
      <c r="FR360" s="23"/>
      <c r="FS360" s="23"/>
      <c r="FT360" s="23"/>
      <c r="FU360" s="23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2">
        <v>25</v>
      </c>
      <c r="FR361" s="23"/>
      <c r="FS361" s="23"/>
      <c r="FT361" s="23"/>
      <c r="FU361" s="23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2">
        <v>26</v>
      </c>
      <c r="FR362" s="23"/>
      <c r="FS362" s="23"/>
      <c r="FT362" s="23"/>
      <c r="FU362" s="23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168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2">
        <v>27</v>
      </c>
      <c r="FR363" s="23"/>
      <c r="FS363" s="23"/>
      <c r="FT363" s="23"/>
      <c r="FU363" s="23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169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2">
        <v>28</v>
      </c>
      <c r="FR364" s="23"/>
      <c r="FS364" s="23"/>
      <c r="FT364" s="23"/>
      <c r="FU364" s="23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168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2">
        <v>29</v>
      </c>
      <c r="FR365" s="23"/>
      <c r="FS365" s="23"/>
      <c r="FT365" s="23"/>
      <c r="FU365" s="23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2">
        <v>30</v>
      </c>
      <c r="FR366" s="23"/>
      <c r="FS366" s="24"/>
      <c r="FT366" s="23"/>
      <c r="FU366" s="23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2">
        <v>31</v>
      </c>
      <c r="FR367" s="23"/>
      <c r="FS367" s="23"/>
      <c r="FT367" s="23"/>
      <c r="FU367" s="23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2">
        <v>32</v>
      </c>
      <c r="FR368" s="23"/>
      <c r="FS368" s="23"/>
      <c r="FT368" s="23"/>
      <c r="FU368" s="23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2">
        <v>33</v>
      </c>
      <c r="FR369" s="23"/>
      <c r="FS369" s="24"/>
      <c r="FT369" s="23"/>
      <c r="FU369" s="23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2">
        <v>34</v>
      </c>
      <c r="FR370" s="23"/>
      <c r="FS370" s="23"/>
      <c r="FT370" s="23"/>
      <c r="FU370" s="23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2">
        <v>35</v>
      </c>
      <c r="FR371" s="23"/>
      <c r="FS371" s="23"/>
      <c r="FT371" s="23"/>
      <c r="FU371" s="23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2">
        <v>36</v>
      </c>
      <c r="FR372" s="23"/>
      <c r="FS372" s="23"/>
      <c r="FT372" s="23"/>
      <c r="FU372" s="23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2">
        <v>37</v>
      </c>
      <c r="FR373" s="23"/>
      <c r="FS373" s="23"/>
      <c r="FT373" s="23"/>
      <c r="FU373" s="23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575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2">
        <v>38</v>
      </c>
      <c r="FR374" s="23"/>
      <c r="FS374" s="23"/>
      <c r="FT374" s="23"/>
      <c r="FU374" s="23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2">
        <v>39</v>
      </c>
      <c r="FR375" s="23"/>
      <c r="FS375" s="23"/>
      <c r="FT375" s="23"/>
      <c r="FU375" s="23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2">
        <v>40</v>
      </c>
      <c r="FR376" s="23"/>
      <c r="FS376" s="23"/>
      <c r="FT376" s="23"/>
      <c r="FU376" s="23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2">
        <v>41</v>
      </c>
      <c r="FR377" s="23"/>
      <c r="FS377" s="23"/>
      <c r="FT377" s="23"/>
      <c r="FU377" s="23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2">
        <v>42</v>
      </c>
      <c r="FR378" s="23"/>
      <c r="FS378" s="23"/>
      <c r="FT378" s="23"/>
      <c r="FU378" s="23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2">
        <v>43</v>
      </c>
      <c r="FR379" s="23"/>
      <c r="FS379" s="23"/>
      <c r="FT379" s="23"/>
      <c r="FU379" s="23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651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2">
        <v>44</v>
      </c>
      <c r="FR380" s="23"/>
      <c r="FS380" s="23"/>
      <c r="FT380" s="23"/>
      <c r="FU380" s="23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2">
        <v>45</v>
      </c>
      <c r="FR381" s="23"/>
      <c r="FS381" s="23"/>
      <c r="FT381" s="23"/>
      <c r="FU381" s="23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2">
        <v>46</v>
      </c>
      <c r="FR382" s="23"/>
      <c r="FS382" s="23"/>
      <c r="FT382" s="23"/>
      <c r="FU382" s="23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2">
        <v>47</v>
      </c>
      <c r="FR383" s="23"/>
      <c r="FS383" s="23"/>
      <c r="FT383" s="23"/>
      <c r="FU383" s="23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2">
        <v>48</v>
      </c>
      <c r="FR384" s="23"/>
      <c r="FS384" s="23"/>
      <c r="FT384" s="23"/>
      <c r="FU384" s="23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2">
        <v>49</v>
      </c>
      <c r="FR385" s="23"/>
      <c r="FS385" s="24"/>
      <c r="FT385" s="23"/>
      <c r="FU385" s="23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2">
        <v>50</v>
      </c>
      <c r="FR386" s="23"/>
      <c r="FS386" s="23"/>
      <c r="FT386" s="23"/>
      <c r="FU386" s="23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168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2">
        <v>51</v>
      </c>
      <c r="FR387" s="23"/>
      <c r="FS387" s="23"/>
      <c r="FT387" s="23"/>
      <c r="FU387" s="23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169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2">
        <v>52</v>
      </c>
      <c r="FR388" s="23"/>
      <c r="FS388" s="23"/>
      <c r="FT388" s="23"/>
      <c r="FU388" s="23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2">
        <v>53</v>
      </c>
      <c r="FR389" s="23"/>
      <c r="FS389" s="23"/>
      <c r="FT389" s="23"/>
      <c r="FU389" s="23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2">
        <v>54</v>
      </c>
      <c r="FR390" s="23"/>
      <c r="FS390" s="24"/>
      <c r="FT390" s="23"/>
      <c r="FU390" s="23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168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2">
        <v>55</v>
      </c>
      <c r="FR391" s="23"/>
      <c r="FS391" s="23"/>
      <c r="FT391" s="23"/>
      <c r="FU391" s="23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2">
        <v>56</v>
      </c>
      <c r="FR392" s="23"/>
      <c r="FS392" s="23"/>
      <c r="FT392" s="23"/>
      <c r="FU392" s="23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2">
        <v>57</v>
      </c>
      <c r="FR393" s="23"/>
      <c r="FS393" s="23"/>
      <c r="FT393" s="23"/>
      <c r="FU393" s="23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2">
        <v>58</v>
      </c>
      <c r="FR394" s="23"/>
      <c r="FS394" s="23"/>
      <c r="FT394" s="23"/>
      <c r="FU394" s="23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652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2">
        <v>59</v>
      </c>
      <c r="FR395" s="23"/>
      <c r="FS395" s="23"/>
      <c r="FT395" s="23"/>
      <c r="FU395" s="23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2">
        <v>60</v>
      </c>
      <c r="FR396" s="23"/>
      <c r="FS396" s="23"/>
      <c r="FT396" s="23"/>
      <c r="FU396" s="23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2">
        <v>61</v>
      </c>
      <c r="FR397" s="23"/>
      <c r="FS397" s="23"/>
      <c r="FT397" s="23"/>
      <c r="FU397" s="23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2">
        <v>62</v>
      </c>
      <c r="FR398" s="23"/>
      <c r="FS398" s="23"/>
      <c r="FT398" s="23"/>
      <c r="FU398" s="23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2">
        <v>63</v>
      </c>
      <c r="FR399" s="23"/>
      <c r="FS399" s="23"/>
      <c r="FT399" s="23"/>
      <c r="FU399" s="23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2">
        <v>64</v>
      </c>
      <c r="FR400" s="23"/>
      <c r="FS400" s="23"/>
      <c r="FT400" s="23"/>
      <c r="FU400" s="23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2">
        <v>65</v>
      </c>
      <c r="FR401" s="23"/>
      <c r="FS401" s="23"/>
      <c r="FT401" s="23"/>
      <c r="FU401" s="23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2">
        <v>66</v>
      </c>
      <c r="FR402" s="23"/>
      <c r="FS402" s="23"/>
      <c r="FT402" s="23"/>
      <c r="FU402" s="23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2">
        <v>67</v>
      </c>
      <c r="FR403" s="23"/>
      <c r="FS403" s="23"/>
      <c r="FT403" s="23"/>
      <c r="FU403" s="23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2">
        <v>68</v>
      </c>
      <c r="FR404" s="23"/>
      <c r="FS404" s="23"/>
      <c r="FT404" s="23"/>
      <c r="FU404" s="23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2">
        <v>69</v>
      </c>
      <c r="FR405" s="23"/>
      <c r="FS405" s="23"/>
      <c r="FT405" s="23"/>
      <c r="FU405" s="23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2">
        <v>70</v>
      </c>
      <c r="FR406" s="23"/>
      <c r="FS406" s="23"/>
      <c r="FT406" s="23"/>
      <c r="FU406" s="23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2">
        <v>71</v>
      </c>
      <c r="FR407" s="23"/>
      <c r="FS407" s="23"/>
      <c r="FT407" s="23"/>
      <c r="FU407" s="23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2">
        <v>72</v>
      </c>
      <c r="FR408" s="23"/>
      <c r="FS408" s="23"/>
      <c r="FT408" s="23"/>
      <c r="FU408" s="23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2">
        <v>73</v>
      </c>
      <c r="FR409" s="23"/>
      <c r="FS409" s="23"/>
      <c r="FT409" s="23"/>
      <c r="FU409" s="23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2">
        <v>74</v>
      </c>
      <c r="FR410" s="23"/>
      <c r="FS410" s="23"/>
      <c r="FT410" s="23"/>
      <c r="FU410" s="23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2">
        <v>75</v>
      </c>
      <c r="FR411" s="23"/>
      <c r="FS411" s="23"/>
      <c r="FT411" s="23"/>
      <c r="FU411" s="23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258</v>
      </c>
      <c r="AR416" s="3"/>
      <c r="CB416" s="16" t="s">
        <v>239</v>
      </c>
      <c r="EJ416" s="3"/>
      <c r="EM416" s="16" t="s">
        <v>186</v>
      </c>
      <c r="FR416" s="467"/>
      <c r="FS416" s="467"/>
      <c r="FT416" s="467"/>
      <c r="FU416" s="467"/>
    </row>
    <row r="417" spans="2:178" ht="21" customHeight="1" x14ac:dyDescent="0.45">
      <c r="B417" s="476" t="str">
        <f>"Dec 2016"</f>
        <v>Dec 2016</v>
      </c>
      <c r="C417" s="457"/>
      <c r="D417" s="457"/>
      <c r="E417" s="457"/>
      <c r="F417" s="457"/>
      <c r="G417" s="457"/>
      <c r="H417" s="457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/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M417" s="88"/>
      <c r="EN417" s="27" t="s">
        <v>485</v>
      </c>
      <c r="EO417" s="27" t="s">
        <v>486</v>
      </c>
      <c r="EP417" s="27" t="s">
        <v>487</v>
      </c>
      <c r="EQ417" s="27" t="s">
        <v>488</v>
      </c>
      <c r="ER417" s="27" t="s">
        <v>489</v>
      </c>
      <c r="ES417" s="27" t="s">
        <v>504</v>
      </c>
      <c r="ET417" s="27" t="s">
        <v>505</v>
      </c>
      <c r="EU417" s="27" t="s">
        <v>574</v>
      </c>
      <c r="EV417" s="27" t="s">
        <v>144</v>
      </c>
      <c r="EW417" s="27" t="s">
        <v>145</v>
      </c>
      <c r="EX417" s="27" t="s">
        <v>146</v>
      </c>
      <c r="EY417" s="27" t="s">
        <v>187</v>
      </c>
      <c r="EZ417" s="27" t="s">
        <v>147</v>
      </c>
      <c r="FA417" s="27" t="s">
        <v>188</v>
      </c>
      <c r="FB417" s="27" t="s">
        <v>148</v>
      </c>
      <c r="FC417" s="27" t="s">
        <v>153</v>
      </c>
      <c r="FD417" s="27" t="s">
        <v>141</v>
      </c>
      <c r="FE417" s="27" t="s">
        <v>142</v>
      </c>
      <c r="FF417" s="27" t="s">
        <v>149</v>
      </c>
      <c r="FG417" s="27" t="s">
        <v>150</v>
      </c>
      <c r="FH417" s="27" t="s">
        <v>189</v>
      </c>
      <c r="FI417" s="27" t="s">
        <v>143</v>
      </c>
      <c r="FJ417" s="27" t="s">
        <v>151</v>
      </c>
      <c r="FK417" s="27" t="s">
        <v>152</v>
      </c>
      <c r="FL417" s="25"/>
      <c r="FQ417" s="469" t="s">
        <v>214</v>
      </c>
      <c r="FR417" s="470"/>
      <c r="FS417" s="470"/>
      <c r="FT417" s="470"/>
      <c r="FU417" s="471"/>
      <c r="FV417" s="20"/>
    </row>
    <row r="418" spans="2:178" ht="15" customHeight="1" x14ac:dyDescent="0.45">
      <c r="B418" s="30"/>
      <c r="C418" s="458" t="s">
        <v>240</v>
      </c>
      <c r="D418" s="459"/>
      <c r="E418" s="460"/>
      <c r="F418" s="30" t="s">
        <v>242</v>
      </c>
      <c r="G418" s="30"/>
      <c r="H418" s="30" t="s">
        <v>254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 t="s">
        <v>167</v>
      </c>
      <c r="R418" s="4"/>
      <c r="S418" s="4"/>
      <c r="T418" s="4" t="s">
        <v>167</v>
      </c>
      <c r="U418" s="4"/>
      <c r="V418" s="4"/>
      <c r="W418" s="4"/>
      <c r="X418" s="4"/>
      <c r="Y418" s="4"/>
      <c r="Z418" s="4"/>
      <c r="AA418" s="4" t="s">
        <v>167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 t="s">
        <v>167</v>
      </c>
      <c r="AL418" s="15">
        <v>1</v>
      </c>
      <c r="AM418" s="8" t="s">
        <v>160</v>
      </c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7" t="s">
        <v>167</v>
      </c>
      <c r="AS418" s="342"/>
      <c r="AT418" s="342"/>
      <c r="AU418" s="342"/>
      <c r="AV418" s="342" t="s">
        <v>167</v>
      </c>
      <c r="AW418" s="342"/>
      <c r="AX418" s="342" t="s">
        <v>167</v>
      </c>
      <c r="AY418" s="342"/>
      <c r="AZ418" s="342"/>
      <c r="BA418" s="342"/>
      <c r="BB418" s="342" t="s">
        <v>167</v>
      </c>
      <c r="BC418" s="342" t="s">
        <v>167</v>
      </c>
      <c r="BD418" s="342"/>
      <c r="BE418" s="342"/>
      <c r="BF418" s="342"/>
      <c r="BG418" s="342"/>
      <c r="BH418" s="342"/>
      <c r="BI418" s="342"/>
      <c r="BJ418" s="342"/>
      <c r="BK418" s="342"/>
      <c r="BL418" s="342"/>
      <c r="BM418" s="342"/>
      <c r="BN418" s="342"/>
      <c r="BO418" s="342"/>
      <c r="BP418" s="342"/>
      <c r="BQ418" s="342"/>
      <c r="BR418" s="342"/>
      <c r="BS418" s="342"/>
      <c r="BT418" s="342"/>
      <c r="BU418" s="7"/>
      <c r="BV418" s="342"/>
      <c r="BW418" s="6">
        <v>1</v>
      </c>
      <c r="BX418" s="8" t="s">
        <v>160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 t="s">
        <v>167</v>
      </c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 t="s">
        <v>167</v>
      </c>
      <c r="DT418" s="4" t="s">
        <v>167</v>
      </c>
      <c r="DU418" s="4"/>
      <c r="DV418" s="4" t="s">
        <v>167</v>
      </c>
      <c r="DW418" s="4"/>
      <c r="DX418" s="4"/>
      <c r="DY418" s="4" t="s">
        <v>167</v>
      </c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161</v>
      </c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 t="s">
        <v>167</v>
      </c>
      <c r="EO418" s="4"/>
      <c r="EP418" s="4"/>
      <c r="EQ418" s="4"/>
      <c r="ER418" s="4"/>
      <c r="ES418" s="4"/>
      <c r="ET418" s="4"/>
      <c r="EU418" s="4"/>
      <c r="EV418" s="4" t="s">
        <v>167</v>
      </c>
      <c r="EW418" s="4"/>
      <c r="EX418" s="4"/>
      <c r="EY418" s="4"/>
      <c r="EZ418" s="4" t="s">
        <v>167</v>
      </c>
      <c r="FA418" s="4"/>
      <c r="FB418" s="4"/>
      <c r="FC418" s="4"/>
      <c r="FD418" s="4" t="s">
        <v>167</v>
      </c>
      <c r="FE418" s="4"/>
      <c r="FF418" s="4"/>
      <c r="FG418" s="4"/>
      <c r="FH418" s="4"/>
      <c r="FI418" s="4"/>
      <c r="FJ418" s="4"/>
      <c r="FK418" s="4"/>
      <c r="FL418" s="6">
        <v>1</v>
      </c>
      <c r="FM418" t="s">
        <v>160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2" t="s">
        <v>190</v>
      </c>
      <c r="FR418" s="22" t="s">
        <v>191</v>
      </c>
      <c r="FS418" s="22" t="s">
        <v>180</v>
      </c>
      <c r="FT418" s="22" t="s">
        <v>192</v>
      </c>
      <c r="FU418" s="22" t="s">
        <v>193</v>
      </c>
      <c r="FV418" s="8" t="str">
        <f>IF(ISERROR(MATCH(FQ$417,INPUT!C$4:Y$4,0))&lt;&gt;TRUE,MATCH(FQ$417,INPUT!C$4:Y$4,0),"")</f>
        <v/>
      </c>
    </row>
    <row r="419" spans="2:178" x14ac:dyDescent="0.45">
      <c r="B419" s="31" t="s">
        <v>255</v>
      </c>
      <c r="C419" s="55">
        <f>COUNTIF(BZ418:BZ492,"=TRUE")</f>
        <v>0</v>
      </c>
      <c r="D419" s="55">
        <v>75</v>
      </c>
      <c r="E419" s="41" t="str">
        <f>ROUND(C419/D419*100,0)&amp;"%"</f>
        <v>0%</v>
      </c>
      <c r="F419" s="23">
        <f>LOOKUP(COUNTIF(BZ418:BZ492,TRUE),FQ419:FQ494,FR419:FR494)</f>
        <v>1</v>
      </c>
      <c r="G419" s="23">
        <v>36</v>
      </c>
      <c r="H419" s="25" t="str">
        <f>LOOKUP(F419,FX$4:FX$39,FY$4:FY$39) &amp; "%"</f>
        <v>1%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 t="s">
        <v>167</v>
      </c>
      <c r="R419" s="4"/>
      <c r="S419" s="4"/>
      <c r="T419" s="4" t="s">
        <v>167</v>
      </c>
      <c r="U419" s="4"/>
      <c r="V419" s="4"/>
      <c r="W419" s="4"/>
      <c r="X419" s="4"/>
      <c r="Y419" s="4"/>
      <c r="Z419" s="4"/>
      <c r="AA419" s="4" t="s">
        <v>167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15">
        <v>2</v>
      </c>
      <c r="AM419" s="8" t="s">
        <v>164</v>
      </c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7" t="s">
        <v>167</v>
      </c>
      <c r="AS419" s="342"/>
      <c r="AT419" s="342"/>
      <c r="AU419" s="342"/>
      <c r="AV419" s="342" t="s">
        <v>167</v>
      </c>
      <c r="AW419" s="342"/>
      <c r="AX419" s="342" t="s">
        <v>167</v>
      </c>
      <c r="AY419" s="342"/>
      <c r="AZ419" s="342"/>
      <c r="BA419" s="342"/>
      <c r="BB419" s="342" t="s">
        <v>167</v>
      </c>
      <c r="BC419" s="342"/>
      <c r="BD419" s="342"/>
      <c r="BE419" s="342"/>
      <c r="BF419" s="342"/>
      <c r="BG419" s="342"/>
      <c r="BH419" s="342"/>
      <c r="BI419" s="342"/>
      <c r="BJ419" s="342"/>
      <c r="BK419" s="342"/>
      <c r="BL419" s="7"/>
      <c r="BM419" s="342"/>
      <c r="BN419" s="342"/>
      <c r="BO419" s="342"/>
      <c r="BP419" s="342"/>
      <c r="BQ419" s="342"/>
      <c r="BR419" s="342"/>
      <c r="BS419" s="342"/>
      <c r="BT419" s="342"/>
      <c r="BU419" s="342"/>
      <c r="BV419" s="7"/>
      <c r="BW419" s="6">
        <v>2</v>
      </c>
      <c r="BX419" s="8" t="s">
        <v>166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 t="s">
        <v>167</v>
      </c>
      <c r="CJ419" s="4"/>
      <c r="CK419" s="4"/>
      <c r="CL419" s="4"/>
      <c r="CM419" s="4"/>
      <c r="CN419" s="4" t="s">
        <v>167</v>
      </c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 t="s">
        <v>167</v>
      </c>
      <c r="DK419" s="4"/>
      <c r="DL419" s="4"/>
      <c r="DM419" s="4"/>
      <c r="DN419" s="4" t="s">
        <v>167</v>
      </c>
      <c r="DO419" s="4"/>
      <c r="DP419" s="4" t="s">
        <v>167</v>
      </c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169</v>
      </c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 t="s">
        <v>167</v>
      </c>
      <c r="EO419" s="4"/>
      <c r="EP419" s="4"/>
      <c r="EQ419" s="4"/>
      <c r="ER419" s="4"/>
      <c r="ES419" s="4"/>
      <c r="ET419" s="4"/>
      <c r="EU419" s="4"/>
      <c r="EV419" s="4" t="s">
        <v>167</v>
      </c>
      <c r="EW419" s="4"/>
      <c r="EX419" s="4"/>
      <c r="EY419" s="4"/>
      <c r="EZ419" s="4" t="s">
        <v>167</v>
      </c>
      <c r="FA419" s="4"/>
      <c r="FB419" s="4"/>
      <c r="FC419" s="4"/>
      <c r="FD419" s="4" t="s">
        <v>167</v>
      </c>
      <c r="FE419" s="4"/>
      <c r="FF419" s="4"/>
      <c r="FG419" s="4"/>
      <c r="FH419" s="4"/>
      <c r="FI419" s="4"/>
      <c r="FJ419" s="4"/>
      <c r="FK419" s="4"/>
      <c r="FL419" s="6">
        <v>2</v>
      </c>
      <c r="FM419" t="s">
        <v>165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2">
        <v>0</v>
      </c>
      <c r="FR419" s="23">
        <v>1</v>
      </c>
      <c r="FS419" s="23">
        <v>1</v>
      </c>
      <c r="FT419" s="23">
        <v>1</v>
      </c>
      <c r="FU419" s="23">
        <v>1</v>
      </c>
      <c r="FV419" s="8" t="str">
        <f>IF(ISERROR(MATCH(FQ$417,INPUT!C$4:Y$4,0))&lt;&gt;TRUE,MATCH(FQ$417,INPUT!C$4:Y$4,0),"")</f>
        <v/>
      </c>
    </row>
    <row r="420" spans="2:178" x14ac:dyDescent="0.45">
      <c r="B420" s="32" t="s">
        <v>180</v>
      </c>
      <c r="C420" s="55">
        <f>COUNTIF(EK418:EK477,"=TRUE")</f>
        <v>0</v>
      </c>
      <c r="D420" s="55">
        <v>60</v>
      </c>
      <c r="E420" s="41" t="str">
        <f>ROUND(C420/D420*100,0)&amp;"%"</f>
        <v>0%</v>
      </c>
      <c r="F420" s="23">
        <f>LOOKUP(COUNTIF(EK418:EK477,TRUE),FQ419:FQ479,FS419:FS479)</f>
        <v>1</v>
      </c>
      <c r="G420" s="23">
        <v>36</v>
      </c>
      <c r="H420" s="25" t="str">
        <f>LOOKUP(F420,FX$4:FX$39,FZ$4:FZ$39) &amp; "%"</f>
        <v>1%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 t="s">
        <v>167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 t="s">
        <v>167</v>
      </c>
      <c r="AL420" s="15">
        <v>3</v>
      </c>
      <c r="AM420" s="8" t="s">
        <v>160</v>
      </c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7" t="s">
        <v>167</v>
      </c>
      <c r="AS420" s="342"/>
      <c r="AT420" s="342"/>
      <c r="AU420" s="342"/>
      <c r="AV420" s="342" t="s">
        <v>167</v>
      </c>
      <c r="AW420" s="342"/>
      <c r="AX420" s="342"/>
      <c r="AY420" s="342"/>
      <c r="AZ420" s="342"/>
      <c r="BA420" s="342"/>
      <c r="BB420" s="342"/>
      <c r="BC420" s="342"/>
      <c r="BD420" s="342"/>
      <c r="BE420" s="342"/>
      <c r="BF420" s="342"/>
      <c r="BG420" s="342"/>
      <c r="BH420" s="342"/>
      <c r="BI420" s="342"/>
      <c r="BJ420" s="342"/>
      <c r="BK420" s="342"/>
      <c r="BL420" s="342"/>
      <c r="BM420" s="342"/>
      <c r="BN420" s="342"/>
      <c r="BO420" s="342"/>
      <c r="BP420" s="342"/>
      <c r="BQ420" s="342"/>
      <c r="BR420" s="342"/>
      <c r="BS420" s="342"/>
      <c r="BT420" s="7"/>
      <c r="BU420" s="342"/>
      <c r="BV420" s="342"/>
      <c r="BW420" s="6">
        <v>3</v>
      </c>
      <c r="BX420" s="8" t="s">
        <v>159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 t="s">
        <v>167</v>
      </c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 t="s">
        <v>167</v>
      </c>
      <c r="DK420" s="4"/>
      <c r="DL420" s="4"/>
      <c r="DM420" s="4"/>
      <c r="DN420" s="4" t="s">
        <v>167</v>
      </c>
      <c r="DO420" s="4" t="s">
        <v>167</v>
      </c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161</v>
      </c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 t="s">
        <v>167</v>
      </c>
      <c r="EO420" s="4"/>
      <c r="EP420" s="4"/>
      <c r="EQ420" s="4"/>
      <c r="ER420" s="4"/>
      <c r="ES420" s="4"/>
      <c r="ET420" s="4"/>
      <c r="EU420" s="4"/>
      <c r="EV420" s="4" t="s">
        <v>167</v>
      </c>
      <c r="EW420" s="4"/>
      <c r="EX420" s="4"/>
      <c r="EY420" s="4"/>
      <c r="EZ420" s="4"/>
      <c r="FA420" s="4"/>
      <c r="FB420" s="4" t="s">
        <v>167</v>
      </c>
      <c r="FC420" s="4"/>
      <c r="FD420" s="4" t="s">
        <v>167</v>
      </c>
      <c r="FE420" s="4"/>
      <c r="FF420" s="4"/>
      <c r="FG420" s="4"/>
      <c r="FH420" s="4"/>
      <c r="FI420" s="4"/>
      <c r="FJ420" s="4"/>
      <c r="FK420" s="4"/>
      <c r="FL420" s="6">
        <v>3</v>
      </c>
      <c r="FM420" t="s">
        <v>162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2">
        <v>1</v>
      </c>
      <c r="FR420" s="23">
        <v>1</v>
      </c>
      <c r="FS420" s="23">
        <v>4</v>
      </c>
      <c r="FT420" s="23">
        <v>2</v>
      </c>
      <c r="FU420" s="23">
        <v>3</v>
      </c>
      <c r="FV420" s="8" t="str">
        <f>IF(ISERROR(MATCH(FQ$417,INPUT!C$4:Y$4,0))&lt;&gt;TRUE,MATCH(FQ$417,INPUT!C$4:Y$4,0),"")</f>
        <v/>
      </c>
    </row>
    <row r="421" spans="2:178" x14ac:dyDescent="0.45">
      <c r="B421" s="32" t="s">
        <v>181</v>
      </c>
      <c r="C421" s="55">
        <f>COUNTIF(AO418:AO457,"=TRUE")</f>
        <v>0</v>
      </c>
      <c r="D421" s="55">
        <v>40</v>
      </c>
      <c r="E421" s="41" t="str">
        <f>ROUND(C421/D421*100,0)&amp;"%"</f>
        <v>0%</v>
      </c>
      <c r="F421" s="23">
        <f>LOOKUP(COUNTIF(AO418:AO457,TRUE),FQ419:FQ459,FT419:FT459)</f>
        <v>1</v>
      </c>
      <c r="G421" s="23">
        <v>36</v>
      </c>
      <c r="H421" s="25" t="str">
        <f>LOOKUP(F421,FX$4:FX$39,GA$4:GA$39) &amp; "%"</f>
        <v>1%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 t="s">
        <v>167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15">
        <v>4</v>
      </c>
      <c r="AM421" s="8" t="s">
        <v>165</v>
      </c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7" t="s">
        <v>167</v>
      </c>
      <c r="AS421" s="342"/>
      <c r="AT421" s="342"/>
      <c r="AU421" s="342" t="s">
        <v>167</v>
      </c>
      <c r="AV421" s="342"/>
      <c r="AW421" s="342"/>
      <c r="AX421" s="342"/>
      <c r="AY421" s="342"/>
      <c r="AZ421" s="342"/>
      <c r="BA421" s="342"/>
      <c r="BB421" s="7"/>
      <c r="BC421" s="7"/>
      <c r="BD421" s="342"/>
      <c r="BE421" s="342" t="s">
        <v>167</v>
      </c>
      <c r="BF421" s="342"/>
      <c r="BG421" s="342"/>
      <c r="BH421" s="342"/>
      <c r="BI421" s="342"/>
      <c r="BJ421" s="342"/>
      <c r="BK421" s="342"/>
      <c r="BL421" s="342"/>
      <c r="BM421" s="342"/>
      <c r="BN421" s="342"/>
      <c r="BO421" s="342"/>
      <c r="BP421" s="342"/>
      <c r="BQ421" s="342"/>
      <c r="BR421" s="342"/>
      <c r="BS421" s="342"/>
      <c r="BT421" s="342"/>
      <c r="BU421" s="342"/>
      <c r="BV421" s="342"/>
      <c r="BW421" s="6">
        <v>4</v>
      </c>
      <c r="BX421" s="8" t="s">
        <v>163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 t="s">
        <v>167</v>
      </c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 t="s">
        <v>167</v>
      </c>
      <c r="DT421" s="4" t="s">
        <v>167</v>
      </c>
      <c r="DU421" s="4"/>
      <c r="DV421" s="4" t="s">
        <v>167</v>
      </c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164</v>
      </c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 t="s">
        <v>167</v>
      </c>
      <c r="EO421" s="4"/>
      <c r="EP421" s="4"/>
      <c r="EQ421" s="4"/>
      <c r="ER421" s="4"/>
      <c r="ES421" s="4"/>
      <c r="ET421" s="4"/>
      <c r="EU421" s="4"/>
      <c r="EV421" s="4"/>
      <c r="EW421" s="4" t="s">
        <v>167</v>
      </c>
      <c r="EX421" s="4"/>
      <c r="EY421" s="4"/>
      <c r="EZ421" s="4"/>
      <c r="FA421" s="4" t="s">
        <v>167</v>
      </c>
      <c r="FB421" s="4"/>
      <c r="FC421" s="4"/>
      <c r="FD421" s="4" t="s">
        <v>167</v>
      </c>
      <c r="FE421" s="4"/>
      <c r="FF421" s="4"/>
      <c r="FG421" s="4"/>
      <c r="FH421" s="4"/>
      <c r="FI421" s="4"/>
      <c r="FJ421" s="4"/>
      <c r="FK421" s="4"/>
      <c r="FL421" s="6">
        <v>4</v>
      </c>
      <c r="FM421" t="s">
        <v>166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2">
        <v>2</v>
      </c>
      <c r="FR421" s="23">
        <v>2</v>
      </c>
      <c r="FS421" s="23">
        <v>6</v>
      </c>
      <c r="FT421" s="23">
        <v>4</v>
      </c>
      <c r="FU421" s="23">
        <v>5</v>
      </c>
      <c r="FV421" s="8" t="str">
        <f>IF(ISERROR(MATCH(FQ$417,INPUT!C$4:Y$4,0))&lt;&gt;TRUE,MATCH(FQ$417,INPUT!C$4:Y$4,0),"")</f>
        <v/>
      </c>
    </row>
    <row r="422" spans="2:178" ht="14.65" thickBot="1" x14ac:dyDescent="0.5">
      <c r="B422" s="33" t="s">
        <v>256</v>
      </c>
      <c r="C422" s="56">
        <f>COUNTIF(FO418:FO457,"=TRUE")</f>
        <v>0</v>
      </c>
      <c r="D422" s="56">
        <v>40</v>
      </c>
      <c r="E422" s="41" t="str">
        <f>ROUND(C422/D422*100,0)&amp;"%"</f>
        <v>0%</v>
      </c>
      <c r="F422" s="57">
        <f>LOOKUP(COUNTIF(FO418:FO457,TRUE),FQ419:FQ459,FU419:FU459)</f>
        <v>1</v>
      </c>
      <c r="G422" s="57">
        <v>36</v>
      </c>
      <c r="H422" s="25" t="str">
        <f>LOOKUP(F422,FX$4:FX$39,GB$4:GB$39) &amp; "%"</f>
        <v>1%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 t="s">
        <v>167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 t="s">
        <v>167</v>
      </c>
      <c r="AL422" s="15">
        <v>5</v>
      </c>
      <c r="AM422" s="8" t="s">
        <v>162</v>
      </c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7" t="s">
        <v>167</v>
      </c>
      <c r="AS422" s="7"/>
      <c r="AT422" s="342"/>
      <c r="AU422" s="342"/>
      <c r="AV422" s="342" t="s">
        <v>167</v>
      </c>
      <c r="AW422" s="342"/>
      <c r="AX422" s="342" t="s">
        <v>167</v>
      </c>
      <c r="AY422" s="342"/>
      <c r="AZ422" s="342" t="s">
        <v>167</v>
      </c>
      <c r="BA422" s="342"/>
      <c r="BB422" s="342" t="s">
        <v>167</v>
      </c>
      <c r="BC422" s="342" t="s">
        <v>167</v>
      </c>
      <c r="BD422" s="342" t="s">
        <v>167</v>
      </c>
      <c r="BE422" s="342"/>
      <c r="BF422" s="342"/>
      <c r="BG422" s="7"/>
      <c r="BH422" s="342"/>
      <c r="BI422" s="342"/>
      <c r="BJ422" s="342"/>
      <c r="BK422" s="342"/>
      <c r="BL422" s="342"/>
      <c r="BM422" s="7"/>
      <c r="BN422" s="342"/>
      <c r="BO422" s="342"/>
      <c r="BP422" s="342"/>
      <c r="BQ422" s="342"/>
      <c r="BR422" s="7"/>
      <c r="BS422" s="342"/>
      <c r="BT422" s="342"/>
      <c r="BU422" s="342"/>
      <c r="BV422" s="342"/>
      <c r="BW422" s="6">
        <v>5</v>
      </c>
      <c r="BX422" s="8" t="s">
        <v>161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168</v>
      </c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 t="s">
        <v>167</v>
      </c>
      <c r="EO422" s="4"/>
      <c r="EP422" s="4"/>
      <c r="EQ422" s="4"/>
      <c r="ER422" s="4"/>
      <c r="ES422" s="4"/>
      <c r="ET422" s="4"/>
      <c r="EU422" s="4"/>
      <c r="EV422" s="4" t="s">
        <v>167</v>
      </c>
      <c r="EW422" s="4" t="s">
        <v>167</v>
      </c>
      <c r="EX422" s="4"/>
      <c r="EY422" s="4" t="s">
        <v>167</v>
      </c>
      <c r="EZ422" s="4"/>
      <c r="FA422" s="4"/>
      <c r="FB422" s="4" t="s">
        <v>167</v>
      </c>
      <c r="FC422" s="4"/>
      <c r="FD422" s="4" t="s">
        <v>167</v>
      </c>
      <c r="FE422" s="4"/>
      <c r="FF422" s="4"/>
      <c r="FG422" s="4"/>
      <c r="FH422" s="4"/>
      <c r="FI422" s="4"/>
      <c r="FJ422" s="4"/>
      <c r="FK422" s="4"/>
      <c r="FL422" s="6">
        <v>5</v>
      </c>
      <c r="FM422" t="s">
        <v>159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2">
        <v>3</v>
      </c>
      <c r="FR422" s="23">
        <v>2</v>
      </c>
      <c r="FS422" s="23">
        <v>8</v>
      </c>
      <c r="FT422" s="23">
        <v>6</v>
      </c>
      <c r="FU422" s="23">
        <v>6</v>
      </c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5" t="s">
        <v>257</v>
      </c>
      <c r="C423" s="36">
        <f>SUM(C419:C422)</f>
        <v>0</v>
      </c>
      <c r="D423" s="36">
        <f>SUM(D419:D422)</f>
        <v>215</v>
      </c>
      <c r="E423" s="41" t="str">
        <f>ROUND(C423/D423*100,0)&amp;"%"</f>
        <v>0%</v>
      </c>
      <c r="F423" s="37">
        <f>ROUND(AVERAGE(F419:F422),0)</f>
        <v>1</v>
      </c>
      <c r="G423" s="54">
        <v>36</v>
      </c>
      <c r="H423" s="38" t="str">
        <f>LOOKUP(F423,FX$4:FX$39,GC$4:GC$39) &amp; "%"</f>
        <v>1%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 t="s">
        <v>167</v>
      </c>
      <c r="R423" s="4"/>
      <c r="S423" s="4"/>
      <c r="T423" s="4" t="s">
        <v>167</v>
      </c>
      <c r="U423" s="4"/>
      <c r="V423" s="4"/>
      <c r="W423" s="4"/>
      <c r="X423" s="4"/>
      <c r="Y423" s="4"/>
      <c r="Z423" s="4"/>
      <c r="AA423" s="4" t="s">
        <v>167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 t="s">
        <v>167</v>
      </c>
      <c r="AL423" s="15">
        <v>6</v>
      </c>
      <c r="AM423" s="8" t="s">
        <v>165</v>
      </c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7" t="s">
        <v>167</v>
      </c>
      <c r="AS423" s="7"/>
      <c r="AT423" s="342"/>
      <c r="AU423" s="342"/>
      <c r="AV423" s="342" t="s">
        <v>167</v>
      </c>
      <c r="AW423" s="342"/>
      <c r="AX423" s="342" t="s">
        <v>167</v>
      </c>
      <c r="AY423" s="342"/>
      <c r="AZ423" s="342" t="s">
        <v>167</v>
      </c>
      <c r="BA423" s="342"/>
      <c r="BB423" s="342"/>
      <c r="BC423" s="342" t="s">
        <v>167</v>
      </c>
      <c r="BD423" s="342" t="s">
        <v>167</v>
      </c>
      <c r="BE423" s="342"/>
      <c r="BF423" s="342"/>
      <c r="BG423" s="7"/>
      <c r="BH423" s="342"/>
      <c r="BI423" s="342"/>
      <c r="BJ423" s="342"/>
      <c r="BK423" s="342"/>
      <c r="BL423" s="342"/>
      <c r="BM423" s="7"/>
      <c r="BN423" s="342"/>
      <c r="BO423" s="342"/>
      <c r="BP423" s="342"/>
      <c r="BQ423" s="342"/>
      <c r="BR423" s="7"/>
      <c r="BS423" s="342"/>
      <c r="BT423" s="342"/>
      <c r="BU423" s="342"/>
      <c r="BV423" s="342"/>
      <c r="BW423" s="6">
        <v>6</v>
      </c>
      <c r="BX423" s="8" t="s">
        <v>165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 t="s">
        <v>167</v>
      </c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/>
      <c r="CT423" s="4" t="s">
        <v>167</v>
      </c>
      <c r="CU423" s="4"/>
      <c r="CV423" s="4"/>
      <c r="CW423" s="4"/>
      <c r="CX423" s="4"/>
      <c r="CY423" s="4"/>
      <c r="CZ423" s="4"/>
      <c r="DA423" s="4"/>
      <c r="DB423" s="4" t="s">
        <v>167</v>
      </c>
      <c r="DC423" s="4" t="s">
        <v>167</v>
      </c>
      <c r="DD423" s="4"/>
      <c r="DE423" s="4"/>
      <c r="DF423" s="4"/>
      <c r="DG423" s="4" t="s">
        <v>167</v>
      </c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166</v>
      </c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 t="s">
        <v>167</v>
      </c>
      <c r="EP423" s="4"/>
      <c r="EQ423" s="4"/>
      <c r="ER423" s="4"/>
      <c r="ES423" s="4"/>
      <c r="ET423" s="4"/>
      <c r="EU423" s="4"/>
      <c r="EV423" s="4"/>
      <c r="EW423" s="4" t="s">
        <v>167</v>
      </c>
      <c r="EX423" s="4"/>
      <c r="EY423" s="4"/>
      <c r="EZ423" s="4"/>
      <c r="FA423" s="4"/>
      <c r="FB423" s="4" t="s">
        <v>167</v>
      </c>
      <c r="FC423" s="4"/>
      <c r="FD423" s="4" t="s">
        <v>167</v>
      </c>
      <c r="FE423" s="4"/>
      <c r="FF423" s="4"/>
      <c r="FG423" s="4"/>
      <c r="FH423" s="4"/>
      <c r="FI423" s="4"/>
      <c r="FJ423" s="4"/>
      <c r="FK423" s="4"/>
      <c r="FL423" s="6">
        <v>6</v>
      </c>
      <c r="FM423" t="s">
        <v>164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2">
        <v>4</v>
      </c>
      <c r="FR423" s="23">
        <v>3</v>
      </c>
      <c r="FS423" s="23">
        <v>10</v>
      </c>
      <c r="FT423" s="23">
        <v>7</v>
      </c>
      <c r="FU423" s="23">
        <v>7</v>
      </c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 t="s">
        <v>167</v>
      </c>
      <c r="R424" s="4" t="s">
        <v>167</v>
      </c>
      <c r="S424" s="4" t="s">
        <v>167</v>
      </c>
      <c r="T424" s="4"/>
      <c r="U424" s="4"/>
      <c r="V424" s="4"/>
      <c r="W424" s="4"/>
      <c r="X424" s="4"/>
      <c r="Y424" s="4"/>
      <c r="Z424" s="4"/>
      <c r="AA424" s="4" t="s">
        <v>167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 t="s">
        <v>167</v>
      </c>
      <c r="AL424" s="15">
        <v>7</v>
      </c>
      <c r="AM424" s="8" t="s">
        <v>159</v>
      </c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7" t="s">
        <v>167</v>
      </c>
      <c r="AS424" s="342"/>
      <c r="AT424" s="342"/>
      <c r="AU424" s="342"/>
      <c r="AV424" s="342" t="s">
        <v>167</v>
      </c>
      <c r="AW424" s="342"/>
      <c r="AX424" s="342" t="s">
        <v>167</v>
      </c>
      <c r="AY424" s="342"/>
      <c r="AZ424" s="342"/>
      <c r="BA424" s="342"/>
      <c r="BB424" s="7" t="s">
        <v>167</v>
      </c>
      <c r="BC424" s="342"/>
      <c r="BD424" s="342"/>
      <c r="BE424" s="342"/>
      <c r="BF424" s="342"/>
      <c r="BG424" s="342"/>
      <c r="BH424" s="342"/>
      <c r="BI424" s="342"/>
      <c r="BJ424" s="342"/>
      <c r="BK424" s="342"/>
      <c r="BL424" s="342"/>
      <c r="BM424" s="342"/>
      <c r="BN424" s="342"/>
      <c r="BO424" s="342"/>
      <c r="BP424" s="342"/>
      <c r="BQ424" s="342"/>
      <c r="BR424" s="342"/>
      <c r="BS424" s="342"/>
      <c r="BT424" s="342"/>
      <c r="BU424" s="342"/>
      <c r="BV424" s="342"/>
      <c r="BW424" s="6">
        <v>7</v>
      </c>
      <c r="BX424" s="8" t="s">
        <v>160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/>
      <c r="DU424" s="4"/>
      <c r="DV424" s="4"/>
      <c r="DW424" s="4"/>
      <c r="DX424" s="4"/>
      <c r="DY424" s="4" t="s">
        <v>167</v>
      </c>
      <c r="DZ424" s="4"/>
      <c r="EA424" s="4" t="s">
        <v>167</v>
      </c>
      <c r="EB424" s="4"/>
      <c r="EC424" s="4"/>
      <c r="ED424" s="4"/>
      <c r="EE424" s="4" t="s">
        <v>167</v>
      </c>
      <c r="EF424" s="4"/>
      <c r="EG424" s="4"/>
      <c r="EH424" s="6">
        <v>7</v>
      </c>
      <c r="EI424" s="8" t="s">
        <v>168</v>
      </c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 t="s">
        <v>167</v>
      </c>
      <c r="EP424" s="4"/>
      <c r="EQ424" s="4"/>
      <c r="ER424" s="4"/>
      <c r="ES424" s="4"/>
      <c r="ET424" s="4"/>
      <c r="EU424" s="4"/>
      <c r="EV424" s="4"/>
      <c r="EW424" s="4"/>
      <c r="EX424" s="4" t="s">
        <v>167</v>
      </c>
      <c r="EY424" s="4"/>
      <c r="EZ424" s="4"/>
      <c r="FA424" s="4"/>
      <c r="FB424" s="4" t="s">
        <v>167</v>
      </c>
      <c r="FC424" s="4"/>
      <c r="FD424" s="4"/>
      <c r="FE424" s="4" t="s">
        <v>167</v>
      </c>
      <c r="FF424" s="4"/>
      <c r="FG424" s="4"/>
      <c r="FH424" s="4" t="s">
        <v>167</v>
      </c>
      <c r="FI424" s="4"/>
      <c r="FJ424" s="4"/>
      <c r="FK424" s="4"/>
      <c r="FL424" s="6">
        <v>7</v>
      </c>
      <c r="FM424" t="s">
        <v>159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2">
        <v>5</v>
      </c>
      <c r="FR424" s="23">
        <v>3</v>
      </c>
      <c r="FS424" s="23">
        <v>11</v>
      </c>
      <c r="FT424" s="23">
        <v>8</v>
      </c>
      <c r="FU424" s="23">
        <v>9</v>
      </c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 t="s">
        <v>167</v>
      </c>
      <c r="X425" s="4"/>
      <c r="Y425" s="4" t="s">
        <v>167</v>
      </c>
      <c r="Z425" s="4"/>
      <c r="AA425" s="4" t="s">
        <v>167</v>
      </c>
      <c r="AB425" s="4" t="s">
        <v>167</v>
      </c>
      <c r="AC425" s="4"/>
      <c r="AD425" s="4"/>
      <c r="AE425" s="4"/>
      <c r="AF425" s="4"/>
      <c r="AG425" s="4"/>
      <c r="AH425" s="4"/>
      <c r="AI425" s="4"/>
      <c r="AJ425" s="4"/>
      <c r="AK425" s="4" t="s">
        <v>167</v>
      </c>
      <c r="AL425" s="15">
        <v>8</v>
      </c>
      <c r="AM425" s="8" t="s">
        <v>165</v>
      </c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7"/>
      <c r="AS425" s="342"/>
      <c r="AT425" s="342"/>
      <c r="AU425" s="342"/>
      <c r="AV425" s="342"/>
      <c r="AW425" s="342"/>
      <c r="AX425" s="342"/>
      <c r="AY425" s="342"/>
      <c r="AZ425" s="342"/>
      <c r="BA425" s="342"/>
      <c r="BB425" s="342"/>
      <c r="BC425" s="342"/>
      <c r="BD425" s="342"/>
      <c r="BE425" s="342"/>
      <c r="BF425" s="342"/>
      <c r="BG425" s="342"/>
      <c r="BH425" s="342"/>
      <c r="BI425" s="342"/>
      <c r="BJ425" s="342"/>
      <c r="BK425" s="342" t="s">
        <v>167</v>
      </c>
      <c r="BL425" s="7"/>
      <c r="BM425" s="342" t="s">
        <v>167</v>
      </c>
      <c r="BN425" s="342" t="s">
        <v>167</v>
      </c>
      <c r="BO425" s="342"/>
      <c r="BP425" s="342"/>
      <c r="BQ425" s="342"/>
      <c r="BR425" s="342"/>
      <c r="BS425" s="342"/>
      <c r="BT425" s="342"/>
      <c r="BU425" s="342"/>
      <c r="BV425" s="7"/>
      <c r="BW425" s="6">
        <v>8</v>
      </c>
      <c r="BX425" s="8" t="s">
        <v>166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 t="s">
        <v>167</v>
      </c>
      <c r="CT425" s="4" t="s">
        <v>167</v>
      </c>
      <c r="CU425" s="4"/>
      <c r="CV425" s="4"/>
      <c r="CW425" s="4"/>
      <c r="CX425" s="4"/>
      <c r="CY425" s="4"/>
      <c r="CZ425" s="4"/>
      <c r="DA425" s="4"/>
      <c r="DB425" s="4"/>
      <c r="DC425" s="4" t="s">
        <v>167</v>
      </c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165</v>
      </c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 t="s">
        <v>167</v>
      </c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 t="s">
        <v>167</v>
      </c>
      <c r="FC425" s="4"/>
      <c r="FD425" s="4"/>
      <c r="FE425" s="4" t="s">
        <v>167</v>
      </c>
      <c r="FF425" s="4" t="s">
        <v>167</v>
      </c>
      <c r="FG425" s="4"/>
      <c r="FH425" s="4"/>
      <c r="FI425" s="4"/>
      <c r="FJ425" s="4"/>
      <c r="FK425" s="4"/>
      <c r="FL425" s="6">
        <v>8</v>
      </c>
      <c r="FM425" t="s">
        <v>166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2">
        <v>6</v>
      </c>
      <c r="FR425" s="23">
        <v>4</v>
      </c>
      <c r="FS425" s="23">
        <v>11</v>
      </c>
      <c r="FT425" s="23">
        <v>10</v>
      </c>
      <c r="FU425" s="23">
        <v>9</v>
      </c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 t="s">
        <v>167</v>
      </c>
      <c r="X426" s="4"/>
      <c r="Y426" s="4" t="s">
        <v>167</v>
      </c>
      <c r="Z426" s="4"/>
      <c r="AA426" s="4" t="s">
        <v>167</v>
      </c>
      <c r="AB426" s="4" t="s">
        <v>167</v>
      </c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15">
        <v>9</v>
      </c>
      <c r="AM426" s="8" t="s">
        <v>159</v>
      </c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7" t="s">
        <v>167</v>
      </c>
      <c r="AS426" s="342"/>
      <c r="AT426" s="342"/>
      <c r="AU426" s="342"/>
      <c r="AV426" s="342" t="s">
        <v>167</v>
      </c>
      <c r="AW426" s="342"/>
      <c r="AX426" s="342" t="s">
        <v>167</v>
      </c>
      <c r="AY426" s="342"/>
      <c r="AZ426" s="342"/>
      <c r="BA426" s="342"/>
      <c r="BB426" s="342" t="s">
        <v>633</v>
      </c>
      <c r="BC426" s="342"/>
      <c r="BD426" s="342"/>
      <c r="BE426" s="342"/>
      <c r="BF426" s="342"/>
      <c r="BG426" s="342"/>
      <c r="BH426" s="342"/>
      <c r="BI426" s="342"/>
      <c r="BJ426" s="342"/>
      <c r="BK426" s="342" t="s">
        <v>167</v>
      </c>
      <c r="BL426" s="7"/>
      <c r="BM426" s="342"/>
      <c r="BN426" s="342"/>
      <c r="BO426" s="342"/>
      <c r="BP426" s="342" t="s">
        <v>167</v>
      </c>
      <c r="BQ426" s="342"/>
      <c r="BR426" s="342"/>
      <c r="BS426" s="342"/>
      <c r="BT426" s="342"/>
      <c r="BU426" s="342"/>
      <c r="BV426" s="7"/>
      <c r="BW426" s="6">
        <v>9</v>
      </c>
      <c r="BX426" s="8" t="s">
        <v>159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 t="s">
        <v>167</v>
      </c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 t="s">
        <v>167</v>
      </c>
      <c r="DZ426" s="4"/>
      <c r="EA426" s="4" t="s">
        <v>167</v>
      </c>
      <c r="EB426" s="4" t="s">
        <v>167</v>
      </c>
      <c r="EC426" s="4"/>
      <c r="ED426" s="4"/>
      <c r="EE426" s="4"/>
      <c r="EF426" s="4"/>
      <c r="EG426" s="4"/>
      <c r="EH426" s="6">
        <v>9</v>
      </c>
      <c r="EI426" s="8" t="s">
        <v>161</v>
      </c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 t="s">
        <v>167</v>
      </c>
      <c r="EP426" s="4"/>
      <c r="EQ426" s="4"/>
      <c r="ER426" s="4"/>
      <c r="ES426" s="4"/>
      <c r="ET426" s="4"/>
      <c r="EU426" s="4"/>
      <c r="EV426" s="4" t="s">
        <v>167</v>
      </c>
      <c r="EW426" s="4"/>
      <c r="EX426" s="4" t="s">
        <v>167</v>
      </c>
      <c r="EY426" s="4"/>
      <c r="EZ426" s="4" t="s">
        <v>167</v>
      </c>
      <c r="FA426" s="4"/>
      <c r="FB426" s="4"/>
      <c r="FC426" s="4"/>
      <c r="FD426" s="4"/>
      <c r="FE426" s="4" t="s">
        <v>167</v>
      </c>
      <c r="FF426" s="4" t="s">
        <v>167</v>
      </c>
      <c r="FG426" s="4"/>
      <c r="FH426" s="4"/>
      <c r="FI426" s="4"/>
      <c r="FJ426" s="4"/>
      <c r="FK426" s="4"/>
      <c r="FL426" s="6">
        <v>9</v>
      </c>
      <c r="FM426" t="s">
        <v>162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2">
        <v>7</v>
      </c>
      <c r="FR426" s="23">
        <v>4</v>
      </c>
      <c r="FS426" s="23">
        <v>12</v>
      </c>
      <c r="FT426" s="23">
        <v>10</v>
      </c>
      <c r="FU426" s="23">
        <v>10</v>
      </c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 t="s">
        <v>167</v>
      </c>
      <c r="X427" s="4"/>
      <c r="Y427" s="4" t="s">
        <v>167</v>
      </c>
      <c r="Z427" s="4"/>
      <c r="AA427" s="4" t="s">
        <v>167</v>
      </c>
      <c r="AB427" s="4" t="s">
        <v>167</v>
      </c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15">
        <v>10</v>
      </c>
      <c r="AM427" s="8" t="s">
        <v>163</v>
      </c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7" t="s">
        <v>167</v>
      </c>
      <c r="AS427" s="7" t="s">
        <v>167</v>
      </c>
      <c r="AT427" s="342"/>
      <c r="AU427" s="342"/>
      <c r="AV427" s="342"/>
      <c r="AW427" s="342"/>
      <c r="AX427" s="342"/>
      <c r="AY427" s="342"/>
      <c r="AZ427" s="342"/>
      <c r="BA427" s="342"/>
      <c r="BB427" s="342"/>
      <c r="BC427" s="342"/>
      <c r="BD427" s="342"/>
      <c r="BE427" s="342" t="s">
        <v>167</v>
      </c>
      <c r="BF427" s="342"/>
      <c r="BG427" s="342"/>
      <c r="BH427" s="342"/>
      <c r="BI427" s="342"/>
      <c r="BJ427" s="342"/>
      <c r="BK427" s="342" t="s">
        <v>167</v>
      </c>
      <c r="BL427" s="342"/>
      <c r="BM427" s="7"/>
      <c r="BN427" s="342"/>
      <c r="BO427" s="342"/>
      <c r="BP427" s="342" t="s">
        <v>167</v>
      </c>
      <c r="BQ427" s="342"/>
      <c r="BR427" s="342"/>
      <c r="BS427" s="342"/>
      <c r="BT427" s="342"/>
      <c r="BU427" s="7"/>
      <c r="BV427" s="342"/>
      <c r="BW427" s="6">
        <v>10</v>
      </c>
      <c r="BX427" s="8" t="s">
        <v>164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 t="s">
        <v>167</v>
      </c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 t="s">
        <v>167</v>
      </c>
      <c r="DT427" s="4" t="s">
        <v>167</v>
      </c>
      <c r="DU427" s="4"/>
      <c r="DV427" s="4" t="s">
        <v>167</v>
      </c>
      <c r="DW427" s="4"/>
      <c r="DX427" s="4"/>
      <c r="DY427" s="4" t="s">
        <v>167</v>
      </c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169</v>
      </c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 t="s">
        <v>167</v>
      </c>
      <c r="EP427" s="4"/>
      <c r="EQ427" s="4"/>
      <c r="ER427" s="4"/>
      <c r="ES427" s="4"/>
      <c r="ET427" s="4"/>
      <c r="EU427" s="4"/>
      <c r="EV427" s="4"/>
      <c r="EW427" s="4"/>
      <c r="EX427" s="4" t="s">
        <v>167</v>
      </c>
      <c r="EY427" s="4" t="s">
        <v>167</v>
      </c>
      <c r="EZ427" s="4" t="s">
        <v>167</v>
      </c>
      <c r="FA427" s="4"/>
      <c r="FB427" s="4"/>
      <c r="FC427" s="4"/>
      <c r="FD427" s="4"/>
      <c r="FE427" s="4" t="s">
        <v>167</v>
      </c>
      <c r="FF427" s="4"/>
      <c r="FG427" s="4"/>
      <c r="FH427" s="4" t="s">
        <v>167</v>
      </c>
      <c r="FI427" s="4"/>
      <c r="FJ427" s="4"/>
      <c r="FK427" s="4"/>
      <c r="FL427" s="6">
        <v>10</v>
      </c>
      <c r="FM427" t="s">
        <v>165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2">
        <v>8</v>
      </c>
      <c r="FR427" s="23">
        <v>5</v>
      </c>
      <c r="FS427" s="23">
        <v>13</v>
      </c>
      <c r="FT427" s="23">
        <v>11</v>
      </c>
      <c r="FU427" s="23">
        <v>11</v>
      </c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 t="s">
        <v>159</v>
      </c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7" t="s">
        <v>167</v>
      </c>
      <c r="AS428" s="342"/>
      <c r="AT428" s="342"/>
      <c r="AU428" s="342"/>
      <c r="AV428" s="342"/>
      <c r="AW428" s="7"/>
      <c r="AX428" s="342"/>
      <c r="AY428" s="342"/>
      <c r="AZ428" s="7"/>
      <c r="BA428" s="342"/>
      <c r="BB428" s="342"/>
      <c r="BC428" s="342"/>
      <c r="BD428" s="342"/>
      <c r="BE428" s="342"/>
      <c r="BF428" s="342"/>
      <c r="BG428" s="342" t="s">
        <v>167</v>
      </c>
      <c r="BH428" s="342"/>
      <c r="BI428" s="342"/>
      <c r="BJ428" s="342" t="s">
        <v>167</v>
      </c>
      <c r="BK428" s="342"/>
      <c r="BL428" s="342"/>
      <c r="BM428" s="342"/>
      <c r="BN428" s="342"/>
      <c r="BO428" s="342"/>
      <c r="BP428" s="342"/>
      <c r="BQ428" s="342"/>
      <c r="BR428" s="342"/>
      <c r="BS428" s="342"/>
      <c r="BT428" s="342"/>
      <c r="BU428" s="342"/>
      <c r="BV428" s="342"/>
      <c r="BW428" s="6">
        <v>11</v>
      </c>
      <c r="BX428" s="8" t="s">
        <v>159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 t="s">
        <v>167</v>
      </c>
      <c r="CF428" s="4"/>
      <c r="CG428" s="4"/>
      <c r="CH428" s="4"/>
      <c r="CI428" s="4"/>
      <c r="CJ428" s="4"/>
      <c r="CK428" s="4"/>
      <c r="CL428" s="4"/>
      <c r="CM428" s="4" t="s">
        <v>167</v>
      </c>
      <c r="CN428" s="4"/>
      <c r="CO428" s="4"/>
      <c r="CP428" s="4"/>
      <c r="CQ428" s="4"/>
      <c r="CR428" s="4"/>
      <c r="CS428" s="4" t="s">
        <v>167</v>
      </c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 t="s">
        <v>167</v>
      </c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161</v>
      </c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 t="s">
        <v>167</v>
      </c>
      <c r="EP428" s="4"/>
      <c r="EQ428" s="4"/>
      <c r="ER428" s="4"/>
      <c r="ES428" s="4"/>
      <c r="ET428" s="4"/>
      <c r="EU428" s="4"/>
      <c r="EV428" s="4"/>
      <c r="EW428" s="4"/>
      <c r="EX428" s="4" t="s">
        <v>167</v>
      </c>
      <c r="EY428" s="4" t="s">
        <v>167</v>
      </c>
      <c r="EZ428" s="4"/>
      <c r="FA428" s="4" t="s">
        <v>167</v>
      </c>
      <c r="FB428" s="4"/>
      <c r="FC428" s="4"/>
      <c r="FD428" s="4"/>
      <c r="FE428" s="4" t="s">
        <v>167</v>
      </c>
      <c r="FF428" s="4"/>
      <c r="FG428" s="4"/>
      <c r="FH428" s="4" t="s">
        <v>167</v>
      </c>
      <c r="FI428" s="4"/>
      <c r="FJ428" s="4"/>
      <c r="FK428" s="4"/>
      <c r="FL428" s="6">
        <v>11</v>
      </c>
      <c r="FM428" t="s">
        <v>162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2">
        <v>9</v>
      </c>
      <c r="FR428" s="23">
        <v>5</v>
      </c>
      <c r="FS428" s="23">
        <v>13</v>
      </c>
      <c r="FT428" s="23">
        <v>12</v>
      </c>
      <c r="FU428" s="23">
        <v>12</v>
      </c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 t="s">
        <v>167</v>
      </c>
      <c r="R429" s="4"/>
      <c r="S429" s="4"/>
      <c r="T429" s="4" t="s">
        <v>167</v>
      </c>
      <c r="U429" s="4" t="s">
        <v>167</v>
      </c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 t="s">
        <v>167</v>
      </c>
      <c r="AL429" s="15">
        <v>12</v>
      </c>
      <c r="AM429" s="8" t="s">
        <v>165</v>
      </c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7" t="s">
        <v>167</v>
      </c>
      <c r="AS429" s="342"/>
      <c r="AT429" s="342"/>
      <c r="AU429" s="342"/>
      <c r="AV429" s="342" t="s">
        <v>167</v>
      </c>
      <c r="AW429" s="342"/>
      <c r="AX429" s="342" t="s">
        <v>167</v>
      </c>
      <c r="AY429" s="342"/>
      <c r="AZ429" s="342"/>
      <c r="BA429" s="342" t="s">
        <v>167</v>
      </c>
      <c r="BB429" s="342"/>
      <c r="BC429" s="342" t="s">
        <v>167</v>
      </c>
      <c r="BD429" s="342" t="s">
        <v>167</v>
      </c>
      <c r="BE429" s="342"/>
      <c r="BF429" s="342"/>
      <c r="BG429" s="342"/>
      <c r="BH429" s="342"/>
      <c r="BI429" s="342"/>
      <c r="BJ429" s="342"/>
      <c r="BK429" s="342"/>
      <c r="BL429" s="342"/>
      <c r="BM429" s="342"/>
      <c r="BN429" s="342"/>
      <c r="BO429" s="342"/>
      <c r="BP429" s="7"/>
      <c r="BQ429" s="342"/>
      <c r="BR429" s="342"/>
      <c r="BS429" s="342"/>
      <c r="BT429" s="342"/>
      <c r="BU429" s="342"/>
      <c r="BV429" s="342"/>
      <c r="BW429" s="6">
        <v>12</v>
      </c>
      <c r="BX429" s="8" t="s">
        <v>163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163</v>
      </c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 t="s">
        <v>167</v>
      </c>
      <c r="EP429" s="4"/>
      <c r="EQ429" s="4"/>
      <c r="ER429" s="4"/>
      <c r="ES429" s="4"/>
      <c r="ET429" s="4"/>
      <c r="EU429" s="4"/>
      <c r="EV429" s="4"/>
      <c r="EW429" s="4"/>
      <c r="EX429" s="4" t="s">
        <v>167</v>
      </c>
      <c r="EY429" s="4"/>
      <c r="EZ429" s="4"/>
      <c r="FA429" s="4"/>
      <c r="FB429" s="4" t="s">
        <v>167</v>
      </c>
      <c r="FC429" s="4"/>
      <c r="FD429" s="4"/>
      <c r="FE429" s="4" t="s">
        <v>167</v>
      </c>
      <c r="FF429" s="4" t="s">
        <v>167</v>
      </c>
      <c r="FG429" s="4"/>
      <c r="FH429" s="4"/>
      <c r="FI429" s="4"/>
      <c r="FJ429" s="4"/>
      <c r="FK429" s="4"/>
      <c r="FL429" s="6">
        <v>12</v>
      </c>
      <c r="FM429" t="s">
        <v>166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2">
        <v>10</v>
      </c>
      <c r="FR429" s="23">
        <v>6</v>
      </c>
      <c r="FS429" s="23">
        <v>13</v>
      </c>
      <c r="FT429" s="23">
        <v>12</v>
      </c>
      <c r="FU429" s="23">
        <v>13</v>
      </c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 t="s">
        <v>167</v>
      </c>
      <c r="R430" s="4"/>
      <c r="S430" s="4"/>
      <c r="T430" s="4" t="s">
        <v>167</v>
      </c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 t="s">
        <v>162</v>
      </c>
      <c r="AF430" s="4"/>
      <c r="AG430" s="4"/>
      <c r="AH430" s="4"/>
      <c r="AI430" s="4"/>
      <c r="AJ430" s="4"/>
      <c r="AK430" s="4" t="s">
        <v>167</v>
      </c>
      <c r="AL430" s="15">
        <v>13</v>
      </c>
      <c r="AM430" s="8" t="s">
        <v>160</v>
      </c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7"/>
      <c r="AS430" s="342"/>
      <c r="AT430" s="342"/>
      <c r="AU430" s="342"/>
      <c r="AV430" s="342"/>
      <c r="AW430" s="342"/>
      <c r="AX430" s="342"/>
      <c r="AY430" s="342"/>
      <c r="AZ430" s="342"/>
      <c r="BA430" s="342"/>
      <c r="BB430" s="7"/>
      <c r="BC430" s="342"/>
      <c r="BD430" s="342"/>
      <c r="BE430" s="342"/>
      <c r="BF430" s="342"/>
      <c r="BG430" s="342"/>
      <c r="BH430" s="342"/>
      <c r="BI430" s="342"/>
      <c r="BJ430" s="342"/>
      <c r="BK430" s="342" t="s">
        <v>167</v>
      </c>
      <c r="BL430" s="342"/>
      <c r="BM430" s="342"/>
      <c r="BN430" s="342"/>
      <c r="BO430" s="342"/>
      <c r="BP430" s="342" t="s">
        <v>167</v>
      </c>
      <c r="BQ430" s="342" t="s">
        <v>167</v>
      </c>
      <c r="BR430" s="342"/>
      <c r="BS430" s="342"/>
      <c r="BT430" s="342"/>
      <c r="BU430" s="342"/>
      <c r="BV430" s="342"/>
      <c r="BW430" s="6">
        <v>13</v>
      </c>
      <c r="BX430" s="8" t="s">
        <v>162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 t="s">
        <v>167</v>
      </c>
      <c r="CV430" s="4"/>
      <c r="CW430" s="4"/>
      <c r="CX430" s="4"/>
      <c r="CY430" s="4" t="s">
        <v>167</v>
      </c>
      <c r="CZ430" s="4" t="s">
        <v>167</v>
      </c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160</v>
      </c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 t="s">
        <v>167</v>
      </c>
      <c r="EQ430" s="4"/>
      <c r="ER430" s="4"/>
      <c r="ES430" s="4"/>
      <c r="ET430" s="4"/>
      <c r="EU430" s="4"/>
      <c r="EV430" s="4"/>
      <c r="EW430" s="4"/>
      <c r="EX430" s="4" t="s">
        <v>167</v>
      </c>
      <c r="EY430" s="4" t="s">
        <v>167</v>
      </c>
      <c r="EZ430" s="4"/>
      <c r="FA430" s="4"/>
      <c r="FB430" s="4" t="s">
        <v>167</v>
      </c>
      <c r="FC430" s="4"/>
      <c r="FD430" s="4"/>
      <c r="FE430" s="4" t="s">
        <v>167</v>
      </c>
      <c r="FF430" s="4" t="s">
        <v>167</v>
      </c>
      <c r="FG430" s="4"/>
      <c r="FH430" s="4"/>
      <c r="FI430" s="4"/>
      <c r="FJ430" s="4"/>
      <c r="FK430" s="4"/>
      <c r="FL430" s="6">
        <v>13</v>
      </c>
      <c r="FM430" t="s">
        <v>159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2">
        <v>11</v>
      </c>
      <c r="FR430" s="23">
        <v>6</v>
      </c>
      <c r="FS430" s="23">
        <v>14</v>
      </c>
      <c r="FT430" s="23">
        <v>13</v>
      </c>
      <c r="FU430" s="23">
        <v>14</v>
      </c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 t="s">
        <v>167</v>
      </c>
      <c r="R431" s="4"/>
      <c r="S431" s="4"/>
      <c r="T431" s="4" t="s">
        <v>167</v>
      </c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15">
        <v>14</v>
      </c>
      <c r="AM431" s="8" t="s">
        <v>166</v>
      </c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7"/>
      <c r="AS431" s="7"/>
      <c r="AT431" s="342"/>
      <c r="AU431" s="342"/>
      <c r="AV431" s="342"/>
      <c r="AW431" s="342"/>
      <c r="AX431" s="342"/>
      <c r="AY431" s="342"/>
      <c r="AZ431" s="342"/>
      <c r="BA431" s="342"/>
      <c r="BB431" s="342"/>
      <c r="BC431" s="342"/>
      <c r="BD431" s="342"/>
      <c r="BE431" s="342"/>
      <c r="BF431" s="342"/>
      <c r="BG431" s="342"/>
      <c r="BH431" s="342"/>
      <c r="BI431" s="342"/>
      <c r="BJ431" s="342"/>
      <c r="BK431" s="342" t="s">
        <v>167</v>
      </c>
      <c r="BL431" s="342"/>
      <c r="BM431" s="7" t="s">
        <v>167</v>
      </c>
      <c r="BN431" s="342"/>
      <c r="BO431" s="342"/>
      <c r="BP431" s="342"/>
      <c r="BQ431" s="342"/>
      <c r="BR431" s="342"/>
      <c r="BS431" s="342"/>
      <c r="BT431" s="342"/>
      <c r="BU431" s="342"/>
      <c r="BV431" s="342"/>
      <c r="BW431" s="6">
        <v>14</v>
      </c>
      <c r="BX431" s="8" t="s">
        <v>163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 t="s">
        <v>167</v>
      </c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 t="s">
        <v>167</v>
      </c>
      <c r="EG431" s="4" t="s">
        <v>167</v>
      </c>
      <c r="EH431" s="6">
        <v>14</v>
      </c>
      <c r="EI431" s="8" t="s">
        <v>165</v>
      </c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 t="s">
        <v>167</v>
      </c>
      <c r="EQ431" s="4"/>
      <c r="ER431" s="4"/>
      <c r="ES431" s="4"/>
      <c r="ET431" s="4"/>
      <c r="EU431" s="4"/>
      <c r="EV431" s="4"/>
      <c r="EW431" s="4"/>
      <c r="EX431" s="4" t="s">
        <v>167</v>
      </c>
      <c r="EY431" s="4"/>
      <c r="EZ431" s="4" t="s">
        <v>167</v>
      </c>
      <c r="FA431" s="4"/>
      <c r="FB431" s="4"/>
      <c r="FC431" s="4"/>
      <c r="FD431" s="4"/>
      <c r="FE431" s="4"/>
      <c r="FF431" s="4"/>
      <c r="FG431" s="4"/>
      <c r="FH431" s="4"/>
      <c r="FI431" s="4" t="s">
        <v>167</v>
      </c>
      <c r="FJ431" s="4"/>
      <c r="FK431" s="4" t="s">
        <v>167</v>
      </c>
      <c r="FL431" s="6">
        <v>14</v>
      </c>
      <c r="FM431" t="s">
        <v>165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2">
        <v>12</v>
      </c>
      <c r="FR431" s="23">
        <v>7</v>
      </c>
      <c r="FS431" s="23">
        <v>14</v>
      </c>
      <c r="FT431" s="23">
        <v>14</v>
      </c>
      <c r="FU431" s="23">
        <v>15</v>
      </c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 t="s">
        <v>167</v>
      </c>
      <c r="R432" s="4"/>
      <c r="S432" s="4"/>
      <c r="T432" s="4" t="s">
        <v>167</v>
      </c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 t="s">
        <v>167</v>
      </c>
      <c r="AL432" s="15">
        <v>15</v>
      </c>
      <c r="AM432" s="8" t="s">
        <v>162</v>
      </c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7"/>
      <c r="AS432" s="7"/>
      <c r="AT432" s="342"/>
      <c r="AU432" s="342"/>
      <c r="AV432" s="342"/>
      <c r="AW432" s="342"/>
      <c r="AX432" s="342"/>
      <c r="AY432" s="342"/>
      <c r="AZ432" s="342"/>
      <c r="BA432" s="342"/>
      <c r="BB432" s="342"/>
      <c r="BC432" s="342"/>
      <c r="BD432" s="342"/>
      <c r="BE432" s="342"/>
      <c r="BF432" s="342"/>
      <c r="BG432" s="342"/>
      <c r="BH432" s="342"/>
      <c r="BI432" s="342"/>
      <c r="BJ432" s="342"/>
      <c r="BK432" s="342" t="s">
        <v>167</v>
      </c>
      <c r="BL432" s="342"/>
      <c r="BM432" s="7" t="s">
        <v>167</v>
      </c>
      <c r="BN432" s="342"/>
      <c r="BO432" s="342"/>
      <c r="BP432" s="342"/>
      <c r="BQ432" s="342"/>
      <c r="BR432" s="342"/>
      <c r="BS432" s="342"/>
      <c r="BT432" s="342"/>
      <c r="BU432" s="342"/>
      <c r="BV432" s="342"/>
      <c r="BW432" s="6">
        <v>15</v>
      </c>
      <c r="BX432" s="8" t="s">
        <v>160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 t="s">
        <v>167</v>
      </c>
      <c r="DK432" s="4" t="s">
        <v>167</v>
      </c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168</v>
      </c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 t="s">
        <v>167</v>
      </c>
      <c r="EQ432" s="4"/>
      <c r="ER432" s="4"/>
      <c r="ES432" s="4"/>
      <c r="ET432" s="4"/>
      <c r="EU432" s="4"/>
      <c r="EV432" s="4"/>
      <c r="EW432" s="4"/>
      <c r="EX432" s="4" t="s">
        <v>167</v>
      </c>
      <c r="EY432" s="4" t="s">
        <v>167</v>
      </c>
      <c r="EZ432" s="4"/>
      <c r="FA432" s="4"/>
      <c r="FB432" s="4" t="s">
        <v>167</v>
      </c>
      <c r="FC432" s="4"/>
      <c r="FD432" s="4"/>
      <c r="FE432" s="4"/>
      <c r="FF432" s="4"/>
      <c r="FG432" s="4"/>
      <c r="FH432" s="4"/>
      <c r="FI432" s="4" t="s">
        <v>167</v>
      </c>
      <c r="FJ432" s="4" t="s">
        <v>167</v>
      </c>
      <c r="FK432" s="4"/>
      <c r="FL432" s="6">
        <v>15</v>
      </c>
      <c r="FM432" t="s">
        <v>160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2">
        <v>13</v>
      </c>
      <c r="FR432" s="23">
        <v>7</v>
      </c>
      <c r="FS432" s="23">
        <v>15</v>
      </c>
      <c r="FT432" s="23">
        <v>14</v>
      </c>
      <c r="FU432" s="23">
        <v>16</v>
      </c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 t="s">
        <v>167</v>
      </c>
      <c r="X433" s="4"/>
      <c r="Y433" s="4"/>
      <c r="Z433" s="4" t="s">
        <v>167</v>
      </c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 t="s">
        <v>167</v>
      </c>
      <c r="AL433" s="15">
        <v>16</v>
      </c>
      <c r="AM433" s="8" t="s">
        <v>165</v>
      </c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7"/>
      <c r="AS433" s="342"/>
      <c r="AT433" s="342"/>
      <c r="AU433" s="342"/>
      <c r="AV433" s="342"/>
      <c r="AW433" s="342"/>
      <c r="AX433" s="342"/>
      <c r="AY433" s="342"/>
      <c r="AZ433" s="342"/>
      <c r="BA433" s="342"/>
      <c r="BB433" s="342"/>
      <c r="BC433" s="342"/>
      <c r="BD433" s="342"/>
      <c r="BE433" s="342"/>
      <c r="BF433" s="342"/>
      <c r="BG433" s="342"/>
      <c r="BH433" s="342"/>
      <c r="BI433" s="342"/>
      <c r="BJ433" s="342"/>
      <c r="BK433" s="342" t="s">
        <v>167</v>
      </c>
      <c r="BL433" s="342"/>
      <c r="BM433" s="342" t="s">
        <v>167</v>
      </c>
      <c r="BN433" s="342" t="s">
        <v>167</v>
      </c>
      <c r="BO433" s="342"/>
      <c r="BP433" s="342"/>
      <c r="BQ433" s="342"/>
      <c r="BR433" s="342"/>
      <c r="BS433" s="342"/>
      <c r="BT433" s="342"/>
      <c r="BU433" s="342"/>
      <c r="BV433" s="342"/>
      <c r="BW433" s="6">
        <v>16</v>
      </c>
      <c r="BX433" s="8" t="s">
        <v>166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 t="s">
        <v>167</v>
      </c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 t="s">
        <v>164</v>
      </c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 t="s">
        <v>167</v>
      </c>
      <c r="EQ433" s="4"/>
      <c r="ER433" s="4"/>
      <c r="ES433" s="4"/>
      <c r="ET433" s="4"/>
      <c r="EU433" s="4"/>
      <c r="EV433" s="4"/>
      <c r="EW433" s="4"/>
      <c r="EX433" s="4" t="s">
        <v>167</v>
      </c>
      <c r="EY433" s="4"/>
      <c r="EZ433" s="4" t="s">
        <v>167</v>
      </c>
      <c r="FA433" s="4"/>
      <c r="FB433" s="4"/>
      <c r="FC433" s="4"/>
      <c r="FD433" s="4"/>
      <c r="FE433" s="4"/>
      <c r="FF433" s="4"/>
      <c r="FG433" s="4"/>
      <c r="FH433" s="4"/>
      <c r="FI433" s="4" t="s">
        <v>167</v>
      </c>
      <c r="FJ433" s="4"/>
      <c r="FK433" s="4" t="s">
        <v>167</v>
      </c>
      <c r="FL433" s="6">
        <v>16</v>
      </c>
      <c r="FM433" t="s">
        <v>164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2">
        <v>14</v>
      </c>
      <c r="FR433" s="23">
        <v>7</v>
      </c>
      <c r="FS433" s="23">
        <v>15</v>
      </c>
      <c r="FT433" s="24">
        <v>15</v>
      </c>
      <c r="FU433" s="24">
        <v>17</v>
      </c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 t="s">
        <v>167</v>
      </c>
      <c r="R434" s="4" t="s">
        <v>167</v>
      </c>
      <c r="S434" s="4" t="s">
        <v>167</v>
      </c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 t="s">
        <v>167</v>
      </c>
      <c r="AL434" s="15">
        <v>17</v>
      </c>
      <c r="AM434" s="8" t="s">
        <v>160</v>
      </c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7"/>
      <c r="AS434" s="342"/>
      <c r="AT434" s="7"/>
      <c r="AU434" s="342"/>
      <c r="AV434" s="342"/>
      <c r="AW434" s="342"/>
      <c r="AX434" s="342"/>
      <c r="AY434" s="342"/>
      <c r="AZ434" s="342"/>
      <c r="BA434" s="342"/>
      <c r="BB434" s="342"/>
      <c r="BC434" s="342"/>
      <c r="BD434" s="342"/>
      <c r="BE434" s="342"/>
      <c r="BF434" s="342"/>
      <c r="BG434" s="342"/>
      <c r="BH434" s="342"/>
      <c r="BI434" s="342"/>
      <c r="BJ434" s="342"/>
      <c r="BK434" s="342" t="s">
        <v>167</v>
      </c>
      <c r="BL434" s="342"/>
      <c r="BM434" s="342"/>
      <c r="BN434" s="342"/>
      <c r="BO434" s="342"/>
      <c r="BP434" s="342" t="s">
        <v>167</v>
      </c>
      <c r="BQ434" s="342" t="s">
        <v>161</v>
      </c>
      <c r="BR434" s="342"/>
      <c r="BS434" s="342"/>
      <c r="BT434" s="342"/>
      <c r="BU434" s="342"/>
      <c r="BV434" s="342"/>
      <c r="BW434" s="6">
        <v>17</v>
      </c>
      <c r="BX434" s="8" t="s">
        <v>162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 t="s">
        <v>167</v>
      </c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 t="s">
        <v>167</v>
      </c>
      <c r="EQ434" s="4"/>
      <c r="ER434" s="4"/>
      <c r="ES434" s="4"/>
      <c r="ET434" s="4"/>
      <c r="EU434" s="4"/>
      <c r="EV434" s="4"/>
      <c r="EW434" s="4"/>
      <c r="EX434" s="4" t="s">
        <v>167</v>
      </c>
      <c r="EY434" s="4" t="s">
        <v>167</v>
      </c>
      <c r="EZ434" s="4" t="s">
        <v>167</v>
      </c>
      <c r="FA434" s="4"/>
      <c r="FB434" s="4"/>
      <c r="FC434" s="4"/>
      <c r="FD434" s="4"/>
      <c r="FE434" s="4"/>
      <c r="FF434" s="4"/>
      <c r="FG434" s="4"/>
      <c r="FH434" s="4"/>
      <c r="FI434" s="4" t="s">
        <v>167</v>
      </c>
      <c r="FJ434" s="4" t="s">
        <v>167</v>
      </c>
      <c r="FK434" s="4"/>
      <c r="FL434" s="6">
        <v>17</v>
      </c>
      <c r="FM434" t="s">
        <v>162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2">
        <v>15</v>
      </c>
      <c r="FR434" s="23">
        <v>8</v>
      </c>
      <c r="FS434" s="23">
        <v>15</v>
      </c>
      <c r="FT434" s="23">
        <v>16</v>
      </c>
      <c r="FU434" s="23">
        <v>17</v>
      </c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 t="s">
        <v>167</v>
      </c>
      <c r="X435" s="4" t="s">
        <v>167</v>
      </c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 t="s">
        <v>166</v>
      </c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7"/>
      <c r="AS435" s="7"/>
      <c r="AT435" s="342"/>
      <c r="AU435" s="342"/>
      <c r="AV435" s="342"/>
      <c r="AW435" s="342"/>
      <c r="AX435" s="342"/>
      <c r="AY435" s="342"/>
      <c r="AZ435" s="342"/>
      <c r="BA435" s="342"/>
      <c r="BB435" s="342"/>
      <c r="BC435" s="342"/>
      <c r="BD435" s="342"/>
      <c r="BE435" s="342"/>
      <c r="BF435" s="342"/>
      <c r="BG435" s="342"/>
      <c r="BH435" s="342"/>
      <c r="BI435" s="342"/>
      <c r="BJ435" s="342"/>
      <c r="BK435" s="342" t="s">
        <v>167</v>
      </c>
      <c r="BL435" s="342"/>
      <c r="BM435" s="7"/>
      <c r="BN435" s="342"/>
      <c r="BO435" s="342"/>
      <c r="BP435" s="342" t="s">
        <v>167</v>
      </c>
      <c r="BQ435" s="342"/>
      <c r="BR435" s="342"/>
      <c r="BS435" s="342"/>
      <c r="BT435" s="342"/>
      <c r="BU435" s="342"/>
      <c r="BV435" s="342"/>
      <c r="BW435" s="6">
        <v>18</v>
      </c>
      <c r="BX435" s="8" t="s">
        <v>163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 t="s">
        <v>167</v>
      </c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 t="s">
        <v>167</v>
      </c>
      <c r="DD435" s="4" t="s">
        <v>167</v>
      </c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166</v>
      </c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 t="s">
        <v>167</v>
      </c>
      <c r="EQ435" s="4"/>
      <c r="ER435" s="4"/>
      <c r="ES435" s="4"/>
      <c r="ET435" s="4"/>
      <c r="EU435" s="4"/>
      <c r="EV435" s="4"/>
      <c r="EW435" s="4"/>
      <c r="EX435" s="4" t="s">
        <v>167</v>
      </c>
      <c r="EY435" s="4" t="s">
        <v>167</v>
      </c>
      <c r="EZ435" s="4" t="s">
        <v>167</v>
      </c>
      <c r="FA435" s="4"/>
      <c r="FB435" s="4"/>
      <c r="FC435" s="4"/>
      <c r="FD435" s="4"/>
      <c r="FE435" s="4"/>
      <c r="FF435" s="4"/>
      <c r="FG435" s="4"/>
      <c r="FH435" s="4"/>
      <c r="FI435" s="4" t="s">
        <v>167</v>
      </c>
      <c r="FJ435" s="4"/>
      <c r="FK435" s="4" t="s">
        <v>167</v>
      </c>
      <c r="FL435" s="6">
        <v>18</v>
      </c>
      <c r="FM435" t="s">
        <v>164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2">
        <v>16</v>
      </c>
      <c r="FR435" s="23">
        <v>8</v>
      </c>
      <c r="FS435" s="23">
        <v>15</v>
      </c>
      <c r="FT435" s="23">
        <v>16</v>
      </c>
      <c r="FU435" s="23">
        <v>18</v>
      </c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 t="s">
        <v>167</v>
      </c>
      <c r="R436" s="4" t="s">
        <v>167</v>
      </c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15">
        <v>19</v>
      </c>
      <c r="AM436" s="8" t="s">
        <v>159</v>
      </c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7"/>
      <c r="AS436" s="342"/>
      <c r="AT436" s="342"/>
      <c r="AU436" s="342"/>
      <c r="AV436" s="342"/>
      <c r="AW436" s="342"/>
      <c r="AX436" s="342"/>
      <c r="AY436" s="342"/>
      <c r="AZ436" s="342"/>
      <c r="BA436" s="342"/>
      <c r="BB436" s="342"/>
      <c r="BC436" s="342"/>
      <c r="BD436" s="342"/>
      <c r="BE436" s="342"/>
      <c r="BF436" s="342"/>
      <c r="BG436" s="342"/>
      <c r="BH436" s="342"/>
      <c r="BI436" s="342"/>
      <c r="BJ436" s="342"/>
      <c r="BK436" s="342" t="s">
        <v>167</v>
      </c>
      <c r="BL436" s="342"/>
      <c r="BM436" s="342" t="s">
        <v>167</v>
      </c>
      <c r="BN436" s="342" t="s">
        <v>167</v>
      </c>
      <c r="BO436" s="7"/>
      <c r="BP436" s="342"/>
      <c r="BQ436" s="342"/>
      <c r="BR436" s="342"/>
      <c r="BS436" s="342"/>
      <c r="BT436" s="342"/>
      <c r="BU436" s="342"/>
      <c r="BV436" s="342"/>
      <c r="BW436" s="6">
        <v>19</v>
      </c>
      <c r="BX436" s="8" t="s">
        <v>161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 t="s">
        <v>167</v>
      </c>
      <c r="CF436" s="4"/>
      <c r="CG436" s="4"/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 t="s">
        <v>167</v>
      </c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 t="s">
        <v>167</v>
      </c>
      <c r="DK436" s="4" t="s">
        <v>167</v>
      </c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 t="s">
        <v>162</v>
      </c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 t="s">
        <v>167</v>
      </c>
      <c r="ER436" s="4"/>
      <c r="ES436" s="4"/>
      <c r="ET436" s="4"/>
      <c r="EU436" s="4"/>
      <c r="EV436" s="4"/>
      <c r="EW436" s="4"/>
      <c r="EX436" s="4" t="s">
        <v>167</v>
      </c>
      <c r="EY436" s="4" t="s">
        <v>167</v>
      </c>
      <c r="EZ436" s="4"/>
      <c r="FA436" s="4"/>
      <c r="FB436" s="4" t="s">
        <v>167</v>
      </c>
      <c r="FC436" s="4"/>
      <c r="FD436" s="4"/>
      <c r="FE436" s="4"/>
      <c r="FF436" s="4"/>
      <c r="FG436" s="4"/>
      <c r="FH436" s="4"/>
      <c r="FI436" s="4" t="s">
        <v>167</v>
      </c>
      <c r="FJ436" s="4" t="s">
        <v>167</v>
      </c>
      <c r="FK436" s="4"/>
      <c r="FL436" s="6">
        <v>19</v>
      </c>
      <c r="FM436" t="s">
        <v>159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2">
        <v>17</v>
      </c>
      <c r="FR436" s="23">
        <v>8</v>
      </c>
      <c r="FS436" s="23">
        <v>16</v>
      </c>
      <c r="FT436" s="23">
        <v>17</v>
      </c>
      <c r="FU436" s="23">
        <v>19</v>
      </c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 t="s">
        <v>167</v>
      </c>
      <c r="R437" s="4"/>
      <c r="S437" s="4"/>
      <c r="T437" s="4" t="s">
        <v>167</v>
      </c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15">
        <v>20</v>
      </c>
      <c r="AM437" s="8" t="s">
        <v>164</v>
      </c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7" t="s">
        <v>167</v>
      </c>
      <c r="AS437" s="342"/>
      <c r="AT437" s="342"/>
      <c r="AU437" s="342" t="s">
        <v>164</v>
      </c>
      <c r="AV437" s="342"/>
      <c r="AW437" s="342"/>
      <c r="AX437" s="342"/>
      <c r="AY437" s="7"/>
      <c r="AZ437" s="342"/>
      <c r="BA437" s="342"/>
      <c r="BB437" s="342"/>
      <c r="BC437" s="342"/>
      <c r="BD437" s="342"/>
      <c r="BE437" s="342"/>
      <c r="BF437" s="342"/>
      <c r="BG437" s="342"/>
      <c r="BH437" s="342"/>
      <c r="BI437" s="7"/>
      <c r="BJ437" s="342"/>
      <c r="BK437" s="342" t="s">
        <v>167</v>
      </c>
      <c r="BL437" s="342" t="s">
        <v>167</v>
      </c>
      <c r="BM437" s="342"/>
      <c r="BN437" s="342"/>
      <c r="BO437" s="342"/>
      <c r="BP437" s="342"/>
      <c r="BQ437" s="342"/>
      <c r="BR437" s="342"/>
      <c r="BS437" s="342"/>
      <c r="BT437" s="342"/>
      <c r="BU437" s="342"/>
      <c r="BV437" s="342"/>
      <c r="BW437" s="6">
        <v>20</v>
      </c>
      <c r="BX437" s="8" t="s">
        <v>166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 t="s">
        <v>167</v>
      </c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 t="s">
        <v>167</v>
      </c>
      <c r="DT437" s="4"/>
      <c r="DU437" s="4"/>
      <c r="DV437" s="4"/>
      <c r="DW437" s="4"/>
      <c r="DX437" s="4"/>
      <c r="DY437" s="4" t="s">
        <v>167</v>
      </c>
      <c r="DZ437" s="4"/>
      <c r="EA437" s="4" t="s">
        <v>167</v>
      </c>
      <c r="EB437" s="4" t="s">
        <v>167</v>
      </c>
      <c r="EC437" s="4"/>
      <c r="ED437" s="4"/>
      <c r="EE437" s="4"/>
      <c r="EF437" s="4"/>
      <c r="EG437" s="4"/>
      <c r="EH437" s="6">
        <v>20</v>
      </c>
      <c r="EI437" s="8" t="s">
        <v>163</v>
      </c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 t="s">
        <v>167</v>
      </c>
      <c r="ER437" s="4"/>
      <c r="ES437" s="4"/>
      <c r="ET437" s="4"/>
      <c r="EU437" s="4"/>
      <c r="EV437" s="4"/>
      <c r="EW437" s="4"/>
      <c r="EX437" s="4" t="s">
        <v>167</v>
      </c>
      <c r="EY437" s="4"/>
      <c r="EZ437" s="4"/>
      <c r="FA437" s="4"/>
      <c r="FB437" s="4" t="s">
        <v>167</v>
      </c>
      <c r="FC437" s="4"/>
      <c r="FD437" s="4"/>
      <c r="FE437" s="4"/>
      <c r="FF437" s="4"/>
      <c r="FG437" s="4"/>
      <c r="FH437" s="4"/>
      <c r="FI437" s="4" t="s">
        <v>167</v>
      </c>
      <c r="FJ437" s="4"/>
      <c r="FK437" s="4" t="s">
        <v>167</v>
      </c>
      <c r="FL437" s="6">
        <v>20</v>
      </c>
      <c r="FM437" t="s">
        <v>164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2">
        <v>18</v>
      </c>
      <c r="FR437" s="23">
        <v>9</v>
      </c>
      <c r="FS437" s="23">
        <v>16</v>
      </c>
      <c r="FT437" s="23">
        <v>18</v>
      </c>
      <c r="FU437" s="23">
        <v>19</v>
      </c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 t="s">
        <v>167</v>
      </c>
      <c r="X438" s="4" t="s">
        <v>167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 t="s">
        <v>160</v>
      </c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7" t="s">
        <v>167</v>
      </c>
      <c r="AS438" s="342"/>
      <c r="AT438" s="342"/>
      <c r="AU438" s="342"/>
      <c r="AV438" s="342" t="s">
        <v>626</v>
      </c>
      <c r="AW438" s="342"/>
      <c r="AX438" s="342"/>
      <c r="AY438" s="342"/>
      <c r="AZ438" s="342"/>
      <c r="BA438" s="342"/>
      <c r="BB438" s="342"/>
      <c r="BC438" s="342"/>
      <c r="BD438" s="342"/>
      <c r="BE438" s="342"/>
      <c r="BF438" s="342"/>
      <c r="BG438" s="342" t="s">
        <v>167</v>
      </c>
      <c r="BH438" s="342"/>
      <c r="BI438" s="342"/>
      <c r="BJ438" s="342"/>
      <c r="BK438" s="342"/>
      <c r="BL438" s="342"/>
      <c r="BM438" s="342"/>
      <c r="BN438" s="342"/>
      <c r="BO438" s="342"/>
      <c r="BP438" s="7"/>
      <c r="BQ438" s="342"/>
      <c r="BR438" s="342"/>
      <c r="BS438" s="342"/>
      <c r="BT438" s="342"/>
      <c r="BU438" s="342"/>
      <c r="BV438" s="342"/>
      <c r="BW438" s="6">
        <v>21</v>
      </c>
      <c r="BX438" s="8" t="s">
        <v>159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 t="s">
        <v>167</v>
      </c>
      <c r="CU438" s="4"/>
      <c r="CV438" s="4"/>
      <c r="CW438" s="4"/>
      <c r="CX438" s="4"/>
      <c r="CY438" s="4" t="s">
        <v>167</v>
      </c>
      <c r="CZ438" s="4"/>
      <c r="DA438" s="4" t="s">
        <v>167</v>
      </c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159</v>
      </c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 t="s">
        <v>167</v>
      </c>
      <c r="ER438" s="4"/>
      <c r="ES438" s="4"/>
      <c r="ET438" s="4"/>
      <c r="EU438" s="4"/>
      <c r="EV438" s="4" t="s">
        <v>167</v>
      </c>
      <c r="EW438" s="4"/>
      <c r="EX438" s="4"/>
      <c r="EY438" s="4"/>
      <c r="EZ438" s="4" t="s">
        <v>167</v>
      </c>
      <c r="FA438" s="4"/>
      <c r="FB438" s="4"/>
      <c r="FC438" s="4"/>
      <c r="FD438" s="4"/>
      <c r="FE438" s="4" t="s">
        <v>167</v>
      </c>
      <c r="FF438" s="4"/>
      <c r="FG438" s="4"/>
      <c r="FH438" s="4" t="s">
        <v>167</v>
      </c>
      <c r="FI438" s="4"/>
      <c r="FJ438" s="4"/>
      <c r="FK438" s="4"/>
      <c r="FL438" s="6">
        <v>21</v>
      </c>
      <c r="FM438" t="s">
        <v>161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2">
        <v>19</v>
      </c>
      <c r="FR438" s="23">
        <v>9</v>
      </c>
      <c r="FS438" s="23">
        <v>16</v>
      </c>
      <c r="FT438" s="23">
        <v>19</v>
      </c>
      <c r="FU438" s="23">
        <v>20</v>
      </c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 t="s">
        <v>167</v>
      </c>
      <c r="R439" s="4"/>
      <c r="S439" s="4"/>
      <c r="T439" s="4" t="s">
        <v>167</v>
      </c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 t="s">
        <v>167</v>
      </c>
      <c r="AL439" s="15">
        <v>22</v>
      </c>
      <c r="AM439" s="8" t="s">
        <v>164</v>
      </c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7"/>
      <c r="AS439" s="342"/>
      <c r="AT439" s="342"/>
      <c r="AU439" s="342"/>
      <c r="AV439" s="342"/>
      <c r="AW439" s="342"/>
      <c r="AX439" s="342"/>
      <c r="AY439" s="342"/>
      <c r="AZ439" s="342"/>
      <c r="BA439" s="342"/>
      <c r="BB439" s="342"/>
      <c r="BC439" s="342"/>
      <c r="BD439" s="342"/>
      <c r="BE439" s="342"/>
      <c r="BF439" s="342"/>
      <c r="BG439" s="342"/>
      <c r="BH439" s="342"/>
      <c r="BI439" s="342"/>
      <c r="BJ439" s="342"/>
      <c r="BK439" s="342" t="s">
        <v>167</v>
      </c>
      <c r="BL439" s="342"/>
      <c r="BM439" s="342" t="s">
        <v>167</v>
      </c>
      <c r="BN439" s="342" t="s">
        <v>167</v>
      </c>
      <c r="BO439" s="342"/>
      <c r="BP439" s="7"/>
      <c r="BQ439" s="342"/>
      <c r="BR439" s="342"/>
      <c r="BS439" s="342"/>
      <c r="BT439" s="342"/>
      <c r="BU439" s="342"/>
      <c r="BV439" s="342"/>
      <c r="BW439" s="6">
        <v>22</v>
      </c>
      <c r="BX439" s="8" t="s">
        <v>166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 t="s">
        <v>167</v>
      </c>
      <c r="CK439" s="4"/>
      <c r="CL439" s="4" t="s">
        <v>167</v>
      </c>
      <c r="CM439" s="4"/>
      <c r="CN439" s="4"/>
      <c r="CO439" s="4"/>
      <c r="CP439" s="4"/>
      <c r="CQ439" s="4"/>
      <c r="CR439" s="4"/>
      <c r="CS439" s="4"/>
      <c r="CT439" s="4" t="s">
        <v>167</v>
      </c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166</v>
      </c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 t="s">
        <v>167</v>
      </c>
      <c r="ER439" s="4"/>
      <c r="ES439" s="4"/>
      <c r="ET439" s="4"/>
      <c r="EU439" s="4"/>
      <c r="EV439" s="4" t="s">
        <v>167</v>
      </c>
      <c r="EW439" s="4"/>
      <c r="EX439" s="4"/>
      <c r="EY439" s="4"/>
      <c r="EZ439" s="4" t="s">
        <v>167</v>
      </c>
      <c r="FA439" s="4"/>
      <c r="FB439" s="4"/>
      <c r="FC439" s="4"/>
      <c r="FD439" s="4"/>
      <c r="FE439" s="4" t="s">
        <v>167</v>
      </c>
      <c r="FF439" s="4" t="s">
        <v>167</v>
      </c>
      <c r="FG439" s="4"/>
      <c r="FH439" s="4"/>
      <c r="FI439" s="4"/>
      <c r="FJ439" s="4"/>
      <c r="FK439" s="4"/>
      <c r="FL439" s="6">
        <v>22</v>
      </c>
      <c r="FM439" t="s">
        <v>163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2">
        <v>20</v>
      </c>
      <c r="FR439" s="23">
        <v>10</v>
      </c>
      <c r="FS439" s="23">
        <v>16</v>
      </c>
      <c r="FT439" s="23">
        <v>19</v>
      </c>
      <c r="FU439" s="23">
        <v>20</v>
      </c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 t="s">
        <v>167</v>
      </c>
      <c r="X440" s="7"/>
      <c r="Y440" s="4"/>
      <c r="Z440" s="4" t="s">
        <v>167</v>
      </c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 t="s">
        <v>159</v>
      </c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7" t="s">
        <v>167</v>
      </c>
      <c r="AS440" s="7"/>
      <c r="AT440" s="342"/>
      <c r="AU440" s="342"/>
      <c r="AV440" s="342" t="s">
        <v>167</v>
      </c>
      <c r="AW440" s="342"/>
      <c r="AX440" s="342" t="s">
        <v>167</v>
      </c>
      <c r="AY440" s="342"/>
      <c r="AZ440" s="342"/>
      <c r="BA440" s="342"/>
      <c r="BB440" s="342" t="s">
        <v>167</v>
      </c>
      <c r="BC440" s="342"/>
      <c r="BD440" s="342"/>
      <c r="BE440" s="342"/>
      <c r="BF440" s="342"/>
      <c r="BG440" s="342"/>
      <c r="BH440" s="342"/>
      <c r="BI440" s="342"/>
      <c r="BJ440" s="342"/>
      <c r="BK440" s="342"/>
      <c r="BL440" s="7"/>
      <c r="BM440" s="7"/>
      <c r="BN440" s="342"/>
      <c r="BO440" s="342"/>
      <c r="BP440" s="342"/>
      <c r="BQ440" s="342"/>
      <c r="BR440" s="342"/>
      <c r="BS440" s="342"/>
      <c r="BT440" s="342"/>
      <c r="BU440" s="342"/>
      <c r="BV440" s="7"/>
      <c r="BW440" s="6">
        <v>23</v>
      </c>
      <c r="BX440" s="8" t="s">
        <v>161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 t="s">
        <v>167</v>
      </c>
      <c r="CO440" s="4"/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 t="s">
        <v>167</v>
      </c>
      <c r="CZ440" s="4"/>
      <c r="DA440" s="4"/>
      <c r="DB440" s="4"/>
      <c r="DC440" s="4"/>
      <c r="DD440" s="4"/>
      <c r="DE440" s="4" t="s">
        <v>167</v>
      </c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160</v>
      </c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 t="s">
        <v>167</v>
      </c>
      <c r="ER440" s="4"/>
      <c r="ES440" s="4"/>
      <c r="ET440" s="4"/>
      <c r="EU440" s="4"/>
      <c r="EV440" s="4"/>
      <c r="EW440" s="4"/>
      <c r="EX440" s="4" t="s">
        <v>167</v>
      </c>
      <c r="EY440" s="4"/>
      <c r="EZ440" s="4"/>
      <c r="FA440" s="4"/>
      <c r="FB440" s="4" t="s">
        <v>167</v>
      </c>
      <c r="FC440" s="4"/>
      <c r="FD440" s="4"/>
      <c r="FE440" s="4" t="s">
        <v>167</v>
      </c>
      <c r="FF440" s="4" t="s">
        <v>167</v>
      </c>
      <c r="FG440" s="4"/>
      <c r="FH440" s="4"/>
      <c r="FI440" s="4"/>
      <c r="FJ440" s="4"/>
      <c r="FK440" s="4"/>
      <c r="FL440" s="6">
        <v>23</v>
      </c>
      <c r="FM440" t="s">
        <v>160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2">
        <v>21</v>
      </c>
      <c r="FR440" s="23">
        <v>10</v>
      </c>
      <c r="FS440" s="23">
        <v>17</v>
      </c>
      <c r="FT440" s="23">
        <v>20</v>
      </c>
      <c r="FU440" s="23">
        <v>21</v>
      </c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15">
        <v>24</v>
      </c>
      <c r="AM441" s="8" t="s">
        <v>165</v>
      </c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7" t="s">
        <v>167</v>
      </c>
      <c r="AS441" s="342"/>
      <c r="AT441" s="342"/>
      <c r="AU441" s="342"/>
      <c r="AV441" s="342" t="s">
        <v>167</v>
      </c>
      <c r="AW441" s="342"/>
      <c r="AX441" s="342" t="s">
        <v>167</v>
      </c>
      <c r="AY441" s="342"/>
      <c r="AZ441" s="342"/>
      <c r="BA441" s="342"/>
      <c r="BB441" s="342" t="s">
        <v>167</v>
      </c>
      <c r="BC441" s="7"/>
      <c r="BD441" s="342"/>
      <c r="BE441" s="342"/>
      <c r="BF441" s="342"/>
      <c r="BG441" s="342"/>
      <c r="BH441" s="342"/>
      <c r="BI441" s="342"/>
      <c r="BJ441" s="342"/>
      <c r="BK441" s="342"/>
      <c r="BL441" s="342"/>
      <c r="BM441" s="342"/>
      <c r="BN441" s="342"/>
      <c r="BO441" s="342"/>
      <c r="BP441" s="342"/>
      <c r="BQ441" s="342"/>
      <c r="BR441" s="342"/>
      <c r="BS441" s="342"/>
      <c r="BT441" s="342"/>
      <c r="BU441" s="342"/>
      <c r="BV441" s="342"/>
      <c r="BW441" s="6">
        <v>24</v>
      </c>
      <c r="BX441" s="8" t="s">
        <v>163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 t="s">
        <v>167</v>
      </c>
      <c r="CU441" s="4"/>
      <c r="CV441" s="4"/>
      <c r="CW441" s="4"/>
      <c r="CX441" s="4"/>
      <c r="CY441" s="4" t="s">
        <v>167</v>
      </c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 t="s">
        <v>167</v>
      </c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163</v>
      </c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 t="s">
        <v>167</v>
      </c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 t="s">
        <v>167</v>
      </c>
      <c r="FC441" s="4"/>
      <c r="FD441" s="4"/>
      <c r="FE441" s="4" t="s">
        <v>167</v>
      </c>
      <c r="FF441" s="4"/>
      <c r="FG441" s="4"/>
      <c r="FH441" s="4" t="s">
        <v>167</v>
      </c>
      <c r="FI441" s="4"/>
      <c r="FJ441" s="4"/>
      <c r="FK441" s="4"/>
      <c r="FL441" s="6">
        <v>24</v>
      </c>
      <c r="FM441" t="s">
        <v>166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2">
        <v>22</v>
      </c>
      <c r="FR441" s="23">
        <v>10</v>
      </c>
      <c r="FS441" s="23">
        <v>17</v>
      </c>
      <c r="FT441" s="23">
        <v>21</v>
      </c>
      <c r="FU441" s="23">
        <v>22</v>
      </c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 t="s">
        <v>167</v>
      </c>
      <c r="R442" s="4" t="s">
        <v>167</v>
      </c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 t="s">
        <v>167</v>
      </c>
      <c r="AL442" s="15">
        <v>25</v>
      </c>
      <c r="AM442" s="8" t="s">
        <v>161</v>
      </c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7" t="s">
        <v>167</v>
      </c>
      <c r="AS442" s="7"/>
      <c r="AT442" s="342"/>
      <c r="AU442" s="342"/>
      <c r="AV442" s="342"/>
      <c r="AW442" s="342"/>
      <c r="AX442" s="342"/>
      <c r="AY442" s="342"/>
      <c r="AZ442" s="342"/>
      <c r="BA442" s="342"/>
      <c r="BB442" s="342"/>
      <c r="BC442" s="342"/>
      <c r="BD442" s="7"/>
      <c r="BE442" s="342"/>
      <c r="BF442" s="342" t="s">
        <v>167</v>
      </c>
      <c r="BG442" s="7"/>
      <c r="BH442" s="342"/>
      <c r="BI442" s="342"/>
      <c r="BJ442" s="342"/>
      <c r="BK442" s="342"/>
      <c r="BL442" s="342"/>
      <c r="BM442" s="7"/>
      <c r="BN442" s="7"/>
      <c r="BO442" s="342"/>
      <c r="BP442" s="342"/>
      <c r="BQ442" s="342"/>
      <c r="BR442" s="7"/>
      <c r="BS442" s="342"/>
      <c r="BT442" s="342"/>
      <c r="BU442" s="342"/>
      <c r="BV442" s="342"/>
      <c r="BW442" s="6">
        <v>25</v>
      </c>
      <c r="BX442" s="8" t="s">
        <v>160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 t="s">
        <v>167</v>
      </c>
      <c r="CO442" s="4"/>
      <c r="CP442" s="4"/>
      <c r="CQ442" s="4"/>
      <c r="CR442" s="4"/>
      <c r="CS442" s="4" t="s">
        <v>167</v>
      </c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 t="s">
        <v>167</v>
      </c>
      <c r="DK442" s="4" t="s">
        <v>167</v>
      </c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 t="s">
        <v>167</v>
      </c>
      <c r="ES442" s="4"/>
      <c r="ET442" s="4"/>
      <c r="EU442" s="4"/>
      <c r="EV442" s="4" t="s">
        <v>167</v>
      </c>
      <c r="EW442" s="4"/>
      <c r="EX442" s="4"/>
      <c r="EY442" s="4"/>
      <c r="EZ442" s="4"/>
      <c r="FA442" s="4"/>
      <c r="FB442" s="4" t="s">
        <v>167</v>
      </c>
      <c r="FC442" s="4"/>
      <c r="FD442" s="4"/>
      <c r="FE442" s="4" t="s">
        <v>167</v>
      </c>
      <c r="FF442" s="4"/>
      <c r="FG442" s="4"/>
      <c r="FH442" s="4" t="s">
        <v>167</v>
      </c>
      <c r="FI442" s="4"/>
      <c r="FJ442" s="4"/>
      <c r="FK442" s="4"/>
      <c r="FL442" s="6">
        <v>25</v>
      </c>
      <c r="FM442" t="s">
        <v>162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2">
        <v>23</v>
      </c>
      <c r="FR442" s="25">
        <v>11</v>
      </c>
      <c r="FS442" s="23">
        <v>17</v>
      </c>
      <c r="FT442" s="25">
        <v>21</v>
      </c>
      <c r="FU442" s="25">
        <v>22</v>
      </c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 t="s">
        <v>167</v>
      </c>
      <c r="R443" s="4"/>
      <c r="S443" s="4"/>
      <c r="T443" s="7" t="s">
        <v>167</v>
      </c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15">
        <v>26</v>
      </c>
      <c r="AM443" s="8" t="s">
        <v>164</v>
      </c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7"/>
      <c r="AS443" s="342"/>
      <c r="AT443" s="342"/>
      <c r="AU443" s="7"/>
      <c r="AV443" s="342"/>
      <c r="AW443" s="342"/>
      <c r="AX443" s="342"/>
      <c r="AY443" s="342"/>
      <c r="AZ443" s="342"/>
      <c r="BA443" s="342"/>
      <c r="BB443" s="342"/>
      <c r="BC443" s="342"/>
      <c r="BD443" s="342"/>
      <c r="BE443" s="342"/>
      <c r="BF443" s="342"/>
      <c r="BG443" s="342"/>
      <c r="BH443" s="342"/>
      <c r="BI443" s="342"/>
      <c r="BJ443" s="342"/>
      <c r="BK443" s="342" t="s">
        <v>167</v>
      </c>
      <c r="BL443" s="342"/>
      <c r="BM443" s="342"/>
      <c r="BN443" s="342"/>
      <c r="BO443" s="342"/>
      <c r="BP443" s="342"/>
      <c r="BQ443" s="342"/>
      <c r="BR443" s="342"/>
      <c r="BS443" s="342"/>
      <c r="BT443" s="342"/>
      <c r="BU443" s="342" t="s">
        <v>167</v>
      </c>
      <c r="BV443" s="342"/>
      <c r="BW443" s="6">
        <v>26</v>
      </c>
      <c r="BX443" s="8" t="s">
        <v>164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 t="s">
        <v>167</v>
      </c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 t="s">
        <v>167</v>
      </c>
      <c r="DK443" s="4"/>
      <c r="DL443" s="4"/>
      <c r="DM443" s="4"/>
      <c r="DN443" s="4" t="s">
        <v>167</v>
      </c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/>
      <c r="EC443" s="4" t="s">
        <v>167</v>
      </c>
      <c r="ED443" s="4"/>
      <c r="EE443" s="4"/>
      <c r="EF443" s="4"/>
      <c r="EG443" s="4"/>
      <c r="EH443" s="6">
        <v>26</v>
      </c>
      <c r="EI443" s="8" t="s">
        <v>164</v>
      </c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 t="s">
        <v>167</v>
      </c>
      <c r="ES443" s="4"/>
      <c r="ET443" s="4"/>
      <c r="EU443" s="4"/>
      <c r="EV443" s="4"/>
      <c r="EW443" s="4"/>
      <c r="EX443" s="4" t="s">
        <v>167</v>
      </c>
      <c r="EY443" s="4"/>
      <c r="EZ443" s="4"/>
      <c r="FA443" s="4"/>
      <c r="FB443" s="4" t="s">
        <v>167</v>
      </c>
      <c r="FC443" s="4"/>
      <c r="FD443" s="4"/>
      <c r="FE443" s="4" t="s">
        <v>167</v>
      </c>
      <c r="FF443" s="4" t="s">
        <v>167</v>
      </c>
      <c r="FG443" s="4"/>
      <c r="FH443" s="4"/>
      <c r="FI443" s="4"/>
      <c r="FJ443" s="4"/>
      <c r="FK443" s="4"/>
      <c r="FL443" s="6">
        <v>26</v>
      </c>
      <c r="FM443" t="s">
        <v>166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2">
        <v>24</v>
      </c>
      <c r="FR443" s="23">
        <v>11</v>
      </c>
      <c r="FS443" s="23">
        <v>18</v>
      </c>
      <c r="FT443" s="23">
        <v>22</v>
      </c>
      <c r="FU443" s="23">
        <v>23</v>
      </c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 t="s">
        <v>167</v>
      </c>
      <c r="R444" s="4"/>
      <c r="S444" s="7"/>
      <c r="T444" s="4" t="s">
        <v>167</v>
      </c>
      <c r="U444" s="4" t="s">
        <v>167</v>
      </c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 t="s">
        <v>167</v>
      </c>
      <c r="AL444" s="15">
        <v>27</v>
      </c>
      <c r="AM444" s="8" t="s">
        <v>161</v>
      </c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7" t="s">
        <v>167</v>
      </c>
      <c r="AS444" s="342"/>
      <c r="AT444" s="342"/>
      <c r="AU444" s="7"/>
      <c r="AV444" s="342" t="s">
        <v>167</v>
      </c>
      <c r="AW444" s="342" t="s">
        <v>161</v>
      </c>
      <c r="AX444" s="342"/>
      <c r="AY444" s="342"/>
      <c r="AZ444" s="342"/>
      <c r="BA444" s="342"/>
      <c r="BB444" s="342"/>
      <c r="BC444" s="342"/>
      <c r="BD444" s="342"/>
      <c r="BE444" s="342"/>
      <c r="BF444" s="342"/>
      <c r="BG444" s="342"/>
      <c r="BH444" s="342"/>
      <c r="BI444" s="342"/>
      <c r="BJ444" s="342"/>
      <c r="BK444" s="342" t="s">
        <v>167</v>
      </c>
      <c r="BL444" s="342"/>
      <c r="BM444" s="342"/>
      <c r="BN444" s="342"/>
      <c r="BO444" s="342"/>
      <c r="BP444" s="342" t="s">
        <v>167</v>
      </c>
      <c r="BQ444" s="342"/>
      <c r="BR444" s="342"/>
      <c r="BS444" s="342"/>
      <c r="BT444" s="342"/>
      <c r="BU444" s="342"/>
      <c r="BV444" s="342"/>
      <c r="BW444" s="6">
        <v>27</v>
      </c>
      <c r="BX444" s="8" t="s">
        <v>162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 t="s">
        <v>167</v>
      </c>
      <c r="CK444" s="4"/>
      <c r="CL444" s="4" t="s">
        <v>167</v>
      </c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 t="s">
        <v>167</v>
      </c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 t="s">
        <v>167</v>
      </c>
      <c r="ES444" s="4"/>
      <c r="ET444" s="4"/>
      <c r="EU444" s="4"/>
      <c r="EV444" s="4" t="s">
        <v>167</v>
      </c>
      <c r="EW444" s="4"/>
      <c r="EX444" s="4"/>
      <c r="EY444" s="4"/>
      <c r="EZ444" s="4"/>
      <c r="FA444" s="4"/>
      <c r="FB444" s="4" t="s">
        <v>167</v>
      </c>
      <c r="FC444" s="4" t="s">
        <v>167</v>
      </c>
      <c r="FD444" s="4"/>
      <c r="FE444" s="4" t="s">
        <v>167</v>
      </c>
      <c r="FF444" s="4"/>
      <c r="FG444" s="4"/>
      <c r="FH444" s="4" t="s">
        <v>167</v>
      </c>
      <c r="FI444" s="4"/>
      <c r="FJ444" s="4"/>
      <c r="FK444" s="4"/>
      <c r="FL444" s="6">
        <v>27</v>
      </c>
      <c r="FM444" t="s">
        <v>160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2">
        <v>25</v>
      </c>
      <c r="FR444" s="23">
        <v>12</v>
      </c>
      <c r="FS444" s="23">
        <v>18</v>
      </c>
      <c r="FT444" s="23">
        <v>23</v>
      </c>
      <c r="FU444" s="23">
        <v>23</v>
      </c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 t="s">
        <v>167</v>
      </c>
      <c r="R445" s="4"/>
      <c r="S445" s="4"/>
      <c r="T445" s="4" t="s">
        <v>167</v>
      </c>
      <c r="U445" s="4"/>
      <c r="V445" s="4"/>
      <c r="W445" s="4"/>
      <c r="X445" s="4"/>
      <c r="Y445" s="7"/>
      <c r="Z445" s="4"/>
      <c r="AA445" s="4"/>
      <c r="AB445" s="4"/>
      <c r="AC445" s="4"/>
      <c r="AD445" s="4" t="s">
        <v>164</v>
      </c>
      <c r="AE445" s="4"/>
      <c r="AF445" s="4"/>
      <c r="AG445" s="4"/>
      <c r="AH445" s="4"/>
      <c r="AI445" s="4"/>
      <c r="AJ445" s="4"/>
      <c r="AK445" s="4" t="s">
        <v>167</v>
      </c>
      <c r="AL445" s="15">
        <v>28</v>
      </c>
      <c r="AM445" s="8" t="s">
        <v>163</v>
      </c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7"/>
      <c r="AS445" s="342"/>
      <c r="AT445" s="342"/>
      <c r="AU445" s="342"/>
      <c r="AV445" s="342"/>
      <c r="AW445" s="342"/>
      <c r="AX445" s="342"/>
      <c r="AY445" s="342"/>
      <c r="AZ445" s="342"/>
      <c r="BA445" s="342"/>
      <c r="BB445" s="342"/>
      <c r="BC445" s="342"/>
      <c r="BD445" s="342"/>
      <c r="BE445" s="342"/>
      <c r="BF445" s="342"/>
      <c r="BG445" s="342"/>
      <c r="BH445" s="342"/>
      <c r="BI445" s="342"/>
      <c r="BJ445" s="342"/>
      <c r="BK445" s="342" t="s">
        <v>167</v>
      </c>
      <c r="BL445" s="342"/>
      <c r="BM445" s="342" t="s">
        <v>167</v>
      </c>
      <c r="BN445" s="342"/>
      <c r="BO445" s="7"/>
      <c r="BP445" s="342"/>
      <c r="BQ445" s="342"/>
      <c r="BR445" s="342"/>
      <c r="BS445" s="342"/>
      <c r="BT445" s="342"/>
      <c r="BU445" s="342"/>
      <c r="BV445" s="342"/>
      <c r="BW445" s="6">
        <v>28</v>
      </c>
      <c r="BX445" s="8" t="s">
        <v>164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 t="s">
        <v>167</v>
      </c>
      <c r="CU445" s="4" t="s">
        <v>167</v>
      </c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 t="s">
        <v>167</v>
      </c>
      <c r="DT445" s="4"/>
      <c r="DU445" s="4"/>
      <c r="DV445" s="4"/>
      <c r="DW445" s="4"/>
      <c r="DX445" s="4"/>
      <c r="DY445" s="4" t="s">
        <v>167</v>
      </c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165</v>
      </c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 t="s">
        <v>167</v>
      </c>
      <c r="ES445" s="4"/>
      <c r="ET445" s="4"/>
      <c r="EU445" s="4"/>
      <c r="EV445" s="4"/>
      <c r="EW445" s="4"/>
      <c r="EX445" s="4"/>
      <c r="EY445" s="4"/>
      <c r="EZ445" s="4"/>
      <c r="FA445" s="4"/>
      <c r="FB445" s="4" t="s">
        <v>167</v>
      </c>
      <c r="FC445" s="4" t="s">
        <v>167</v>
      </c>
      <c r="FD445" s="4"/>
      <c r="FE445" s="4" t="s">
        <v>167</v>
      </c>
      <c r="FF445" s="4" t="s">
        <v>167</v>
      </c>
      <c r="FG445" s="4"/>
      <c r="FH445" s="4"/>
      <c r="FI445" s="4"/>
      <c r="FJ445" s="4"/>
      <c r="FK445" s="4"/>
      <c r="FL445" s="6">
        <v>28</v>
      </c>
      <c r="FM445" t="s">
        <v>163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2">
        <v>26</v>
      </c>
      <c r="FR445" s="23">
        <v>12</v>
      </c>
      <c r="FS445" s="23">
        <v>18</v>
      </c>
      <c r="FT445" s="23">
        <v>23</v>
      </c>
      <c r="FU445" s="23">
        <v>24</v>
      </c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 t="s">
        <v>167</v>
      </c>
      <c r="R446" s="4"/>
      <c r="S446" s="4"/>
      <c r="T446" s="4" t="s">
        <v>167</v>
      </c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 t="s">
        <v>167</v>
      </c>
      <c r="AL446" s="15">
        <v>29</v>
      </c>
      <c r="AM446" s="8" t="s">
        <v>161</v>
      </c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7"/>
      <c r="AS446" s="342"/>
      <c r="AT446" s="342"/>
      <c r="AU446" s="342"/>
      <c r="AV446" s="342"/>
      <c r="AW446" s="342"/>
      <c r="AX446" s="342"/>
      <c r="AY446" s="342"/>
      <c r="AZ446" s="342"/>
      <c r="BA446" s="342"/>
      <c r="BB446" s="342"/>
      <c r="BC446" s="342"/>
      <c r="BD446" s="342"/>
      <c r="BE446" s="342"/>
      <c r="BF446" s="342"/>
      <c r="BG446" s="342"/>
      <c r="BH446" s="342"/>
      <c r="BI446" s="342"/>
      <c r="BJ446" s="342"/>
      <c r="BK446" s="342" t="s">
        <v>167</v>
      </c>
      <c r="BL446" s="342"/>
      <c r="BM446" s="342"/>
      <c r="BN446" s="342"/>
      <c r="BO446" s="342"/>
      <c r="BP446" s="7"/>
      <c r="BQ446" s="342"/>
      <c r="BR446" s="342"/>
      <c r="BS446" s="342"/>
      <c r="BT446" s="342" t="s">
        <v>167</v>
      </c>
      <c r="BU446" s="342"/>
      <c r="BV446" s="342"/>
      <c r="BW446" s="6">
        <v>29</v>
      </c>
      <c r="BX446" s="8" t="s">
        <v>159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 t="s">
        <v>167</v>
      </c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 t="s">
        <v>167</v>
      </c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 t="s">
        <v>167</v>
      </c>
      <c r="DT446" s="4"/>
      <c r="DU446" s="4"/>
      <c r="DV446" s="4"/>
      <c r="DW446" s="4"/>
      <c r="DX446" s="4"/>
      <c r="DY446" s="4" t="s">
        <v>167</v>
      </c>
      <c r="DZ446" s="4"/>
      <c r="EA446" s="4" t="s">
        <v>167</v>
      </c>
      <c r="EB446" s="4"/>
      <c r="EC446" s="4" t="s">
        <v>167</v>
      </c>
      <c r="ED446" s="4"/>
      <c r="EE446" s="4"/>
      <c r="EF446" s="4"/>
      <c r="EG446" s="4"/>
      <c r="EH446" s="6">
        <v>29</v>
      </c>
      <c r="EI446" s="8" t="s">
        <v>162</v>
      </c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 t="s">
        <v>167</v>
      </c>
      <c r="ES446" s="4"/>
      <c r="ET446" s="4"/>
      <c r="EU446" s="4"/>
      <c r="EV446" s="4"/>
      <c r="EW446" s="4" t="s">
        <v>167</v>
      </c>
      <c r="EX446" s="4"/>
      <c r="EY446" s="4"/>
      <c r="EZ446" s="4" t="s">
        <v>167</v>
      </c>
      <c r="FA446" s="4"/>
      <c r="FB446" s="4"/>
      <c r="FC446" s="4"/>
      <c r="FD446" s="4"/>
      <c r="FE446" s="4" t="s">
        <v>167</v>
      </c>
      <c r="FF446" s="4"/>
      <c r="FG446" s="4" t="s">
        <v>167</v>
      </c>
      <c r="FH446" s="4"/>
      <c r="FI446" s="4"/>
      <c r="FJ446" s="4"/>
      <c r="FK446" s="4"/>
      <c r="FL446" s="6">
        <v>29</v>
      </c>
      <c r="FM446" t="s">
        <v>160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2">
        <v>27</v>
      </c>
      <c r="FR446" s="23">
        <v>13</v>
      </c>
      <c r="FS446" s="23">
        <v>19</v>
      </c>
      <c r="FT446" s="23">
        <v>24</v>
      </c>
      <c r="FU446" s="23">
        <v>24</v>
      </c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 t="s">
        <v>167</v>
      </c>
      <c r="X447" s="4"/>
      <c r="Y447" s="4"/>
      <c r="Z447" s="4" t="s">
        <v>167</v>
      </c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 t="s">
        <v>166</v>
      </c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7"/>
      <c r="AS447" s="342"/>
      <c r="AT447" s="342"/>
      <c r="AU447" s="342"/>
      <c r="AV447" s="7"/>
      <c r="AW447" s="342"/>
      <c r="AX447" s="342"/>
      <c r="AY447" s="342"/>
      <c r="AZ447" s="342"/>
      <c r="BA447" s="342"/>
      <c r="BB447" s="342"/>
      <c r="BC447" s="7"/>
      <c r="BD447" s="342"/>
      <c r="BE447" s="342"/>
      <c r="BF447" s="342"/>
      <c r="BG447" s="342"/>
      <c r="BH447" s="342"/>
      <c r="BI447" s="342"/>
      <c r="BJ447" s="342"/>
      <c r="BK447" s="342" t="s">
        <v>167</v>
      </c>
      <c r="BL447" s="342"/>
      <c r="BM447" s="342" t="s">
        <v>167</v>
      </c>
      <c r="BN447" s="342"/>
      <c r="BO447" s="342" t="s">
        <v>167</v>
      </c>
      <c r="BP447" s="342"/>
      <c r="BQ447" s="342"/>
      <c r="BR447" s="342"/>
      <c r="BS447" s="342"/>
      <c r="BT447" s="342"/>
      <c r="BU447" s="7"/>
      <c r="BV447" s="342"/>
      <c r="BW447" s="6">
        <v>30</v>
      </c>
      <c r="BX447" s="8" t="s">
        <v>165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 t="s">
        <v>167</v>
      </c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 t="s">
        <v>167</v>
      </c>
      <c r="DT447" s="4" t="s">
        <v>167</v>
      </c>
      <c r="DU447" s="4"/>
      <c r="DV447" s="4"/>
      <c r="DW447" s="4" t="s">
        <v>167</v>
      </c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169</v>
      </c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 t="s">
        <v>167</v>
      </c>
      <c r="ET447" s="4"/>
      <c r="EU447" s="4"/>
      <c r="EV447" s="4"/>
      <c r="EW447" s="4" t="s">
        <v>167</v>
      </c>
      <c r="EX447" s="4"/>
      <c r="EY447" s="4"/>
      <c r="EZ447" s="4" t="s">
        <v>167</v>
      </c>
      <c r="FA447" s="4"/>
      <c r="FB447" s="4"/>
      <c r="FC447" s="4"/>
      <c r="FD447" s="4"/>
      <c r="FE447" s="4" t="s">
        <v>167</v>
      </c>
      <c r="FF447" s="4"/>
      <c r="FG447" s="4"/>
      <c r="FH447" s="4" t="s">
        <v>167</v>
      </c>
      <c r="FI447" s="4"/>
      <c r="FJ447" s="4"/>
      <c r="FK447" s="4"/>
      <c r="FL447" s="6">
        <v>30</v>
      </c>
      <c r="FM447" t="s">
        <v>163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2">
        <v>28</v>
      </c>
      <c r="FR447" s="23">
        <v>13</v>
      </c>
      <c r="FS447" s="23">
        <v>19</v>
      </c>
      <c r="FT447" s="23">
        <v>25</v>
      </c>
      <c r="FU447" s="23">
        <v>25</v>
      </c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 t="s">
        <v>167</v>
      </c>
      <c r="X448" s="4" t="s">
        <v>167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 t="s">
        <v>162</v>
      </c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7" t="s">
        <v>167</v>
      </c>
      <c r="AS448" s="342" t="s">
        <v>167</v>
      </c>
      <c r="AT448" s="342"/>
      <c r="AU448" s="342"/>
      <c r="AV448" s="342" t="s">
        <v>167</v>
      </c>
      <c r="AW448" s="342"/>
      <c r="AX448" s="342"/>
      <c r="AY448" s="342"/>
      <c r="AZ448" s="342"/>
      <c r="BA448" s="342"/>
      <c r="BB448" s="342"/>
      <c r="BC448" s="342"/>
      <c r="BD448" s="342"/>
      <c r="BE448" s="342"/>
      <c r="BF448" s="342"/>
      <c r="BG448" s="342"/>
      <c r="BH448" s="342"/>
      <c r="BI448" s="342"/>
      <c r="BJ448" s="342"/>
      <c r="BK448" s="342"/>
      <c r="BL448" s="342"/>
      <c r="BM448" s="342"/>
      <c r="BN448" s="342"/>
      <c r="BO448" s="342"/>
      <c r="BP448" s="342"/>
      <c r="BQ448" s="342"/>
      <c r="BR448" s="342"/>
      <c r="BS448" s="342"/>
      <c r="BT448" s="342"/>
      <c r="BU448" s="7"/>
      <c r="BV448" s="342"/>
      <c r="BW448" s="6">
        <v>31</v>
      </c>
      <c r="BX448" s="8" t="s">
        <v>161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 t="s">
        <v>167</v>
      </c>
      <c r="CE448" s="4"/>
      <c r="CF448" s="4"/>
      <c r="CG448" s="4"/>
      <c r="CH448" s="4"/>
      <c r="CI448" s="4"/>
      <c r="CJ448" s="4"/>
      <c r="CK448" s="4"/>
      <c r="CL448" s="4" t="s">
        <v>167</v>
      </c>
      <c r="CM448" s="4"/>
      <c r="CN448" s="4"/>
      <c r="CO448" s="4"/>
      <c r="CP448" s="4"/>
      <c r="CQ448" s="4"/>
      <c r="CR448" s="4"/>
      <c r="CS448" s="4"/>
      <c r="CT448" s="4" t="s">
        <v>167</v>
      </c>
      <c r="CU448" s="4"/>
      <c r="CV448" s="4"/>
      <c r="CW448" s="4"/>
      <c r="CX448" s="4"/>
      <c r="CY448" s="4" t="s">
        <v>167</v>
      </c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 t="s">
        <v>167</v>
      </c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 t="s">
        <v>168</v>
      </c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 t="s">
        <v>167</v>
      </c>
      <c r="ET448" s="4"/>
      <c r="EU448" s="4"/>
      <c r="EV448" s="4" t="s">
        <v>167</v>
      </c>
      <c r="EW448" s="4" t="s">
        <v>167</v>
      </c>
      <c r="EX448" s="4"/>
      <c r="EY448" s="4" t="s">
        <v>167</v>
      </c>
      <c r="EZ448" s="4"/>
      <c r="FA448" s="4"/>
      <c r="FB448" s="4" t="s">
        <v>167</v>
      </c>
      <c r="FC448" s="4"/>
      <c r="FD448" s="4"/>
      <c r="FE448" s="4" t="s">
        <v>167</v>
      </c>
      <c r="FF448" s="4"/>
      <c r="FG448" s="4"/>
      <c r="FH448" s="4" t="s">
        <v>167</v>
      </c>
      <c r="FI448" s="4"/>
      <c r="FJ448" s="4"/>
      <c r="FK448" s="4"/>
      <c r="FL448" s="6">
        <v>31</v>
      </c>
      <c r="FM448" t="s">
        <v>161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2">
        <v>29</v>
      </c>
      <c r="FR448" s="23">
        <v>14</v>
      </c>
      <c r="FS448" s="23">
        <v>20</v>
      </c>
      <c r="FT448" s="23">
        <v>26</v>
      </c>
      <c r="FU448" s="23">
        <v>25</v>
      </c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 t="s">
        <v>167</v>
      </c>
      <c r="R449" s="4" t="s">
        <v>167</v>
      </c>
      <c r="S449" s="4"/>
      <c r="T449" s="4"/>
      <c r="U449" s="4"/>
      <c r="V449" s="4"/>
      <c r="W449" s="4" t="s">
        <v>167</v>
      </c>
      <c r="X449" s="4"/>
      <c r="Y449" s="4"/>
      <c r="Z449" s="7" t="s">
        <v>167</v>
      </c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 t="s">
        <v>167</v>
      </c>
      <c r="AL449" s="15">
        <v>32</v>
      </c>
      <c r="AM449" s="8" t="s">
        <v>164</v>
      </c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7" t="s">
        <v>167</v>
      </c>
      <c r="AS449" s="342"/>
      <c r="AT449" s="342"/>
      <c r="AU449" s="342"/>
      <c r="AV449" s="342" t="s">
        <v>167</v>
      </c>
      <c r="AW449" s="342"/>
      <c r="AX449" s="342" t="s">
        <v>167</v>
      </c>
      <c r="AY449" s="342"/>
      <c r="AZ449" s="342"/>
      <c r="BA449" s="342"/>
      <c r="BB449" s="342" t="s">
        <v>167</v>
      </c>
      <c r="BC449" s="342"/>
      <c r="BD449" s="342"/>
      <c r="BE449" s="342"/>
      <c r="BF449" s="342"/>
      <c r="BG449" s="342"/>
      <c r="BH449" s="342"/>
      <c r="BI449" s="342"/>
      <c r="BJ449" s="342"/>
      <c r="BK449" s="342"/>
      <c r="BL449" s="342"/>
      <c r="BM449" s="342"/>
      <c r="BN449" s="342"/>
      <c r="BO449" s="342"/>
      <c r="BP449" s="7"/>
      <c r="BQ449" s="342"/>
      <c r="BR449" s="342"/>
      <c r="BS449" s="342"/>
      <c r="BT449" s="342"/>
      <c r="BU449" s="342"/>
      <c r="BV449" s="342"/>
      <c r="BW449" s="6">
        <v>32</v>
      </c>
      <c r="BX449" s="8" t="s">
        <v>164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 t="s">
        <v>167</v>
      </c>
      <c r="CF449" s="4"/>
      <c r="CG449" s="4" t="s">
        <v>167</v>
      </c>
      <c r="CH449" s="4"/>
      <c r="CI449" s="4"/>
      <c r="CJ449" s="4"/>
      <c r="CK449" s="4"/>
      <c r="CL449" s="4" t="s">
        <v>167</v>
      </c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 t="s">
        <v>163</v>
      </c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 t="s">
        <v>167</v>
      </c>
      <c r="ET449" s="4"/>
      <c r="EU449" s="4"/>
      <c r="EV449" s="4"/>
      <c r="EW449" s="4"/>
      <c r="EX449" s="4" t="s">
        <v>167</v>
      </c>
      <c r="EY449" s="4"/>
      <c r="EZ449" s="4"/>
      <c r="FA449" s="4"/>
      <c r="FB449" s="4" t="s">
        <v>167</v>
      </c>
      <c r="FC449" s="4"/>
      <c r="FD449" s="4"/>
      <c r="FE449" s="4" t="s">
        <v>167</v>
      </c>
      <c r="FF449" s="4"/>
      <c r="FG449" s="4" t="s">
        <v>167</v>
      </c>
      <c r="FH449" s="4"/>
      <c r="FI449" s="4"/>
      <c r="FJ449" s="4"/>
      <c r="FK449" s="4"/>
      <c r="FL449" s="6">
        <v>32</v>
      </c>
      <c r="FM449" t="s">
        <v>163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2">
        <v>30</v>
      </c>
      <c r="FR449" s="23">
        <v>14</v>
      </c>
      <c r="FS449" s="24">
        <v>21</v>
      </c>
      <c r="FT449" s="23">
        <v>27</v>
      </c>
      <c r="FU449" s="23">
        <v>26</v>
      </c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 t="s">
        <v>167</v>
      </c>
      <c r="X450" s="4"/>
      <c r="Y450" s="4"/>
      <c r="Z450" s="4" t="s">
        <v>167</v>
      </c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 t="s">
        <v>167</v>
      </c>
      <c r="AL450" s="15">
        <v>33</v>
      </c>
      <c r="AM450" s="8" t="s">
        <v>162</v>
      </c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7"/>
      <c r="AS450" s="7"/>
      <c r="AT450" s="342"/>
      <c r="AU450" s="342"/>
      <c r="AV450" s="342"/>
      <c r="AW450" s="342"/>
      <c r="AX450" s="342"/>
      <c r="AY450" s="342"/>
      <c r="AZ450" s="342"/>
      <c r="BA450" s="342"/>
      <c r="BB450" s="342"/>
      <c r="BC450" s="342"/>
      <c r="BD450" s="342"/>
      <c r="BE450" s="342"/>
      <c r="BF450" s="342"/>
      <c r="BG450" s="342"/>
      <c r="BH450" s="342"/>
      <c r="BI450" s="342"/>
      <c r="BJ450" s="342"/>
      <c r="BK450" s="342" t="s">
        <v>167</v>
      </c>
      <c r="BL450" s="342"/>
      <c r="BM450" s="7" t="s">
        <v>167</v>
      </c>
      <c r="BN450" s="342" t="s">
        <v>167</v>
      </c>
      <c r="BO450" s="342"/>
      <c r="BP450" s="342"/>
      <c r="BQ450" s="342"/>
      <c r="BR450" s="342"/>
      <c r="BS450" s="342"/>
      <c r="BT450" s="342"/>
      <c r="BU450" s="342"/>
      <c r="BV450" s="342"/>
      <c r="BW450" s="6">
        <v>33</v>
      </c>
      <c r="BX450" s="8" t="s">
        <v>160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 t="s">
        <v>167</v>
      </c>
      <c r="CF450" s="4"/>
      <c r="CG450" s="4" t="s">
        <v>167</v>
      </c>
      <c r="CH450" s="4"/>
      <c r="CI450" s="4"/>
      <c r="CJ450" s="4"/>
      <c r="CK450" s="4"/>
      <c r="CL450" s="4"/>
      <c r="CM450" s="4"/>
      <c r="CN450" s="4"/>
      <c r="CO450" s="4" t="s">
        <v>167</v>
      </c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 t="s">
        <v>167</v>
      </c>
      <c r="DL450" s="4"/>
      <c r="DM450" s="4"/>
      <c r="DN450" s="4" t="s">
        <v>167</v>
      </c>
      <c r="DO450" s="4"/>
      <c r="DP450" s="4"/>
      <c r="DQ450" s="4" t="s">
        <v>167</v>
      </c>
      <c r="DR450" s="4" t="s">
        <v>167</v>
      </c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162</v>
      </c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 t="s">
        <v>167</v>
      </c>
      <c r="ET450" s="4"/>
      <c r="EU450" s="4"/>
      <c r="EV450" s="4"/>
      <c r="EW450" s="4" t="s">
        <v>167</v>
      </c>
      <c r="EX450" s="4"/>
      <c r="EY450" s="4"/>
      <c r="EZ450" s="4"/>
      <c r="FA450" s="4"/>
      <c r="FB450" s="4" t="s">
        <v>167</v>
      </c>
      <c r="FC450" s="4"/>
      <c r="FD450" s="4"/>
      <c r="FE450" s="4" t="s">
        <v>167</v>
      </c>
      <c r="FF450" s="4"/>
      <c r="FG450" s="4"/>
      <c r="FH450" s="4" t="s">
        <v>167</v>
      </c>
      <c r="FI450" s="4"/>
      <c r="FJ450" s="4"/>
      <c r="FK450" s="4"/>
      <c r="FL450" s="6">
        <v>33</v>
      </c>
      <c r="FM450" t="s">
        <v>161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2">
        <v>31</v>
      </c>
      <c r="FR450" s="23">
        <v>14</v>
      </c>
      <c r="FS450" s="23">
        <v>21</v>
      </c>
      <c r="FT450" s="23">
        <v>28</v>
      </c>
      <c r="FU450" s="23">
        <v>26</v>
      </c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 t="s">
        <v>167</v>
      </c>
      <c r="R451" s="4"/>
      <c r="S451" s="4"/>
      <c r="T451" s="4" t="s">
        <v>167</v>
      </c>
      <c r="U451" s="4" t="s">
        <v>167</v>
      </c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 t="s">
        <v>167</v>
      </c>
      <c r="AL451" s="15">
        <v>34</v>
      </c>
      <c r="AM451" s="8" t="s">
        <v>166</v>
      </c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7" t="s">
        <v>167</v>
      </c>
      <c r="AS451" s="342" t="s">
        <v>167</v>
      </c>
      <c r="AT451" s="342"/>
      <c r="AU451" s="342"/>
      <c r="AV451" s="342" t="s">
        <v>167</v>
      </c>
      <c r="AW451" s="342"/>
      <c r="AX451" s="342"/>
      <c r="AY451" s="342"/>
      <c r="AZ451" s="342"/>
      <c r="BA451" s="342"/>
      <c r="BB451" s="342"/>
      <c r="BC451" s="342"/>
      <c r="BD451" s="342"/>
      <c r="BE451" s="342"/>
      <c r="BF451" s="342"/>
      <c r="BG451" s="342"/>
      <c r="BH451" s="342"/>
      <c r="BI451" s="342"/>
      <c r="BJ451" s="342"/>
      <c r="BK451" s="342"/>
      <c r="BL451" s="342"/>
      <c r="BM451" s="342"/>
      <c r="BN451" s="342"/>
      <c r="BO451" s="342"/>
      <c r="BP451" s="342"/>
      <c r="BQ451" s="342"/>
      <c r="BR451" s="342"/>
      <c r="BS451" s="342"/>
      <c r="BT451" s="342"/>
      <c r="BU451" s="7"/>
      <c r="BV451" s="342"/>
      <c r="BW451" s="6">
        <v>34</v>
      </c>
      <c r="BX451" s="8" t="s">
        <v>165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 t="s">
        <v>167</v>
      </c>
      <c r="CF451" s="4"/>
      <c r="CG451" s="4" t="s">
        <v>167</v>
      </c>
      <c r="CH451" s="4"/>
      <c r="CI451" s="4"/>
      <c r="CJ451" s="4"/>
      <c r="CK451" s="4"/>
      <c r="CL451" s="4"/>
      <c r="CM451" s="4"/>
      <c r="CN451" s="4"/>
      <c r="CO451" s="4" t="s">
        <v>167</v>
      </c>
      <c r="CP451" s="4"/>
      <c r="CQ451" s="4"/>
      <c r="CR451" s="4"/>
      <c r="CS451" s="4" t="s">
        <v>167</v>
      </c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 t="s">
        <v>167</v>
      </c>
      <c r="EG451" s="4" t="s">
        <v>167</v>
      </c>
      <c r="EH451" s="6">
        <v>34</v>
      </c>
      <c r="EI451" s="8" t="s">
        <v>169</v>
      </c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 t="s">
        <v>167</v>
      </c>
      <c r="ET451" s="4"/>
      <c r="EU451" s="4"/>
      <c r="EV451" s="4" t="s">
        <v>167</v>
      </c>
      <c r="EW451" s="4" t="s">
        <v>167</v>
      </c>
      <c r="EX451" s="4"/>
      <c r="EY451" s="4" t="s">
        <v>167</v>
      </c>
      <c r="EZ451" s="4"/>
      <c r="FA451" s="4"/>
      <c r="FB451" s="4" t="s">
        <v>167</v>
      </c>
      <c r="FC451" s="4"/>
      <c r="FD451" s="4"/>
      <c r="FE451" s="4" t="s">
        <v>167</v>
      </c>
      <c r="FF451" s="4"/>
      <c r="FG451" s="4" t="s">
        <v>167</v>
      </c>
      <c r="FH451" s="4"/>
      <c r="FI451" s="4"/>
      <c r="FJ451" s="4"/>
      <c r="FK451" s="4"/>
      <c r="FL451" s="6">
        <v>34</v>
      </c>
      <c r="FM451" t="s">
        <v>165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2">
        <v>32</v>
      </c>
      <c r="FR451" s="23">
        <v>15</v>
      </c>
      <c r="FS451" s="23">
        <v>22</v>
      </c>
      <c r="FT451" s="23">
        <v>29</v>
      </c>
      <c r="FU451" s="23">
        <v>27</v>
      </c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 t="s">
        <v>167</v>
      </c>
      <c r="R452" s="4"/>
      <c r="S452" s="7"/>
      <c r="T452" s="4" t="s">
        <v>167</v>
      </c>
      <c r="U452" s="4"/>
      <c r="V452" s="4"/>
      <c r="W452" s="4"/>
      <c r="X452" s="4"/>
      <c r="Y452" s="4"/>
      <c r="Z452" s="4"/>
      <c r="AA452" s="7"/>
      <c r="AB452" s="4"/>
      <c r="AC452" s="4"/>
      <c r="AD452" s="4" t="s">
        <v>662</v>
      </c>
      <c r="AE452" s="4"/>
      <c r="AF452" s="4"/>
      <c r="AG452" s="4"/>
      <c r="AH452" s="4"/>
      <c r="AI452" s="4"/>
      <c r="AJ452" s="4"/>
      <c r="AK452" s="4" t="s">
        <v>167</v>
      </c>
      <c r="AL452" s="15">
        <v>35</v>
      </c>
      <c r="AM452" s="8" t="s">
        <v>159</v>
      </c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7"/>
      <c r="AS452" s="342"/>
      <c r="AT452" s="342"/>
      <c r="AU452" s="342"/>
      <c r="AV452" s="342"/>
      <c r="AW452" s="342"/>
      <c r="AX452" s="342"/>
      <c r="AY452" s="342"/>
      <c r="AZ452" s="342"/>
      <c r="BA452" s="342"/>
      <c r="BB452" s="342"/>
      <c r="BC452" s="342"/>
      <c r="BD452" s="342"/>
      <c r="BE452" s="342"/>
      <c r="BF452" s="342"/>
      <c r="BG452" s="342"/>
      <c r="BH452" s="342"/>
      <c r="BI452" s="342"/>
      <c r="BJ452" s="342"/>
      <c r="BK452" s="342" t="s">
        <v>167</v>
      </c>
      <c r="BL452" s="342"/>
      <c r="BM452" s="342" t="s">
        <v>167</v>
      </c>
      <c r="BN452" s="342"/>
      <c r="BO452" s="342"/>
      <c r="BP452" s="7"/>
      <c r="BQ452" s="342"/>
      <c r="BR452" s="342"/>
      <c r="BS452" s="342"/>
      <c r="BT452" s="342"/>
      <c r="BU452" s="342"/>
      <c r="BV452" s="342"/>
      <c r="BW452" s="6">
        <v>35</v>
      </c>
      <c r="BX452" s="8" t="s">
        <v>160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 t="s">
        <v>167</v>
      </c>
      <c r="CJ452" s="4"/>
      <c r="CK452" s="4"/>
      <c r="CL452" s="4"/>
      <c r="CM452" s="4"/>
      <c r="CN452" s="4" t="s">
        <v>167</v>
      </c>
      <c r="CO452" s="4"/>
      <c r="CP452" s="4"/>
      <c r="CQ452" s="4"/>
      <c r="CR452" s="4"/>
      <c r="CS452" s="4"/>
      <c r="CT452" s="4"/>
      <c r="CU452" s="4" t="s">
        <v>167</v>
      </c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 t="s">
        <v>167</v>
      </c>
      <c r="DK452" s="4"/>
      <c r="DL452" s="4"/>
      <c r="DM452" s="4"/>
      <c r="DN452" s="4" t="s">
        <v>167</v>
      </c>
      <c r="DO452" s="4" t="s">
        <v>167</v>
      </c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 t="s">
        <v>160</v>
      </c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 t="s">
        <v>167</v>
      </c>
      <c r="ET452" s="4"/>
      <c r="EU452" s="4"/>
      <c r="EV452" s="4"/>
      <c r="EW452" s="4" t="s">
        <v>167</v>
      </c>
      <c r="EX452" s="4"/>
      <c r="EY452" s="4"/>
      <c r="EZ452" s="4"/>
      <c r="FA452" s="4"/>
      <c r="FB452" s="4" t="s">
        <v>167</v>
      </c>
      <c r="FC452" s="4"/>
      <c r="FD452" s="4" t="s">
        <v>167</v>
      </c>
      <c r="FE452" s="4"/>
      <c r="FF452" s="4"/>
      <c r="FG452" s="4"/>
      <c r="FH452" s="4"/>
      <c r="FI452" s="4"/>
      <c r="FJ452" s="4"/>
      <c r="FK452" s="4"/>
      <c r="FL452" s="6">
        <v>35</v>
      </c>
      <c r="FM452" t="s">
        <v>160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2">
        <v>33</v>
      </c>
      <c r="FR452" s="23">
        <v>15</v>
      </c>
      <c r="FS452" s="24">
        <v>22</v>
      </c>
      <c r="FT452" s="23">
        <v>30</v>
      </c>
      <c r="FU452" s="23">
        <v>28</v>
      </c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 t="s">
        <v>167</v>
      </c>
      <c r="R453" s="4"/>
      <c r="S453" s="4"/>
      <c r="T453" s="4" t="s">
        <v>167</v>
      </c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 t="s">
        <v>167</v>
      </c>
      <c r="AL453" s="15">
        <v>36</v>
      </c>
      <c r="AM453" s="8" t="s">
        <v>165</v>
      </c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7" t="s">
        <v>167</v>
      </c>
      <c r="AS453" s="342" t="s">
        <v>167</v>
      </c>
      <c r="AT453" s="342"/>
      <c r="AU453" s="342"/>
      <c r="AV453" s="342"/>
      <c r="AW453" s="342"/>
      <c r="AX453" s="342"/>
      <c r="AY453" s="342"/>
      <c r="AZ453" s="342"/>
      <c r="BA453" s="342"/>
      <c r="BB453" s="342"/>
      <c r="BC453" s="342"/>
      <c r="BD453" s="342"/>
      <c r="BE453" s="342"/>
      <c r="BF453" s="342"/>
      <c r="BG453" s="342" t="s">
        <v>167</v>
      </c>
      <c r="BH453" s="342"/>
      <c r="BI453" s="342" t="s">
        <v>165</v>
      </c>
      <c r="BJ453" s="342"/>
      <c r="BK453" s="342" t="s">
        <v>167</v>
      </c>
      <c r="BL453" s="7"/>
      <c r="BM453" s="342"/>
      <c r="BN453" s="342"/>
      <c r="BO453" s="342"/>
      <c r="BP453" s="342" t="s">
        <v>166</v>
      </c>
      <c r="BQ453" s="342"/>
      <c r="BR453" s="342"/>
      <c r="BS453" s="342"/>
      <c r="BT453" s="342"/>
      <c r="BU453" s="342"/>
      <c r="BV453" s="7"/>
      <c r="BW453" s="6">
        <v>36</v>
      </c>
      <c r="BX453" s="8" t="s">
        <v>164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 t="s">
        <v>167</v>
      </c>
      <c r="DK453" s="4"/>
      <c r="DL453" s="4" t="s">
        <v>167</v>
      </c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 t="s">
        <v>163</v>
      </c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 t="s">
        <v>167</v>
      </c>
      <c r="EU453" s="4"/>
      <c r="EV453" s="4"/>
      <c r="EW453" s="4" t="s">
        <v>167</v>
      </c>
      <c r="EX453" s="4"/>
      <c r="EY453" s="4" t="s">
        <v>167</v>
      </c>
      <c r="EZ453" s="4"/>
      <c r="FA453" s="4"/>
      <c r="FB453" s="4" t="s">
        <v>167</v>
      </c>
      <c r="FC453" s="4"/>
      <c r="FD453" s="4" t="s">
        <v>167</v>
      </c>
      <c r="FE453" s="4"/>
      <c r="FF453" s="4"/>
      <c r="FG453" s="4"/>
      <c r="FH453" s="4"/>
      <c r="FI453" s="4"/>
      <c r="FJ453" s="4"/>
      <c r="FK453" s="4"/>
      <c r="FL453" s="6">
        <v>36</v>
      </c>
      <c r="FM453" t="s">
        <v>165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2">
        <v>34</v>
      </c>
      <c r="FR453" s="23">
        <v>15</v>
      </c>
      <c r="FS453" s="23">
        <v>23</v>
      </c>
      <c r="FT453" s="23">
        <v>31</v>
      </c>
      <c r="FU453" s="23">
        <v>29</v>
      </c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 t="s">
        <v>167</v>
      </c>
      <c r="R454" s="4"/>
      <c r="S454" s="4"/>
      <c r="T454" s="4" t="s">
        <v>167</v>
      </c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15">
        <v>37</v>
      </c>
      <c r="AM454" s="8" t="s">
        <v>161</v>
      </c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7" t="s">
        <v>167</v>
      </c>
      <c r="AS454" s="342"/>
      <c r="AT454" s="342"/>
      <c r="AU454" s="342"/>
      <c r="AV454" s="342"/>
      <c r="AW454" s="342"/>
      <c r="AX454" s="342"/>
      <c r="AY454" s="342"/>
      <c r="AZ454" s="342"/>
      <c r="BA454" s="342"/>
      <c r="BB454" s="342"/>
      <c r="BC454" s="342"/>
      <c r="BD454" s="342"/>
      <c r="BE454" s="342"/>
      <c r="BF454" s="342" t="s">
        <v>167</v>
      </c>
      <c r="BG454" s="342" t="s">
        <v>167</v>
      </c>
      <c r="BH454" s="342"/>
      <c r="BI454" s="7"/>
      <c r="BJ454" s="342" t="s">
        <v>167</v>
      </c>
      <c r="BK454" s="342"/>
      <c r="BL454" s="342"/>
      <c r="BM454" s="342"/>
      <c r="BN454" s="342"/>
      <c r="BO454" s="342"/>
      <c r="BP454" s="342"/>
      <c r="BQ454" s="342"/>
      <c r="BR454" s="342"/>
      <c r="BS454" s="342"/>
      <c r="BT454" s="342"/>
      <c r="BU454" s="342"/>
      <c r="BV454" s="342"/>
      <c r="BW454" s="6">
        <v>37</v>
      </c>
      <c r="BX454" s="8" t="s">
        <v>161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 t="s">
        <v>167</v>
      </c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 t="s">
        <v>168</v>
      </c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 t="s">
        <v>167</v>
      </c>
      <c r="EU454" s="4"/>
      <c r="EV454" s="4" t="s">
        <v>167</v>
      </c>
      <c r="EW454" s="4" t="s">
        <v>167</v>
      </c>
      <c r="EX454" s="4"/>
      <c r="EY454" s="4" t="s">
        <v>167</v>
      </c>
      <c r="EZ454" s="4"/>
      <c r="FA454" s="4"/>
      <c r="FB454" s="4" t="s">
        <v>167</v>
      </c>
      <c r="FC454" s="4"/>
      <c r="FD454" s="4" t="s">
        <v>167</v>
      </c>
      <c r="FE454" s="4"/>
      <c r="FF454" s="4"/>
      <c r="FG454" s="4"/>
      <c r="FH454" s="4"/>
      <c r="FI454" s="4"/>
      <c r="FJ454" s="4"/>
      <c r="FK454" s="4"/>
      <c r="FL454" s="6">
        <v>37</v>
      </c>
      <c r="FM454" t="s">
        <v>159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2">
        <v>35</v>
      </c>
      <c r="FR454" s="23">
        <v>15</v>
      </c>
      <c r="FS454" s="23">
        <v>23</v>
      </c>
      <c r="FT454" s="23">
        <v>32</v>
      </c>
      <c r="FU454" s="23">
        <v>30</v>
      </c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 t="s">
        <v>167</v>
      </c>
      <c r="R455" s="4" t="s">
        <v>167</v>
      </c>
      <c r="S455" s="7" t="s">
        <v>167</v>
      </c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 t="s">
        <v>167</v>
      </c>
      <c r="AL455" s="15">
        <v>38</v>
      </c>
      <c r="AM455" s="8" t="s">
        <v>164</v>
      </c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7" t="s">
        <v>167</v>
      </c>
      <c r="AS455" s="342"/>
      <c r="AT455" s="342"/>
      <c r="AU455" s="342"/>
      <c r="AV455" s="342" t="s">
        <v>167</v>
      </c>
      <c r="AW455" s="342"/>
      <c r="AX455" s="342" t="s">
        <v>167</v>
      </c>
      <c r="AY455" s="342"/>
      <c r="AZ455" s="342"/>
      <c r="BA455" s="342" t="s">
        <v>167</v>
      </c>
      <c r="BB455" s="342" t="s">
        <v>167</v>
      </c>
      <c r="BC455" s="342" t="s">
        <v>167</v>
      </c>
      <c r="BD455" s="342"/>
      <c r="BE455" s="342"/>
      <c r="BF455" s="342"/>
      <c r="BG455" s="342"/>
      <c r="BH455" s="342"/>
      <c r="BI455" s="342"/>
      <c r="BJ455" s="342"/>
      <c r="BK455" s="342"/>
      <c r="BL455" s="342"/>
      <c r="BM455" s="342"/>
      <c r="BN455" s="342"/>
      <c r="BO455" s="342"/>
      <c r="BP455" s="7"/>
      <c r="BQ455" s="7"/>
      <c r="BR455" s="342"/>
      <c r="BS455" s="342"/>
      <c r="BT455" s="342"/>
      <c r="BU455" s="342"/>
      <c r="BV455" s="342"/>
      <c r="BW455" s="6">
        <v>38</v>
      </c>
      <c r="BX455" s="8" t="s">
        <v>165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 t="s">
        <v>167</v>
      </c>
      <c r="DK455" s="4"/>
      <c r="DL455" s="4"/>
      <c r="DM455" s="4"/>
      <c r="DN455" s="4" t="s">
        <v>167</v>
      </c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 t="s">
        <v>164</v>
      </c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 t="s">
        <v>167</v>
      </c>
      <c r="EU455" s="4"/>
      <c r="EV455" s="4"/>
      <c r="EW455" s="4" t="s">
        <v>167</v>
      </c>
      <c r="EX455" s="4"/>
      <c r="EY455" s="4"/>
      <c r="EZ455" s="4" t="s">
        <v>167</v>
      </c>
      <c r="FA455" s="4"/>
      <c r="FB455" s="4"/>
      <c r="FC455" s="4"/>
      <c r="FD455" s="4" t="s">
        <v>167</v>
      </c>
      <c r="FE455" s="4"/>
      <c r="FF455" s="4"/>
      <c r="FG455" s="4"/>
      <c r="FH455" s="4"/>
      <c r="FI455" s="4"/>
      <c r="FJ455" s="4"/>
      <c r="FK455" s="4"/>
      <c r="FL455" s="6">
        <v>38</v>
      </c>
      <c r="FM455" t="s">
        <v>164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2">
        <v>36</v>
      </c>
      <c r="FR455" s="23">
        <v>16</v>
      </c>
      <c r="FS455" s="23">
        <v>24</v>
      </c>
      <c r="FT455" s="23">
        <v>32</v>
      </c>
      <c r="FU455" s="23">
        <v>31</v>
      </c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 t="s">
        <v>167</v>
      </c>
      <c r="R456" s="4"/>
      <c r="S456" s="4"/>
      <c r="T456" s="4" t="s">
        <v>167</v>
      </c>
      <c r="U456" s="4"/>
      <c r="V456" s="4"/>
      <c r="W456" s="4"/>
      <c r="X456" s="4"/>
      <c r="Y456" s="7"/>
      <c r="Z456" s="4"/>
      <c r="AA456" s="7"/>
      <c r="AB456" s="7"/>
      <c r="AC456" s="4"/>
      <c r="AD456" s="4" t="s">
        <v>162</v>
      </c>
      <c r="AE456" s="4"/>
      <c r="AF456" s="4"/>
      <c r="AG456" s="4"/>
      <c r="AH456" s="4"/>
      <c r="AI456" s="4"/>
      <c r="AJ456" s="4"/>
      <c r="AK456" s="4" t="s">
        <v>167</v>
      </c>
      <c r="AL456" s="15">
        <v>39</v>
      </c>
      <c r="AM456" s="8" t="s">
        <v>161</v>
      </c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7"/>
      <c r="AS456" s="7"/>
      <c r="AT456" s="342"/>
      <c r="AU456" s="342"/>
      <c r="AV456" s="342"/>
      <c r="AW456" s="342"/>
      <c r="AX456" s="342"/>
      <c r="AY456" s="342"/>
      <c r="AZ456" s="342"/>
      <c r="BA456" s="342"/>
      <c r="BB456" s="342"/>
      <c r="BC456" s="342"/>
      <c r="BD456" s="342"/>
      <c r="BE456" s="342"/>
      <c r="BF456" s="342"/>
      <c r="BG456" s="342"/>
      <c r="BH456" s="342"/>
      <c r="BI456" s="342"/>
      <c r="BJ456" s="342"/>
      <c r="BK456" s="342" t="s">
        <v>167</v>
      </c>
      <c r="BL456" s="342"/>
      <c r="BM456" s="7" t="s">
        <v>167</v>
      </c>
      <c r="BN456" s="342"/>
      <c r="BO456" s="342"/>
      <c r="BP456" s="342"/>
      <c r="BQ456" s="342"/>
      <c r="BR456" s="342"/>
      <c r="BS456" s="342"/>
      <c r="BT456" s="342" t="s">
        <v>167</v>
      </c>
      <c r="BU456" s="342"/>
      <c r="BV456" s="342"/>
      <c r="BW456" s="6">
        <v>39</v>
      </c>
      <c r="BX456" s="8" t="s">
        <v>159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 t="s">
        <v>167</v>
      </c>
      <c r="CF456" s="4"/>
      <c r="CG456" s="4" t="s">
        <v>167</v>
      </c>
      <c r="CH456" s="4"/>
      <c r="CI456" s="4"/>
      <c r="CJ456" s="4"/>
      <c r="CK456" s="4"/>
      <c r="CL456" s="4"/>
      <c r="CM456" s="4"/>
      <c r="CN456" s="4"/>
      <c r="CO456" s="4" t="s">
        <v>167</v>
      </c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 t="s">
        <v>167</v>
      </c>
      <c r="DK456" s="4" t="s">
        <v>167</v>
      </c>
      <c r="DL456" s="4"/>
      <c r="DM456" s="4"/>
      <c r="DN456" s="4" t="s">
        <v>167</v>
      </c>
      <c r="DO456" s="4"/>
      <c r="DP456" s="4"/>
      <c r="DQ456" s="4" t="s">
        <v>167</v>
      </c>
      <c r="DR456" s="4" t="s">
        <v>167</v>
      </c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I456" t="s">
        <v>161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 t="s">
        <v>167</v>
      </c>
      <c r="EU456" s="4"/>
      <c r="EV456" s="4" t="s">
        <v>167</v>
      </c>
      <c r="EW456" s="4"/>
      <c r="EX456" s="4"/>
      <c r="EY456" s="4"/>
      <c r="EZ456" s="4" t="s">
        <v>167</v>
      </c>
      <c r="FA456" s="4"/>
      <c r="FB456" s="4"/>
      <c r="FC456" s="4"/>
      <c r="FD456" s="4" t="s">
        <v>167</v>
      </c>
      <c r="FE456" s="4"/>
      <c r="FF456" s="4"/>
      <c r="FG456" s="4"/>
      <c r="FH456" s="4"/>
      <c r="FI456" s="4"/>
      <c r="FJ456" s="4"/>
      <c r="FK456" s="4"/>
      <c r="FL456" s="6">
        <v>39</v>
      </c>
      <c r="FM456" t="s">
        <v>161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2">
        <v>37</v>
      </c>
      <c r="FR456" s="23">
        <v>16</v>
      </c>
      <c r="FS456" s="23">
        <v>24</v>
      </c>
      <c r="FT456" s="23">
        <v>33</v>
      </c>
      <c r="FU456" s="23">
        <v>33</v>
      </c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 t="s">
        <v>167</v>
      </c>
      <c r="R457" s="4"/>
      <c r="S457" s="4"/>
      <c r="T457" s="4" t="s">
        <v>167</v>
      </c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 t="s">
        <v>167</v>
      </c>
      <c r="AL457" s="15">
        <v>40</v>
      </c>
      <c r="AM457" s="8" t="s">
        <v>166</v>
      </c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7"/>
      <c r="AS457" s="342"/>
      <c r="AT457" s="342"/>
      <c r="AU457" s="342"/>
      <c r="AV457" s="342"/>
      <c r="AW457" s="342"/>
      <c r="AX457" s="342"/>
      <c r="AY457" s="342"/>
      <c r="AZ457" s="342"/>
      <c r="BA457" s="342"/>
      <c r="BB457" s="7"/>
      <c r="BC457" s="342"/>
      <c r="BD457" s="342"/>
      <c r="BE457" s="342"/>
      <c r="BF457" s="342"/>
      <c r="BG457" s="342"/>
      <c r="BH457" s="342"/>
      <c r="BI457" s="342"/>
      <c r="BJ457" s="342"/>
      <c r="BK457" s="342" t="s">
        <v>167</v>
      </c>
      <c r="BL457" s="342"/>
      <c r="BM457" s="342" t="s">
        <v>167</v>
      </c>
      <c r="BN457" s="342"/>
      <c r="BO457" s="342" t="s">
        <v>167</v>
      </c>
      <c r="BP457" s="342"/>
      <c r="BQ457" s="342"/>
      <c r="BR457" s="342"/>
      <c r="BS457" s="342"/>
      <c r="BT457" s="342"/>
      <c r="BU457" s="342"/>
      <c r="BV457" s="342"/>
      <c r="BW457" s="6">
        <v>40</v>
      </c>
      <c r="BX457" s="8" t="s">
        <v>166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 t="s">
        <v>167</v>
      </c>
      <c r="CF457" s="4"/>
      <c r="CG457" s="4" t="s">
        <v>167</v>
      </c>
      <c r="CH457" s="4"/>
      <c r="CI457" s="4"/>
      <c r="CJ457" s="4"/>
      <c r="CK457" s="4"/>
      <c r="CL457" s="4"/>
      <c r="CM457" s="4"/>
      <c r="CN457" s="4"/>
      <c r="CO457" s="4" t="s">
        <v>167</v>
      </c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 t="s">
        <v>167</v>
      </c>
      <c r="DK457" s="4" t="s">
        <v>167</v>
      </c>
      <c r="DL457" s="4"/>
      <c r="DM457" s="4"/>
      <c r="DN457" s="4"/>
      <c r="DO457" s="4"/>
      <c r="DP457" s="4"/>
      <c r="DQ457" s="4"/>
      <c r="DR457" s="4"/>
      <c r="DS457" s="4" t="s">
        <v>167</v>
      </c>
      <c r="DT457" s="4"/>
      <c r="DU457" s="4"/>
      <c r="DV457" s="4"/>
      <c r="DW457" s="4"/>
      <c r="DX457" s="4"/>
      <c r="DY457" s="4"/>
      <c r="DZ457" s="4" t="s">
        <v>167</v>
      </c>
      <c r="EA457" s="4"/>
      <c r="EB457" s="4"/>
      <c r="EC457" s="4"/>
      <c r="ED457" s="4"/>
      <c r="EE457" s="4"/>
      <c r="EF457" s="4"/>
      <c r="EG457" s="4"/>
      <c r="EH457" s="6">
        <v>40</v>
      </c>
      <c r="EI457" t="s">
        <v>166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 t="s">
        <v>167</v>
      </c>
      <c r="EU457" s="4"/>
      <c r="EV457" s="4" t="s">
        <v>167</v>
      </c>
      <c r="EW457" s="4" t="s">
        <v>167</v>
      </c>
      <c r="EX457" s="4"/>
      <c r="EY457" s="4" t="s">
        <v>167</v>
      </c>
      <c r="EZ457" s="4"/>
      <c r="FA457" s="4"/>
      <c r="FB457" s="4" t="s">
        <v>167</v>
      </c>
      <c r="FC457" s="4"/>
      <c r="FD457" s="4" t="s">
        <v>167</v>
      </c>
      <c r="FE457" s="4"/>
      <c r="FF457" s="4"/>
      <c r="FG457" s="4"/>
      <c r="FH457" s="4"/>
      <c r="FI457" s="4"/>
      <c r="FJ457" s="4"/>
      <c r="FK457" s="4"/>
      <c r="FL457" s="6">
        <v>40</v>
      </c>
      <c r="FM457" t="s">
        <v>166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2">
        <v>38</v>
      </c>
      <c r="FR457" s="23">
        <v>16</v>
      </c>
      <c r="FS457" s="23">
        <v>25</v>
      </c>
      <c r="FT457" s="23">
        <v>34</v>
      </c>
      <c r="FU457" s="23">
        <v>34</v>
      </c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7"/>
      <c r="AS458" s="342"/>
      <c r="AT458" s="342"/>
      <c r="AU458" s="342"/>
      <c r="AV458" s="342"/>
      <c r="AW458" s="342"/>
      <c r="AX458" s="342"/>
      <c r="AY458" s="342"/>
      <c r="AZ458" s="342"/>
      <c r="BA458" s="342"/>
      <c r="BB458" s="342"/>
      <c r="BC458" s="342"/>
      <c r="BD458" s="7"/>
      <c r="BE458" s="342"/>
      <c r="BF458" s="342"/>
      <c r="BG458" s="342"/>
      <c r="BH458" s="342"/>
      <c r="BI458" s="342"/>
      <c r="BJ458" s="342"/>
      <c r="BK458" s="342" t="s">
        <v>167</v>
      </c>
      <c r="BL458" s="342"/>
      <c r="BM458" s="342"/>
      <c r="BN458" s="7"/>
      <c r="BO458" s="342"/>
      <c r="BP458" s="342" t="s">
        <v>167</v>
      </c>
      <c r="BQ458" s="342"/>
      <c r="BR458" s="342"/>
      <c r="BS458" s="342"/>
      <c r="BT458" s="342"/>
      <c r="BU458" s="342"/>
      <c r="BV458" s="342"/>
      <c r="BW458" s="6">
        <v>41</v>
      </c>
      <c r="BX458" s="8" t="s">
        <v>162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 t="s">
        <v>167</v>
      </c>
      <c r="CF458" s="4"/>
      <c r="CG458" s="4" t="s">
        <v>167</v>
      </c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 t="s">
        <v>167</v>
      </c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 t="s">
        <v>167</v>
      </c>
      <c r="DT458" s="4"/>
      <c r="DU458" s="4"/>
      <c r="DV458" s="4"/>
      <c r="DW458" s="4"/>
      <c r="DX458" s="4"/>
      <c r="DY458" s="4"/>
      <c r="DZ458" s="4"/>
      <c r="EA458" s="4" t="s">
        <v>167</v>
      </c>
      <c r="EB458" s="4"/>
      <c r="EC458" s="4"/>
      <c r="ED458" s="4"/>
      <c r="EE458" s="4"/>
      <c r="EF458" s="4"/>
      <c r="EG458" s="4"/>
      <c r="EH458" s="6">
        <v>41</v>
      </c>
      <c r="EI458" t="s">
        <v>160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2">
        <v>39</v>
      </c>
      <c r="FR458" s="23">
        <v>17</v>
      </c>
      <c r="FS458" s="23">
        <v>25</v>
      </c>
      <c r="FT458" s="23">
        <v>35</v>
      </c>
      <c r="FU458" s="23">
        <v>35</v>
      </c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7" t="s">
        <v>167</v>
      </c>
      <c r="AS459" s="342"/>
      <c r="AT459" s="342"/>
      <c r="AU459" s="342"/>
      <c r="AV459" s="342" t="s">
        <v>167</v>
      </c>
      <c r="AW459" s="342" t="s">
        <v>167</v>
      </c>
      <c r="AX459" s="342"/>
      <c r="AY459" s="342"/>
      <c r="AZ459" s="342"/>
      <c r="BA459" s="342"/>
      <c r="BB459" s="342"/>
      <c r="BC459" s="342"/>
      <c r="BD459" s="342"/>
      <c r="BE459" s="342"/>
      <c r="BF459" s="7"/>
      <c r="BG459" s="342"/>
      <c r="BH459" s="342"/>
      <c r="BI459" s="342"/>
      <c r="BJ459" s="342"/>
      <c r="BK459" s="342"/>
      <c r="BL459" s="342"/>
      <c r="BM459" s="342"/>
      <c r="BN459" s="342"/>
      <c r="BO459" s="342"/>
      <c r="BP459" s="342"/>
      <c r="BQ459" s="342"/>
      <c r="BR459" s="342"/>
      <c r="BS459" s="342"/>
      <c r="BT459" s="7"/>
      <c r="BU459" s="342"/>
      <c r="BV459" s="342"/>
      <c r="BW459" s="6">
        <v>42</v>
      </c>
      <c r="BX459" s="8" t="s">
        <v>165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 t="s">
        <v>167</v>
      </c>
      <c r="CF459" s="4"/>
      <c r="CG459" s="4"/>
      <c r="CH459" s="4" t="s">
        <v>167</v>
      </c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 t="s">
        <v>167</v>
      </c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 t="s">
        <v>167</v>
      </c>
      <c r="EG459" s="4" t="s">
        <v>167</v>
      </c>
      <c r="EH459" s="6">
        <v>42</v>
      </c>
      <c r="EI459" t="s">
        <v>164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2">
        <v>40</v>
      </c>
      <c r="FR459" s="23">
        <v>17</v>
      </c>
      <c r="FS459" s="23">
        <v>26</v>
      </c>
      <c r="FT459" s="23">
        <v>36</v>
      </c>
      <c r="FU459" s="23">
        <v>36</v>
      </c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7" t="s">
        <v>167</v>
      </c>
      <c r="AS460" s="342"/>
      <c r="AT460" s="342"/>
      <c r="AU460" s="342" t="s">
        <v>160</v>
      </c>
      <c r="AV460" s="342"/>
      <c r="AW460" s="342"/>
      <c r="AX460" s="342"/>
      <c r="AY460" s="342"/>
      <c r="AZ460" s="342"/>
      <c r="BA460" s="342"/>
      <c r="BB460" s="342"/>
      <c r="BC460" s="342"/>
      <c r="BD460" s="342"/>
      <c r="BE460" s="342"/>
      <c r="BF460" s="342"/>
      <c r="BG460" s="342"/>
      <c r="BH460" s="342"/>
      <c r="BI460" s="342"/>
      <c r="BJ460" s="342"/>
      <c r="BK460" s="342" t="s">
        <v>167</v>
      </c>
      <c r="BL460" s="7"/>
      <c r="BM460" s="342"/>
      <c r="BN460" s="342"/>
      <c r="BO460" s="342"/>
      <c r="BP460" s="342"/>
      <c r="BQ460" s="342"/>
      <c r="BR460" s="342"/>
      <c r="BS460" s="342"/>
      <c r="BT460" s="342"/>
      <c r="BU460" s="342" t="s">
        <v>167</v>
      </c>
      <c r="BV460" s="7"/>
      <c r="BW460" s="6">
        <v>43</v>
      </c>
      <c r="BX460" s="8" t="s">
        <v>162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 t="s">
        <v>167</v>
      </c>
      <c r="CL460" s="4" t="s">
        <v>167</v>
      </c>
      <c r="CM460" s="4"/>
      <c r="CN460" s="4"/>
      <c r="CO460" s="4"/>
      <c r="CP460" s="4"/>
      <c r="CQ460" s="4"/>
      <c r="CR460" s="4"/>
      <c r="CS460" s="4"/>
      <c r="CT460" s="4" t="s">
        <v>167</v>
      </c>
      <c r="CU460" s="4"/>
      <c r="CV460" s="4" t="s">
        <v>167</v>
      </c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I460" t="s">
        <v>160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2">
        <v>41</v>
      </c>
      <c r="FR460" s="23">
        <v>18</v>
      </c>
      <c r="FS460" s="23">
        <v>26</v>
      </c>
      <c r="FT460" s="23"/>
      <c r="FU460" s="23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7"/>
      <c r="AS461" s="342"/>
      <c r="AT461" s="342"/>
      <c r="AU461" s="342"/>
      <c r="AV461" s="342"/>
      <c r="AW461" s="342"/>
      <c r="AX461" s="342"/>
      <c r="AY461" s="342"/>
      <c r="AZ461" s="342"/>
      <c r="BA461" s="342"/>
      <c r="BB461" s="342"/>
      <c r="BC461" s="342"/>
      <c r="BD461" s="342"/>
      <c r="BE461" s="342"/>
      <c r="BF461" s="342"/>
      <c r="BG461" s="342"/>
      <c r="BH461" s="342"/>
      <c r="BI461" s="7"/>
      <c r="BJ461" s="342"/>
      <c r="BK461" s="342" t="s">
        <v>167</v>
      </c>
      <c r="BL461" s="342"/>
      <c r="BM461" s="342" t="s">
        <v>167</v>
      </c>
      <c r="BN461" s="342"/>
      <c r="BO461" s="342" t="s">
        <v>167</v>
      </c>
      <c r="BP461" s="342"/>
      <c r="BQ461" s="342"/>
      <c r="BR461" s="342"/>
      <c r="BS461" s="342"/>
      <c r="BT461" s="342"/>
      <c r="BU461" s="342"/>
      <c r="BV461" s="342"/>
      <c r="BW461" s="6">
        <v>44</v>
      </c>
      <c r="BX461" s="8" t="s">
        <v>166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 t="s">
        <v>167</v>
      </c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 t="s">
        <v>167</v>
      </c>
      <c r="DT461" s="4" t="s">
        <v>167</v>
      </c>
      <c r="DU461" s="4" t="s">
        <v>167</v>
      </c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I461" t="s">
        <v>164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2">
        <v>42</v>
      </c>
      <c r="FR461" s="23">
        <v>18</v>
      </c>
      <c r="FS461" s="23">
        <v>26</v>
      </c>
      <c r="FT461" s="23"/>
      <c r="FU461" s="23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7"/>
      <c r="AS462" s="342"/>
      <c r="AT462" s="342"/>
      <c r="AU462" s="342"/>
      <c r="AV462" s="342"/>
      <c r="AW462" s="342"/>
      <c r="AX462" s="342"/>
      <c r="AY462" s="342"/>
      <c r="AZ462" s="342"/>
      <c r="BA462" s="342"/>
      <c r="BB462" s="342"/>
      <c r="BC462" s="342"/>
      <c r="BD462" s="342"/>
      <c r="BE462" s="342"/>
      <c r="BF462" s="342"/>
      <c r="BG462" s="342"/>
      <c r="BH462" s="342"/>
      <c r="BI462" s="342"/>
      <c r="BJ462" s="342"/>
      <c r="BK462" s="342" t="s">
        <v>167</v>
      </c>
      <c r="BL462" s="342"/>
      <c r="BM462" s="342" t="s">
        <v>167</v>
      </c>
      <c r="BN462" s="342"/>
      <c r="BO462" s="342"/>
      <c r="BP462" s="7"/>
      <c r="BQ462" s="7"/>
      <c r="BR462" s="342"/>
      <c r="BS462" s="342"/>
      <c r="BT462" s="342"/>
      <c r="BU462" s="342"/>
      <c r="BV462" s="342"/>
      <c r="BW462" s="6">
        <v>45</v>
      </c>
      <c r="BX462" s="8" t="s">
        <v>160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 t="s">
        <v>167</v>
      </c>
      <c r="CN462" s="4"/>
      <c r="CO462" s="4"/>
      <c r="CP462" s="4"/>
      <c r="CQ462" s="4"/>
      <c r="CR462" s="4"/>
      <c r="CS462" s="4"/>
      <c r="CT462" s="4" t="s">
        <v>167</v>
      </c>
      <c r="CU462" s="4"/>
      <c r="CV462" s="4" t="s">
        <v>167</v>
      </c>
      <c r="CW462" s="4"/>
      <c r="CX462" s="4"/>
      <c r="CY462" s="4" t="s">
        <v>167</v>
      </c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I462" t="s">
        <v>162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2">
        <v>43</v>
      </c>
      <c r="FR462" s="23">
        <v>19</v>
      </c>
      <c r="FS462" s="23">
        <v>27</v>
      </c>
      <c r="FT462" s="23"/>
      <c r="FU462" s="23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7" t="s">
        <v>167</v>
      </c>
      <c r="AS463" s="7"/>
      <c r="AT463" s="342"/>
      <c r="AU463" s="342"/>
      <c r="AV463" s="342"/>
      <c r="AW463" s="342"/>
      <c r="AX463" s="342"/>
      <c r="AY463" s="342"/>
      <c r="AZ463" s="342"/>
      <c r="BA463" s="342"/>
      <c r="BB463" s="342"/>
      <c r="BC463" s="342"/>
      <c r="BD463" s="342"/>
      <c r="BE463" s="342"/>
      <c r="BF463" s="342"/>
      <c r="BG463" s="342" t="s">
        <v>167</v>
      </c>
      <c r="BH463" s="342" t="s">
        <v>164</v>
      </c>
      <c r="BI463" s="342"/>
      <c r="BJ463" s="342"/>
      <c r="BK463" s="342" t="s">
        <v>167</v>
      </c>
      <c r="BL463" s="342"/>
      <c r="BM463" s="7"/>
      <c r="BN463" s="342"/>
      <c r="BO463" s="342"/>
      <c r="BP463" s="342" t="s">
        <v>167</v>
      </c>
      <c r="BQ463" s="342" t="s">
        <v>165</v>
      </c>
      <c r="BR463" s="342"/>
      <c r="BS463" s="342"/>
      <c r="BT463" s="342"/>
      <c r="BU463" s="342"/>
      <c r="BV463" s="342"/>
      <c r="BW463" s="6">
        <v>46</v>
      </c>
      <c r="BX463" s="8" t="s">
        <v>163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 t="s">
        <v>167</v>
      </c>
      <c r="CU463" s="4"/>
      <c r="CV463" s="4"/>
      <c r="CW463" s="4"/>
      <c r="CX463" s="4"/>
      <c r="CY463" s="4" t="s">
        <v>167</v>
      </c>
      <c r="CZ463" s="4"/>
      <c r="DA463" s="4" t="s">
        <v>167</v>
      </c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 t="s">
        <v>167</v>
      </c>
      <c r="DT463" s="4"/>
      <c r="DU463" s="4"/>
      <c r="DV463" s="4"/>
      <c r="DW463" s="4"/>
      <c r="DX463" s="4"/>
      <c r="DY463" s="4" t="s">
        <v>167</v>
      </c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I463" t="s">
        <v>163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2">
        <v>44</v>
      </c>
      <c r="FR463" s="23">
        <v>19</v>
      </c>
      <c r="FS463" s="23">
        <v>27</v>
      </c>
      <c r="FT463" s="23"/>
      <c r="FU463" s="23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7"/>
      <c r="AS464" s="342"/>
      <c r="AT464" s="342"/>
      <c r="AU464" s="342"/>
      <c r="AV464" s="342"/>
      <c r="AW464" s="342"/>
      <c r="AX464" s="342"/>
      <c r="AY464" s="342"/>
      <c r="AZ464" s="342"/>
      <c r="BA464" s="342"/>
      <c r="BB464" s="7"/>
      <c r="BC464" s="342"/>
      <c r="BD464" s="342"/>
      <c r="BE464" s="342"/>
      <c r="BF464" s="342"/>
      <c r="BG464" s="342"/>
      <c r="BH464" s="342"/>
      <c r="BI464" s="342"/>
      <c r="BJ464" s="342"/>
      <c r="BK464" s="342" t="s">
        <v>167</v>
      </c>
      <c r="BL464" s="342" t="s">
        <v>167</v>
      </c>
      <c r="BM464" s="342"/>
      <c r="BN464" s="342"/>
      <c r="BO464" s="342"/>
      <c r="BP464" s="342"/>
      <c r="BQ464" s="342"/>
      <c r="BR464" s="342"/>
      <c r="BS464" s="342"/>
      <c r="BT464" s="342"/>
      <c r="BU464" s="342"/>
      <c r="BV464" s="342"/>
      <c r="BW464" s="6">
        <v>47</v>
      </c>
      <c r="BX464" s="8" t="s">
        <v>161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 t="s">
        <v>167</v>
      </c>
      <c r="DK464" s="4"/>
      <c r="DL464" s="4"/>
      <c r="DM464" s="4" t="s">
        <v>167</v>
      </c>
      <c r="DN464" s="4"/>
      <c r="DO464" s="4"/>
      <c r="DP464" s="4"/>
      <c r="DQ464" s="4"/>
      <c r="DR464" s="4"/>
      <c r="DS464" s="4" t="s">
        <v>167</v>
      </c>
      <c r="DT464" s="4"/>
      <c r="DU464" s="4"/>
      <c r="DV464" s="4"/>
      <c r="DW464" s="4"/>
      <c r="DX464" s="4"/>
      <c r="DY464" s="4" t="s">
        <v>167</v>
      </c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I464" t="s">
        <v>160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2">
        <v>45</v>
      </c>
      <c r="FR464" s="23">
        <v>20</v>
      </c>
      <c r="FS464" s="23">
        <v>28</v>
      </c>
      <c r="FT464" s="23"/>
      <c r="FU464" s="23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7"/>
      <c r="AS465" s="342"/>
      <c r="AT465" s="342"/>
      <c r="AU465" s="342"/>
      <c r="AV465" s="342"/>
      <c r="AW465" s="342"/>
      <c r="AX465" s="342"/>
      <c r="AY465" s="342"/>
      <c r="AZ465" s="342"/>
      <c r="BA465" s="342"/>
      <c r="BB465" s="342"/>
      <c r="BC465" s="342"/>
      <c r="BD465" s="7"/>
      <c r="BE465" s="342"/>
      <c r="BF465" s="342"/>
      <c r="BG465" s="342"/>
      <c r="BH465" s="342"/>
      <c r="BI465" s="342"/>
      <c r="BJ465" s="342"/>
      <c r="BK465" s="342" t="s">
        <v>167</v>
      </c>
      <c r="BL465" s="342"/>
      <c r="BM465" s="342"/>
      <c r="BN465" s="7"/>
      <c r="BO465" s="342"/>
      <c r="BP465" s="342" t="s">
        <v>167</v>
      </c>
      <c r="BQ465" s="342" t="s">
        <v>166</v>
      </c>
      <c r="BR465" s="342"/>
      <c r="BS465" s="342"/>
      <c r="BT465" s="342"/>
      <c r="BU465" s="342"/>
      <c r="BV465" s="342"/>
      <c r="BW465" s="6">
        <v>48</v>
      </c>
      <c r="BX465" s="8" t="s">
        <v>164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 t="s">
        <v>167</v>
      </c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 t="s">
        <v>167</v>
      </c>
      <c r="DT465" s="4"/>
      <c r="DU465" s="4"/>
      <c r="DV465" s="4"/>
      <c r="DW465" s="4"/>
      <c r="DX465" s="4"/>
      <c r="DY465" s="4" t="s">
        <v>167</v>
      </c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I465" t="s">
        <v>163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2">
        <v>46</v>
      </c>
      <c r="FR465" s="23">
        <v>20</v>
      </c>
      <c r="FS465" s="23">
        <v>28</v>
      </c>
      <c r="FT465" s="23"/>
      <c r="FU465" s="23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7" t="s">
        <v>167</v>
      </c>
      <c r="AS466" s="342" t="s">
        <v>650</v>
      </c>
      <c r="AT466" s="342"/>
      <c r="AU466" s="342"/>
      <c r="AV466" s="342"/>
      <c r="AW466" s="342"/>
      <c r="AX466" s="342"/>
      <c r="AY466" s="342"/>
      <c r="AZ466" s="342"/>
      <c r="BA466" s="342"/>
      <c r="BB466" s="342"/>
      <c r="BC466" s="342"/>
      <c r="BD466" s="342"/>
      <c r="BE466" s="342"/>
      <c r="BF466" s="342" t="s">
        <v>167</v>
      </c>
      <c r="BG466" s="342"/>
      <c r="BH466" s="342"/>
      <c r="BI466" s="342"/>
      <c r="BJ466" s="342"/>
      <c r="BK466" s="342" t="s">
        <v>167</v>
      </c>
      <c r="BL466" s="7"/>
      <c r="BM466" s="342"/>
      <c r="BN466" s="342"/>
      <c r="BO466" s="342"/>
      <c r="BP466" s="342" t="s">
        <v>160</v>
      </c>
      <c r="BQ466" s="342"/>
      <c r="BR466" s="342"/>
      <c r="BS466" s="342"/>
      <c r="BT466" s="342"/>
      <c r="BU466" s="342"/>
      <c r="BV466" s="7"/>
      <c r="BW466" s="6">
        <v>49</v>
      </c>
      <c r="BX466" s="8" t="s">
        <v>162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 t="s">
        <v>167</v>
      </c>
      <c r="CF466" s="4"/>
      <c r="CG466" s="4"/>
      <c r="CH466" s="4"/>
      <c r="CI466" s="4"/>
      <c r="CJ466" s="4" t="s">
        <v>167</v>
      </c>
      <c r="CK466" s="4"/>
      <c r="CL466" s="4"/>
      <c r="CM466" s="4"/>
      <c r="CN466" s="4"/>
      <c r="CO466" s="4" t="s">
        <v>167</v>
      </c>
      <c r="CP466" s="4"/>
      <c r="CQ466" s="4"/>
      <c r="CR466" s="4"/>
      <c r="CS466" s="4" t="s">
        <v>167</v>
      </c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 t="s">
        <v>167</v>
      </c>
      <c r="DK466" s="4" t="s">
        <v>167</v>
      </c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I466" t="s">
        <v>162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2">
        <v>47</v>
      </c>
      <c r="FR466" s="23">
        <v>20</v>
      </c>
      <c r="FS466" s="23">
        <v>28</v>
      </c>
      <c r="FT466" s="23"/>
      <c r="FU466" s="23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7" t="s">
        <v>167</v>
      </c>
      <c r="AS467" s="342"/>
      <c r="AT467" s="342"/>
      <c r="AU467" s="342"/>
      <c r="AV467" s="342" t="s">
        <v>167</v>
      </c>
      <c r="AW467" s="342"/>
      <c r="AX467" s="342" t="s">
        <v>167</v>
      </c>
      <c r="AY467" s="342"/>
      <c r="AZ467" s="342"/>
      <c r="BA467" s="342"/>
      <c r="BB467" s="342" t="s">
        <v>663</v>
      </c>
      <c r="BC467" s="342"/>
      <c r="BD467" s="342"/>
      <c r="BE467" s="342"/>
      <c r="BF467" s="342" t="s">
        <v>167</v>
      </c>
      <c r="BG467" s="342"/>
      <c r="BH467" s="342"/>
      <c r="BI467" s="7"/>
      <c r="BJ467" s="342"/>
      <c r="BK467" s="342" t="s">
        <v>167</v>
      </c>
      <c r="BL467" s="342"/>
      <c r="BM467" s="342"/>
      <c r="BN467" s="342"/>
      <c r="BO467" s="342"/>
      <c r="BP467" s="342" t="s">
        <v>164</v>
      </c>
      <c r="BQ467" s="342"/>
      <c r="BR467" s="342"/>
      <c r="BS467" s="342"/>
      <c r="BT467" s="342"/>
      <c r="BU467" s="342"/>
      <c r="BV467" s="342"/>
      <c r="BW467" s="6">
        <v>50</v>
      </c>
      <c r="BX467" s="8" t="s">
        <v>165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 t="s">
        <v>167</v>
      </c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 t="s">
        <v>167</v>
      </c>
      <c r="DT467" s="4"/>
      <c r="DU467" s="4"/>
      <c r="DV467" s="4"/>
      <c r="DW467" s="4"/>
      <c r="DX467" s="4" t="s">
        <v>167</v>
      </c>
      <c r="DY467" s="4" t="s">
        <v>167</v>
      </c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I467" t="s">
        <v>163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2">
        <v>48</v>
      </c>
      <c r="FR467" s="23">
        <v>21</v>
      </c>
      <c r="FS467" s="23">
        <v>29</v>
      </c>
      <c r="FT467" s="23"/>
      <c r="FU467" s="23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7"/>
      <c r="AS468" s="342"/>
      <c r="AT468" s="342"/>
      <c r="AU468" s="342"/>
      <c r="AV468" s="342"/>
      <c r="AW468" s="342"/>
      <c r="AX468" s="342"/>
      <c r="AY468" s="342"/>
      <c r="AZ468" s="342"/>
      <c r="BA468" s="342"/>
      <c r="BB468" s="342"/>
      <c r="BC468" s="342"/>
      <c r="BD468" s="342"/>
      <c r="BE468" s="342"/>
      <c r="BF468" s="342"/>
      <c r="BG468" s="342"/>
      <c r="BH468" s="342"/>
      <c r="BI468" s="342"/>
      <c r="BJ468" s="342"/>
      <c r="BK468" s="342" t="s">
        <v>167</v>
      </c>
      <c r="BL468" s="342"/>
      <c r="BM468" s="342"/>
      <c r="BN468" s="342"/>
      <c r="BO468" s="342"/>
      <c r="BP468" s="7"/>
      <c r="BQ468" s="7"/>
      <c r="BR468" s="342"/>
      <c r="BS468" s="342"/>
      <c r="BT468" s="342"/>
      <c r="BU468" s="342"/>
      <c r="BV468" s="342" t="s">
        <v>167</v>
      </c>
      <c r="BW468" s="6">
        <v>51</v>
      </c>
      <c r="BX468" s="8" t="s">
        <v>159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 t="s">
        <v>167</v>
      </c>
      <c r="CO468" s="4"/>
      <c r="CP468" s="4"/>
      <c r="CQ468" s="4"/>
      <c r="CR468" s="4"/>
      <c r="CS468" s="4"/>
      <c r="CT468" s="4" t="s">
        <v>167</v>
      </c>
      <c r="CU468" s="4"/>
      <c r="CV468" s="4"/>
      <c r="CW468" s="4"/>
      <c r="CX468" s="4"/>
      <c r="CY468" s="4"/>
      <c r="CZ468" s="4"/>
      <c r="DA468" s="4"/>
      <c r="DB468" s="4"/>
      <c r="DC468" s="4" t="s">
        <v>167</v>
      </c>
      <c r="DD468" s="4"/>
      <c r="DE468" s="4"/>
      <c r="DF468" s="4"/>
      <c r="DG468" s="4"/>
      <c r="DH468" s="4"/>
      <c r="DI468" s="4"/>
      <c r="DJ468" s="4" t="s">
        <v>167</v>
      </c>
      <c r="DK468" s="4"/>
      <c r="DL468" s="4"/>
      <c r="DM468" s="4"/>
      <c r="DN468" s="4" t="s">
        <v>167</v>
      </c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I468" t="s">
        <v>161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2">
        <v>49</v>
      </c>
      <c r="FR468" s="23">
        <v>21</v>
      </c>
      <c r="FS468" s="24">
        <v>29</v>
      </c>
      <c r="FT468" s="23"/>
      <c r="FU468" s="23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7" t="s">
        <v>167</v>
      </c>
      <c r="AS469" s="7"/>
      <c r="AT469" s="342"/>
      <c r="AU469" s="342"/>
      <c r="AV469" s="342" t="s">
        <v>167</v>
      </c>
      <c r="AW469" s="342"/>
      <c r="AX469" s="342"/>
      <c r="AY469" s="342"/>
      <c r="AZ469" s="342"/>
      <c r="BA469" s="342"/>
      <c r="BB469" s="342"/>
      <c r="BC469" s="342"/>
      <c r="BD469" s="342"/>
      <c r="BE469" s="342"/>
      <c r="BF469" s="342"/>
      <c r="BG469" s="342"/>
      <c r="BH469" s="342"/>
      <c r="BI469" s="342"/>
      <c r="BJ469" s="342"/>
      <c r="BK469" s="342"/>
      <c r="BL469" s="342"/>
      <c r="BM469" s="7"/>
      <c r="BN469" s="342"/>
      <c r="BO469" s="342"/>
      <c r="BP469" s="342"/>
      <c r="BQ469" s="342"/>
      <c r="BR469" s="342"/>
      <c r="BS469" s="342"/>
      <c r="BT469" s="342"/>
      <c r="BU469" s="342"/>
      <c r="BV469" s="342"/>
      <c r="BW469" s="6">
        <v>52</v>
      </c>
      <c r="BX469" s="8" t="s">
        <v>164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 t="s">
        <v>167</v>
      </c>
      <c r="CI469" s="4"/>
      <c r="CJ469" s="4"/>
      <c r="CK469" s="4"/>
      <c r="CL469" s="4"/>
      <c r="CM469" s="4"/>
      <c r="CN469" s="4"/>
      <c r="CO469" s="4" t="s">
        <v>167</v>
      </c>
      <c r="CP469" s="4"/>
      <c r="CQ469" s="4"/>
      <c r="CR469" s="4"/>
      <c r="CS469" s="4" t="s">
        <v>167</v>
      </c>
      <c r="CT469" s="4" t="s">
        <v>167</v>
      </c>
      <c r="CU469" s="4"/>
      <c r="CV469" s="4"/>
      <c r="CW469" s="4"/>
      <c r="CX469" s="4"/>
      <c r="CY469" s="4"/>
      <c r="CZ469" s="4"/>
      <c r="DA469" s="4"/>
      <c r="DB469" s="4" t="s">
        <v>167</v>
      </c>
      <c r="DC469" s="4" t="s">
        <v>167</v>
      </c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I469" t="s">
        <v>164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2">
        <v>50</v>
      </c>
      <c r="FR469" s="23">
        <v>21</v>
      </c>
      <c r="FS469" s="23">
        <v>30</v>
      </c>
      <c r="FT469" s="23"/>
      <c r="FU469" s="23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 t="s">
        <v>167</v>
      </c>
      <c r="AS470" s="4"/>
      <c r="AT470" s="4"/>
      <c r="AU470" s="4"/>
      <c r="AV470" s="4" t="s">
        <v>167</v>
      </c>
      <c r="AW470" s="4"/>
      <c r="AX470" s="4" t="s">
        <v>167</v>
      </c>
      <c r="AY470" s="4"/>
      <c r="AZ470" s="4"/>
      <c r="BA470" s="4"/>
      <c r="BB470" s="7" t="s">
        <v>167</v>
      </c>
      <c r="BC470" s="4" t="s">
        <v>167</v>
      </c>
      <c r="BD470" s="4"/>
      <c r="BE470" s="4"/>
      <c r="BF470" s="4"/>
      <c r="BG470" s="4"/>
      <c r="BH470" s="4"/>
      <c r="BI470" s="4"/>
      <c r="BJ470" s="4"/>
      <c r="BK470" s="4" t="s">
        <v>167</v>
      </c>
      <c r="BL470" s="4" t="s">
        <v>167</v>
      </c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X470" s="8" t="s">
        <v>161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 t="s">
        <v>167</v>
      </c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 t="s">
        <v>167</v>
      </c>
      <c r="DT470" s="4" t="s">
        <v>167</v>
      </c>
      <c r="DU470" s="4"/>
      <c r="DV470" s="4"/>
      <c r="DW470" s="4" t="s">
        <v>167</v>
      </c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I470" t="s">
        <v>161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2">
        <v>51</v>
      </c>
      <c r="FR470" s="23">
        <v>22</v>
      </c>
      <c r="FS470" s="23">
        <v>30</v>
      </c>
      <c r="FT470" s="23"/>
      <c r="FU470" s="23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 t="s">
        <v>167</v>
      </c>
      <c r="AS471" s="4"/>
      <c r="AT471" s="4"/>
      <c r="AU471" s="4"/>
      <c r="AV471" s="4" t="s">
        <v>664</v>
      </c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 t="s">
        <v>167</v>
      </c>
      <c r="BH471" s="4" t="s">
        <v>167</v>
      </c>
      <c r="BI471" s="4"/>
      <c r="BJ471" s="4" t="s">
        <v>167</v>
      </c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X471" s="8" t="s">
        <v>166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 t="s">
        <v>167</v>
      </c>
      <c r="CI471" s="4"/>
      <c r="CJ471" s="4"/>
      <c r="CK471" s="4"/>
      <c r="CL471" s="4"/>
      <c r="CM471" s="4" t="s">
        <v>167</v>
      </c>
      <c r="CN471" s="4"/>
      <c r="CO471" s="4"/>
      <c r="CP471" s="4"/>
      <c r="CQ471" s="4"/>
      <c r="CR471" s="4"/>
      <c r="CS471" s="4"/>
      <c r="CT471" s="4" t="s">
        <v>167</v>
      </c>
      <c r="CU471" s="4"/>
      <c r="CV471" s="4"/>
      <c r="CW471" s="4"/>
      <c r="CX471" s="4"/>
      <c r="CY471" s="4" t="s">
        <v>167</v>
      </c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I471" t="s">
        <v>169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2">
        <v>52</v>
      </c>
      <c r="FR471" s="23">
        <v>22</v>
      </c>
      <c r="FS471" s="23">
        <v>31</v>
      </c>
      <c r="FT471" s="23"/>
      <c r="FU471" s="23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 t="s">
        <v>167</v>
      </c>
      <c r="AS472" s="4"/>
      <c r="AT472" s="4"/>
      <c r="AU472" s="4"/>
      <c r="AV472" s="4" t="s">
        <v>167</v>
      </c>
      <c r="AW472" s="4"/>
      <c r="AX472" s="4" t="s">
        <v>167</v>
      </c>
      <c r="AY472" s="4"/>
      <c r="AZ472" s="4" t="s">
        <v>167</v>
      </c>
      <c r="BA472" s="4"/>
      <c r="BB472" s="4" t="s">
        <v>167</v>
      </c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X472" s="8" t="s">
        <v>161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 t="s">
        <v>167</v>
      </c>
      <c r="CT472" s="4" t="s">
        <v>167</v>
      </c>
      <c r="CU472" s="4"/>
      <c r="CV472" s="4"/>
      <c r="CW472" s="4" t="s">
        <v>167</v>
      </c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I472" t="s">
        <v>161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2">
        <v>53</v>
      </c>
      <c r="FR472" s="23">
        <v>23</v>
      </c>
      <c r="FS472" s="23">
        <v>31</v>
      </c>
      <c r="FT472" s="23"/>
      <c r="FU472" s="23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 t="s">
        <v>167</v>
      </c>
      <c r="AS473" s="4"/>
      <c r="AT473" s="4"/>
      <c r="AU473" s="4" t="s">
        <v>164</v>
      </c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 t="s">
        <v>167</v>
      </c>
      <c r="BL473" s="4"/>
      <c r="BM473" s="4"/>
      <c r="BN473" s="4"/>
      <c r="BO473" s="4"/>
      <c r="BP473" s="4" t="s">
        <v>167</v>
      </c>
      <c r="BQ473" s="4"/>
      <c r="BR473" s="4"/>
      <c r="BS473" s="4"/>
      <c r="BT473" s="4"/>
      <c r="BU473" s="4"/>
      <c r="BV473" s="4"/>
      <c r="BW473" s="6">
        <v>56</v>
      </c>
      <c r="BX473" s="8" t="s">
        <v>163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 t="s">
        <v>167</v>
      </c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 t="s">
        <v>167</v>
      </c>
      <c r="DT473" s="4" t="s">
        <v>167</v>
      </c>
      <c r="DU473" s="4"/>
      <c r="DV473" s="4" t="s">
        <v>167</v>
      </c>
      <c r="DW473" s="4" t="s">
        <v>167</v>
      </c>
      <c r="DX473" s="4"/>
      <c r="DY473" s="4" t="s">
        <v>167</v>
      </c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I473" t="s">
        <v>166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2">
        <v>54</v>
      </c>
      <c r="FR473" s="23">
        <v>23</v>
      </c>
      <c r="FS473" s="24">
        <v>32</v>
      </c>
      <c r="FT473" s="23"/>
      <c r="FU473" s="23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 t="s">
        <v>167</v>
      </c>
      <c r="BL474" s="4"/>
      <c r="BM474" s="4"/>
      <c r="BN474" s="4"/>
      <c r="BO474" s="4"/>
      <c r="BP474" s="7" t="s">
        <v>167</v>
      </c>
      <c r="BQ474" s="7" t="s">
        <v>162</v>
      </c>
      <c r="BR474" s="4"/>
      <c r="BS474" s="4"/>
      <c r="BT474" s="4"/>
      <c r="BU474" s="4"/>
      <c r="BV474" s="4"/>
      <c r="BW474" s="6">
        <v>57</v>
      </c>
      <c r="BX474" s="8" t="s">
        <v>159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 t="s">
        <v>167</v>
      </c>
      <c r="CL474" s="4"/>
      <c r="CM474" s="4"/>
      <c r="CN474" s="4" t="s">
        <v>167</v>
      </c>
      <c r="CO474" s="4"/>
      <c r="CP474" s="4"/>
      <c r="CQ474" s="4"/>
      <c r="CR474" s="4"/>
      <c r="CS474" s="4" t="s">
        <v>167</v>
      </c>
      <c r="CT474" s="4" t="s">
        <v>167</v>
      </c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 t="s">
        <v>167</v>
      </c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I474" t="s">
        <v>162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2">
        <v>55</v>
      </c>
      <c r="FR474" s="23">
        <v>23</v>
      </c>
      <c r="FS474" s="23">
        <v>33</v>
      </c>
      <c r="FT474" s="23"/>
      <c r="FU474" s="23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 t="s">
        <v>167</v>
      </c>
      <c r="AS475" s="7" t="s">
        <v>664</v>
      </c>
      <c r="AT475" s="4"/>
      <c r="AU475" s="4"/>
      <c r="AV475" s="4" t="s">
        <v>167</v>
      </c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 t="s">
        <v>167</v>
      </c>
      <c r="BL475" s="4"/>
      <c r="BM475" s="7"/>
      <c r="BN475" s="4"/>
      <c r="BO475" s="4"/>
      <c r="BP475" s="4"/>
      <c r="BQ475" s="4"/>
      <c r="BR475" s="4"/>
      <c r="BS475" s="4"/>
      <c r="BT475" s="4"/>
      <c r="BU475" s="4" t="s">
        <v>166</v>
      </c>
      <c r="BV475" s="4"/>
      <c r="BW475" s="6">
        <v>58</v>
      </c>
      <c r="BX475" s="8" t="s">
        <v>164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 t="s">
        <v>167</v>
      </c>
      <c r="CN475" s="4"/>
      <c r="CO475" s="4"/>
      <c r="CP475" s="4"/>
      <c r="CQ475" s="4"/>
      <c r="CR475" s="4"/>
      <c r="CS475" s="4"/>
      <c r="CT475" s="4" t="s">
        <v>167</v>
      </c>
      <c r="CU475" s="4"/>
      <c r="CV475" s="4" t="s">
        <v>167</v>
      </c>
      <c r="CW475" s="4"/>
      <c r="CX475" s="4"/>
      <c r="CY475" s="4" t="s">
        <v>167</v>
      </c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I475" t="s">
        <v>163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2">
        <v>56</v>
      </c>
      <c r="FR475" s="23">
        <v>24</v>
      </c>
      <c r="FS475" s="23">
        <v>33</v>
      </c>
      <c r="FT475" s="23"/>
      <c r="FU475" s="23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 t="s">
        <v>167</v>
      </c>
      <c r="BL476" s="4"/>
      <c r="BM476" s="4" t="s">
        <v>167</v>
      </c>
      <c r="BN476" s="4"/>
      <c r="BO476" s="4"/>
      <c r="BP476" s="4" t="s">
        <v>167</v>
      </c>
      <c r="BQ476" s="4"/>
      <c r="BR476" s="4"/>
      <c r="BS476" s="4"/>
      <c r="BT476" s="4"/>
      <c r="BU476" s="4"/>
      <c r="BV476" s="4"/>
      <c r="BW476" s="6">
        <v>59</v>
      </c>
      <c r="BX476" s="8" t="s">
        <v>159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 t="s">
        <v>167</v>
      </c>
      <c r="DT476" s="4" t="s">
        <v>167</v>
      </c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I476" t="s">
        <v>159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2">
        <v>57</v>
      </c>
      <c r="FR476" s="23">
        <v>24</v>
      </c>
      <c r="FS476" s="23">
        <v>34</v>
      </c>
      <c r="FT476" s="23"/>
      <c r="FU476" s="23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 t="s">
        <v>167</v>
      </c>
      <c r="BL477" s="4"/>
      <c r="BM477" s="4" t="s">
        <v>167</v>
      </c>
      <c r="BN477" s="7"/>
      <c r="BO477" s="4" t="s">
        <v>167</v>
      </c>
      <c r="BP477" s="4"/>
      <c r="BQ477" s="4"/>
      <c r="BR477" s="4"/>
      <c r="BS477" s="4"/>
      <c r="BT477" s="4"/>
      <c r="BU477" s="4"/>
      <c r="BV477" s="4"/>
      <c r="BW477" s="6">
        <v>60</v>
      </c>
      <c r="BX477" s="8" t="s">
        <v>164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 t="s">
        <v>167</v>
      </c>
      <c r="CP477" s="4"/>
      <c r="CQ477" s="4"/>
      <c r="CR477" s="4"/>
      <c r="CS477" s="4" t="s">
        <v>167</v>
      </c>
      <c r="CT477" s="4"/>
      <c r="CU477" s="4"/>
      <c r="CV477" s="4"/>
      <c r="CW477" s="4"/>
      <c r="CX477" s="4" t="s">
        <v>167</v>
      </c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 t="s">
        <v>167</v>
      </c>
      <c r="DK477" s="4"/>
      <c r="DL477" s="4"/>
      <c r="DM477" s="4" t="s">
        <v>167</v>
      </c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I477" t="s">
        <v>169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2">
        <v>58</v>
      </c>
      <c r="FR477" s="23">
        <v>25</v>
      </c>
      <c r="FS477" s="23">
        <v>35</v>
      </c>
      <c r="FT477" s="23"/>
      <c r="FU477" s="23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 t="s">
        <v>167</v>
      </c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 t="s">
        <v>167</v>
      </c>
      <c r="BH478" s="4" t="s">
        <v>167</v>
      </c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X478" s="8" t="s">
        <v>161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2">
        <v>59</v>
      </c>
      <c r="FR478" s="23">
        <v>25</v>
      </c>
      <c r="FS478" s="23">
        <v>35</v>
      </c>
      <c r="FT478" s="23"/>
      <c r="FU478" s="23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 t="s">
        <v>167</v>
      </c>
      <c r="AS479" s="4"/>
      <c r="AT479" s="4"/>
      <c r="AU479" s="4"/>
      <c r="AV479" s="4" t="s">
        <v>167</v>
      </c>
      <c r="AW479" s="4"/>
      <c r="AX479" s="4" t="s">
        <v>167</v>
      </c>
      <c r="AY479" s="4"/>
      <c r="AZ479" s="4"/>
      <c r="BA479" s="4"/>
      <c r="BB479" s="4" t="s">
        <v>164</v>
      </c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X479" s="8" t="s">
        <v>164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2">
        <v>60</v>
      </c>
      <c r="FR479" s="23">
        <v>26</v>
      </c>
      <c r="FS479" s="23">
        <v>36</v>
      </c>
      <c r="FT479" s="23"/>
      <c r="FU479" s="23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 t="s">
        <v>167</v>
      </c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 t="s">
        <v>167</v>
      </c>
      <c r="BW480" s="6">
        <v>63</v>
      </c>
      <c r="BX480" s="8" t="s">
        <v>160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2">
        <v>61</v>
      </c>
      <c r="FR480" s="23">
        <v>26</v>
      </c>
      <c r="FS480" s="23"/>
      <c r="FT480" s="23"/>
      <c r="FU480" s="23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 t="s">
        <v>167</v>
      </c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 t="s">
        <v>167</v>
      </c>
      <c r="BH481" s="4"/>
      <c r="BI481" s="4"/>
      <c r="BJ481" s="4"/>
      <c r="BK481" s="4" t="s">
        <v>167</v>
      </c>
      <c r="BL481" s="4"/>
      <c r="BM481" s="7"/>
      <c r="BN481" s="4"/>
      <c r="BO481" s="4"/>
      <c r="BP481" s="4" t="s">
        <v>167</v>
      </c>
      <c r="BQ481" s="4"/>
      <c r="BR481" s="4"/>
      <c r="BS481" s="4"/>
      <c r="BT481" s="4"/>
      <c r="BU481" s="4"/>
      <c r="BV481" s="4"/>
      <c r="BW481" s="6">
        <v>64</v>
      </c>
      <c r="BX481" s="8" t="s">
        <v>165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2">
        <v>62</v>
      </c>
      <c r="FR481" s="23">
        <v>27</v>
      </c>
      <c r="FS481" s="23"/>
      <c r="FT481" s="23"/>
      <c r="FU481" s="23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 t="s">
        <v>167</v>
      </c>
      <c r="BL482" s="4" t="s">
        <v>167</v>
      </c>
      <c r="BM482" s="4"/>
      <c r="BN482" s="4"/>
      <c r="BO482" s="4"/>
      <c r="BP482" s="4"/>
      <c r="BQ482" s="4"/>
      <c r="BR482" s="4"/>
      <c r="BS482" s="4"/>
      <c r="BT482" s="4"/>
      <c r="BU482" s="4"/>
      <c r="BV482" s="4" t="s">
        <v>167</v>
      </c>
      <c r="BW482" s="6">
        <v>65</v>
      </c>
      <c r="BX482" s="8" t="s">
        <v>160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2">
        <v>63</v>
      </c>
      <c r="FR482" s="23">
        <v>28</v>
      </c>
      <c r="FS482" s="23"/>
      <c r="FT482" s="23"/>
      <c r="FU482" s="23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 t="s">
        <v>167</v>
      </c>
      <c r="BL483" s="4"/>
      <c r="BM483" s="4" t="s">
        <v>167</v>
      </c>
      <c r="BN483" s="7"/>
      <c r="BO483" s="4" t="s">
        <v>167</v>
      </c>
      <c r="BP483" s="4"/>
      <c r="BQ483" s="4"/>
      <c r="BR483" s="4"/>
      <c r="BS483" s="4"/>
      <c r="BT483" s="4"/>
      <c r="BU483" s="4"/>
      <c r="BV483" s="4"/>
      <c r="BW483" s="6">
        <v>66</v>
      </c>
      <c r="BX483" s="8" t="s">
        <v>163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2">
        <v>64</v>
      </c>
      <c r="FR483" s="23">
        <v>28</v>
      </c>
      <c r="FS483" s="23"/>
      <c r="FT483" s="23"/>
      <c r="FU483" s="23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 t="s">
        <v>167</v>
      </c>
      <c r="AS484" s="4"/>
      <c r="AT484" s="4"/>
      <c r="AU484" s="4"/>
      <c r="AV484" s="4" t="s">
        <v>167</v>
      </c>
      <c r="AW484" s="4"/>
      <c r="AX484" s="4" t="s">
        <v>167</v>
      </c>
      <c r="AY484" s="4" t="s">
        <v>167</v>
      </c>
      <c r="AZ484" s="4"/>
      <c r="BA484" s="4"/>
      <c r="BB484" s="4"/>
      <c r="BC484" s="4"/>
      <c r="BD484" s="4"/>
      <c r="BE484" s="4"/>
      <c r="BF484" s="4"/>
      <c r="BG484" s="4" t="s">
        <v>167</v>
      </c>
      <c r="BH484" s="4"/>
      <c r="BI484" s="4" t="s">
        <v>167</v>
      </c>
      <c r="BJ484" s="4"/>
      <c r="BK484" s="4" t="s">
        <v>167</v>
      </c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 t="s">
        <v>167</v>
      </c>
      <c r="BW484" s="6">
        <v>67</v>
      </c>
      <c r="BX484" s="8" t="s">
        <v>159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2">
        <v>65</v>
      </c>
      <c r="FR484" s="23">
        <v>29</v>
      </c>
      <c r="FS484" s="23"/>
      <c r="FT484" s="23"/>
      <c r="FU484" s="23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 t="s">
        <v>167</v>
      </c>
      <c r="BL485" s="4"/>
      <c r="BM485" s="4"/>
      <c r="BN485" s="4"/>
      <c r="BO485" s="4"/>
      <c r="BP485" s="4" t="s">
        <v>167</v>
      </c>
      <c r="BQ485" s="4"/>
      <c r="BR485" s="4"/>
      <c r="BS485" s="4"/>
      <c r="BT485" s="4"/>
      <c r="BU485" s="4"/>
      <c r="BV485" s="4"/>
      <c r="BW485" s="6">
        <v>68</v>
      </c>
      <c r="BX485" s="8" t="s">
        <v>163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2">
        <v>66</v>
      </c>
      <c r="FR485" s="23">
        <v>30</v>
      </c>
      <c r="FS485" s="23"/>
      <c r="FT485" s="23"/>
      <c r="FU485" s="23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 t="s">
        <v>167</v>
      </c>
      <c r="BL486" s="4"/>
      <c r="BM486" s="4"/>
      <c r="BN486" s="4"/>
      <c r="BO486" s="4"/>
      <c r="BP486" s="7"/>
      <c r="BQ486" s="7"/>
      <c r="BR486" s="4"/>
      <c r="BS486" s="4"/>
      <c r="BT486" s="4"/>
      <c r="BU486" s="4" t="s">
        <v>167</v>
      </c>
      <c r="BV486" s="4"/>
      <c r="BW486" s="6">
        <v>69</v>
      </c>
      <c r="BX486" s="8" t="s">
        <v>162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2">
        <v>67</v>
      </c>
      <c r="FR486" s="23">
        <v>31</v>
      </c>
      <c r="FS486" s="23"/>
      <c r="FT486" s="23"/>
      <c r="FU486" s="23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 t="s">
        <v>167</v>
      </c>
      <c r="AS487" s="7"/>
      <c r="AT487" s="4"/>
      <c r="AU487" s="4"/>
      <c r="AV487" s="4" t="s">
        <v>167</v>
      </c>
      <c r="AW487" s="4"/>
      <c r="AX487" s="4" t="s">
        <v>167</v>
      </c>
      <c r="AY487" s="4"/>
      <c r="AZ487" s="4"/>
      <c r="BA487" s="4"/>
      <c r="BB487" s="4" t="s">
        <v>167</v>
      </c>
      <c r="BC487" s="4" t="s">
        <v>167</v>
      </c>
      <c r="BD487" s="4" t="s">
        <v>167</v>
      </c>
      <c r="BE487" s="4"/>
      <c r="BF487" s="4"/>
      <c r="BG487" s="4"/>
      <c r="BH487" s="4"/>
      <c r="BI487" s="4"/>
      <c r="BJ487" s="4"/>
      <c r="BK487" s="4" t="s">
        <v>167</v>
      </c>
      <c r="BL487" s="4"/>
      <c r="BM487" s="7" t="s">
        <v>167</v>
      </c>
      <c r="BN487" s="4"/>
      <c r="BO487" s="4"/>
      <c r="BP487" s="4"/>
      <c r="BQ487" s="4"/>
      <c r="BR487" s="4"/>
      <c r="BS487" s="4" t="s">
        <v>167</v>
      </c>
      <c r="BT487" s="4"/>
      <c r="BU487" s="4" t="s">
        <v>663</v>
      </c>
      <c r="BV487" s="4"/>
      <c r="BW487" s="6">
        <v>70</v>
      </c>
      <c r="BX487" s="8" t="s">
        <v>165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2">
        <v>68</v>
      </c>
      <c r="FR487" s="23">
        <v>32</v>
      </c>
      <c r="FS487" s="23"/>
      <c r="FT487" s="23"/>
      <c r="FU487" s="23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 t="s">
        <v>167</v>
      </c>
      <c r="BL488" s="4"/>
      <c r="BM488" s="4" t="s">
        <v>167</v>
      </c>
      <c r="BN488" s="4" t="s">
        <v>167</v>
      </c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X488" s="8" t="s">
        <v>161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2">
        <v>69</v>
      </c>
      <c r="FR488" s="23">
        <v>32</v>
      </c>
      <c r="FS488" s="23"/>
      <c r="FT488" s="23"/>
      <c r="FU488" s="23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 t="s">
        <v>167</v>
      </c>
      <c r="AS489" s="4"/>
      <c r="AT489" s="4" t="s">
        <v>167</v>
      </c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 t="s">
        <v>167</v>
      </c>
      <c r="BH489" s="4"/>
      <c r="BI489" s="4" t="s">
        <v>167</v>
      </c>
      <c r="BJ489" s="4" t="s">
        <v>167</v>
      </c>
      <c r="BK489" s="4" t="s">
        <v>167</v>
      </c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 t="s">
        <v>167</v>
      </c>
      <c r="BW489" s="6">
        <v>72</v>
      </c>
      <c r="BX489" s="8" t="s">
        <v>166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2">
        <v>70</v>
      </c>
      <c r="FR489" s="23">
        <v>33</v>
      </c>
      <c r="FS489" s="23"/>
      <c r="FT489" s="23"/>
      <c r="FU489" s="23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 t="s">
        <v>167</v>
      </c>
      <c r="AS490" s="4"/>
      <c r="AT490" s="4"/>
      <c r="AU490" s="4"/>
      <c r="AV490" s="4" t="s">
        <v>167</v>
      </c>
      <c r="AW490" s="4"/>
      <c r="AX490" s="4" t="s">
        <v>167</v>
      </c>
      <c r="AY490" s="4"/>
      <c r="AZ490" s="4"/>
      <c r="BA490" s="4"/>
      <c r="BB490" s="4" t="s">
        <v>167</v>
      </c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X490" s="8" t="s">
        <v>159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2">
        <v>71</v>
      </c>
      <c r="FR490" s="23">
        <v>34</v>
      </c>
      <c r="FS490" s="23"/>
      <c r="FT490" s="23"/>
      <c r="FU490" s="23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 t="s">
        <v>167</v>
      </c>
      <c r="AS491" s="4"/>
      <c r="AT491" s="4"/>
      <c r="AU491" s="4"/>
      <c r="AV491" s="4" t="s">
        <v>167</v>
      </c>
      <c r="AW491" s="4"/>
      <c r="AX491" s="4" t="s">
        <v>167</v>
      </c>
      <c r="AY491" s="4"/>
      <c r="AZ491" s="4"/>
      <c r="BA491" s="4"/>
      <c r="BB491" s="4" t="s">
        <v>167</v>
      </c>
      <c r="BC491" s="4"/>
      <c r="BD491" s="4"/>
      <c r="BE491" s="4"/>
      <c r="BF491" s="4"/>
      <c r="BG491" s="4" t="s">
        <v>167</v>
      </c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X491" s="8" t="s">
        <v>163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2">
        <v>72</v>
      </c>
      <c r="FR491" s="23">
        <v>35</v>
      </c>
      <c r="FS491" s="23"/>
      <c r="FT491" s="23"/>
      <c r="FU491" s="23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 t="s">
        <v>167</v>
      </c>
      <c r="BL492" s="4"/>
      <c r="BM492" s="4" t="s">
        <v>167</v>
      </c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X492" s="8" t="s">
        <v>162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2">
        <v>73</v>
      </c>
      <c r="FR492" s="23">
        <v>35</v>
      </c>
      <c r="FS492" s="23"/>
      <c r="FT492" s="23"/>
      <c r="FU492" s="23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2">
        <v>74</v>
      </c>
      <c r="FR493" s="23">
        <v>35</v>
      </c>
      <c r="FS493" s="23"/>
      <c r="FT493" s="23"/>
      <c r="FU493" s="23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2">
        <v>75</v>
      </c>
      <c r="FR494" s="23">
        <v>36</v>
      </c>
      <c r="FS494" s="23"/>
      <c r="FT494" s="23"/>
      <c r="FU494" s="23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258</v>
      </c>
      <c r="AR499" s="3"/>
      <c r="CB499" s="16" t="s">
        <v>239</v>
      </c>
      <c r="EJ499" s="3"/>
      <c r="EM499" s="16" t="s">
        <v>186</v>
      </c>
      <c r="FR499" s="467"/>
      <c r="FS499" s="467"/>
      <c r="FT499" s="467"/>
      <c r="FU499" s="467"/>
    </row>
    <row r="500" spans="2:178" ht="21" customHeight="1" x14ac:dyDescent="0.45">
      <c r="B500" s="457" t="s">
        <v>311</v>
      </c>
      <c r="C500" s="457"/>
      <c r="D500" s="457"/>
      <c r="E500" s="457"/>
      <c r="F500" s="457"/>
      <c r="G500" s="457"/>
      <c r="H500" s="457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/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M500" s="88"/>
      <c r="EN500" s="27" t="s">
        <v>485</v>
      </c>
      <c r="EO500" s="27" t="s">
        <v>486</v>
      </c>
      <c r="EP500" s="27" t="s">
        <v>487</v>
      </c>
      <c r="EQ500" s="27" t="s">
        <v>488</v>
      </c>
      <c r="ER500" s="27" t="s">
        <v>489</v>
      </c>
      <c r="ES500" s="27" t="s">
        <v>504</v>
      </c>
      <c r="ET500" s="27" t="s">
        <v>505</v>
      </c>
      <c r="EU500" s="27" t="s">
        <v>574</v>
      </c>
      <c r="EV500" s="27" t="s">
        <v>144</v>
      </c>
      <c r="EW500" s="27" t="s">
        <v>145</v>
      </c>
      <c r="EX500" s="27" t="s">
        <v>146</v>
      </c>
      <c r="EY500" s="27" t="s">
        <v>187</v>
      </c>
      <c r="EZ500" s="27" t="s">
        <v>147</v>
      </c>
      <c r="FA500" s="27" t="s">
        <v>188</v>
      </c>
      <c r="FB500" s="27" t="s">
        <v>148</v>
      </c>
      <c r="FC500" s="27" t="s">
        <v>153</v>
      </c>
      <c r="FD500" s="27" t="s">
        <v>141</v>
      </c>
      <c r="FE500" s="27" t="s">
        <v>142</v>
      </c>
      <c r="FF500" s="27" t="s">
        <v>149</v>
      </c>
      <c r="FG500" s="27" t="s">
        <v>150</v>
      </c>
      <c r="FH500" s="27" t="s">
        <v>189</v>
      </c>
      <c r="FI500" s="27" t="s">
        <v>143</v>
      </c>
      <c r="FJ500" s="27" t="s">
        <v>151</v>
      </c>
      <c r="FK500" s="27" t="s">
        <v>152</v>
      </c>
      <c r="FL500" s="25"/>
      <c r="FQ500" s="469" t="s">
        <v>215</v>
      </c>
      <c r="FR500" s="470"/>
      <c r="FS500" s="470"/>
      <c r="FT500" s="470"/>
      <c r="FU500" s="471"/>
      <c r="FV500" s="20"/>
    </row>
    <row r="501" spans="2:178" ht="15" customHeight="1" x14ac:dyDescent="0.45">
      <c r="B501" s="30"/>
      <c r="C501" s="458" t="s">
        <v>240</v>
      </c>
      <c r="D501" s="459"/>
      <c r="E501" s="460"/>
      <c r="F501" s="30" t="s">
        <v>242</v>
      </c>
      <c r="G501" s="30"/>
      <c r="H501" s="30" t="s">
        <v>254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2" t="s">
        <v>190</v>
      </c>
      <c r="FR501" s="22" t="s">
        <v>191</v>
      </c>
      <c r="FS501" s="22" t="s">
        <v>180</v>
      </c>
      <c r="FT501" s="22" t="s">
        <v>192</v>
      </c>
      <c r="FU501" s="22" t="s">
        <v>193</v>
      </c>
      <c r="FV501" s="8" t="str">
        <f>IF(ISERROR(MATCH(FQ$500,INPUT!C$4:Y$4,0))&lt;&gt;TRUE,MATCH(FQ$500,INPUT!C$4:Y$4,0),"")</f>
        <v/>
      </c>
    </row>
    <row r="502" spans="2:178" x14ac:dyDescent="0.45">
      <c r="B502" s="31" t="s">
        <v>255</v>
      </c>
      <c r="C502" s="55">
        <f>COUNTIF(BZ501:BZ575,"=TRUE")</f>
        <v>0</v>
      </c>
      <c r="D502" s="55">
        <v>75</v>
      </c>
      <c r="E502" s="41" t="str">
        <f>ROUND(C502/D502*100,0)&amp;"%"</f>
        <v>0%</v>
      </c>
      <c r="F502" s="23">
        <f>LOOKUP(COUNTIF(BZ501:BZ575,TRUE),FQ502:FQ577,FR502:FR577)</f>
        <v>0</v>
      </c>
      <c r="G502" s="23">
        <v>36</v>
      </c>
      <c r="H502" s="25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2">
        <v>0</v>
      </c>
      <c r="FR502" s="23"/>
      <c r="FS502" s="23"/>
      <c r="FT502" s="23"/>
      <c r="FU502" s="23"/>
      <c r="FV502" s="8" t="str">
        <f>IF(ISERROR(MATCH(FQ$500,INPUT!C$4:Y$4,0))&lt;&gt;TRUE,MATCH(FQ$500,INPUT!C$4:Y$4,0),"")</f>
        <v/>
      </c>
    </row>
    <row r="503" spans="2:178" x14ac:dyDescent="0.45">
      <c r="B503" s="32" t="s">
        <v>180</v>
      </c>
      <c r="C503" s="55">
        <f>COUNTIF(EK501:EK560,"=TRUE")</f>
        <v>0</v>
      </c>
      <c r="D503" s="55">
        <v>60</v>
      </c>
      <c r="E503" s="41" t="str">
        <f>ROUND(C503/D503*100,0)&amp;"%"</f>
        <v>0%</v>
      </c>
      <c r="F503" s="23">
        <f>LOOKUP(COUNTIF(EK501:EK560,TRUE),FQ502:FQ562,FS502:FS562)</f>
        <v>0</v>
      </c>
      <c r="G503" s="23">
        <v>36</v>
      </c>
      <c r="H503" s="25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2">
        <v>1</v>
      </c>
      <c r="FR503" s="23"/>
      <c r="FS503" s="23"/>
      <c r="FT503" s="23"/>
      <c r="FU503" s="23"/>
      <c r="FV503" s="8" t="str">
        <f>IF(ISERROR(MATCH(FQ$500,INPUT!C$4:Y$4,0))&lt;&gt;TRUE,MATCH(FQ$500,INPUT!C$4:Y$4,0),"")</f>
        <v/>
      </c>
    </row>
    <row r="504" spans="2:178" x14ac:dyDescent="0.45">
      <c r="B504" s="32" t="s">
        <v>181</v>
      </c>
      <c r="C504" s="55">
        <f>COUNTIF(AO501:AO540,"=TRUE")</f>
        <v>0</v>
      </c>
      <c r="D504" s="55">
        <v>40</v>
      </c>
      <c r="E504" s="41" t="str">
        <f>ROUND(C504/D504*100,0)&amp;"%"</f>
        <v>0%</v>
      </c>
      <c r="F504" s="23">
        <f>LOOKUP(COUNTIF(AO501:AO540,TRUE),FQ502:FQ542,FT502:FT542)</f>
        <v>0</v>
      </c>
      <c r="G504" s="23">
        <v>36</v>
      </c>
      <c r="H504" s="25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2">
        <v>2</v>
      </c>
      <c r="FR504" s="23"/>
      <c r="FS504" s="23"/>
      <c r="FT504" s="23"/>
      <c r="FU504" s="23"/>
      <c r="FV504" s="8" t="str">
        <f>IF(ISERROR(MATCH(FQ$500,INPUT!C$4:Y$4,0))&lt;&gt;TRUE,MATCH(FQ$500,INPUT!C$4:Y$4,0),"")</f>
        <v/>
      </c>
    </row>
    <row r="505" spans="2:178" ht="14.65" thickBot="1" x14ac:dyDescent="0.5">
      <c r="B505" s="33" t="s">
        <v>256</v>
      </c>
      <c r="C505" s="56">
        <f>COUNTIF(FO501:FO540,"=TRUE")</f>
        <v>0</v>
      </c>
      <c r="D505" s="56">
        <v>40</v>
      </c>
      <c r="E505" s="41" t="str">
        <f>ROUND(C505/D505*100,0)&amp;"%"</f>
        <v>0%</v>
      </c>
      <c r="F505" s="57">
        <f>LOOKUP(COUNTIF(FO501:FO540,TRUE),FQ502:FQ542,FU502:FU542)</f>
        <v>0</v>
      </c>
      <c r="G505" s="57">
        <v>36</v>
      </c>
      <c r="H505" s="25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2">
        <v>3</v>
      </c>
      <c r="FR505" s="23"/>
      <c r="FS505" s="23"/>
      <c r="FT505" s="23"/>
      <c r="FU505" s="23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5" t="s">
        <v>257</v>
      </c>
      <c r="C506" s="36">
        <f>SUM(C502:C505)</f>
        <v>0</v>
      </c>
      <c r="D506" s="36">
        <f>SUM(D502:D505)</f>
        <v>215</v>
      </c>
      <c r="E506" s="41" t="str">
        <f>ROUND(C506/D506*100,0)&amp;"%"</f>
        <v>0%</v>
      </c>
      <c r="F506" s="37">
        <f>ROUND(AVERAGE(F502:F505),0)</f>
        <v>0</v>
      </c>
      <c r="G506" s="54">
        <v>36</v>
      </c>
      <c r="H506" s="38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2">
        <v>4</v>
      </c>
      <c r="FR506" s="23"/>
      <c r="FS506" s="23"/>
      <c r="FT506" s="23"/>
      <c r="FU506" s="23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2">
        <v>5</v>
      </c>
      <c r="FR507" s="23"/>
      <c r="FS507" s="23"/>
      <c r="FT507" s="23"/>
      <c r="FU507" s="23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2">
        <v>6</v>
      </c>
      <c r="FR508" s="23"/>
      <c r="FS508" s="23"/>
      <c r="FT508" s="23"/>
      <c r="FU508" s="23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2">
        <v>7</v>
      </c>
      <c r="FR509" s="23"/>
      <c r="FS509" s="23"/>
      <c r="FT509" s="23"/>
      <c r="FU509" s="23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2">
        <v>8</v>
      </c>
      <c r="FR510" s="23"/>
      <c r="FS510" s="23"/>
      <c r="FT510" s="23"/>
      <c r="FU510" s="23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2">
        <v>9</v>
      </c>
      <c r="FR511" s="23"/>
      <c r="FS511" s="23"/>
      <c r="FT511" s="23"/>
      <c r="FU511" s="23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2">
        <v>10</v>
      </c>
      <c r="FR512" s="23"/>
      <c r="FS512" s="23"/>
      <c r="FT512" s="23"/>
      <c r="FU512" s="23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2">
        <v>11</v>
      </c>
      <c r="FR513" s="23"/>
      <c r="FS513" s="23"/>
      <c r="FT513" s="23"/>
      <c r="FU513" s="23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2">
        <v>12</v>
      </c>
      <c r="FR514" s="23"/>
      <c r="FS514" s="23"/>
      <c r="FT514" s="23"/>
      <c r="FU514" s="23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2">
        <v>13</v>
      </c>
      <c r="FR515" s="23"/>
      <c r="FS515" s="23"/>
      <c r="FT515" s="23"/>
      <c r="FU515" s="23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2">
        <v>14</v>
      </c>
      <c r="FR516" s="23"/>
      <c r="FS516" s="23"/>
      <c r="FT516" s="24"/>
      <c r="FU516" s="24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2">
        <v>15</v>
      </c>
      <c r="FR517" s="23"/>
      <c r="FS517" s="23"/>
      <c r="FT517" s="23"/>
      <c r="FU517" s="23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2">
        <v>16</v>
      </c>
      <c r="FR518" s="23"/>
      <c r="FS518" s="23"/>
      <c r="FT518" s="23"/>
      <c r="FU518" s="23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2">
        <v>17</v>
      </c>
      <c r="FR519" s="23"/>
      <c r="FS519" s="23"/>
      <c r="FT519" s="23"/>
      <c r="FU519" s="23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2">
        <v>18</v>
      </c>
      <c r="FR520" s="23"/>
      <c r="FS520" s="23"/>
      <c r="FT520" s="23"/>
      <c r="FU520" s="23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2">
        <v>19</v>
      </c>
      <c r="FR521" s="23"/>
      <c r="FS521" s="23"/>
      <c r="FT521" s="23"/>
      <c r="FU521" s="23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2">
        <v>20</v>
      </c>
      <c r="FR522" s="23"/>
      <c r="FS522" s="23"/>
      <c r="FT522" s="23"/>
      <c r="FU522" s="23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2">
        <v>21</v>
      </c>
      <c r="FR523" s="23"/>
      <c r="FS523" s="23"/>
      <c r="FT523" s="23"/>
      <c r="FU523" s="23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2">
        <v>22</v>
      </c>
      <c r="FR524" s="23"/>
      <c r="FS524" s="23"/>
      <c r="FT524" s="23"/>
      <c r="FU524" s="23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2">
        <v>23</v>
      </c>
      <c r="FR525" s="25"/>
      <c r="FS525" s="23"/>
      <c r="FT525" s="25"/>
      <c r="FU525" s="25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2">
        <v>24</v>
      </c>
      <c r="FR526" s="23"/>
      <c r="FS526" s="23"/>
      <c r="FT526" s="23"/>
      <c r="FU526" s="23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2">
        <v>25</v>
      </c>
      <c r="FR527" s="23"/>
      <c r="FS527" s="23"/>
      <c r="FT527" s="23"/>
      <c r="FU527" s="23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2">
        <v>26</v>
      </c>
      <c r="FR528" s="23"/>
      <c r="FS528" s="23"/>
      <c r="FT528" s="23"/>
      <c r="FU528" s="23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2">
        <v>27</v>
      </c>
      <c r="FR529" s="23"/>
      <c r="FS529" s="23"/>
      <c r="FT529" s="23"/>
      <c r="FU529" s="23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2">
        <v>28</v>
      </c>
      <c r="FR530" s="23"/>
      <c r="FS530" s="23"/>
      <c r="FT530" s="23"/>
      <c r="FU530" s="23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2">
        <v>29</v>
      </c>
      <c r="FR531" s="23"/>
      <c r="FS531" s="23"/>
      <c r="FT531" s="23"/>
      <c r="FU531" s="23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2">
        <v>30</v>
      </c>
      <c r="FR532" s="23"/>
      <c r="FS532" s="24"/>
      <c r="FT532" s="23"/>
      <c r="FU532" s="23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2">
        <v>31</v>
      </c>
      <c r="FR533" s="23"/>
      <c r="FS533" s="23"/>
      <c r="FT533" s="23"/>
      <c r="FU533" s="23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2">
        <v>32</v>
      </c>
      <c r="FR534" s="23"/>
      <c r="FS534" s="23"/>
      <c r="FT534" s="23"/>
      <c r="FU534" s="23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2">
        <v>33</v>
      </c>
      <c r="FR535" s="23"/>
      <c r="FS535" s="24"/>
      <c r="FT535" s="23"/>
      <c r="FU535" s="23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2">
        <v>34</v>
      </c>
      <c r="FR536" s="23"/>
      <c r="FS536" s="23"/>
      <c r="FT536" s="23"/>
      <c r="FU536" s="23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2">
        <v>35</v>
      </c>
      <c r="FR537" s="23"/>
      <c r="FS537" s="23"/>
      <c r="FT537" s="23"/>
      <c r="FU537" s="23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2">
        <v>36</v>
      </c>
      <c r="FR538" s="23"/>
      <c r="FS538" s="23"/>
      <c r="FT538" s="23"/>
      <c r="FU538" s="23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2">
        <v>37</v>
      </c>
      <c r="FR539" s="23"/>
      <c r="FS539" s="23"/>
      <c r="FT539" s="23"/>
      <c r="FU539" s="23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2">
        <v>38</v>
      </c>
      <c r="FR540" s="23"/>
      <c r="FS540" s="23"/>
      <c r="FT540" s="23"/>
      <c r="FU540" s="23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2">
        <v>39</v>
      </c>
      <c r="FR541" s="23"/>
      <c r="FS541" s="23"/>
      <c r="FT541" s="23"/>
      <c r="FU541" s="23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2">
        <v>40</v>
      </c>
      <c r="FR542" s="23"/>
      <c r="FS542" s="23"/>
      <c r="FT542" s="23"/>
      <c r="FU542" s="23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2">
        <v>41</v>
      </c>
      <c r="FR543" s="23"/>
      <c r="FS543" s="23"/>
      <c r="FT543" s="23"/>
      <c r="FU543" s="23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2">
        <v>42</v>
      </c>
      <c r="FR544" s="23"/>
      <c r="FS544" s="23"/>
      <c r="FT544" s="23"/>
      <c r="FU544" s="23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2">
        <v>43</v>
      </c>
      <c r="FR545" s="23"/>
      <c r="FS545" s="23"/>
      <c r="FT545" s="23"/>
      <c r="FU545" s="23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2">
        <v>44</v>
      </c>
      <c r="FR546" s="23"/>
      <c r="FS546" s="23"/>
      <c r="FT546" s="23"/>
      <c r="FU546" s="23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2">
        <v>45</v>
      </c>
      <c r="FR547" s="23"/>
      <c r="FS547" s="23"/>
      <c r="FT547" s="23"/>
      <c r="FU547" s="23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2">
        <v>46</v>
      </c>
      <c r="FR548" s="23"/>
      <c r="FS548" s="23"/>
      <c r="FT548" s="23"/>
      <c r="FU548" s="23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2">
        <v>47</v>
      </c>
      <c r="FR549" s="23"/>
      <c r="FS549" s="23"/>
      <c r="FT549" s="23"/>
      <c r="FU549" s="23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2">
        <v>48</v>
      </c>
      <c r="FR550" s="23"/>
      <c r="FS550" s="23"/>
      <c r="FT550" s="23"/>
      <c r="FU550" s="23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2">
        <v>49</v>
      </c>
      <c r="FR551" s="23"/>
      <c r="FS551" s="24"/>
      <c r="FT551" s="23"/>
      <c r="FU551" s="23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2">
        <v>50</v>
      </c>
      <c r="FR552" s="23"/>
      <c r="FS552" s="23"/>
      <c r="FT552" s="23"/>
      <c r="FU552" s="23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2">
        <v>51</v>
      </c>
      <c r="FR553" s="23"/>
      <c r="FS553" s="23"/>
      <c r="FT553" s="23"/>
      <c r="FU553" s="23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2">
        <v>52</v>
      </c>
      <c r="FR554" s="23"/>
      <c r="FS554" s="23"/>
      <c r="FT554" s="23"/>
      <c r="FU554" s="23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2">
        <v>53</v>
      </c>
      <c r="FR555" s="23"/>
      <c r="FS555" s="23"/>
      <c r="FT555" s="23"/>
      <c r="FU555" s="23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2">
        <v>54</v>
      </c>
      <c r="FR556" s="23"/>
      <c r="FS556" s="24"/>
      <c r="FT556" s="23"/>
      <c r="FU556" s="23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2">
        <v>55</v>
      </c>
      <c r="FR557" s="23"/>
      <c r="FS557" s="23"/>
      <c r="FT557" s="23"/>
      <c r="FU557" s="23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2">
        <v>56</v>
      </c>
      <c r="FR558" s="23"/>
      <c r="FS558" s="23"/>
      <c r="FT558" s="23"/>
      <c r="FU558" s="23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2">
        <v>57</v>
      </c>
      <c r="FR559" s="23"/>
      <c r="FS559" s="23"/>
      <c r="FT559" s="23"/>
      <c r="FU559" s="23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2">
        <v>58</v>
      </c>
      <c r="FR560" s="23"/>
      <c r="FS560" s="23"/>
      <c r="FT560" s="23"/>
      <c r="FU560" s="23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2">
        <v>59</v>
      </c>
      <c r="FR561" s="23"/>
      <c r="FS561" s="23"/>
      <c r="FT561" s="23"/>
      <c r="FU561" s="23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2">
        <v>60</v>
      </c>
      <c r="FR562" s="23"/>
      <c r="FS562" s="23"/>
      <c r="FT562" s="23"/>
      <c r="FU562" s="23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2">
        <v>61</v>
      </c>
      <c r="FR563" s="23"/>
      <c r="FS563" s="23"/>
      <c r="FT563" s="23"/>
      <c r="FU563" s="23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2">
        <v>62</v>
      </c>
      <c r="FR564" s="23"/>
      <c r="FS564" s="23"/>
      <c r="FT564" s="23"/>
      <c r="FU564" s="23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2">
        <v>63</v>
      </c>
      <c r="FR565" s="23"/>
      <c r="FS565" s="23"/>
      <c r="FT565" s="23"/>
      <c r="FU565" s="23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2">
        <v>64</v>
      </c>
      <c r="FR566" s="23"/>
      <c r="FS566" s="23"/>
      <c r="FT566" s="23"/>
      <c r="FU566" s="23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2">
        <v>65</v>
      </c>
      <c r="FR567" s="23"/>
      <c r="FS567" s="23"/>
      <c r="FT567" s="23"/>
      <c r="FU567" s="23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2">
        <v>66</v>
      </c>
      <c r="FR568" s="23"/>
      <c r="FS568" s="23"/>
      <c r="FT568" s="23"/>
      <c r="FU568" s="23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2">
        <v>67</v>
      </c>
      <c r="FR569" s="23"/>
      <c r="FS569" s="23"/>
      <c r="FT569" s="23"/>
      <c r="FU569" s="23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2">
        <v>68</v>
      </c>
      <c r="FR570" s="23"/>
      <c r="FS570" s="23"/>
      <c r="FT570" s="23"/>
      <c r="FU570" s="23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2">
        <v>69</v>
      </c>
      <c r="FR571" s="23"/>
      <c r="FS571" s="23"/>
      <c r="FT571" s="23"/>
      <c r="FU571" s="23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2">
        <v>70</v>
      </c>
      <c r="FR572" s="23"/>
      <c r="FS572" s="23"/>
      <c r="FT572" s="23"/>
      <c r="FU572" s="23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2">
        <v>71</v>
      </c>
      <c r="FR573" s="23"/>
      <c r="FS573" s="23"/>
      <c r="FT573" s="23"/>
      <c r="FU573" s="23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2">
        <v>72</v>
      </c>
      <c r="FR574" s="23"/>
      <c r="FS574" s="23"/>
      <c r="FT574" s="23"/>
      <c r="FU574" s="23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2">
        <v>73</v>
      </c>
      <c r="FR575" s="23"/>
      <c r="FS575" s="23"/>
      <c r="FT575" s="23"/>
      <c r="FU575" s="23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2">
        <v>74</v>
      </c>
      <c r="FR576" s="23"/>
      <c r="FS576" s="23"/>
      <c r="FT576" s="23"/>
      <c r="FU576" s="23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2">
        <v>75</v>
      </c>
      <c r="FR577" s="23"/>
      <c r="FS577" s="23"/>
      <c r="FT577" s="23"/>
      <c r="FU577" s="23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258</v>
      </c>
      <c r="AR582" s="3"/>
      <c r="CB582" s="16" t="s">
        <v>239</v>
      </c>
      <c r="EJ582" s="3"/>
      <c r="EM582" s="16" t="s">
        <v>186</v>
      </c>
      <c r="FR582" s="467"/>
      <c r="FS582" s="467"/>
      <c r="FT582" s="467"/>
      <c r="FU582" s="467"/>
    </row>
    <row r="583" spans="2:178" ht="21" customHeight="1" x14ac:dyDescent="0.45">
      <c r="B583" s="457" t="s">
        <v>312</v>
      </c>
      <c r="C583" s="457"/>
      <c r="D583" s="457"/>
      <c r="E583" s="457"/>
      <c r="F583" s="457"/>
      <c r="G583" s="457"/>
      <c r="H583" s="457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X583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M583" s="88"/>
      <c r="EN583" s="27" t="s">
        <v>485</v>
      </c>
      <c r="EO583" s="27" t="s">
        <v>486</v>
      </c>
      <c r="EP583" s="27" t="s">
        <v>487</v>
      </c>
      <c r="EQ583" s="27" t="s">
        <v>488</v>
      </c>
      <c r="ER583" s="27" t="s">
        <v>489</v>
      </c>
      <c r="ES583" s="27" t="s">
        <v>504</v>
      </c>
      <c r="ET583" s="27" t="s">
        <v>505</v>
      </c>
      <c r="EU583" s="27" t="s">
        <v>574</v>
      </c>
      <c r="EV583" s="27" t="s">
        <v>144</v>
      </c>
      <c r="EW583" s="27" t="s">
        <v>145</v>
      </c>
      <c r="EX583" s="27" t="s">
        <v>146</v>
      </c>
      <c r="EY583" s="27" t="s">
        <v>187</v>
      </c>
      <c r="EZ583" s="27" t="s">
        <v>147</v>
      </c>
      <c r="FA583" s="27" t="s">
        <v>188</v>
      </c>
      <c r="FB583" s="27" t="s">
        <v>148</v>
      </c>
      <c r="FC583" s="27" t="s">
        <v>153</v>
      </c>
      <c r="FD583" s="27" t="s">
        <v>141</v>
      </c>
      <c r="FE583" s="27" t="s">
        <v>142</v>
      </c>
      <c r="FF583" s="27" t="s">
        <v>149</v>
      </c>
      <c r="FG583" s="27" t="s">
        <v>150</v>
      </c>
      <c r="FH583" s="27" t="s">
        <v>189</v>
      </c>
      <c r="FI583" s="27" t="s">
        <v>143</v>
      </c>
      <c r="FJ583" s="27" t="s">
        <v>151</v>
      </c>
      <c r="FK583" s="27" t="s">
        <v>152</v>
      </c>
      <c r="FL583" s="25"/>
      <c r="FQ583" s="469" t="s">
        <v>216</v>
      </c>
      <c r="FR583" s="470"/>
      <c r="FS583" s="470"/>
      <c r="FT583" s="470"/>
      <c r="FU583" s="471"/>
      <c r="FV583" s="20"/>
    </row>
    <row r="584" spans="2:178" ht="15" customHeight="1" x14ac:dyDescent="0.45">
      <c r="B584" s="30"/>
      <c r="C584" s="458" t="s">
        <v>240</v>
      </c>
      <c r="D584" s="459"/>
      <c r="E584" s="460"/>
      <c r="F584" s="30" t="s">
        <v>242</v>
      </c>
      <c r="G584" s="30"/>
      <c r="H584" s="30" t="s">
        <v>254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2" t="s">
        <v>190</v>
      </c>
      <c r="FR584" s="22" t="s">
        <v>191</v>
      </c>
      <c r="FS584" s="22" t="s">
        <v>180</v>
      </c>
      <c r="FT584" s="22" t="s">
        <v>192</v>
      </c>
      <c r="FU584" s="22" t="s">
        <v>193</v>
      </c>
      <c r="FV584" s="8" t="str">
        <f>IF(ISERROR(MATCH(FQ$583,INPUT!C$4:Y$4,0))&lt;&gt;TRUE,MATCH(FQ$583,INPUT!C$4:Y$4,0),"")</f>
        <v/>
      </c>
    </row>
    <row r="585" spans="2:178" x14ac:dyDescent="0.45">
      <c r="B585" s="31" t="s">
        <v>255</v>
      </c>
      <c r="C585" s="55">
        <f>COUNTIF(BZ584:BZ658,"=TRUE")</f>
        <v>0</v>
      </c>
      <c r="D585" s="55">
        <v>75</v>
      </c>
      <c r="E585" s="41" t="str">
        <f>ROUND(C585/D585*100,0)&amp;"%"</f>
        <v>0%</v>
      </c>
      <c r="F585" s="23">
        <f>LOOKUP(COUNTIF(BZ584:BZ658,TRUE),FQ585:FQ660,FR585:FR660)</f>
        <v>0</v>
      </c>
      <c r="G585" s="23">
        <v>36</v>
      </c>
      <c r="H585" s="25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2">
        <v>0</v>
      </c>
      <c r="FR585" s="23"/>
      <c r="FS585" s="23"/>
      <c r="FT585" s="23"/>
      <c r="FU585" s="23"/>
      <c r="FV585" s="8" t="str">
        <f>IF(ISERROR(MATCH(FQ$583,INPUT!C$4:Y$4,0))&lt;&gt;TRUE,MATCH(FQ$583,INPUT!C$4:Y$4,0),"")</f>
        <v/>
      </c>
    </row>
    <row r="586" spans="2:178" x14ac:dyDescent="0.45">
      <c r="B586" s="32" t="s">
        <v>180</v>
      </c>
      <c r="C586" s="55">
        <f>COUNTIF(EK584:EK643,"=TRUE")</f>
        <v>0</v>
      </c>
      <c r="D586" s="55">
        <v>60</v>
      </c>
      <c r="E586" s="41" t="str">
        <f>ROUND(C586/D586*100,0)&amp;"%"</f>
        <v>0%</v>
      </c>
      <c r="F586" s="23">
        <f>LOOKUP(COUNTIF(EK584:EK643,TRUE),FQ585:FQ645,FS585:FS645)</f>
        <v>0</v>
      </c>
      <c r="G586" s="23">
        <v>36</v>
      </c>
      <c r="H586" s="25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2">
        <v>1</v>
      </c>
      <c r="FR586" s="23"/>
      <c r="FS586" s="23"/>
      <c r="FT586" s="23"/>
      <c r="FU586" s="23"/>
      <c r="FV586" s="8" t="str">
        <f>IF(ISERROR(MATCH(FQ$583,INPUT!C$4:Y$4,0))&lt;&gt;TRUE,MATCH(FQ$583,INPUT!C$4:Y$4,0),"")</f>
        <v/>
      </c>
    </row>
    <row r="587" spans="2:178" x14ac:dyDescent="0.45">
      <c r="B587" s="32" t="s">
        <v>181</v>
      </c>
      <c r="C587" s="55">
        <f>COUNTIF(AO584:AO623,"=TRUE")</f>
        <v>0</v>
      </c>
      <c r="D587" s="55">
        <v>40</v>
      </c>
      <c r="E587" s="41" t="str">
        <f>ROUND(C587/D587*100,0)&amp;"%"</f>
        <v>0%</v>
      </c>
      <c r="F587" s="23">
        <f>LOOKUP(COUNTIF(AO584:AO623,TRUE),FQ585:FQ625,FT585:FT625)</f>
        <v>0</v>
      </c>
      <c r="G587" s="23">
        <v>36</v>
      </c>
      <c r="H587" s="25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2">
        <v>2</v>
      </c>
      <c r="FR587" s="23"/>
      <c r="FS587" s="23"/>
      <c r="FT587" s="23"/>
      <c r="FU587" s="23"/>
      <c r="FV587" s="8" t="str">
        <f>IF(ISERROR(MATCH(FQ$583,INPUT!C$4:Y$4,0))&lt;&gt;TRUE,MATCH(FQ$583,INPUT!C$4:Y$4,0),"")</f>
        <v/>
      </c>
    </row>
    <row r="588" spans="2:178" ht="14.65" thickBot="1" x14ac:dyDescent="0.5">
      <c r="B588" s="33" t="s">
        <v>256</v>
      </c>
      <c r="C588" s="56">
        <f>COUNTIF(FO584:FO623,"=TRUE")</f>
        <v>0</v>
      </c>
      <c r="D588" s="56">
        <v>40</v>
      </c>
      <c r="E588" s="41" t="str">
        <f>ROUND(C588/D588*100,0)&amp;"%"</f>
        <v>0%</v>
      </c>
      <c r="F588" s="57">
        <f>LOOKUP(COUNTIF(FO584:FO623,TRUE),FQ585:FQ625,FU585:FU625)</f>
        <v>0</v>
      </c>
      <c r="G588" s="57">
        <v>36</v>
      </c>
      <c r="H588" s="25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2">
        <v>3</v>
      </c>
      <c r="FR588" s="23"/>
      <c r="FS588" s="23"/>
      <c r="FT588" s="23"/>
      <c r="FU588" s="23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5" t="s">
        <v>257</v>
      </c>
      <c r="C589" s="36">
        <f>SUM(C585:C588)</f>
        <v>0</v>
      </c>
      <c r="D589" s="36">
        <f>SUM(D585:D588)</f>
        <v>215</v>
      </c>
      <c r="E589" s="41" t="str">
        <f>ROUND(C589/D589*100,0)&amp;"%"</f>
        <v>0%</v>
      </c>
      <c r="F589" s="37">
        <f>ROUND(AVERAGE(F585:F588),0)</f>
        <v>0</v>
      </c>
      <c r="G589" s="54">
        <v>36</v>
      </c>
      <c r="H589" s="38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2">
        <v>4</v>
      </c>
      <c r="FR589" s="23"/>
      <c r="FS589" s="23"/>
      <c r="FT589" s="23"/>
      <c r="FU589" s="23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2">
        <v>5</v>
      </c>
      <c r="FR590" s="23"/>
      <c r="FS590" s="23"/>
      <c r="FT590" s="23"/>
      <c r="FU590" s="23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2">
        <v>6</v>
      </c>
      <c r="FR591" s="23"/>
      <c r="FS591" s="23"/>
      <c r="FT591" s="23"/>
      <c r="FU591" s="23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2">
        <v>7</v>
      </c>
      <c r="FR592" s="23"/>
      <c r="FS592" s="23"/>
      <c r="FT592" s="23"/>
      <c r="FU592" s="23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2">
        <v>8</v>
      </c>
      <c r="FR593" s="23"/>
      <c r="FS593" s="23"/>
      <c r="FT593" s="23"/>
      <c r="FU593" s="23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2">
        <v>9</v>
      </c>
      <c r="FR594" s="23"/>
      <c r="FS594" s="23"/>
      <c r="FT594" s="23"/>
      <c r="FU594" s="23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2">
        <v>10</v>
      </c>
      <c r="FR595" s="23"/>
      <c r="FS595" s="23"/>
      <c r="FT595" s="23"/>
      <c r="FU595" s="23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2">
        <v>11</v>
      </c>
      <c r="FR596" s="23"/>
      <c r="FS596" s="23"/>
      <c r="FT596" s="23"/>
      <c r="FU596" s="23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2">
        <v>12</v>
      </c>
      <c r="FR597" s="23"/>
      <c r="FS597" s="23"/>
      <c r="FT597" s="23"/>
      <c r="FU597" s="23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2">
        <v>13</v>
      </c>
      <c r="FR598" s="23"/>
      <c r="FS598" s="23"/>
      <c r="FT598" s="23"/>
      <c r="FU598" s="23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2">
        <v>14</v>
      </c>
      <c r="FR599" s="23"/>
      <c r="FS599" s="23"/>
      <c r="FT599" s="24"/>
      <c r="FU599" s="24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2">
        <v>15</v>
      </c>
      <c r="FR600" s="23"/>
      <c r="FS600" s="23"/>
      <c r="FT600" s="23"/>
      <c r="FU600" s="23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2">
        <v>16</v>
      </c>
      <c r="FR601" s="23"/>
      <c r="FS601" s="23"/>
      <c r="FT601" s="23"/>
      <c r="FU601" s="23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2">
        <v>17</v>
      </c>
      <c r="FR602" s="23"/>
      <c r="FS602" s="23"/>
      <c r="FT602" s="23"/>
      <c r="FU602" s="23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2">
        <v>18</v>
      </c>
      <c r="FR603" s="23"/>
      <c r="FS603" s="23"/>
      <c r="FT603" s="23"/>
      <c r="FU603" s="23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2">
        <v>19</v>
      </c>
      <c r="FR604" s="23"/>
      <c r="FS604" s="23"/>
      <c r="FT604" s="23"/>
      <c r="FU604" s="23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2">
        <v>20</v>
      </c>
      <c r="FR605" s="23"/>
      <c r="FS605" s="23"/>
      <c r="FT605" s="23"/>
      <c r="FU605" s="23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2">
        <v>21</v>
      </c>
      <c r="FR606" s="23"/>
      <c r="FS606" s="23"/>
      <c r="FT606" s="23"/>
      <c r="FU606" s="23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2">
        <v>22</v>
      </c>
      <c r="FR607" s="23"/>
      <c r="FS607" s="23"/>
      <c r="FT607" s="23"/>
      <c r="FU607" s="23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2">
        <v>23</v>
      </c>
      <c r="FR608" s="25"/>
      <c r="FS608" s="23"/>
      <c r="FT608" s="25"/>
      <c r="FU608" s="25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2">
        <v>24</v>
      </c>
      <c r="FR609" s="23"/>
      <c r="FS609" s="23"/>
      <c r="FT609" s="23"/>
      <c r="FU609" s="23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2">
        <v>25</v>
      </c>
      <c r="FR610" s="23"/>
      <c r="FS610" s="23"/>
      <c r="FT610" s="23"/>
      <c r="FU610" s="23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2">
        <v>26</v>
      </c>
      <c r="FR611" s="23"/>
      <c r="FS611" s="23"/>
      <c r="FT611" s="23"/>
      <c r="FU611" s="23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2">
        <v>27</v>
      </c>
      <c r="FR612" s="23"/>
      <c r="FS612" s="23"/>
      <c r="FT612" s="23"/>
      <c r="FU612" s="23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2">
        <v>28</v>
      </c>
      <c r="FR613" s="23"/>
      <c r="FS613" s="23"/>
      <c r="FT613" s="23"/>
      <c r="FU613" s="23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2">
        <v>29</v>
      </c>
      <c r="FR614" s="23"/>
      <c r="FS614" s="23"/>
      <c r="FT614" s="23"/>
      <c r="FU614" s="23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2">
        <v>30</v>
      </c>
      <c r="FR615" s="23"/>
      <c r="FS615" s="24"/>
      <c r="FT615" s="23"/>
      <c r="FU615" s="23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2">
        <v>31</v>
      </c>
      <c r="FR616" s="23"/>
      <c r="FS616" s="23"/>
      <c r="FT616" s="23"/>
      <c r="FU616" s="23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2">
        <v>32</v>
      </c>
      <c r="FR617" s="23"/>
      <c r="FS617" s="23"/>
      <c r="FT617" s="23"/>
      <c r="FU617" s="23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2">
        <v>33</v>
      </c>
      <c r="FR618" s="23"/>
      <c r="FS618" s="24"/>
      <c r="FT618" s="23"/>
      <c r="FU618" s="23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2">
        <v>34</v>
      </c>
      <c r="FR619" s="23"/>
      <c r="FS619" s="23"/>
      <c r="FT619" s="23"/>
      <c r="FU619" s="23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2">
        <v>35</v>
      </c>
      <c r="FR620" s="23"/>
      <c r="FS620" s="23"/>
      <c r="FT620" s="23"/>
      <c r="FU620" s="23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2">
        <v>36</v>
      </c>
      <c r="FR621" s="23"/>
      <c r="FS621" s="23"/>
      <c r="FT621" s="23"/>
      <c r="FU621" s="23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2">
        <v>37</v>
      </c>
      <c r="FR622" s="23"/>
      <c r="FS622" s="23"/>
      <c r="FT622" s="23"/>
      <c r="FU622" s="23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2">
        <v>38</v>
      </c>
      <c r="FR623" s="23"/>
      <c r="FS623" s="23"/>
      <c r="FT623" s="23"/>
      <c r="FU623" s="23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2">
        <v>39</v>
      </c>
      <c r="FR624" s="23"/>
      <c r="FS624" s="23"/>
      <c r="FT624" s="23"/>
      <c r="FU624" s="23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2">
        <v>40</v>
      </c>
      <c r="FR625" s="23"/>
      <c r="FS625" s="23"/>
      <c r="FT625" s="23"/>
      <c r="FU625" s="23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2">
        <v>41</v>
      </c>
      <c r="FR626" s="23"/>
      <c r="FS626" s="23"/>
      <c r="FT626" s="23"/>
      <c r="FU626" s="23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2">
        <v>42</v>
      </c>
      <c r="FR627" s="23"/>
      <c r="FS627" s="23"/>
      <c r="FT627" s="23"/>
      <c r="FU627" s="23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2">
        <v>43</v>
      </c>
      <c r="FR628" s="23"/>
      <c r="FS628" s="23"/>
      <c r="FT628" s="23"/>
      <c r="FU628" s="23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2">
        <v>44</v>
      </c>
      <c r="FR629" s="23"/>
      <c r="FS629" s="23"/>
      <c r="FT629" s="23"/>
      <c r="FU629" s="23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2">
        <v>45</v>
      </c>
      <c r="FR630" s="23"/>
      <c r="FS630" s="23"/>
      <c r="FT630" s="23"/>
      <c r="FU630" s="23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2">
        <v>46</v>
      </c>
      <c r="FR631" s="23"/>
      <c r="FS631" s="23"/>
      <c r="FT631" s="23"/>
      <c r="FU631" s="23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2">
        <v>47</v>
      </c>
      <c r="FR632" s="23"/>
      <c r="FS632" s="23"/>
      <c r="FT632" s="23"/>
      <c r="FU632" s="23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2">
        <v>48</v>
      </c>
      <c r="FR633" s="23"/>
      <c r="FS633" s="23"/>
      <c r="FT633" s="23"/>
      <c r="FU633" s="23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2">
        <v>49</v>
      </c>
      <c r="FR634" s="23"/>
      <c r="FS634" s="24"/>
      <c r="FT634" s="23"/>
      <c r="FU634" s="23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2">
        <v>50</v>
      </c>
      <c r="FR635" s="23"/>
      <c r="FS635" s="23"/>
      <c r="FT635" s="23"/>
      <c r="FU635" s="23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2">
        <v>51</v>
      </c>
      <c r="FR636" s="23"/>
      <c r="FS636" s="23"/>
      <c r="FT636" s="23"/>
      <c r="FU636" s="23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2">
        <v>52</v>
      </c>
      <c r="FR637" s="23"/>
      <c r="FS637" s="23"/>
      <c r="FT637" s="23"/>
      <c r="FU637" s="23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2">
        <v>53</v>
      </c>
      <c r="FR638" s="23"/>
      <c r="FS638" s="23"/>
      <c r="FT638" s="23"/>
      <c r="FU638" s="23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2">
        <v>54</v>
      </c>
      <c r="FR639" s="23"/>
      <c r="FS639" s="24"/>
      <c r="FT639" s="23"/>
      <c r="FU639" s="23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2">
        <v>55</v>
      </c>
      <c r="FR640" s="23"/>
      <c r="FS640" s="23"/>
      <c r="FT640" s="23"/>
      <c r="FU640" s="23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2">
        <v>56</v>
      </c>
      <c r="FR641" s="23"/>
      <c r="FS641" s="23"/>
      <c r="FT641" s="23"/>
      <c r="FU641" s="23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2">
        <v>57</v>
      </c>
      <c r="FR642" s="23"/>
      <c r="FS642" s="23"/>
      <c r="FT642" s="23"/>
      <c r="FU642" s="23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2">
        <v>58</v>
      </c>
      <c r="FR643" s="23"/>
      <c r="FS643" s="23"/>
      <c r="FT643" s="23"/>
      <c r="FU643" s="23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2">
        <v>59</v>
      </c>
      <c r="FR644" s="23"/>
      <c r="FS644" s="23"/>
      <c r="FT644" s="23"/>
      <c r="FU644" s="23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2">
        <v>60</v>
      </c>
      <c r="FR645" s="23"/>
      <c r="FS645" s="23"/>
      <c r="FT645" s="23"/>
      <c r="FU645" s="23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2">
        <v>61</v>
      </c>
      <c r="FR646" s="23"/>
      <c r="FS646" s="23"/>
      <c r="FT646" s="23"/>
      <c r="FU646" s="23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2">
        <v>62</v>
      </c>
      <c r="FR647" s="23"/>
      <c r="FS647" s="23"/>
      <c r="FT647" s="23"/>
      <c r="FU647" s="23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2">
        <v>63</v>
      </c>
      <c r="FR648" s="23"/>
      <c r="FS648" s="23"/>
      <c r="FT648" s="23"/>
      <c r="FU648" s="23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2">
        <v>64</v>
      </c>
      <c r="FR649" s="23"/>
      <c r="FS649" s="23"/>
      <c r="FT649" s="23"/>
      <c r="FU649" s="23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2">
        <v>65</v>
      </c>
      <c r="FR650" s="23"/>
      <c r="FS650" s="23"/>
      <c r="FT650" s="23"/>
      <c r="FU650" s="23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2">
        <v>66</v>
      </c>
      <c r="FR651" s="23"/>
      <c r="FS651" s="23"/>
      <c r="FT651" s="23"/>
      <c r="FU651" s="23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2">
        <v>67</v>
      </c>
      <c r="FR652" s="23"/>
      <c r="FS652" s="23"/>
      <c r="FT652" s="23"/>
      <c r="FU652" s="23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2">
        <v>68</v>
      </c>
      <c r="FR653" s="23"/>
      <c r="FS653" s="23"/>
      <c r="FT653" s="23"/>
      <c r="FU653" s="23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2">
        <v>69</v>
      </c>
      <c r="FR654" s="23"/>
      <c r="FS654" s="23"/>
      <c r="FT654" s="23"/>
      <c r="FU654" s="23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2">
        <v>70</v>
      </c>
      <c r="FR655" s="23"/>
      <c r="FS655" s="23"/>
      <c r="FT655" s="23"/>
      <c r="FU655" s="23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2">
        <v>71</v>
      </c>
      <c r="FR656" s="23"/>
      <c r="FS656" s="23"/>
      <c r="FT656" s="23"/>
      <c r="FU656" s="23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2">
        <v>72</v>
      </c>
      <c r="FR657" s="23"/>
      <c r="FS657" s="23"/>
      <c r="FT657" s="23"/>
      <c r="FU657" s="23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2">
        <v>73</v>
      </c>
      <c r="FR658" s="23"/>
      <c r="FS658" s="23"/>
      <c r="FT658" s="23"/>
      <c r="FU658" s="23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2">
        <v>74</v>
      </c>
      <c r="FR659" s="23"/>
      <c r="FS659" s="23"/>
      <c r="FT659" s="23"/>
      <c r="FU659" s="23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2">
        <v>75</v>
      </c>
      <c r="FR660" s="23"/>
      <c r="FS660" s="23"/>
      <c r="FT660" s="23"/>
      <c r="FU660" s="23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258</v>
      </c>
      <c r="AR665" s="3"/>
      <c r="CB665" s="16" t="s">
        <v>239</v>
      </c>
      <c r="EJ665" s="3"/>
      <c r="EM665" s="16" t="s">
        <v>186</v>
      </c>
      <c r="FR665" s="467"/>
      <c r="FS665" s="467"/>
      <c r="FT665" s="467"/>
      <c r="FU665" s="467"/>
    </row>
    <row r="666" spans="2:178" ht="21" customHeight="1" x14ac:dyDescent="0.45">
      <c r="B666" s="457" t="s">
        <v>313</v>
      </c>
      <c r="C666" s="457"/>
      <c r="D666" s="457"/>
      <c r="E666" s="457"/>
      <c r="F666" s="457"/>
      <c r="G666" s="457"/>
      <c r="H666" s="457"/>
      <c r="J666" s="338"/>
      <c r="K666" s="5" t="s">
        <v>485</v>
      </c>
      <c r="L666" s="5" t="s">
        <v>486</v>
      </c>
      <c r="M666" s="5" t="s">
        <v>487</v>
      </c>
      <c r="N666" s="5" t="s">
        <v>488</v>
      </c>
      <c r="O666" s="5" t="s">
        <v>489</v>
      </c>
      <c r="P666" s="5" t="s">
        <v>657</v>
      </c>
      <c r="Q666" s="5" t="s">
        <v>363</v>
      </c>
      <c r="R666" s="5" t="s">
        <v>6</v>
      </c>
      <c r="S666" s="5" t="s">
        <v>9</v>
      </c>
      <c r="T666" s="5" t="s">
        <v>7</v>
      </c>
      <c r="U666" s="5" t="s">
        <v>554</v>
      </c>
      <c r="V666" s="5" t="s">
        <v>514</v>
      </c>
      <c r="W666" s="5" t="s">
        <v>370</v>
      </c>
      <c r="X666" s="5" t="s">
        <v>172</v>
      </c>
      <c r="Y666" s="5" t="s">
        <v>5</v>
      </c>
      <c r="Z666" s="5" t="s">
        <v>173</v>
      </c>
      <c r="AA666" s="5" t="s">
        <v>0</v>
      </c>
      <c r="AB666" s="5" t="s">
        <v>1</v>
      </c>
      <c r="AC666" s="5" t="s">
        <v>536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537</v>
      </c>
      <c r="AI666" s="5" t="s">
        <v>4</v>
      </c>
      <c r="AJ666" s="5" t="s">
        <v>3</v>
      </c>
      <c r="AK666" s="5" t="s">
        <v>555</v>
      </c>
      <c r="AL666" s="338"/>
      <c r="AM666" s="8"/>
      <c r="AO666" s="18"/>
      <c r="AQ666" s="4"/>
      <c r="AR666" s="122" t="s">
        <v>244</v>
      </c>
      <c r="AS666" s="5" t="s">
        <v>483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540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539</v>
      </c>
      <c r="BE666" s="5" t="s">
        <v>64</v>
      </c>
      <c r="BF666" s="5" t="s">
        <v>68</v>
      </c>
      <c r="BG666" s="5" t="s">
        <v>547</v>
      </c>
      <c r="BH666" s="5" t="s">
        <v>50</v>
      </c>
      <c r="BI666" s="5" t="s">
        <v>63</v>
      </c>
      <c r="BJ666" s="5" t="s">
        <v>67</v>
      </c>
      <c r="BK666" s="5" t="s">
        <v>556</v>
      </c>
      <c r="BL666" s="5" t="s">
        <v>548</v>
      </c>
      <c r="BM666" s="5" t="s">
        <v>538</v>
      </c>
      <c r="BN666" s="5" t="s">
        <v>174</v>
      </c>
      <c r="BO666" s="5" t="s">
        <v>61</v>
      </c>
      <c r="BP666" s="5" t="s">
        <v>52</v>
      </c>
      <c r="BQ666" s="5" t="s">
        <v>65</v>
      </c>
      <c r="BR666" s="5" t="s">
        <v>514</v>
      </c>
      <c r="BS666" s="5" t="s">
        <v>60</v>
      </c>
      <c r="BT666" s="5" t="s">
        <v>62</v>
      </c>
      <c r="BU666" s="5" t="s">
        <v>69</v>
      </c>
      <c r="BV666" s="5" t="s">
        <v>557</v>
      </c>
      <c r="BW666" s="4"/>
      <c r="BX666"/>
      <c r="BY666" s="8"/>
      <c r="BZ666" s="18"/>
      <c r="CB666" s="15"/>
      <c r="CC666" s="5" t="s">
        <v>103</v>
      </c>
      <c r="CD666" s="5" t="s">
        <v>508</v>
      </c>
      <c r="CE666" s="5" t="s">
        <v>104</v>
      </c>
      <c r="CF666" s="5" t="s">
        <v>509</v>
      </c>
      <c r="CG666" s="5" t="s">
        <v>549</v>
      </c>
      <c r="CH666" s="5" t="s">
        <v>510</v>
      </c>
      <c r="CI666" s="5" t="s">
        <v>511</v>
      </c>
      <c r="CJ666" s="5" t="s">
        <v>122</v>
      </c>
      <c r="CK666" s="5" t="s">
        <v>558</v>
      </c>
      <c r="CL666" s="5" t="s">
        <v>559</v>
      </c>
      <c r="CM666" s="5" t="s">
        <v>111</v>
      </c>
      <c r="CN666" s="5" t="s">
        <v>512</v>
      </c>
      <c r="CO666" s="5" t="s">
        <v>514</v>
      </c>
      <c r="CP666" s="5" t="s">
        <v>560</v>
      </c>
      <c r="CQ666" s="5" t="s">
        <v>561</v>
      </c>
      <c r="CR666" s="5" t="s">
        <v>515</v>
      </c>
      <c r="CS666" s="5" t="s">
        <v>513</v>
      </c>
      <c r="CT666" s="5" t="s">
        <v>562</v>
      </c>
      <c r="CU666" s="5" t="s">
        <v>550</v>
      </c>
      <c r="CV666" s="5" t="s">
        <v>551</v>
      </c>
      <c r="CW666" s="5" t="s">
        <v>563</v>
      </c>
      <c r="CX666" s="5" t="s">
        <v>115</v>
      </c>
      <c r="CY666" s="5" t="s">
        <v>112</v>
      </c>
      <c r="CZ666" s="5" t="s">
        <v>109</v>
      </c>
      <c r="DA666" s="5" t="s">
        <v>552</v>
      </c>
      <c r="DB666" s="5" t="s">
        <v>176</v>
      </c>
      <c r="DC666" s="5" t="s">
        <v>177</v>
      </c>
      <c r="DD666" s="5" t="s">
        <v>119</v>
      </c>
      <c r="DE666" s="5" t="s">
        <v>516</v>
      </c>
      <c r="DF666" s="5" t="s">
        <v>178</v>
      </c>
      <c r="DG666" s="5" t="s">
        <v>118</v>
      </c>
      <c r="DH666" s="5" t="s">
        <v>108</v>
      </c>
      <c r="DI666" s="5" t="s">
        <v>564</v>
      </c>
      <c r="DJ666" s="5" t="s">
        <v>105</v>
      </c>
      <c r="DK666" s="5" t="s">
        <v>107</v>
      </c>
      <c r="DL666" s="5" t="s">
        <v>123</v>
      </c>
      <c r="DM666" s="5" t="s">
        <v>175</v>
      </c>
      <c r="DN666" s="5" t="s">
        <v>116</v>
      </c>
      <c r="DO666" s="5" t="s">
        <v>114</v>
      </c>
      <c r="DP666" s="5" t="s">
        <v>117</v>
      </c>
      <c r="DQ666" s="5" t="s">
        <v>517</v>
      </c>
      <c r="DR666" s="5" t="s">
        <v>120</v>
      </c>
      <c r="DS666" s="5" t="s">
        <v>124</v>
      </c>
      <c r="DT666" s="5" t="s">
        <v>121</v>
      </c>
      <c r="DU666" s="5" t="s">
        <v>565</v>
      </c>
      <c r="DV666" s="5" t="s">
        <v>566</v>
      </c>
      <c r="DW666" s="5" t="s">
        <v>567</v>
      </c>
      <c r="DX666" s="5" t="s">
        <v>553</v>
      </c>
      <c r="DY666" s="5" t="s">
        <v>110</v>
      </c>
      <c r="DZ666" s="5" t="s">
        <v>113</v>
      </c>
      <c r="EA666" s="5" t="s">
        <v>568</v>
      </c>
      <c r="EB666" s="5" t="s">
        <v>569</v>
      </c>
      <c r="EC666" s="5" t="s">
        <v>518</v>
      </c>
      <c r="ED666" s="5" t="s">
        <v>519</v>
      </c>
      <c r="EE666" s="5" t="s">
        <v>520</v>
      </c>
      <c r="EF666" s="5" t="s">
        <v>106</v>
      </c>
      <c r="EG666" s="5" t="s">
        <v>570</v>
      </c>
      <c r="EH666" s="4"/>
      <c r="EI666" s="26"/>
      <c r="EJ666" s="8"/>
      <c r="EM666" s="88"/>
      <c r="EN666" s="27" t="s">
        <v>485</v>
      </c>
      <c r="EO666" s="27" t="s">
        <v>486</v>
      </c>
      <c r="EP666" s="27" t="s">
        <v>487</v>
      </c>
      <c r="EQ666" s="27" t="s">
        <v>488</v>
      </c>
      <c r="ER666" s="27" t="s">
        <v>489</v>
      </c>
      <c r="ES666" s="27" t="s">
        <v>504</v>
      </c>
      <c r="ET666" s="27" t="s">
        <v>505</v>
      </c>
      <c r="EU666" s="27" t="s">
        <v>574</v>
      </c>
      <c r="EV666" s="27" t="s">
        <v>144</v>
      </c>
      <c r="EW666" s="27" t="s">
        <v>145</v>
      </c>
      <c r="EX666" s="27" t="s">
        <v>146</v>
      </c>
      <c r="EY666" s="27" t="s">
        <v>187</v>
      </c>
      <c r="EZ666" s="27" t="s">
        <v>147</v>
      </c>
      <c r="FA666" s="27" t="s">
        <v>188</v>
      </c>
      <c r="FB666" s="27" t="s">
        <v>148</v>
      </c>
      <c r="FC666" s="27" t="s">
        <v>153</v>
      </c>
      <c r="FD666" s="27" t="s">
        <v>141</v>
      </c>
      <c r="FE666" s="27" t="s">
        <v>142</v>
      </c>
      <c r="FF666" s="27" t="s">
        <v>149</v>
      </c>
      <c r="FG666" s="27" t="s">
        <v>150</v>
      </c>
      <c r="FH666" s="27" t="s">
        <v>189</v>
      </c>
      <c r="FI666" s="27" t="s">
        <v>143</v>
      </c>
      <c r="FJ666" s="27" t="s">
        <v>151</v>
      </c>
      <c r="FK666" s="27" t="s">
        <v>152</v>
      </c>
      <c r="FL666" s="25"/>
      <c r="FQ666" s="469" t="s">
        <v>217</v>
      </c>
      <c r="FR666" s="470"/>
      <c r="FS666" s="470"/>
      <c r="FT666" s="470"/>
      <c r="FU666" s="471"/>
      <c r="FV666" s="20"/>
    </row>
    <row r="667" spans="2:178" ht="15" customHeight="1" x14ac:dyDescent="0.45">
      <c r="B667" s="30"/>
      <c r="C667" s="458" t="s">
        <v>240</v>
      </c>
      <c r="D667" s="459"/>
      <c r="E667" s="460"/>
      <c r="F667" s="30" t="s">
        <v>242</v>
      </c>
      <c r="G667" s="30"/>
      <c r="H667" s="30" t="s">
        <v>254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2" t="s">
        <v>190</v>
      </c>
      <c r="FR667" s="22" t="s">
        <v>191</v>
      </c>
      <c r="FS667" s="22" t="s">
        <v>180</v>
      </c>
      <c r="FT667" s="22" t="s">
        <v>192</v>
      </c>
      <c r="FU667" s="22" t="s">
        <v>193</v>
      </c>
      <c r="FV667" s="8" t="str">
        <f>IF(ISERROR(MATCH(FQ$666,INPUT!C$4:Y$4,0))&lt;&gt;TRUE,MATCH(FQ$666,INPUT!C$4:Y$4,0),"")</f>
        <v/>
      </c>
    </row>
    <row r="668" spans="2:178" x14ac:dyDescent="0.45">
      <c r="B668" s="31" t="s">
        <v>255</v>
      </c>
      <c r="C668" s="55">
        <f>COUNTIF(BZ667:BZ741,"=TRUE")</f>
        <v>0</v>
      </c>
      <c r="D668" s="55">
        <v>75</v>
      </c>
      <c r="E668" s="41" t="str">
        <f>ROUND(C668/D668*100,0)&amp;"%"</f>
        <v>0%</v>
      </c>
      <c r="F668" s="23">
        <f>LOOKUP(COUNTIF(BZ667:BZ741,TRUE),FQ668:FQ743,FR668:FR743)</f>
        <v>0</v>
      </c>
      <c r="G668" s="23">
        <v>36</v>
      </c>
      <c r="H668" s="25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2">
        <v>0</v>
      </c>
      <c r="FR668" s="23"/>
      <c r="FS668" s="23"/>
      <c r="FT668" s="23"/>
      <c r="FU668" s="23"/>
      <c r="FV668" s="8" t="str">
        <f>IF(ISERROR(MATCH(FQ$666,INPUT!C$4:Y$4,0))&lt;&gt;TRUE,MATCH(FQ$666,INPUT!C$4:Y$4,0),"")</f>
        <v/>
      </c>
    </row>
    <row r="669" spans="2:178" x14ac:dyDescent="0.45">
      <c r="B669" s="32" t="s">
        <v>180</v>
      </c>
      <c r="C669" s="55">
        <f>COUNTIF(EK667:EK726,"=TRUE")</f>
        <v>0</v>
      </c>
      <c r="D669" s="55">
        <v>60</v>
      </c>
      <c r="E669" s="41" t="str">
        <f>ROUND(C669/D669*100,0)&amp;"%"</f>
        <v>0%</v>
      </c>
      <c r="F669" s="23">
        <f>LOOKUP(COUNTIF(EK667:EK726,TRUE),FQ668:FQ728,FS668:FS728)</f>
        <v>0</v>
      </c>
      <c r="G669" s="23">
        <v>36</v>
      </c>
      <c r="H669" s="25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2">
        <v>1</v>
      </c>
      <c r="FR669" s="23"/>
      <c r="FS669" s="23"/>
      <c r="FT669" s="23"/>
      <c r="FU669" s="23"/>
      <c r="FV669" s="8" t="str">
        <f>IF(ISERROR(MATCH(FQ$666,INPUT!C$4:Y$4,0))&lt;&gt;TRUE,MATCH(FQ$666,INPUT!C$4:Y$4,0),"")</f>
        <v/>
      </c>
    </row>
    <row r="670" spans="2:178" x14ac:dyDescent="0.45">
      <c r="B670" s="32" t="s">
        <v>181</v>
      </c>
      <c r="C670" s="55">
        <f>COUNTIF(AO667:AO706,"=TRUE")</f>
        <v>0</v>
      </c>
      <c r="D670" s="55">
        <v>40</v>
      </c>
      <c r="E670" s="41" t="str">
        <f>ROUND(C670/D670*100,0)&amp;"%"</f>
        <v>0%</v>
      </c>
      <c r="F670" s="23">
        <f>LOOKUP(COUNTIF(AO667:AO706,TRUE),FQ668:FQ708,FT668:FT708)</f>
        <v>0</v>
      </c>
      <c r="G670" s="23">
        <v>36</v>
      </c>
      <c r="H670" s="25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2">
        <v>2</v>
      </c>
      <c r="FR670" s="23"/>
      <c r="FS670" s="23"/>
      <c r="FT670" s="23"/>
      <c r="FU670" s="23"/>
      <c r="FV670" s="8" t="str">
        <f>IF(ISERROR(MATCH(FQ$666,INPUT!C$4:Y$4,0))&lt;&gt;TRUE,MATCH(FQ$666,INPUT!C$4:Y$4,0),"")</f>
        <v/>
      </c>
    </row>
    <row r="671" spans="2:178" ht="14.65" thickBot="1" x14ac:dyDescent="0.5">
      <c r="B671" s="33" t="s">
        <v>256</v>
      </c>
      <c r="C671" s="56">
        <f>COUNTIF(FO667:FO706,"=TRUE")</f>
        <v>0</v>
      </c>
      <c r="D671" s="56">
        <v>40</v>
      </c>
      <c r="E671" s="41" t="str">
        <f>ROUND(C671/D671*100,0)&amp;"%"</f>
        <v>0%</v>
      </c>
      <c r="F671" s="57">
        <f>LOOKUP(COUNTIF(FO667:FO706,TRUE),FQ668:FQ708,FU668:FU708)</f>
        <v>0</v>
      </c>
      <c r="G671" s="57">
        <v>36</v>
      </c>
      <c r="H671" s="25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2">
        <v>3</v>
      </c>
      <c r="FR671" s="23"/>
      <c r="FS671" s="23"/>
      <c r="FT671" s="23"/>
      <c r="FU671" s="23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5" t="s">
        <v>257</v>
      </c>
      <c r="C672" s="36">
        <f>SUM(C668:C671)</f>
        <v>0</v>
      </c>
      <c r="D672" s="36">
        <f>SUM(D668:D671)</f>
        <v>215</v>
      </c>
      <c r="E672" s="41" t="str">
        <f>ROUND(C672/D672*100,0)&amp;"%"</f>
        <v>0%</v>
      </c>
      <c r="F672" s="37">
        <f>ROUND(AVERAGE(F668:F671),0)</f>
        <v>0</v>
      </c>
      <c r="G672" s="54">
        <v>36</v>
      </c>
      <c r="H672" s="38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2">
        <v>4</v>
      </c>
      <c r="FR672" s="23"/>
      <c r="FS672" s="23"/>
      <c r="FT672" s="23"/>
      <c r="FU672" s="23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2">
        <v>5</v>
      </c>
      <c r="FR673" s="23"/>
      <c r="FS673" s="23"/>
      <c r="FT673" s="23"/>
      <c r="FU673" s="23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2">
        <v>6</v>
      </c>
      <c r="FR674" s="23"/>
      <c r="FS674" s="23"/>
      <c r="FT674" s="23"/>
      <c r="FU674" s="23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2">
        <v>7</v>
      </c>
      <c r="FR675" s="23"/>
      <c r="FS675" s="23"/>
      <c r="FT675" s="23"/>
      <c r="FU675" s="23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2">
        <v>8</v>
      </c>
      <c r="FR676" s="23"/>
      <c r="FS676" s="23"/>
      <c r="FT676" s="23"/>
      <c r="FU676" s="23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2">
        <v>9</v>
      </c>
      <c r="FR677" s="23"/>
      <c r="FS677" s="23"/>
      <c r="FT677" s="23"/>
      <c r="FU677" s="23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2">
        <v>10</v>
      </c>
      <c r="FR678" s="23"/>
      <c r="FS678" s="23"/>
      <c r="FT678" s="23"/>
      <c r="FU678" s="23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2">
        <v>11</v>
      </c>
      <c r="FR679" s="23"/>
      <c r="FS679" s="23"/>
      <c r="FT679" s="23"/>
      <c r="FU679" s="23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2">
        <v>12</v>
      </c>
      <c r="FR680" s="23"/>
      <c r="FS680" s="23"/>
      <c r="FT680" s="23"/>
      <c r="FU680" s="23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2">
        <v>13</v>
      </c>
      <c r="FR681" s="23"/>
      <c r="FS681" s="23"/>
      <c r="FT681" s="23"/>
      <c r="FU681" s="23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2">
        <v>14</v>
      </c>
      <c r="FR682" s="23"/>
      <c r="FS682" s="23"/>
      <c r="FT682" s="24"/>
      <c r="FU682" s="24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2">
        <v>15</v>
      </c>
      <c r="FR683" s="23"/>
      <c r="FS683" s="23"/>
      <c r="FT683" s="23"/>
      <c r="FU683" s="23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2">
        <v>16</v>
      </c>
      <c r="FR684" s="23"/>
      <c r="FS684" s="23"/>
      <c r="FT684" s="23"/>
      <c r="FU684" s="23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2">
        <v>17</v>
      </c>
      <c r="FR685" s="23"/>
      <c r="FS685" s="23"/>
      <c r="FT685" s="23"/>
      <c r="FU685" s="23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2">
        <v>18</v>
      </c>
      <c r="FR686" s="23"/>
      <c r="FS686" s="23"/>
      <c r="FT686" s="23"/>
      <c r="FU686" s="23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2">
        <v>19</v>
      </c>
      <c r="FR687" s="23"/>
      <c r="FS687" s="23"/>
      <c r="FT687" s="23"/>
      <c r="FU687" s="23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2">
        <v>20</v>
      </c>
      <c r="FR688" s="23"/>
      <c r="FS688" s="23"/>
      <c r="FT688" s="23"/>
      <c r="FU688" s="23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2">
        <v>21</v>
      </c>
      <c r="FR689" s="23"/>
      <c r="FS689" s="23"/>
      <c r="FT689" s="23"/>
      <c r="FU689" s="23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2">
        <v>22</v>
      </c>
      <c r="FR690" s="23"/>
      <c r="FS690" s="23"/>
      <c r="FT690" s="23"/>
      <c r="FU690" s="23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2">
        <v>23</v>
      </c>
      <c r="FR691" s="25"/>
      <c r="FS691" s="23"/>
      <c r="FT691" s="25"/>
      <c r="FU691" s="25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2">
        <v>24</v>
      </c>
      <c r="FR692" s="23"/>
      <c r="FS692" s="23"/>
      <c r="FT692" s="23"/>
      <c r="FU692" s="23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2">
        <v>25</v>
      </c>
      <c r="FR693" s="23"/>
      <c r="FS693" s="23"/>
      <c r="FT693" s="23"/>
      <c r="FU693" s="23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2">
        <v>26</v>
      </c>
      <c r="FR694" s="23"/>
      <c r="FS694" s="23"/>
      <c r="FT694" s="23"/>
      <c r="FU694" s="23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2">
        <v>27</v>
      </c>
      <c r="FR695" s="23"/>
      <c r="FS695" s="23"/>
      <c r="FT695" s="23"/>
      <c r="FU695" s="23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2">
        <v>28</v>
      </c>
      <c r="FR696" s="23"/>
      <c r="FS696" s="23"/>
      <c r="FT696" s="23"/>
      <c r="FU696" s="23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2">
        <v>29</v>
      </c>
      <c r="FR697" s="23"/>
      <c r="FS697" s="23"/>
      <c r="FT697" s="23"/>
      <c r="FU697" s="23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2">
        <v>30</v>
      </c>
      <c r="FR698" s="23"/>
      <c r="FS698" s="24"/>
      <c r="FT698" s="23"/>
      <c r="FU698" s="23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2">
        <v>31</v>
      </c>
      <c r="FR699" s="23"/>
      <c r="FS699" s="23"/>
      <c r="FT699" s="23"/>
      <c r="FU699" s="23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2">
        <v>32</v>
      </c>
      <c r="FR700" s="23"/>
      <c r="FS700" s="23"/>
      <c r="FT700" s="23"/>
      <c r="FU700" s="23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2">
        <v>33</v>
      </c>
      <c r="FR701" s="23"/>
      <c r="FS701" s="24"/>
      <c r="FT701" s="23"/>
      <c r="FU701" s="23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2">
        <v>34</v>
      </c>
      <c r="FR702" s="23"/>
      <c r="FS702" s="23"/>
      <c r="FT702" s="23"/>
      <c r="FU702" s="23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2">
        <v>35</v>
      </c>
      <c r="FR703" s="23"/>
      <c r="FS703" s="23"/>
      <c r="FT703" s="23"/>
      <c r="FU703" s="23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2">
        <v>36</v>
      </c>
      <c r="FR704" s="23"/>
      <c r="FS704" s="23"/>
      <c r="FT704" s="23"/>
      <c r="FU704" s="23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2">
        <v>37</v>
      </c>
      <c r="FR705" s="23"/>
      <c r="FS705" s="23"/>
      <c r="FT705" s="23"/>
      <c r="FU705" s="23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2">
        <v>38</v>
      </c>
      <c r="FR706" s="23"/>
      <c r="FS706" s="23"/>
      <c r="FT706" s="23"/>
      <c r="FU706" s="23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2">
        <v>39</v>
      </c>
      <c r="FR707" s="23"/>
      <c r="FS707" s="23"/>
      <c r="FT707" s="23"/>
      <c r="FU707" s="23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2">
        <v>40</v>
      </c>
      <c r="FR708" s="23"/>
      <c r="FS708" s="23"/>
      <c r="FT708" s="23"/>
      <c r="FU708" s="23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2">
        <v>41</v>
      </c>
      <c r="FR709" s="23"/>
      <c r="FS709" s="23"/>
      <c r="FT709" s="23"/>
      <c r="FU709" s="23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2">
        <v>42</v>
      </c>
      <c r="FR710" s="23"/>
      <c r="FS710" s="23"/>
      <c r="FT710" s="23"/>
      <c r="FU710" s="23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2">
        <v>43</v>
      </c>
      <c r="FR711" s="23"/>
      <c r="FS711" s="23"/>
      <c r="FT711" s="23"/>
      <c r="FU711" s="23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2">
        <v>44</v>
      </c>
      <c r="FR712" s="23"/>
      <c r="FS712" s="23"/>
      <c r="FT712" s="23"/>
      <c r="FU712" s="23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2">
        <v>45</v>
      </c>
      <c r="FR713" s="23"/>
      <c r="FS713" s="23"/>
      <c r="FT713" s="23"/>
      <c r="FU713" s="23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2">
        <v>46</v>
      </c>
      <c r="FR714" s="23"/>
      <c r="FS714" s="23"/>
      <c r="FT714" s="23"/>
      <c r="FU714" s="23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2">
        <v>47</v>
      </c>
      <c r="FR715" s="23"/>
      <c r="FS715" s="23"/>
      <c r="FT715" s="23"/>
      <c r="FU715" s="23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2">
        <v>48</v>
      </c>
      <c r="FR716" s="23"/>
      <c r="FS716" s="23"/>
      <c r="FT716" s="23"/>
      <c r="FU716" s="23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2">
        <v>49</v>
      </c>
      <c r="FR717" s="23"/>
      <c r="FS717" s="24"/>
      <c r="FT717" s="23"/>
      <c r="FU717" s="23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2">
        <v>50</v>
      </c>
      <c r="FR718" s="23"/>
      <c r="FS718" s="23"/>
      <c r="FT718" s="23"/>
      <c r="FU718" s="23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2">
        <v>51</v>
      </c>
      <c r="FR719" s="23"/>
      <c r="FS719" s="23"/>
      <c r="FT719" s="23"/>
      <c r="FU719" s="23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2">
        <v>52</v>
      </c>
      <c r="FR720" s="23"/>
      <c r="FS720" s="23"/>
      <c r="FT720" s="23"/>
      <c r="FU720" s="23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2">
        <v>53</v>
      </c>
      <c r="FR721" s="23"/>
      <c r="FS721" s="23"/>
      <c r="FT721" s="23"/>
      <c r="FU721" s="23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2">
        <v>54</v>
      </c>
      <c r="FR722" s="23"/>
      <c r="FS722" s="24"/>
      <c r="FT722" s="23"/>
      <c r="FU722" s="23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2">
        <v>55</v>
      </c>
      <c r="FR723" s="23"/>
      <c r="FS723" s="23"/>
      <c r="FT723" s="23"/>
      <c r="FU723" s="23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2">
        <v>56</v>
      </c>
      <c r="FR724" s="23"/>
      <c r="FS724" s="23"/>
      <c r="FT724" s="23"/>
      <c r="FU724" s="23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2">
        <v>57</v>
      </c>
      <c r="FR725" s="23"/>
      <c r="FS725" s="23"/>
      <c r="FT725" s="23"/>
      <c r="FU725" s="23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2">
        <v>58</v>
      </c>
      <c r="FR726" s="23"/>
      <c r="FS726" s="23"/>
      <c r="FT726" s="23"/>
      <c r="FU726" s="23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2">
        <v>59</v>
      </c>
      <c r="FR727" s="23"/>
      <c r="FS727" s="23"/>
      <c r="FT727" s="23"/>
      <c r="FU727" s="23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2">
        <v>60</v>
      </c>
      <c r="FR728" s="23"/>
      <c r="FS728" s="23"/>
      <c r="FT728" s="23"/>
      <c r="FU728" s="23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2">
        <v>61</v>
      </c>
      <c r="FR729" s="23"/>
      <c r="FS729" s="23"/>
      <c r="FT729" s="23"/>
      <c r="FU729" s="23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2">
        <v>62</v>
      </c>
      <c r="FR730" s="23"/>
      <c r="FS730" s="23"/>
      <c r="FT730" s="23"/>
      <c r="FU730" s="23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2">
        <v>63</v>
      </c>
      <c r="FR731" s="23"/>
      <c r="FS731" s="23"/>
      <c r="FT731" s="23"/>
      <c r="FU731" s="23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2">
        <v>64</v>
      </c>
      <c r="FR732" s="23"/>
      <c r="FS732" s="23"/>
      <c r="FT732" s="23"/>
      <c r="FU732" s="23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2">
        <v>65</v>
      </c>
      <c r="FR733" s="23"/>
      <c r="FS733" s="23"/>
      <c r="FT733" s="23"/>
      <c r="FU733" s="23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2">
        <v>66</v>
      </c>
      <c r="FR734" s="23"/>
      <c r="FS734" s="23"/>
      <c r="FT734" s="23"/>
      <c r="FU734" s="23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2">
        <v>67</v>
      </c>
      <c r="FR735" s="23"/>
      <c r="FS735" s="23"/>
      <c r="FT735" s="23"/>
      <c r="FU735" s="23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2">
        <v>68</v>
      </c>
      <c r="FR736" s="23"/>
      <c r="FS736" s="23"/>
      <c r="FT736" s="23"/>
      <c r="FU736" s="23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2">
        <v>69</v>
      </c>
      <c r="FR737" s="23"/>
      <c r="FS737" s="23"/>
      <c r="FT737" s="23"/>
      <c r="FU737" s="23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2">
        <v>70</v>
      </c>
      <c r="FR738" s="23"/>
      <c r="FS738" s="23"/>
      <c r="FT738" s="23"/>
      <c r="FU738" s="23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2">
        <v>71</v>
      </c>
      <c r="FR739" s="23"/>
      <c r="FS739" s="23"/>
      <c r="FT739" s="23"/>
      <c r="FU739" s="23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2">
        <v>72</v>
      </c>
      <c r="FR740" s="23"/>
      <c r="FS740" s="23"/>
      <c r="FT740" s="23"/>
      <c r="FU740" s="23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2">
        <v>73</v>
      </c>
      <c r="FR741" s="23"/>
      <c r="FS741" s="23"/>
      <c r="FT741" s="23"/>
      <c r="FU741" s="23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2">
        <v>74</v>
      </c>
      <c r="FR742" s="23"/>
      <c r="FS742" s="23"/>
      <c r="FT742" s="23"/>
      <c r="FU742" s="23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2">
        <v>75</v>
      </c>
      <c r="FR743" s="23"/>
      <c r="FS743" s="23"/>
      <c r="FT743" s="23"/>
      <c r="FU743" s="23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258</v>
      </c>
      <c r="AR748" s="3"/>
      <c r="CB748" s="16" t="s">
        <v>239</v>
      </c>
      <c r="EJ748" s="3"/>
      <c r="EM748" s="16" t="s">
        <v>186</v>
      </c>
      <c r="FR748" s="467"/>
      <c r="FS748" s="467"/>
      <c r="FT748" s="467"/>
      <c r="FU748" s="467"/>
    </row>
    <row r="749" spans="2:178" ht="21" customHeight="1" x14ac:dyDescent="0.45">
      <c r="B749" s="457" t="s">
        <v>314</v>
      </c>
      <c r="C749" s="457"/>
      <c r="D749" s="457"/>
      <c r="E749" s="457"/>
      <c r="F749" s="457"/>
      <c r="G749" s="457"/>
      <c r="H749" s="457"/>
      <c r="J749" s="338"/>
      <c r="K749" s="5" t="s">
        <v>485</v>
      </c>
      <c r="L749" s="5" t="s">
        <v>486</v>
      </c>
      <c r="M749" s="5" t="s">
        <v>487</v>
      </c>
      <c r="N749" s="5" t="s">
        <v>488</v>
      </c>
      <c r="O749" s="5" t="s">
        <v>489</v>
      </c>
      <c r="P749" s="5" t="s">
        <v>657</v>
      </c>
      <c r="Q749" s="5" t="s">
        <v>363</v>
      </c>
      <c r="R749" s="5" t="s">
        <v>6</v>
      </c>
      <c r="S749" s="5" t="s">
        <v>9</v>
      </c>
      <c r="T749" s="5" t="s">
        <v>7</v>
      </c>
      <c r="U749" s="5" t="s">
        <v>554</v>
      </c>
      <c r="V749" s="5" t="s">
        <v>514</v>
      </c>
      <c r="W749" s="5" t="s">
        <v>370</v>
      </c>
      <c r="X749" s="5" t="s">
        <v>172</v>
      </c>
      <c r="Y749" s="5" t="s">
        <v>5</v>
      </c>
      <c r="Z749" s="5" t="s">
        <v>173</v>
      </c>
      <c r="AA749" s="5" t="s">
        <v>0</v>
      </c>
      <c r="AB749" s="5" t="s">
        <v>1</v>
      </c>
      <c r="AC749" s="5" t="s">
        <v>536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537</v>
      </c>
      <c r="AI749" s="5" t="s">
        <v>4</v>
      </c>
      <c r="AJ749" s="5" t="s">
        <v>3</v>
      </c>
      <c r="AK749" s="5" t="s">
        <v>555</v>
      </c>
      <c r="AL749" s="338"/>
      <c r="AM749" s="8"/>
      <c r="AO749" s="18"/>
      <c r="AQ749" s="4"/>
      <c r="AR749" s="122" t="s">
        <v>244</v>
      </c>
      <c r="AS749" s="5" t="s">
        <v>483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540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539</v>
      </c>
      <c r="BE749" s="5" t="s">
        <v>64</v>
      </c>
      <c r="BF749" s="5" t="s">
        <v>68</v>
      </c>
      <c r="BG749" s="5" t="s">
        <v>547</v>
      </c>
      <c r="BH749" s="5" t="s">
        <v>50</v>
      </c>
      <c r="BI749" s="5" t="s">
        <v>63</v>
      </c>
      <c r="BJ749" s="5" t="s">
        <v>67</v>
      </c>
      <c r="BK749" s="5" t="s">
        <v>556</v>
      </c>
      <c r="BL749" s="5" t="s">
        <v>548</v>
      </c>
      <c r="BM749" s="5" t="s">
        <v>538</v>
      </c>
      <c r="BN749" s="5" t="s">
        <v>174</v>
      </c>
      <c r="BO749" s="5" t="s">
        <v>61</v>
      </c>
      <c r="BP749" s="5" t="s">
        <v>52</v>
      </c>
      <c r="BQ749" s="5" t="s">
        <v>65</v>
      </c>
      <c r="BR749" s="5" t="s">
        <v>514</v>
      </c>
      <c r="BS749" s="5" t="s">
        <v>60</v>
      </c>
      <c r="BT749" s="5" t="s">
        <v>62</v>
      </c>
      <c r="BU749" s="5" t="s">
        <v>69</v>
      </c>
      <c r="BV749" s="5" t="s">
        <v>557</v>
      </c>
      <c r="BW749" s="4"/>
      <c r="BX749"/>
      <c r="BY749" s="8"/>
      <c r="BZ749" s="18"/>
      <c r="CB749" s="15"/>
      <c r="CC749" s="5" t="s">
        <v>103</v>
      </c>
      <c r="CD749" s="5" t="s">
        <v>508</v>
      </c>
      <c r="CE749" s="5" t="s">
        <v>104</v>
      </c>
      <c r="CF749" s="5" t="s">
        <v>509</v>
      </c>
      <c r="CG749" s="5" t="s">
        <v>549</v>
      </c>
      <c r="CH749" s="5" t="s">
        <v>510</v>
      </c>
      <c r="CI749" s="5" t="s">
        <v>511</v>
      </c>
      <c r="CJ749" s="5" t="s">
        <v>122</v>
      </c>
      <c r="CK749" s="5" t="s">
        <v>558</v>
      </c>
      <c r="CL749" s="5" t="s">
        <v>559</v>
      </c>
      <c r="CM749" s="5" t="s">
        <v>111</v>
      </c>
      <c r="CN749" s="5" t="s">
        <v>512</v>
      </c>
      <c r="CO749" s="5" t="s">
        <v>514</v>
      </c>
      <c r="CP749" s="5" t="s">
        <v>560</v>
      </c>
      <c r="CQ749" s="5" t="s">
        <v>561</v>
      </c>
      <c r="CR749" s="5" t="s">
        <v>515</v>
      </c>
      <c r="CS749" s="5" t="s">
        <v>513</v>
      </c>
      <c r="CT749" s="5" t="s">
        <v>562</v>
      </c>
      <c r="CU749" s="5" t="s">
        <v>550</v>
      </c>
      <c r="CV749" s="5" t="s">
        <v>551</v>
      </c>
      <c r="CW749" s="5" t="s">
        <v>563</v>
      </c>
      <c r="CX749" s="5" t="s">
        <v>115</v>
      </c>
      <c r="CY749" s="5" t="s">
        <v>112</v>
      </c>
      <c r="CZ749" s="5" t="s">
        <v>109</v>
      </c>
      <c r="DA749" s="5" t="s">
        <v>552</v>
      </c>
      <c r="DB749" s="5" t="s">
        <v>176</v>
      </c>
      <c r="DC749" s="5" t="s">
        <v>177</v>
      </c>
      <c r="DD749" s="5" t="s">
        <v>119</v>
      </c>
      <c r="DE749" s="5" t="s">
        <v>516</v>
      </c>
      <c r="DF749" s="5" t="s">
        <v>178</v>
      </c>
      <c r="DG749" s="5" t="s">
        <v>118</v>
      </c>
      <c r="DH749" s="5" t="s">
        <v>108</v>
      </c>
      <c r="DI749" s="5" t="s">
        <v>564</v>
      </c>
      <c r="DJ749" s="5" t="s">
        <v>105</v>
      </c>
      <c r="DK749" s="5" t="s">
        <v>107</v>
      </c>
      <c r="DL749" s="5" t="s">
        <v>123</v>
      </c>
      <c r="DM749" s="5" t="s">
        <v>175</v>
      </c>
      <c r="DN749" s="5" t="s">
        <v>116</v>
      </c>
      <c r="DO749" s="5" t="s">
        <v>114</v>
      </c>
      <c r="DP749" s="5" t="s">
        <v>117</v>
      </c>
      <c r="DQ749" s="5" t="s">
        <v>517</v>
      </c>
      <c r="DR749" s="5" t="s">
        <v>120</v>
      </c>
      <c r="DS749" s="5" t="s">
        <v>124</v>
      </c>
      <c r="DT749" s="5" t="s">
        <v>121</v>
      </c>
      <c r="DU749" s="5" t="s">
        <v>565</v>
      </c>
      <c r="DV749" s="5" t="s">
        <v>566</v>
      </c>
      <c r="DW749" s="5" t="s">
        <v>567</v>
      </c>
      <c r="DX749" s="5" t="s">
        <v>553</v>
      </c>
      <c r="DY749" s="5" t="s">
        <v>110</v>
      </c>
      <c r="DZ749" s="5" t="s">
        <v>113</v>
      </c>
      <c r="EA749" s="5" t="s">
        <v>568</v>
      </c>
      <c r="EB749" s="5" t="s">
        <v>569</v>
      </c>
      <c r="EC749" s="5" t="s">
        <v>518</v>
      </c>
      <c r="ED749" s="5" t="s">
        <v>519</v>
      </c>
      <c r="EE749" s="5" t="s">
        <v>520</v>
      </c>
      <c r="EF749" s="5" t="s">
        <v>106</v>
      </c>
      <c r="EG749" s="5" t="s">
        <v>570</v>
      </c>
      <c r="EH749" s="4"/>
      <c r="EI749" s="26"/>
      <c r="EJ749" s="8"/>
      <c r="EM749" s="88"/>
      <c r="EN749" s="27" t="s">
        <v>485</v>
      </c>
      <c r="EO749" s="27" t="s">
        <v>486</v>
      </c>
      <c r="EP749" s="27" t="s">
        <v>487</v>
      </c>
      <c r="EQ749" s="27" t="s">
        <v>488</v>
      </c>
      <c r="ER749" s="27" t="s">
        <v>489</v>
      </c>
      <c r="ES749" s="27" t="s">
        <v>504</v>
      </c>
      <c r="ET749" s="27" t="s">
        <v>505</v>
      </c>
      <c r="EU749" s="27" t="s">
        <v>574</v>
      </c>
      <c r="EV749" s="27" t="s">
        <v>144</v>
      </c>
      <c r="EW749" s="27" t="s">
        <v>145</v>
      </c>
      <c r="EX749" s="27" t="s">
        <v>146</v>
      </c>
      <c r="EY749" s="27" t="s">
        <v>187</v>
      </c>
      <c r="EZ749" s="27" t="s">
        <v>147</v>
      </c>
      <c r="FA749" s="27" t="s">
        <v>188</v>
      </c>
      <c r="FB749" s="27" t="s">
        <v>148</v>
      </c>
      <c r="FC749" s="27" t="s">
        <v>153</v>
      </c>
      <c r="FD749" s="27" t="s">
        <v>141</v>
      </c>
      <c r="FE749" s="27" t="s">
        <v>142</v>
      </c>
      <c r="FF749" s="27" t="s">
        <v>149</v>
      </c>
      <c r="FG749" s="27" t="s">
        <v>150</v>
      </c>
      <c r="FH749" s="27" t="s">
        <v>189</v>
      </c>
      <c r="FI749" s="27" t="s">
        <v>143</v>
      </c>
      <c r="FJ749" s="27" t="s">
        <v>151</v>
      </c>
      <c r="FK749" s="27" t="s">
        <v>152</v>
      </c>
      <c r="FL749" s="25"/>
      <c r="FQ749" s="469" t="s">
        <v>196</v>
      </c>
      <c r="FR749" s="470"/>
      <c r="FS749" s="470"/>
      <c r="FT749" s="470"/>
      <c r="FU749" s="471"/>
      <c r="FV749" s="20"/>
    </row>
    <row r="750" spans="2:178" ht="15" customHeight="1" x14ac:dyDescent="0.45">
      <c r="B750" s="30"/>
      <c r="C750" s="458" t="s">
        <v>240</v>
      </c>
      <c r="D750" s="459"/>
      <c r="E750" s="460"/>
      <c r="F750" s="30" t="s">
        <v>242</v>
      </c>
      <c r="G750" s="30"/>
      <c r="H750" s="30" t="s">
        <v>254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2" t="s">
        <v>190</v>
      </c>
      <c r="FR750" s="22" t="s">
        <v>191</v>
      </c>
      <c r="FS750" s="22" t="s">
        <v>180</v>
      </c>
      <c r="FT750" s="22" t="s">
        <v>192</v>
      </c>
      <c r="FU750" s="22" t="s">
        <v>193</v>
      </c>
      <c r="FV750" s="8" t="str">
        <f>IF(ISERROR(MATCH(FQ$749,INPUT!C$4:Y$4,0))&lt;&gt;TRUE,MATCH(FQ$749,INPUT!C$4:Y$4,0),"")</f>
        <v/>
      </c>
    </row>
    <row r="751" spans="2:178" x14ac:dyDescent="0.45">
      <c r="B751" s="31" t="s">
        <v>255</v>
      </c>
      <c r="C751" s="55">
        <f>COUNTIF(BZ750:BZ824,"=TRUE")</f>
        <v>0</v>
      </c>
      <c r="D751" s="55">
        <v>75</v>
      </c>
      <c r="E751" s="41" t="str">
        <f>ROUND(C751/D751*100,0)&amp;"%"</f>
        <v>0%</v>
      </c>
      <c r="F751" s="23">
        <f>LOOKUP(COUNTIF(BZ750:BZ824,TRUE),FQ751:FQ826,FR751:FR826)</f>
        <v>0</v>
      </c>
      <c r="G751" s="23">
        <v>36</v>
      </c>
      <c r="H751" s="25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2">
        <v>0</v>
      </c>
      <c r="FR751" s="23"/>
      <c r="FS751" s="23"/>
      <c r="FT751" s="23"/>
      <c r="FU751" s="23"/>
      <c r="FV751" s="8" t="str">
        <f>IF(ISERROR(MATCH(FQ$749,INPUT!C$4:Y$4,0))&lt;&gt;TRUE,MATCH(FQ$749,INPUT!C$4:Y$4,0),"")</f>
        <v/>
      </c>
    </row>
    <row r="752" spans="2:178" x14ac:dyDescent="0.45">
      <c r="B752" s="32" t="s">
        <v>180</v>
      </c>
      <c r="C752" s="55">
        <f>COUNTIF(EK750:EK809,"=TRUE")</f>
        <v>0</v>
      </c>
      <c r="D752" s="55">
        <v>60</v>
      </c>
      <c r="E752" s="41" t="str">
        <f>ROUND(C752/D752*100,0)&amp;"%"</f>
        <v>0%</v>
      </c>
      <c r="F752" s="23">
        <f>LOOKUP(COUNTIF(EK750:EK809,TRUE),FQ751:FQ811,FS751:FS811)</f>
        <v>0</v>
      </c>
      <c r="G752" s="23">
        <v>36</v>
      </c>
      <c r="H752" s="25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2">
        <v>1</v>
      </c>
      <c r="FR752" s="23"/>
      <c r="FS752" s="23"/>
      <c r="FT752" s="23"/>
      <c r="FU752" s="23"/>
      <c r="FV752" s="8" t="str">
        <f>IF(ISERROR(MATCH(FQ$749,INPUT!C$4:Y$4,0))&lt;&gt;TRUE,MATCH(FQ$749,INPUT!C$4:Y$4,0),"")</f>
        <v/>
      </c>
    </row>
    <row r="753" spans="2:178" x14ac:dyDescent="0.45">
      <c r="B753" s="32" t="s">
        <v>181</v>
      </c>
      <c r="C753" s="55">
        <f>COUNTIF(AO750:AO789,"=TRUE")</f>
        <v>0</v>
      </c>
      <c r="D753" s="55">
        <v>40</v>
      </c>
      <c r="E753" s="41" t="str">
        <f>ROUND(C753/D753*100,0)&amp;"%"</f>
        <v>0%</v>
      </c>
      <c r="F753" s="23">
        <f>LOOKUP(COUNTIF(AO750:AO789,TRUE),FQ751:FQ791,FT751:FT791)</f>
        <v>0</v>
      </c>
      <c r="G753" s="23">
        <v>36</v>
      </c>
      <c r="H753" s="25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2">
        <v>2</v>
      </c>
      <c r="FR753" s="23"/>
      <c r="FS753" s="23"/>
      <c r="FT753" s="23"/>
      <c r="FU753" s="23"/>
      <c r="FV753" s="8" t="str">
        <f>IF(ISERROR(MATCH(FQ$749,INPUT!C$4:Y$4,0))&lt;&gt;TRUE,MATCH(FQ$749,INPUT!C$4:Y$4,0),"")</f>
        <v/>
      </c>
    </row>
    <row r="754" spans="2:178" ht="14.65" thickBot="1" x14ac:dyDescent="0.5">
      <c r="B754" s="33" t="s">
        <v>256</v>
      </c>
      <c r="C754" s="56">
        <f>COUNTIF(FO750:FO789,"=TRUE")</f>
        <v>0</v>
      </c>
      <c r="D754" s="56">
        <v>40</v>
      </c>
      <c r="E754" s="41" t="str">
        <f>ROUND(C754/D754*100,0)&amp;"%"</f>
        <v>0%</v>
      </c>
      <c r="F754" s="57">
        <f>LOOKUP(COUNTIF(FO750:FO789,TRUE),FQ751:FQ791,FU751:FU791)</f>
        <v>0</v>
      </c>
      <c r="G754" s="57">
        <v>36</v>
      </c>
      <c r="H754" s="25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2">
        <v>3</v>
      </c>
      <c r="FR754" s="23"/>
      <c r="FS754" s="23"/>
      <c r="FT754" s="23"/>
      <c r="FU754" s="23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5" t="s">
        <v>257</v>
      </c>
      <c r="C755" s="36">
        <f>SUM(C751:C754)</f>
        <v>0</v>
      </c>
      <c r="D755" s="36">
        <f>SUM(D751:D754)</f>
        <v>215</v>
      </c>
      <c r="E755" s="41" t="str">
        <f>ROUND(C755/D755*100,0)&amp;"%"</f>
        <v>0%</v>
      </c>
      <c r="F755" s="37">
        <f>ROUND(AVERAGE(F751:F754),0)</f>
        <v>0</v>
      </c>
      <c r="G755" s="54">
        <v>36</v>
      </c>
      <c r="H755" s="38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2">
        <v>4</v>
      </c>
      <c r="FR755" s="23"/>
      <c r="FS755" s="23"/>
      <c r="FT755" s="23"/>
      <c r="FU755" s="23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2">
        <v>5</v>
      </c>
      <c r="FR756" s="23"/>
      <c r="FS756" s="23"/>
      <c r="FT756" s="23"/>
      <c r="FU756" s="23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2">
        <v>6</v>
      </c>
      <c r="FR757" s="23"/>
      <c r="FS757" s="23"/>
      <c r="FT757" s="23"/>
      <c r="FU757" s="23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2">
        <v>7</v>
      </c>
      <c r="FR758" s="23"/>
      <c r="FS758" s="23"/>
      <c r="FT758" s="23"/>
      <c r="FU758" s="23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2">
        <v>8</v>
      </c>
      <c r="FR759" s="23"/>
      <c r="FS759" s="23"/>
      <c r="FT759" s="23"/>
      <c r="FU759" s="23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2">
        <v>9</v>
      </c>
      <c r="FR760" s="23"/>
      <c r="FS760" s="23"/>
      <c r="FT760" s="23"/>
      <c r="FU760" s="23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2">
        <v>10</v>
      </c>
      <c r="FR761" s="23"/>
      <c r="FS761" s="23"/>
      <c r="FT761" s="23"/>
      <c r="FU761" s="23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2">
        <v>11</v>
      </c>
      <c r="FR762" s="23"/>
      <c r="FS762" s="23"/>
      <c r="FT762" s="23"/>
      <c r="FU762" s="23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2">
        <v>12</v>
      </c>
      <c r="FR763" s="23"/>
      <c r="FS763" s="23"/>
      <c r="FT763" s="23"/>
      <c r="FU763" s="23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2">
        <v>13</v>
      </c>
      <c r="FR764" s="23"/>
      <c r="FS764" s="23"/>
      <c r="FT764" s="23"/>
      <c r="FU764" s="23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2">
        <v>14</v>
      </c>
      <c r="FR765" s="23"/>
      <c r="FS765" s="23"/>
      <c r="FT765" s="24"/>
      <c r="FU765" s="24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2">
        <v>15</v>
      </c>
      <c r="FR766" s="23"/>
      <c r="FS766" s="23"/>
      <c r="FT766" s="23"/>
      <c r="FU766" s="23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2">
        <v>16</v>
      </c>
      <c r="FR767" s="23"/>
      <c r="FS767" s="23"/>
      <c r="FT767" s="23"/>
      <c r="FU767" s="23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2">
        <v>17</v>
      </c>
      <c r="FR768" s="23"/>
      <c r="FS768" s="23"/>
      <c r="FT768" s="23"/>
      <c r="FU768" s="23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2">
        <v>18</v>
      </c>
      <c r="FR769" s="23"/>
      <c r="FS769" s="23"/>
      <c r="FT769" s="23"/>
      <c r="FU769" s="23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2">
        <v>19</v>
      </c>
      <c r="FR770" s="23"/>
      <c r="FS770" s="23"/>
      <c r="FT770" s="23"/>
      <c r="FU770" s="23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2">
        <v>20</v>
      </c>
      <c r="FR771" s="23"/>
      <c r="FS771" s="23"/>
      <c r="FT771" s="23"/>
      <c r="FU771" s="23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2">
        <v>21</v>
      </c>
      <c r="FR772" s="23"/>
      <c r="FS772" s="23"/>
      <c r="FT772" s="23"/>
      <c r="FU772" s="23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2">
        <v>22</v>
      </c>
      <c r="FR773" s="23"/>
      <c r="FS773" s="23"/>
      <c r="FT773" s="23"/>
      <c r="FU773" s="23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2">
        <v>23</v>
      </c>
      <c r="FR774" s="25"/>
      <c r="FS774" s="23"/>
      <c r="FT774" s="25"/>
      <c r="FU774" s="25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2">
        <v>24</v>
      </c>
      <c r="FR775" s="23"/>
      <c r="FS775" s="23"/>
      <c r="FT775" s="23"/>
      <c r="FU775" s="23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2">
        <v>25</v>
      </c>
      <c r="FR776" s="23"/>
      <c r="FS776" s="23"/>
      <c r="FT776" s="23"/>
      <c r="FU776" s="23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2">
        <v>26</v>
      </c>
      <c r="FR777" s="23"/>
      <c r="FS777" s="23"/>
      <c r="FT777" s="23"/>
      <c r="FU777" s="23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2">
        <v>27</v>
      </c>
      <c r="FR778" s="23"/>
      <c r="FS778" s="23"/>
      <c r="FT778" s="23"/>
      <c r="FU778" s="23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2">
        <v>28</v>
      </c>
      <c r="FR779" s="23"/>
      <c r="FS779" s="23"/>
      <c r="FT779" s="23"/>
      <c r="FU779" s="23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2">
        <v>29</v>
      </c>
      <c r="FR780" s="23"/>
      <c r="FS780" s="23"/>
      <c r="FT780" s="23"/>
      <c r="FU780" s="23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2">
        <v>30</v>
      </c>
      <c r="FR781" s="23"/>
      <c r="FS781" s="24"/>
      <c r="FT781" s="23"/>
      <c r="FU781" s="23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2">
        <v>31</v>
      </c>
      <c r="FR782" s="23"/>
      <c r="FS782" s="23"/>
      <c r="FT782" s="23"/>
      <c r="FU782" s="23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2">
        <v>32</v>
      </c>
      <c r="FR783" s="23"/>
      <c r="FS783" s="23"/>
      <c r="FT783" s="23"/>
      <c r="FU783" s="23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2">
        <v>33</v>
      </c>
      <c r="FR784" s="23"/>
      <c r="FS784" s="24"/>
      <c r="FT784" s="23"/>
      <c r="FU784" s="23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2">
        <v>34</v>
      </c>
      <c r="FR785" s="23"/>
      <c r="FS785" s="23"/>
      <c r="FT785" s="23"/>
      <c r="FU785" s="23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2">
        <v>35</v>
      </c>
      <c r="FR786" s="23"/>
      <c r="FS786" s="23"/>
      <c r="FT786" s="23"/>
      <c r="FU786" s="23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2">
        <v>36</v>
      </c>
      <c r="FR787" s="23"/>
      <c r="FS787" s="23"/>
      <c r="FT787" s="23"/>
      <c r="FU787" s="23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2">
        <v>37</v>
      </c>
      <c r="FR788" s="23"/>
      <c r="FS788" s="23"/>
      <c r="FT788" s="23"/>
      <c r="FU788" s="23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2">
        <v>38</v>
      </c>
      <c r="FR789" s="23"/>
      <c r="FS789" s="23"/>
      <c r="FT789" s="23"/>
      <c r="FU789" s="23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2">
        <v>39</v>
      </c>
      <c r="FR790" s="23"/>
      <c r="FS790" s="23"/>
      <c r="FT790" s="23"/>
      <c r="FU790" s="23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2">
        <v>40</v>
      </c>
      <c r="FR791" s="23"/>
      <c r="FS791" s="23"/>
      <c r="FT791" s="23"/>
      <c r="FU791" s="23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2">
        <v>41</v>
      </c>
      <c r="FR792" s="23"/>
      <c r="FS792" s="23"/>
      <c r="FT792" s="23"/>
      <c r="FU792" s="23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2">
        <v>42</v>
      </c>
      <c r="FR793" s="23"/>
      <c r="FS793" s="23"/>
      <c r="FT793" s="23"/>
      <c r="FU793" s="23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2">
        <v>43</v>
      </c>
      <c r="FR794" s="23"/>
      <c r="FS794" s="23"/>
      <c r="FT794" s="23"/>
      <c r="FU794" s="23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2">
        <v>44</v>
      </c>
      <c r="FR795" s="23"/>
      <c r="FS795" s="23"/>
      <c r="FT795" s="23"/>
      <c r="FU795" s="23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2">
        <v>45</v>
      </c>
      <c r="FR796" s="23"/>
      <c r="FS796" s="23"/>
      <c r="FT796" s="23"/>
      <c r="FU796" s="23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2">
        <v>46</v>
      </c>
      <c r="FR797" s="23"/>
      <c r="FS797" s="23"/>
      <c r="FT797" s="23"/>
      <c r="FU797" s="23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2">
        <v>47</v>
      </c>
      <c r="FR798" s="23"/>
      <c r="FS798" s="23"/>
      <c r="FT798" s="23"/>
      <c r="FU798" s="23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2">
        <v>48</v>
      </c>
      <c r="FR799" s="23"/>
      <c r="FS799" s="23"/>
      <c r="FT799" s="23"/>
      <c r="FU799" s="23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2">
        <v>49</v>
      </c>
      <c r="FR800" s="23"/>
      <c r="FS800" s="24"/>
      <c r="FT800" s="23"/>
      <c r="FU800" s="23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2">
        <v>50</v>
      </c>
      <c r="FR801" s="23"/>
      <c r="FS801" s="23"/>
      <c r="FT801" s="23"/>
      <c r="FU801" s="23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2">
        <v>51</v>
      </c>
      <c r="FR802" s="23"/>
      <c r="FS802" s="23"/>
      <c r="FT802" s="23"/>
      <c r="FU802" s="23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2">
        <v>52</v>
      </c>
      <c r="FR803" s="23"/>
      <c r="FS803" s="23"/>
      <c r="FT803" s="23"/>
      <c r="FU803" s="23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2">
        <v>53</v>
      </c>
      <c r="FR804" s="23"/>
      <c r="FS804" s="23"/>
      <c r="FT804" s="23"/>
      <c r="FU804" s="23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2">
        <v>54</v>
      </c>
      <c r="FR805" s="23"/>
      <c r="FS805" s="24"/>
      <c r="FT805" s="23"/>
      <c r="FU805" s="23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2">
        <v>55</v>
      </c>
      <c r="FR806" s="23"/>
      <c r="FS806" s="23"/>
      <c r="FT806" s="23"/>
      <c r="FU806" s="23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2">
        <v>56</v>
      </c>
      <c r="FR807" s="23"/>
      <c r="FS807" s="23"/>
      <c r="FT807" s="23"/>
      <c r="FU807" s="23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2">
        <v>57</v>
      </c>
      <c r="FR808" s="23"/>
      <c r="FS808" s="23"/>
      <c r="FT808" s="23"/>
      <c r="FU808" s="23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2">
        <v>58</v>
      </c>
      <c r="FR809" s="23"/>
      <c r="FS809" s="23"/>
      <c r="FT809" s="23"/>
      <c r="FU809" s="23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2">
        <v>59</v>
      </c>
      <c r="FR810" s="23"/>
      <c r="FS810" s="23"/>
      <c r="FT810" s="23"/>
      <c r="FU810" s="23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2">
        <v>60</v>
      </c>
      <c r="FR811" s="23"/>
      <c r="FS811" s="23"/>
      <c r="FT811" s="23"/>
      <c r="FU811" s="23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2">
        <v>61</v>
      </c>
      <c r="FR812" s="23"/>
      <c r="FS812" s="23"/>
      <c r="FT812" s="23"/>
      <c r="FU812" s="23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2">
        <v>62</v>
      </c>
      <c r="FR813" s="23"/>
      <c r="FS813" s="23"/>
      <c r="FT813" s="23"/>
      <c r="FU813" s="23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2">
        <v>63</v>
      </c>
      <c r="FR814" s="23"/>
      <c r="FS814" s="23"/>
      <c r="FT814" s="23"/>
      <c r="FU814" s="23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2">
        <v>64</v>
      </c>
      <c r="FR815" s="23"/>
      <c r="FS815" s="23"/>
      <c r="FT815" s="23"/>
      <c r="FU815" s="23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2">
        <v>65</v>
      </c>
      <c r="FR816" s="23"/>
      <c r="FS816" s="23"/>
      <c r="FT816" s="23"/>
      <c r="FU816" s="23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2">
        <v>66</v>
      </c>
      <c r="FR817" s="23"/>
      <c r="FS817" s="23"/>
      <c r="FT817" s="23"/>
      <c r="FU817" s="23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2">
        <v>67</v>
      </c>
      <c r="FR818" s="23"/>
      <c r="FS818" s="23"/>
      <c r="FT818" s="23"/>
      <c r="FU818" s="23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2">
        <v>68</v>
      </c>
      <c r="FR819" s="23"/>
      <c r="FS819" s="23"/>
      <c r="FT819" s="23"/>
      <c r="FU819" s="23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2">
        <v>69</v>
      </c>
      <c r="FR820" s="23"/>
      <c r="FS820" s="23"/>
      <c r="FT820" s="23"/>
      <c r="FU820" s="23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2">
        <v>70</v>
      </c>
      <c r="FR821" s="23"/>
      <c r="FS821" s="23"/>
      <c r="FT821" s="23"/>
      <c r="FU821" s="23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2">
        <v>71</v>
      </c>
      <c r="FR822" s="23"/>
      <c r="FS822" s="23"/>
      <c r="FT822" s="23"/>
      <c r="FU822" s="23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2">
        <v>72</v>
      </c>
      <c r="FR823" s="23"/>
      <c r="FS823" s="23"/>
      <c r="FT823" s="23"/>
      <c r="FU823" s="23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2">
        <v>73</v>
      </c>
      <c r="FR824" s="23"/>
      <c r="FS824" s="23"/>
      <c r="FT824" s="23"/>
      <c r="FU824" s="23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2">
        <v>74</v>
      </c>
      <c r="FR825" s="23"/>
      <c r="FS825" s="23"/>
      <c r="FT825" s="23"/>
      <c r="FU825" s="23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2">
        <v>75</v>
      </c>
      <c r="FR826" s="23"/>
      <c r="FS826" s="23"/>
      <c r="FT826" s="23"/>
      <c r="FU826" s="23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sortState xmlns:xlrd2="http://schemas.microsoft.com/office/spreadsheetml/2017/richdata2" ref="FQ419:FQ494">
    <sortCondition descending="1" ref="FQ419"/>
  </sortState>
  <mergeCells count="40"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  <mergeCell ref="FQ583:FU583"/>
    <mergeCell ref="FR665:FU665"/>
    <mergeCell ref="FQ666:FU666"/>
    <mergeCell ref="FR748:FU748"/>
    <mergeCell ref="FQ749:FU749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B666:H666"/>
    <mergeCell ref="C667:E667"/>
    <mergeCell ref="B749:H749"/>
    <mergeCell ref="C750:E750"/>
    <mergeCell ref="B500:H500"/>
    <mergeCell ref="C501:E501"/>
    <mergeCell ref="B583:H583"/>
    <mergeCell ref="C584:E584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3" priority="334">
      <formula>MOD(ROW(),2)=1</formula>
    </cfRule>
  </conditionalFormatting>
  <conditionalFormatting sqref="J169:J220">
    <cfRule type="expression" dxfId="112" priority="320">
      <formula>MOD(ROW(),2)=1</formula>
    </cfRule>
  </conditionalFormatting>
  <conditionalFormatting sqref="AQ169:AY211 AQ213:AY216 AQ218:AY221 AQ223:AY226 AQ228:AY231 AQ233:AY236 AQ238:AY241 AQ243:AY243">
    <cfRule type="expression" dxfId="111" priority="322">
      <formula>MOD(ROW(),2)=1</formula>
    </cfRule>
  </conditionalFormatting>
  <conditionalFormatting sqref="BW169:BW243">
    <cfRule type="expression" dxfId="110" priority="323">
      <formula>MOD(ROW(),2)=1</formula>
    </cfRule>
  </conditionalFormatting>
  <conditionalFormatting sqref="EH230:EH248">
    <cfRule type="expression" dxfId="109" priority="324">
      <formula>MOD(ROW(),2)=1</formula>
    </cfRule>
  </conditionalFormatting>
  <conditionalFormatting sqref="EH230:EH248">
    <cfRule type="expression" dxfId="108" priority="325">
      <formula>MOD(ROW(),2)=1</formula>
    </cfRule>
  </conditionalFormatting>
  <conditionalFormatting sqref="EH169:EH186">
    <cfRule type="expression" dxfId="107" priority="326">
      <formula>MOD(ROW(),2)=1</formula>
    </cfRule>
  </conditionalFormatting>
  <conditionalFormatting sqref="J252:J303">
    <cfRule type="expression" dxfId="106" priority="305">
      <formula>MOD(ROW(),2)=1</formula>
    </cfRule>
  </conditionalFormatting>
  <conditionalFormatting sqref="AQ252:AY294 AQ296:AY300 AQ302:AY306 AQ308:AY312 AQ314:AY318 AQ320:AY324 AQ326:AY326">
    <cfRule type="expression" dxfId="105" priority="307">
      <formula>MOD(ROW(),2)=1</formula>
    </cfRule>
  </conditionalFormatting>
  <conditionalFormatting sqref="BW252:BW326">
    <cfRule type="expression" dxfId="104" priority="308">
      <formula>MOD(ROW(),2)=1</formula>
    </cfRule>
  </conditionalFormatting>
  <conditionalFormatting sqref="EH314:EH331">
    <cfRule type="expression" dxfId="103" priority="309">
      <formula>MOD(ROW(),2)=1</formula>
    </cfRule>
  </conditionalFormatting>
  <conditionalFormatting sqref="EH314:EH331">
    <cfRule type="expression" dxfId="102" priority="310">
      <formula>MOD(ROW(),2)=1</formula>
    </cfRule>
  </conditionalFormatting>
  <conditionalFormatting sqref="EH252:EH284">
    <cfRule type="expression" dxfId="101" priority="311">
      <formula>MOD(ROW(),2)=1</formula>
    </cfRule>
  </conditionalFormatting>
  <conditionalFormatting sqref="J335:J386">
    <cfRule type="expression" dxfId="100" priority="291">
      <formula>MOD(ROW(),2)=1</formula>
    </cfRule>
  </conditionalFormatting>
  <conditionalFormatting sqref="AQ335:AY376 AQ378:AY380 AQ382:AY384 AQ386:AY388 AQ390:AY392 AQ394:AY396 AQ398:AY400 AQ402:AY404 AQ406:AY408">
    <cfRule type="expression" dxfId="99" priority="293">
      <formula>MOD(ROW(),2)=1</formula>
    </cfRule>
  </conditionalFormatting>
  <conditionalFormatting sqref="BW335:BW409">
    <cfRule type="expression" dxfId="98" priority="294">
      <formula>MOD(ROW(),2)=1</formula>
    </cfRule>
  </conditionalFormatting>
  <conditionalFormatting sqref="EH396:EH414">
    <cfRule type="expression" dxfId="97" priority="295">
      <formula>MOD(ROW(),2)=1</formula>
    </cfRule>
  </conditionalFormatting>
  <conditionalFormatting sqref="EH396:EH414">
    <cfRule type="expression" dxfId="96" priority="296">
      <formula>MOD(ROW(),2)=1</formula>
    </cfRule>
  </conditionalFormatting>
  <conditionalFormatting sqref="EH335:EH352">
    <cfRule type="expression" dxfId="95" priority="297">
      <formula>MOD(ROW(),2)=1</formula>
    </cfRule>
  </conditionalFormatting>
  <conditionalFormatting sqref="EH187:EH229">
    <cfRule type="expression" dxfId="94" priority="287">
      <formula>MOD(ROW(),2)=1</formula>
    </cfRule>
  </conditionalFormatting>
  <conditionalFormatting sqref="EH285:EH313">
    <cfRule type="expression" dxfId="93" priority="283">
      <formula>MOD(ROW(),2)=1</formula>
    </cfRule>
  </conditionalFormatting>
  <conditionalFormatting sqref="EH353:EH395">
    <cfRule type="expression" dxfId="92" priority="279">
      <formula>MOD(ROW(),2)=1</formula>
    </cfRule>
  </conditionalFormatting>
  <conditionalFormatting sqref="AQ212:AY212 AQ217:AY217 AQ222:AY222 AQ227:AY227 AQ232:AY232 AQ237:AY237 AQ242:AY242">
    <cfRule type="expression" dxfId="91" priority="276">
      <formula>MOD(ROW(),2)=1</formula>
    </cfRule>
  </conditionalFormatting>
  <conditionalFormatting sqref="AQ377:AY377 AQ381:AY381 AQ385:AY385 AQ389:AY389 AQ393:AY393 AQ397:AY397 AQ401:AY401 AQ405:AY405 AQ409:AY409">
    <cfRule type="expression" dxfId="90" priority="270">
      <formula>MOD(ROW(),2)=1</formula>
    </cfRule>
  </conditionalFormatting>
  <conditionalFormatting sqref="AQ295:AY295 AQ301:AY301 AQ307:AY307 AQ313:AY313 AQ319:AY319 AQ325:AY325">
    <cfRule type="expression" dxfId="89" priority="273">
      <formula>MOD(ROW(),2)=1</formula>
    </cfRule>
  </conditionalFormatting>
  <conditionalFormatting sqref="J418:J469">
    <cfRule type="expression" dxfId="88" priority="255">
      <formula>MOD(ROW(),2)=1</formula>
    </cfRule>
  </conditionalFormatting>
  <conditionalFormatting sqref="AQ418:AY459 AQ462:AY464 AQ467:AY469 AQ472:AY474 AQ477:AY479 AQ482:AY484 AQ487:AY489 AQ492:AY492">
    <cfRule type="expression" dxfId="87" priority="257">
      <formula>MOD(ROW(),2)=1</formula>
    </cfRule>
  </conditionalFormatting>
  <conditionalFormatting sqref="BW418:BW492">
    <cfRule type="expression" dxfId="86" priority="258">
      <formula>MOD(ROW(),2)=1</formula>
    </cfRule>
  </conditionalFormatting>
  <conditionalFormatting sqref="EH479:EH497">
    <cfRule type="expression" dxfId="85" priority="259">
      <formula>MOD(ROW(),2)=1</formula>
    </cfRule>
  </conditionalFormatting>
  <conditionalFormatting sqref="EH479:EH497">
    <cfRule type="expression" dxfId="84" priority="260">
      <formula>MOD(ROW(),2)=1</formula>
    </cfRule>
  </conditionalFormatting>
  <conditionalFormatting sqref="EH418:EH435">
    <cfRule type="expression" dxfId="83" priority="261">
      <formula>MOD(ROW(),2)=1</formula>
    </cfRule>
  </conditionalFormatting>
  <conditionalFormatting sqref="EH436:EH478">
    <cfRule type="expression" dxfId="82" priority="251">
      <formula>MOD(ROW(),2)=1</formula>
    </cfRule>
  </conditionalFormatting>
  <conditionalFormatting sqref="AQ460:AY461 AQ465:AY466 AQ470:AY471 AQ475:AY476 AQ480:AY481 AQ485:AY486 AQ490:AY491">
    <cfRule type="expression" dxfId="81" priority="248">
      <formula>MOD(ROW(),2)=1</formula>
    </cfRule>
  </conditionalFormatting>
  <conditionalFormatting sqref="J501:J552">
    <cfRule type="expression" dxfId="80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9" priority="235">
      <formula>MOD(ROW(),2)=1</formula>
    </cfRule>
  </conditionalFormatting>
  <conditionalFormatting sqref="BW501:BW575">
    <cfRule type="expression" dxfId="78" priority="236">
      <formula>MOD(ROW(),2)=1</formula>
    </cfRule>
  </conditionalFormatting>
  <conditionalFormatting sqref="EH562:EH580">
    <cfRule type="expression" dxfId="77" priority="237">
      <formula>MOD(ROW(),2)=1</formula>
    </cfRule>
  </conditionalFormatting>
  <conditionalFormatting sqref="EH562:EH580">
    <cfRule type="expression" dxfId="76" priority="238">
      <formula>MOD(ROW(),2)=1</formula>
    </cfRule>
  </conditionalFormatting>
  <conditionalFormatting sqref="EH501:EH518">
    <cfRule type="expression" dxfId="75" priority="239">
      <formula>MOD(ROW(),2)=1</formula>
    </cfRule>
  </conditionalFormatting>
  <conditionalFormatting sqref="EH519:EH561">
    <cfRule type="expression" dxfId="74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3" priority="226">
      <formula>MOD(ROW(),2)=1</formula>
    </cfRule>
  </conditionalFormatting>
  <conditionalFormatting sqref="J584:J635">
    <cfRule type="expression" dxfId="72" priority="211">
      <formula>MOD(ROW(),2)=1</formula>
    </cfRule>
  </conditionalFormatting>
  <conditionalFormatting sqref="AQ584:AY625 AQ628:AY629 AQ632:AY633 AQ636:AY637 AQ640:AY641 AQ644:AY645 AQ648:AY649 AQ652:AY653 AQ656:AY657">
    <cfRule type="expression" dxfId="71" priority="213">
      <formula>MOD(ROW(),2)=1</formula>
    </cfRule>
  </conditionalFormatting>
  <conditionalFormatting sqref="BW584:BW658">
    <cfRule type="expression" dxfId="70" priority="214">
      <formula>MOD(ROW(),2)=1</formula>
    </cfRule>
  </conditionalFormatting>
  <conditionalFormatting sqref="EH645:EH663">
    <cfRule type="expression" dxfId="69" priority="215">
      <formula>MOD(ROW(),2)=1</formula>
    </cfRule>
  </conditionalFormatting>
  <conditionalFormatting sqref="EH645:EH663">
    <cfRule type="expression" dxfId="68" priority="216">
      <formula>MOD(ROW(),2)=1</formula>
    </cfRule>
  </conditionalFormatting>
  <conditionalFormatting sqref="EH584:EH601">
    <cfRule type="expression" dxfId="67" priority="217">
      <formula>MOD(ROW(),2)=1</formula>
    </cfRule>
  </conditionalFormatting>
  <conditionalFormatting sqref="EH602:EH644">
    <cfRule type="expression" dxfId="66" priority="207">
      <formula>MOD(ROW(),2)=1</formula>
    </cfRule>
  </conditionalFormatting>
  <conditionalFormatting sqref="AQ626:AY627 AQ630:AY631 AQ634:AY635 AQ638:AY639 AQ642:AY643 AQ646:AY647 AQ650:AY651 AQ654:AY655 AQ658:AY658">
    <cfRule type="expression" dxfId="65" priority="204">
      <formula>MOD(ROW(),2)=1</formula>
    </cfRule>
  </conditionalFormatting>
  <conditionalFormatting sqref="J3:Z54">
    <cfRule type="expression" dxfId="64" priority="201">
      <formula>MOD(ROW(),2)=1</formula>
    </cfRule>
  </conditionalFormatting>
  <conditionalFormatting sqref="EH63:EH82">
    <cfRule type="expression" dxfId="63" priority="184">
      <formula>MOD(ROW(),2)=1</formula>
    </cfRule>
  </conditionalFormatting>
  <conditionalFormatting sqref="EH63:EH82">
    <cfRule type="expression" dxfId="62" priority="185">
      <formula>MOD(ROW(),2)=1</formula>
    </cfRule>
  </conditionalFormatting>
  <conditionalFormatting sqref="EH63">
    <cfRule type="expression" dxfId="61" priority="186">
      <formula>MOD(ROW(),2)=1</formula>
    </cfRule>
  </conditionalFormatting>
  <conditionalFormatting sqref="J86:J137">
    <cfRule type="expression" dxfId="60" priority="173">
      <formula>MOD(ROW(),2)=1</formula>
    </cfRule>
  </conditionalFormatting>
  <conditionalFormatting sqref="AQ86:AQ126 AQ130:AQ134 AQ138:AQ142 AQ146:AQ150 AQ154:AQ158">
    <cfRule type="expression" dxfId="59" priority="169">
      <formula>MOD(ROW(),2)=1</formula>
    </cfRule>
  </conditionalFormatting>
  <conditionalFormatting sqref="BW86:BW126 BW130 BW134 BW138 BW142 BW146 BW150 BW154 BW158">
    <cfRule type="expression" dxfId="58" priority="170">
      <formula>MOD(ROW(),2)=1</formula>
    </cfRule>
  </conditionalFormatting>
  <conditionalFormatting sqref="BW127:BW129 BW131:BW133 BW135:BW137 BW139:BW141 BW143:BW145 BW147:BW149 BW151:BW153 BW155:BW157 BW159:BW160">
    <cfRule type="expression" dxfId="57" priority="167">
      <formula>MOD(ROW(),2)=1</formula>
    </cfRule>
  </conditionalFormatting>
  <conditionalFormatting sqref="AQ127:AQ129 AQ135:AQ137 AQ143:AQ145 AQ151:AQ153 AQ159:AQ160">
    <cfRule type="expression" dxfId="56" priority="166">
      <formula>MOD(ROW(),2)=1</formula>
    </cfRule>
  </conditionalFormatting>
  <conditionalFormatting sqref="EH152:EH165">
    <cfRule type="expression" dxfId="55" priority="155">
      <formula>MOD(ROW(),2)=1</formula>
    </cfRule>
  </conditionalFormatting>
  <conditionalFormatting sqref="EH152:EH165">
    <cfRule type="expression" dxfId="54" priority="156">
      <formula>MOD(ROW(),2)=1</formula>
    </cfRule>
  </conditionalFormatting>
  <conditionalFormatting sqref="EH86:EH145">
    <cfRule type="expression" dxfId="53" priority="157">
      <formula>MOD(ROW(),2)=1</formula>
    </cfRule>
  </conditionalFormatting>
  <conditionalFormatting sqref="EH146:EH151">
    <cfRule type="expression" dxfId="52" priority="151">
      <formula>MOD(ROW(),2)=1</formula>
    </cfRule>
  </conditionalFormatting>
  <conditionalFormatting sqref="AQ3:AY77">
    <cfRule type="expression" dxfId="51" priority="141">
      <formula>MOD(ROW(),2)=1</formula>
    </cfRule>
  </conditionalFormatting>
  <conditionalFormatting sqref="BW3:BW77">
    <cfRule type="expression" dxfId="50" priority="142">
      <formula>MOD(ROW(),2)=1</formula>
    </cfRule>
  </conditionalFormatting>
  <conditionalFormatting sqref="EH3:EH13 EH34:EH62">
    <cfRule type="expression" dxfId="49" priority="135">
      <formula>MOD(ROW(),2)=1</formula>
    </cfRule>
  </conditionalFormatting>
  <conditionalFormatting sqref="EH14:EH33">
    <cfRule type="expression" dxfId="48" priority="133">
      <formula>MOD(ROW(),2)=1</formula>
    </cfRule>
  </conditionalFormatting>
  <conditionalFormatting sqref="J667:J718">
    <cfRule type="expression" dxfId="47" priority="99">
      <formula>MOD(ROW(),2)=1</formula>
    </cfRule>
  </conditionalFormatting>
  <conditionalFormatting sqref="AQ667:AY708 AQ711:AY712 AQ715:AY716 AQ719:AY720 AQ723:AY724 AQ727:AY728 AQ731:AY732 AQ735:AY736 AQ739:AY740">
    <cfRule type="expression" dxfId="46" priority="101">
      <formula>MOD(ROW(),2)=1</formula>
    </cfRule>
  </conditionalFormatting>
  <conditionalFormatting sqref="BW667:BW741">
    <cfRule type="expression" dxfId="45" priority="102">
      <formula>MOD(ROW(),2)=1</formula>
    </cfRule>
  </conditionalFormatting>
  <conditionalFormatting sqref="EH728:EH746">
    <cfRule type="expression" dxfId="44" priority="103">
      <formula>MOD(ROW(),2)=1</formula>
    </cfRule>
  </conditionalFormatting>
  <conditionalFormatting sqref="EH728:EH746">
    <cfRule type="expression" dxfId="43" priority="104">
      <formula>MOD(ROW(),2)=1</formula>
    </cfRule>
  </conditionalFormatting>
  <conditionalFormatting sqref="EH667:EH684">
    <cfRule type="expression" dxfId="42" priority="105">
      <formula>MOD(ROW(),2)=1</formula>
    </cfRule>
  </conditionalFormatting>
  <conditionalFormatting sqref="EH685:EH727">
    <cfRule type="expression" dxfId="41" priority="95">
      <formula>MOD(ROW(),2)=1</formula>
    </cfRule>
  </conditionalFormatting>
  <conditionalFormatting sqref="AQ709:AY710 AQ713:AY714 AQ717:AY718 AQ721:AY722 AQ725:AY726 AQ729:AY730 AQ733:AY734 AQ737:AY738 AQ741:AY741">
    <cfRule type="expression" dxfId="40" priority="93">
      <formula>MOD(ROW(),2)=1</formula>
    </cfRule>
  </conditionalFormatting>
  <conditionalFormatting sqref="J750:J801">
    <cfRule type="expression" dxfId="39" priority="76">
      <formula>MOD(ROW(),2)=1</formula>
    </cfRule>
  </conditionalFormatting>
  <conditionalFormatting sqref="AQ750:AY791 AQ794:AY795 AQ798:AY799 AQ802:AY803 AQ806:AY807 AQ810:AY811 AQ814:AY815 AQ818:AY819 AQ822:AY823">
    <cfRule type="expression" dxfId="38" priority="78">
      <formula>MOD(ROW(),2)=1</formula>
    </cfRule>
  </conditionalFormatting>
  <conditionalFormatting sqref="BW750:BW824">
    <cfRule type="expression" dxfId="37" priority="79">
      <formula>MOD(ROW(),2)=1</formula>
    </cfRule>
  </conditionalFormatting>
  <conditionalFormatting sqref="EH811:EH829">
    <cfRule type="expression" dxfId="36" priority="80">
      <formula>MOD(ROW(),2)=1</formula>
    </cfRule>
  </conditionalFormatting>
  <conditionalFormatting sqref="EH811:EH829">
    <cfRule type="expression" dxfId="35" priority="81">
      <formula>MOD(ROW(),2)=1</formula>
    </cfRule>
  </conditionalFormatting>
  <conditionalFormatting sqref="EH750:EH767">
    <cfRule type="expression" dxfId="34" priority="82">
      <formula>MOD(ROW(),2)=1</formula>
    </cfRule>
  </conditionalFormatting>
  <conditionalFormatting sqref="EH768:EH810">
    <cfRule type="expression" dxfId="33" priority="72">
      <formula>MOD(ROW(),2)=1</formula>
    </cfRule>
  </conditionalFormatting>
  <conditionalFormatting sqref="AQ792:AY793 AQ796:AY797 AQ800:AY801 AQ804:AY805 AQ808:AY809 AQ812:AY813 AQ816:AY817 AQ820:AY821 AQ824:AY824">
    <cfRule type="expression" dxfId="32" priority="70">
      <formula>MOD(ROW(),2)=1</formula>
    </cfRule>
  </conditionalFormatting>
  <conditionalFormatting sqref="K86:Z137">
    <cfRule type="expression" dxfId="31" priority="67">
      <formula>MOD(ROW(),2)=1</formula>
    </cfRule>
  </conditionalFormatting>
  <conditionalFormatting sqref="K169:Z220">
    <cfRule type="expression" dxfId="30" priority="66">
      <formula>MOD(ROW(),2)=1</formula>
    </cfRule>
  </conditionalFormatting>
  <conditionalFormatting sqref="K252:Z303">
    <cfRule type="expression" dxfId="29" priority="65">
      <formula>MOD(ROW(),2)=1</formula>
    </cfRule>
  </conditionalFormatting>
  <conditionalFormatting sqref="K335:Z386">
    <cfRule type="expression" dxfId="28" priority="64">
      <formula>MOD(ROW(),2)=1</formula>
    </cfRule>
  </conditionalFormatting>
  <conditionalFormatting sqref="K418:Z469">
    <cfRule type="expression" dxfId="27" priority="63">
      <formula>MOD(ROW(),2)=1</formula>
    </cfRule>
  </conditionalFormatting>
  <conditionalFormatting sqref="K501:Z552">
    <cfRule type="expression" dxfId="26" priority="62">
      <formula>MOD(ROW(),2)=1</formula>
    </cfRule>
  </conditionalFormatting>
  <conditionalFormatting sqref="K584:Z635">
    <cfRule type="expression" dxfId="25" priority="61">
      <formula>MOD(ROW(),2)=1</formula>
    </cfRule>
  </conditionalFormatting>
  <conditionalFormatting sqref="K667:Z718">
    <cfRule type="expression" dxfId="24" priority="60">
      <formula>MOD(ROW(),2)=1</formula>
    </cfRule>
  </conditionalFormatting>
  <conditionalFormatting sqref="K750:Z801">
    <cfRule type="expression" dxfId="23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2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1" priority="4">
      <formula>MOD(ROW(),2)=1</formula>
    </cfRule>
  </conditionalFormatting>
  <conditionalFormatting sqref="AS86:BV160">
    <cfRule type="expression" dxfId="20" priority="3">
      <formula>MOD(ROW(),2)=1</formula>
    </cfRule>
  </conditionalFormatting>
  <conditionalFormatting sqref="AR86:AY126 AR130:AY134 AR138:AY142 AR146:AY150 AR154:AY158">
    <cfRule type="expression" dxfId="19" priority="2">
      <formula>MOD(ROW(),2)=1</formula>
    </cfRule>
  </conditionalFormatting>
  <conditionalFormatting sqref="AR127:AY129 AR135:AY137 AR143:AY145 AR151:AY153 AR159:AY160">
    <cfRule type="expression" dxfId="18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55" zoomScaleNormal="55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46484375" bestFit="1" customWidth="1"/>
    <col min="154" max="154" width="4.19921875" customWidth="1"/>
    <col min="155" max="155" width="8" customWidth="1"/>
    <col min="156" max="163" width="8.46484375"/>
    <col min="166" max="175" width="7.46484375" bestFit="1" customWidth="1"/>
    <col min="176" max="178" width="7.796875" bestFit="1" customWidth="1"/>
    <col min="179" max="184" width="7.4648437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485" t="s">
        <v>155</v>
      </c>
      <c r="D1" s="485"/>
      <c r="E1" s="485"/>
      <c r="F1" s="485"/>
      <c r="G1" s="485"/>
      <c r="H1" s="485"/>
      <c r="I1" s="485"/>
      <c r="J1" s="485"/>
      <c r="K1" s="485"/>
      <c r="L1" s="485"/>
      <c r="M1" s="485"/>
      <c r="N1" s="485"/>
      <c r="O1" s="485"/>
      <c r="P1" s="485"/>
      <c r="Q1" s="485"/>
      <c r="R1" s="485"/>
      <c r="S1" s="485"/>
      <c r="T1" s="485"/>
      <c r="U1" s="485"/>
      <c r="V1" s="485"/>
      <c r="W1" s="485"/>
      <c r="X1" s="485"/>
      <c r="Y1" s="485"/>
      <c r="AB1" s="485" t="s">
        <v>591</v>
      </c>
      <c r="AC1" s="485"/>
      <c r="AD1" s="485"/>
      <c r="AE1" s="485"/>
      <c r="AF1" s="485"/>
      <c r="AG1" s="485"/>
      <c r="AH1" s="485"/>
      <c r="AI1" s="485"/>
      <c r="AJ1" s="485"/>
      <c r="AK1" s="485"/>
      <c r="AL1" s="485"/>
      <c r="AM1" s="485"/>
      <c r="AN1" s="485"/>
      <c r="AO1" s="485"/>
      <c r="AP1" s="485"/>
      <c r="AQ1" s="485"/>
      <c r="AR1" s="485"/>
      <c r="AS1" s="485"/>
      <c r="AT1" s="485"/>
      <c r="AU1" s="485"/>
      <c r="AV1" s="485"/>
      <c r="AW1" s="485"/>
      <c r="AX1" s="485"/>
      <c r="BA1" s="486" t="s">
        <v>288</v>
      </c>
      <c r="BB1" s="486"/>
      <c r="BC1" s="486"/>
      <c r="BD1" s="486"/>
      <c r="BE1" s="486"/>
      <c r="BF1" s="486"/>
      <c r="BG1" s="486"/>
      <c r="BH1" s="486"/>
      <c r="BI1" s="486"/>
      <c r="BJ1" s="486"/>
      <c r="BK1" s="486"/>
      <c r="BL1" s="486"/>
      <c r="BM1" s="486"/>
      <c r="BN1" s="486"/>
      <c r="BO1" s="486"/>
      <c r="BP1" s="486"/>
      <c r="BQ1" s="486"/>
      <c r="BR1" s="486"/>
      <c r="BS1" s="486"/>
      <c r="BT1" s="486"/>
      <c r="BU1" s="486"/>
      <c r="BV1" s="486"/>
      <c r="BW1" s="486"/>
      <c r="BZ1" s="486" t="s">
        <v>289</v>
      </c>
      <c r="CA1" s="486"/>
      <c r="CB1" s="486"/>
      <c r="CC1" s="486"/>
      <c r="CD1" s="486"/>
      <c r="CE1" s="486"/>
      <c r="CF1" s="486"/>
      <c r="CG1" s="486"/>
      <c r="CH1" s="486"/>
      <c r="CI1" s="486"/>
      <c r="CJ1" s="486"/>
      <c r="CK1" s="486"/>
      <c r="CL1" s="486"/>
      <c r="CM1" s="486"/>
      <c r="CN1" s="486"/>
      <c r="CO1" s="486"/>
      <c r="CP1" s="486"/>
      <c r="CQ1" s="486"/>
      <c r="CR1" s="486"/>
      <c r="CS1" s="486"/>
      <c r="CT1" s="486"/>
      <c r="CU1" s="486"/>
      <c r="CV1" s="486"/>
      <c r="CY1" s="485" t="s">
        <v>239</v>
      </c>
      <c r="CZ1" s="485"/>
      <c r="DA1" s="485"/>
      <c r="DB1" s="485"/>
      <c r="DC1" s="485"/>
      <c r="DD1" s="485"/>
      <c r="DE1" s="485"/>
      <c r="DF1" s="485"/>
      <c r="DG1" s="485"/>
      <c r="DH1" s="485"/>
      <c r="DI1" s="485"/>
      <c r="DJ1" s="485"/>
      <c r="DK1" s="485"/>
      <c r="DL1" s="485"/>
      <c r="DM1" s="485"/>
      <c r="DN1" s="485"/>
      <c r="DO1" s="485"/>
      <c r="DP1" s="485"/>
      <c r="DQ1" s="485"/>
      <c r="DR1" s="485"/>
      <c r="DS1" s="485"/>
      <c r="DT1" s="485"/>
      <c r="DU1" s="485"/>
      <c r="DX1" s="485" t="s">
        <v>186</v>
      </c>
      <c r="DY1" s="485"/>
      <c r="DZ1" s="485"/>
      <c r="EA1" s="485"/>
      <c r="EB1" s="485"/>
      <c r="EC1" s="485"/>
      <c r="ED1" s="485"/>
      <c r="EE1" s="485"/>
      <c r="EF1" s="485"/>
      <c r="EG1" s="485"/>
      <c r="EH1" s="485"/>
      <c r="EI1" s="485"/>
      <c r="EJ1" s="485"/>
      <c r="EK1" s="485"/>
      <c r="EL1" s="485"/>
      <c r="EM1" s="485"/>
      <c r="EN1" s="485"/>
      <c r="EO1" s="485"/>
      <c r="EP1" s="485"/>
      <c r="EQ1" s="485"/>
      <c r="ER1" s="485"/>
      <c r="ES1" s="485"/>
      <c r="ET1" s="485"/>
    </row>
    <row r="2" spans="2:189" x14ac:dyDescent="0.45">
      <c r="B2" s="42" t="s">
        <v>261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2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2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2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2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2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29"/>
      <c r="FA2" s="16" t="s">
        <v>594</v>
      </c>
      <c r="FI2" s="72" t="s">
        <v>358</v>
      </c>
      <c r="FJ2" s="87" t="s">
        <v>201</v>
      </c>
      <c r="FK2" s="87" t="s">
        <v>200</v>
      </c>
      <c r="FL2" s="87" t="s">
        <v>208</v>
      </c>
      <c r="FM2" s="87" t="s">
        <v>210</v>
      </c>
      <c r="FN2" s="87" t="s">
        <v>213</v>
      </c>
      <c r="FO2" s="87" t="s">
        <v>214</v>
      </c>
      <c r="FP2" s="87" t="s">
        <v>215</v>
      </c>
      <c r="FQ2" s="87" t="s">
        <v>216</v>
      </c>
      <c r="FR2" s="87" t="s">
        <v>217</v>
      </c>
      <c r="FS2" s="87" t="s">
        <v>196</v>
      </c>
      <c r="FT2" s="87" t="s">
        <v>204</v>
      </c>
      <c r="FU2" s="87" t="s">
        <v>203</v>
      </c>
      <c r="FV2" s="87" t="s">
        <v>211</v>
      </c>
      <c r="FW2" s="87" t="s">
        <v>212</v>
      </c>
      <c r="FX2" s="87" t="s">
        <v>218</v>
      </c>
      <c r="FY2" s="87" t="s">
        <v>205</v>
      </c>
      <c r="FZ2" s="87" t="s">
        <v>197</v>
      </c>
      <c r="GA2" s="87" t="s">
        <v>198</v>
      </c>
      <c r="GB2" s="87" t="s">
        <v>199</v>
      </c>
      <c r="GC2" s="87" t="s">
        <v>206</v>
      </c>
      <c r="GD2" s="87" t="s">
        <v>207</v>
      </c>
      <c r="GE2" s="87" t="s">
        <v>209</v>
      </c>
      <c r="GF2" s="87" t="s">
        <v>202</v>
      </c>
    </row>
    <row r="3" spans="2:189" x14ac:dyDescent="0.45">
      <c r="B3" s="4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2"/>
      <c r="AZ3" s="42"/>
      <c r="BY3" s="42"/>
      <c r="CX3" s="42"/>
      <c r="DW3" s="42"/>
      <c r="EX3" s="16" t="s">
        <v>205</v>
      </c>
      <c r="EY3" t="s">
        <v>291</v>
      </c>
      <c r="FA3" s="477" t="str">
        <f>IF(INPUT!C4&lt;&gt;"",INDEX(EY3:EY25,MATCH(INPUT!C4,EX3:EX25,),0),"")</f>
        <v>PSAT 16</v>
      </c>
      <c r="FB3" s="478"/>
      <c r="FC3" s="478"/>
      <c r="FD3" s="478"/>
      <c r="FE3" s="478"/>
      <c r="FF3" s="478"/>
      <c r="FG3" s="479"/>
      <c r="FI3" s="87" t="s">
        <v>344</v>
      </c>
      <c r="FJ3" s="25">
        <f>ACT!F6</f>
        <v>1</v>
      </c>
      <c r="FK3" s="25">
        <f>ACT!F89</f>
        <v>1</v>
      </c>
      <c r="FL3" s="25">
        <f>ACT!F172</f>
        <v>0</v>
      </c>
      <c r="FM3" s="25">
        <f>ACT!F255</f>
        <v>0</v>
      </c>
      <c r="FN3" s="25">
        <f>ACT!F338</f>
        <v>0</v>
      </c>
      <c r="FO3" s="25">
        <f>ACT!F421</f>
        <v>1</v>
      </c>
      <c r="FP3" s="25">
        <f>ACT!F504</f>
        <v>0</v>
      </c>
      <c r="FQ3" s="25">
        <f>ACT!F587</f>
        <v>0</v>
      </c>
      <c r="FR3" s="25">
        <f>ACT!F670</f>
        <v>0</v>
      </c>
      <c r="FS3" s="25">
        <f>ACT!F753</f>
        <v>0</v>
      </c>
      <c r="FT3" s="25">
        <f>PSAT!F4</f>
        <v>80</v>
      </c>
      <c r="FU3" s="25">
        <f>PSAT!F87</f>
        <v>290</v>
      </c>
      <c r="FV3" s="25">
        <f>PSAT!F170</f>
        <v>0</v>
      </c>
      <c r="FW3" s="25">
        <f>PSAT!F253</f>
        <v>0</v>
      </c>
      <c r="FX3" s="25">
        <f>PSAT!F336</f>
        <v>0</v>
      </c>
      <c r="FY3" s="25">
        <f>SAT!F4</f>
        <v>100</v>
      </c>
      <c r="FZ3" s="25">
        <f>SAT!F87</f>
        <v>100</v>
      </c>
      <c r="GA3" s="25">
        <f>SAT!F170</f>
        <v>100</v>
      </c>
      <c r="GB3" s="25">
        <f>SAT!F253</f>
        <v>100</v>
      </c>
      <c r="GC3" s="25">
        <f>SAT!F336</f>
        <v>100</v>
      </c>
      <c r="GD3" s="25">
        <f>SAT!F419</f>
        <v>0</v>
      </c>
      <c r="GE3" s="25">
        <f>SAT!F502</f>
        <v>0</v>
      </c>
      <c r="GF3" s="25">
        <f>SAT!F585</f>
        <v>100</v>
      </c>
    </row>
    <row r="4" spans="2:189" ht="15" customHeight="1" x14ac:dyDescent="0.45">
      <c r="B4" s="42" t="s">
        <v>274</v>
      </c>
      <c r="C4" s="23" t="str">
        <f>INPUT!C4</f>
        <v>P02</v>
      </c>
      <c r="D4" s="23">
        <f>INPUT!D4</f>
        <v>0</v>
      </c>
      <c r="E4" s="23">
        <f>INPUT!E4</f>
        <v>0</v>
      </c>
      <c r="F4" s="23">
        <f>INPUT!F4</f>
        <v>0</v>
      </c>
      <c r="G4" s="23">
        <f>INPUT!G4</f>
        <v>0</v>
      </c>
      <c r="H4" s="23">
        <f>INPUT!H4</f>
        <v>0</v>
      </c>
      <c r="I4" s="23">
        <f>INPUT!I4</f>
        <v>0</v>
      </c>
      <c r="J4" s="23">
        <f>INPUT!J4</f>
        <v>0</v>
      </c>
      <c r="K4" s="23">
        <f>INPUT!K4</f>
        <v>0</v>
      </c>
      <c r="L4" s="23">
        <f>INPUT!L4</f>
        <v>0</v>
      </c>
      <c r="M4" s="23">
        <f>INPUT!M4</f>
        <v>0</v>
      </c>
      <c r="N4" s="23">
        <f>INPUT!N4</f>
        <v>0</v>
      </c>
      <c r="O4" s="23">
        <f>INPUT!O4</f>
        <v>0</v>
      </c>
      <c r="P4" s="23">
        <f>INPUT!P4</f>
        <v>0</v>
      </c>
      <c r="Q4" s="23">
        <f>INPUT!Q4</f>
        <v>0</v>
      </c>
      <c r="R4" s="23">
        <f>INPUT!R4</f>
        <v>0</v>
      </c>
      <c r="S4" s="23">
        <f>INPUT!S4</f>
        <v>0</v>
      </c>
      <c r="T4" s="23">
        <f>INPUT!T4</f>
        <v>0</v>
      </c>
      <c r="U4" s="23">
        <f>INPUT!U4</f>
        <v>0</v>
      </c>
      <c r="V4" s="23">
        <f>INPUT!V4</f>
        <v>0</v>
      </c>
      <c r="W4" s="23">
        <f>INPUT!W4</f>
        <v>0</v>
      </c>
      <c r="X4" s="23">
        <f>INPUT!X4</f>
        <v>0</v>
      </c>
      <c r="Y4" s="23">
        <f>INPUT!Y4</f>
        <v>0</v>
      </c>
      <c r="Z4" s="482" t="s">
        <v>279</v>
      </c>
      <c r="AA4" s="42" t="str">
        <f t="shared" ref="AA4:AX4" si="5">B4</f>
        <v>Type</v>
      </c>
      <c r="AB4" s="23" t="str">
        <f>C4</f>
        <v>P02</v>
      </c>
      <c r="AC4" s="23">
        <f t="shared" si="5"/>
        <v>0</v>
      </c>
      <c r="AD4" s="23">
        <f t="shared" si="5"/>
        <v>0</v>
      </c>
      <c r="AE4" s="23">
        <f t="shared" si="5"/>
        <v>0</v>
      </c>
      <c r="AF4" s="23">
        <f t="shared" si="5"/>
        <v>0</v>
      </c>
      <c r="AG4" s="23">
        <f t="shared" si="5"/>
        <v>0</v>
      </c>
      <c r="AH4" s="23">
        <f t="shared" si="5"/>
        <v>0</v>
      </c>
      <c r="AI4" s="23">
        <f t="shared" si="5"/>
        <v>0</v>
      </c>
      <c r="AJ4" s="23">
        <f t="shared" si="5"/>
        <v>0</v>
      </c>
      <c r="AK4" s="23">
        <f t="shared" si="5"/>
        <v>0</v>
      </c>
      <c r="AL4" s="23">
        <f t="shared" si="5"/>
        <v>0</v>
      </c>
      <c r="AM4" s="23">
        <f t="shared" si="5"/>
        <v>0</v>
      </c>
      <c r="AN4" s="23">
        <f t="shared" si="5"/>
        <v>0</v>
      </c>
      <c r="AO4" s="23">
        <f t="shared" si="5"/>
        <v>0</v>
      </c>
      <c r="AP4" s="23">
        <f t="shared" si="5"/>
        <v>0</v>
      </c>
      <c r="AQ4" s="23">
        <f t="shared" si="5"/>
        <v>0</v>
      </c>
      <c r="AR4" s="23">
        <f t="shared" si="5"/>
        <v>0</v>
      </c>
      <c r="AS4" s="23">
        <f t="shared" si="5"/>
        <v>0</v>
      </c>
      <c r="AT4" s="23">
        <f t="shared" si="5"/>
        <v>0</v>
      </c>
      <c r="AU4" s="23">
        <f t="shared" si="5"/>
        <v>0</v>
      </c>
      <c r="AV4" s="23">
        <f t="shared" si="5"/>
        <v>0</v>
      </c>
      <c r="AW4" s="23">
        <f t="shared" si="5"/>
        <v>0</v>
      </c>
      <c r="AX4" s="23">
        <f t="shared" si="5"/>
        <v>0</v>
      </c>
      <c r="AY4" s="482" t="s">
        <v>279</v>
      </c>
      <c r="AZ4" s="42" t="str">
        <f t="shared" ref="AZ4:AZ9" si="6">AA4</f>
        <v>Type</v>
      </c>
      <c r="BA4" s="23" t="str">
        <f>C4</f>
        <v>P02</v>
      </c>
      <c r="BB4" s="23">
        <f t="shared" ref="BB4:BW4" si="7">D4</f>
        <v>0</v>
      </c>
      <c r="BC4" s="23">
        <f t="shared" si="7"/>
        <v>0</v>
      </c>
      <c r="BD4" s="23">
        <f t="shared" si="7"/>
        <v>0</v>
      </c>
      <c r="BE4" s="23">
        <f t="shared" si="7"/>
        <v>0</v>
      </c>
      <c r="BF4" s="23">
        <f t="shared" si="7"/>
        <v>0</v>
      </c>
      <c r="BG4" s="23">
        <f t="shared" si="7"/>
        <v>0</v>
      </c>
      <c r="BH4" s="23">
        <f t="shared" si="7"/>
        <v>0</v>
      </c>
      <c r="BI4" s="23">
        <f t="shared" si="7"/>
        <v>0</v>
      </c>
      <c r="BJ4" s="23">
        <f t="shared" si="7"/>
        <v>0</v>
      </c>
      <c r="BK4" s="23">
        <f t="shared" si="7"/>
        <v>0</v>
      </c>
      <c r="BL4" s="23">
        <f t="shared" si="7"/>
        <v>0</v>
      </c>
      <c r="BM4" s="23">
        <f t="shared" si="7"/>
        <v>0</v>
      </c>
      <c r="BN4" s="23">
        <f t="shared" si="7"/>
        <v>0</v>
      </c>
      <c r="BO4" s="23">
        <f t="shared" si="7"/>
        <v>0</v>
      </c>
      <c r="BP4" s="23">
        <f t="shared" si="7"/>
        <v>0</v>
      </c>
      <c r="BQ4" s="23">
        <f t="shared" si="7"/>
        <v>0</v>
      </c>
      <c r="BR4" s="23">
        <f t="shared" si="7"/>
        <v>0</v>
      </c>
      <c r="BS4" s="23">
        <f t="shared" si="7"/>
        <v>0</v>
      </c>
      <c r="BT4" s="23">
        <f t="shared" si="7"/>
        <v>0</v>
      </c>
      <c r="BU4" s="23">
        <f t="shared" si="7"/>
        <v>0</v>
      </c>
      <c r="BV4" s="23">
        <f t="shared" si="7"/>
        <v>0</v>
      </c>
      <c r="BW4" s="23">
        <f t="shared" si="7"/>
        <v>0</v>
      </c>
      <c r="BX4" s="482" t="s">
        <v>279</v>
      </c>
      <c r="BY4" s="42" t="str">
        <f t="shared" ref="BY4:BY9" si="8">AZ4</f>
        <v>Type</v>
      </c>
      <c r="BZ4" s="23" t="str">
        <f>C4</f>
        <v>P02</v>
      </c>
      <c r="CA4" s="23">
        <f t="shared" ref="CA4:CV4" si="9">D4</f>
        <v>0</v>
      </c>
      <c r="CB4" s="23">
        <f t="shared" si="9"/>
        <v>0</v>
      </c>
      <c r="CC4" s="23">
        <f t="shared" si="9"/>
        <v>0</v>
      </c>
      <c r="CD4" s="23">
        <f t="shared" si="9"/>
        <v>0</v>
      </c>
      <c r="CE4" s="23">
        <f t="shared" si="9"/>
        <v>0</v>
      </c>
      <c r="CF4" s="23">
        <f t="shared" si="9"/>
        <v>0</v>
      </c>
      <c r="CG4" s="23">
        <f t="shared" si="9"/>
        <v>0</v>
      </c>
      <c r="CH4" s="23">
        <f t="shared" si="9"/>
        <v>0</v>
      </c>
      <c r="CI4" s="23">
        <f t="shared" si="9"/>
        <v>0</v>
      </c>
      <c r="CJ4" s="23">
        <f t="shared" si="9"/>
        <v>0</v>
      </c>
      <c r="CK4" s="23">
        <f t="shared" si="9"/>
        <v>0</v>
      </c>
      <c r="CL4" s="23">
        <f t="shared" si="9"/>
        <v>0</v>
      </c>
      <c r="CM4" s="23">
        <f t="shared" si="9"/>
        <v>0</v>
      </c>
      <c r="CN4" s="23">
        <f t="shared" si="9"/>
        <v>0</v>
      </c>
      <c r="CO4" s="23">
        <f t="shared" si="9"/>
        <v>0</v>
      </c>
      <c r="CP4" s="23">
        <f t="shared" si="9"/>
        <v>0</v>
      </c>
      <c r="CQ4" s="23">
        <f t="shared" si="9"/>
        <v>0</v>
      </c>
      <c r="CR4" s="23">
        <f t="shared" si="9"/>
        <v>0</v>
      </c>
      <c r="CS4" s="23">
        <f t="shared" si="9"/>
        <v>0</v>
      </c>
      <c r="CT4" s="23">
        <f t="shared" si="9"/>
        <v>0</v>
      </c>
      <c r="CU4" s="23">
        <f t="shared" si="9"/>
        <v>0</v>
      </c>
      <c r="CV4" s="23">
        <f t="shared" si="9"/>
        <v>0</v>
      </c>
      <c r="CW4" s="482" t="s">
        <v>279</v>
      </c>
      <c r="CX4" s="42" t="str">
        <f t="shared" ref="CX4:CX9" si="10">BY4</f>
        <v>Type</v>
      </c>
      <c r="CY4" s="23" t="str">
        <f>C4</f>
        <v>P02</v>
      </c>
      <c r="CZ4" s="23">
        <f t="shared" ref="CZ4:DU4" si="11">D4</f>
        <v>0</v>
      </c>
      <c r="DA4" s="23">
        <f t="shared" si="11"/>
        <v>0</v>
      </c>
      <c r="DB4" s="23">
        <f t="shared" si="11"/>
        <v>0</v>
      </c>
      <c r="DC4" s="23">
        <f t="shared" si="11"/>
        <v>0</v>
      </c>
      <c r="DD4" s="23">
        <f t="shared" si="11"/>
        <v>0</v>
      </c>
      <c r="DE4" s="23">
        <f t="shared" si="11"/>
        <v>0</v>
      </c>
      <c r="DF4" s="23">
        <f t="shared" si="11"/>
        <v>0</v>
      </c>
      <c r="DG4" s="23">
        <f t="shared" si="11"/>
        <v>0</v>
      </c>
      <c r="DH4" s="23">
        <f t="shared" si="11"/>
        <v>0</v>
      </c>
      <c r="DI4" s="23">
        <f t="shared" si="11"/>
        <v>0</v>
      </c>
      <c r="DJ4" s="23">
        <f t="shared" si="11"/>
        <v>0</v>
      </c>
      <c r="DK4" s="23">
        <f t="shared" si="11"/>
        <v>0</v>
      </c>
      <c r="DL4" s="23">
        <f t="shared" si="11"/>
        <v>0</v>
      </c>
      <c r="DM4" s="23">
        <f t="shared" si="11"/>
        <v>0</v>
      </c>
      <c r="DN4" s="23">
        <f t="shared" si="11"/>
        <v>0</v>
      </c>
      <c r="DO4" s="23">
        <f t="shared" si="11"/>
        <v>0</v>
      </c>
      <c r="DP4" s="23">
        <f t="shared" si="11"/>
        <v>0</v>
      </c>
      <c r="DQ4" s="23">
        <f t="shared" si="11"/>
        <v>0</v>
      </c>
      <c r="DR4" s="23">
        <f t="shared" si="11"/>
        <v>0</v>
      </c>
      <c r="DS4" s="23">
        <f t="shared" si="11"/>
        <v>0</v>
      </c>
      <c r="DT4" s="23">
        <f t="shared" si="11"/>
        <v>0</v>
      </c>
      <c r="DU4" s="23">
        <f t="shared" si="11"/>
        <v>0</v>
      </c>
      <c r="DV4" s="482" t="s">
        <v>279</v>
      </c>
      <c r="DW4" s="42" t="str">
        <f t="shared" ref="DW4:DW9" si="12">CX4</f>
        <v>Type</v>
      </c>
      <c r="DX4" s="23" t="str">
        <f t="shared" ref="DX4:ET4" si="13">C4</f>
        <v>P02</v>
      </c>
      <c r="DY4" s="23">
        <f t="shared" si="13"/>
        <v>0</v>
      </c>
      <c r="DZ4" s="23">
        <f t="shared" si="13"/>
        <v>0</v>
      </c>
      <c r="EA4" s="23">
        <f t="shared" si="13"/>
        <v>0</v>
      </c>
      <c r="EB4" s="23">
        <f t="shared" si="13"/>
        <v>0</v>
      </c>
      <c r="EC4" s="23">
        <f t="shared" si="13"/>
        <v>0</v>
      </c>
      <c r="ED4" s="23">
        <f t="shared" si="13"/>
        <v>0</v>
      </c>
      <c r="EE4" s="23">
        <f t="shared" si="13"/>
        <v>0</v>
      </c>
      <c r="EF4" s="23">
        <f t="shared" si="13"/>
        <v>0</v>
      </c>
      <c r="EG4" s="23">
        <f t="shared" si="13"/>
        <v>0</v>
      </c>
      <c r="EH4" s="23">
        <f t="shared" si="13"/>
        <v>0</v>
      </c>
      <c r="EI4" s="23">
        <f t="shared" si="13"/>
        <v>0</v>
      </c>
      <c r="EJ4" s="23">
        <f t="shared" si="13"/>
        <v>0</v>
      </c>
      <c r="EK4" s="23">
        <f t="shared" si="13"/>
        <v>0</v>
      </c>
      <c r="EL4" s="23">
        <f t="shared" si="13"/>
        <v>0</v>
      </c>
      <c r="EM4" s="23">
        <f t="shared" si="13"/>
        <v>0</v>
      </c>
      <c r="EN4" s="23">
        <f t="shared" si="13"/>
        <v>0</v>
      </c>
      <c r="EO4" s="23">
        <f t="shared" si="13"/>
        <v>0</v>
      </c>
      <c r="EP4" s="23">
        <f t="shared" si="13"/>
        <v>0</v>
      </c>
      <c r="EQ4" s="23">
        <f t="shared" si="13"/>
        <v>0</v>
      </c>
      <c r="ER4" s="23">
        <f t="shared" si="13"/>
        <v>0</v>
      </c>
      <c r="ES4" s="23">
        <f t="shared" si="13"/>
        <v>0</v>
      </c>
      <c r="ET4" s="23">
        <f t="shared" si="13"/>
        <v>0</v>
      </c>
      <c r="EU4" s="482" t="s">
        <v>279</v>
      </c>
      <c r="EX4" s="16" t="s">
        <v>197</v>
      </c>
      <c r="EY4" t="s">
        <v>292</v>
      </c>
      <c r="FA4" s="30"/>
      <c r="FB4" s="458" t="s">
        <v>240</v>
      </c>
      <c r="FC4" s="459"/>
      <c r="FD4" s="460"/>
      <c r="FE4" s="480" t="s">
        <v>242</v>
      </c>
      <c r="FF4" s="481"/>
      <c r="FG4" s="30" t="s">
        <v>254</v>
      </c>
      <c r="FI4" s="87" t="s">
        <v>345</v>
      </c>
      <c r="FJ4" s="25">
        <f>ACT!F4</f>
        <v>1</v>
      </c>
      <c r="FK4" s="25">
        <f>ACT!F87</f>
        <v>1</v>
      </c>
      <c r="FL4" s="25">
        <f>ACT!F170</f>
        <v>0</v>
      </c>
      <c r="FM4" s="25">
        <f>ACT!F253</f>
        <v>0</v>
      </c>
      <c r="FN4" s="25">
        <f>ACT!F336</f>
        <v>0</v>
      </c>
      <c r="FO4" s="25">
        <f>ACT!F419</f>
        <v>1</v>
      </c>
      <c r="FP4" s="25">
        <f>ACT!F502</f>
        <v>0</v>
      </c>
      <c r="FQ4" s="25">
        <f>ACT!F585</f>
        <v>0</v>
      </c>
      <c r="FR4" s="25">
        <f>ACT!F668</f>
        <v>0</v>
      </c>
      <c r="FS4" s="25">
        <f>ACT!F751</f>
        <v>0</v>
      </c>
      <c r="FT4" s="25">
        <f>PSAT!F5</f>
        <v>80</v>
      </c>
      <c r="FU4" s="25">
        <f>PSAT!F88</f>
        <v>350</v>
      </c>
      <c r="FV4" s="25">
        <f>PSAT!F171</f>
        <v>0</v>
      </c>
      <c r="FW4" s="25">
        <f>PSAT!F254</f>
        <v>0</v>
      </c>
      <c r="FX4" s="25">
        <f>PSAT!F337</f>
        <v>0</v>
      </c>
      <c r="FY4" s="25">
        <f>SAT!F5</f>
        <v>100</v>
      </c>
      <c r="FZ4" s="25">
        <f>SAT!F88</f>
        <v>100</v>
      </c>
      <c r="GA4" s="25">
        <f>SAT!F171</f>
        <v>100</v>
      </c>
      <c r="GB4" s="25">
        <f>SAT!F254</f>
        <v>100</v>
      </c>
      <c r="GC4" s="25">
        <f>SAT!F337</f>
        <v>100</v>
      </c>
      <c r="GD4" s="25">
        <f>SAT!F420</f>
        <v>0</v>
      </c>
      <c r="GE4" s="25">
        <f>SAT!F503</f>
        <v>0</v>
      </c>
      <c r="GF4" s="25">
        <f>SAT!F586</f>
        <v>100</v>
      </c>
    </row>
    <row r="5" spans="2:189" x14ac:dyDescent="0.45">
      <c r="B5" s="42" t="s">
        <v>275</v>
      </c>
      <c r="C5" s="52">
        <f>READ!AK10</f>
        <v>0</v>
      </c>
      <c r="D5" s="52">
        <f>READ!AK63</f>
        <v>0</v>
      </c>
      <c r="E5" s="52">
        <f>READ!AK113</f>
        <v>0</v>
      </c>
      <c r="F5" s="52">
        <f>READ!AK166</f>
        <v>0</v>
      </c>
      <c r="G5" s="52">
        <f>READ!AK219</f>
        <v>0</v>
      </c>
      <c r="H5" s="52">
        <f>READ!AK272</f>
        <v>0</v>
      </c>
      <c r="I5" s="52">
        <f>READ!AK325</f>
        <v>0</v>
      </c>
      <c r="J5" s="52">
        <f>READ!AK378</f>
        <v>0</v>
      </c>
      <c r="K5" s="52">
        <f>READ!AK431</f>
        <v>0</v>
      </c>
      <c r="L5" s="52">
        <f>READ!AK484</f>
        <v>0</v>
      </c>
      <c r="M5" s="52">
        <f>READ!AK537</f>
        <v>0</v>
      </c>
      <c r="N5" s="52">
        <f>READ!AK590</f>
        <v>0</v>
      </c>
      <c r="O5" s="52">
        <f>READ!AK643</f>
        <v>0</v>
      </c>
      <c r="P5" s="52">
        <f>READ!AK696</f>
        <v>0</v>
      </c>
      <c r="Q5" s="52">
        <f>READ!AK749</f>
        <v>0</v>
      </c>
      <c r="R5" s="52">
        <f>READ!AK802</f>
        <v>0</v>
      </c>
      <c r="S5" s="52">
        <f>READ!AK855</f>
        <v>0</v>
      </c>
      <c r="T5" s="52">
        <f>READ!AK908</f>
        <v>0</v>
      </c>
      <c r="U5" s="52">
        <f>READ!AK961</f>
        <v>0</v>
      </c>
      <c r="V5" s="52">
        <f>READ!AK1014</f>
        <v>0</v>
      </c>
      <c r="W5" s="52">
        <f>READ!AK1067</f>
        <v>0</v>
      </c>
      <c r="X5" s="52">
        <f>READ!AK1120</f>
        <v>0</v>
      </c>
      <c r="Y5" s="52">
        <f>READ!AK1173</f>
        <v>0</v>
      </c>
      <c r="Z5" s="482"/>
      <c r="AA5" s="42" t="str">
        <f>B5</f>
        <v>Total Q</v>
      </c>
      <c r="AB5" s="23">
        <f>WRITE!AO10</f>
        <v>0</v>
      </c>
      <c r="AC5" s="23">
        <f>WRITE!AO83</f>
        <v>0</v>
      </c>
      <c r="AD5" s="23">
        <f>WRITE!AO159</f>
        <v>0</v>
      </c>
      <c r="AE5" s="23">
        <f>WRITE!AO236</f>
        <v>0</v>
      </c>
      <c r="AF5" s="23">
        <f>WRITE!AO312</f>
        <v>0</v>
      </c>
      <c r="AG5" s="23">
        <f>WRITE!AO388</f>
        <v>0</v>
      </c>
      <c r="AH5" s="23">
        <f>WRITE!AO464</f>
        <v>0</v>
      </c>
      <c r="AI5" s="23">
        <f>WRITE!AO540</f>
        <v>0</v>
      </c>
      <c r="AJ5" s="23">
        <f>WRITE!AO616</f>
        <v>0</v>
      </c>
      <c r="AK5" s="23">
        <f>WRITE!AO692</f>
        <v>0</v>
      </c>
      <c r="AL5" s="23">
        <f>WRITE!AO768</f>
        <v>0</v>
      </c>
      <c r="AM5" s="23">
        <f>WRITE!AO844</f>
        <v>0</v>
      </c>
      <c r="AN5" s="23">
        <f>WRITE!AO920</f>
        <v>0</v>
      </c>
      <c r="AO5" s="23">
        <f>WRITE!AO996</f>
        <v>0</v>
      </c>
      <c r="AP5" s="23">
        <f>WRITE!AO1072</f>
        <v>0</v>
      </c>
      <c r="AQ5" s="23">
        <f>WRITE!AO1148</f>
        <v>0</v>
      </c>
      <c r="AR5" s="23">
        <f>WRITE!AO1224</f>
        <v>0</v>
      </c>
      <c r="AS5" s="23">
        <f>WRITE!AO1300</f>
        <v>0</v>
      </c>
      <c r="AT5" s="23">
        <f>WRITE!AO1376</f>
        <v>0</v>
      </c>
      <c r="AU5" s="23">
        <f>WRITE!AO1452</f>
        <v>0</v>
      </c>
      <c r="AV5" s="23">
        <f>WRITE!AO1528</f>
        <v>0</v>
      </c>
      <c r="AW5" s="23">
        <f>WRITE!AO1604</f>
        <v>0</v>
      </c>
      <c r="AX5" s="23">
        <f>WRITE!AO1680</f>
        <v>0</v>
      </c>
      <c r="AY5" s="482"/>
      <c r="AZ5" s="42" t="str">
        <f t="shared" si="6"/>
        <v>Total Q</v>
      </c>
      <c r="BA5" s="23">
        <f>MATH!BO70</f>
        <v>0</v>
      </c>
      <c r="BB5" s="23">
        <f>MATH!BO151</f>
        <v>0</v>
      </c>
      <c r="BC5" s="23">
        <f>MATH!BO232</f>
        <v>0</v>
      </c>
      <c r="BD5" s="23">
        <f>MATH!BO313</f>
        <v>0</v>
      </c>
      <c r="BE5" s="23">
        <f>MATH!BO394</f>
        <v>0</v>
      </c>
      <c r="BF5" s="23">
        <f>MATH!BO475</f>
        <v>0</v>
      </c>
      <c r="BG5" s="23">
        <f>MATH!BO556</f>
        <v>0</v>
      </c>
      <c r="BH5" s="23">
        <f>MATH!BO637</f>
        <v>0</v>
      </c>
      <c r="BI5" s="23">
        <f>MATH!BO718</f>
        <v>0</v>
      </c>
      <c r="BJ5" s="23">
        <f>MATH!BO799</f>
        <v>0</v>
      </c>
      <c r="BK5" s="23">
        <f>MATH!BO880</f>
        <v>0</v>
      </c>
      <c r="BL5" s="23">
        <f>MATH!BO961</f>
        <v>0</v>
      </c>
      <c r="BM5" s="23">
        <f>MATH!BO1042</f>
        <v>0</v>
      </c>
      <c r="BN5" s="23">
        <f>MATH!BO1123</f>
        <v>0</v>
      </c>
      <c r="BO5" s="23">
        <f>MATH!BO1204</f>
        <v>0</v>
      </c>
      <c r="BP5" s="23">
        <f>MATH!BO1285</f>
        <v>0</v>
      </c>
      <c r="BQ5" s="23">
        <f>MATH!BO1366</f>
        <v>0</v>
      </c>
      <c r="BR5" s="23">
        <f>MATH!BO1447</f>
        <v>0</v>
      </c>
      <c r="BS5" s="23">
        <f>MATH!BO1528</f>
        <v>0</v>
      </c>
      <c r="BT5" s="23">
        <f>MATH!BO1609</f>
        <v>0</v>
      </c>
      <c r="BU5" s="23">
        <f>MATH!BO1690</f>
        <v>0</v>
      </c>
      <c r="BV5" s="23">
        <f>MATH!BO1771</f>
        <v>0</v>
      </c>
      <c r="BW5" s="23">
        <f>MATH!BO1852</f>
        <v>0</v>
      </c>
      <c r="BX5" s="482"/>
      <c r="BY5" s="42" t="str">
        <f t="shared" si="8"/>
        <v>Total Q</v>
      </c>
      <c r="BZ5" s="23">
        <f>MATH!BO10</f>
        <v>0</v>
      </c>
      <c r="CA5" s="23">
        <f>MATH!BO91</f>
        <v>0</v>
      </c>
      <c r="CB5" s="23">
        <f>MATH!BO172</f>
        <v>0</v>
      </c>
      <c r="CC5" s="23">
        <f>MATH!BO253</f>
        <v>0</v>
      </c>
      <c r="CD5" s="23">
        <f>MATH!BO334</f>
        <v>0</v>
      </c>
      <c r="CE5" s="23">
        <f>MATH!BO415</f>
        <v>0</v>
      </c>
      <c r="CF5" s="23">
        <f>MATH!BO496</f>
        <v>0</v>
      </c>
      <c r="CG5" s="23">
        <f>MATH!BO577</f>
        <v>0</v>
      </c>
      <c r="CH5" s="23">
        <f>MATH!BO658</f>
        <v>0</v>
      </c>
      <c r="CI5" s="23">
        <f>MATH!BO739</f>
        <v>0</v>
      </c>
      <c r="CJ5" s="23">
        <f>MATH!BO820</f>
        <v>0</v>
      </c>
      <c r="CK5" s="23">
        <f>MATH!BO901</f>
        <v>0</v>
      </c>
      <c r="CL5" s="23">
        <f>MATH!BO982</f>
        <v>0</v>
      </c>
      <c r="CM5" s="23">
        <f>MATH!BO1063</f>
        <v>0</v>
      </c>
      <c r="CN5" s="23">
        <f>MATH!BO1144</f>
        <v>0</v>
      </c>
      <c r="CO5" s="23">
        <f>MATH!BO1225</f>
        <v>0</v>
      </c>
      <c r="CP5" s="23">
        <f>MATH!BO1306</f>
        <v>0</v>
      </c>
      <c r="CQ5" s="23">
        <f>MATH!BO1387</f>
        <v>0</v>
      </c>
      <c r="CR5" s="23">
        <f>MATH!BO1468</f>
        <v>0</v>
      </c>
      <c r="CS5" s="23">
        <f>MATH!BO1549</f>
        <v>0</v>
      </c>
      <c r="CT5" s="23">
        <f>MATH!BO1630</f>
        <v>0</v>
      </c>
      <c r="CU5" s="23">
        <f>MATH!BO1711</f>
        <v>0</v>
      </c>
      <c r="CV5" s="23">
        <f>MATH!BO1792</f>
        <v>0</v>
      </c>
      <c r="CW5" s="482"/>
      <c r="CX5" s="42" t="str">
        <f t="shared" si="10"/>
        <v>Total Q</v>
      </c>
      <c r="CY5" s="23">
        <f t="shared" ref="CY5:DH9" si="14">BZ5+BA5</f>
        <v>0</v>
      </c>
      <c r="CZ5" s="23">
        <f t="shared" si="14"/>
        <v>0</v>
      </c>
      <c r="DA5" s="23">
        <f t="shared" si="14"/>
        <v>0</v>
      </c>
      <c r="DB5" s="23">
        <f t="shared" si="14"/>
        <v>0</v>
      </c>
      <c r="DC5" s="23">
        <f t="shared" si="14"/>
        <v>0</v>
      </c>
      <c r="DD5" s="23">
        <f t="shared" si="14"/>
        <v>0</v>
      </c>
      <c r="DE5" s="23">
        <f t="shared" si="14"/>
        <v>0</v>
      </c>
      <c r="DF5" s="23">
        <f t="shared" si="14"/>
        <v>0</v>
      </c>
      <c r="DG5" s="23">
        <f t="shared" si="14"/>
        <v>0</v>
      </c>
      <c r="DH5" s="23">
        <f t="shared" si="14"/>
        <v>0</v>
      </c>
      <c r="DI5" s="23">
        <f t="shared" ref="DI5:DR9" si="15">CJ5+BK5</f>
        <v>0</v>
      </c>
      <c r="DJ5" s="23">
        <f t="shared" si="15"/>
        <v>0</v>
      </c>
      <c r="DK5" s="23">
        <f t="shared" si="15"/>
        <v>0</v>
      </c>
      <c r="DL5" s="23">
        <f t="shared" si="15"/>
        <v>0</v>
      </c>
      <c r="DM5" s="23">
        <f t="shared" si="15"/>
        <v>0</v>
      </c>
      <c r="DN5" s="23">
        <f t="shared" si="15"/>
        <v>0</v>
      </c>
      <c r="DO5" s="23">
        <f t="shared" si="15"/>
        <v>0</v>
      </c>
      <c r="DP5" s="23">
        <f t="shared" si="15"/>
        <v>0</v>
      </c>
      <c r="DQ5" s="23">
        <f t="shared" si="15"/>
        <v>0</v>
      </c>
      <c r="DR5" s="23">
        <f t="shared" si="15"/>
        <v>0</v>
      </c>
      <c r="DS5" s="23">
        <f t="shared" ref="DS5:DU9" si="16">CT5+BU5</f>
        <v>0</v>
      </c>
      <c r="DT5" s="23">
        <f t="shared" si="16"/>
        <v>0</v>
      </c>
      <c r="DU5" s="23">
        <f t="shared" si="16"/>
        <v>0</v>
      </c>
      <c r="DV5" s="482"/>
      <c r="DW5" s="42" t="str">
        <f t="shared" si="12"/>
        <v>Total Q</v>
      </c>
      <c r="DX5" s="23">
        <f>SCIENCE!AH10</f>
        <v>0</v>
      </c>
      <c r="DY5" s="23">
        <f>SCIENCE!AH48</f>
        <v>0</v>
      </c>
      <c r="DZ5" s="23">
        <f>SCIENCE!AH89</f>
        <v>0</v>
      </c>
      <c r="EA5" s="23">
        <f>SCIENCE!AH130</f>
        <v>0</v>
      </c>
      <c r="EB5" s="23">
        <f>SCIENCE!AH171</f>
        <v>0</v>
      </c>
      <c r="EC5" s="23">
        <f>SCIENCE!AH212</f>
        <v>0</v>
      </c>
      <c r="ED5" s="23">
        <f>SCIENCE!AH253</f>
        <v>0</v>
      </c>
      <c r="EE5" s="23">
        <f>SCIENCE!AH294</f>
        <v>0</v>
      </c>
      <c r="EF5" s="23">
        <f>SCIENCE!AH335</f>
        <v>0</v>
      </c>
      <c r="EG5" s="23">
        <f>SCIENCE!AH376</f>
        <v>0</v>
      </c>
      <c r="EH5" s="23">
        <f>SCIENCE!AH417</f>
        <v>0</v>
      </c>
      <c r="EI5" s="23">
        <f>SCIENCE!AH458</f>
        <v>0</v>
      </c>
      <c r="EJ5" s="23">
        <f>SCIENCE!AH499</f>
        <v>0</v>
      </c>
      <c r="EK5" s="23">
        <f>SCIENCE!AH540</f>
        <v>0</v>
      </c>
      <c r="EL5" s="23">
        <f>SCIENCE!AH581</f>
        <v>0</v>
      </c>
      <c r="EM5" s="23">
        <f>SCIENCE!AH622</f>
        <v>0</v>
      </c>
      <c r="EN5" s="23">
        <f>SCIENCE!AH663</f>
        <v>0</v>
      </c>
      <c r="EO5" s="23">
        <f>SCIENCE!AH704</f>
        <v>0</v>
      </c>
      <c r="EP5" s="23">
        <f>SCIENCE!AH745</f>
        <v>0</v>
      </c>
      <c r="EQ5" s="23">
        <f>SCIENCE!AH786</f>
        <v>0</v>
      </c>
      <c r="ER5" s="23">
        <f>SCIENCE!AH827</f>
        <v>0</v>
      </c>
      <c r="ES5" s="23">
        <f>SCIENCE!AH868</f>
        <v>0</v>
      </c>
      <c r="ET5" s="23">
        <f>SCIENCE!AH909</f>
        <v>0</v>
      </c>
      <c r="EU5" s="482"/>
      <c r="EX5" s="16" t="s">
        <v>198</v>
      </c>
      <c r="EY5" t="s">
        <v>293</v>
      </c>
      <c r="FA5" s="75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Reading</v>
      </c>
      <c r="FB5" s="125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32</v>
      </c>
      <c r="FC5" s="125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47</v>
      </c>
      <c r="FD5" s="126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68%</v>
      </c>
      <c r="FE5" s="101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290</v>
      </c>
      <c r="FF5" s="94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380</v>
      </c>
      <c r="FG5" s="76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/>
      </c>
      <c r="FI5" s="87" t="s">
        <v>346</v>
      </c>
      <c r="FJ5" s="25">
        <f>ACT!F7</f>
        <v>1</v>
      </c>
      <c r="FK5" s="25">
        <f>ACT!F90</f>
        <v>1</v>
      </c>
      <c r="FL5" s="25">
        <f>ACT!F173</f>
        <v>0</v>
      </c>
      <c r="FM5" s="25">
        <f>ACT!F256</f>
        <v>0</v>
      </c>
      <c r="FN5" s="25">
        <f>ACT!F339</f>
        <v>0</v>
      </c>
      <c r="FO5" s="25">
        <f>ACT!F422</f>
        <v>1</v>
      </c>
      <c r="FP5" s="25">
        <f>ACT!F505</f>
        <v>0</v>
      </c>
      <c r="FQ5" s="25">
        <f>ACT!F588</f>
        <v>0</v>
      </c>
      <c r="FR5" s="25">
        <f>ACT!F671</f>
        <v>0</v>
      </c>
      <c r="FS5" s="25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2" t="s">
        <v>276</v>
      </c>
      <c r="C6" s="23">
        <f>READ!AL10</f>
        <v>0</v>
      </c>
      <c r="D6" s="23">
        <f>READ!AL63</f>
        <v>0</v>
      </c>
      <c r="E6" s="23">
        <f>READ!AL113</f>
        <v>0</v>
      </c>
      <c r="F6" s="23">
        <f>READ!AL166</f>
        <v>0</v>
      </c>
      <c r="G6" s="23">
        <f>READ!AL219</f>
        <v>0</v>
      </c>
      <c r="H6" s="23">
        <f>READ!AL272</f>
        <v>0</v>
      </c>
      <c r="I6" s="23">
        <f>READ!AL325</f>
        <v>0</v>
      </c>
      <c r="J6" s="23">
        <f>READ!AL378</f>
        <v>0</v>
      </c>
      <c r="K6" s="23">
        <f>READ!AL431</f>
        <v>0</v>
      </c>
      <c r="L6" s="23">
        <f>READ!AL484</f>
        <v>0</v>
      </c>
      <c r="M6" s="23">
        <f>READ!AL537</f>
        <v>0</v>
      </c>
      <c r="N6" s="23">
        <f>READ!AL590</f>
        <v>0</v>
      </c>
      <c r="O6" s="23">
        <f>READ!AL643</f>
        <v>0</v>
      </c>
      <c r="P6" s="23">
        <f>READ!AL696</f>
        <v>0</v>
      </c>
      <c r="Q6" s="23">
        <f>READ!AL749</f>
        <v>0</v>
      </c>
      <c r="R6" s="23">
        <f>READ!AL802</f>
        <v>0</v>
      </c>
      <c r="S6" s="23">
        <f>READ!AL855</f>
        <v>0</v>
      </c>
      <c r="T6" s="23">
        <f>READ!AL908</f>
        <v>0</v>
      </c>
      <c r="U6" s="23">
        <f>READ!AL961</f>
        <v>0</v>
      </c>
      <c r="V6" s="23">
        <f>READ!AL1014</f>
        <v>0</v>
      </c>
      <c r="W6" s="23">
        <f>READ!AL1067</f>
        <v>0</v>
      </c>
      <c r="X6" s="23">
        <f>READ!AL1120</f>
        <v>0</v>
      </c>
      <c r="Y6" s="23">
        <f>READ!AL1173</f>
        <v>0</v>
      </c>
      <c r="Z6" s="482"/>
      <c r="AA6" s="42" t="str">
        <f>B6</f>
        <v>Missed Q</v>
      </c>
      <c r="AB6" s="23">
        <f>WRITE!AP10</f>
        <v>0</v>
      </c>
      <c r="AC6" s="23">
        <f>WRITE!AP83</f>
        <v>0</v>
      </c>
      <c r="AD6" s="23">
        <f>WRITE!AP159</f>
        <v>0</v>
      </c>
      <c r="AE6" s="23">
        <f>WRITE!AP236</f>
        <v>0</v>
      </c>
      <c r="AF6" s="23">
        <f>WRITE!AP312</f>
        <v>0</v>
      </c>
      <c r="AG6" s="23">
        <f>WRITE!AP388</f>
        <v>0</v>
      </c>
      <c r="AH6" s="23">
        <f>WRITE!AP464</f>
        <v>0</v>
      </c>
      <c r="AI6" s="23">
        <f>WRITE!AP540</f>
        <v>0</v>
      </c>
      <c r="AJ6" s="23">
        <f>WRITE!AP616</f>
        <v>0</v>
      </c>
      <c r="AK6" s="23">
        <f>WRITE!AP692</f>
        <v>0</v>
      </c>
      <c r="AL6" s="23">
        <f>WRITE!AP768</f>
        <v>0</v>
      </c>
      <c r="AM6" s="23">
        <f>WRITE!AP844</f>
        <v>0</v>
      </c>
      <c r="AN6" s="23">
        <f>WRITE!AP920</f>
        <v>0</v>
      </c>
      <c r="AO6" s="23">
        <f>WRITE!AP996</f>
        <v>0</v>
      </c>
      <c r="AP6" s="23">
        <f>WRITE!AP1072</f>
        <v>0</v>
      </c>
      <c r="AQ6" s="23">
        <f>WRITE!AP1148</f>
        <v>0</v>
      </c>
      <c r="AR6" s="23">
        <f>WRITE!AP1224</f>
        <v>0</v>
      </c>
      <c r="AS6" s="23">
        <f>WRITE!AP1300</f>
        <v>0</v>
      </c>
      <c r="AT6" s="23">
        <f>WRITE!AP1376</f>
        <v>0</v>
      </c>
      <c r="AU6" s="23">
        <f>WRITE!AP1452</f>
        <v>0</v>
      </c>
      <c r="AV6" s="23">
        <f>WRITE!AP1528</f>
        <v>0</v>
      </c>
      <c r="AW6" s="23">
        <f>WRITE!AP1604</f>
        <v>0</v>
      </c>
      <c r="AX6" s="23">
        <f>WRITE!AP1680</f>
        <v>0</v>
      </c>
      <c r="AY6" s="482"/>
      <c r="AZ6" s="42" t="str">
        <f t="shared" si="6"/>
        <v>Missed Q</v>
      </c>
      <c r="BA6" s="23">
        <f>MATH!BP70</f>
        <v>0</v>
      </c>
      <c r="BB6" s="23">
        <f>MATH!BP151</f>
        <v>0</v>
      </c>
      <c r="BC6" s="23">
        <f>MATH!BP232</f>
        <v>0</v>
      </c>
      <c r="BD6" s="23">
        <f>MATH!BP313</f>
        <v>0</v>
      </c>
      <c r="BE6" s="23">
        <f>MATH!BP394</f>
        <v>0</v>
      </c>
      <c r="BF6" s="23">
        <f>MATH!BP475</f>
        <v>0</v>
      </c>
      <c r="BG6" s="23">
        <f>MATH!BP556</f>
        <v>0</v>
      </c>
      <c r="BH6" s="23">
        <f>MATH!BP637</f>
        <v>0</v>
      </c>
      <c r="BI6" s="23">
        <f>MATH!BP718</f>
        <v>0</v>
      </c>
      <c r="BJ6" s="23">
        <f>MATH!BP799</f>
        <v>0</v>
      </c>
      <c r="BK6" s="23">
        <f>MATH!BP880</f>
        <v>0</v>
      </c>
      <c r="BL6" s="23">
        <f>MATH!BP961</f>
        <v>0</v>
      </c>
      <c r="BM6" s="23">
        <f>MATH!BP1042</f>
        <v>0</v>
      </c>
      <c r="BN6" s="23">
        <f>MATH!BP1123</f>
        <v>0</v>
      </c>
      <c r="BO6" s="23">
        <f>MATH!BP1204</f>
        <v>0</v>
      </c>
      <c r="BP6" s="23">
        <f>MATH!BP1285</f>
        <v>0</v>
      </c>
      <c r="BQ6" s="23">
        <f>MATH!BP1366</f>
        <v>0</v>
      </c>
      <c r="BR6" s="23">
        <f>MATH!BP1447</f>
        <v>0</v>
      </c>
      <c r="BS6" s="23">
        <f>MATH!BP1528</f>
        <v>0</v>
      </c>
      <c r="BT6" s="23">
        <f>MATH!BP1609</f>
        <v>0</v>
      </c>
      <c r="BU6" s="23">
        <f>MATH!BP1690</f>
        <v>0</v>
      </c>
      <c r="BV6" s="23">
        <f>MATH!BP1771</f>
        <v>0</v>
      </c>
      <c r="BW6" s="23">
        <f>MATH!BP1852</f>
        <v>0</v>
      </c>
      <c r="BX6" s="482"/>
      <c r="BY6" s="42" t="str">
        <f t="shared" si="8"/>
        <v>Missed Q</v>
      </c>
      <c r="BZ6" s="23">
        <f>MATH!BP10</f>
        <v>0</v>
      </c>
      <c r="CA6" s="23">
        <f>MATH!BP91</f>
        <v>0</v>
      </c>
      <c r="CB6" s="23">
        <f>MATH!BP172</f>
        <v>0</v>
      </c>
      <c r="CC6" s="23">
        <f>MATH!BP253</f>
        <v>0</v>
      </c>
      <c r="CD6" s="23">
        <f>MATH!BP334</f>
        <v>0</v>
      </c>
      <c r="CE6" s="23">
        <f>MATH!BP415</f>
        <v>0</v>
      </c>
      <c r="CF6" s="23">
        <f>MATH!BP496</f>
        <v>0</v>
      </c>
      <c r="CG6" s="23">
        <f>MATH!BP577</f>
        <v>0</v>
      </c>
      <c r="CH6" s="23">
        <f>MATH!BP658</f>
        <v>0</v>
      </c>
      <c r="CI6" s="23">
        <f>MATH!BP739</f>
        <v>0</v>
      </c>
      <c r="CJ6" s="23">
        <f>MATH!BP820</f>
        <v>0</v>
      </c>
      <c r="CK6" s="23">
        <f>MATH!BP901</f>
        <v>0</v>
      </c>
      <c r="CL6" s="23">
        <f>MATH!BP982</f>
        <v>0</v>
      </c>
      <c r="CM6" s="23">
        <f>MATH!BP1063</f>
        <v>0</v>
      </c>
      <c r="CN6" s="23">
        <f>MATH!BP1144</f>
        <v>0</v>
      </c>
      <c r="CO6" s="23">
        <f>MATH!BP1225</f>
        <v>0</v>
      </c>
      <c r="CP6" s="23">
        <f>MATH!BP1306</f>
        <v>0</v>
      </c>
      <c r="CQ6" s="23">
        <f>MATH!BP1387</f>
        <v>0</v>
      </c>
      <c r="CR6" s="23">
        <f>MATH!BP1468</f>
        <v>0</v>
      </c>
      <c r="CS6" s="23">
        <f>MATH!BP1549</f>
        <v>0</v>
      </c>
      <c r="CT6" s="23">
        <f>MATH!BP1630</f>
        <v>0</v>
      </c>
      <c r="CU6" s="23">
        <f>MATH!BP1711</f>
        <v>0</v>
      </c>
      <c r="CV6" s="23">
        <f>MATH!BP1792</f>
        <v>0</v>
      </c>
      <c r="CW6" s="482"/>
      <c r="CX6" s="42" t="str">
        <f t="shared" si="10"/>
        <v>Missed Q</v>
      </c>
      <c r="CY6" s="23">
        <f t="shared" si="14"/>
        <v>0</v>
      </c>
      <c r="CZ6" s="23">
        <f t="shared" si="14"/>
        <v>0</v>
      </c>
      <c r="DA6" s="23">
        <f t="shared" si="14"/>
        <v>0</v>
      </c>
      <c r="DB6" s="23">
        <f t="shared" si="14"/>
        <v>0</v>
      </c>
      <c r="DC6" s="23">
        <f t="shared" si="14"/>
        <v>0</v>
      </c>
      <c r="DD6" s="23">
        <f t="shared" si="14"/>
        <v>0</v>
      </c>
      <c r="DE6" s="23">
        <f t="shared" si="14"/>
        <v>0</v>
      </c>
      <c r="DF6" s="23">
        <f t="shared" si="14"/>
        <v>0</v>
      </c>
      <c r="DG6" s="23">
        <f t="shared" si="14"/>
        <v>0</v>
      </c>
      <c r="DH6" s="23">
        <f t="shared" si="14"/>
        <v>0</v>
      </c>
      <c r="DI6" s="23">
        <f t="shared" si="15"/>
        <v>0</v>
      </c>
      <c r="DJ6" s="23">
        <f t="shared" si="15"/>
        <v>0</v>
      </c>
      <c r="DK6" s="23">
        <f t="shared" si="15"/>
        <v>0</v>
      </c>
      <c r="DL6" s="23">
        <f t="shared" si="15"/>
        <v>0</v>
      </c>
      <c r="DM6" s="23">
        <f t="shared" si="15"/>
        <v>0</v>
      </c>
      <c r="DN6" s="23">
        <f t="shared" si="15"/>
        <v>0</v>
      </c>
      <c r="DO6" s="23">
        <f t="shared" si="15"/>
        <v>0</v>
      </c>
      <c r="DP6" s="23">
        <f t="shared" si="15"/>
        <v>0</v>
      </c>
      <c r="DQ6" s="23">
        <f t="shared" si="15"/>
        <v>0</v>
      </c>
      <c r="DR6" s="23">
        <f t="shared" si="15"/>
        <v>0</v>
      </c>
      <c r="DS6" s="23">
        <f t="shared" si="16"/>
        <v>0</v>
      </c>
      <c r="DT6" s="23">
        <f t="shared" si="16"/>
        <v>0</v>
      </c>
      <c r="DU6" s="23">
        <f t="shared" si="16"/>
        <v>0</v>
      </c>
      <c r="DV6" s="482"/>
      <c r="DW6" s="42" t="str">
        <f t="shared" si="12"/>
        <v>Missed Q</v>
      </c>
      <c r="DX6" s="23">
        <f>SCIENCE!AI10</f>
        <v>0</v>
      </c>
      <c r="DY6" s="23">
        <f>SCIENCE!AI48</f>
        <v>0</v>
      </c>
      <c r="DZ6" s="23">
        <f>SCIENCE!AI89</f>
        <v>0</v>
      </c>
      <c r="EA6" s="23">
        <f>SCIENCE!AI130</f>
        <v>0</v>
      </c>
      <c r="EB6" s="23">
        <f>SCIENCE!AI171</f>
        <v>0</v>
      </c>
      <c r="EC6" s="23">
        <f>SCIENCE!AI212</f>
        <v>0</v>
      </c>
      <c r="ED6" s="23">
        <f>SCIENCE!AI253</f>
        <v>0</v>
      </c>
      <c r="EE6" s="23">
        <f>SCIENCE!AI294</f>
        <v>0</v>
      </c>
      <c r="EF6" s="23">
        <f>SCIENCE!AI335</f>
        <v>0</v>
      </c>
      <c r="EG6" s="23">
        <f>SCIENCE!AI376</f>
        <v>0</v>
      </c>
      <c r="EH6" s="23">
        <f>SCIENCE!AI417</f>
        <v>0</v>
      </c>
      <c r="EI6" s="23">
        <f>SCIENCE!AI458</f>
        <v>0</v>
      </c>
      <c r="EJ6" s="23">
        <f>SCIENCE!AI499</f>
        <v>0</v>
      </c>
      <c r="EK6" s="23">
        <f>SCIENCE!AI540</f>
        <v>0</v>
      </c>
      <c r="EL6" s="23">
        <f>SCIENCE!AI581</f>
        <v>0</v>
      </c>
      <c r="EM6" s="23">
        <f>SCIENCE!AI622</f>
        <v>0</v>
      </c>
      <c r="EN6" s="23">
        <f>SCIENCE!AI663</f>
        <v>0</v>
      </c>
      <c r="EO6" s="23">
        <f>SCIENCE!AI704</f>
        <v>0</v>
      </c>
      <c r="EP6" s="23">
        <f>SCIENCE!AI745</f>
        <v>0</v>
      </c>
      <c r="EQ6" s="23">
        <f>SCIENCE!AI786</f>
        <v>0</v>
      </c>
      <c r="ER6" s="23">
        <f>SCIENCE!AI827</f>
        <v>0</v>
      </c>
      <c r="ES6" s="23">
        <f>SCIENCE!AI868</f>
        <v>0</v>
      </c>
      <c r="ET6" s="23">
        <f>SCIENCE!AI909</f>
        <v>0</v>
      </c>
      <c r="EU6" s="482"/>
      <c r="EX6" s="16" t="s">
        <v>199</v>
      </c>
      <c r="EY6" t="s">
        <v>294</v>
      </c>
      <c r="FA6" s="77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Writing</v>
      </c>
      <c r="FB6" s="125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40</v>
      </c>
      <c r="FC6" s="125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44</v>
      </c>
      <c r="FD6" s="127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91%</v>
      </c>
      <c r="FE6" s="101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350</v>
      </c>
      <c r="FF6" s="94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380</v>
      </c>
      <c r="FG6" s="76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/>
      </c>
      <c r="FI6" s="87" t="s">
        <v>239</v>
      </c>
      <c r="FJ6" s="25">
        <f>ACT!F5</f>
        <v>1</v>
      </c>
      <c r="FK6" s="25">
        <f>ACT!F88</f>
        <v>1</v>
      </c>
      <c r="FL6" s="25">
        <f>ACT!F171</f>
        <v>0</v>
      </c>
      <c r="FM6" s="25">
        <f>ACT!F254</f>
        <v>0</v>
      </c>
      <c r="FN6" s="25">
        <f>ACT!F337</f>
        <v>0</v>
      </c>
      <c r="FO6" s="25">
        <f>ACT!F420</f>
        <v>1</v>
      </c>
      <c r="FP6" s="25">
        <f>ACT!F503</f>
        <v>0</v>
      </c>
      <c r="FQ6" s="25">
        <f>ACT!F586</f>
        <v>0</v>
      </c>
      <c r="FR6" s="25">
        <f>ACT!F669</f>
        <v>0</v>
      </c>
      <c r="FS6" s="25">
        <f>ACT!F752</f>
        <v>0</v>
      </c>
      <c r="FT6" s="25">
        <f>PSAT!F7</f>
        <v>160</v>
      </c>
      <c r="FU6" s="25">
        <f>PSAT!F90</f>
        <v>620</v>
      </c>
      <c r="FV6" s="25">
        <f>PSAT!F173</f>
        <v>0</v>
      </c>
      <c r="FW6" s="25">
        <f>PSAT!F256</f>
        <v>0</v>
      </c>
      <c r="FX6" s="25">
        <f>PSAT!F339</f>
        <v>0</v>
      </c>
      <c r="FY6" s="25">
        <f>SAT!F7</f>
        <v>200</v>
      </c>
      <c r="FZ6" s="25">
        <f>SAT!F90</f>
        <v>200</v>
      </c>
      <c r="GA6" s="25">
        <f>SAT!F173</f>
        <v>200</v>
      </c>
      <c r="GB6" s="25">
        <f>SAT!F256</f>
        <v>200</v>
      </c>
      <c r="GC6" s="25">
        <f>SAT!F339</f>
        <v>200</v>
      </c>
      <c r="GD6" s="25">
        <f>SAT!F422</f>
        <v>0</v>
      </c>
      <c r="GE6" s="25">
        <f>SAT!F505</f>
        <v>0</v>
      </c>
      <c r="GF6" s="25">
        <f>SAT!F588</f>
        <v>200</v>
      </c>
    </row>
    <row r="7" spans="2:189" x14ac:dyDescent="0.45">
      <c r="B7" s="42" t="s">
        <v>277</v>
      </c>
      <c r="C7" s="23">
        <f>READ!AM10</f>
        <v>0</v>
      </c>
      <c r="D7" s="23">
        <f>READ!AM63</f>
        <v>0</v>
      </c>
      <c r="E7" s="23">
        <f>READ!AM113</f>
        <v>0</v>
      </c>
      <c r="F7" s="23">
        <f>READ!AM166</f>
        <v>0</v>
      </c>
      <c r="G7" s="23">
        <f>READ!AM219</f>
        <v>0</v>
      </c>
      <c r="H7" s="23">
        <f>READ!AM272</f>
        <v>0</v>
      </c>
      <c r="I7" s="23">
        <f>READ!AM325</f>
        <v>0</v>
      </c>
      <c r="J7" s="23">
        <f>READ!AM378</f>
        <v>0</v>
      </c>
      <c r="K7" s="23">
        <f>READ!AM431</f>
        <v>0</v>
      </c>
      <c r="L7" s="23">
        <f>READ!AM484</f>
        <v>0</v>
      </c>
      <c r="M7" s="23">
        <f>READ!AM537</f>
        <v>0</v>
      </c>
      <c r="N7" s="23">
        <f>READ!AM590</f>
        <v>0</v>
      </c>
      <c r="O7" s="23">
        <f>READ!AM643</f>
        <v>0</v>
      </c>
      <c r="P7" s="23">
        <f>READ!AM696</f>
        <v>0</v>
      </c>
      <c r="Q7" s="23">
        <f>READ!AM749</f>
        <v>0</v>
      </c>
      <c r="R7" s="23">
        <f>READ!AM802</f>
        <v>0</v>
      </c>
      <c r="S7" s="23">
        <f>READ!AM855</f>
        <v>0</v>
      </c>
      <c r="T7" s="23">
        <f>READ!AM908</f>
        <v>0</v>
      </c>
      <c r="U7" s="23">
        <f>READ!AM961</f>
        <v>0</v>
      </c>
      <c r="V7" s="23">
        <f>READ!AM1014</f>
        <v>0</v>
      </c>
      <c r="W7" s="23">
        <f>READ!AM1067</f>
        <v>0</v>
      </c>
      <c r="X7" s="23">
        <f>READ!AM1120</f>
        <v>0</v>
      </c>
      <c r="Y7" s="23">
        <f>READ!AM1173</f>
        <v>0</v>
      </c>
      <c r="Z7" s="482"/>
      <c r="AA7" s="42" t="str">
        <f>B7</f>
        <v>Correct Q</v>
      </c>
      <c r="AB7" s="23">
        <f>WRITE!AQ10</f>
        <v>0</v>
      </c>
      <c r="AC7" s="23">
        <f>WRITE!AQ83</f>
        <v>0</v>
      </c>
      <c r="AD7" s="23">
        <f>WRITE!AQ159</f>
        <v>0</v>
      </c>
      <c r="AE7" s="23">
        <f>WRITE!AQ236</f>
        <v>0</v>
      </c>
      <c r="AF7" s="23">
        <f>WRITE!AQ312</f>
        <v>0</v>
      </c>
      <c r="AG7" s="23">
        <f>WRITE!AQ388</f>
        <v>0</v>
      </c>
      <c r="AH7" s="23">
        <f>WRITE!AQ464</f>
        <v>0</v>
      </c>
      <c r="AI7" s="23">
        <f>WRITE!AQ540</f>
        <v>0</v>
      </c>
      <c r="AJ7" s="23">
        <f>WRITE!AQ616</f>
        <v>0</v>
      </c>
      <c r="AK7" s="23">
        <f>WRITE!AQ692</f>
        <v>0</v>
      </c>
      <c r="AL7" s="23">
        <f>WRITE!AQ768</f>
        <v>0</v>
      </c>
      <c r="AM7" s="23">
        <f>WRITE!AQ844</f>
        <v>0</v>
      </c>
      <c r="AN7" s="23">
        <f>WRITE!AQ920</f>
        <v>0</v>
      </c>
      <c r="AO7" s="23">
        <f>WRITE!AQ996</f>
        <v>0</v>
      </c>
      <c r="AP7" s="23">
        <f>WRITE!AQ1072</f>
        <v>0</v>
      </c>
      <c r="AQ7" s="23">
        <f>WRITE!AQ1148</f>
        <v>0</v>
      </c>
      <c r="AR7" s="23">
        <f>WRITE!AQ1224</f>
        <v>0</v>
      </c>
      <c r="AS7" s="23">
        <f>WRITE!AQ1300</f>
        <v>0</v>
      </c>
      <c r="AT7" s="23">
        <f>WRITE!AQ1376</f>
        <v>0</v>
      </c>
      <c r="AU7" s="23">
        <f>WRITE!AQ1452</f>
        <v>0</v>
      </c>
      <c r="AV7" s="23">
        <f>WRITE!AQ1528</f>
        <v>0</v>
      </c>
      <c r="AW7" s="23">
        <f>WRITE!AQ1604</f>
        <v>0</v>
      </c>
      <c r="AX7" s="23">
        <f>WRITE!AQ1680</f>
        <v>0</v>
      </c>
      <c r="AY7" s="482"/>
      <c r="AZ7" s="42" t="str">
        <f t="shared" si="6"/>
        <v>Correct Q</v>
      </c>
      <c r="BA7" s="23">
        <f>MATH!BQ70</f>
        <v>0</v>
      </c>
      <c r="BB7" s="23">
        <f>MATH!BQ151</f>
        <v>0</v>
      </c>
      <c r="BC7" s="23">
        <f>MATH!BQ232</f>
        <v>0</v>
      </c>
      <c r="BD7" s="23">
        <f>MATH!BQ313</f>
        <v>0</v>
      </c>
      <c r="BE7" s="23">
        <f>MATH!BQ394</f>
        <v>0</v>
      </c>
      <c r="BF7" s="23">
        <f>MATH!BQ475</f>
        <v>0</v>
      </c>
      <c r="BG7" s="23">
        <f>MATH!BQ556</f>
        <v>0</v>
      </c>
      <c r="BH7" s="23">
        <f>MATH!BQ637</f>
        <v>0</v>
      </c>
      <c r="BI7" s="23">
        <f>MATH!BQ718</f>
        <v>0</v>
      </c>
      <c r="BJ7" s="23">
        <f>MATH!BQ799</f>
        <v>0</v>
      </c>
      <c r="BK7" s="23">
        <f>MATH!BQ880</f>
        <v>0</v>
      </c>
      <c r="BL7" s="23">
        <f>MATH!BQ961</f>
        <v>0</v>
      </c>
      <c r="BM7" s="23">
        <f>MATH!BQ1042</f>
        <v>0</v>
      </c>
      <c r="BN7" s="23">
        <f>MATH!BQ1123</f>
        <v>0</v>
      </c>
      <c r="BO7" s="23">
        <f>MATH!BQ1204</f>
        <v>0</v>
      </c>
      <c r="BP7" s="23">
        <f>MATH!BQ1285</f>
        <v>0</v>
      </c>
      <c r="BQ7" s="23">
        <f>MATH!BQ1366</f>
        <v>0</v>
      </c>
      <c r="BR7" s="23">
        <f>MATH!BQ1447</f>
        <v>0</v>
      </c>
      <c r="BS7" s="23">
        <f>MATH!BQ1528</f>
        <v>0</v>
      </c>
      <c r="BT7" s="23">
        <f>MATH!BQ1609</f>
        <v>0</v>
      </c>
      <c r="BU7" s="23">
        <f>MATH!BQ1690</f>
        <v>0</v>
      </c>
      <c r="BV7" s="23">
        <f>MATH!BQ1771</f>
        <v>0</v>
      </c>
      <c r="BW7" s="23">
        <f>MATH!BQ1852</f>
        <v>0</v>
      </c>
      <c r="BX7" s="482"/>
      <c r="BY7" s="42" t="str">
        <f t="shared" si="8"/>
        <v>Correct Q</v>
      </c>
      <c r="BZ7" s="23">
        <f>MATH!BQ10</f>
        <v>0</v>
      </c>
      <c r="CA7" s="23">
        <f>MATH!BQ91</f>
        <v>0</v>
      </c>
      <c r="CB7" s="23">
        <f>MATH!BQ172</f>
        <v>0</v>
      </c>
      <c r="CC7" s="23">
        <f>MATH!BQ253</f>
        <v>0</v>
      </c>
      <c r="CD7" s="23">
        <f>MATH!BQ334</f>
        <v>0</v>
      </c>
      <c r="CE7" s="23">
        <f>MATH!BQ415</f>
        <v>0</v>
      </c>
      <c r="CF7" s="23">
        <f>MATH!BQ496</f>
        <v>0</v>
      </c>
      <c r="CG7" s="23">
        <f>MATH!BQ577</f>
        <v>0</v>
      </c>
      <c r="CH7" s="23">
        <f>MATH!BQ658</f>
        <v>0</v>
      </c>
      <c r="CI7" s="23">
        <f>MATH!BQ739</f>
        <v>0</v>
      </c>
      <c r="CJ7" s="23">
        <f>MATH!BQ820</f>
        <v>0</v>
      </c>
      <c r="CK7" s="23">
        <f>MATH!BQ901</f>
        <v>0</v>
      </c>
      <c r="CL7" s="23">
        <f>MATH!BQ982</f>
        <v>0</v>
      </c>
      <c r="CM7" s="23">
        <f>MATH!BQ1063</f>
        <v>0</v>
      </c>
      <c r="CN7" s="23">
        <f>MATH!BQ1144</f>
        <v>0</v>
      </c>
      <c r="CO7" s="23">
        <f>MATH!BQ1225</f>
        <v>0</v>
      </c>
      <c r="CP7" s="23">
        <f>MATH!BQ1306</f>
        <v>0</v>
      </c>
      <c r="CQ7" s="23">
        <f>MATH!BQ1387</f>
        <v>0</v>
      </c>
      <c r="CR7" s="23">
        <f>MATH!BQ1468</f>
        <v>0</v>
      </c>
      <c r="CS7" s="23">
        <f>MATH!BQ1549</f>
        <v>0</v>
      </c>
      <c r="CT7" s="23">
        <f>MATH!BQ1630</f>
        <v>0</v>
      </c>
      <c r="CU7" s="23">
        <f>MATH!BQ1711</f>
        <v>0</v>
      </c>
      <c r="CV7" s="23">
        <f>MATH!BQ1792</f>
        <v>0</v>
      </c>
      <c r="CW7" s="482"/>
      <c r="CX7" s="42" t="str">
        <f t="shared" si="10"/>
        <v>Correct Q</v>
      </c>
      <c r="CY7" s="23">
        <f t="shared" si="14"/>
        <v>0</v>
      </c>
      <c r="CZ7" s="23">
        <f t="shared" si="14"/>
        <v>0</v>
      </c>
      <c r="DA7" s="23">
        <f t="shared" si="14"/>
        <v>0</v>
      </c>
      <c r="DB7" s="23">
        <f t="shared" si="14"/>
        <v>0</v>
      </c>
      <c r="DC7" s="23">
        <f t="shared" si="14"/>
        <v>0</v>
      </c>
      <c r="DD7" s="23">
        <f t="shared" si="14"/>
        <v>0</v>
      </c>
      <c r="DE7" s="23">
        <f t="shared" si="14"/>
        <v>0</v>
      </c>
      <c r="DF7" s="23">
        <f t="shared" si="14"/>
        <v>0</v>
      </c>
      <c r="DG7" s="23">
        <f t="shared" si="14"/>
        <v>0</v>
      </c>
      <c r="DH7" s="23">
        <f t="shared" si="14"/>
        <v>0</v>
      </c>
      <c r="DI7" s="23">
        <f t="shared" si="15"/>
        <v>0</v>
      </c>
      <c r="DJ7" s="23">
        <f t="shared" si="15"/>
        <v>0</v>
      </c>
      <c r="DK7" s="23">
        <f t="shared" si="15"/>
        <v>0</v>
      </c>
      <c r="DL7" s="23">
        <f t="shared" si="15"/>
        <v>0</v>
      </c>
      <c r="DM7" s="23">
        <f t="shared" si="15"/>
        <v>0</v>
      </c>
      <c r="DN7" s="23">
        <f t="shared" si="15"/>
        <v>0</v>
      </c>
      <c r="DO7" s="23">
        <f t="shared" si="15"/>
        <v>0</v>
      </c>
      <c r="DP7" s="23">
        <f t="shared" si="15"/>
        <v>0</v>
      </c>
      <c r="DQ7" s="23">
        <f t="shared" si="15"/>
        <v>0</v>
      </c>
      <c r="DR7" s="23">
        <f t="shared" si="15"/>
        <v>0</v>
      </c>
      <c r="DS7" s="23">
        <f t="shared" si="16"/>
        <v>0</v>
      </c>
      <c r="DT7" s="23">
        <f t="shared" si="16"/>
        <v>0</v>
      </c>
      <c r="DU7" s="23">
        <f t="shared" si="16"/>
        <v>0</v>
      </c>
      <c r="DV7" s="482"/>
      <c r="DW7" s="42" t="str">
        <f t="shared" si="12"/>
        <v>Correct Q</v>
      </c>
      <c r="DX7" s="23">
        <f>SCIENCE!AJ10</f>
        <v>0</v>
      </c>
      <c r="DY7" s="23">
        <f>SCIENCE!AJ48</f>
        <v>0</v>
      </c>
      <c r="DZ7" s="23">
        <f>SCIENCE!AJ89</f>
        <v>0</v>
      </c>
      <c r="EA7" s="23">
        <f>SCIENCE!AJ130</f>
        <v>0</v>
      </c>
      <c r="EB7" s="23">
        <f>SCIENCE!AJ171</f>
        <v>0</v>
      </c>
      <c r="EC7" s="23">
        <f>SCIENCE!AJ212</f>
        <v>0</v>
      </c>
      <c r="ED7" s="23">
        <f>SCIENCE!AJ253</f>
        <v>0</v>
      </c>
      <c r="EE7" s="23">
        <f>SCIENCE!AJ294</f>
        <v>0</v>
      </c>
      <c r="EF7" s="23">
        <f>SCIENCE!AJ335</f>
        <v>0</v>
      </c>
      <c r="EG7" s="23">
        <f>SCIENCE!AJ376</f>
        <v>0</v>
      </c>
      <c r="EH7" s="23">
        <f>SCIENCE!AJ417</f>
        <v>0</v>
      </c>
      <c r="EI7" s="23">
        <f>SCIENCE!AJ458</f>
        <v>0</v>
      </c>
      <c r="EJ7" s="23">
        <f>SCIENCE!AJ499</f>
        <v>0</v>
      </c>
      <c r="EK7" s="23">
        <f>SCIENCE!AJ540</f>
        <v>0</v>
      </c>
      <c r="EL7" s="23">
        <f>SCIENCE!AJ581</f>
        <v>0</v>
      </c>
      <c r="EM7" s="23">
        <f>SCIENCE!AJ622</f>
        <v>0</v>
      </c>
      <c r="EN7" s="23">
        <f>SCIENCE!AJ663</f>
        <v>0</v>
      </c>
      <c r="EO7" s="23">
        <f>SCIENCE!AJ704</f>
        <v>0</v>
      </c>
      <c r="EP7" s="23">
        <f>SCIENCE!AJ745</f>
        <v>0</v>
      </c>
      <c r="EQ7" s="23">
        <f>SCIENCE!AJ786</f>
        <v>0</v>
      </c>
      <c r="ER7" s="23">
        <f>SCIENCE!AJ827</f>
        <v>0</v>
      </c>
      <c r="ES7" s="23">
        <f>SCIENCE!AJ868</f>
        <v>0</v>
      </c>
      <c r="ET7" s="23">
        <f>SCIENCE!AJ909</f>
        <v>0</v>
      </c>
      <c r="EU7" s="482"/>
      <c r="EX7" s="16" t="s">
        <v>206</v>
      </c>
      <c r="EY7" t="s">
        <v>647</v>
      </c>
      <c r="FA7" s="77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R&amp;W</v>
      </c>
      <c r="FB7" s="125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72</v>
      </c>
      <c r="FC7" s="125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91</v>
      </c>
      <c r="FD7" s="127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79%</v>
      </c>
      <c r="FE7" s="101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640</v>
      </c>
      <c r="FF7" s="94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760</v>
      </c>
      <c r="FG7" s="76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94%</v>
      </c>
      <c r="FI7" s="72" t="s">
        <v>354</v>
      </c>
      <c r="FJ7" s="88">
        <f>ACT!F8</f>
        <v>1</v>
      </c>
      <c r="FK7" s="88">
        <f>ACT!F91</f>
        <v>1</v>
      </c>
      <c r="FL7" s="88">
        <f>ACT!F174</f>
        <v>0</v>
      </c>
      <c r="FM7" s="88">
        <f>ACT!F257</f>
        <v>0</v>
      </c>
      <c r="FN7" s="88">
        <f>ACT!F340</f>
        <v>0</v>
      </c>
      <c r="FO7" s="88">
        <f>ACT!F423</f>
        <v>1</v>
      </c>
      <c r="FP7" s="88">
        <f>ACT!F506</f>
        <v>0</v>
      </c>
      <c r="FQ7" s="88">
        <f>ACT!F589</f>
        <v>0</v>
      </c>
      <c r="FR7" s="88">
        <f>ACT!F672</f>
        <v>0</v>
      </c>
      <c r="FS7" s="88">
        <f>ACT!F755</f>
        <v>0</v>
      </c>
      <c r="FT7" s="88">
        <f>PSAT!F8</f>
        <v>320</v>
      </c>
      <c r="FU7" s="88">
        <f>PSAT!F91</f>
        <v>1260</v>
      </c>
      <c r="FV7" s="88">
        <f>PSAT!F174</f>
        <v>0</v>
      </c>
      <c r="FW7" s="88">
        <f>PSAT!F257</f>
        <v>0</v>
      </c>
      <c r="FX7" s="88">
        <f>PSAT!F340</f>
        <v>0</v>
      </c>
      <c r="FY7" s="88">
        <f>SAT!F8</f>
        <v>400</v>
      </c>
      <c r="FZ7" s="88">
        <f>SAT!F91</f>
        <v>400</v>
      </c>
      <c r="GA7" s="88">
        <f>SAT!F174</f>
        <v>400</v>
      </c>
      <c r="GB7" s="88">
        <f>SAT!F257</f>
        <v>400</v>
      </c>
      <c r="GC7" s="88">
        <f>SAT!F340</f>
        <v>400</v>
      </c>
      <c r="GD7" s="88">
        <f>SAT!F423</f>
        <v>0</v>
      </c>
      <c r="GE7" s="88">
        <f>SAT!F506</f>
        <v>0</v>
      </c>
      <c r="GF7" s="88">
        <f>SAT!F589</f>
        <v>400</v>
      </c>
    </row>
    <row r="8" spans="2:189" ht="14.65" thickBot="1" x14ac:dyDescent="0.5">
      <c r="B8" s="42" t="s">
        <v>278</v>
      </c>
      <c r="C8" s="23">
        <f>READ!AN10</f>
        <v>0</v>
      </c>
      <c r="D8" s="23">
        <f>READ!AN63</f>
        <v>0</v>
      </c>
      <c r="E8" s="23">
        <f>READ!AN113</f>
        <v>0</v>
      </c>
      <c r="F8" s="23">
        <f>READ!AN166</f>
        <v>0</v>
      </c>
      <c r="G8" s="23">
        <f>READ!AN219</f>
        <v>0</v>
      </c>
      <c r="H8" s="23">
        <f>READ!AN272</f>
        <v>0</v>
      </c>
      <c r="I8" s="23">
        <f>READ!AN325</f>
        <v>0</v>
      </c>
      <c r="J8" s="23">
        <f>READ!AN378</f>
        <v>0</v>
      </c>
      <c r="K8" s="23">
        <f>READ!AN431</f>
        <v>0</v>
      </c>
      <c r="L8" s="23">
        <f>READ!AN484</f>
        <v>0</v>
      </c>
      <c r="M8" s="23">
        <f>READ!AN537</f>
        <v>0</v>
      </c>
      <c r="N8" s="23">
        <f>READ!AN590</f>
        <v>0</v>
      </c>
      <c r="O8" s="23">
        <f>READ!AN643</f>
        <v>0</v>
      </c>
      <c r="P8" s="23">
        <f>READ!AN696</f>
        <v>0</v>
      </c>
      <c r="Q8" s="23">
        <f>READ!AN749</f>
        <v>0</v>
      </c>
      <c r="R8" s="23">
        <f>READ!AN802</f>
        <v>0</v>
      </c>
      <c r="S8" s="23">
        <f>READ!AN855</f>
        <v>0</v>
      </c>
      <c r="T8" s="23">
        <f>READ!AN908</f>
        <v>0</v>
      </c>
      <c r="U8" s="23">
        <f>READ!AN961</f>
        <v>0</v>
      </c>
      <c r="V8" s="23">
        <f>READ!AN1014</f>
        <v>0</v>
      </c>
      <c r="W8" s="23">
        <f>READ!AN1067</f>
        <v>0</v>
      </c>
      <c r="X8" s="23">
        <f>READ!AN1120</f>
        <v>0</v>
      </c>
      <c r="Y8" s="23">
        <f>READ!AN1173</f>
        <v>0</v>
      </c>
      <c r="Z8" s="482"/>
      <c r="AA8" s="42" t="str">
        <f>B8</f>
        <v>Ommitted Q</v>
      </c>
      <c r="AB8" s="23">
        <f>WRITE!AR10</f>
        <v>0</v>
      </c>
      <c r="AC8" s="23">
        <f>WRITE!AR83</f>
        <v>0</v>
      </c>
      <c r="AD8" s="23">
        <f>WRITE!AR159</f>
        <v>0</v>
      </c>
      <c r="AE8" s="23">
        <f>WRITE!AR236</f>
        <v>0</v>
      </c>
      <c r="AF8" s="23">
        <f>WRITE!AR312</f>
        <v>0</v>
      </c>
      <c r="AG8" s="23">
        <f>WRITE!AR388</f>
        <v>0</v>
      </c>
      <c r="AH8" s="23">
        <f>WRITE!AR464</f>
        <v>0</v>
      </c>
      <c r="AI8" s="23">
        <f>WRITE!AR540</f>
        <v>0</v>
      </c>
      <c r="AJ8" s="23">
        <f>WRITE!AR616</f>
        <v>0</v>
      </c>
      <c r="AK8" s="23">
        <f>WRITE!AR692</f>
        <v>0</v>
      </c>
      <c r="AL8" s="23">
        <f>WRITE!AR768</f>
        <v>0</v>
      </c>
      <c r="AM8" s="23">
        <f>WRITE!AR844</f>
        <v>0</v>
      </c>
      <c r="AN8" s="23">
        <f>WRITE!AR920</f>
        <v>0</v>
      </c>
      <c r="AO8" s="23">
        <f>WRITE!AR996</f>
        <v>0</v>
      </c>
      <c r="AP8" s="23">
        <f>WRITE!AR1072</f>
        <v>0</v>
      </c>
      <c r="AQ8" s="23">
        <f>WRITE!AR1148</f>
        <v>0</v>
      </c>
      <c r="AR8" s="23">
        <f>WRITE!AR1224</f>
        <v>0</v>
      </c>
      <c r="AS8" s="23">
        <f>WRITE!AR1300</f>
        <v>0</v>
      </c>
      <c r="AT8" s="23">
        <f>WRITE!AR1376</f>
        <v>0</v>
      </c>
      <c r="AU8" s="23">
        <f>WRITE!AR1452</f>
        <v>0</v>
      </c>
      <c r="AV8" s="23">
        <f>WRITE!AR1528</f>
        <v>0</v>
      </c>
      <c r="AW8" s="23">
        <f>WRITE!AR1604</f>
        <v>0</v>
      </c>
      <c r="AX8" s="23">
        <f>WRITE!AR1680</f>
        <v>0</v>
      </c>
      <c r="AY8" s="482"/>
      <c r="AZ8" s="42" t="str">
        <f t="shared" si="6"/>
        <v>Ommitted Q</v>
      </c>
      <c r="BA8" s="23">
        <f>MATH!BR70</f>
        <v>0</v>
      </c>
      <c r="BB8" s="23">
        <f>MATH!BR151</f>
        <v>0</v>
      </c>
      <c r="BC8" s="23">
        <f>MATH!BR232</f>
        <v>0</v>
      </c>
      <c r="BD8" s="23">
        <f>MATH!BR313</f>
        <v>0</v>
      </c>
      <c r="BE8" s="23">
        <f>MATH!BR394</f>
        <v>0</v>
      </c>
      <c r="BF8" s="23">
        <f>MATH!BR475</f>
        <v>0</v>
      </c>
      <c r="BG8" s="23">
        <f>MATH!BR556</f>
        <v>0</v>
      </c>
      <c r="BH8" s="23">
        <f>MATH!BR637</f>
        <v>0</v>
      </c>
      <c r="BI8" s="23">
        <f>MATH!BR718</f>
        <v>0</v>
      </c>
      <c r="BJ8" s="23">
        <f>MATH!BR799</f>
        <v>0</v>
      </c>
      <c r="BK8" s="23">
        <f>MATH!BR880</f>
        <v>0</v>
      </c>
      <c r="BL8" s="23">
        <f>MATH!BR961</f>
        <v>0</v>
      </c>
      <c r="BM8" s="23">
        <f>MATH!BR1042</f>
        <v>0</v>
      </c>
      <c r="BN8" s="23">
        <f>MATH!BR1123</f>
        <v>0</v>
      </c>
      <c r="BO8" s="23">
        <f>MATH!BR1204</f>
        <v>0</v>
      </c>
      <c r="BP8" s="23">
        <f>MATH!BR1285</f>
        <v>0</v>
      </c>
      <c r="BQ8" s="23">
        <f>MATH!BR1366</f>
        <v>0</v>
      </c>
      <c r="BR8" s="23">
        <f>MATH!BR1447</f>
        <v>0</v>
      </c>
      <c r="BS8" s="23">
        <f>MATH!BR1528</f>
        <v>0</v>
      </c>
      <c r="BT8" s="23">
        <f>MATH!BR1609</f>
        <v>0</v>
      </c>
      <c r="BU8" s="23">
        <f>MATH!BR1690</f>
        <v>0</v>
      </c>
      <c r="BV8" s="23">
        <f>MATH!BR1771</f>
        <v>0</v>
      </c>
      <c r="BW8" s="23">
        <f>MATH!BR1852</f>
        <v>0</v>
      </c>
      <c r="BX8" s="482"/>
      <c r="BY8" s="42" t="str">
        <f t="shared" si="8"/>
        <v>Ommitted Q</v>
      </c>
      <c r="BZ8" s="23">
        <f>MATH!BR10</f>
        <v>0</v>
      </c>
      <c r="CA8" s="23">
        <f>MATH!BR91</f>
        <v>0</v>
      </c>
      <c r="CB8" s="23">
        <f>MATH!BR172</f>
        <v>0</v>
      </c>
      <c r="CC8" s="23">
        <f>MATH!BR253</f>
        <v>0</v>
      </c>
      <c r="CD8" s="23">
        <f>MATH!BR334</f>
        <v>0</v>
      </c>
      <c r="CE8" s="23">
        <f>MATH!BR415</f>
        <v>0</v>
      </c>
      <c r="CF8" s="23">
        <f>MATH!BR496</f>
        <v>0</v>
      </c>
      <c r="CG8" s="23">
        <f>MATH!BR577</f>
        <v>0</v>
      </c>
      <c r="CH8" s="23">
        <f>MATH!BR658</f>
        <v>0</v>
      </c>
      <c r="CI8" s="23">
        <f>MATH!BR739</f>
        <v>0</v>
      </c>
      <c r="CJ8" s="23">
        <f>MATH!BR820</f>
        <v>0</v>
      </c>
      <c r="CK8" s="23">
        <f>MATH!BR901</f>
        <v>0</v>
      </c>
      <c r="CL8" s="23">
        <f>MATH!BR982</f>
        <v>0</v>
      </c>
      <c r="CM8" s="23">
        <f>MATH!BR1063</f>
        <v>0</v>
      </c>
      <c r="CN8" s="23">
        <f>MATH!BR1144</f>
        <v>0</v>
      </c>
      <c r="CO8" s="23">
        <f>MATH!BR1225</f>
        <v>0</v>
      </c>
      <c r="CP8" s="23">
        <f>MATH!BR1306</f>
        <v>0</v>
      </c>
      <c r="CQ8" s="23">
        <f>MATH!BR1387</f>
        <v>0</v>
      </c>
      <c r="CR8" s="23">
        <f>MATH!BR1468</f>
        <v>0</v>
      </c>
      <c r="CS8" s="23">
        <f>MATH!BR1549</f>
        <v>0</v>
      </c>
      <c r="CT8" s="23">
        <f>MATH!BR1630</f>
        <v>0</v>
      </c>
      <c r="CU8" s="23">
        <f>MATH!BR1711</f>
        <v>0</v>
      </c>
      <c r="CV8" s="23">
        <f>MATH!BR1792</f>
        <v>0</v>
      </c>
      <c r="CW8" s="482"/>
      <c r="CX8" s="42" t="str">
        <f t="shared" si="10"/>
        <v>Ommitted Q</v>
      </c>
      <c r="CY8" s="23">
        <f t="shared" si="14"/>
        <v>0</v>
      </c>
      <c r="CZ8" s="23">
        <f t="shared" si="14"/>
        <v>0</v>
      </c>
      <c r="DA8" s="23">
        <f t="shared" si="14"/>
        <v>0</v>
      </c>
      <c r="DB8" s="23">
        <f t="shared" si="14"/>
        <v>0</v>
      </c>
      <c r="DC8" s="23">
        <f t="shared" si="14"/>
        <v>0</v>
      </c>
      <c r="DD8" s="23">
        <f t="shared" si="14"/>
        <v>0</v>
      </c>
      <c r="DE8" s="23">
        <f t="shared" si="14"/>
        <v>0</v>
      </c>
      <c r="DF8" s="23">
        <f t="shared" si="14"/>
        <v>0</v>
      </c>
      <c r="DG8" s="23">
        <f t="shared" si="14"/>
        <v>0</v>
      </c>
      <c r="DH8" s="23">
        <f t="shared" si="14"/>
        <v>0</v>
      </c>
      <c r="DI8" s="23">
        <f t="shared" si="15"/>
        <v>0</v>
      </c>
      <c r="DJ8" s="23">
        <f t="shared" si="15"/>
        <v>0</v>
      </c>
      <c r="DK8" s="23">
        <f t="shared" si="15"/>
        <v>0</v>
      </c>
      <c r="DL8" s="23">
        <f t="shared" si="15"/>
        <v>0</v>
      </c>
      <c r="DM8" s="23">
        <f t="shared" si="15"/>
        <v>0</v>
      </c>
      <c r="DN8" s="23">
        <f t="shared" si="15"/>
        <v>0</v>
      </c>
      <c r="DO8" s="23">
        <f t="shared" si="15"/>
        <v>0</v>
      </c>
      <c r="DP8" s="23">
        <f t="shared" si="15"/>
        <v>0</v>
      </c>
      <c r="DQ8" s="23">
        <f t="shared" si="15"/>
        <v>0</v>
      </c>
      <c r="DR8" s="23">
        <f t="shared" si="15"/>
        <v>0</v>
      </c>
      <c r="DS8" s="23">
        <f t="shared" si="16"/>
        <v>0</v>
      </c>
      <c r="DT8" s="23">
        <f t="shared" si="16"/>
        <v>0</v>
      </c>
      <c r="DU8" s="23">
        <f t="shared" si="16"/>
        <v>0</v>
      </c>
      <c r="DV8" s="482"/>
      <c r="DW8" s="42" t="str">
        <f t="shared" si="12"/>
        <v>Ommitted Q</v>
      </c>
      <c r="DX8" s="25">
        <f>SCIENCE!AK10</f>
        <v>0</v>
      </c>
      <c r="DY8" s="25">
        <f>SCIENCE!AK48</f>
        <v>0</v>
      </c>
      <c r="DZ8" s="25">
        <f>SCIENCE!AK89</f>
        <v>0</v>
      </c>
      <c r="EA8" s="25">
        <f>SCIENCE!AK130</f>
        <v>0</v>
      </c>
      <c r="EB8" s="25">
        <f>SCIENCE!AK171</f>
        <v>0</v>
      </c>
      <c r="EC8" s="25">
        <f>SCIENCE!AK212</f>
        <v>0</v>
      </c>
      <c r="ED8" s="25">
        <f>SCIENCE!AK253</f>
        <v>0</v>
      </c>
      <c r="EE8" s="25">
        <f>SCIENCE!AK294</f>
        <v>0</v>
      </c>
      <c r="EF8" s="25">
        <f>SCIENCE!AK335</f>
        <v>0</v>
      </c>
      <c r="EG8" s="25">
        <f>SCIENCE!AK376</f>
        <v>0</v>
      </c>
      <c r="EH8" s="25">
        <f>SCIENCE!AK417</f>
        <v>0</v>
      </c>
      <c r="EI8" s="25">
        <f>SCIENCE!AK458</f>
        <v>0</v>
      </c>
      <c r="EJ8" s="25">
        <f>SCIENCE!AK499</f>
        <v>0</v>
      </c>
      <c r="EK8" s="25">
        <f>SCIENCE!AK540</f>
        <v>0</v>
      </c>
      <c r="EL8" s="25">
        <f>SCIENCE!AK581</f>
        <v>0</v>
      </c>
      <c r="EM8" s="25">
        <f>SCIENCE!AK622</f>
        <v>0</v>
      </c>
      <c r="EN8" s="25">
        <f>SCIENCE!AK663</f>
        <v>0</v>
      </c>
      <c r="EO8" s="25">
        <f>SCIENCE!AK704</f>
        <v>0</v>
      </c>
      <c r="EP8" s="25">
        <f>SCIENCE!AK745</f>
        <v>0</v>
      </c>
      <c r="EQ8" s="25">
        <f>SCIENCE!AK786</f>
        <v>0</v>
      </c>
      <c r="ER8" s="25">
        <f>SCIENCE!AK827</f>
        <v>0</v>
      </c>
      <c r="ES8" s="25">
        <f>SCIENCE!AK868</f>
        <v>0</v>
      </c>
      <c r="ET8" s="25">
        <f>SCIENCE!AK909</f>
        <v>0</v>
      </c>
      <c r="EU8" s="483"/>
      <c r="EX8" s="16" t="s">
        <v>207</v>
      </c>
      <c r="FA8" s="78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Math</v>
      </c>
      <c r="FB8" s="128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36</v>
      </c>
      <c r="FC8" s="128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48</v>
      </c>
      <c r="FD8" s="129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75%</v>
      </c>
      <c r="FE8" s="130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620</v>
      </c>
      <c r="FF8" s="131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760</v>
      </c>
      <c r="FG8" s="79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90%</v>
      </c>
    </row>
    <row r="9" spans="2:189" ht="15" thickTop="1" thickBot="1" x14ac:dyDescent="0.5">
      <c r="B9" s="42" t="s">
        <v>343</v>
      </c>
      <c r="C9" s="23">
        <f>READ!AO10</f>
        <v>0</v>
      </c>
      <c r="D9" s="23">
        <f>READ!AO63</f>
        <v>0</v>
      </c>
      <c r="E9" s="23">
        <f>READ!AO113</f>
        <v>0</v>
      </c>
      <c r="F9" s="23">
        <f>READ!AO166</f>
        <v>0</v>
      </c>
      <c r="G9" s="23">
        <f>READ!AO219</f>
        <v>0</v>
      </c>
      <c r="H9" s="23">
        <f>READ!AO272</f>
        <v>0</v>
      </c>
      <c r="I9" s="23">
        <f>READ!AO325</f>
        <v>0</v>
      </c>
      <c r="J9" s="23">
        <f>READ!AO378</f>
        <v>0</v>
      </c>
      <c r="K9" s="23">
        <f>READ!AO431</f>
        <v>0</v>
      </c>
      <c r="L9" s="23">
        <f>READ!AO484</f>
        <v>0</v>
      </c>
      <c r="M9" s="23">
        <f>READ!AO537</f>
        <v>0</v>
      </c>
      <c r="N9" s="23">
        <f>READ!AO590</f>
        <v>0</v>
      </c>
      <c r="O9" s="23">
        <f>READ!AO643</f>
        <v>0</v>
      </c>
      <c r="P9" s="23">
        <f>READ!AO696</f>
        <v>0</v>
      </c>
      <c r="Q9" s="23">
        <f>READ!AO749</f>
        <v>0</v>
      </c>
      <c r="R9" s="23">
        <f>READ!AO802</f>
        <v>0</v>
      </c>
      <c r="S9" s="23">
        <f>READ!AO855</f>
        <v>0</v>
      </c>
      <c r="T9" s="23">
        <f>READ!AO908</f>
        <v>0</v>
      </c>
      <c r="U9" s="23">
        <f>READ!AO961</f>
        <v>0</v>
      </c>
      <c r="V9" s="23">
        <f>READ!AO1014</f>
        <v>0</v>
      </c>
      <c r="W9" s="23">
        <f>READ!AO1067</f>
        <v>0</v>
      </c>
      <c r="X9" s="23">
        <f>READ!AO1120</f>
        <v>0</v>
      </c>
      <c r="Y9" s="23">
        <f>READ!AO1173</f>
        <v>0</v>
      </c>
      <c r="Z9" s="482"/>
      <c r="AA9" s="42" t="str">
        <f>B9</f>
        <v>Guesses</v>
      </c>
      <c r="AB9" s="25">
        <f>WRITE!AS10</f>
        <v>0</v>
      </c>
      <c r="AC9" s="25">
        <f>WRITE!AS83</f>
        <v>0</v>
      </c>
      <c r="AD9" s="25">
        <f>WRITE!AS159</f>
        <v>0</v>
      </c>
      <c r="AE9" s="25">
        <f>WRITE!AT236</f>
        <v>0</v>
      </c>
      <c r="AF9" s="25">
        <f>WRITE!AT312</f>
        <v>0</v>
      </c>
      <c r="AG9" s="25">
        <f>WRITE!AT388</f>
        <v>0</v>
      </c>
      <c r="AH9" s="25">
        <f>WRITE!AT464</f>
        <v>0</v>
      </c>
      <c r="AI9" s="25">
        <f>WRITE!AT540</f>
        <v>0</v>
      </c>
      <c r="AJ9" s="25">
        <f>WRITE!AT616</f>
        <v>0</v>
      </c>
      <c r="AK9" s="25">
        <f>WRITE!AT692</f>
        <v>0</v>
      </c>
      <c r="AL9" s="25">
        <f>WRITE!AT768</f>
        <v>0</v>
      </c>
      <c r="AM9" s="25">
        <f>WRITE!AT844</f>
        <v>0</v>
      </c>
      <c r="AN9" s="25">
        <f>WRITE!AT920</f>
        <v>0</v>
      </c>
      <c r="AO9" s="25">
        <f>WRITE!AT996</f>
        <v>0</v>
      </c>
      <c r="AP9" s="25">
        <f>WRITE!AT1072</f>
        <v>0</v>
      </c>
      <c r="AQ9" s="25">
        <f>WRITE!AT1148</f>
        <v>0</v>
      </c>
      <c r="AR9" s="25">
        <f>WRITE!AT1224</f>
        <v>0</v>
      </c>
      <c r="AS9" s="25">
        <f>WRITE!AT1300</f>
        <v>0</v>
      </c>
      <c r="AT9" s="25">
        <f>WRITE!AT1376</f>
        <v>0</v>
      </c>
      <c r="AU9" s="25">
        <f>WRITE!AT1452</f>
        <v>0</v>
      </c>
      <c r="AV9" s="25">
        <f>WRITE!AT1528</f>
        <v>0</v>
      </c>
      <c r="AW9" s="25">
        <f>WRITE!AT1604</f>
        <v>0</v>
      </c>
      <c r="AX9" s="25">
        <f>WRITE!AT1680</f>
        <v>0</v>
      </c>
      <c r="AZ9" s="42" t="str">
        <f t="shared" si="6"/>
        <v>Guesses</v>
      </c>
      <c r="BA9" s="23">
        <f>MATH!BS70</f>
        <v>0</v>
      </c>
      <c r="BB9" s="23">
        <f>MATH!BS151</f>
        <v>0</v>
      </c>
      <c r="BC9" s="23">
        <f>MATH!BS232</f>
        <v>0</v>
      </c>
      <c r="BD9" s="23">
        <f>MATH!BS313</f>
        <v>0</v>
      </c>
      <c r="BE9" s="23">
        <f>MATH!BS394</f>
        <v>0</v>
      </c>
      <c r="BF9" s="23">
        <f>MATH!BS475</f>
        <v>0</v>
      </c>
      <c r="BG9" s="23">
        <f>MATH!BS556</f>
        <v>0</v>
      </c>
      <c r="BH9" s="23">
        <f>MATH!BS637</f>
        <v>0</v>
      </c>
      <c r="BI9" s="23">
        <f>MATH!BS718</f>
        <v>0</v>
      </c>
      <c r="BJ9" s="23">
        <f>MATH!BS799</f>
        <v>0</v>
      </c>
      <c r="BK9" s="23">
        <f>MATH!BS880</f>
        <v>0</v>
      </c>
      <c r="BL9" s="23">
        <f>MATH!BS961</f>
        <v>0</v>
      </c>
      <c r="BM9" s="23">
        <f>MATH!BS1042</f>
        <v>0</v>
      </c>
      <c r="BN9" s="23">
        <f>MATH!BS1123</f>
        <v>0</v>
      </c>
      <c r="BO9" s="23">
        <f>MATH!BS1204</f>
        <v>0</v>
      </c>
      <c r="BP9" s="23">
        <f>MATH!BS1285</f>
        <v>0</v>
      </c>
      <c r="BQ9" s="23">
        <f>MATH!BS1366</f>
        <v>0</v>
      </c>
      <c r="BR9" s="23">
        <f>MATH!BS1447</f>
        <v>0</v>
      </c>
      <c r="BS9" s="23">
        <f>MATH!BS1528</f>
        <v>0</v>
      </c>
      <c r="BT9" s="23">
        <f>MATH!BS1609</f>
        <v>0</v>
      </c>
      <c r="BU9" s="23">
        <f>MATH!BS1690</f>
        <v>0</v>
      </c>
      <c r="BV9" s="23">
        <f>MATH!BS1771</f>
        <v>0</v>
      </c>
      <c r="BW9" s="23">
        <f>MATH!BS1852</f>
        <v>0</v>
      </c>
      <c r="BY9" s="42" t="str">
        <f t="shared" si="8"/>
        <v>Guesses</v>
      </c>
      <c r="BZ9" s="23">
        <f>MATH!BS10</f>
        <v>0</v>
      </c>
      <c r="CA9" s="23">
        <f>MATH!BS91</f>
        <v>0</v>
      </c>
      <c r="CB9" s="23">
        <f>MATH!BS172</f>
        <v>0</v>
      </c>
      <c r="CC9" s="23">
        <f>MATH!BS253</f>
        <v>0</v>
      </c>
      <c r="CD9" s="23">
        <f>MATH!BS334</f>
        <v>0</v>
      </c>
      <c r="CE9" s="23">
        <f>MATH!BS415</f>
        <v>0</v>
      </c>
      <c r="CF9" s="23">
        <f>MATH!BS496</f>
        <v>0</v>
      </c>
      <c r="CG9" s="23">
        <f>MATH!BS577</f>
        <v>0</v>
      </c>
      <c r="CH9" s="23">
        <f>MATH!BS658</f>
        <v>0</v>
      </c>
      <c r="CI9" s="23">
        <f>MATH!BS739</f>
        <v>0</v>
      </c>
      <c r="CJ9" s="23">
        <f>MATH!BS820</f>
        <v>0</v>
      </c>
      <c r="CK9" s="23">
        <f>MATH!BS901</f>
        <v>0</v>
      </c>
      <c r="CL9" s="23">
        <f>MATH!BS982</f>
        <v>0</v>
      </c>
      <c r="CM9" s="23">
        <f>MATH!BS1063</f>
        <v>0</v>
      </c>
      <c r="CN9" s="23">
        <f>MATH!BS1144</f>
        <v>0</v>
      </c>
      <c r="CO9" s="23">
        <f>MATH!BS1225</f>
        <v>0</v>
      </c>
      <c r="CP9" s="23">
        <f>MATH!BS1306</f>
        <v>0</v>
      </c>
      <c r="CQ9" s="23">
        <f>MATH!BS1387</f>
        <v>0</v>
      </c>
      <c r="CR9" s="23">
        <f>MATH!BS1468</f>
        <v>0</v>
      </c>
      <c r="CS9" s="23">
        <f>MATH!BS1549</f>
        <v>0</v>
      </c>
      <c r="CT9" s="23">
        <f>MATH!BS1630</f>
        <v>0</v>
      </c>
      <c r="CU9" s="23">
        <f>MATH!BS1711</f>
        <v>0</v>
      </c>
      <c r="CV9" s="23">
        <f>MATH!BS1792</f>
        <v>0</v>
      </c>
      <c r="CX9" s="42" t="str">
        <f t="shared" si="10"/>
        <v>Guesses</v>
      </c>
      <c r="CY9" s="23">
        <f t="shared" si="14"/>
        <v>0</v>
      </c>
      <c r="CZ9" s="23">
        <f t="shared" si="14"/>
        <v>0</v>
      </c>
      <c r="DA9" s="23">
        <f t="shared" si="14"/>
        <v>0</v>
      </c>
      <c r="DB9" s="23">
        <f t="shared" si="14"/>
        <v>0</v>
      </c>
      <c r="DC9" s="23">
        <f t="shared" si="14"/>
        <v>0</v>
      </c>
      <c r="DD9" s="23">
        <f t="shared" si="14"/>
        <v>0</v>
      </c>
      <c r="DE9" s="23">
        <f t="shared" si="14"/>
        <v>0</v>
      </c>
      <c r="DF9" s="23">
        <f t="shared" si="14"/>
        <v>0</v>
      </c>
      <c r="DG9" s="23">
        <f t="shared" si="14"/>
        <v>0</v>
      </c>
      <c r="DH9" s="23">
        <f t="shared" si="14"/>
        <v>0</v>
      </c>
      <c r="DI9" s="23">
        <f t="shared" si="15"/>
        <v>0</v>
      </c>
      <c r="DJ9" s="23">
        <f t="shared" si="15"/>
        <v>0</v>
      </c>
      <c r="DK9" s="23">
        <f t="shared" si="15"/>
        <v>0</v>
      </c>
      <c r="DL9" s="23">
        <f t="shared" si="15"/>
        <v>0</v>
      </c>
      <c r="DM9" s="23">
        <f t="shared" si="15"/>
        <v>0</v>
      </c>
      <c r="DN9" s="23">
        <f t="shared" si="15"/>
        <v>0</v>
      </c>
      <c r="DO9" s="23">
        <f t="shared" si="15"/>
        <v>0</v>
      </c>
      <c r="DP9" s="23">
        <f t="shared" si="15"/>
        <v>0</v>
      </c>
      <c r="DQ9" s="23">
        <f t="shared" si="15"/>
        <v>0</v>
      </c>
      <c r="DR9" s="23">
        <f t="shared" si="15"/>
        <v>0</v>
      </c>
      <c r="DS9" s="23">
        <f t="shared" si="16"/>
        <v>0</v>
      </c>
      <c r="DT9" s="23">
        <f t="shared" si="16"/>
        <v>0</v>
      </c>
      <c r="DU9" s="23">
        <f t="shared" si="16"/>
        <v>0</v>
      </c>
      <c r="DW9" s="42" t="str">
        <f t="shared" si="12"/>
        <v>Guesses</v>
      </c>
      <c r="DX9" s="25">
        <f>SCIENCE!AL10</f>
        <v>0</v>
      </c>
      <c r="DY9" s="25">
        <f>SCIENCE!AL48</f>
        <v>0</v>
      </c>
      <c r="DZ9" s="25">
        <f>SCIENCE!AL89</f>
        <v>0</v>
      </c>
      <c r="EA9" s="25">
        <f>SCIENCE!AL130</f>
        <v>0</v>
      </c>
      <c r="EB9" s="25">
        <f>SCIENCE!AL171</f>
        <v>0</v>
      </c>
      <c r="EC9" s="25">
        <f>SCIENCE!AL212</f>
        <v>0</v>
      </c>
      <c r="ED9" s="25">
        <f>SCIENCE!AL253</f>
        <v>0</v>
      </c>
      <c r="EE9" s="25">
        <f>SCIENCE!AL294</f>
        <v>0</v>
      </c>
      <c r="EF9" s="25">
        <f>SCIENCE!AL335</f>
        <v>0</v>
      </c>
      <c r="EG9" s="25">
        <f>SCIENCE!AL376</f>
        <v>0</v>
      </c>
      <c r="EH9" s="25">
        <f>SCIENCE!AL417</f>
        <v>0</v>
      </c>
      <c r="EI9" s="25">
        <f>SCIENCE!AL458</f>
        <v>0</v>
      </c>
      <c r="EJ9" s="25">
        <f>SCIENCE!AL499</f>
        <v>0</v>
      </c>
      <c r="EK9" s="25">
        <f>SCIENCE!AL540</f>
        <v>0</v>
      </c>
      <c r="EL9" s="25">
        <f>SCIENCE!AL581</f>
        <v>0</v>
      </c>
      <c r="EM9" s="25">
        <f>SCIENCE!AL622</f>
        <v>0</v>
      </c>
      <c r="EN9" s="25">
        <f>SCIENCE!AL663</f>
        <v>0</v>
      </c>
      <c r="EO9" s="25">
        <f>SCIENCE!AL704</f>
        <v>0</v>
      </c>
      <c r="EP9" s="25">
        <f>SCIENCE!AL745</f>
        <v>0</v>
      </c>
      <c r="EQ9" s="25">
        <f>SCIENCE!AL786</f>
        <v>0</v>
      </c>
      <c r="ER9" s="25">
        <f>SCIENCE!AL827</f>
        <v>0</v>
      </c>
      <c r="ES9" s="25">
        <f>SCIENCE!AL868</f>
        <v>0</v>
      </c>
      <c r="ET9" s="25">
        <f>SCIENCE!AL909</f>
        <v>0</v>
      </c>
      <c r="EX9" s="16" t="s">
        <v>209</v>
      </c>
      <c r="FA9" s="80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1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108</v>
      </c>
      <c r="FC9" s="81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139</v>
      </c>
      <c r="FD9" s="82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78%</v>
      </c>
      <c r="FE9" s="83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1260</v>
      </c>
      <c r="FF9" s="84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1520</v>
      </c>
      <c r="FG9" s="85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92%</v>
      </c>
      <c r="FI9" s="72" t="s">
        <v>359</v>
      </c>
      <c r="FJ9" s="87" t="s">
        <v>201</v>
      </c>
      <c r="FK9" s="87" t="s">
        <v>200</v>
      </c>
      <c r="FL9" s="87" t="s">
        <v>208</v>
      </c>
      <c r="FM9" s="87" t="s">
        <v>210</v>
      </c>
      <c r="FN9" s="87" t="s">
        <v>213</v>
      </c>
      <c r="FO9" s="87" t="s">
        <v>214</v>
      </c>
      <c r="FP9" s="87" t="s">
        <v>215</v>
      </c>
      <c r="FQ9" s="87" t="s">
        <v>216</v>
      </c>
      <c r="FR9" s="87" t="s">
        <v>217</v>
      </c>
      <c r="FS9" s="87" t="s">
        <v>196</v>
      </c>
      <c r="FT9" s="87" t="s">
        <v>204</v>
      </c>
      <c r="FU9" s="87" t="s">
        <v>203</v>
      </c>
      <c r="FV9" s="87" t="s">
        <v>211</v>
      </c>
      <c r="FW9" s="87" t="s">
        <v>212</v>
      </c>
      <c r="FX9" s="87" t="s">
        <v>218</v>
      </c>
      <c r="FY9" s="87" t="s">
        <v>205</v>
      </c>
      <c r="FZ9" s="87" t="s">
        <v>197</v>
      </c>
      <c r="GA9" s="87" t="s">
        <v>198</v>
      </c>
      <c r="GB9" s="87" t="s">
        <v>199</v>
      </c>
      <c r="GC9" s="87" t="s">
        <v>206</v>
      </c>
      <c r="GD9" s="87" t="s">
        <v>207</v>
      </c>
      <c r="GE9" s="87" t="s">
        <v>209</v>
      </c>
      <c r="GF9" s="87" t="s">
        <v>202</v>
      </c>
    </row>
    <row r="10" spans="2:189" ht="14.65" thickTop="1" x14ac:dyDescent="0.45">
      <c r="AY10" s="28"/>
      <c r="AZ10" s="42"/>
      <c r="BY10" s="42"/>
      <c r="CX10" s="42"/>
      <c r="DW10" s="42"/>
      <c r="EX10" s="16" t="s">
        <v>202</v>
      </c>
      <c r="EY10" t="s">
        <v>298</v>
      </c>
      <c r="FB10" s="66"/>
      <c r="FC10" s="66"/>
      <c r="FD10" s="67"/>
      <c r="FE10" s="68"/>
      <c r="FF10" s="69"/>
      <c r="FG10" s="18"/>
      <c r="FI10" s="87" t="s">
        <v>344</v>
      </c>
      <c r="FJ10" s="23" t="str">
        <f>ACT!H6</f>
        <v>1%</v>
      </c>
      <c r="FK10" s="23" t="str">
        <f>ACT!H89</f>
        <v>1%</v>
      </c>
      <c r="FL10" s="23" t="e">
        <f>ACT!H172</f>
        <v>#N/A</v>
      </c>
      <c r="FM10" s="23" t="e">
        <f>ACT!H255</f>
        <v>#N/A</v>
      </c>
      <c r="FN10" s="23" t="e">
        <f>ACT!H338</f>
        <v>#N/A</v>
      </c>
      <c r="FO10" s="23" t="str">
        <f>ACT!H421</f>
        <v>1%</v>
      </c>
      <c r="FP10" s="23" t="e">
        <f>ACT!H504</f>
        <v>#N/A</v>
      </c>
      <c r="FQ10" s="23" t="e">
        <f>ACT!H587</f>
        <v>#N/A</v>
      </c>
      <c r="FR10" s="25" t="e">
        <f>ACT!H670</f>
        <v>#N/A</v>
      </c>
      <c r="FS10" s="25" t="e">
        <f>ACT!H753</f>
        <v>#N/A</v>
      </c>
      <c r="FT10" s="23" t="s">
        <v>259</v>
      </c>
      <c r="FU10" s="23" t="s">
        <v>259</v>
      </c>
      <c r="FV10" s="23" t="s">
        <v>259</v>
      </c>
      <c r="FW10" s="23" t="s">
        <v>259</v>
      </c>
      <c r="FX10" s="23" t="s">
        <v>259</v>
      </c>
      <c r="FY10" s="23" t="s">
        <v>259</v>
      </c>
      <c r="FZ10" s="23" t="s">
        <v>259</v>
      </c>
      <c r="GA10" s="23" t="s">
        <v>259</v>
      </c>
      <c r="GB10" s="23" t="s">
        <v>259</v>
      </c>
      <c r="GC10" s="23" t="s">
        <v>259</v>
      </c>
      <c r="GD10" s="23" t="s">
        <v>259</v>
      </c>
      <c r="GE10" s="23" t="s">
        <v>259</v>
      </c>
      <c r="GF10" s="23" t="s">
        <v>259</v>
      </c>
    </row>
    <row r="11" spans="2:189" ht="15" customHeight="1" x14ac:dyDescent="0.45">
      <c r="B11" s="16" t="s">
        <v>155</v>
      </c>
      <c r="C11" s="28">
        <v>1</v>
      </c>
      <c r="D11" s="28">
        <v>2</v>
      </c>
      <c r="E11" s="28">
        <v>3</v>
      </c>
      <c r="F11" s="28">
        <v>4</v>
      </c>
      <c r="G11" s="28">
        <v>5</v>
      </c>
      <c r="H11" s="28">
        <v>6</v>
      </c>
      <c r="I11" s="28">
        <v>7</v>
      </c>
      <c r="J11" s="28">
        <v>8</v>
      </c>
      <c r="K11" s="28">
        <v>9</v>
      </c>
      <c r="L11" s="28">
        <v>10</v>
      </c>
      <c r="M11" s="28">
        <v>11</v>
      </c>
      <c r="N11" s="28">
        <v>12</v>
      </c>
      <c r="O11" s="28">
        <v>13</v>
      </c>
      <c r="P11" s="28">
        <v>14</v>
      </c>
      <c r="Q11" s="28">
        <v>15</v>
      </c>
      <c r="R11" s="28">
        <v>16</v>
      </c>
      <c r="S11" s="28">
        <v>17</v>
      </c>
      <c r="T11" s="28">
        <v>18</v>
      </c>
      <c r="U11" s="28">
        <v>19</v>
      </c>
      <c r="V11" s="28">
        <v>20</v>
      </c>
      <c r="W11" s="28">
        <v>21</v>
      </c>
      <c r="X11" s="28">
        <v>22</v>
      </c>
      <c r="Y11" s="28">
        <v>23</v>
      </c>
      <c r="AA11" s="16" t="s">
        <v>592</v>
      </c>
      <c r="AB11" s="28">
        <v>1</v>
      </c>
      <c r="AC11" s="28">
        <v>2</v>
      </c>
      <c r="AD11" s="28">
        <v>3</v>
      </c>
      <c r="AE11" s="28">
        <v>4</v>
      </c>
      <c r="AF11" s="28">
        <v>5</v>
      </c>
      <c r="AG11" s="28">
        <v>6</v>
      </c>
      <c r="AH11" s="28">
        <v>7</v>
      </c>
      <c r="AI11" s="28">
        <v>8</v>
      </c>
      <c r="AJ11" s="28">
        <v>9</v>
      </c>
      <c r="AK11" s="28">
        <v>10</v>
      </c>
      <c r="AL11" s="28">
        <v>11</v>
      </c>
      <c r="AM11" s="28">
        <v>12</v>
      </c>
      <c r="AN11" s="28">
        <v>13</v>
      </c>
      <c r="AO11" s="28">
        <v>14</v>
      </c>
      <c r="AP11" s="28">
        <v>15</v>
      </c>
      <c r="AQ11" s="28">
        <v>16</v>
      </c>
      <c r="AR11" s="28">
        <v>17</v>
      </c>
      <c r="AS11" s="28">
        <v>18</v>
      </c>
      <c r="AT11" s="28">
        <v>19</v>
      </c>
      <c r="AU11" s="28">
        <v>20</v>
      </c>
      <c r="AV11" s="28">
        <v>21</v>
      </c>
      <c r="AW11" s="28">
        <v>22</v>
      </c>
      <c r="AX11" s="28">
        <v>23</v>
      </c>
      <c r="AY11" s="482" t="s">
        <v>280</v>
      </c>
      <c r="AZ11" s="16" t="s">
        <v>287</v>
      </c>
      <c r="BA11" s="28">
        <v>1</v>
      </c>
      <c r="BB11" s="28">
        <v>2</v>
      </c>
      <c r="BC11" s="28">
        <v>3</v>
      </c>
      <c r="BD11" s="28">
        <v>4</v>
      </c>
      <c r="BE11" s="28">
        <v>5</v>
      </c>
      <c r="BF11" s="28">
        <v>6</v>
      </c>
      <c r="BG11" s="28">
        <v>7</v>
      </c>
      <c r="BH11" s="28">
        <v>8</v>
      </c>
      <c r="BI11" s="28">
        <v>9</v>
      </c>
      <c r="BJ11" s="28">
        <v>10</v>
      </c>
      <c r="BK11" s="28">
        <v>11</v>
      </c>
      <c r="BL11" s="28">
        <v>12</v>
      </c>
      <c r="BM11" s="28">
        <v>13</v>
      </c>
      <c r="BN11" s="28">
        <v>14</v>
      </c>
      <c r="BO11" s="28">
        <v>15</v>
      </c>
      <c r="BP11" s="28">
        <v>16</v>
      </c>
      <c r="BQ11" s="28">
        <v>17</v>
      </c>
      <c r="BR11" s="28">
        <v>18</v>
      </c>
      <c r="BS11" s="28">
        <v>19</v>
      </c>
      <c r="BT11" s="28">
        <v>20</v>
      </c>
      <c r="BU11" s="28">
        <v>21</v>
      </c>
      <c r="BV11" s="28">
        <v>22</v>
      </c>
      <c r="BW11" s="28">
        <v>23</v>
      </c>
      <c r="BX11" s="482" t="s">
        <v>280</v>
      </c>
      <c r="BY11" s="16" t="s">
        <v>290</v>
      </c>
      <c r="BZ11" s="28">
        <v>1</v>
      </c>
      <c r="CA11" s="28">
        <v>2</v>
      </c>
      <c r="CB11" s="28">
        <v>3</v>
      </c>
      <c r="CC11" s="28">
        <v>4</v>
      </c>
      <c r="CD11" s="28">
        <v>5</v>
      </c>
      <c r="CE11" s="28">
        <v>6</v>
      </c>
      <c r="CF11" s="28">
        <v>7</v>
      </c>
      <c r="CG11" s="28">
        <v>8</v>
      </c>
      <c r="CH11" s="28">
        <v>9</v>
      </c>
      <c r="CI11" s="28">
        <v>10</v>
      </c>
      <c r="CJ11" s="28">
        <v>11</v>
      </c>
      <c r="CK11" s="28">
        <v>12</v>
      </c>
      <c r="CL11" s="28">
        <v>13</v>
      </c>
      <c r="CM11" s="28">
        <v>14</v>
      </c>
      <c r="CN11" s="28">
        <v>15</v>
      </c>
      <c r="CO11" s="28">
        <v>16</v>
      </c>
      <c r="CP11" s="28">
        <v>17</v>
      </c>
      <c r="CQ11" s="28">
        <v>18</v>
      </c>
      <c r="CR11" s="28">
        <v>19</v>
      </c>
      <c r="CS11" s="28">
        <v>20</v>
      </c>
      <c r="CT11" s="28">
        <v>21</v>
      </c>
      <c r="CU11" s="28">
        <v>22</v>
      </c>
      <c r="CV11" s="28">
        <v>23</v>
      </c>
      <c r="CW11" s="482" t="s">
        <v>280</v>
      </c>
      <c r="CX11" s="16" t="s">
        <v>239</v>
      </c>
      <c r="CY11" s="28">
        <v>1</v>
      </c>
      <c r="CZ11" s="28">
        <v>2</v>
      </c>
      <c r="DA11" s="28">
        <v>3</v>
      </c>
      <c r="DB11" s="28">
        <v>4</v>
      </c>
      <c r="DC11" s="28">
        <v>5</v>
      </c>
      <c r="DD11" s="28">
        <v>6</v>
      </c>
      <c r="DE11" s="28">
        <v>7</v>
      </c>
      <c r="DF11" s="28">
        <v>8</v>
      </c>
      <c r="DG11" s="28">
        <v>9</v>
      </c>
      <c r="DH11" s="28">
        <v>10</v>
      </c>
      <c r="DI11" s="28">
        <v>11</v>
      </c>
      <c r="DJ11" s="28">
        <v>12</v>
      </c>
      <c r="DK11" s="28">
        <v>13</v>
      </c>
      <c r="DL11" s="28">
        <v>14</v>
      </c>
      <c r="DM11" s="28">
        <v>15</v>
      </c>
      <c r="DN11" s="28">
        <v>16</v>
      </c>
      <c r="DO11" s="28">
        <v>17</v>
      </c>
      <c r="DP11" s="28">
        <v>18</v>
      </c>
      <c r="DQ11" s="28">
        <v>19</v>
      </c>
      <c r="DR11" s="28">
        <v>20</v>
      </c>
      <c r="DS11" s="28">
        <v>21</v>
      </c>
      <c r="DT11" s="28">
        <v>22</v>
      </c>
      <c r="DU11" s="28">
        <v>23</v>
      </c>
      <c r="DV11" s="482" t="s">
        <v>280</v>
      </c>
      <c r="DW11" s="16" t="s">
        <v>186</v>
      </c>
      <c r="DX11" s="28">
        <v>1</v>
      </c>
      <c r="DY11" s="28">
        <v>2</v>
      </c>
      <c r="DZ11" s="28">
        <v>3</v>
      </c>
      <c r="EA11" s="28">
        <v>4</v>
      </c>
      <c r="EB11" s="28">
        <v>5</v>
      </c>
      <c r="EC11" s="28">
        <v>6</v>
      </c>
      <c r="ED11" s="28">
        <v>7</v>
      </c>
      <c r="EE11" s="28">
        <v>8</v>
      </c>
      <c r="EF11" s="28">
        <v>9</v>
      </c>
      <c r="EG11" s="28">
        <v>10</v>
      </c>
      <c r="EH11" s="28">
        <v>11</v>
      </c>
      <c r="EI11" s="28">
        <v>12</v>
      </c>
      <c r="EJ11" s="28">
        <v>13</v>
      </c>
      <c r="EK11" s="28">
        <v>14</v>
      </c>
      <c r="EL11" s="28">
        <v>15</v>
      </c>
      <c r="EM11" s="28">
        <v>16</v>
      </c>
      <c r="EN11" s="28">
        <v>17</v>
      </c>
      <c r="EO11" s="28">
        <v>18</v>
      </c>
      <c r="EP11" s="28">
        <v>19</v>
      </c>
      <c r="EQ11" s="28">
        <v>20</v>
      </c>
      <c r="ER11" s="28">
        <v>21</v>
      </c>
      <c r="ES11" s="28">
        <v>22</v>
      </c>
      <c r="ET11" s="28">
        <v>23</v>
      </c>
      <c r="EU11" s="482" t="s">
        <v>280</v>
      </c>
      <c r="EX11" s="16" t="s">
        <v>204</v>
      </c>
      <c r="EY11" t="s">
        <v>299</v>
      </c>
      <c r="FA11" s="16" t="s">
        <v>315</v>
      </c>
      <c r="FI11" s="87" t="s">
        <v>345</v>
      </c>
      <c r="FJ11" s="23" t="str">
        <f>ACT!H4</f>
        <v>1%</v>
      </c>
      <c r="FK11" s="23" t="str">
        <f>ACT!H87</f>
        <v>1%</v>
      </c>
      <c r="FL11" s="23" t="e">
        <f>ACT!H170</f>
        <v>#N/A</v>
      </c>
      <c r="FM11" s="23" t="e">
        <f>ACT!H253</f>
        <v>#N/A</v>
      </c>
      <c r="FN11" s="23" t="e">
        <f>ACT!H336</f>
        <v>#N/A</v>
      </c>
      <c r="FO11" s="23" t="str">
        <f>ACT!H419</f>
        <v>1%</v>
      </c>
      <c r="FP11" s="23" t="e">
        <f>ACT!H502</f>
        <v>#N/A</v>
      </c>
      <c r="FQ11" s="23" t="e">
        <f>ACT!H585</f>
        <v>#N/A</v>
      </c>
      <c r="FR11" s="25" t="e">
        <f>ACT!H668</f>
        <v>#N/A</v>
      </c>
      <c r="FS11" s="25" t="e">
        <f>ACT!H751</f>
        <v>#N/A</v>
      </c>
      <c r="FT11" s="23" t="s">
        <v>259</v>
      </c>
      <c r="FU11" s="23" t="s">
        <v>259</v>
      </c>
      <c r="FV11" s="23" t="s">
        <v>259</v>
      </c>
      <c r="FW11" s="23" t="s">
        <v>259</v>
      </c>
      <c r="FX11" s="23" t="s">
        <v>259</v>
      </c>
      <c r="FY11" s="23" t="s">
        <v>259</v>
      </c>
      <c r="FZ11" s="23" t="s">
        <v>259</v>
      </c>
      <c r="GA11" s="23" t="s">
        <v>259</v>
      </c>
      <c r="GB11" s="23" t="s">
        <v>259</v>
      </c>
      <c r="GC11" s="23" t="s">
        <v>259</v>
      </c>
      <c r="GD11" s="23" t="s">
        <v>259</v>
      </c>
      <c r="GE11" s="23" t="s">
        <v>259</v>
      </c>
      <c r="GF11" s="23" t="s">
        <v>259</v>
      </c>
    </row>
    <row r="12" spans="2:189" ht="15" customHeight="1" x14ac:dyDescent="0.45">
      <c r="B12" t="s">
        <v>495</v>
      </c>
      <c r="C12" s="23">
        <f>IF(OR(ISNUMBER(SEARCH("S",$C$4)),ISNUMBER(SEARCH("P",$C$4))),READ!AK6,0)</f>
        <v>0</v>
      </c>
      <c r="D12" s="23">
        <f>IF(OR(ISNUMBER(SEARCH("S",$D$4)),ISNUMBER(SEARCH("P",$D$4))),READ!AK59,0)</f>
        <v>0</v>
      </c>
      <c r="E12" s="23">
        <f>IF(OR(ISNUMBER(SEARCH("S",$E$4)),ISNUMBER(SEARCH("P",$E$4))),READ!AK112,0)</f>
        <v>0</v>
      </c>
      <c r="F12" s="23">
        <f>IF(OR(ISNUMBER(SEARCH("S",$F$4)),ISNUMBER(SEARCH("P",$F$4))),READ!AK165,0)</f>
        <v>0</v>
      </c>
      <c r="G12" s="23">
        <f>IF(OR(ISNUMBER(SEARCH("S",$G$4)),ISNUMBER(SEARCH("P",$G$4))),READ!AK218,0)</f>
        <v>0</v>
      </c>
      <c r="H12" s="23">
        <f>IF(OR(ISNUMBER(SEARCH("S",$H$4)),ISNUMBER(SEARCH("P",$H$4))),READ!AK271,0)</f>
        <v>0</v>
      </c>
      <c r="I12" s="23">
        <f>IF(OR(ISNUMBER(SEARCH("S",$I$4)),ISNUMBER(SEARCH("P",$I$4))),READ!AK324,0)</f>
        <v>0</v>
      </c>
      <c r="J12" s="23">
        <f>IF(OR(ISNUMBER(SEARCH("S",$J$4)),ISNUMBER(SEARCH("P",$J$4))),READ!AK377,0)</f>
        <v>0</v>
      </c>
      <c r="K12" s="23">
        <f>IF(OR(ISNUMBER(SEARCH("S",$K$4)),ISNUMBER(SEARCH("P",$K$4))),READ!AK430,0)</f>
        <v>0</v>
      </c>
      <c r="L12" s="23">
        <f>IF(OR(ISNUMBER(SEARCH("S",$L$4)),ISNUMBER(SEARCH("P",$L$4))),READ!AK483,0)</f>
        <v>0</v>
      </c>
      <c r="M12" s="23">
        <f>IF(OR(ISNUMBER(SEARCH("S",$M$4)),ISNUMBER(SEARCH("P",$M$4))),READ!AK536,0)</f>
        <v>0</v>
      </c>
      <c r="N12" s="23">
        <f>IF(OR(ISNUMBER(SEARCH("S",$N$4)),ISNUMBER(SEARCH("P",$N$4))),READ!AK589,0)</f>
        <v>0</v>
      </c>
      <c r="O12" s="23">
        <f>IF(OR(ISNUMBER(SEARCH("S",$O$4)),ISNUMBER(SEARCH("P",$O$4))),READ!AK642,0)</f>
        <v>0</v>
      </c>
      <c r="P12" s="23">
        <f>IF(OR(ISNUMBER(SEARCH("S",$P$4)),ISNUMBER(SEARCH("P",$P$4))),READ!AK695,0)</f>
        <v>0</v>
      </c>
      <c r="Q12" s="23">
        <f>IF(OR(ISNUMBER(SEARCH("S",$Q$4)),ISNUMBER(SEARCH("P",$Q$4))),READ!AK748,0)</f>
        <v>0</v>
      </c>
      <c r="R12" s="23">
        <f>IF(OR(ISNUMBER(SEARCH("S",$R$4)),ISNUMBER(SEARCH("P",$R$4))),READ!AK801,0)</f>
        <v>0</v>
      </c>
      <c r="S12" s="23">
        <f>IF(OR(ISNUMBER(SEARCH("S",$S$4)),ISNUMBER(SEARCH("P",$S$4))),READ!AK854,0)</f>
        <v>0</v>
      </c>
      <c r="T12" s="23">
        <f>IF(OR(ISNUMBER(SEARCH("S",$T$4)),ISNUMBER(SEARCH("P",$T$4))),READ!AK907,0)</f>
        <v>0</v>
      </c>
      <c r="U12" s="23">
        <f>IF(OR(ISNUMBER(SEARCH("S",$U$4)),ISNUMBER(SEARCH("P",$U$4))),READ!AK960,0)</f>
        <v>0</v>
      </c>
      <c r="V12" s="23">
        <f>IF(OR(ISNUMBER(SEARCH("S",$V$4)),ISNUMBER(SEARCH("P",$V$4))),READ!AK1013,0)</f>
        <v>0</v>
      </c>
      <c r="W12" s="23">
        <f>IF(OR(ISNUMBER(SEARCH("S",$W$4)),ISNUMBER(SEARCH("P",$W$4))),READ!AK1066,0)</f>
        <v>0</v>
      </c>
      <c r="X12" s="23">
        <f>IF(OR(ISNUMBER(SEARCH("S",$X$4)),ISNUMBER(SEARCH("P",$X$4))),READ!AK1119,0)</f>
        <v>0</v>
      </c>
      <c r="Y12" s="23">
        <f>IF(OR(ISNUMBER(SEARCH("S",$Y$4)),ISNUMBER(SEARCH("P",$Y$4))),READ!AK1172,0)</f>
        <v>0</v>
      </c>
      <c r="Z12" s="482" t="s">
        <v>280</v>
      </c>
      <c r="AA12" t="s">
        <v>545</v>
      </c>
      <c r="AB12" s="23">
        <f>WRITE!$AO$6</f>
        <v>0</v>
      </c>
      <c r="AC12" s="23">
        <f>WRITE!$AO$82</f>
        <v>0</v>
      </c>
      <c r="AD12" s="23">
        <f>WRITE!$AO$158</f>
        <v>0</v>
      </c>
      <c r="AE12" s="23">
        <f>WRITE!$AO$234</f>
        <v>0</v>
      </c>
      <c r="AF12" s="23">
        <f>WRITE!$AO$310</f>
        <v>0</v>
      </c>
      <c r="AG12" s="23">
        <f>WRITE!$AO$386</f>
        <v>0</v>
      </c>
      <c r="AH12" s="23">
        <f>WRITE!$AO$462</f>
        <v>0</v>
      </c>
      <c r="AI12" s="23">
        <f>WRITE!$AO$538</f>
        <v>0</v>
      </c>
      <c r="AJ12" s="23">
        <f>WRITE!$AO$614</f>
        <v>0</v>
      </c>
      <c r="AK12" s="23">
        <f>WRITE!$AO$690</f>
        <v>0</v>
      </c>
      <c r="AL12" s="23">
        <f>WRITE!$AO$766</f>
        <v>0</v>
      </c>
      <c r="AM12" s="23">
        <f>WRITE!$AO$842</f>
        <v>0</v>
      </c>
      <c r="AN12" s="23">
        <f>WRITE!$AO$918</f>
        <v>0</v>
      </c>
      <c r="AO12" s="23">
        <f>WRITE!$AO$994</f>
        <v>0</v>
      </c>
      <c r="AP12" s="23">
        <f>WRITE!$AO$1070</f>
        <v>0</v>
      </c>
      <c r="AQ12" s="23">
        <f>WRITE!$AO$1146</f>
        <v>0</v>
      </c>
      <c r="AR12" s="23">
        <f>WRITE!$AO$1222</f>
        <v>0</v>
      </c>
      <c r="AS12" s="23">
        <f>WRITE!$AO$1298</f>
        <v>0</v>
      </c>
      <c r="AT12" s="23">
        <f>WRITE!$AO$1374</f>
        <v>0</v>
      </c>
      <c r="AU12" s="23">
        <f>WRITE!$AO$1450</f>
        <v>0</v>
      </c>
      <c r="AV12" s="23">
        <f>WRITE!$AO$1526</f>
        <v>0</v>
      </c>
      <c r="AW12" s="23">
        <f>WRITE!$AO$1602</f>
        <v>0</v>
      </c>
      <c r="AX12" s="23">
        <f>WRITE!$AO$1678</f>
        <v>0</v>
      </c>
      <c r="AY12" s="482"/>
      <c r="AZ12" t="s">
        <v>70</v>
      </c>
      <c r="BA12" s="23">
        <f>MATH!$BO$6</f>
        <v>0</v>
      </c>
      <c r="BB12" s="23">
        <f>MATH!$BO$87</f>
        <v>0</v>
      </c>
      <c r="BC12" s="23">
        <f>MATH!$BO$168</f>
        <v>0</v>
      </c>
      <c r="BD12" s="23">
        <f>MATH!$BO$249</f>
        <v>0</v>
      </c>
      <c r="BE12" s="23">
        <f>MATH!$BO$330</f>
        <v>0</v>
      </c>
      <c r="BF12" s="23">
        <f>MATH!$BO$411</f>
        <v>0</v>
      </c>
      <c r="BG12" s="23">
        <f>MATH!$BO$492</f>
        <v>0</v>
      </c>
      <c r="BH12" s="23">
        <f>MATH!$BO$573</f>
        <v>0</v>
      </c>
      <c r="BI12" s="23">
        <f>MATH!$BO$654</f>
        <v>0</v>
      </c>
      <c r="BJ12" s="23">
        <f>MATH!$BO$735</f>
        <v>0</v>
      </c>
      <c r="BK12" s="23">
        <f>MATH!$BO$816</f>
        <v>0</v>
      </c>
      <c r="BL12" s="23">
        <f>MATH!$BO$897</f>
        <v>0</v>
      </c>
      <c r="BM12" s="23">
        <f>MATH!$BO$978</f>
        <v>0</v>
      </c>
      <c r="BN12" s="23">
        <f>MATH!$BO$1059</f>
        <v>0</v>
      </c>
      <c r="BO12" s="23">
        <f>MATH!$BO$1140</f>
        <v>0</v>
      </c>
      <c r="BP12" s="23">
        <f>MATH!$BO$1221</f>
        <v>0</v>
      </c>
      <c r="BQ12" s="23">
        <f>MATH!$BO$1302</f>
        <v>0</v>
      </c>
      <c r="BR12" s="23">
        <f>MATH!$BO$1383</f>
        <v>0</v>
      </c>
      <c r="BS12" s="23">
        <f>MATH!$BO$1464</f>
        <v>0</v>
      </c>
      <c r="BT12" s="23">
        <f>MATH!$BO$1545</f>
        <v>0</v>
      </c>
      <c r="BU12" s="23">
        <f>MATH!$BO$1626</f>
        <v>0</v>
      </c>
      <c r="BV12" s="23">
        <f>MATH!$BO$1707</f>
        <v>0</v>
      </c>
      <c r="BW12" s="23">
        <f>MATH!$BO$1788</f>
        <v>0</v>
      </c>
      <c r="BX12" s="482"/>
      <c r="BY12" t="str">
        <f t="shared" ref="BY12:BY75" si="17">AZ12</f>
        <v>Grid-In</v>
      </c>
      <c r="BZ12" s="23">
        <f>MATH!$BO$66</f>
        <v>0</v>
      </c>
      <c r="CA12" s="23">
        <f>MATH!$BO$147</f>
        <v>0</v>
      </c>
      <c r="CB12" s="23">
        <f>MATH!$BO$228</f>
        <v>0</v>
      </c>
      <c r="CC12" s="23">
        <f>MATH!$BO$309</f>
        <v>0</v>
      </c>
      <c r="CD12" s="23">
        <f>MATH!$BO$390</f>
        <v>0</v>
      </c>
      <c r="CE12" s="23">
        <f>MATH!$BO$471</f>
        <v>0</v>
      </c>
      <c r="CF12" s="23">
        <f>MATH!$BO$552</f>
        <v>0</v>
      </c>
      <c r="CG12" s="23">
        <f>MATH!$BO$633</f>
        <v>0</v>
      </c>
      <c r="CH12" s="23">
        <f>MATH!$BO$714</f>
        <v>0</v>
      </c>
      <c r="CI12" s="23">
        <f>MATH!$BO$795</f>
        <v>0</v>
      </c>
      <c r="CJ12" s="23">
        <f>MATH!$BO$876</f>
        <v>0</v>
      </c>
      <c r="CK12" s="23">
        <f>MATH!$BO$957</f>
        <v>0</v>
      </c>
      <c r="CL12" s="23">
        <f>MATH!$BO$1038</f>
        <v>0</v>
      </c>
      <c r="CM12" s="23">
        <f>MATH!$BO$1119</f>
        <v>0</v>
      </c>
      <c r="CN12" s="23">
        <f>MATH!$BO$1200</f>
        <v>0</v>
      </c>
      <c r="CO12" s="23">
        <f>MATH!$BO$1281</f>
        <v>0</v>
      </c>
      <c r="CP12" s="23">
        <f>MATH!$BO$1362</f>
        <v>0</v>
      </c>
      <c r="CQ12" s="23">
        <f>MATH!$BO$1443</f>
        <v>0</v>
      </c>
      <c r="CR12" s="23">
        <f>MATH!$BO$1524</f>
        <v>0</v>
      </c>
      <c r="CS12" s="23">
        <f>MATH!$BO$1605</f>
        <v>0</v>
      </c>
      <c r="CT12" s="23">
        <f>MATH!$BO$1686</f>
        <v>0</v>
      </c>
      <c r="CU12" s="23">
        <f>MATH!$BO$1767</f>
        <v>0</v>
      </c>
      <c r="CV12" s="23">
        <f>MATH!$BO$1848</f>
        <v>0</v>
      </c>
      <c r="CW12" s="482"/>
      <c r="CX12" t="str">
        <f>AZ12</f>
        <v>Grid-In</v>
      </c>
      <c r="CY12" s="23">
        <f t="shared" ref="CY12:DU12" si="18">BA12+BZ12</f>
        <v>0</v>
      </c>
      <c r="CZ12" s="23">
        <f t="shared" si="18"/>
        <v>0</v>
      </c>
      <c r="DA12" s="23">
        <f t="shared" si="18"/>
        <v>0</v>
      </c>
      <c r="DB12" s="23">
        <f t="shared" si="18"/>
        <v>0</v>
      </c>
      <c r="DC12" s="23">
        <f t="shared" si="18"/>
        <v>0</v>
      </c>
      <c r="DD12" s="23">
        <f t="shared" si="18"/>
        <v>0</v>
      </c>
      <c r="DE12" s="23">
        <f t="shared" si="18"/>
        <v>0</v>
      </c>
      <c r="DF12" s="23">
        <f t="shared" si="18"/>
        <v>0</v>
      </c>
      <c r="DG12" s="23">
        <f t="shared" si="18"/>
        <v>0</v>
      </c>
      <c r="DH12" s="23">
        <f t="shared" si="18"/>
        <v>0</v>
      </c>
      <c r="DI12" s="23">
        <f t="shared" si="18"/>
        <v>0</v>
      </c>
      <c r="DJ12" s="23">
        <f t="shared" si="18"/>
        <v>0</v>
      </c>
      <c r="DK12" s="23">
        <f t="shared" si="18"/>
        <v>0</v>
      </c>
      <c r="DL12" s="23">
        <f t="shared" si="18"/>
        <v>0</v>
      </c>
      <c r="DM12" s="23">
        <f t="shared" si="18"/>
        <v>0</v>
      </c>
      <c r="DN12" s="23">
        <f t="shared" si="18"/>
        <v>0</v>
      </c>
      <c r="DO12" s="23">
        <f t="shared" si="18"/>
        <v>0</v>
      </c>
      <c r="DP12" s="23">
        <f t="shared" si="18"/>
        <v>0</v>
      </c>
      <c r="DQ12" s="23">
        <f t="shared" si="18"/>
        <v>0</v>
      </c>
      <c r="DR12" s="23">
        <f t="shared" si="18"/>
        <v>0</v>
      </c>
      <c r="DS12" s="23">
        <f t="shared" si="18"/>
        <v>0</v>
      </c>
      <c r="DT12" s="23">
        <f t="shared" si="18"/>
        <v>0</v>
      </c>
      <c r="DU12" s="23">
        <f t="shared" si="18"/>
        <v>0</v>
      </c>
      <c r="DV12" s="482"/>
      <c r="DW12" t="s">
        <v>490</v>
      </c>
      <c r="DX12" s="23">
        <f>SCIENCE!$AH$6</f>
        <v>0</v>
      </c>
      <c r="DY12" s="23">
        <f>SCIENCE!$AH$47</f>
        <v>0</v>
      </c>
      <c r="DZ12" s="23">
        <f>SCIENCE!$AH$88</f>
        <v>0</v>
      </c>
      <c r="EA12" s="23">
        <f>SCIENCE!$AH$129</f>
        <v>0</v>
      </c>
      <c r="EB12" s="23">
        <f>SCIENCE!$AH$170</f>
        <v>0</v>
      </c>
      <c r="EC12" s="23">
        <f>SCIENCE!$AH$211</f>
        <v>0</v>
      </c>
      <c r="ED12" s="23">
        <f>SCIENCE!$AH$252</f>
        <v>0</v>
      </c>
      <c r="EE12" s="23">
        <f>SCIENCE!$AH$293</f>
        <v>0</v>
      </c>
      <c r="EF12" s="23">
        <f>SCIENCE!$AH$334</f>
        <v>0</v>
      </c>
      <c r="EG12" s="23">
        <f>SCIENCE!$AH$375</f>
        <v>0</v>
      </c>
      <c r="EH12" s="23">
        <f>SCIENCE!$AH$416</f>
        <v>0</v>
      </c>
      <c r="EI12" s="23">
        <f>SCIENCE!$AH$457</f>
        <v>0</v>
      </c>
      <c r="EJ12" s="23">
        <f>SCIENCE!$AH$498</f>
        <v>0</v>
      </c>
      <c r="EK12" s="23">
        <f>SCIENCE!$AH$539</f>
        <v>0</v>
      </c>
      <c r="EL12" s="23">
        <f>SCIENCE!$AH$580</f>
        <v>0</v>
      </c>
      <c r="EM12" s="23">
        <f>SCIENCE!$AH$621</f>
        <v>0</v>
      </c>
      <c r="EN12" s="23">
        <f>SCIENCE!$AH$662</f>
        <v>0</v>
      </c>
      <c r="EO12" s="23">
        <f>SCIENCE!$AH$703</f>
        <v>0</v>
      </c>
      <c r="EP12" s="23">
        <f>SCIENCE!$AH$744</f>
        <v>0</v>
      </c>
      <c r="EQ12" s="23">
        <f>SCIENCE!$AH$785</f>
        <v>0</v>
      </c>
      <c r="ER12" s="23">
        <f>SCIENCE!$AH$826</f>
        <v>0</v>
      </c>
      <c r="ES12" s="23">
        <f>SCIENCE!$AH$867</f>
        <v>0</v>
      </c>
      <c r="ET12" s="23">
        <f>SCIENCE!$AH$908</f>
        <v>0</v>
      </c>
      <c r="EU12" s="482"/>
      <c r="EX12" s="16" t="s">
        <v>203</v>
      </c>
      <c r="EY12" t="s">
        <v>300</v>
      </c>
      <c r="FA12" s="477" t="str">
        <f>IF(INPUT!D4&lt;&gt;"",INDEX(EY3:EY25,MATCH(INPUT!D4,EX3:EX25,),0),"")</f>
        <v/>
      </c>
      <c r="FB12" s="478"/>
      <c r="FC12" s="478"/>
      <c r="FD12" s="478"/>
      <c r="FE12" s="478"/>
      <c r="FF12" s="478"/>
      <c r="FG12" s="479"/>
      <c r="FI12" s="87" t="s">
        <v>360</v>
      </c>
      <c r="FJ12" s="23" t="str">
        <f>ACT!H7</f>
        <v>1%</v>
      </c>
      <c r="FK12" s="23" t="str">
        <f>ACT!H90</f>
        <v>1%</v>
      </c>
      <c r="FL12" s="23" t="e">
        <f>ACT!H173</f>
        <v>#N/A</v>
      </c>
      <c r="FM12" s="23" t="e">
        <f>ACT!H256</f>
        <v>#N/A</v>
      </c>
      <c r="FN12" s="23" t="e">
        <f>ACT!H339</f>
        <v>#N/A</v>
      </c>
      <c r="FO12" s="23" t="str">
        <f>ACT!H422</f>
        <v>1%</v>
      </c>
      <c r="FP12" s="23" t="e">
        <f>ACT!H505</f>
        <v>#N/A</v>
      </c>
      <c r="FQ12" s="23" t="e">
        <f>ACT!H588</f>
        <v>#N/A</v>
      </c>
      <c r="FR12" s="25" t="e">
        <f>ACT!H671</f>
        <v>#N/A</v>
      </c>
      <c r="FS12" s="25" t="e">
        <f>ACT!H754</f>
        <v>#N/A</v>
      </c>
      <c r="FT12" s="25" t="e">
        <f>PSAT!H6</f>
        <v>#N/A</v>
      </c>
      <c r="FU12" s="25" t="str">
        <f>PSAT!H89</f>
        <v>94%</v>
      </c>
      <c r="FV12" s="25" t="e">
        <f>PSAT!H172</f>
        <v>#N/A</v>
      </c>
      <c r="FW12" s="25" t="e">
        <f>PSAT!H255</f>
        <v>#N/A</v>
      </c>
      <c r="FX12" s="25" t="e">
        <f>PSAT!H338</f>
        <v>#N/A</v>
      </c>
      <c r="FY12" s="25" t="str">
        <f>SAT!H6</f>
        <v>1­%</v>
      </c>
      <c r="FZ12" s="25" t="str">
        <f>SAT!H89</f>
        <v>1­%</v>
      </c>
      <c r="GA12" s="25" t="str">
        <f>SAT!H172</f>
        <v>1­%</v>
      </c>
      <c r="GB12" s="25" t="str">
        <f>SAT!H255</f>
        <v>1­%</v>
      </c>
      <c r="GC12" s="25" t="str">
        <f>SAT!H338</f>
        <v>1­%</v>
      </c>
      <c r="GD12" s="25" t="e">
        <f>SAT!H421</f>
        <v>#N/A</v>
      </c>
      <c r="GE12" s="25" t="e">
        <f>SAT!H504</f>
        <v>#N/A</v>
      </c>
      <c r="GF12" s="25" t="str">
        <f>SAT!H587</f>
        <v>1­%</v>
      </c>
    </row>
    <row r="13" spans="2:189" x14ac:dyDescent="0.45">
      <c r="B13" t="s">
        <v>496</v>
      </c>
      <c r="C13" s="23">
        <f>IF(OR(ISNUMBER(SEARCH("S",$C$4)),ISNUMBER(SEARCH("P",$C$4))),READ!AL6,0)</f>
        <v>0</v>
      </c>
      <c r="D13" s="23">
        <f>IF(OR(ISNUMBER(SEARCH("S",$D$4)),ISNUMBER(SEARCH("P",$D$4))),READ!AL59,0)</f>
        <v>0</v>
      </c>
      <c r="E13" s="23">
        <f>IF(OR(ISNUMBER(SEARCH("S",$E$4)),ISNUMBER(SEARCH("P",$E$4))),READ!AL112,0)</f>
        <v>0</v>
      </c>
      <c r="F13" s="23">
        <f>IF(OR(ISNUMBER(SEARCH("S",$F$4)),ISNUMBER(SEARCH("P",$F$4))),READ!AL165,0)</f>
        <v>0</v>
      </c>
      <c r="G13" s="23">
        <f>IF(OR(ISNUMBER(SEARCH("S",$G$4)),ISNUMBER(SEARCH("P",$G$4))),READ!AL218,0)</f>
        <v>0</v>
      </c>
      <c r="H13" s="23">
        <f>IF(OR(ISNUMBER(SEARCH("S",$H$4)),ISNUMBER(SEARCH("P",$H$4))),READ!AL271,0)</f>
        <v>0</v>
      </c>
      <c r="I13" s="23">
        <f>IF(OR(ISNUMBER(SEARCH("S",$I$4)),ISNUMBER(SEARCH("P",$I$4))),READ!AL324,0)</f>
        <v>0</v>
      </c>
      <c r="J13" s="23">
        <f>IF(OR(ISNUMBER(SEARCH("S",$J$4)),ISNUMBER(SEARCH("P",$J$4))),READ!AL377,0)</f>
        <v>0</v>
      </c>
      <c r="K13" s="23">
        <f>IF(OR(ISNUMBER(SEARCH("S",$K$4)),ISNUMBER(SEARCH("P",$K$4))),READ!AL430,0)</f>
        <v>0</v>
      </c>
      <c r="L13" s="23">
        <f>IF(OR(ISNUMBER(SEARCH("S",$L$4)),ISNUMBER(SEARCH("P",$L$4))),READ!AL483,0)</f>
        <v>0</v>
      </c>
      <c r="M13" s="23">
        <f>IF(OR(ISNUMBER(SEARCH("S",$M$4)),ISNUMBER(SEARCH("P",$M$4))),READ!AL536,0)</f>
        <v>0</v>
      </c>
      <c r="N13" s="23">
        <f>IF(OR(ISNUMBER(SEARCH("S",$N$4)),ISNUMBER(SEARCH("P",$N$4))),READ!AL589,0)</f>
        <v>0</v>
      </c>
      <c r="O13" s="23">
        <f>IF(OR(ISNUMBER(SEARCH("S",$O$4)),ISNUMBER(SEARCH("P",$O$4))),READ!AL642,0)</f>
        <v>0</v>
      </c>
      <c r="P13" s="23">
        <f>IF(OR(ISNUMBER(SEARCH("S",$P$4)),ISNUMBER(SEARCH("P",$P$4))),READ!AL695,0)</f>
        <v>0</v>
      </c>
      <c r="Q13" s="23">
        <f>IF(OR(ISNUMBER(SEARCH("S",$Q$4)),ISNUMBER(SEARCH("P",$Q$4))),READ!AL748,0)</f>
        <v>0</v>
      </c>
      <c r="R13" s="23">
        <f>IF(OR(ISNUMBER(SEARCH("S",$R$4)),ISNUMBER(SEARCH("P",$R$4))),READ!AL801,0)</f>
        <v>0</v>
      </c>
      <c r="S13" s="23">
        <f>IF(OR(ISNUMBER(SEARCH("S",$S$4)),ISNUMBER(SEARCH("P",$S$4))),READ!AL854,0)</f>
        <v>0</v>
      </c>
      <c r="T13" s="23">
        <f>IF(OR(ISNUMBER(SEARCH("S",$T$4)),ISNUMBER(SEARCH("P",$T$4))),READ!AL907,0)</f>
        <v>0</v>
      </c>
      <c r="U13" s="23">
        <f>IF(OR(ISNUMBER(SEARCH("S",$U$4)),ISNUMBER(SEARCH("P",$U$4))),READ!AL960,0)</f>
        <v>0</v>
      </c>
      <c r="V13" s="23">
        <f>IF(OR(ISNUMBER(SEARCH("S",$V$4)),ISNUMBER(SEARCH("P",$V$4))),READ!AL1013,0)</f>
        <v>0</v>
      </c>
      <c r="W13" s="23">
        <f>IF(OR(ISNUMBER(SEARCH("S",$W$4)),ISNUMBER(SEARCH("P",$W$4))),READ!AL1066,0)</f>
        <v>0</v>
      </c>
      <c r="X13" s="23">
        <f>IF(OR(ISNUMBER(SEARCH("S",$X$4)),ISNUMBER(SEARCH("P",$X$4))),READ!AL1119,0)</f>
        <v>0</v>
      </c>
      <c r="Y13" s="23">
        <f>IF(OR(ISNUMBER(SEARCH("S",$Y$4)),ISNUMBER(SEARCH("P",$Y$4))),READ!AL1172,0)</f>
        <v>0</v>
      </c>
      <c r="Z13" s="482"/>
      <c r="AA13" t="s">
        <v>484</v>
      </c>
      <c r="AB13" s="23">
        <f>WRITE!$AP$6</f>
        <v>0</v>
      </c>
      <c r="AC13" s="23">
        <f>WRITE!$AP$82</f>
        <v>0</v>
      </c>
      <c r="AD13" s="23">
        <f>WRITE!$AP$158</f>
        <v>0</v>
      </c>
      <c r="AE13" s="23">
        <f>WRITE!$AP$234</f>
        <v>0</v>
      </c>
      <c r="AF13" s="23">
        <f>WRITE!$AP$310</f>
        <v>0</v>
      </c>
      <c r="AG13" s="23">
        <f>WRITE!$AP$386</f>
        <v>0</v>
      </c>
      <c r="AH13" s="23">
        <f>WRITE!$AP$462</f>
        <v>0</v>
      </c>
      <c r="AI13" s="23">
        <f>WRITE!$AP$538</f>
        <v>0</v>
      </c>
      <c r="AJ13" s="23">
        <f>WRITE!$AP$614</f>
        <v>0</v>
      </c>
      <c r="AK13" s="23">
        <f>WRITE!$AP$690</f>
        <v>0</v>
      </c>
      <c r="AL13" s="23">
        <f>WRITE!$AP$766</f>
        <v>0</v>
      </c>
      <c r="AM13" s="23">
        <f>WRITE!$AP$842</f>
        <v>0</v>
      </c>
      <c r="AN13" s="23">
        <f>WRITE!$AP$918</f>
        <v>0</v>
      </c>
      <c r="AO13" s="23">
        <f>WRITE!$AP$994</f>
        <v>0</v>
      </c>
      <c r="AP13" s="23">
        <f>WRITE!$AP$1070</f>
        <v>0</v>
      </c>
      <c r="AQ13" s="23">
        <f>WRITE!$AP$1146</f>
        <v>0</v>
      </c>
      <c r="AR13" s="23">
        <f>WRITE!$AP$1222</f>
        <v>0</v>
      </c>
      <c r="AS13" s="23">
        <f>WRITE!$AP$1298</f>
        <v>0</v>
      </c>
      <c r="AT13" s="23">
        <f>WRITE!$AP$1374</f>
        <v>0</v>
      </c>
      <c r="AU13" s="23">
        <f>WRITE!$AP$1450</f>
        <v>0</v>
      </c>
      <c r="AV13" s="23">
        <f>WRITE!$AP$1526</f>
        <v>0</v>
      </c>
      <c r="AW13" s="23">
        <f>WRITE!$AP$1602</f>
        <v>0</v>
      </c>
      <c r="AX13" s="23">
        <f>WRITE!$AP$1678</f>
        <v>0</v>
      </c>
      <c r="AY13" s="482"/>
      <c r="AZ13" t="s">
        <v>522</v>
      </c>
      <c r="BA13" s="23">
        <f>MATH!$BP$6</f>
        <v>0</v>
      </c>
      <c r="BB13" s="23">
        <f>MATH!$BP$87</f>
        <v>0</v>
      </c>
      <c r="BC13" s="23">
        <f>MATH!$BP$168</f>
        <v>0</v>
      </c>
      <c r="BD13" s="23">
        <f>MATH!$BP$249</f>
        <v>0</v>
      </c>
      <c r="BE13" s="23">
        <f>MATH!$BP$330</f>
        <v>0</v>
      </c>
      <c r="BF13" s="23">
        <f>MATH!$BP$411</f>
        <v>0</v>
      </c>
      <c r="BG13" s="23">
        <f>MATH!$BP$492</f>
        <v>0</v>
      </c>
      <c r="BH13" s="23">
        <f>MATH!$BP$573</f>
        <v>0</v>
      </c>
      <c r="BI13" s="23">
        <f>MATH!$BP$654</f>
        <v>0</v>
      </c>
      <c r="BJ13" s="23">
        <f>MATH!$BP$735</f>
        <v>0</v>
      </c>
      <c r="BK13" s="23">
        <f>MATH!$BP$816</f>
        <v>0</v>
      </c>
      <c r="BL13" s="23">
        <f>MATH!$BP$897</f>
        <v>0</v>
      </c>
      <c r="BM13" s="23">
        <f>MATH!$BP$978</f>
        <v>0</v>
      </c>
      <c r="BN13" s="23">
        <f>MATH!$BP$1059</f>
        <v>0</v>
      </c>
      <c r="BO13" s="23">
        <f>MATH!$BP$1140</f>
        <v>0</v>
      </c>
      <c r="BP13" s="23">
        <f>MATH!$BP$1221</f>
        <v>0</v>
      </c>
      <c r="BQ13" s="23">
        <f>MATH!$BP$1302</f>
        <v>0</v>
      </c>
      <c r="BR13" s="23">
        <f>MATH!$BP$1383</f>
        <v>0</v>
      </c>
      <c r="BS13" s="23">
        <f>MATH!$BP$1464</f>
        <v>0</v>
      </c>
      <c r="BT13" s="23">
        <f>MATH!$BP$1545</f>
        <v>0</v>
      </c>
      <c r="BU13" s="23">
        <f>MATH!$BP$1626</f>
        <v>0</v>
      </c>
      <c r="BV13" s="23">
        <f>MATH!$BP$1707</f>
        <v>0</v>
      </c>
      <c r="BW13" s="23">
        <f>MATH!$BP$1788</f>
        <v>0</v>
      </c>
      <c r="BX13" s="482"/>
      <c r="BY13" t="str">
        <f t="shared" si="17"/>
        <v>Calculator Dependence</v>
      </c>
      <c r="BZ13" s="23">
        <f>MATH!$BP$66</f>
        <v>0</v>
      </c>
      <c r="CA13" s="23">
        <f>MATH!$BP$147</f>
        <v>0</v>
      </c>
      <c r="CB13" s="23">
        <f>MATH!$BP$228</f>
        <v>0</v>
      </c>
      <c r="CC13" s="23">
        <f>MATH!$BP$309</f>
        <v>0</v>
      </c>
      <c r="CD13" s="23">
        <f>MATH!$BP$390</f>
        <v>0</v>
      </c>
      <c r="CE13" s="23">
        <f>MATH!$BP$471</f>
        <v>0</v>
      </c>
      <c r="CF13" s="23">
        <f>MATH!$BP$552</f>
        <v>0</v>
      </c>
      <c r="CG13" s="23">
        <f>MATH!$BP$633</f>
        <v>0</v>
      </c>
      <c r="CH13" s="23">
        <f>MATH!$BP$714</f>
        <v>0</v>
      </c>
      <c r="CI13" s="23">
        <f>MATH!$BP$795</f>
        <v>0</v>
      </c>
      <c r="CJ13" s="23">
        <f>MATH!$BP$876</f>
        <v>0</v>
      </c>
      <c r="CK13" s="23">
        <f>MATH!$BP$957</f>
        <v>0</v>
      </c>
      <c r="CL13" s="23">
        <f>MATH!$BP$1038</f>
        <v>0</v>
      </c>
      <c r="CM13" s="23">
        <f>MATH!$BP$1119</f>
        <v>0</v>
      </c>
      <c r="CN13" s="23">
        <f>MATH!$BP$1200</f>
        <v>0</v>
      </c>
      <c r="CO13" s="23">
        <f>MATH!$BP$1281</f>
        <v>0</v>
      </c>
      <c r="CP13" s="23">
        <f>MATH!$BP$1362</f>
        <v>0</v>
      </c>
      <c r="CQ13" s="23">
        <f>MATH!$BP$1443</f>
        <v>0</v>
      </c>
      <c r="CR13" s="23">
        <f>MATH!$BP$1524</f>
        <v>0</v>
      </c>
      <c r="CS13" s="23">
        <f>MATH!$BP$1605</f>
        <v>0</v>
      </c>
      <c r="CT13" s="23">
        <f>MATH!$BP$1686</f>
        <v>0</v>
      </c>
      <c r="CU13" s="23">
        <f>MATH!$BP$1767</f>
        <v>0</v>
      </c>
      <c r="CV13" s="23">
        <f>MATH!$BP$1848</f>
        <v>0</v>
      </c>
      <c r="CW13" s="482"/>
      <c r="CX13" t="str">
        <f t="shared" ref="CX13:CX76" si="19">AZ13</f>
        <v>Calculator Dependence</v>
      </c>
      <c r="CY13" s="23">
        <f t="shared" ref="CY13:CY76" si="20">BA13+BZ13</f>
        <v>0</v>
      </c>
      <c r="CZ13" s="23">
        <f t="shared" ref="CZ13:CZ76" si="21">BB13+CA13</f>
        <v>0</v>
      </c>
      <c r="DA13" s="23">
        <f t="shared" ref="DA13:DA76" si="22">BC13+CB13</f>
        <v>0</v>
      </c>
      <c r="DB13" s="23">
        <f t="shared" ref="DB13:DB76" si="23">BD13+CC13</f>
        <v>0</v>
      </c>
      <c r="DC13" s="23">
        <f t="shared" ref="DC13:DC76" si="24">BE13+CD13</f>
        <v>0</v>
      </c>
      <c r="DD13" s="23">
        <f t="shared" ref="DD13:DD76" si="25">BF13+CE13</f>
        <v>0</v>
      </c>
      <c r="DE13" s="23">
        <f t="shared" ref="DE13:DE76" si="26">BG13+CF13</f>
        <v>0</v>
      </c>
      <c r="DF13" s="23">
        <f t="shared" ref="DF13:DF76" si="27">BH13+CG13</f>
        <v>0</v>
      </c>
      <c r="DG13" s="23">
        <f t="shared" ref="DG13:DG76" si="28">BI13+CH13</f>
        <v>0</v>
      </c>
      <c r="DH13" s="23">
        <f t="shared" ref="DH13:DH76" si="29">BJ13+CI13</f>
        <v>0</v>
      </c>
      <c r="DI13" s="23">
        <f t="shared" ref="DI13:DI76" si="30">BK13+CJ13</f>
        <v>0</v>
      </c>
      <c r="DJ13" s="23">
        <f t="shared" ref="DJ13:DJ76" si="31">BL13+CK13</f>
        <v>0</v>
      </c>
      <c r="DK13" s="23">
        <f t="shared" ref="DK13:DK76" si="32">BM13+CL13</f>
        <v>0</v>
      </c>
      <c r="DL13" s="23">
        <f t="shared" ref="DL13:DL76" si="33">BN13+CM13</f>
        <v>0</v>
      </c>
      <c r="DM13" s="23">
        <f t="shared" ref="DM13:DM76" si="34">BO13+CN13</f>
        <v>0</v>
      </c>
      <c r="DN13" s="23">
        <f t="shared" ref="DN13:DN76" si="35">BP13+CO13</f>
        <v>0</v>
      </c>
      <c r="DO13" s="23">
        <f t="shared" ref="DO13:DO76" si="36">BQ13+CP13</f>
        <v>0</v>
      </c>
      <c r="DP13" s="23">
        <f t="shared" ref="DP13:DP76" si="37">BR13+CQ13</f>
        <v>0</v>
      </c>
      <c r="DQ13" s="23">
        <f t="shared" ref="DQ13:DQ76" si="38">BS13+CR13</f>
        <v>0</v>
      </c>
      <c r="DR13" s="23">
        <f t="shared" ref="DR13:DR76" si="39">BT13+CS13</f>
        <v>0</v>
      </c>
      <c r="DS13" s="23">
        <f t="shared" ref="DS13:DS76" si="40">BU13+CT13</f>
        <v>0</v>
      </c>
      <c r="DT13" s="23">
        <f t="shared" ref="DT13:DT76" si="41">BV13+CU13</f>
        <v>0</v>
      </c>
      <c r="DU13" s="23">
        <f t="shared" ref="DU13:DU76" si="42">BW13+CV13</f>
        <v>0</v>
      </c>
      <c r="DV13" s="482"/>
      <c r="DW13" t="s">
        <v>491</v>
      </c>
      <c r="DX13" s="23">
        <f>SCIENCE!$AI$6</f>
        <v>0</v>
      </c>
      <c r="DY13" s="23">
        <f>SCIENCE!$AI$47</f>
        <v>0</v>
      </c>
      <c r="DZ13" s="23">
        <f>SCIENCE!$AI$88</f>
        <v>0</v>
      </c>
      <c r="EA13" s="23">
        <f>SCIENCE!$AI$129</f>
        <v>0</v>
      </c>
      <c r="EB13" s="23">
        <f>SCIENCE!$AI$170</f>
        <v>0</v>
      </c>
      <c r="EC13" s="23">
        <f>SCIENCE!$AI$211</f>
        <v>0</v>
      </c>
      <c r="ED13" s="23">
        <f>SCIENCE!$AI$252</f>
        <v>0</v>
      </c>
      <c r="EE13" s="23">
        <f>SCIENCE!$AI$293</f>
        <v>0</v>
      </c>
      <c r="EF13" s="23">
        <f>SCIENCE!$AI$334</f>
        <v>0</v>
      </c>
      <c r="EG13" s="23">
        <f>SCIENCE!$AI$375</f>
        <v>0</v>
      </c>
      <c r="EH13" s="23">
        <f>SCIENCE!$AI$416</f>
        <v>0</v>
      </c>
      <c r="EI13" s="23">
        <f>SCIENCE!$AI$457</f>
        <v>0</v>
      </c>
      <c r="EJ13" s="23">
        <f>SCIENCE!$AI$498</f>
        <v>0</v>
      </c>
      <c r="EK13" s="23">
        <f>SCIENCE!$AI$539</f>
        <v>0</v>
      </c>
      <c r="EL13" s="23">
        <f>SCIENCE!$AI$580</f>
        <v>0</v>
      </c>
      <c r="EM13" s="23">
        <f>SCIENCE!$AI$621</f>
        <v>0</v>
      </c>
      <c r="EN13" s="23">
        <f>SCIENCE!$AI$662</f>
        <v>0</v>
      </c>
      <c r="EO13" s="23">
        <f>SCIENCE!$AI$703</f>
        <v>0</v>
      </c>
      <c r="EP13" s="23">
        <f>SCIENCE!$AI$744</f>
        <v>0</v>
      </c>
      <c r="EQ13" s="23">
        <f>SCIENCE!$AI$785</f>
        <v>0</v>
      </c>
      <c r="ER13" s="23">
        <f>SCIENCE!$AI$826</f>
        <v>0</v>
      </c>
      <c r="ES13" s="23">
        <f>SCIENCE!$AI$867</f>
        <v>0</v>
      </c>
      <c r="ET13" s="23">
        <f>SCIENCE!$AI$908</f>
        <v>0</v>
      </c>
      <c r="EU13" s="482"/>
      <c r="EX13" s="16" t="s">
        <v>211</v>
      </c>
      <c r="EY13" t="s">
        <v>259</v>
      </c>
      <c r="FA13" s="30"/>
      <c r="FB13" s="458" t="s">
        <v>240</v>
      </c>
      <c r="FC13" s="459"/>
      <c r="FD13" s="460"/>
      <c r="FE13" s="480" t="s">
        <v>242</v>
      </c>
      <c r="FF13" s="481"/>
      <c r="FG13" s="30" t="s">
        <v>254</v>
      </c>
      <c r="FI13" s="87" t="s">
        <v>239</v>
      </c>
      <c r="FJ13" s="23" t="str">
        <f>ACT!H5</f>
        <v>1%</v>
      </c>
      <c r="FK13" s="23" t="str">
        <f>ACT!H88</f>
        <v>1%</v>
      </c>
      <c r="FL13" s="23" t="e">
        <f>ACT!H171</f>
        <v>#N/A</v>
      </c>
      <c r="FM13" s="23" t="e">
        <f>ACT!H254</f>
        <v>#N/A</v>
      </c>
      <c r="FN13" s="23" t="e">
        <f>ACT!H337</f>
        <v>#N/A</v>
      </c>
      <c r="FO13" s="23" t="str">
        <f>ACT!H420</f>
        <v>1%</v>
      </c>
      <c r="FP13" s="23" t="e">
        <f>ACT!H503</f>
        <v>#N/A</v>
      </c>
      <c r="FQ13" s="23" t="e">
        <f>ACT!H586</f>
        <v>#N/A</v>
      </c>
      <c r="FR13" s="25" t="e">
        <f>ACT!H669</f>
        <v>#N/A</v>
      </c>
      <c r="FS13" s="25" t="e">
        <f>ACT!H752</f>
        <v>#N/A</v>
      </c>
      <c r="FT13" s="25" t="e">
        <f>PSAT!H7</f>
        <v>#N/A</v>
      </c>
      <c r="FU13" s="25" t="str">
        <f>PSAT!H90</f>
        <v>90%</v>
      </c>
      <c r="FV13" s="25" t="e">
        <f>PSAT!H173</f>
        <v>#N/A</v>
      </c>
      <c r="FW13" s="25" t="e">
        <f>PSAT!H256</f>
        <v>#N/A</v>
      </c>
      <c r="FX13" s="25" t="e">
        <f>PSAT!H339</f>
        <v>#N/A</v>
      </c>
      <c r="FY13" s="25" t="str">
        <f>SAT!H7</f>
        <v>1­%</v>
      </c>
      <c r="FZ13" s="25" t="str">
        <f>SAT!H90</f>
        <v>1­%</v>
      </c>
      <c r="GA13" s="25" t="str">
        <f>SAT!H173</f>
        <v>1­%</v>
      </c>
      <c r="GB13" s="25" t="str">
        <f>SAT!H256</f>
        <v>1­%</v>
      </c>
      <c r="GC13" s="25" t="str">
        <f>SAT!H339</f>
        <v>1­%</v>
      </c>
      <c r="GD13" s="25" t="e">
        <f>SAT!H422</f>
        <v>#N/A</v>
      </c>
      <c r="GE13" s="25" t="e">
        <f>SAT!H505</f>
        <v>#N/A</v>
      </c>
      <c r="GF13" s="25" t="str">
        <f>SAT!H588</f>
        <v>1­%</v>
      </c>
    </row>
    <row r="14" spans="2:189" x14ac:dyDescent="0.45">
      <c r="B14" t="s">
        <v>497</v>
      </c>
      <c r="C14" s="23">
        <f>IF(OR(ISNUMBER(SEARCH("S",$C$4)),ISNUMBER(SEARCH("P",$C$4))),READ!AM6,0)</f>
        <v>0</v>
      </c>
      <c r="D14" s="23">
        <f>IF(OR(ISNUMBER(SEARCH("S",$D$4)),ISNUMBER(SEARCH("P",$D$4))),READ!AM59,0)</f>
        <v>0</v>
      </c>
      <c r="E14" s="23">
        <f>IF(OR(ISNUMBER(SEARCH("S",$E$4)),ISNUMBER(SEARCH("P",$E$4))),READ!AM112,0)</f>
        <v>0</v>
      </c>
      <c r="F14" s="23">
        <f>IF(OR(ISNUMBER(SEARCH("S",$F$4)),ISNUMBER(SEARCH("P",$F$4))),READ!AM165,0)</f>
        <v>0</v>
      </c>
      <c r="G14" s="23">
        <f>IF(OR(ISNUMBER(SEARCH("S",$G$4)),ISNUMBER(SEARCH("P",$G$4))),READ!AM218,0)</f>
        <v>0</v>
      </c>
      <c r="H14" s="23">
        <f>IF(OR(ISNUMBER(SEARCH("S",$H$4)),ISNUMBER(SEARCH("P",$H$4))),READ!AM271,0)</f>
        <v>0</v>
      </c>
      <c r="I14" s="23">
        <f>IF(OR(ISNUMBER(SEARCH("S",$I$4)),ISNUMBER(SEARCH("P",$I$4))),READ!AM324,0)</f>
        <v>0</v>
      </c>
      <c r="J14" s="23">
        <f>IF(OR(ISNUMBER(SEARCH("S",$J$4)),ISNUMBER(SEARCH("P",$J$4))),READ!AM377,0)</f>
        <v>0</v>
      </c>
      <c r="K14" s="23">
        <f>IF(OR(ISNUMBER(SEARCH("S",$K$4)),ISNUMBER(SEARCH("P",$K$4))),READ!AM430,0)</f>
        <v>0</v>
      </c>
      <c r="L14" s="23">
        <f>IF(OR(ISNUMBER(SEARCH("S",$L$4)),ISNUMBER(SEARCH("P",$L$4))),READ!AM483,0)</f>
        <v>0</v>
      </c>
      <c r="M14" s="23">
        <f>IF(OR(ISNUMBER(SEARCH("S",$M$4)),ISNUMBER(SEARCH("P",$M$4))),READ!AM536,0)</f>
        <v>0</v>
      </c>
      <c r="N14" s="23">
        <f>IF(OR(ISNUMBER(SEARCH("S",$N$4)),ISNUMBER(SEARCH("P",$N$4))),READ!AM589,0)</f>
        <v>0</v>
      </c>
      <c r="O14" s="23">
        <f>IF(OR(ISNUMBER(SEARCH("S",$O$4)),ISNUMBER(SEARCH("P",$O$4))),READ!AM642,0)</f>
        <v>0</v>
      </c>
      <c r="P14" s="23">
        <f>IF(OR(ISNUMBER(SEARCH("S",$P$4)),ISNUMBER(SEARCH("P",$P$4))),READ!AM695,0)</f>
        <v>0</v>
      </c>
      <c r="Q14" s="23">
        <f>IF(OR(ISNUMBER(SEARCH("S",$Q$4)),ISNUMBER(SEARCH("P",$Q$4))),READ!AM748,0)</f>
        <v>0</v>
      </c>
      <c r="R14" s="23">
        <f>IF(OR(ISNUMBER(SEARCH("S",$R$4)),ISNUMBER(SEARCH("P",$R$4))),READ!AM801,0)</f>
        <v>0</v>
      </c>
      <c r="S14" s="23">
        <f>IF(OR(ISNUMBER(SEARCH("S",$S$4)),ISNUMBER(SEARCH("P",$S$4))),READ!AM854,0)</f>
        <v>0</v>
      </c>
      <c r="T14" s="23">
        <f>IF(OR(ISNUMBER(SEARCH("S",$T$4)),ISNUMBER(SEARCH("P",$T$4))),READ!AM907,0)</f>
        <v>0</v>
      </c>
      <c r="U14" s="23">
        <f>IF(OR(ISNUMBER(SEARCH("S",$U$4)),ISNUMBER(SEARCH("P",$U$4))),READ!AM960,0)</f>
        <v>0</v>
      </c>
      <c r="V14" s="23">
        <f>IF(OR(ISNUMBER(SEARCH("S",$V$4)),ISNUMBER(SEARCH("P",$V$4))),READ!AM1013,0)</f>
        <v>0</v>
      </c>
      <c r="W14" s="23">
        <f>IF(OR(ISNUMBER(SEARCH("S",$W$4)),ISNUMBER(SEARCH("P",$W$4))),READ!AM1066,0)</f>
        <v>0</v>
      </c>
      <c r="X14" s="23">
        <f>IF(OR(ISNUMBER(SEARCH("S",$X$4)),ISNUMBER(SEARCH("P",$X$4))),READ!AM1119,0)</f>
        <v>0</v>
      </c>
      <c r="Y14" s="23">
        <f>IF(OR(ISNUMBER(SEARCH("S",$Y$4)),ISNUMBER(SEARCH("P",$Y$4))),READ!AM1172,0)</f>
        <v>0</v>
      </c>
      <c r="Z14" s="482"/>
      <c r="AA14" t="s">
        <v>36</v>
      </c>
      <c r="AB14" s="23">
        <f>WRITE!$AQ$6</f>
        <v>0</v>
      </c>
      <c r="AC14" s="23">
        <f>WRITE!$AQ$82</f>
        <v>0</v>
      </c>
      <c r="AD14" s="23">
        <f>WRITE!$AQ$158</f>
        <v>0</v>
      </c>
      <c r="AE14" s="23">
        <f>WRITE!$AQ$234</f>
        <v>0</v>
      </c>
      <c r="AF14" s="23">
        <f>WRITE!$AQ$310</f>
        <v>0</v>
      </c>
      <c r="AG14" s="23">
        <f>WRITE!$AQ$386</f>
        <v>0</v>
      </c>
      <c r="AH14" s="23">
        <f>WRITE!$AQ$462</f>
        <v>0</v>
      </c>
      <c r="AI14" s="23">
        <f>WRITE!$AQ$538</f>
        <v>0</v>
      </c>
      <c r="AJ14" s="23">
        <f>WRITE!$AQ$614</f>
        <v>0</v>
      </c>
      <c r="AK14" s="23">
        <f>WRITE!$AQ$690</f>
        <v>0</v>
      </c>
      <c r="AL14" s="23">
        <f>WRITE!$AQ$766</f>
        <v>0</v>
      </c>
      <c r="AM14" s="23">
        <f>WRITE!$AQ$842</f>
        <v>0</v>
      </c>
      <c r="AN14" s="23">
        <f>WRITE!$AQ$918</f>
        <v>0</v>
      </c>
      <c r="AO14" s="23">
        <f>WRITE!$AQ$994</f>
        <v>0</v>
      </c>
      <c r="AP14" s="23">
        <f>WRITE!$AQ$1070</f>
        <v>0</v>
      </c>
      <c r="AQ14" s="23">
        <f>WRITE!$AQ$1146</f>
        <v>0</v>
      </c>
      <c r="AR14" s="23">
        <f>WRITE!$AQ$1222</f>
        <v>0</v>
      </c>
      <c r="AS14" s="23">
        <f>WRITE!$AQ$1298</f>
        <v>0</v>
      </c>
      <c r="AT14" s="23">
        <f>WRITE!$AQ$1374</f>
        <v>0</v>
      </c>
      <c r="AU14" s="23">
        <f>WRITE!$AQ$1450</f>
        <v>0</v>
      </c>
      <c r="AV14" s="23">
        <f>WRITE!$AQ$1526</f>
        <v>0</v>
      </c>
      <c r="AW14" s="23">
        <f>WRITE!$AQ$1602</f>
        <v>0</v>
      </c>
      <c r="AX14" s="23">
        <f>WRITE!$AQ$1678</f>
        <v>0</v>
      </c>
      <c r="AY14" s="482"/>
      <c r="AZ14" t="s">
        <v>71</v>
      </c>
      <c r="BA14" s="23">
        <f>MATH!$BQ$6</f>
        <v>0</v>
      </c>
      <c r="BB14" s="23">
        <f>MATH!$BQ$87</f>
        <v>0</v>
      </c>
      <c r="BC14" s="23">
        <f>MATH!$BQ$168</f>
        <v>0</v>
      </c>
      <c r="BD14" s="23">
        <f>MATH!$BQ$249</f>
        <v>0</v>
      </c>
      <c r="BE14" s="23">
        <f>MATH!$BQ$330</f>
        <v>0</v>
      </c>
      <c r="BF14" s="23">
        <f>MATH!$BQ$411</f>
        <v>0</v>
      </c>
      <c r="BG14" s="23">
        <f>MATH!$BQ$492</f>
        <v>0</v>
      </c>
      <c r="BH14" s="23">
        <f>MATH!$BQ$573</f>
        <v>0</v>
      </c>
      <c r="BI14" s="23">
        <f>MATH!$BQ$654</f>
        <v>0</v>
      </c>
      <c r="BJ14" s="23">
        <f>MATH!$BQ$735</f>
        <v>0</v>
      </c>
      <c r="BK14" s="23">
        <f>MATH!$BQ$816</f>
        <v>0</v>
      </c>
      <c r="BL14" s="23">
        <f>MATH!$BQ$897</f>
        <v>0</v>
      </c>
      <c r="BM14" s="23">
        <f>MATH!$BQ$978</f>
        <v>0</v>
      </c>
      <c r="BN14" s="23">
        <f>MATH!$BQ$1059</f>
        <v>0</v>
      </c>
      <c r="BO14" s="23">
        <f>MATH!$BQ$1140</f>
        <v>0</v>
      </c>
      <c r="BP14" s="23">
        <f>MATH!$BQ$1221</f>
        <v>0</v>
      </c>
      <c r="BQ14" s="23">
        <f>MATH!$BQ$1302</f>
        <v>0</v>
      </c>
      <c r="BR14" s="23">
        <f>MATH!$BQ$1383</f>
        <v>0</v>
      </c>
      <c r="BS14" s="23">
        <f>MATH!$BQ$1464</f>
        <v>0</v>
      </c>
      <c r="BT14" s="23">
        <f>MATH!$BQ$1545</f>
        <v>0</v>
      </c>
      <c r="BU14" s="23">
        <f>MATH!$BQ$1626</f>
        <v>0</v>
      </c>
      <c r="BV14" s="23">
        <f>MATH!$BQ$1707</f>
        <v>0</v>
      </c>
      <c r="BW14" s="23">
        <f>MATH!$BQ$1788</f>
        <v>0</v>
      </c>
      <c r="BX14" s="482"/>
      <c r="BY14" t="str">
        <f t="shared" si="17"/>
        <v>Word Problem</v>
      </c>
      <c r="BZ14" s="23">
        <f>MATH!$BQ$66</f>
        <v>0</v>
      </c>
      <c r="CA14" s="23">
        <f>MATH!$BQ$147</f>
        <v>0</v>
      </c>
      <c r="CB14" s="23">
        <f>MATH!$BQ$228</f>
        <v>0</v>
      </c>
      <c r="CC14" s="23">
        <f>MATH!$BQ$309</f>
        <v>0</v>
      </c>
      <c r="CD14" s="23">
        <f>MATH!$BQ$390</f>
        <v>0</v>
      </c>
      <c r="CE14" s="23">
        <f>MATH!$BQ$471</f>
        <v>0</v>
      </c>
      <c r="CF14" s="23">
        <f>MATH!$BQ$552</f>
        <v>0</v>
      </c>
      <c r="CG14" s="23">
        <f>MATH!$BQ$633</f>
        <v>0</v>
      </c>
      <c r="CH14" s="23">
        <f>MATH!$BQ$714</f>
        <v>0</v>
      </c>
      <c r="CI14" s="23">
        <f>MATH!$BQ$795</f>
        <v>0</v>
      </c>
      <c r="CJ14" s="23">
        <f>MATH!$BQ$876</f>
        <v>0</v>
      </c>
      <c r="CK14" s="23">
        <f>MATH!$BQ$957</f>
        <v>0</v>
      </c>
      <c r="CL14" s="23">
        <f>MATH!$BQ$1038</f>
        <v>0</v>
      </c>
      <c r="CM14" s="23">
        <f>MATH!$BQ$1119</f>
        <v>0</v>
      </c>
      <c r="CN14" s="23">
        <f>MATH!$BQ$1200</f>
        <v>0</v>
      </c>
      <c r="CO14" s="23">
        <f>MATH!$BQ$1281</f>
        <v>0</v>
      </c>
      <c r="CP14" s="23">
        <f>MATH!$BQ$1362</f>
        <v>0</v>
      </c>
      <c r="CQ14" s="23">
        <f>MATH!$BQ$1443</f>
        <v>0</v>
      </c>
      <c r="CR14" s="23">
        <f>MATH!$BQ$1524</f>
        <v>0</v>
      </c>
      <c r="CS14" s="23">
        <f>MATH!$BQ$1605</f>
        <v>0</v>
      </c>
      <c r="CT14" s="23">
        <f>MATH!$BQ$1686</f>
        <v>0</v>
      </c>
      <c r="CU14" s="23">
        <f>MATH!$BQ$1767</f>
        <v>0</v>
      </c>
      <c r="CV14" s="23">
        <f>MATH!$BQ$1848</f>
        <v>0</v>
      </c>
      <c r="CW14" s="482"/>
      <c r="CX14" t="str">
        <f t="shared" si="19"/>
        <v>Word Problem</v>
      </c>
      <c r="CY14" s="23">
        <f t="shared" si="20"/>
        <v>0</v>
      </c>
      <c r="CZ14" s="23">
        <f t="shared" si="21"/>
        <v>0</v>
      </c>
      <c r="DA14" s="23">
        <f t="shared" si="22"/>
        <v>0</v>
      </c>
      <c r="DB14" s="23">
        <f t="shared" si="23"/>
        <v>0</v>
      </c>
      <c r="DC14" s="23">
        <f t="shared" si="24"/>
        <v>0</v>
      </c>
      <c r="DD14" s="23">
        <f t="shared" si="25"/>
        <v>0</v>
      </c>
      <c r="DE14" s="23">
        <f t="shared" si="26"/>
        <v>0</v>
      </c>
      <c r="DF14" s="23">
        <f t="shared" si="27"/>
        <v>0</v>
      </c>
      <c r="DG14" s="23">
        <f t="shared" si="28"/>
        <v>0</v>
      </c>
      <c r="DH14" s="23">
        <f t="shared" si="29"/>
        <v>0</v>
      </c>
      <c r="DI14" s="23">
        <f t="shared" si="30"/>
        <v>0</v>
      </c>
      <c r="DJ14" s="23">
        <f t="shared" si="31"/>
        <v>0</v>
      </c>
      <c r="DK14" s="23">
        <f t="shared" si="32"/>
        <v>0</v>
      </c>
      <c r="DL14" s="23">
        <f t="shared" si="33"/>
        <v>0</v>
      </c>
      <c r="DM14" s="23">
        <f t="shared" si="34"/>
        <v>0</v>
      </c>
      <c r="DN14" s="23">
        <f t="shared" si="35"/>
        <v>0</v>
      </c>
      <c r="DO14" s="23">
        <f t="shared" si="36"/>
        <v>0</v>
      </c>
      <c r="DP14" s="23">
        <f t="shared" si="37"/>
        <v>0</v>
      </c>
      <c r="DQ14" s="23">
        <f t="shared" si="38"/>
        <v>0</v>
      </c>
      <c r="DR14" s="23">
        <f t="shared" si="39"/>
        <v>0</v>
      </c>
      <c r="DS14" s="23">
        <f t="shared" si="40"/>
        <v>0</v>
      </c>
      <c r="DT14" s="23">
        <f t="shared" si="41"/>
        <v>0</v>
      </c>
      <c r="DU14" s="23">
        <f t="shared" si="42"/>
        <v>0</v>
      </c>
      <c r="DV14" s="482"/>
      <c r="DW14" t="s">
        <v>492</v>
      </c>
      <c r="DX14" s="23">
        <f>SCIENCE!$AJ$6</f>
        <v>0</v>
      </c>
      <c r="DY14" s="23">
        <f>SCIENCE!$AJ$47</f>
        <v>0</v>
      </c>
      <c r="DZ14" s="23">
        <f>SCIENCE!$AJ$88</f>
        <v>0</v>
      </c>
      <c r="EA14" s="23">
        <f>SCIENCE!$AJ$129</f>
        <v>0</v>
      </c>
      <c r="EB14" s="23">
        <f>SCIENCE!$AJ$170</f>
        <v>0</v>
      </c>
      <c r="EC14" s="23">
        <f>SCIENCE!$AJ$211</f>
        <v>0</v>
      </c>
      <c r="ED14" s="23">
        <f>SCIENCE!$AJ$252</f>
        <v>0</v>
      </c>
      <c r="EE14" s="23">
        <f>SCIENCE!$AJ$293</f>
        <v>0</v>
      </c>
      <c r="EF14" s="23">
        <f>SCIENCE!$AJ$334</f>
        <v>0</v>
      </c>
      <c r="EG14" s="23">
        <f>SCIENCE!$AJ$375</f>
        <v>0</v>
      </c>
      <c r="EH14" s="23">
        <f>SCIENCE!$AJ$416</f>
        <v>0</v>
      </c>
      <c r="EI14" s="23">
        <f>SCIENCE!$AJ$457</f>
        <v>0</v>
      </c>
      <c r="EJ14" s="23">
        <f>SCIENCE!$AJ$498</f>
        <v>0</v>
      </c>
      <c r="EK14" s="23">
        <f>SCIENCE!$AJ$539</f>
        <v>0</v>
      </c>
      <c r="EL14" s="23">
        <f>SCIENCE!$AJ$580</f>
        <v>0</v>
      </c>
      <c r="EM14" s="23">
        <f>SCIENCE!$AJ$621</f>
        <v>0</v>
      </c>
      <c r="EN14" s="23">
        <f>SCIENCE!$AJ$662</f>
        <v>0</v>
      </c>
      <c r="EO14" s="23">
        <f>SCIENCE!$AJ$703</f>
        <v>0</v>
      </c>
      <c r="EP14" s="23">
        <f>SCIENCE!$AJ$744</f>
        <v>0</v>
      </c>
      <c r="EQ14" s="23">
        <f>SCIENCE!$AJ$785</f>
        <v>0</v>
      </c>
      <c r="ER14" s="23">
        <f>SCIENCE!$AJ$826</f>
        <v>0</v>
      </c>
      <c r="ES14" s="23">
        <f>SCIENCE!$AJ$867</f>
        <v>0</v>
      </c>
      <c r="ET14" s="23">
        <f>SCIENCE!$AJ$908</f>
        <v>0</v>
      </c>
      <c r="EU14" s="482"/>
      <c r="EX14" s="16" t="s">
        <v>212</v>
      </c>
      <c r="EY14" t="s">
        <v>259</v>
      </c>
      <c r="FA14" s="75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5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5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26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1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4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76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2" t="s">
        <v>354</v>
      </c>
      <c r="FJ14" s="23" t="str">
        <f>ACT!H8</f>
        <v>1%</v>
      </c>
      <c r="FK14" s="23" t="str">
        <f>ACT!H91</f>
        <v>1%</v>
      </c>
      <c r="FL14" s="23" t="e">
        <f>ACT!H174</f>
        <v>#N/A</v>
      </c>
      <c r="FM14" s="23" t="e">
        <f>ACT!H257</f>
        <v>#N/A</v>
      </c>
      <c r="FN14" s="23" t="e">
        <f>ACT!H340</f>
        <v>#N/A</v>
      </c>
      <c r="FO14" s="23" t="str">
        <f>ACT!H423</f>
        <v>1%</v>
      </c>
      <c r="FP14" s="23" t="e">
        <f>ACT!H506</f>
        <v>#N/A</v>
      </c>
      <c r="FQ14" s="23" t="e">
        <f>ACT!H589</f>
        <v>#N/A</v>
      </c>
      <c r="FR14" s="25" t="e">
        <f>ACT!H672</f>
        <v>#N/A</v>
      </c>
      <c r="FS14" s="25" t="e">
        <f>ACT!H755</f>
        <v>#N/A</v>
      </c>
      <c r="FT14" s="25" t="str">
        <f>PSAT!H8</f>
        <v>1-%</v>
      </c>
      <c r="FU14" s="25" t="str">
        <f>PSAT!H91</f>
        <v>92%</v>
      </c>
      <c r="FV14" s="25" t="e">
        <f>PSAT!H174</f>
        <v>#N/A</v>
      </c>
      <c r="FW14" s="25" t="e">
        <f>PSAT!H257</f>
        <v>#N/A</v>
      </c>
      <c r="FX14" s="25" t="e">
        <f>PSAT!H340</f>
        <v>#N/A</v>
      </c>
      <c r="FY14" s="25" t="str">
        <f>SAT!H8</f>
        <v>1­%</v>
      </c>
      <c r="FZ14" s="25" t="str">
        <f>SAT!H91</f>
        <v>1­%</v>
      </c>
      <c r="GA14" s="25" t="str">
        <f>SAT!H174</f>
        <v>1­%</v>
      </c>
      <c r="GB14" s="25" t="str">
        <f>SAT!H257</f>
        <v>1­%</v>
      </c>
      <c r="GC14" s="25" t="str">
        <f>SAT!H340</f>
        <v>1­%</v>
      </c>
      <c r="GD14" s="25" t="e">
        <f>SAT!H423</f>
        <v>#N/A</v>
      </c>
      <c r="GE14" s="25" t="e">
        <f>SAT!H506</f>
        <v>#N/A</v>
      </c>
      <c r="GF14" s="25" t="str">
        <f>SAT!H589</f>
        <v>1­%</v>
      </c>
      <c r="GG14" s="8"/>
    </row>
    <row r="15" spans="2:189" x14ac:dyDescent="0.45">
      <c r="B15" t="s">
        <v>498</v>
      </c>
      <c r="C15" s="23">
        <f>IF(OR(ISNUMBER(SEARCH("S",$C$4)),ISNUMBER(SEARCH("P",$C$4))),READ!AN6,0)</f>
        <v>0</v>
      </c>
      <c r="D15" s="23">
        <f>IF(OR(ISNUMBER(SEARCH("S",$D$4)),ISNUMBER(SEARCH("P",$D$4))),READ!AN59,0)</f>
        <v>0</v>
      </c>
      <c r="E15" s="23">
        <f>IF(OR(ISNUMBER(SEARCH("S",$E$4)),ISNUMBER(SEARCH("P",$E$4))),READ!AN112,0)</f>
        <v>0</v>
      </c>
      <c r="F15" s="23">
        <f>IF(OR(ISNUMBER(SEARCH("S",$F$4)),ISNUMBER(SEARCH("P",$F$4))),READ!AN165,0)</f>
        <v>0</v>
      </c>
      <c r="G15" s="23">
        <f>IF(OR(ISNUMBER(SEARCH("S",$G$4)),ISNUMBER(SEARCH("P",$G$4))),READ!AN218,0)</f>
        <v>0</v>
      </c>
      <c r="H15" s="23">
        <f>IF(OR(ISNUMBER(SEARCH("S",$H$4)),ISNUMBER(SEARCH("P",$H$4))),READ!AN271,0)</f>
        <v>0</v>
      </c>
      <c r="I15" s="23">
        <f>IF(OR(ISNUMBER(SEARCH("S",$I$4)),ISNUMBER(SEARCH("P",$I$4))),READ!AN324,0)</f>
        <v>0</v>
      </c>
      <c r="J15" s="23">
        <f>IF(OR(ISNUMBER(SEARCH("S",$J$4)),ISNUMBER(SEARCH("P",$J$4))),READ!AN377,0)</f>
        <v>0</v>
      </c>
      <c r="K15" s="23">
        <f>IF(OR(ISNUMBER(SEARCH("S",$K$4)),ISNUMBER(SEARCH("P",$K$4))),READ!AN430,0)</f>
        <v>0</v>
      </c>
      <c r="L15" s="23">
        <f>IF(OR(ISNUMBER(SEARCH("S",$L$4)),ISNUMBER(SEARCH("P",$L$4))),READ!AN483,0)</f>
        <v>0</v>
      </c>
      <c r="M15" s="23">
        <f>IF(OR(ISNUMBER(SEARCH("S",$M$4)),ISNUMBER(SEARCH("P",$M$4))),READ!AN536,0)</f>
        <v>0</v>
      </c>
      <c r="N15" s="23">
        <f>IF(OR(ISNUMBER(SEARCH("S",$N$4)),ISNUMBER(SEARCH("P",$N$4))),READ!AN589,0)</f>
        <v>0</v>
      </c>
      <c r="O15" s="23">
        <f>IF(OR(ISNUMBER(SEARCH("S",$O$4)),ISNUMBER(SEARCH("P",$O$4))),READ!AN642,0)</f>
        <v>0</v>
      </c>
      <c r="P15" s="23">
        <f>IF(OR(ISNUMBER(SEARCH("S",$P$4)),ISNUMBER(SEARCH("P",$P$4))),READ!AN695,0)</f>
        <v>0</v>
      </c>
      <c r="Q15" s="23">
        <f>IF(OR(ISNUMBER(SEARCH("S",$Q$4)),ISNUMBER(SEARCH("P",$Q$4))),READ!AN748,0)</f>
        <v>0</v>
      </c>
      <c r="R15" s="23">
        <f>IF(OR(ISNUMBER(SEARCH("S",$R$4)),ISNUMBER(SEARCH("P",$R$4))),READ!AN801,0)</f>
        <v>0</v>
      </c>
      <c r="S15" s="23">
        <f>IF(OR(ISNUMBER(SEARCH("S",$S$4)),ISNUMBER(SEARCH("P",$S$4))),READ!AN854,0)</f>
        <v>0</v>
      </c>
      <c r="T15" s="23">
        <f>IF(OR(ISNUMBER(SEARCH("S",$T$4)),ISNUMBER(SEARCH("P",$T$4))),READ!AN907,0)</f>
        <v>0</v>
      </c>
      <c r="U15" s="23">
        <f>IF(OR(ISNUMBER(SEARCH("S",$U$4)),ISNUMBER(SEARCH("P",$U$4))),READ!AN960,0)</f>
        <v>0</v>
      </c>
      <c r="V15" s="23">
        <f>IF(OR(ISNUMBER(SEARCH("S",$V$4)),ISNUMBER(SEARCH("P",$V$4))),READ!AN1013,0)</f>
        <v>0</v>
      </c>
      <c r="W15" s="23">
        <f>IF(OR(ISNUMBER(SEARCH("S",$W$4)),ISNUMBER(SEARCH("P",$W$4))),READ!AN1066,0)</f>
        <v>0</v>
      </c>
      <c r="X15" s="23">
        <f>IF(OR(ISNUMBER(SEARCH("S",$X$4)),ISNUMBER(SEARCH("P",$X$4))),READ!AN1119,0)</f>
        <v>0</v>
      </c>
      <c r="Y15" s="23">
        <f>IF(OR(ISNUMBER(SEARCH("S",$Y$4)),ISNUMBER(SEARCH("P",$Y$4))),READ!AN1172,0)</f>
        <v>0</v>
      </c>
      <c r="Z15" s="482"/>
      <c r="AA15" t="s">
        <v>37</v>
      </c>
      <c r="AB15" s="23">
        <f>WRITE!$AR$6</f>
        <v>0</v>
      </c>
      <c r="AC15" s="23">
        <f>WRITE!$AR$82</f>
        <v>0</v>
      </c>
      <c r="AD15" s="23">
        <f>WRITE!$AR$158</f>
        <v>0</v>
      </c>
      <c r="AE15" s="23">
        <f>WRITE!$AR$234</f>
        <v>0</v>
      </c>
      <c r="AF15" s="23">
        <f>WRITE!$AR$310</f>
        <v>0</v>
      </c>
      <c r="AG15" s="23">
        <f>WRITE!$AR$386</f>
        <v>0</v>
      </c>
      <c r="AH15" s="23">
        <f>WRITE!$AR$462</f>
        <v>0</v>
      </c>
      <c r="AI15" s="23">
        <f>WRITE!$AR$538</f>
        <v>0</v>
      </c>
      <c r="AJ15" s="23">
        <f>WRITE!$AR$614</f>
        <v>0</v>
      </c>
      <c r="AK15" s="23">
        <f>WRITE!$AR$690</f>
        <v>0</v>
      </c>
      <c r="AL15" s="23">
        <f>WRITE!$AR$766</f>
        <v>0</v>
      </c>
      <c r="AM15" s="23">
        <f>WRITE!$AR$842</f>
        <v>0</v>
      </c>
      <c r="AN15" s="23">
        <f>WRITE!$AR$918</f>
        <v>0</v>
      </c>
      <c r="AO15" s="23">
        <f>WRITE!$AR$994</f>
        <v>0</v>
      </c>
      <c r="AP15" s="23">
        <f>WRITE!$AR$1070</f>
        <v>0</v>
      </c>
      <c r="AQ15" s="23">
        <f>WRITE!$AR$1146</f>
        <v>0</v>
      </c>
      <c r="AR15" s="23">
        <f>WRITE!$AR$1222</f>
        <v>0</v>
      </c>
      <c r="AS15" s="23">
        <f>WRITE!$AR$1298</f>
        <v>0</v>
      </c>
      <c r="AT15" s="23">
        <f>WRITE!$AR$1374</f>
        <v>0</v>
      </c>
      <c r="AU15" s="23">
        <f>WRITE!$AR$1450</f>
        <v>0</v>
      </c>
      <c r="AV15" s="23">
        <f>WRITE!$AR$1526</f>
        <v>0</v>
      </c>
      <c r="AW15" s="23">
        <f>WRITE!$AR$1602</f>
        <v>0</v>
      </c>
      <c r="AX15" s="23">
        <f>WRITE!$AR$1678</f>
        <v>0</v>
      </c>
      <c r="AY15" s="482"/>
      <c r="AZ15" t="s">
        <v>521</v>
      </c>
      <c r="BA15" s="23">
        <f>MATH!$BR$6</f>
        <v>0</v>
      </c>
      <c r="BB15" s="23">
        <f>MATH!$BR$87</f>
        <v>0</v>
      </c>
      <c r="BC15" s="23">
        <f>MATH!$BR$168</f>
        <v>0</v>
      </c>
      <c r="BD15" s="23">
        <f>MATH!$BR$249</f>
        <v>0</v>
      </c>
      <c r="BE15" s="23">
        <f>MATH!$BR$330</f>
        <v>0</v>
      </c>
      <c r="BF15" s="23">
        <f>MATH!$BR$411</f>
        <v>0</v>
      </c>
      <c r="BG15" s="23">
        <f>MATH!$BR$492</f>
        <v>0</v>
      </c>
      <c r="BH15" s="23">
        <f>MATH!$BR$573</f>
        <v>0</v>
      </c>
      <c r="BI15" s="23">
        <f>MATH!$BR$654</f>
        <v>0</v>
      </c>
      <c r="BJ15" s="23">
        <f>MATH!$BR$735</f>
        <v>0</v>
      </c>
      <c r="BK15" s="23">
        <f>MATH!$BR$816</f>
        <v>0</v>
      </c>
      <c r="BL15" s="23">
        <f>MATH!$BR$897</f>
        <v>0</v>
      </c>
      <c r="BM15" s="23">
        <f>MATH!$BR$978</f>
        <v>0</v>
      </c>
      <c r="BN15" s="23">
        <f>MATH!$BR$1059</f>
        <v>0</v>
      </c>
      <c r="BO15" s="23">
        <f>MATH!$BR$1140</f>
        <v>0</v>
      </c>
      <c r="BP15" s="23">
        <f>MATH!$BR$1221</f>
        <v>0</v>
      </c>
      <c r="BQ15" s="23">
        <f>MATH!$BR$1302</f>
        <v>0</v>
      </c>
      <c r="BR15" s="23">
        <f>MATH!$BR$1383</f>
        <v>0</v>
      </c>
      <c r="BS15" s="23">
        <f>MATH!$BR$1464</f>
        <v>0</v>
      </c>
      <c r="BT15" s="23">
        <f>MATH!$BR$1545</f>
        <v>0</v>
      </c>
      <c r="BU15" s="23">
        <f>MATH!$BR$1626</f>
        <v>0</v>
      </c>
      <c r="BV15" s="23">
        <f>MATH!$BR$1707</f>
        <v>0</v>
      </c>
      <c r="BW15" s="23">
        <f>MATH!$BR$1788</f>
        <v>0</v>
      </c>
      <c r="BX15" s="482"/>
      <c r="BY15" t="str">
        <f t="shared" si="17"/>
        <v>All Variables</v>
      </c>
      <c r="BZ15" s="23">
        <f>MATH!$BR$66</f>
        <v>0</v>
      </c>
      <c r="CA15" s="23">
        <f>MATH!$BR$147</f>
        <v>0</v>
      </c>
      <c r="CB15" s="23">
        <f>MATH!$BR$228</f>
        <v>0</v>
      </c>
      <c r="CC15" s="23">
        <f>MATH!$BR$309</f>
        <v>0</v>
      </c>
      <c r="CD15" s="23">
        <f>MATH!$BR$390</f>
        <v>0</v>
      </c>
      <c r="CE15" s="23">
        <f>MATH!$BR$471</f>
        <v>0</v>
      </c>
      <c r="CF15" s="23">
        <f>MATH!$BR$552</f>
        <v>0</v>
      </c>
      <c r="CG15" s="23">
        <f>MATH!$BR$633</f>
        <v>0</v>
      </c>
      <c r="CH15" s="23">
        <f>MATH!$BR$714</f>
        <v>0</v>
      </c>
      <c r="CI15" s="23">
        <f>MATH!$BR$795</f>
        <v>0</v>
      </c>
      <c r="CJ15" s="23">
        <f>MATH!$BR$876</f>
        <v>0</v>
      </c>
      <c r="CK15" s="23">
        <f>MATH!$BR$957</f>
        <v>0</v>
      </c>
      <c r="CL15" s="23">
        <f>MATH!$BR$1038</f>
        <v>0</v>
      </c>
      <c r="CM15" s="23">
        <f>MATH!$BR$1119</f>
        <v>0</v>
      </c>
      <c r="CN15" s="23">
        <f>MATH!$BR$1200</f>
        <v>0</v>
      </c>
      <c r="CO15" s="23">
        <f>MATH!$BR$1281</f>
        <v>0</v>
      </c>
      <c r="CP15" s="23">
        <f>MATH!$BR$1362</f>
        <v>0</v>
      </c>
      <c r="CQ15" s="23">
        <f>MATH!$BR$1443</f>
        <v>0</v>
      </c>
      <c r="CR15" s="23">
        <f>MATH!$BR$1524</f>
        <v>0</v>
      </c>
      <c r="CS15" s="23">
        <f>MATH!$BR$1605</f>
        <v>0</v>
      </c>
      <c r="CT15" s="23">
        <f>MATH!$BR$1686</f>
        <v>0</v>
      </c>
      <c r="CU15" s="23">
        <f>MATH!$BR$1767</f>
        <v>0</v>
      </c>
      <c r="CV15" s="23">
        <f>MATH!$BR$1848</f>
        <v>0</v>
      </c>
      <c r="CW15" s="482"/>
      <c r="CX15" t="str">
        <f t="shared" si="19"/>
        <v>All Variables</v>
      </c>
      <c r="CY15" s="23">
        <f t="shared" si="20"/>
        <v>0</v>
      </c>
      <c r="CZ15" s="23">
        <f t="shared" si="21"/>
        <v>0</v>
      </c>
      <c r="DA15" s="23">
        <f t="shared" si="22"/>
        <v>0</v>
      </c>
      <c r="DB15" s="23">
        <f t="shared" si="23"/>
        <v>0</v>
      </c>
      <c r="DC15" s="23">
        <f t="shared" si="24"/>
        <v>0</v>
      </c>
      <c r="DD15" s="23">
        <f t="shared" si="25"/>
        <v>0</v>
      </c>
      <c r="DE15" s="23">
        <f t="shared" si="26"/>
        <v>0</v>
      </c>
      <c r="DF15" s="23">
        <f t="shared" si="27"/>
        <v>0</v>
      </c>
      <c r="DG15" s="23">
        <f t="shared" si="28"/>
        <v>0</v>
      </c>
      <c r="DH15" s="23">
        <f t="shared" si="29"/>
        <v>0</v>
      </c>
      <c r="DI15" s="23">
        <f t="shared" si="30"/>
        <v>0</v>
      </c>
      <c r="DJ15" s="23">
        <f t="shared" si="31"/>
        <v>0</v>
      </c>
      <c r="DK15" s="23">
        <f t="shared" si="32"/>
        <v>0</v>
      </c>
      <c r="DL15" s="23">
        <f t="shared" si="33"/>
        <v>0</v>
      </c>
      <c r="DM15" s="23">
        <f t="shared" si="34"/>
        <v>0</v>
      </c>
      <c r="DN15" s="23">
        <f t="shared" si="35"/>
        <v>0</v>
      </c>
      <c r="DO15" s="23">
        <f t="shared" si="36"/>
        <v>0</v>
      </c>
      <c r="DP15" s="23">
        <f t="shared" si="37"/>
        <v>0</v>
      </c>
      <c r="DQ15" s="23">
        <f t="shared" si="38"/>
        <v>0</v>
      </c>
      <c r="DR15" s="23">
        <f t="shared" si="39"/>
        <v>0</v>
      </c>
      <c r="DS15" s="23">
        <f t="shared" si="40"/>
        <v>0</v>
      </c>
      <c r="DT15" s="23">
        <f t="shared" si="41"/>
        <v>0</v>
      </c>
      <c r="DU15" s="23">
        <f t="shared" si="42"/>
        <v>0</v>
      </c>
      <c r="DV15" s="482"/>
      <c r="DW15" t="s">
        <v>493</v>
      </c>
      <c r="DX15" s="23">
        <f>SCIENCE!$AK$6</f>
        <v>0</v>
      </c>
      <c r="DY15" s="23">
        <f>SCIENCE!$AK$47</f>
        <v>0</v>
      </c>
      <c r="DZ15" s="23">
        <f>SCIENCE!$AK$88</f>
        <v>0</v>
      </c>
      <c r="EA15" s="23">
        <f>SCIENCE!$AK$129</f>
        <v>0</v>
      </c>
      <c r="EB15" s="23">
        <f>SCIENCE!$AK$170</f>
        <v>0</v>
      </c>
      <c r="EC15" s="23">
        <f>SCIENCE!$AK$211</f>
        <v>0</v>
      </c>
      <c r="ED15" s="23">
        <f>SCIENCE!$AK$252</f>
        <v>0</v>
      </c>
      <c r="EE15" s="23">
        <f>SCIENCE!$AK$293</f>
        <v>0</v>
      </c>
      <c r="EF15" s="23">
        <f>SCIENCE!$AK$334</f>
        <v>0</v>
      </c>
      <c r="EG15" s="23">
        <f>SCIENCE!$AK$375</f>
        <v>0</v>
      </c>
      <c r="EH15" s="23">
        <f>SCIENCE!$AK$416</f>
        <v>0</v>
      </c>
      <c r="EI15" s="23">
        <f>SCIENCE!$AK$457</f>
        <v>0</v>
      </c>
      <c r="EJ15" s="23">
        <f>SCIENCE!$AK$498</f>
        <v>0</v>
      </c>
      <c r="EK15" s="23">
        <f>SCIENCE!$AK$539</f>
        <v>0</v>
      </c>
      <c r="EL15" s="23">
        <f>SCIENCE!$AK$580</f>
        <v>0</v>
      </c>
      <c r="EM15" s="23">
        <f>SCIENCE!$AK$621</f>
        <v>0</v>
      </c>
      <c r="EN15" s="23">
        <f>SCIENCE!$AK$662</f>
        <v>0</v>
      </c>
      <c r="EO15" s="23">
        <f>SCIENCE!$AK$703</f>
        <v>0</v>
      </c>
      <c r="EP15" s="23">
        <f>SCIENCE!$AK$744</f>
        <v>0</v>
      </c>
      <c r="EQ15" s="23">
        <f>SCIENCE!$AK$785</f>
        <v>0</v>
      </c>
      <c r="ER15" s="23">
        <f>SCIENCE!$AK$826</f>
        <v>0</v>
      </c>
      <c r="ES15" s="23">
        <f>SCIENCE!$AK$867</f>
        <v>0</v>
      </c>
      <c r="ET15" s="23">
        <f>SCIENCE!$AK$908</f>
        <v>0</v>
      </c>
      <c r="EU15" s="482"/>
      <c r="EX15" s="16" t="s">
        <v>218</v>
      </c>
      <c r="EY15" t="s">
        <v>259</v>
      </c>
      <c r="FA15" s="77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5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5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27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1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4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76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499</v>
      </c>
      <c r="C16" s="23">
        <f>IF(OR(ISNUMBER(SEARCH("S",$C$4)),ISNUMBER(SEARCH("P",$C$4))),READ!AO6,0)</f>
        <v>0</v>
      </c>
      <c r="D16" s="23">
        <f>IF(OR(ISNUMBER(SEARCH("S",$D$4)),ISNUMBER(SEARCH("P",$D$4))),READ!AO59,0)</f>
        <v>0</v>
      </c>
      <c r="E16" s="23">
        <f>IF(OR(ISNUMBER(SEARCH("S",$E$4)),ISNUMBER(SEARCH("P",$E$4))),READ!AO112,0)</f>
        <v>0</v>
      </c>
      <c r="F16" s="23">
        <f>IF(OR(ISNUMBER(SEARCH("S",$F$4)),ISNUMBER(SEARCH("P",$F$4))),READ!AO165,0)</f>
        <v>0</v>
      </c>
      <c r="G16" s="23">
        <f>IF(OR(ISNUMBER(SEARCH("S",$G$4)),ISNUMBER(SEARCH("P",$G$4))),READ!AO218,0)</f>
        <v>0</v>
      </c>
      <c r="H16" s="23">
        <f>IF(OR(ISNUMBER(SEARCH("S",$H$4)),ISNUMBER(SEARCH("P",$H$4))),READ!AO271,0)</f>
        <v>0</v>
      </c>
      <c r="I16" s="23">
        <f>IF(OR(ISNUMBER(SEARCH("S",$I$4)),ISNUMBER(SEARCH("P",$I$4))),READ!AO324,0)</f>
        <v>0</v>
      </c>
      <c r="J16" s="23">
        <f>IF(OR(ISNUMBER(SEARCH("S",$J$4)),ISNUMBER(SEARCH("P",$J$4))),READ!AO377,0)</f>
        <v>0</v>
      </c>
      <c r="K16" s="23">
        <f>IF(OR(ISNUMBER(SEARCH("S",$K$4)),ISNUMBER(SEARCH("P",$K$4))),READ!AO430,0)</f>
        <v>0</v>
      </c>
      <c r="L16" s="23">
        <f>IF(OR(ISNUMBER(SEARCH("S",$L$4)),ISNUMBER(SEARCH("P",$L$4))),READ!AO483,0)</f>
        <v>0</v>
      </c>
      <c r="M16" s="23">
        <f>IF(OR(ISNUMBER(SEARCH("S",$M$4)),ISNUMBER(SEARCH("P",$M$4))),READ!AO536,0)</f>
        <v>0</v>
      </c>
      <c r="N16" s="23">
        <f>IF(OR(ISNUMBER(SEARCH("S",$N$4)),ISNUMBER(SEARCH("P",$N$4))),READ!AO589,0)</f>
        <v>0</v>
      </c>
      <c r="O16" s="23">
        <f>IF(OR(ISNUMBER(SEARCH("S",$O$4)),ISNUMBER(SEARCH("P",$O$4))),READ!AO642,0)</f>
        <v>0</v>
      </c>
      <c r="P16" s="23">
        <f>IF(OR(ISNUMBER(SEARCH("S",$P$4)),ISNUMBER(SEARCH("P",$P$4))),READ!AO695,0)</f>
        <v>0</v>
      </c>
      <c r="Q16" s="23">
        <f>IF(OR(ISNUMBER(SEARCH("S",$Q$4)),ISNUMBER(SEARCH("P",$Q$4))),READ!AO748,0)</f>
        <v>0</v>
      </c>
      <c r="R16" s="23">
        <f>IF(OR(ISNUMBER(SEARCH("S",$R$4)),ISNUMBER(SEARCH("P",$R$4))),READ!AO801,0)</f>
        <v>0</v>
      </c>
      <c r="S16" s="23">
        <f>IF(OR(ISNUMBER(SEARCH("S",$S$4)),ISNUMBER(SEARCH("P",$S$4))),READ!AO854,0)</f>
        <v>0</v>
      </c>
      <c r="T16" s="23">
        <f>IF(OR(ISNUMBER(SEARCH("S",$T$4)),ISNUMBER(SEARCH("P",$T$4))),READ!AO907,0)</f>
        <v>0</v>
      </c>
      <c r="U16" s="23">
        <f>IF(OR(ISNUMBER(SEARCH("S",$U$4)),ISNUMBER(SEARCH("P",$U$4))),READ!AO960,0)</f>
        <v>0</v>
      </c>
      <c r="V16" s="23">
        <f>IF(OR(ISNUMBER(SEARCH("S",$V$4)),ISNUMBER(SEARCH("P",$V$4))),READ!AO1013,0)</f>
        <v>0</v>
      </c>
      <c r="W16" s="23">
        <f>IF(OR(ISNUMBER(SEARCH("S",$W$4)),ISNUMBER(SEARCH("P",$W$4))),READ!AO1066,0)</f>
        <v>0</v>
      </c>
      <c r="X16" s="23">
        <f>IF(OR(ISNUMBER(SEARCH("S",$X$4)),ISNUMBER(SEARCH("P",$X$4))),READ!AO1119,0)</f>
        <v>0</v>
      </c>
      <c r="Y16" s="23">
        <f>IF(OR(ISNUMBER(SEARCH("S",$Y$4)),ISNUMBER(SEARCH("P",$Y$4))),READ!AO1172,0)</f>
        <v>0</v>
      </c>
      <c r="Z16" s="482"/>
      <c r="AA16" t="s">
        <v>38</v>
      </c>
      <c r="AB16" s="23">
        <f>WRITE!$AS$6</f>
        <v>0</v>
      </c>
      <c r="AC16" s="23">
        <f>WRITE!$AS$82</f>
        <v>0</v>
      </c>
      <c r="AD16" s="23">
        <f>WRITE!$AS$158</f>
        <v>0</v>
      </c>
      <c r="AE16" s="23">
        <f>WRITE!$AS$234</f>
        <v>0</v>
      </c>
      <c r="AF16" s="23">
        <f>WRITE!$AS$310</f>
        <v>0</v>
      </c>
      <c r="AG16" s="23">
        <f>WRITE!$AS$386</f>
        <v>0</v>
      </c>
      <c r="AH16" s="23">
        <f>WRITE!$AS$462</f>
        <v>0</v>
      </c>
      <c r="AI16" s="23">
        <f>WRITE!$AS$538</f>
        <v>0</v>
      </c>
      <c r="AJ16" s="23">
        <f>WRITE!$AS$614</f>
        <v>0</v>
      </c>
      <c r="AK16" s="23">
        <f>WRITE!$AS$690</f>
        <v>0</v>
      </c>
      <c r="AL16" s="23">
        <f>WRITE!$AS$766</f>
        <v>0</v>
      </c>
      <c r="AM16" s="23">
        <f>WRITE!$AS$842</f>
        <v>0</v>
      </c>
      <c r="AN16" s="23">
        <f>WRITE!$AS$918</f>
        <v>0</v>
      </c>
      <c r="AO16" s="23">
        <f>WRITE!$AS$994</f>
        <v>0</v>
      </c>
      <c r="AP16" s="23">
        <f>WRITE!$AS$1070</f>
        <v>0</v>
      </c>
      <c r="AQ16" s="23">
        <f>WRITE!$AS$1146</f>
        <v>0</v>
      </c>
      <c r="AR16" s="23">
        <f>WRITE!$AS$1222</f>
        <v>0</v>
      </c>
      <c r="AS16" s="23">
        <f>WRITE!$AS$1298</f>
        <v>0</v>
      </c>
      <c r="AT16" s="23">
        <f>WRITE!$AS$1374</f>
        <v>0</v>
      </c>
      <c r="AU16" s="23">
        <f>WRITE!$AS$1450</f>
        <v>0</v>
      </c>
      <c r="AV16" s="23">
        <f>WRITE!$AS$1526</f>
        <v>0</v>
      </c>
      <c r="AW16" s="23">
        <f>WRITE!$AS$1602</f>
        <v>0</v>
      </c>
      <c r="AX16" s="23">
        <f>WRITE!$AS$1678</f>
        <v>0</v>
      </c>
      <c r="AY16" s="482"/>
      <c r="AZ16" t="s">
        <v>524</v>
      </c>
      <c r="BA16" s="23">
        <f>MATH!$BS$6</f>
        <v>0</v>
      </c>
      <c r="BB16" s="23">
        <f>MATH!$BS$87</f>
        <v>0</v>
      </c>
      <c r="BC16" s="23">
        <f>MATH!$BS$168</f>
        <v>0</v>
      </c>
      <c r="BD16" s="23">
        <f>MATH!$BS$249</f>
        <v>0</v>
      </c>
      <c r="BE16" s="23">
        <f>MATH!$BS$330</f>
        <v>0</v>
      </c>
      <c r="BF16" s="23">
        <f>MATH!$BS$411</f>
        <v>0</v>
      </c>
      <c r="BG16" s="23">
        <f>MATH!$BS$492</f>
        <v>0</v>
      </c>
      <c r="BH16" s="23">
        <f>MATH!$BS$573</f>
        <v>0</v>
      </c>
      <c r="BI16" s="23">
        <f>MATH!$BS$654</f>
        <v>0</v>
      </c>
      <c r="BJ16" s="23">
        <f>MATH!$BS$735</f>
        <v>0</v>
      </c>
      <c r="BK16" s="23">
        <f>MATH!$BS$816</f>
        <v>0</v>
      </c>
      <c r="BL16" s="23">
        <f>MATH!$BS$897</f>
        <v>0</v>
      </c>
      <c r="BM16" s="23">
        <f>MATH!$BS$978</f>
        <v>0</v>
      </c>
      <c r="BN16" s="23">
        <f>MATH!$BS$1059</f>
        <v>0</v>
      </c>
      <c r="BO16" s="23">
        <f>MATH!$BS$1140</f>
        <v>0</v>
      </c>
      <c r="BP16" s="23">
        <f>MATH!$BS$1221</f>
        <v>0</v>
      </c>
      <c r="BQ16" s="23">
        <f>MATH!$BS$1302</f>
        <v>0</v>
      </c>
      <c r="BR16" s="23">
        <f>MATH!$BS$1383</f>
        <v>0</v>
      </c>
      <c r="BS16" s="23">
        <f>MATH!$BS$1464</f>
        <v>0</v>
      </c>
      <c r="BT16" s="23">
        <f>MATH!$BS$1545</f>
        <v>0</v>
      </c>
      <c r="BU16" s="23">
        <f>MATH!$BS$1626</f>
        <v>0</v>
      </c>
      <c r="BV16" s="23">
        <f>MATH!$BS$1707</f>
        <v>0</v>
      </c>
      <c r="BW16" s="23">
        <f>MATH!$BS$1788</f>
        <v>0</v>
      </c>
      <c r="BX16" s="482"/>
      <c r="BY16" t="str">
        <f t="shared" si="17"/>
        <v>Chain of Questions</v>
      </c>
      <c r="BZ16" s="23">
        <f>MATH!$BS$66</f>
        <v>0</v>
      </c>
      <c r="CA16" s="23">
        <f>MATH!$BS$147</f>
        <v>0</v>
      </c>
      <c r="CB16" s="23">
        <f>MATH!$BS$228</f>
        <v>0</v>
      </c>
      <c r="CC16" s="23">
        <f>MATH!$BS$309</f>
        <v>0</v>
      </c>
      <c r="CD16" s="23">
        <f>MATH!$BS$390</f>
        <v>0</v>
      </c>
      <c r="CE16" s="23">
        <f>MATH!$BS$471</f>
        <v>0</v>
      </c>
      <c r="CF16" s="23">
        <f>MATH!$BS$552</f>
        <v>0</v>
      </c>
      <c r="CG16" s="23">
        <f>MATH!$BS$633</f>
        <v>0</v>
      </c>
      <c r="CH16" s="23">
        <f>MATH!$BS$714</f>
        <v>0</v>
      </c>
      <c r="CI16" s="23">
        <f>MATH!$BS$795</f>
        <v>0</v>
      </c>
      <c r="CJ16" s="23">
        <f>MATH!$BS$876</f>
        <v>0</v>
      </c>
      <c r="CK16" s="23">
        <f>MATH!$BS$957</f>
        <v>0</v>
      </c>
      <c r="CL16" s="23">
        <f>MATH!$BS$1038</f>
        <v>0</v>
      </c>
      <c r="CM16" s="23">
        <f>MATH!$BS$1119</f>
        <v>0</v>
      </c>
      <c r="CN16" s="23">
        <f>MATH!$BS$1200</f>
        <v>0</v>
      </c>
      <c r="CO16" s="23">
        <f>MATH!$BS$1281</f>
        <v>0</v>
      </c>
      <c r="CP16" s="23">
        <f>MATH!$BS$1362</f>
        <v>0</v>
      </c>
      <c r="CQ16" s="23">
        <f>MATH!$BS$1443</f>
        <v>0</v>
      </c>
      <c r="CR16" s="23">
        <f>MATH!$BS$1524</f>
        <v>0</v>
      </c>
      <c r="CS16" s="23">
        <f>MATH!$BS$1605</f>
        <v>0</v>
      </c>
      <c r="CT16" s="23">
        <f>MATH!$BS$1686</f>
        <v>0</v>
      </c>
      <c r="CU16" s="23">
        <f>MATH!$BS$1767</f>
        <v>0</v>
      </c>
      <c r="CV16" s="23">
        <f>MATH!$BS$1848</f>
        <v>0</v>
      </c>
      <c r="CW16" s="482"/>
      <c r="CX16" t="str">
        <f t="shared" si="19"/>
        <v>Chain of Questions</v>
      </c>
      <c r="CY16" s="23">
        <f t="shared" si="20"/>
        <v>0</v>
      </c>
      <c r="CZ16" s="23">
        <f t="shared" si="21"/>
        <v>0</v>
      </c>
      <c r="DA16" s="23">
        <f t="shared" si="22"/>
        <v>0</v>
      </c>
      <c r="DB16" s="23">
        <f t="shared" si="23"/>
        <v>0</v>
      </c>
      <c r="DC16" s="23">
        <f t="shared" si="24"/>
        <v>0</v>
      </c>
      <c r="DD16" s="23">
        <f t="shared" si="25"/>
        <v>0</v>
      </c>
      <c r="DE16" s="23">
        <f t="shared" si="26"/>
        <v>0</v>
      </c>
      <c r="DF16" s="23">
        <f t="shared" si="27"/>
        <v>0</v>
      </c>
      <c r="DG16" s="23">
        <f t="shared" si="28"/>
        <v>0</v>
      </c>
      <c r="DH16" s="23">
        <f t="shared" si="29"/>
        <v>0</v>
      </c>
      <c r="DI16" s="23">
        <f t="shared" si="30"/>
        <v>0</v>
      </c>
      <c r="DJ16" s="23">
        <f t="shared" si="31"/>
        <v>0</v>
      </c>
      <c r="DK16" s="23">
        <f t="shared" si="32"/>
        <v>0</v>
      </c>
      <c r="DL16" s="23">
        <f t="shared" si="33"/>
        <v>0</v>
      </c>
      <c r="DM16" s="23">
        <f t="shared" si="34"/>
        <v>0</v>
      </c>
      <c r="DN16" s="23">
        <f t="shared" si="35"/>
        <v>0</v>
      </c>
      <c r="DO16" s="23">
        <f t="shared" si="36"/>
        <v>0</v>
      </c>
      <c r="DP16" s="23">
        <f t="shared" si="37"/>
        <v>0</v>
      </c>
      <c r="DQ16" s="23">
        <f t="shared" si="38"/>
        <v>0</v>
      </c>
      <c r="DR16" s="23">
        <f t="shared" si="39"/>
        <v>0</v>
      </c>
      <c r="DS16" s="23">
        <f t="shared" si="40"/>
        <v>0</v>
      </c>
      <c r="DT16" s="23">
        <f t="shared" si="41"/>
        <v>0</v>
      </c>
      <c r="DU16" s="23">
        <f t="shared" si="42"/>
        <v>0</v>
      </c>
      <c r="DV16" s="482"/>
      <c r="DW16" t="s">
        <v>494</v>
      </c>
      <c r="DX16" s="23">
        <f>SCIENCE!$AL$6</f>
        <v>0</v>
      </c>
      <c r="DY16" s="23">
        <f>SCIENCE!$AL$47</f>
        <v>0</v>
      </c>
      <c r="DZ16" s="23">
        <f>SCIENCE!$AL$88</f>
        <v>0</v>
      </c>
      <c r="EA16" s="23">
        <f>SCIENCE!$AL$129</f>
        <v>0</v>
      </c>
      <c r="EB16" s="23">
        <f>SCIENCE!$AL$170</f>
        <v>0</v>
      </c>
      <c r="EC16" s="23">
        <f>SCIENCE!$AL$211</f>
        <v>0</v>
      </c>
      <c r="ED16" s="23">
        <f>SCIENCE!$AL$252</f>
        <v>0</v>
      </c>
      <c r="EE16" s="23">
        <f>SCIENCE!$AL$293</f>
        <v>0</v>
      </c>
      <c r="EF16" s="23">
        <f>SCIENCE!$AL$334</f>
        <v>0</v>
      </c>
      <c r="EG16" s="23">
        <f>SCIENCE!$AL$375</f>
        <v>0</v>
      </c>
      <c r="EH16" s="23">
        <f>SCIENCE!$AL$416</f>
        <v>0</v>
      </c>
      <c r="EI16" s="23">
        <f>SCIENCE!$AL$457</f>
        <v>0</v>
      </c>
      <c r="EJ16" s="23">
        <f>SCIENCE!$AL$498</f>
        <v>0</v>
      </c>
      <c r="EK16" s="23">
        <f>SCIENCE!$AL$539</f>
        <v>0</v>
      </c>
      <c r="EL16" s="23">
        <f>SCIENCE!$AL$580</f>
        <v>0</v>
      </c>
      <c r="EM16" s="23">
        <f>SCIENCE!$AL$621</f>
        <v>0</v>
      </c>
      <c r="EN16" s="23">
        <f>SCIENCE!$AL$662</f>
        <v>0</v>
      </c>
      <c r="EO16" s="23">
        <f>SCIENCE!$AL$703</f>
        <v>0</v>
      </c>
      <c r="EP16" s="23">
        <f>SCIENCE!$AL$744</f>
        <v>0</v>
      </c>
      <c r="EQ16" s="23">
        <f>SCIENCE!$AL$785</f>
        <v>0</v>
      </c>
      <c r="ER16" s="23">
        <f>SCIENCE!$AL$826</f>
        <v>0</v>
      </c>
      <c r="ES16" s="23">
        <f>SCIENCE!$AL$867</f>
        <v>0</v>
      </c>
      <c r="ET16" s="23">
        <f>SCIENCE!$AL$908</f>
        <v>0</v>
      </c>
      <c r="EU16" s="482"/>
      <c r="EX16" s="16" t="s">
        <v>201</v>
      </c>
      <c r="EY16" t="s">
        <v>625</v>
      </c>
      <c r="FA16" s="77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5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5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27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1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4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76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500</v>
      </c>
      <c r="C17" s="23">
        <f>IF(ISNUMBER(SEARCH("A",$C$4)),READ!AK6,0)</f>
        <v>0</v>
      </c>
      <c r="D17" s="23">
        <f>IF(ISNUMBER(SEARCH("A",$D$4)),READ!AK59,0)</f>
        <v>0</v>
      </c>
      <c r="E17" s="23">
        <f>IF(ISNUMBER(SEARCH("A",$E$4)),READ!AK112,0)</f>
        <v>0</v>
      </c>
      <c r="F17" s="23">
        <f>IF(ISNUMBER(SEARCH("A",$F$4)),READ!AK165,0)</f>
        <v>0</v>
      </c>
      <c r="G17" s="23">
        <f>IF(ISNUMBER(SEARCH("A",$G$4)),READ!AK218,0)</f>
        <v>0</v>
      </c>
      <c r="H17" s="23">
        <f>IF(ISNUMBER(SEARCH("A",$H$4)),READ!AK271,0)</f>
        <v>0</v>
      </c>
      <c r="I17" s="23">
        <f>IF(ISNUMBER(SEARCH("A",$I$4)),READ!AK324,0)</f>
        <v>0</v>
      </c>
      <c r="J17" s="23">
        <f>IF(ISNUMBER(SEARCH("A",$J$4)),READ!AK377,0)</f>
        <v>0</v>
      </c>
      <c r="K17" s="23">
        <f>IF(ISNUMBER(SEARCH("A",$K$4)),READ!AK430,0)</f>
        <v>0</v>
      </c>
      <c r="L17" s="23">
        <f>IF(ISNUMBER(SEARCH("A",$L$4)),READ!AK483,0)</f>
        <v>0</v>
      </c>
      <c r="M17" s="23">
        <f>IF(ISNUMBER(SEARCH("A",$M$4)),READ!AK536,0)</f>
        <v>0</v>
      </c>
      <c r="N17" s="23">
        <f>IF(ISNUMBER(SEARCH("A",$N$4)),READ!AK589,0)</f>
        <v>0</v>
      </c>
      <c r="O17" s="23">
        <f>IF(ISNUMBER(SEARCH("A",$O$4)),READ!AK642,0)</f>
        <v>0</v>
      </c>
      <c r="P17" s="23">
        <f>IF(ISNUMBER(SEARCH("A",$P$4)),READ!AK695,0)</f>
        <v>0</v>
      </c>
      <c r="Q17" s="23">
        <f>IF(ISNUMBER(SEARCH("A",$Q$4)),READ!AK748,0)</f>
        <v>0</v>
      </c>
      <c r="R17" s="23">
        <f>IF(ISNUMBER(SEARCH("A",$R$4)),READ!AK801,0)</f>
        <v>0</v>
      </c>
      <c r="S17" s="23">
        <f>IF(ISNUMBER(SEARCH("A",$S$4)),READ!AK854,0)</f>
        <v>0</v>
      </c>
      <c r="T17" s="23">
        <f>IF(ISNUMBER(SEARCH("A",$T$4)),READ!AK907,0)</f>
        <v>0</v>
      </c>
      <c r="U17" s="23">
        <f>IF(ISNUMBER(SEARCH("A",$U$4)),READ!AK960,0)</f>
        <v>0</v>
      </c>
      <c r="V17" s="23">
        <f>IF(ISNUMBER(SEARCH("A",$V$4)),READ!AK1013,0)</f>
        <v>0</v>
      </c>
      <c r="W17" s="23">
        <f>IF(ISNUMBER(SEARCH("A",$W$4)),READ!AK1066,0)</f>
        <v>0</v>
      </c>
      <c r="X17" s="23">
        <f>IF(ISNUMBER(SEARCH("A",$X$4)),READ!AK1119,0)</f>
        <v>0</v>
      </c>
      <c r="Y17" s="23">
        <f>IF(ISNUMBER(SEARCH("A",$Y$4)),READ!AK1172,0)</f>
        <v>0</v>
      </c>
      <c r="Z17" s="482"/>
      <c r="AA17" t="s">
        <v>33</v>
      </c>
      <c r="AB17" s="23">
        <f>WRITE!$AT$6</f>
        <v>0</v>
      </c>
      <c r="AC17" s="23">
        <f>WRITE!$AT$82</f>
        <v>0</v>
      </c>
      <c r="AD17" s="23">
        <f>WRITE!$AT$158</f>
        <v>0</v>
      </c>
      <c r="AE17" s="23">
        <f>WRITE!$AT$234</f>
        <v>0</v>
      </c>
      <c r="AF17" s="23">
        <f>WRITE!$AT$310</f>
        <v>0</v>
      </c>
      <c r="AG17" s="23">
        <f>WRITE!$AT$386</f>
        <v>0</v>
      </c>
      <c r="AH17" s="23">
        <f>WRITE!$AT$462</f>
        <v>0</v>
      </c>
      <c r="AI17" s="23">
        <f>WRITE!$AT$538</f>
        <v>0</v>
      </c>
      <c r="AJ17" s="23">
        <f>WRITE!$AT$614</f>
        <v>0</v>
      </c>
      <c r="AK17" s="23">
        <f>WRITE!$AT$690</f>
        <v>0</v>
      </c>
      <c r="AL17" s="23">
        <f>WRITE!$AT$766</f>
        <v>0</v>
      </c>
      <c r="AM17" s="23">
        <f>WRITE!$AT$842</f>
        <v>0</v>
      </c>
      <c r="AN17" s="23">
        <f>WRITE!$AT$918</f>
        <v>0</v>
      </c>
      <c r="AO17" s="23">
        <f>WRITE!$AT$994</f>
        <v>0</v>
      </c>
      <c r="AP17" s="23">
        <f>WRITE!$AT$1070</f>
        <v>0</v>
      </c>
      <c r="AQ17" s="23">
        <f>WRITE!$AT$1146</f>
        <v>0</v>
      </c>
      <c r="AR17" s="23">
        <f>WRITE!$AT$1222</f>
        <v>0</v>
      </c>
      <c r="AS17" s="23">
        <f>WRITE!$AT$1298</f>
        <v>0</v>
      </c>
      <c r="AT17" s="23">
        <f>WRITE!$AT$1374</f>
        <v>0</v>
      </c>
      <c r="AU17" s="23">
        <f>WRITE!$AT$1450</f>
        <v>0</v>
      </c>
      <c r="AV17" s="23">
        <f>WRITE!$AT$1526</f>
        <v>0</v>
      </c>
      <c r="AW17" s="23">
        <f>WRITE!$AT$1602</f>
        <v>0</v>
      </c>
      <c r="AX17" s="23">
        <f>WRITE!$AT$1678</f>
        <v>0</v>
      </c>
      <c r="AY17" s="482"/>
      <c r="AZ17" t="s">
        <v>140</v>
      </c>
      <c r="BA17" s="23">
        <f>MATH!$BT$6</f>
        <v>0</v>
      </c>
      <c r="BB17" s="23">
        <f>MATH!$BT$87</f>
        <v>0</v>
      </c>
      <c r="BC17" s="23">
        <f>MATH!$BT$168</f>
        <v>0</v>
      </c>
      <c r="BD17" s="23">
        <f>MATH!$BT$249</f>
        <v>0</v>
      </c>
      <c r="BE17" s="23">
        <f>MATH!$BT$330</f>
        <v>0</v>
      </c>
      <c r="BF17" s="23">
        <f>MATH!$BT$411</f>
        <v>0</v>
      </c>
      <c r="BG17" s="23">
        <f>MATH!$BT$492</f>
        <v>0</v>
      </c>
      <c r="BH17" s="23">
        <f>MATH!$BT$573</f>
        <v>0</v>
      </c>
      <c r="BI17" s="23">
        <f>MATH!$BT$654</f>
        <v>0</v>
      </c>
      <c r="BJ17" s="23">
        <f>MATH!$BT$735</f>
        <v>0</v>
      </c>
      <c r="BK17" s="23">
        <f>MATH!$BT$816</f>
        <v>0</v>
      </c>
      <c r="BL17" s="23">
        <f>MATH!$BT$897</f>
        <v>0</v>
      </c>
      <c r="BM17" s="23">
        <f>MATH!$BT$978</f>
        <v>0</v>
      </c>
      <c r="BN17" s="23">
        <f>MATH!$BT$1059</f>
        <v>0</v>
      </c>
      <c r="BO17" s="23">
        <f>MATH!$BT$1140</f>
        <v>0</v>
      </c>
      <c r="BP17" s="23">
        <f>MATH!$BT$1221</f>
        <v>0</v>
      </c>
      <c r="BQ17" s="23">
        <f>MATH!$BT$1302</f>
        <v>0</v>
      </c>
      <c r="BR17" s="23">
        <f>MATH!$BT$1383</f>
        <v>0</v>
      </c>
      <c r="BS17" s="23">
        <f>MATH!$BT$1464</f>
        <v>0</v>
      </c>
      <c r="BT17" s="23">
        <f>MATH!$BT$1545</f>
        <v>0</v>
      </c>
      <c r="BU17" s="23">
        <f>MATH!$BT$1626</f>
        <v>0</v>
      </c>
      <c r="BV17" s="23">
        <f>MATH!$BT$1707</f>
        <v>0</v>
      </c>
      <c r="BW17" s="23">
        <f>MATH!$BT$1788</f>
        <v>0</v>
      </c>
      <c r="BX17" s="482"/>
      <c r="BY17" t="str">
        <f t="shared" si="17"/>
        <v>Foundational Knowledge</v>
      </c>
      <c r="BZ17" s="23">
        <f>MATH!$BT$66</f>
        <v>0</v>
      </c>
      <c r="CA17" s="23">
        <f>MATH!$BT$147</f>
        <v>0</v>
      </c>
      <c r="CB17" s="23">
        <f>MATH!$BT$228</f>
        <v>0</v>
      </c>
      <c r="CC17" s="23">
        <f>MATH!$BT$309</f>
        <v>0</v>
      </c>
      <c r="CD17" s="23">
        <f>MATH!$BT$390</f>
        <v>0</v>
      </c>
      <c r="CE17" s="23">
        <f>MATH!$BT$471</f>
        <v>0</v>
      </c>
      <c r="CF17" s="23">
        <f>MATH!$BT$552</f>
        <v>0</v>
      </c>
      <c r="CG17" s="23">
        <f>MATH!$BT$633</f>
        <v>0</v>
      </c>
      <c r="CH17" s="23">
        <f>MATH!$BT$714</f>
        <v>0</v>
      </c>
      <c r="CI17" s="23">
        <f>MATH!$BT$795</f>
        <v>0</v>
      </c>
      <c r="CJ17" s="23">
        <f>MATH!$BT$876</f>
        <v>0</v>
      </c>
      <c r="CK17" s="23">
        <f>MATH!$BT$957</f>
        <v>0</v>
      </c>
      <c r="CL17" s="23">
        <f>MATH!$BT$1038</f>
        <v>0</v>
      </c>
      <c r="CM17" s="23">
        <f>MATH!$BT$1119</f>
        <v>0</v>
      </c>
      <c r="CN17" s="23">
        <f>MATH!$BT$1200</f>
        <v>0</v>
      </c>
      <c r="CO17" s="23">
        <f>MATH!$BT$1281</f>
        <v>0</v>
      </c>
      <c r="CP17" s="23">
        <f>MATH!$BT$1362</f>
        <v>0</v>
      </c>
      <c r="CQ17" s="23">
        <f>MATH!$BT$1443</f>
        <v>0</v>
      </c>
      <c r="CR17" s="23">
        <f>MATH!$BT$1524</f>
        <v>0</v>
      </c>
      <c r="CS17" s="23">
        <f>MATH!$BT$1605</f>
        <v>0</v>
      </c>
      <c r="CT17" s="23">
        <f>MATH!$BT$1686</f>
        <v>0</v>
      </c>
      <c r="CU17" s="23">
        <f>MATH!$BT$1767</f>
        <v>0</v>
      </c>
      <c r="CV17" s="23">
        <f>MATH!$BT$1848</f>
        <v>0</v>
      </c>
      <c r="CW17" s="482"/>
      <c r="CX17" t="str">
        <f t="shared" si="19"/>
        <v>Foundational Knowledge</v>
      </c>
      <c r="CY17" s="23">
        <f t="shared" si="20"/>
        <v>0</v>
      </c>
      <c r="CZ17" s="23">
        <f t="shared" si="21"/>
        <v>0</v>
      </c>
      <c r="DA17" s="23">
        <f t="shared" si="22"/>
        <v>0</v>
      </c>
      <c r="DB17" s="23">
        <f t="shared" si="23"/>
        <v>0</v>
      </c>
      <c r="DC17" s="23">
        <f t="shared" si="24"/>
        <v>0</v>
      </c>
      <c r="DD17" s="23">
        <f t="shared" si="25"/>
        <v>0</v>
      </c>
      <c r="DE17" s="23">
        <f t="shared" si="26"/>
        <v>0</v>
      </c>
      <c r="DF17" s="23">
        <f t="shared" si="27"/>
        <v>0</v>
      </c>
      <c r="DG17" s="23">
        <f t="shared" si="28"/>
        <v>0</v>
      </c>
      <c r="DH17" s="23">
        <f t="shared" si="29"/>
        <v>0</v>
      </c>
      <c r="DI17" s="23">
        <f t="shared" si="30"/>
        <v>0</v>
      </c>
      <c r="DJ17" s="23">
        <f t="shared" si="31"/>
        <v>0</v>
      </c>
      <c r="DK17" s="23">
        <f t="shared" si="32"/>
        <v>0</v>
      </c>
      <c r="DL17" s="23">
        <f t="shared" si="33"/>
        <v>0</v>
      </c>
      <c r="DM17" s="23">
        <f t="shared" si="34"/>
        <v>0</v>
      </c>
      <c r="DN17" s="23">
        <f t="shared" si="35"/>
        <v>0</v>
      </c>
      <c r="DO17" s="23">
        <f t="shared" si="36"/>
        <v>0</v>
      </c>
      <c r="DP17" s="23">
        <f t="shared" si="37"/>
        <v>0</v>
      </c>
      <c r="DQ17" s="23">
        <f t="shared" si="38"/>
        <v>0</v>
      </c>
      <c r="DR17" s="23">
        <f t="shared" si="39"/>
        <v>0</v>
      </c>
      <c r="DS17" s="23">
        <f t="shared" si="40"/>
        <v>0</v>
      </c>
      <c r="DT17" s="23">
        <f t="shared" si="41"/>
        <v>0</v>
      </c>
      <c r="DU17" s="23">
        <f t="shared" si="42"/>
        <v>0</v>
      </c>
      <c r="DV17" s="482"/>
      <c r="DW17" t="s">
        <v>506</v>
      </c>
      <c r="DX17" s="23">
        <f>SCIENCE!$AM$6</f>
        <v>0</v>
      </c>
      <c r="DY17" s="23">
        <f>SCIENCE!$AM$47</f>
        <v>0</v>
      </c>
      <c r="DZ17" s="23">
        <f>SCIENCE!$AM$88</f>
        <v>0</v>
      </c>
      <c r="EA17" s="23">
        <f>SCIENCE!$AM$129</f>
        <v>0</v>
      </c>
      <c r="EB17" s="23">
        <f>SCIENCE!$AM$170</f>
        <v>0</v>
      </c>
      <c r="EC17" s="23">
        <f>SCIENCE!$AM$211</f>
        <v>0</v>
      </c>
      <c r="ED17" s="23">
        <f>SCIENCE!$AM$252</f>
        <v>0</v>
      </c>
      <c r="EE17" s="23">
        <f>SCIENCE!$AM$293</f>
        <v>0</v>
      </c>
      <c r="EF17" s="23">
        <f>SCIENCE!$AM$334</f>
        <v>0</v>
      </c>
      <c r="EG17" s="23">
        <f>SCIENCE!$AM$375</f>
        <v>0</v>
      </c>
      <c r="EH17" s="23">
        <f>SCIENCE!$AM$416</f>
        <v>0</v>
      </c>
      <c r="EI17" s="23">
        <f>SCIENCE!$AM$457</f>
        <v>0</v>
      </c>
      <c r="EJ17" s="23">
        <f>SCIENCE!$AM$498</f>
        <v>0</v>
      </c>
      <c r="EK17" s="23">
        <f>SCIENCE!$AM$539</f>
        <v>0</v>
      </c>
      <c r="EL17" s="23">
        <f>SCIENCE!$AM$580</f>
        <v>0</v>
      </c>
      <c r="EM17" s="23">
        <f>SCIENCE!$AM$621</f>
        <v>0</v>
      </c>
      <c r="EN17" s="23">
        <f>SCIENCE!$AM$662</f>
        <v>0</v>
      </c>
      <c r="EO17" s="23">
        <f>SCIENCE!$AM$703</f>
        <v>0</v>
      </c>
      <c r="EP17" s="23">
        <f>SCIENCE!$AM$744</f>
        <v>0</v>
      </c>
      <c r="EQ17" s="23">
        <f>SCIENCE!$AM$785</f>
        <v>0</v>
      </c>
      <c r="ER17" s="23">
        <f>SCIENCE!$AM$826</f>
        <v>0</v>
      </c>
      <c r="ES17" s="23">
        <f>SCIENCE!$AM$867</f>
        <v>0</v>
      </c>
      <c r="ET17" s="23">
        <f>SCIENCE!$AM$908</f>
        <v>0</v>
      </c>
      <c r="EU17" s="482"/>
      <c r="EX17" s="16" t="s">
        <v>200</v>
      </c>
      <c r="EY17" t="s">
        <v>301</v>
      </c>
      <c r="FA17" s="78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28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28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29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0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1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79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3" t="str">
        <f>IF(FJ19&lt;&gt;0,INPUT!C4,0)</f>
        <v>P02</v>
      </c>
      <c r="FK17" s="23">
        <f>IF(FK19&lt;&gt;0,INPUT!D4,0)</f>
        <v>0</v>
      </c>
      <c r="FL17" s="23">
        <f>IF(FL19&lt;&gt;0,INPUT!E4,0)</f>
        <v>0</v>
      </c>
      <c r="FM17" s="23">
        <f>IF(FM19&lt;&gt;0,INPUT!F4,0)</f>
        <v>0</v>
      </c>
      <c r="FN17" s="23">
        <f>IF(FN19&lt;&gt;0,INPUT!G4,0)</f>
        <v>0</v>
      </c>
      <c r="FO17" s="23">
        <f>IF(FO19&lt;&gt;0,INPUT!H4,0)</f>
        <v>0</v>
      </c>
      <c r="FP17" s="23">
        <f>IF(FP19&lt;&gt;0,INPUT!I4,0)</f>
        <v>0</v>
      </c>
      <c r="FQ17" s="23">
        <f>IF(FQ19&lt;&gt;0,INPUT!J4,0)</f>
        <v>0</v>
      </c>
      <c r="FR17" s="23">
        <f>IF(FR19&lt;&gt;0,INPUT!K4,0)</f>
        <v>0</v>
      </c>
      <c r="FS17" s="23">
        <f>IF(FS19&lt;&gt;0,INPUT!L4,0)</f>
        <v>0</v>
      </c>
      <c r="FT17" s="23">
        <f>IF(FT19&lt;&gt;0,INPUT!M4,0)</f>
        <v>0</v>
      </c>
      <c r="FU17" s="23">
        <f>IF(FU19&lt;&gt;0,INPUT!N4,0)</f>
        <v>0</v>
      </c>
      <c r="FV17" s="23">
        <f>IF(FV19&lt;&gt;0,INPUT!O4,0)</f>
        <v>0</v>
      </c>
      <c r="FW17" s="23">
        <f>IF(FW19&lt;&gt;0,INPUT!P4,0)</f>
        <v>0</v>
      </c>
      <c r="FX17" s="23">
        <f>IF(FX19&lt;&gt;0,INPUT!Q4,0)</f>
        <v>0</v>
      </c>
      <c r="FY17" s="23">
        <f>IF(FY19&lt;&gt;0,INPUT!R4,0)</f>
        <v>0</v>
      </c>
      <c r="FZ17" s="23">
        <f>IF(FZ19&lt;&gt;0,INPUT!S4,0)</f>
        <v>0</v>
      </c>
      <c r="GA17" s="23">
        <f>IF(GA19&lt;&gt;0,INPUT!T4,0)</f>
        <v>0</v>
      </c>
      <c r="GB17" s="23">
        <f>IF(GB19&lt;&gt;0,INPUT!U4,0)</f>
        <v>0</v>
      </c>
      <c r="GC17" s="23">
        <f>IF(GC19&lt;&gt;0,INPUT!V4,0)</f>
        <v>0</v>
      </c>
      <c r="GD17" s="23">
        <f>IF(GD19&lt;&gt;0,INPUT!W4,0)</f>
        <v>0</v>
      </c>
      <c r="GE17" s="23">
        <f>IF(GE19&lt;&gt;0,INPUT!X4,0)</f>
        <v>0</v>
      </c>
      <c r="GF17" s="23">
        <f>IF(GF19&lt;&gt;0,INPUT!Y4,0)</f>
        <v>0</v>
      </c>
    </row>
    <row r="18" spans="2:188" ht="15" thickTop="1" thickBot="1" x14ac:dyDescent="0.5">
      <c r="B18" t="s">
        <v>501</v>
      </c>
      <c r="C18" s="23">
        <f>IF(ISNUMBER(SEARCH("A",$C$4)),READ!AL6,0)</f>
        <v>0</v>
      </c>
      <c r="D18" s="23">
        <f>IF(ISNUMBER(SEARCH("A",$D$4)),READ!AL59,0)</f>
        <v>0</v>
      </c>
      <c r="E18" s="23">
        <f>IF(ISNUMBER(SEARCH("A",$E$4)),READ!AL112,0)</f>
        <v>0</v>
      </c>
      <c r="F18" s="23">
        <f>IF(ISNUMBER(SEARCH("A",$F$4)),READ!AL165,0)</f>
        <v>0</v>
      </c>
      <c r="G18" s="23">
        <f>IF(ISNUMBER(SEARCH("A",$G$4)),READ!AL218,0)</f>
        <v>0</v>
      </c>
      <c r="H18" s="23">
        <f>IF(ISNUMBER(SEARCH("A",$H$4)),READ!AL271,0)</f>
        <v>0</v>
      </c>
      <c r="I18" s="23">
        <f>IF(ISNUMBER(SEARCH("A",$I$4)),READ!AL324,0)</f>
        <v>0</v>
      </c>
      <c r="J18" s="23">
        <f>IF(ISNUMBER(SEARCH("A",$J$4)),READ!AL377,0)</f>
        <v>0</v>
      </c>
      <c r="K18" s="23">
        <f>IF(ISNUMBER(SEARCH("A",$K$4)),READ!AL430,0)</f>
        <v>0</v>
      </c>
      <c r="L18" s="23">
        <f>IF(ISNUMBER(SEARCH("A",$L$4)),READ!AL483,0)</f>
        <v>0</v>
      </c>
      <c r="M18" s="23">
        <f>IF(ISNUMBER(SEARCH("A",$M$4)),READ!AL536,0)</f>
        <v>0</v>
      </c>
      <c r="N18" s="23">
        <f>IF(ISNUMBER(SEARCH("A",$N$4)),READ!AL589,0)</f>
        <v>0</v>
      </c>
      <c r="O18" s="23">
        <f>IF(ISNUMBER(SEARCH("A",$O$4)),READ!AL642,0)</f>
        <v>0</v>
      </c>
      <c r="P18" s="23">
        <f>IF(ISNUMBER(SEARCH("A",$P$4)),READ!AL695,0)</f>
        <v>0</v>
      </c>
      <c r="Q18" s="23">
        <f>IF(ISNUMBER(SEARCH("A",$Q$4)),READ!AL748,0)</f>
        <v>0</v>
      </c>
      <c r="R18" s="23">
        <f>IF(ISNUMBER(SEARCH("A",$R$4)),READ!AL801,0)</f>
        <v>0</v>
      </c>
      <c r="S18" s="23">
        <f>IF(ISNUMBER(SEARCH("A",$S$4)),READ!AL854,0)</f>
        <v>0</v>
      </c>
      <c r="T18" s="23">
        <f>IF(ISNUMBER(SEARCH("A",$T$4)),READ!AL907,0)</f>
        <v>0</v>
      </c>
      <c r="U18" s="23">
        <f>IF(ISNUMBER(SEARCH("A",$U$4)),READ!AL960,0)</f>
        <v>0</v>
      </c>
      <c r="V18" s="23">
        <f>IF(ISNUMBER(SEARCH("A",$V$4)),READ!AL1013,0)</f>
        <v>0</v>
      </c>
      <c r="W18" s="23">
        <f>IF(ISNUMBER(SEARCH("A",$W$4)),READ!AL1066,0)</f>
        <v>0</v>
      </c>
      <c r="X18" s="23">
        <f>IF(ISNUMBER(SEARCH("A",$X$4)),READ!AL1119,0)</f>
        <v>0</v>
      </c>
      <c r="Y18" s="23">
        <f>IF(ISNUMBER(SEARCH("A",$Y$4)),READ!AL1172,0)</f>
        <v>0</v>
      </c>
      <c r="Z18" s="482"/>
      <c r="AA18" t="s">
        <v>249</v>
      </c>
      <c r="AB18" s="23">
        <f>WRITE!$AU$6</f>
        <v>0</v>
      </c>
      <c r="AC18" s="23">
        <f>WRITE!$AU$82</f>
        <v>0</v>
      </c>
      <c r="AD18" s="23">
        <f>WRITE!$AU$158</f>
        <v>0</v>
      </c>
      <c r="AE18" s="23">
        <f>WRITE!$AU$234</f>
        <v>0</v>
      </c>
      <c r="AF18" s="23">
        <f>WRITE!$AU$310</f>
        <v>0</v>
      </c>
      <c r="AG18" s="23">
        <f>WRITE!$AU$386</f>
        <v>0</v>
      </c>
      <c r="AH18" s="23">
        <f>WRITE!$AU$462</f>
        <v>0</v>
      </c>
      <c r="AI18" s="23">
        <f>WRITE!$AU$538</f>
        <v>0</v>
      </c>
      <c r="AJ18" s="23">
        <f>WRITE!$AU$614</f>
        <v>0</v>
      </c>
      <c r="AK18" s="23">
        <f>WRITE!$AU$690</f>
        <v>0</v>
      </c>
      <c r="AL18" s="23">
        <f>WRITE!$AU$766</f>
        <v>0</v>
      </c>
      <c r="AM18" s="23">
        <f>WRITE!$AU$842</f>
        <v>0</v>
      </c>
      <c r="AN18" s="23">
        <f>WRITE!$AU$918</f>
        <v>0</v>
      </c>
      <c r="AO18" s="23">
        <f>WRITE!$AU$994</f>
        <v>0</v>
      </c>
      <c r="AP18" s="23">
        <f>WRITE!$AU$1070</f>
        <v>0</v>
      </c>
      <c r="AQ18" s="23">
        <f>WRITE!$AU$1146</f>
        <v>0</v>
      </c>
      <c r="AR18" s="23">
        <f>WRITE!$AU$1222</f>
        <v>0</v>
      </c>
      <c r="AS18" s="23">
        <f>WRITE!$AU$1298</f>
        <v>0</v>
      </c>
      <c r="AT18" s="23">
        <f>WRITE!$AU$1374</f>
        <v>0</v>
      </c>
      <c r="AU18" s="23">
        <f>WRITE!$AU$1450</f>
        <v>0</v>
      </c>
      <c r="AV18" s="23">
        <f>WRITE!$AU$1526</f>
        <v>0</v>
      </c>
      <c r="AW18" s="23">
        <f>WRITE!$AU$1602</f>
        <v>0</v>
      </c>
      <c r="AX18" s="23">
        <f>WRITE!$AU$1678</f>
        <v>0</v>
      </c>
      <c r="AY18" s="482"/>
      <c r="AZ18" t="s">
        <v>423</v>
      </c>
      <c r="BA18" s="23">
        <f>MATH!$BU$6</f>
        <v>0</v>
      </c>
      <c r="BB18" s="23">
        <f>MATH!$BU$87</f>
        <v>0</v>
      </c>
      <c r="BC18" s="23">
        <f>MATH!$BU$168</f>
        <v>0</v>
      </c>
      <c r="BD18" s="23">
        <f>MATH!$BU$249</f>
        <v>0</v>
      </c>
      <c r="BE18" s="23">
        <f>MATH!$BU$330</f>
        <v>0</v>
      </c>
      <c r="BF18" s="23">
        <f>MATH!$BU$411</f>
        <v>0</v>
      </c>
      <c r="BG18" s="23">
        <f>MATH!$BU$492</f>
        <v>0</v>
      </c>
      <c r="BH18" s="23">
        <f>MATH!$BU$573</f>
        <v>0</v>
      </c>
      <c r="BI18" s="23">
        <f>MATH!$BU$654</f>
        <v>0</v>
      </c>
      <c r="BJ18" s="23">
        <f>MATH!$BU$735</f>
        <v>0</v>
      </c>
      <c r="BK18" s="23">
        <f>MATH!$BU$816</f>
        <v>0</v>
      </c>
      <c r="BL18" s="23">
        <f>MATH!$BU$897</f>
        <v>0</v>
      </c>
      <c r="BM18" s="23">
        <f>MATH!$BU$978</f>
        <v>0</v>
      </c>
      <c r="BN18" s="23">
        <f>MATH!$BU$1059</f>
        <v>0</v>
      </c>
      <c r="BO18" s="23">
        <f>MATH!$BU$1140</f>
        <v>0</v>
      </c>
      <c r="BP18" s="23">
        <f>MATH!$BU$1221</f>
        <v>0</v>
      </c>
      <c r="BQ18" s="23">
        <f>MATH!$BU$1302</f>
        <v>0</v>
      </c>
      <c r="BR18" s="23">
        <f>MATH!$BU$1383</f>
        <v>0</v>
      </c>
      <c r="BS18" s="23">
        <f>MATH!$BU$1464</f>
        <v>0</v>
      </c>
      <c r="BT18" s="23">
        <f>MATH!$BU$1545</f>
        <v>0</v>
      </c>
      <c r="BU18" s="23">
        <f>MATH!$BU$1626</f>
        <v>0</v>
      </c>
      <c r="BV18" s="23">
        <f>MATH!$BU$1707</f>
        <v>0</v>
      </c>
      <c r="BW18" s="23">
        <f>MATH!$BU$1788</f>
        <v>0</v>
      </c>
      <c r="BX18" s="482"/>
      <c r="BY18" t="str">
        <f t="shared" si="17"/>
        <v>Must be True</v>
      </c>
      <c r="BZ18" s="23">
        <f>MATH!$BU$66</f>
        <v>0</v>
      </c>
      <c r="CA18" s="23">
        <f>MATH!$BU$147</f>
        <v>0</v>
      </c>
      <c r="CB18" s="23">
        <f>MATH!$BU$228</f>
        <v>0</v>
      </c>
      <c r="CC18" s="23">
        <f>MATH!$BU$309</f>
        <v>0</v>
      </c>
      <c r="CD18" s="23">
        <f>MATH!$BU$390</f>
        <v>0</v>
      </c>
      <c r="CE18" s="23">
        <f>MATH!$BU$471</f>
        <v>0</v>
      </c>
      <c r="CF18" s="23">
        <f>MATH!$BU$552</f>
        <v>0</v>
      </c>
      <c r="CG18" s="23">
        <f>MATH!$BU$633</f>
        <v>0</v>
      </c>
      <c r="CH18" s="23">
        <f>MATH!$BU$714</f>
        <v>0</v>
      </c>
      <c r="CI18" s="23">
        <f>MATH!$BU$795</f>
        <v>0</v>
      </c>
      <c r="CJ18" s="23">
        <f>MATH!$BU$876</f>
        <v>0</v>
      </c>
      <c r="CK18" s="23">
        <f>MATH!$BU$957</f>
        <v>0</v>
      </c>
      <c r="CL18" s="23">
        <f>MATH!$BU$1038</f>
        <v>0</v>
      </c>
      <c r="CM18" s="23">
        <f>MATH!$BU$1119</f>
        <v>0</v>
      </c>
      <c r="CN18" s="23">
        <f>MATH!$BU$1200</f>
        <v>0</v>
      </c>
      <c r="CO18" s="23">
        <f>MATH!$BU$1281</f>
        <v>0</v>
      </c>
      <c r="CP18" s="23">
        <f>MATH!$BU$1362</f>
        <v>0</v>
      </c>
      <c r="CQ18" s="23">
        <f>MATH!$BU$1443</f>
        <v>0</v>
      </c>
      <c r="CR18" s="23">
        <f>MATH!$BU$1524</f>
        <v>0</v>
      </c>
      <c r="CS18" s="23">
        <f>MATH!$BU$1605</f>
        <v>0</v>
      </c>
      <c r="CT18" s="23">
        <f>MATH!$BU$1686</f>
        <v>0</v>
      </c>
      <c r="CU18" s="23">
        <f>MATH!$BU$1767</f>
        <v>0</v>
      </c>
      <c r="CV18" s="23">
        <f>MATH!$BU$1848</f>
        <v>0</v>
      </c>
      <c r="CW18" s="482"/>
      <c r="CX18" t="str">
        <f t="shared" si="19"/>
        <v>Must be True</v>
      </c>
      <c r="CY18" s="23">
        <f t="shared" si="20"/>
        <v>0</v>
      </c>
      <c r="CZ18" s="23">
        <f t="shared" si="21"/>
        <v>0</v>
      </c>
      <c r="DA18" s="23">
        <f t="shared" si="22"/>
        <v>0</v>
      </c>
      <c r="DB18" s="23">
        <f t="shared" si="23"/>
        <v>0</v>
      </c>
      <c r="DC18" s="23">
        <f t="shared" si="24"/>
        <v>0</v>
      </c>
      <c r="DD18" s="23">
        <f t="shared" si="25"/>
        <v>0</v>
      </c>
      <c r="DE18" s="23">
        <f t="shared" si="26"/>
        <v>0</v>
      </c>
      <c r="DF18" s="23">
        <f t="shared" si="27"/>
        <v>0</v>
      </c>
      <c r="DG18" s="23">
        <f t="shared" si="28"/>
        <v>0</v>
      </c>
      <c r="DH18" s="23">
        <f t="shared" si="29"/>
        <v>0</v>
      </c>
      <c r="DI18" s="23">
        <f t="shared" si="30"/>
        <v>0</v>
      </c>
      <c r="DJ18" s="23">
        <f t="shared" si="31"/>
        <v>0</v>
      </c>
      <c r="DK18" s="23">
        <f t="shared" si="32"/>
        <v>0</v>
      </c>
      <c r="DL18" s="23">
        <f t="shared" si="33"/>
        <v>0</v>
      </c>
      <c r="DM18" s="23">
        <f t="shared" si="34"/>
        <v>0</v>
      </c>
      <c r="DN18" s="23">
        <f t="shared" si="35"/>
        <v>0</v>
      </c>
      <c r="DO18" s="23">
        <f t="shared" si="36"/>
        <v>0</v>
      </c>
      <c r="DP18" s="23">
        <f t="shared" si="37"/>
        <v>0</v>
      </c>
      <c r="DQ18" s="23">
        <f t="shared" si="38"/>
        <v>0</v>
      </c>
      <c r="DR18" s="23">
        <f t="shared" si="39"/>
        <v>0</v>
      </c>
      <c r="DS18" s="23">
        <f t="shared" si="40"/>
        <v>0</v>
      </c>
      <c r="DT18" s="23">
        <f t="shared" si="41"/>
        <v>0</v>
      </c>
      <c r="DU18" s="23">
        <f t="shared" si="42"/>
        <v>0</v>
      </c>
      <c r="DV18" s="482"/>
      <c r="DW18" t="s">
        <v>507</v>
      </c>
      <c r="DX18" s="23">
        <f>SCIENCE!$AN$6</f>
        <v>0</v>
      </c>
      <c r="DY18" s="23">
        <f>SCIENCE!$AN$47</f>
        <v>0</v>
      </c>
      <c r="DZ18" s="23">
        <f>SCIENCE!$AN$88</f>
        <v>0</v>
      </c>
      <c r="EA18" s="23">
        <f>SCIENCE!$AN$129</f>
        <v>0</v>
      </c>
      <c r="EB18" s="23">
        <f>SCIENCE!$AN$170</f>
        <v>0</v>
      </c>
      <c r="EC18" s="23">
        <f>SCIENCE!$AN$211</f>
        <v>0</v>
      </c>
      <c r="ED18" s="23">
        <f>SCIENCE!$AN$252</f>
        <v>0</v>
      </c>
      <c r="EE18" s="23">
        <f>SCIENCE!$AN$293</f>
        <v>0</v>
      </c>
      <c r="EF18" s="23">
        <f>SCIENCE!$AN$334</f>
        <v>0</v>
      </c>
      <c r="EG18" s="23">
        <f>SCIENCE!$AN$375</f>
        <v>0</v>
      </c>
      <c r="EH18" s="23">
        <f>SCIENCE!$AN$416</f>
        <v>0</v>
      </c>
      <c r="EI18" s="23">
        <f>SCIENCE!$AN$457</f>
        <v>0</v>
      </c>
      <c r="EJ18" s="23">
        <f>SCIENCE!$AN$498</f>
        <v>0</v>
      </c>
      <c r="EK18" s="23">
        <f>SCIENCE!$AN$539</f>
        <v>0</v>
      </c>
      <c r="EL18" s="23">
        <f>SCIENCE!$AN$580</f>
        <v>0</v>
      </c>
      <c r="EM18" s="23">
        <f>SCIENCE!$AN$621</f>
        <v>0</v>
      </c>
      <c r="EN18" s="23">
        <f>SCIENCE!$AN$662</f>
        <v>0</v>
      </c>
      <c r="EO18" s="23">
        <f>SCIENCE!$AN$703</f>
        <v>0</v>
      </c>
      <c r="EP18" s="23">
        <f>SCIENCE!$AN$744</f>
        <v>0</v>
      </c>
      <c r="EQ18" s="23">
        <f>SCIENCE!$AN$785</f>
        <v>0</v>
      </c>
      <c r="ER18" s="23">
        <f>SCIENCE!$AN$826</f>
        <v>0</v>
      </c>
      <c r="ES18" s="23">
        <f>SCIENCE!$AN$867</f>
        <v>0</v>
      </c>
      <c r="ET18" s="23">
        <f>SCIENCE!$AN$908</f>
        <v>0</v>
      </c>
      <c r="EU18" s="482"/>
      <c r="EX18" s="16" t="s">
        <v>208</v>
      </c>
      <c r="EY18" t="s">
        <v>632</v>
      </c>
      <c r="FA18" s="80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1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1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2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3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4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5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3" t="str">
        <f t="shared" ref="FJ18:GF18" si="43">IF(FJ19&lt;&gt;0,INDEX($EY3:$EY25,MATCH(FJ17,$EX3:$EX25,0)),"")</f>
        <v>PSAT 16</v>
      </c>
      <c r="FK18" s="23" t="str">
        <f t="shared" si="43"/>
        <v/>
      </c>
      <c r="FL18" s="23" t="str">
        <f t="shared" si="43"/>
        <v/>
      </c>
      <c r="FM18" s="23" t="str">
        <f t="shared" si="43"/>
        <v/>
      </c>
      <c r="FN18" s="23" t="str">
        <f t="shared" si="43"/>
        <v/>
      </c>
      <c r="FO18" s="23" t="str">
        <f t="shared" si="43"/>
        <v/>
      </c>
      <c r="FP18" s="23" t="str">
        <f t="shared" si="43"/>
        <v/>
      </c>
      <c r="FQ18" s="23" t="str">
        <f t="shared" si="43"/>
        <v/>
      </c>
      <c r="FR18" s="23" t="str">
        <f t="shared" si="43"/>
        <v/>
      </c>
      <c r="FS18" s="23" t="str">
        <f t="shared" si="43"/>
        <v/>
      </c>
      <c r="FT18" s="23" t="str">
        <f t="shared" si="43"/>
        <v/>
      </c>
      <c r="FU18" s="23" t="str">
        <f t="shared" si="43"/>
        <v/>
      </c>
      <c r="FV18" s="23" t="str">
        <f t="shared" si="43"/>
        <v/>
      </c>
      <c r="FW18" s="23" t="str">
        <f t="shared" si="43"/>
        <v/>
      </c>
      <c r="FX18" s="23" t="str">
        <f t="shared" si="43"/>
        <v/>
      </c>
      <c r="FY18" s="23" t="str">
        <f t="shared" si="43"/>
        <v/>
      </c>
      <c r="FZ18" s="23" t="str">
        <f t="shared" si="43"/>
        <v/>
      </c>
      <c r="GA18" s="23" t="str">
        <f t="shared" si="43"/>
        <v/>
      </c>
      <c r="GB18" s="23" t="str">
        <f t="shared" si="43"/>
        <v/>
      </c>
      <c r="GC18" s="23" t="str">
        <f t="shared" si="43"/>
        <v/>
      </c>
      <c r="GD18" s="23" t="str">
        <f t="shared" si="43"/>
        <v/>
      </c>
      <c r="GE18" s="23" t="str">
        <f t="shared" si="43"/>
        <v/>
      </c>
      <c r="GF18" s="23" t="str">
        <f t="shared" si="43"/>
        <v/>
      </c>
    </row>
    <row r="19" spans="2:188" ht="14.65" thickTop="1" x14ac:dyDescent="0.45">
      <c r="B19" t="s">
        <v>502</v>
      </c>
      <c r="C19" s="23">
        <f>IF(ISNUMBER(SEARCH("A",$C$4)),READ!AM6,0)</f>
        <v>0</v>
      </c>
      <c r="D19" s="23">
        <f>IF(ISNUMBER(SEARCH("A",$D$4)),READ!AM59,0)</f>
        <v>0</v>
      </c>
      <c r="E19" s="23">
        <f>IF(ISNUMBER(SEARCH("A",$E$4)),READ!AM112,0)</f>
        <v>0</v>
      </c>
      <c r="F19" s="23">
        <f>IF(ISNUMBER(SEARCH("A",$F$4)),READ!AM165,0)</f>
        <v>0</v>
      </c>
      <c r="G19" s="23">
        <f>IF(ISNUMBER(SEARCH("A",$G$4)),READ!AM218,0)</f>
        <v>0</v>
      </c>
      <c r="H19" s="23">
        <f>IF(ISNUMBER(SEARCH("A",$H$4)),READ!AM271,0)</f>
        <v>0</v>
      </c>
      <c r="I19" s="23">
        <f>IF(ISNUMBER(SEARCH("A",$I$4)),READ!AM324,0)</f>
        <v>0</v>
      </c>
      <c r="J19" s="23">
        <f>IF(ISNUMBER(SEARCH("A",$J$4)),READ!AM377,0)</f>
        <v>0</v>
      </c>
      <c r="K19" s="23">
        <f>IF(ISNUMBER(SEARCH("A",$K$4)),READ!AM430,0)</f>
        <v>0</v>
      </c>
      <c r="L19" s="23">
        <f>IF(ISNUMBER(SEARCH("A",$L$4)),READ!AM483,0)</f>
        <v>0</v>
      </c>
      <c r="M19" s="23">
        <f>IF(ISNUMBER(SEARCH("A",$M$4)),READ!AM536,0)</f>
        <v>0</v>
      </c>
      <c r="N19" s="23">
        <f>IF(ISNUMBER(SEARCH("A",$N$4)),READ!AM589,0)</f>
        <v>0</v>
      </c>
      <c r="O19" s="23">
        <f>IF(ISNUMBER(SEARCH("A",$O$4)),READ!AM642,0)</f>
        <v>0</v>
      </c>
      <c r="P19" s="23">
        <f>IF(ISNUMBER(SEARCH("A",$P$4)),READ!AM695,0)</f>
        <v>0</v>
      </c>
      <c r="Q19" s="23">
        <f>IF(ISNUMBER(SEARCH("A",$Q$4)),READ!AM748,0)</f>
        <v>0</v>
      </c>
      <c r="R19" s="23">
        <f>IF(ISNUMBER(SEARCH("A",$R$4)),READ!AM801,0)</f>
        <v>0</v>
      </c>
      <c r="S19" s="23">
        <f>IF(ISNUMBER(SEARCH("A",$S$4)),READ!AM854,0)</f>
        <v>0</v>
      </c>
      <c r="T19" s="23">
        <f>IF(ISNUMBER(SEARCH("A",$T$4)),READ!AM907,0)</f>
        <v>0</v>
      </c>
      <c r="U19" s="23">
        <f>IF(ISNUMBER(SEARCH("A",$U$4)),READ!AM960,0)</f>
        <v>0</v>
      </c>
      <c r="V19" s="23">
        <f>IF(ISNUMBER(SEARCH("A",$V$4)),READ!AM1013,0)</f>
        <v>0</v>
      </c>
      <c r="W19" s="23">
        <f>IF(ISNUMBER(SEARCH("A",$W$4)),READ!AM1066,0)</f>
        <v>0</v>
      </c>
      <c r="X19" s="23">
        <f>IF(ISNUMBER(SEARCH("A",$X$4)),READ!AM1119,0)</f>
        <v>0</v>
      </c>
      <c r="Y19" s="23">
        <f>IF(ISNUMBER(SEARCH("A",$Y$4)),READ!AM1172,0)</f>
        <v>0</v>
      </c>
      <c r="Z19" s="482"/>
      <c r="AA19" s="2" t="s">
        <v>29</v>
      </c>
      <c r="AB19" s="23">
        <f>WRITE!$AV$6</f>
        <v>0</v>
      </c>
      <c r="AC19" s="23">
        <f>WRITE!$AV$82</f>
        <v>0</v>
      </c>
      <c r="AD19" s="23">
        <f>WRITE!$AV$158</f>
        <v>0</v>
      </c>
      <c r="AE19" s="23">
        <f>WRITE!$AV$234</f>
        <v>0</v>
      </c>
      <c r="AF19" s="23">
        <f>WRITE!$AV$310</f>
        <v>0</v>
      </c>
      <c r="AG19" s="23">
        <f>WRITE!$AV$386</f>
        <v>0</v>
      </c>
      <c r="AH19" s="23">
        <f>WRITE!$AV$462</f>
        <v>0</v>
      </c>
      <c r="AI19" s="23">
        <f>WRITE!$AV$538</f>
        <v>0</v>
      </c>
      <c r="AJ19" s="23">
        <f>WRITE!$AV$614</f>
        <v>0</v>
      </c>
      <c r="AK19" s="23">
        <f>WRITE!$AV$690</f>
        <v>0</v>
      </c>
      <c r="AL19" s="23">
        <f>WRITE!$AV$766</f>
        <v>0</v>
      </c>
      <c r="AM19" s="23">
        <f>WRITE!$AV$842</f>
        <v>0</v>
      </c>
      <c r="AN19" s="23">
        <f>WRITE!$AV$918</f>
        <v>0</v>
      </c>
      <c r="AO19" s="23">
        <f>WRITE!$AV$994</f>
        <v>0</v>
      </c>
      <c r="AP19" s="23">
        <f>WRITE!$AV$1070</f>
        <v>0</v>
      </c>
      <c r="AQ19" s="23">
        <f>WRITE!$AV$1146</f>
        <v>0</v>
      </c>
      <c r="AR19" s="23">
        <f>WRITE!$AV$1222</f>
        <v>0</v>
      </c>
      <c r="AS19" s="23">
        <f>WRITE!$AV$1298</f>
        <v>0</v>
      </c>
      <c r="AT19" s="23">
        <f>WRITE!$AV$1374</f>
        <v>0</v>
      </c>
      <c r="AU19" s="23">
        <f>WRITE!$AV$1450</f>
        <v>0</v>
      </c>
      <c r="AV19" s="23">
        <f>WRITE!$AV$1526</f>
        <v>0</v>
      </c>
      <c r="AW19" s="23">
        <f>WRITE!$AV$1602</f>
        <v>0</v>
      </c>
      <c r="AX19" s="23">
        <f>WRITE!$AV$1678</f>
        <v>0</v>
      </c>
      <c r="AY19" s="482"/>
      <c r="AZ19" t="s">
        <v>101</v>
      </c>
      <c r="BA19" s="23">
        <f>MATH!$BV$6</f>
        <v>0</v>
      </c>
      <c r="BB19" s="23">
        <f>MATH!$BV$87</f>
        <v>0</v>
      </c>
      <c r="BC19" s="23">
        <f>MATH!$BV$168</f>
        <v>0</v>
      </c>
      <c r="BD19" s="23">
        <f>MATH!$BV$249</f>
        <v>0</v>
      </c>
      <c r="BE19" s="23">
        <f>MATH!$BV$330</f>
        <v>0</v>
      </c>
      <c r="BF19" s="23">
        <f>MATH!$BV$411</f>
        <v>0</v>
      </c>
      <c r="BG19" s="23">
        <f>MATH!$BV$492</f>
        <v>0</v>
      </c>
      <c r="BH19" s="23">
        <f>MATH!$BV$573</f>
        <v>0</v>
      </c>
      <c r="BI19" s="23">
        <f>MATH!$BV$654</f>
        <v>0</v>
      </c>
      <c r="BJ19" s="23">
        <f>MATH!$BV$735</f>
        <v>0</v>
      </c>
      <c r="BK19" s="23">
        <f>MATH!$BV$816</f>
        <v>0</v>
      </c>
      <c r="BL19" s="23">
        <f>MATH!$BV$897</f>
        <v>0</v>
      </c>
      <c r="BM19" s="23">
        <f>MATH!$BV$978</f>
        <v>0</v>
      </c>
      <c r="BN19" s="23">
        <f>MATH!$BV$1059</f>
        <v>0</v>
      </c>
      <c r="BO19" s="23">
        <f>MATH!$BV$1140</f>
        <v>0</v>
      </c>
      <c r="BP19" s="23">
        <f>MATH!$BV$1221</f>
        <v>0</v>
      </c>
      <c r="BQ19" s="23">
        <f>MATH!$BV$1302</f>
        <v>0</v>
      </c>
      <c r="BR19" s="23">
        <f>MATH!$BV$1383</f>
        <v>0</v>
      </c>
      <c r="BS19" s="23">
        <f>MATH!$BV$1464</f>
        <v>0</v>
      </c>
      <c r="BT19" s="23">
        <f>MATH!$BV$1545</f>
        <v>0</v>
      </c>
      <c r="BU19" s="23">
        <f>MATH!$BV$1626</f>
        <v>0</v>
      </c>
      <c r="BV19" s="23">
        <f>MATH!$BV$1707</f>
        <v>0</v>
      </c>
      <c r="BW19" s="23">
        <f>MATH!$BV$1788</f>
        <v>0</v>
      </c>
      <c r="BX19" s="482"/>
      <c r="BY19" t="str">
        <f t="shared" si="17"/>
        <v>Two-Part</v>
      </c>
      <c r="BZ19" s="23">
        <f>MATH!$BV$66</f>
        <v>0</v>
      </c>
      <c r="CA19" s="23">
        <f>MATH!$BV$147</f>
        <v>0</v>
      </c>
      <c r="CB19" s="23">
        <f>MATH!$BV$228</f>
        <v>0</v>
      </c>
      <c r="CC19" s="23">
        <f>MATH!$BV$309</f>
        <v>0</v>
      </c>
      <c r="CD19" s="23">
        <f>MATH!$BV$390</f>
        <v>0</v>
      </c>
      <c r="CE19" s="23">
        <f>MATH!$BV$471</f>
        <v>0</v>
      </c>
      <c r="CF19" s="23">
        <f>MATH!$BV$552</f>
        <v>0</v>
      </c>
      <c r="CG19" s="23">
        <f>MATH!$BV$633</f>
        <v>0</v>
      </c>
      <c r="CH19" s="23">
        <f>MATH!$BV$714</f>
        <v>0</v>
      </c>
      <c r="CI19" s="23">
        <f>MATH!$BV$795</f>
        <v>0</v>
      </c>
      <c r="CJ19" s="23">
        <f>MATH!$BV$876</f>
        <v>0</v>
      </c>
      <c r="CK19" s="23">
        <f>MATH!$BV$957</f>
        <v>0</v>
      </c>
      <c r="CL19" s="23">
        <f>MATH!$BV$1038</f>
        <v>0</v>
      </c>
      <c r="CM19" s="23">
        <f>MATH!$BV$1119</f>
        <v>0</v>
      </c>
      <c r="CN19" s="23">
        <f>MATH!$BV$1200</f>
        <v>0</v>
      </c>
      <c r="CO19" s="23">
        <f>MATH!$BV$1281</f>
        <v>0</v>
      </c>
      <c r="CP19" s="23">
        <f>MATH!$BV$1362</f>
        <v>0</v>
      </c>
      <c r="CQ19" s="23">
        <f>MATH!$BV$1443</f>
        <v>0</v>
      </c>
      <c r="CR19" s="23">
        <f>MATH!$BV$1524</f>
        <v>0</v>
      </c>
      <c r="CS19" s="23">
        <f>MATH!$BV$1605</f>
        <v>0</v>
      </c>
      <c r="CT19" s="23">
        <f>MATH!$BV$1686</f>
        <v>0</v>
      </c>
      <c r="CU19" s="23">
        <f>MATH!$BV$1767</f>
        <v>0</v>
      </c>
      <c r="CV19" s="23">
        <f>MATH!$BV$1848</f>
        <v>0</v>
      </c>
      <c r="CW19" s="482"/>
      <c r="CX19" t="str">
        <f t="shared" si="19"/>
        <v>Two-Part</v>
      </c>
      <c r="CY19" s="23">
        <f t="shared" si="20"/>
        <v>0</v>
      </c>
      <c r="CZ19" s="23">
        <f t="shared" si="21"/>
        <v>0</v>
      </c>
      <c r="DA19" s="23">
        <f t="shared" si="22"/>
        <v>0</v>
      </c>
      <c r="DB19" s="23">
        <f t="shared" si="23"/>
        <v>0</v>
      </c>
      <c r="DC19" s="23">
        <f t="shared" si="24"/>
        <v>0</v>
      </c>
      <c r="DD19" s="23">
        <f t="shared" si="25"/>
        <v>0</v>
      </c>
      <c r="DE19" s="23">
        <f t="shared" si="26"/>
        <v>0</v>
      </c>
      <c r="DF19" s="23">
        <f t="shared" si="27"/>
        <v>0</v>
      </c>
      <c r="DG19" s="23">
        <f t="shared" si="28"/>
        <v>0</v>
      </c>
      <c r="DH19" s="23">
        <f t="shared" si="29"/>
        <v>0</v>
      </c>
      <c r="DI19" s="23">
        <f t="shared" si="30"/>
        <v>0</v>
      </c>
      <c r="DJ19" s="23">
        <f t="shared" si="31"/>
        <v>0</v>
      </c>
      <c r="DK19" s="23">
        <f t="shared" si="32"/>
        <v>0</v>
      </c>
      <c r="DL19" s="23">
        <f t="shared" si="33"/>
        <v>0</v>
      </c>
      <c r="DM19" s="23">
        <f t="shared" si="34"/>
        <v>0</v>
      </c>
      <c r="DN19" s="23">
        <f t="shared" si="35"/>
        <v>0</v>
      </c>
      <c r="DO19" s="23">
        <f t="shared" si="36"/>
        <v>0</v>
      </c>
      <c r="DP19" s="23">
        <f t="shared" si="37"/>
        <v>0</v>
      </c>
      <c r="DQ19" s="23">
        <f t="shared" si="38"/>
        <v>0</v>
      </c>
      <c r="DR19" s="23">
        <f t="shared" si="39"/>
        <v>0</v>
      </c>
      <c r="DS19" s="23">
        <f t="shared" si="40"/>
        <v>0</v>
      </c>
      <c r="DT19" s="23">
        <f t="shared" si="41"/>
        <v>0</v>
      </c>
      <c r="DU19" s="23">
        <f t="shared" si="42"/>
        <v>0</v>
      </c>
      <c r="DV19" s="482"/>
      <c r="DW19" t="s">
        <v>279</v>
      </c>
      <c r="DX19" s="23">
        <f>SCIENCE!$AO$6</f>
        <v>0</v>
      </c>
      <c r="DY19" s="23">
        <f>SCIENCE!$AO$47</f>
        <v>0</v>
      </c>
      <c r="DZ19" s="23">
        <f>SCIENCE!$AO$88</f>
        <v>0</v>
      </c>
      <c r="EA19" s="23">
        <f>SCIENCE!$AO$129</f>
        <v>0</v>
      </c>
      <c r="EB19" s="23">
        <f>SCIENCE!$AO$170</f>
        <v>0</v>
      </c>
      <c r="EC19" s="23">
        <f>SCIENCE!$AO$211</f>
        <v>0</v>
      </c>
      <c r="ED19" s="23">
        <f>SCIENCE!$AO$252</f>
        <v>0</v>
      </c>
      <c r="EE19" s="23">
        <f>SCIENCE!$AO$293</f>
        <v>0</v>
      </c>
      <c r="EF19" s="23">
        <f>SCIENCE!$AO$334</f>
        <v>0</v>
      </c>
      <c r="EG19" s="23">
        <f>SCIENCE!$AO$375</f>
        <v>0</v>
      </c>
      <c r="EH19" s="23">
        <f>SCIENCE!$AO$416</f>
        <v>0</v>
      </c>
      <c r="EI19" s="23">
        <f>SCIENCE!$AO$457</f>
        <v>0</v>
      </c>
      <c r="EJ19" s="23">
        <f>SCIENCE!$AO$498</f>
        <v>0</v>
      </c>
      <c r="EK19" s="23">
        <f>SCIENCE!$AO$539</f>
        <v>0</v>
      </c>
      <c r="EL19" s="23">
        <f>SCIENCE!$AO$580</f>
        <v>0</v>
      </c>
      <c r="EM19" s="23">
        <f>SCIENCE!$AO$621</f>
        <v>0</v>
      </c>
      <c r="EN19" s="23">
        <f>SCIENCE!$AO$662</f>
        <v>0</v>
      </c>
      <c r="EO19" s="23">
        <f>SCIENCE!$AO$703</f>
        <v>0</v>
      </c>
      <c r="EP19" s="23">
        <f>SCIENCE!$AO$744</f>
        <v>0</v>
      </c>
      <c r="EQ19" s="23">
        <f>SCIENCE!$AO$785</f>
        <v>0</v>
      </c>
      <c r="ER19" s="23">
        <f>SCIENCE!$AO$826</f>
        <v>0</v>
      </c>
      <c r="ES19" s="23">
        <f>SCIENCE!$AO$867</f>
        <v>0</v>
      </c>
      <c r="ET19" s="23">
        <f>SCIENCE!$AO$908</f>
        <v>0</v>
      </c>
      <c r="EU19" s="482"/>
      <c r="EX19" s="16" t="s">
        <v>210</v>
      </c>
      <c r="EY19" t="s">
        <v>641</v>
      </c>
      <c r="FB19" s="66"/>
      <c r="FC19" s="66"/>
      <c r="FD19" s="66"/>
      <c r="FE19" s="68"/>
      <c r="FF19" s="69"/>
      <c r="FG19" s="18"/>
      <c r="FJ19" s="23">
        <f>IF(INPUT!C2,1,0)</f>
        <v>1</v>
      </c>
      <c r="FK19" s="23">
        <f>IF(INPUT!D2,1,0)</f>
        <v>0</v>
      </c>
      <c r="FL19" s="23">
        <f>IF(INPUT!E2,1,0)</f>
        <v>0</v>
      </c>
      <c r="FM19" s="23">
        <f>IF(INPUT!F2,1,0)</f>
        <v>0</v>
      </c>
      <c r="FN19" s="23">
        <f>IF(INPUT!G2,1,0)</f>
        <v>0</v>
      </c>
      <c r="FO19" s="23">
        <f>IF(INPUT!H2,1,0)</f>
        <v>0</v>
      </c>
      <c r="FP19" s="23">
        <f>IF(INPUT!I2,1,0)</f>
        <v>0</v>
      </c>
      <c r="FQ19" s="23">
        <f>IF(INPUT!J2,1,0)</f>
        <v>0</v>
      </c>
      <c r="FR19" s="23">
        <f>IF(INPUT!K2,1,0)</f>
        <v>0</v>
      </c>
      <c r="FS19" s="23">
        <f>IF(INPUT!L2,1,0)</f>
        <v>0</v>
      </c>
      <c r="FT19" s="23">
        <f>IF(INPUT!M2,1,0)</f>
        <v>0</v>
      </c>
      <c r="FU19" s="23">
        <f>IF(INPUT!N2,1,0)</f>
        <v>0</v>
      </c>
      <c r="FV19" s="23">
        <f>IF(INPUT!O2,1,0)</f>
        <v>0</v>
      </c>
      <c r="FW19" s="23">
        <f>IF(INPUT!P2,1,0)</f>
        <v>0</v>
      </c>
      <c r="FX19" s="23">
        <f>IF(INPUT!Q2,1,0)</f>
        <v>0</v>
      </c>
      <c r="FY19" s="23">
        <f>IF(INPUT!R2,1,0)</f>
        <v>0</v>
      </c>
      <c r="FZ19" s="23">
        <f>IF(INPUT!S2,1,0)</f>
        <v>0</v>
      </c>
      <c r="GA19" s="23">
        <f>IF(INPUT!T2,1,0)</f>
        <v>0</v>
      </c>
      <c r="GB19" s="23">
        <f>IF(INPUT!U2,1,0)</f>
        <v>0</v>
      </c>
      <c r="GC19" s="23">
        <f>IF(INPUT!V2,1,0)</f>
        <v>0</v>
      </c>
      <c r="GD19" s="23">
        <f>IF(INPUT!W2,1,0)</f>
        <v>0</v>
      </c>
      <c r="GE19" s="23">
        <f>IF(INPUT!X2,1,0)</f>
        <v>0</v>
      </c>
      <c r="GF19" s="23">
        <f>IF(INPUT!Y2,1,0)</f>
        <v>0</v>
      </c>
    </row>
    <row r="20" spans="2:188" x14ac:dyDescent="0.45">
      <c r="B20" t="s">
        <v>503</v>
      </c>
      <c r="C20" s="23">
        <f>IF(ISNUMBER(SEARCH("A",$C$4)),READ!AN6,0)</f>
        <v>0</v>
      </c>
      <c r="D20" s="23">
        <f>IF(ISNUMBER(SEARCH("A",$D$4)),READ!AN59,0)</f>
        <v>0</v>
      </c>
      <c r="E20" s="23">
        <f>IF(ISNUMBER(SEARCH("A",$E$4)),READ!AN112,0)</f>
        <v>0</v>
      </c>
      <c r="F20" s="23">
        <f>IF(ISNUMBER(SEARCH("A",$F$4)),READ!AN165,0)</f>
        <v>0</v>
      </c>
      <c r="G20" s="23">
        <f>IF(ISNUMBER(SEARCH("A",$G$4)),READ!AN218,0)</f>
        <v>0</v>
      </c>
      <c r="H20" s="23">
        <f>IF(ISNUMBER(SEARCH("A",$H$4)),READ!AN271,0)</f>
        <v>0</v>
      </c>
      <c r="I20" s="23">
        <f>IF(ISNUMBER(SEARCH("A",$I$4)),READ!AN324,0)</f>
        <v>0</v>
      </c>
      <c r="J20" s="23">
        <f>IF(ISNUMBER(SEARCH("A",$J$4)),READ!AN377,0)</f>
        <v>0</v>
      </c>
      <c r="K20" s="23">
        <f>IF(ISNUMBER(SEARCH("A",$K$4)),READ!AN430,0)</f>
        <v>0</v>
      </c>
      <c r="L20" s="23">
        <f>IF(ISNUMBER(SEARCH("A",$L$4)),READ!AN483,0)</f>
        <v>0</v>
      </c>
      <c r="M20" s="23">
        <f>IF(ISNUMBER(SEARCH("A",$M$4)),READ!AN536,0)</f>
        <v>0</v>
      </c>
      <c r="N20" s="23">
        <f>IF(ISNUMBER(SEARCH("A",$N$4)),READ!AN589,0)</f>
        <v>0</v>
      </c>
      <c r="O20" s="23">
        <f>IF(ISNUMBER(SEARCH("A",$O$4)),READ!AN642,0)</f>
        <v>0</v>
      </c>
      <c r="P20" s="23">
        <f>IF(ISNUMBER(SEARCH("A",$P$4)),READ!AN695,0)</f>
        <v>0</v>
      </c>
      <c r="Q20" s="23">
        <f>IF(ISNUMBER(SEARCH("A",$Q$4)),READ!AN748,0)</f>
        <v>0</v>
      </c>
      <c r="R20" s="23">
        <f>IF(ISNUMBER(SEARCH("A",$R$4)),READ!AN801,0)</f>
        <v>0</v>
      </c>
      <c r="S20" s="23">
        <f>IF(ISNUMBER(SEARCH("A",$S$4)),READ!AN854,0)</f>
        <v>0</v>
      </c>
      <c r="T20" s="23">
        <f>IF(ISNUMBER(SEARCH("A",$T$4)),READ!AN907,0)</f>
        <v>0</v>
      </c>
      <c r="U20" s="23">
        <f>IF(ISNUMBER(SEARCH("A",$U$4)),READ!AN960,0)</f>
        <v>0</v>
      </c>
      <c r="V20" s="23">
        <f>IF(ISNUMBER(SEARCH("A",$V$4)),READ!AN1013,0)</f>
        <v>0</v>
      </c>
      <c r="W20" s="23">
        <f>IF(ISNUMBER(SEARCH("A",$W$4)),READ!AN1066,0)</f>
        <v>0</v>
      </c>
      <c r="X20" s="23">
        <f>IF(ISNUMBER(SEARCH("A",$X$4)),READ!AN1119,0)</f>
        <v>0</v>
      </c>
      <c r="Y20" s="23">
        <f>IF(ISNUMBER(SEARCH("A",$Y$4)),READ!AN1172,0)</f>
        <v>0</v>
      </c>
      <c r="Z20" s="482"/>
      <c r="AA20" t="s">
        <v>34</v>
      </c>
      <c r="AB20" s="23">
        <f>WRITE!$AW$6</f>
        <v>0</v>
      </c>
      <c r="AC20" s="23">
        <f>WRITE!$AW$82</f>
        <v>0</v>
      </c>
      <c r="AD20" s="23">
        <f>WRITE!$AW$158</f>
        <v>0</v>
      </c>
      <c r="AE20" s="23">
        <f>WRITE!$AW$234</f>
        <v>0</v>
      </c>
      <c r="AF20" s="23">
        <f>WRITE!$AW$310</f>
        <v>0</v>
      </c>
      <c r="AG20" s="23">
        <f>WRITE!$AW$386</f>
        <v>0</v>
      </c>
      <c r="AH20" s="23">
        <f>WRITE!$AW$462</f>
        <v>0</v>
      </c>
      <c r="AI20" s="23">
        <f>WRITE!$AW$538</f>
        <v>0</v>
      </c>
      <c r="AJ20" s="23">
        <f>WRITE!$AW$614</f>
        <v>0</v>
      </c>
      <c r="AK20" s="23">
        <f>WRITE!$AW$690</f>
        <v>0</v>
      </c>
      <c r="AL20" s="23">
        <f>WRITE!$AW$766</f>
        <v>0</v>
      </c>
      <c r="AM20" s="23">
        <f>WRITE!$AW$842</f>
        <v>0</v>
      </c>
      <c r="AN20" s="23">
        <f>WRITE!$AW$918</f>
        <v>0</v>
      </c>
      <c r="AO20" s="23">
        <f>WRITE!$AW$994</f>
        <v>0</v>
      </c>
      <c r="AP20" s="23">
        <f>WRITE!$AW$1070</f>
        <v>0</v>
      </c>
      <c r="AQ20" s="23">
        <f>WRITE!$AW$1146</f>
        <v>0</v>
      </c>
      <c r="AR20" s="23">
        <f>WRITE!$AW$1222</f>
        <v>0</v>
      </c>
      <c r="AS20" s="23">
        <f>WRITE!$AW$1298</f>
        <v>0</v>
      </c>
      <c r="AT20" s="23">
        <f>WRITE!$AW$1374</f>
        <v>0</v>
      </c>
      <c r="AU20" s="23">
        <f>WRITE!$AW$1450</f>
        <v>0</v>
      </c>
      <c r="AV20" s="23">
        <f>WRITE!$AW$1526</f>
        <v>0</v>
      </c>
      <c r="AW20" s="23">
        <f>WRITE!$AW$1602</f>
        <v>0</v>
      </c>
      <c r="AX20" s="23">
        <f>WRITE!$AW$1678</f>
        <v>0</v>
      </c>
      <c r="AY20" s="482"/>
      <c r="AZ20" t="s">
        <v>83</v>
      </c>
      <c r="BA20" s="23">
        <f>MATH!$BW$6</f>
        <v>0</v>
      </c>
      <c r="BB20" s="23">
        <f>MATH!$BW$87</f>
        <v>0</v>
      </c>
      <c r="BC20" s="23">
        <f>MATH!$BW$168</f>
        <v>0</v>
      </c>
      <c r="BD20" s="23">
        <f>MATH!$BW$249</f>
        <v>0</v>
      </c>
      <c r="BE20" s="23">
        <f>MATH!$BW$330</f>
        <v>0</v>
      </c>
      <c r="BF20" s="23">
        <f>MATH!$BW$411</f>
        <v>0</v>
      </c>
      <c r="BG20" s="23">
        <f>MATH!$BW$492</f>
        <v>0</v>
      </c>
      <c r="BH20" s="23">
        <f>MATH!$BW$573</f>
        <v>0</v>
      </c>
      <c r="BI20" s="23">
        <f>MATH!$BW$654</f>
        <v>0</v>
      </c>
      <c r="BJ20" s="23">
        <f>MATH!$BW$735</f>
        <v>0</v>
      </c>
      <c r="BK20" s="23">
        <f>MATH!$BW$816</f>
        <v>0</v>
      </c>
      <c r="BL20" s="23">
        <f>MATH!$BW$897</f>
        <v>0</v>
      </c>
      <c r="BM20" s="23">
        <f>MATH!$BW$978</f>
        <v>0</v>
      </c>
      <c r="BN20" s="23">
        <f>MATH!$BW$1059</f>
        <v>0</v>
      </c>
      <c r="BO20" s="23">
        <f>MATH!$BW$1140</f>
        <v>0</v>
      </c>
      <c r="BP20" s="23">
        <f>MATH!$BW$1221</f>
        <v>0</v>
      </c>
      <c r="BQ20" s="23">
        <f>MATH!$BW$1302</f>
        <v>0</v>
      </c>
      <c r="BR20" s="23">
        <f>MATH!$BW$1383</f>
        <v>0</v>
      </c>
      <c r="BS20" s="23">
        <f>MATH!$BW$1464</f>
        <v>0</v>
      </c>
      <c r="BT20" s="23">
        <f>MATH!$BW$1545</f>
        <v>0</v>
      </c>
      <c r="BU20" s="23">
        <f>MATH!$BW$1626</f>
        <v>0</v>
      </c>
      <c r="BV20" s="23">
        <f>MATH!$BW$1707</f>
        <v>0</v>
      </c>
      <c r="BW20" s="23">
        <f>MATH!$BW$1788</f>
        <v>0</v>
      </c>
      <c r="BX20" s="482"/>
      <c r="BY20" t="str">
        <f t="shared" si="17"/>
        <v>Imaginary Numbers</v>
      </c>
      <c r="BZ20" s="23">
        <f>MATH!$BW$66</f>
        <v>0</v>
      </c>
      <c r="CA20" s="23">
        <f>MATH!$BW$147</f>
        <v>0</v>
      </c>
      <c r="CB20" s="23">
        <f>MATH!$BW$228</f>
        <v>0</v>
      </c>
      <c r="CC20" s="23">
        <f>MATH!$BW$309</f>
        <v>0</v>
      </c>
      <c r="CD20" s="23">
        <f>MATH!$BW$390</f>
        <v>0</v>
      </c>
      <c r="CE20" s="23">
        <f>MATH!$BW$471</f>
        <v>0</v>
      </c>
      <c r="CF20" s="23">
        <f>MATH!$BW$552</f>
        <v>0</v>
      </c>
      <c r="CG20" s="23">
        <f>MATH!$BW$633</f>
        <v>0</v>
      </c>
      <c r="CH20" s="23">
        <f>MATH!$BW$714</f>
        <v>0</v>
      </c>
      <c r="CI20" s="23">
        <f>MATH!$BW$795</f>
        <v>0</v>
      </c>
      <c r="CJ20" s="23">
        <f>MATH!$BW$876</f>
        <v>0</v>
      </c>
      <c r="CK20" s="23">
        <f>MATH!$BW$957</f>
        <v>0</v>
      </c>
      <c r="CL20" s="23">
        <f>MATH!$BW$1038</f>
        <v>0</v>
      </c>
      <c r="CM20" s="23">
        <f>MATH!$BW$1119</f>
        <v>0</v>
      </c>
      <c r="CN20" s="23">
        <f>MATH!$BW$1200</f>
        <v>0</v>
      </c>
      <c r="CO20" s="23">
        <f>MATH!$BW$1281</f>
        <v>0</v>
      </c>
      <c r="CP20" s="23">
        <f>MATH!$BW$1362</f>
        <v>0</v>
      </c>
      <c r="CQ20" s="23">
        <f>MATH!$BW$1443</f>
        <v>0</v>
      </c>
      <c r="CR20" s="23">
        <f>MATH!$BW$1524</f>
        <v>0</v>
      </c>
      <c r="CS20" s="23">
        <f>MATH!$BW$1605</f>
        <v>0</v>
      </c>
      <c r="CT20" s="23">
        <f>MATH!$BW$1686</f>
        <v>0</v>
      </c>
      <c r="CU20" s="23">
        <f>MATH!$BW$1767</f>
        <v>0</v>
      </c>
      <c r="CV20" s="23">
        <f>MATH!$BW$1848</f>
        <v>0</v>
      </c>
      <c r="CW20" s="482"/>
      <c r="CX20" t="str">
        <f t="shared" si="19"/>
        <v>Imaginary Numbers</v>
      </c>
      <c r="CY20" s="23">
        <f t="shared" si="20"/>
        <v>0</v>
      </c>
      <c r="CZ20" s="23">
        <f t="shared" si="21"/>
        <v>0</v>
      </c>
      <c r="DA20" s="23">
        <f t="shared" si="22"/>
        <v>0</v>
      </c>
      <c r="DB20" s="23">
        <f t="shared" si="23"/>
        <v>0</v>
      </c>
      <c r="DC20" s="23">
        <f t="shared" si="24"/>
        <v>0</v>
      </c>
      <c r="DD20" s="23">
        <f t="shared" si="25"/>
        <v>0</v>
      </c>
      <c r="DE20" s="23">
        <f t="shared" si="26"/>
        <v>0</v>
      </c>
      <c r="DF20" s="23">
        <f t="shared" si="27"/>
        <v>0</v>
      </c>
      <c r="DG20" s="23">
        <f t="shared" si="28"/>
        <v>0</v>
      </c>
      <c r="DH20" s="23">
        <f t="shared" si="29"/>
        <v>0</v>
      </c>
      <c r="DI20" s="23">
        <f t="shared" si="30"/>
        <v>0</v>
      </c>
      <c r="DJ20" s="23">
        <f t="shared" si="31"/>
        <v>0</v>
      </c>
      <c r="DK20" s="23">
        <f t="shared" si="32"/>
        <v>0</v>
      </c>
      <c r="DL20" s="23">
        <f t="shared" si="33"/>
        <v>0</v>
      </c>
      <c r="DM20" s="23">
        <f t="shared" si="34"/>
        <v>0</v>
      </c>
      <c r="DN20" s="23">
        <f t="shared" si="35"/>
        <v>0</v>
      </c>
      <c r="DO20" s="23">
        <f t="shared" si="36"/>
        <v>0</v>
      </c>
      <c r="DP20" s="23">
        <f t="shared" si="37"/>
        <v>0</v>
      </c>
      <c r="DQ20" s="23">
        <f t="shared" si="38"/>
        <v>0</v>
      </c>
      <c r="DR20" s="23">
        <f t="shared" si="39"/>
        <v>0</v>
      </c>
      <c r="DS20" s="23">
        <f t="shared" si="40"/>
        <v>0</v>
      </c>
      <c r="DT20" s="23">
        <f t="shared" si="41"/>
        <v>0</v>
      </c>
      <c r="DU20" s="23">
        <f t="shared" si="42"/>
        <v>0</v>
      </c>
      <c r="DV20" s="482"/>
      <c r="DW20" t="s">
        <v>128</v>
      </c>
      <c r="DX20" s="23">
        <f>SCIENCE!$AP$6</f>
        <v>0</v>
      </c>
      <c r="DY20" s="23">
        <f>SCIENCE!$AP$47</f>
        <v>0</v>
      </c>
      <c r="DZ20" s="23">
        <f>SCIENCE!$AP$88</f>
        <v>0</v>
      </c>
      <c r="EA20" s="23">
        <f>SCIENCE!$AP$129</f>
        <v>0</v>
      </c>
      <c r="EB20" s="23">
        <f>SCIENCE!$AP$170</f>
        <v>0</v>
      </c>
      <c r="EC20" s="23">
        <f>SCIENCE!$AP$211</f>
        <v>0</v>
      </c>
      <c r="ED20" s="23">
        <f>SCIENCE!$AP$252</f>
        <v>0</v>
      </c>
      <c r="EE20" s="23">
        <f>SCIENCE!$AP$293</f>
        <v>0</v>
      </c>
      <c r="EF20" s="23">
        <f>SCIENCE!$AP$334</f>
        <v>0</v>
      </c>
      <c r="EG20" s="23">
        <f>SCIENCE!$AP$375</f>
        <v>0</v>
      </c>
      <c r="EH20" s="23">
        <f>SCIENCE!$AP$416</f>
        <v>0</v>
      </c>
      <c r="EI20" s="23">
        <f>SCIENCE!$AP$457</f>
        <v>0</v>
      </c>
      <c r="EJ20" s="23">
        <f>SCIENCE!$AP$498</f>
        <v>0</v>
      </c>
      <c r="EK20" s="23">
        <f>SCIENCE!$AP$539</f>
        <v>0</v>
      </c>
      <c r="EL20" s="23">
        <f>SCIENCE!$AP$580</f>
        <v>0</v>
      </c>
      <c r="EM20" s="23">
        <f>SCIENCE!$AP$621</f>
        <v>0</v>
      </c>
      <c r="EN20" s="23">
        <f>SCIENCE!$AP$662</f>
        <v>0</v>
      </c>
      <c r="EO20" s="23">
        <f>SCIENCE!$AP$703</f>
        <v>0</v>
      </c>
      <c r="EP20" s="23">
        <f>SCIENCE!$AP$744</f>
        <v>0</v>
      </c>
      <c r="EQ20" s="23">
        <f>SCIENCE!$AP$785</f>
        <v>0</v>
      </c>
      <c r="ER20" s="23">
        <f>SCIENCE!$AP$826</f>
        <v>0</v>
      </c>
      <c r="ES20" s="23">
        <f>SCIENCE!$AP$867</f>
        <v>0</v>
      </c>
      <c r="ET20" s="23">
        <f>SCIENCE!$AP$908</f>
        <v>0</v>
      </c>
      <c r="EU20" s="482"/>
      <c r="EX20" s="16" t="s">
        <v>213</v>
      </c>
      <c r="EY20" t="s">
        <v>648</v>
      </c>
      <c r="FA20" s="16" t="s">
        <v>316</v>
      </c>
      <c r="FJ20" s="23">
        <f>IF(FJ$17&lt;&gt;0,LOOKUP(FJ$17,$FJ$2:$GF$2,$FJ3:$GF3),0)*FJ$19</f>
        <v>290</v>
      </c>
      <c r="FK20" s="23">
        <f t="shared" ref="FK20:GF24" si="44">IF(FK$17&lt;&gt;0,LOOKUP(FK$17,$FJ$2:$GF$2,$FJ3:$GF3),0)*FK$19</f>
        <v>0</v>
      </c>
      <c r="FL20" s="23">
        <f t="shared" si="44"/>
        <v>0</v>
      </c>
      <c r="FM20" s="23">
        <f t="shared" si="44"/>
        <v>0</v>
      </c>
      <c r="FN20" s="23">
        <f t="shared" si="44"/>
        <v>0</v>
      </c>
      <c r="FO20" s="23">
        <f t="shared" si="44"/>
        <v>0</v>
      </c>
      <c r="FP20" s="23">
        <f t="shared" si="44"/>
        <v>0</v>
      </c>
      <c r="FQ20" s="23">
        <f t="shared" si="44"/>
        <v>0</v>
      </c>
      <c r="FR20" s="23">
        <f t="shared" si="44"/>
        <v>0</v>
      </c>
      <c r="FS20" s="23">
        <f t="shared" si="44"/>
        <v>0</v>
      </c>
      <c r="FT20" s="23">
        <f t="shared" si="44"/>
        <v>0</v>
      </c>
      <c r="FU20" s="23">
        <f t="shared" si="44"/>
        <v>0</v>
      </c>
      <c r="FV20" s="23">
        <f t="shared" si="44"/>
        <v>0</v>
      </c>
      <c r="FW20" s="23">
        <f t="shared" si="44"/>
        <v>0</v>
      </c>
      <c r="FX20" s="23">
        <f t="shared" si="44"/>
        <v>0</v>
      </c>
      <c r="FY20" s="23">
        <f t="shared" si="44"/>
        <v>0</v>
      </c>
      <c r="FZ20" s="23">
        <f t="shared" si="44"/>
        <v>0</v>
      </c>
      <c r="GA20" s="23">
        <f t="shared" si="44"/>
        <v>0</v>
      </c>
      <c r="GB20" s="23">
        <f t="shared" si="44"/>
        <v>0</v>
      </c>
      <c r="GC20" s="23">
        <f t="shared" si="44"/>
        <v>0</v>
      </c>
      <c r="GD20" s="23">
        <f t="shared" si="44"/>
        <v>0</v>
      </c>
      <c r="GE20" s="23">
        <f t="shared" si="44"/>
        <v>0</v>
      </c>
      <c r="GF20" s="23">
        <f t="shared" si="44"/>
        <v>0</v>
      </c>
    </row>
    <row r="21" spans="2:188" x14ac:dyDescent="0.45">
      <c r="B21" t="s">
        <v>681</v>
      </c>
      <c r="C21" s="23">
        <f>READ!AL18</f>
        <v>0</v>
      </c>
      <c r="D21" s="23">
        <f>READ!AL71</f>
        <v>0</v>
      </c>
      <c r="E21" s="23">
        <f>READ!AL124</f>
        <v>0</v>
      </c>
      <c r="F21" s="23">
        <f>READ!AL177</f>
        <v>0</v>
      </c>
      <c r="G21" s="23">
        <f>READ!AL230</f>
        <v>0</v>
      </c>
      <c r="H21" s="23">
        <f>READ!AL283</f>
        <v>0</v>
      </c>
      <c r="I21" s="23">
        <f>READ!AL336</f>
        <v>0</v>
      </c>
      <c r="J21" s="23">
        <f>READ!AL389</f>
        <v>0</v>
      </c>
      <c r="K21" s="23">
        <f>READ!AL442</f>
        <v>0</v>
      </c>
      <c r="L21" s="23">
        <f>READ!AL495</f>
        <v>0</v>
      </c>
      <c r="M21" s="23">
        <f>READ!AL548</f>
        <v>0</v>
      </c>
      <c r="N21" s="23">
        <f>READ!AL601</f>
        <v>0</v>
      </c>
      <c r="O21" s="23">
        <f>READ!AL654</f>
        <v>0</v>
      </c>
      <c r="P21" s="23">
        <f>READ!AL707</f>
        <v>0</v>
      </c>
      <c r="Q21" s="23">
        <f>READ!AL760</f>
        <v>0</v>
      </c>
      <c r="R21" s="23">
        <f>READ!AL813</f>
        <v>0</v>
      </c>
      <c r="S21" s="23">
        <f>READ!AL866</f>
        <v>0</v>
      </c>
      <c r="T21" s="23">
        <f>READ!AL919</f>
        <v>0</v>
      </c>
      <c r="U21" s="23">
        <f>READ!AL972</f>
        <v>0</v>
      </c>
      <c r="V21" s="23">
        <f>READ!AL1025</f>
        <v>0</v>
      </c>
      <c r="W21" s="23">
        <f>READ!AL1078</f>
        <v>0</v>
      </c>
      <c r="X21" s="23">
        <f>READ!AL1131</f>
        <v>0</v>
      </c>
      <c r="Y21" s="23">
        <f>READ!AL1184</f>
        <v>0</v>
      </c>
      <c r="Z21" s="482"/>
      <c r="AA21" t="s">
        <v>31</v>
      </c>
      <c r="AB21" s="23">
        <f>WRITE!$AX$6</f>
        <v>0</v>
      </c>
      <c r="AC21" s="23">
        <f>WRITE!$AX$82</f>
        <v>0</v>
      </c>
      <c r="AD21" s="23">
        <f>WRITE!$AX$158</f>
        <v>0</v>
      </c>
      <c r="AE21" s="23">
        <f>WRITE!$AX$234</f>
        <v>0</v>
      </c>
      <c r="AF21" s="23">
        <f>WRITE!$AX$310</f>
        <v>0</v>
      </c>
      <c r="AG21" s="23">
        <f>WRITE!$AX$386</f>
        <v>0</v>
      </c>
      <c r="AH21" s="23">
        <f>WRITE!$AX$462</f>
        <v>0</v>
      </c>
      <c r="AI21" s="23">
        <f>WRITE!$AX$538</f>
        <v>0</v>
      </c>
      <c r="AJ21" s="23">
        <f>WRITE!$AX$614</f>
        <v>0</v>
      </c>
      <c r="AK21" s="23">
        <f>WRITE!$AX$690</f>
        <v>0</v>
      </c>
      <c r="AL21" s="23">
        <f>WRITE!$AX$766</f>
        <v>0</v>
      </c>
      <c r="AM21" s="23">
        <f>WRITE!$AX$842</f>
        <v>0</v>
      </c>
      <c r="AN21" s="23">
        <f>WRITE!$AX$918</f>
        <v>0</v>
      </c>
      <c r="AO21" s="23">
        <f>WRITE!$AX$994</f>
        <v>0</v>
      </c>
      <c r="AP21" s="23">
        <f>WRITE!$AX$1070</f>
        <v>0</v>
      </c>
      <c r="AQ21" s="23">
        <f>WRITE!$AX$1146</f>
        <v>0</v>
      </c>
      <c r="AR21" s="23">
        <f>WRITE!$AX$1222</f>
        <v>0</v>
      </c>
      <c r="AS21" s="23">
        <f>WRITE!$AX$1298</f>
        <v>0</v>
      </c>
      <c r="AT21" s="23">
        <f>WRITE!$AX$1374</f>
        <v>0</v>
      </c>
      <c r="AU21" s="23">
        <f>WRITE!$AX$1450</f>
        <v>0</v>
      </c>
      <c r="AV21" s="23">
        <f>WRITE!$AX$1526</f>
        <v>0</v>
      </c>
      <c r="AW21" s="23">
        <f>WRITE!$AX$1602</f>
        <v>0</v>
      </c>
      <c r="AX21" s="23">
        <f>WRITE!$AX$1678</f>
        <v>0</v>
      </c>
      <c r="AY21" s="482"/>
      <c r="AZ21" t="s">
        <v>91</v>
      </c>
      <c r="BA21" s="23">
        <f>MATH!$BX$6</f>
        <v>0</v>
      </c>
      <c r="BB21" s="23">
        <f>MATH!$BX$87</f>
        <v>0</v>
      </c>
      <c r="BC21" s="23">
        <f>MATH!$BX$168</f>
        <v>0</v>
      </c>
      <c r="BD21" s="23">
        <f>MATH!$BX$249</f>
        <v>0</v>
      </c>
      <c r="BE21" s="23">
        <f>MATH!$BX$330</f>
        <v>0</v>
      </c>
      <c r="BF21" s="23">
        <f>MATH!$BX$411</f>
        <v>0</v>
      </c>
      <c r="BG21" s="23">
        <f>MATH!$BX$492</f>
        <v>0</v>
      </c>
      <c r="BH21" s="23">
        <f>MATH!$BX$573</f>
        <v>0</v>
      </c>
      <c r="BI21" s="23">
        <f>MATH!$BX$654</f>
        <v>0</v>
      </c>
      <c r="BJ21" s="23">
        <f>MATH!$BX$735</f>
        <v>0</v>
      </c>
      <c r="BK21" s="23">
        <f>MATH!$BX$816</f>
        <v>0</v>
      </c>
      <c r="BL21" s="23">
        <f>MATH!$BX$897</f>
        <v>0</v>
      </c>
      <c r="BM21" s="23">
        <f>MATH!$BX$978</f>
        <v>0</v>
      </c>
      <c r="BN21" s="23">
        <f>MATH!$BX$1059</f>
        <v>0</v>
      </c>
      <c r="BO21" s="23">
        <f>MATH!$BX$1140</f>
        <v>0</v>
      </c>
      <c r="BP21" s="23">
        <f>MATH!$BX$1221</f>
        <v>0</v>
      </c>
      <c r="BQ21" s="23">
        <f>MATH!$BX$1302</f>
        <v>0</v>
      </c>
      <c r="BR21" s="23">
        <f>MATH!$BX$1383</f>
        <v>0</v>
      </c>
      <c r="BS21" s="23">
        <f>MATH!$BX$1464</f>
        <v>0</v>
      </c>
      <c r="BT21" s="23">
        <f>MATH!$BX$1545</f>
        <v>0</v>
      </c>
      <c r="BU21" s="23">
        <f>MATH!$BX$1626</f>
        <v>0</v>
      </c>
      <c r="BV21" s="23">
        <f>MATH!$BX$1707</f>
        <v>0</v>
      </c>
      <c r="BW21" s="23">
        <f>MATH!$BX$1788</f>
        <v>0</v>
      </c>
      <c r="BX21" s="482"/>
      <c r="BY21" t="str">
        <f t="shared" si="17"/>
        <v>Power Rules</v>
      </c>
      <c r="BZ21" s="23">
        <f>MATH!$BX$66</f>
        <v>0</v>
      </c>
      <c r="CA21" s="23">
        <f>MATH!$BX$147</f>
        <v>0</v>
      </c>
      <c r="CB21" s="23">
        <f>MATH!$BX$228</f>
        <v>0</v>
      </c>
      <c r="CC21" s="23">
        <f>MATH!$BX$309</f>
        <v>0</v>
      </c>
      <c r="CD21" s="23">
        <f>MATH!$BX$390</f>
        <v>0</v>
      </c>
      <c r="CE21" s="23">
        <f>MATH!$BX$471</f>
        <v>0</v>
      </c>
      <c r="CF21" s="23">
        <f>MATH!$BX$552</f>
        <v>0</v>
      </c>
      <c r="CG21" s="23">
        <f>MATH!$BX$633</f>
        <v>0</v>
      </c>
      <c r="CH21" s="23">
        <f>MATH!$BX$714</f>
        <v>0</v>
      </c>
      <c r="CI21" s="23">
        <f>MATH!$BX$795</f>
        <v>0</v>
      </c>
      <c r="CJ21" s="23">
        <f>MATH!$BX$876</f>
        <v>0</v>
      </c>
      <c r="CK21" s="23">
        <f>MATH!$BX$957</f>
        <v>0</v>
      </c>
      <c r="CL21" s="23">
        <f>MATH!$BX$1038</f>
        <v>0</v>
      </c>
      <c r="CM21" s="23">
        <f>MATH!$BX$1119</f>
        <v>0</v>
      </c>
      <c r="CN21" s="23">
        <f>MATH!$BX$1200</f>
        <v>0</v>
      </c>
      <c r="CO21" s="23">
        <f>MATH!$BX$1281</f>
        <v>0</v>
      </c>
      <c r="CP21" s="23">
        <f>MATH!$BX$1362</f>
        <v>0</v>
      </c>
      <c r="CQ21" s="23">
        <f>MATH!$BX$1443</f>
        <v>0</v>
      </c>
      <c r="CR21" s="23">
        <f>MATH!$BX$1524</f>
        <v>0</v>
      </c>
      <c r="CS21" s="23">
        <f>MATH!$BX$1605</f>
        <v>0</v>
      </c>
      <c r="CT21" s="23">
        <f>MATH!$BX$1686</f>
        <v>0</v>
      </c>
      <c r="CU21" s="23">
        <f>MATH!$BX$1767</f>
        <v>0</v>
      </c>
      <c r="CV21" s="23">
        <f>MATH!$BX$1848</f>
        <v>0</v>
      </c>
      <c r="CW21" s="482"/>
      <c r="CX21" t="str">
        <f t="shared" si="19"/>
        <v>Power Rules</v>
      </c>
      <c r="CY21" s="23">
        <f t="shared" si="20"/>
        <v>0</v>
      </c>
      <c r="CZ21" s="23">
        <f t="shared" si="21"/>
        <v>0</v>
      </c>
      <c r="DA21" s="23">
        <f t="shared" si="22"/>
        <v>0</v>
      </c>
      <c r="DB21" s="23">
        <f t="shared" si="23"/>
        <v>0</v>
      </c>
      <c r="DC21" s="23">
        <f t="shared" si="24"/>
        <v>0</v>
      </c>
      <c r="DD21" s="23">
        <f t="shared" si="25"/>
        <v>0</v>
      </c>
      <c r="DE21" s="23">
        <f t="shared" si="26"/>
        <v>0</v>
      </c>
      <c r="DF21" s="23">
        <f t="shared" si="27"/>
        <v>0</v>
      </c>
      <c r="DG21" s="23">
        <f t="shared" si="28"/>
        <v>0</v>
      </c>
      <c r="DH21" s="23">
        <f t="shared" si="29"/>
        <v>0</v>
      </c>
      <c r="DI21" s="23">
        <f t="shared" si="30"/>
        <v>0</v>
      </c>
      <c r="DJ21" s="23">
        <f t="shared" si="31"/>
        <v>0</v>
      </c>
      <c r="DK21" s="23">
        <f t="shared" si="32"/>
        <v>0</v>
      </c>
      <c r="DL21" s="23">
        <f t="shared" si="33"/>
        <v>0</v>
      </c>
      <c r="DM21" s="23">
        <f t="shared" si="34"/>
        <v>0</v>
      </c>
      <c r="DN21" s="23">
        <f t="shared" si="35"/>
        <v>0</v>
      </c>
      <c r="DO21" s="23">
        <f t="shared" si="36"/>
        <v>0</v>
      </c>
      <c r="DP21" s="23">
        <f t="shared" si="37"/>
        <v>0</v>
      </c>
      <c r="DQ21" s="23">
        <f t="shared" si="38"/>
        <v>0</v>
      </c>
      <c r="DR21" s="23">
        <f t="shared" si="39"/>
        <v>0</v>
      </c>
      <c r="DS21" s="23">
        <f t="shared" si="40"/>
        <v>0</v>
      </c>
      <c r="DT21" s="23">
        <f t="shared" si="41"/>
        <v>0</v>
      </c>
      <c r="DU21" s="23">
        <f t="shared" si="42"/>
        <v>0</v>
      </c>
      <c r="DV21" s="482"/>
      <c r="DW21" t="s">
        <v>129</v>
      </c>
      <c r="DX21" s="23">
        <f>SCIENCE!$AQ$6</f>
        <v>0</v>
      </c>
      <c r="DY21" s="23">
        <f>SCIENCE!$AQ$47</f>
        <v>0</v>
      </c>
      <c r="DZ21" s="23">
        <f>SCIENCE!$AQ$88</f>
        <v>0</v>
      </c>
      <c r="EA21" s="23">
        <f>SCIENCE!$AQ$129</f>
        <v>0</v>
      </c>
      <c r="EB21" s="23">
        <f>SCIENCE!$AQ$170</f>
        <v>0</v>
      </c>
      <c r="EC21" s="23">
        <f>SCIENCE!$AQ$211</f>
        <v>0</v>
      </c>
      <c r="ED21" s="23">
        <f>SCIENCE!$AQ$252</f>
        <v>0</v>
      </c>
      <c r="EE21" s="23">
        <f>SCIENCE!$AQ$293</f>
        <v>0</v>
      </c>
      <c r="EF21" s="23">
        <f>SCIENCE!$AQ$334</f>
        <v>0</v>
      </c>
      <c r="EG21" s="23">
        <f>SCIENCE!$AQ$375</f>
        <v>0</v>
      </c>
      <c r="EH21" s="23">
        <f>SCIENCE!$AQ$416</f>
        <v>0</v>
      </c>
      <c r="EI21" s="23">
        <f>SCIENCE!$AQ$457</f>
        <v>0</v>
      </c>
      <c r="EJ21" s="23">
        <f>SCIENCE!$AQ$498</f>
        <v>0</v>
      </c>
      <c r="EK21" s="23">
        <f>SCIENCE!$AQ$539</f>
        <v>0</v>
      </c>
      <c r="EL21" s="23">
        <f>SCIENCE!$AQ$580</f>
        <v>0</v>
      </c>
      <c r="EM21" s="23">
        <f>SCIENCE!$AQ$621</f>
        <v>0</v>
      </c>
      <c r="EN21" s="23">
        <f>SCIENCE!$AQ$662</f>
        <v>0</v>
      </c>
      <c r="EO21" s="23">
        <f>SCIENCE!$AQ$703</f>
        <v>0</v>
      </c>
      <c r="EP21" s="23">
        <f>SCIENCE!$AQ$744</f>
        <v>0</v>
      </c>
      <c r="EQ21" s="23">
        <f>SCIENCE!$AQ$785</f>
        <v>0</v>
      </c>
      <c r="ER21" s="23">
        <f>SCIENCE!$AQ$826</f>
        <v>0</v>
      </c>
      <c r="ES21" s="23">
        <f>SCIENCE!$AQ$867</f>
        <v>0</v>
      </c>
      <c r="ET21" s="23">
        <f>SCIENCE!$AQ$908</f>
        <v>0</v>
      </c>
      <c r="EU21" s="482"/>
      <c r="EX21" s="16" t="s">
        <v>214</v>
      </c>
      <c r="EY21" s="343" t="str">
        <f>ACT!B417</f>
        <v>Dec 2016</v>
      </c>
      <c r="FA21" s="477" t="str">
        <f>IF(INPUT!E4&lt;&gt;"",INDEX(EY3:EY25,MATCH(INPUT!E4,EX3:EX25,),0),"")</f>
        <v/>
      </c>
      <c r="FB21" s="478"/>
      <c r="FC21" s="478"/>
      <c r="FD21" s="478"/>
      <c r="FE21" s="478"/>
      <c r="FF21" s="478"/>
      <c r="FG21" s="479"/>
      <c r="FJ21" s="23">
        <f>IF(FJ$17&lt;&gt;0,LOOKUP(FJ$17,$FJ$2:$GF$2,$FJ4:$GF4),0)*FJ$19</f>
        <v>350</v>
      </c>
      <c r="FK21" s="23">
        <f t="shared" ref="FK21:FY21" si="45">IF(FK$17&lt;&gt;0,LOOKUP(FK$17,$FJ$2:$GF$2,$FJ4:$GF4),0)*FK$19</f>
        <v>0</v>
      </c>
      <c r="FL21" s="23">
        <f t="shared" si="45"/>
        <v>0</v>
      </c>
      <c r="FM21" s="23">
        <f t="shared" si="45"/>
        <v>0</v>
      </c>
      <c r="FN21" s="23">
        <f t="shared" si="45"/>
        <v>0</v>
      </c>
      <c r="FO21" s="23">
        <f t="shared" si="45"/>
        <v>0</v>
      </c>
      <c r="FP21" s="23">
        <f t="shared" si="45"/>
        <v>0</v>
      </c>
      <c r="FQ21" s="23">
        <f t="shared" si="45"/>
        <v>0</v>
      </c>
      <c r="FR21" s="23">
        <f t="shared" si="45"/>
        <v>0</v>
      </c>
      <c r="FS21" s="23">
        <f t="shared" si="45"/>
        <v>0</v>
      </c>
      <c r="FT21" s="23">
        <f t="shared" si="45"/>
        <v>0</v>
      </c>
      <c r="FU21" s="23">
        <f t="shared" si="45"/>
        <v>0</v>
      </c>
      <c r="FV21" s="23">
        <f t="shared" si="45"/>
        <v>0</v>
      </c>
      <c r="FW21" s="23">
        <f t="shared" si="45"/>
        <v>0</v>
      </c>
      <c r="FX21" s="23">
        <f t="shared" si="45"/>
        <v>0</v>
      </c>
      <c r="FY21" s="23">
        <f t="shared" si="45"/>
        <v>0</v>
      </c>
      <c r="FZ21" s="23">
        <f t="shared" si="44"/>
        <v>0</v>
      </c>
      <c r="GA21" s="23">
        <f t="shared" si="44"/>
        <v>0</v>
      </c>
      <c r="GB21" s="23">
        <f t="shared" si="44"/>
        <v>0</v>
      </c>
      <c r="GC21" s="23">
        <f t="shared" si="44"/>
        <v>0</v>
      </c>
      <c r="GD21" s="23">
        <f t="shared" si="44"/>
        <v>0</v>
      </c>
      <c r="GE21" s="23">
        <f t="shared" si="44"/>
        <v>0</v>
      </c>
      <c r="GF21" s="23">
        <f t="shared" si="44"/>
        <v>0</v>
      </c>
    </row>
    <row r="22" spans="2:188" x14ac:dyDescent="0.45">
      <c r="B22" t="s">
        <v>682</v>
      </c>
      <c r="C22" s="23">
        <f>READ!AL19</f>
        <v>0</v>
      </c>
      <c r="D22" s="23">
        <f>READ!AL72</f>
        <v>0</v>
      </c>
      <c r="E22" s="23">
        <f>READ!AL125</f>
        <v>0</v>
      </c>
      <c r="F22" s="23">
        <f>READ!AL178</f>
        <v>0</v>
      </c>
      <c r="G22" s="23">
        <f>READ!AL231</f>
        <v>0</v>
      </c>
      <c r="H22" s="23">
        <f>READ!AL284</f>
        <v>0</v>
      </c>
      <c r="I22" s="23">
        <f>READ!AL337</f>
        <v>0</v>
      </c>
      <c r="J22" s="23">
        <f>READ!AL390</f>
        <v>0</v>
      </c>
      <c r="K22" s="23">
        <f>READ!AL443</f>
        <v>0</v>
      </c>
      <c r="L22" s="23">
        <f>READ!AL496</f>
        <v>0</v>
      </c>
      <c r="M22" s="23">
        <f>READ!AL549</f>
        <v>0</v>
      </c>
      <c r="N22" s="23">
        <f>READ!AL602</f>
        <v>0</v>
      </c>
      <c r="O22" s="23">
        <f>READ!AL655</f>
        <v>0</v>
      </c>
      <c r="P22" s="23">
        <f>READ!AL708</f>
        <v>0</v>
      </c>
      <c r="Q22" s="23">
        <f>READ!AL761</f>
        <v>0</v>
      </c>
      <c r="R22" s="23">
        <f>READ!AL814</f>
        <v>0</v>
      </c>
      <c r="S22" s="23">
        <f>READ!AL867</f>
        <v>0</v>
      </c>
      <c r="T22" s="23">
        <f>READ!AL920</f>
        <v>0</v>
      </c>
      <c r="U22" s="23">
        <f>READ!AL973</f>
        <v>0</v>
      </c>
      <c r="V22" s="23">
        <f>READ!AL1026</f>
        <v>0</v>
      </c>
      <c r="W22" s="23">
        <f>READ!AL1079</f>
        <v>0</v>
      </c>
      <c r="X22" s="23">
        <f>READ!AL1132</f>
        <v>0</v>
      </c>
      <c r="Y22" s="23">
        <f>READ!AL1185</f>
        <v>0</v>
      </c>
      <c r="Z22" s="482"/>
      <c r="AA22" t="s">
        <v>32</v>
      </c>
      <c r="AB22" s="23">
        <f>WRITE!$AY$6</f>
        <v>0</v>
      </c>
      <c r="AC22" s="23">
        <f>WRITE!$AY$82</f>
        <v>0</v>
      </c>
      <c r="AD22" s="23">
        <f>WRITE!$AY$158</f>
        <v>0</v>
      </c>
      <c r="AE22" s="23">
        <f>WRITE!$AY$234</f>
        <v>0</v>
      </c>
      <c r="AF22" s="23">
        <f>WRITE!$AY$310</f>
        <v>0</v>
      </c>
      <c r="AG22" s="23">
        <f>WRITE!$AY$386</f>
        <v>0</v>
      </c>
      <c r="AH22" s="23">
        <f>WRITE!$AY$462</f>
        <v>0</v>
      </c>
      <c r="AI22" s="23">
        <f>WRITE!$AY$538</f>
        <v>0</v>
      </c>
      <c r="AJ22" s="23">
        <f>WRITE!$AY$614</f>
        <v>0</v>
      </c>
      <c r="AK22" s="23">
        <f>WRITE!$AY$690</f>
        <v>0</v>
      </c>
      <c r="AL22" s="23">
        <f>WRITE!$AY$766</f>
        <v>0</v>
      </c>
      <c r="AM22" s="23">
        <f>WRITE!$AY$842</f>
        <v>0</v>
      </c>
      <c r="AN22" s="23">
        <f>WRITE!$AY$918</f>
        <v>0</v>
      </c>
      <c r="AO22" s="23">
        <f>WRITE!$AY$994</f>
        <v>0</v>
      </c>
      <c r="AP22" s="23">
        <f>WRITE!$AY$1070</f>
        <v>0</v>
      </c>
      <c r="AQ22" s="23">
        <f>WRITE!$AY$1146</f>
        <v>0</v>
      </c>
      <c r="AR22" s="23">
        <f>WRITE!$AY$1222</f>
        <v>0</v>
      </c>
      <c r="AS22" s="23">
        <f>WRITE!$AY$1298</f>
        <v>0</v>
      </c>
      <c r="AT22" s="23">
        <f>WRITE!$AY$1374</f>
        <v>0</v>
      </c>
      <c r="AU22" s="23">
        <f>WRITE!$AY$1450</f>
        <v>0</v>
      </c>
      <c r="AV22" s="23">
        <f>WRITE!$AY$1526</f>
        <v>0</v>
      </c>
      <c r="AW22" s="23">
        <f>WRITE!$AY$1602</f>
        <v>0</v>
      </c>
      <c r="AX22" s="23">
        <f>WRITE!$AY$1678</f>
        <v>0</v>
      </c>
      <c r="AY22" s="482"/>
      <c r="AZ22" t="s">
        <v>84</v>
      </c>
      <c r="BA22" s="23">
        <f>MATH!$BY$6</f>
        <v>0</v>
      </c>
      <c r="BB22" s="23">
        <f>MATH!$BY$87</f>
        <v>0</v>
      </c>
      <c r="BC22" s="23">
        <f>MATH!$BY$168</f>
        <v>0</v>
      </c>
      <c r="BD22" s="23">
        <f>MATH!$BY$249</f>
        <v>0</v>
      </c>
      <c r="BE22" s="23">
        <f>MATH!$BY$330</f>
        <v>0</v>
      </c>
      <c r="BF22" s="23">
        <f>MATH!$BY$411</f>
        <v>0</v>
      </c>
      <c r="BG22" s="23">
        <f>MATH!$BY$492</f>
        <v>0</v>
      </c>
      <c r="BH22" s="23">
        <f>MATH!$BY$573</f>
        <v>0</v>
      </c>
      <c r="BI22" s="23">
        <f>MATH!$BY$654</f>
        <v>0</v>
      </c>
      <c r="BJ22" s="23">
        <f>MATH!$BY$735</f>
        <v>0</v>
      </c>
      <c r="BK22" s="23">
        <f>MATH!$BY$816</f>
        <v>0</v>
      </c>
      <c r="BL22" s="23">
        <f>MATH!$BY$897</f>
        <v>0</v>
      </c>
      <c r="BM22" s="23">
        <f>MATH!$BY$978</f>
        <v>0</v>
      </c>
      <c r="BN22" s="23">
        <f>MATH!$BY$1059</f>
        <v>0</v>
      </c>
      <c r="BO22" s="23">
        <f>MATH!$BY$1140</f>
        <v>0</v>
      </c>
      <c r="BP22" s="23">
        <f>MATH!$BY$1221</f>
        <v>0</v>
      </c>
      <c r="BQ22" s="23">
        <f>MATH!$BY$1302</f>
        <v>0</v>
      </c>
      <c r="BR22" s="23">
        <f>MATH!$BY$1383</f>
        <v>0</v>
      </c>
      <c r="BS22" s="23">
        <f>MATH!$BY$1464</f>
        <v>0</v>
      </c>
      <c r="BT22" s="23">
        <f>MATH!$BY$1545</f>
        <v>0</v>
      </c>
      <c r="BU22" s="23">
        <f>MATH!$BY$1626</f>
        <v>0</v>
      </c>
      <c r="BV22" s="23">
        <f>MATH!$BY$1707</f>
        <v>0</v>
      </c>
      <c r="BW22" s="23">
        <f>MATH!$BY$1788</f>
        <v>0</v>
      </c>
      <c r="BX22" s="482"/>
      <c r="BY22" t="str">
        <f t="shared" si="17"/>
        <v>Inequalities</v>
      </c>
      <c r="BZ22" s="23">
        <f>MATH!$BY$66</f>
        <v>0</v>
      </c>
      <c r="CA22" s="23">
        <f>MATH!$BY$147</f>
        <v>0</v>
      </c>
      <c r="CB22" s="23">
        <f>MATH!$BY$228</f>
        <v>0</v>
      </c>
      <c r="CC22" s="23">
        <f>MATH!$BY$309</f>
        <v>0</v>
      </c>
      <c r="CD22" s="23">
        <f>MATH!$BY$390</f>
        <v>0</v>
      </c>
      <c r="CE22" s="23">
        <f>MATH!$BY$471</f>
        <v>0</v>
      </c>
      <c r="CF22" s="23">
        <f>MATH!$BY$552</f>
        <v>0</v>
      </c>
      <c r="CG22" s="23">
        <f>MATH!$BY$633</f>
        <v>0</v>
      </c>
      <c r="CH22" s="23">
        <f>MATH!$BY$714</f>
        <v>0</v>
      </c>
      <c r="CI22" s="23">
        <f>MATH!$BY$795</f>
        <v>0</v>
      </c>
      <c r="CJ22" s="23">
        <f>MATH!$BY$876</f>
        <v>0</v>
      </c>
      <c r="CK22" s="23">
        <f>MATH!$BY$957</f>
        <v>0</v>
      </c>
      <c r="CL22" s="23">
        <f>MATH!$BY$1038</f>
        <v>0</v>
      </c>
      <c r="CM22" s="23">
        <f>MATH!$BY$1119</f>
        <v>0</v>
      </c>
      <c r="CN22" s="23">
        <f>MATH!$BY$1200</f>
        <v>0</v>
      </c>
      <c r="CO22" s="23">
        <f>MATH!$BY$1281</f>
        <v>0</v>
      </c>
      <c r="CP22" s="23">
        <f>MATH!$BY$1362</f>
        <v>0</v>
      </c>
      <c r="CQ22" s="23">
        <f>MATH!$BY$1443</f>
        <v>0</v>
      </c>
      <c r="CR22" s="23">
        <f>MATH!$BY$1524</f>
        <v>0</v>
      </c>
      <c r="CS22" s="23">
        <f>MATH!$BY$1605</f>
        <v>0</v>
      </c>
      <c r="CT22" s="23">
        <f>MATH!$BY$1686</f>
        <v>0</v>
      </c>
      <c r="CU22" s="23">
        <f>MATH!$BY$1767</f>
        <v>0</v>
      </c>
      <c r="CV22" s="23">
        <f>MATH!$BY$1848</f>
        <v>0</v>
      </c>
      <c r="CW22" s="482"/>
      <c r="CX22" t="str">
        <f t="shared" si="19"/>
        <v>Inequalities</v>
      </c>
      <c r="CY22" s="23">
        <f t="shared" si="20"/>
        <v>0</v>
      </c>
      <c r="CZ22" s="23">
        <f t="shared" si="21"/>
        <v>0</v>
      </c>
      <c r="DA22" s="23">
        <f t="shared" si="22"/>
        <v>0</v>
      </c>
      <c r="DB22" s="23">
        <f t="shared" si="23"/>
        <v>0</v>
      </c>
      <c r="DC22" s="23">
        <f t="shared" si="24"/>
        <v>0</v>
      </c>
      <c r="DD22" s="23">
        <f t="shared" si="25"/>
        <v>0</v>
      </c>
      <c r="DE22" s="23">
        <f t="shared" si="26"/>
        <v>0</v>
      </c>
      <c r="DF22" s="23">
        <f t="shared" si="27"/>
        <v>0</v>
      </c>
      <c r="DG22" s="23">
        <f t="shared" si="28"/>
        <v>0</v>
      </c>
      <c r="DH22" s="23">
        <f t="shared" si="29"/>
        <v>0</v>
      </c>
      <c r="DI22" s="23">
        <f t="shared" si="30"/>
        <v>0</v>
      </c>
      <c r="DJ22" s="23">
        <f t="shared" si="31"/>
        <v>0</v>
      </c>
      <c r="DK22" s="23">
        <f t="shared" si="32"/>
        <v>0</v>
      </c>
      <c r="DL22" s="23">
        <f t="shared" si="33"/>
        <v>0</v>
      </c>
      <c r="DM22" s="23">
        <f t="shared" si="34"/>
        <v>0</v>
      </c>
      <c r="DN22" s="23">
        <f t="shared" si="35"/>
        <v>0</v>
      </c>
      <c r="DO22" s="23">
        <f t="shared" si="36"/>
        <v>0</v>
      </c>
      <c r="DP22" s="23">
        <f t="shared" si="37"/>
        <v>0</v>
      </c>
      <c r="DQ22" s="23">
        <f t="shared" si="38"/>
        <v>0</v>
      </c>
      <c r="DR22" s="23">
        <f t="shared" si="39"/>
        <v>0</v>
      </c>
      <c r="DS22" s="23">
        <f t="shared" si="40"/>
        <v>0</v>
      </c>
      <c r="DT22" s="23">
        <f t="shared" si="41"/>
        <v>0</v>
      </c>
      <c r="DU22" s="23">
        <f t="shared" si="42"/>
        <v>0</v>
      </c>
      <c r="DV22" s="482"/>
      <c r="DW22" t="s">
        <v>130</v>
      </c>
      <c r="DX22" s="23">
        <f>SCIENCE!$AR$6</f>
        <v>0</v>
      </c>
      <c r="DY22" s="23">
        <f>SCIENCE!$AR$47</f>
        <v>0</v>
      </c>
      <c r="DZ22" s="23">
        <f>SCIENCE!$AR$88</f>
        <v>0</v>
      </c>
      <c r="EA22" s="23">
        <f>SCIENCE!$AR$129</f>
        <v>0</v>
      </c>
      <c r="EB22" s="23">
        <f>SCIENCE!$AR$170</f>
        <v>0</v>
      </c>
      <c r="EC22" s="23">
        <f>SCIENCE!$AR$211</f>
        <v>0</v>
      </c>
      <c r="ED22" s="23">
        <f>SCIENCE!$AR$252</f>
        <v>0</v>
      </c>
      <c r="EE22" s="23">
        <f>SCIENCE!$AR$293</f>
        <v>0</v>
      </c>
      <c r="EF22" s="23">
        <f>SCIENCE!$AR$334</f>
        <v>0</v>
      </c>
      <c r="EG22" s="23">
        <f>SCIENCE!$AR$375</f>
        <v>0</v>
      </c>
      <c r="EH22" s="23">
        <f>SCIENCE!$AR$416</f>
        <v>0</v>
      </c>
      <c r="EI22" s="23">
        <f>SCIENCE!$AR$457</f>
        <v>0</v>
      </c>
      <c r="EJ22" s="23">
        <f>SCIENCE!$AR$498</f>
        <v>0</v>
      </c>
      <c r="EK22" s="23">
        <f>SCIENCE!$AR$539</f>
        <v>0</v>
      </c>
      <c r="EL22" s="23">
        <f>SCIENCE!$AR$580</f>
        <v>0</v>
      </c>
      <c r="EM22" s="23">
        <f>SCIENCE!$AR$621</f>
        <v>0</v>
      </c>
      <c r="EN22" s="23">
        <f>SCIENCE!$AR$662</f>
        <v>0</v>
      </c>
      <c r="EO22" s="23">
        <f>SCIENCE!$AR$703</f>
        <v>0</v>
      </c>
      <c r="EP22" s="23">
        <f>SCIENCE!$AR$744</f>
        <v>0</v>
      </c>
      <c r="EQ22" s="23">
        <f>SCIENCE!$AR$785</f>
        <v>0</v>
      </c>
      <c r="ER22" s="23">
        <f>SCIENCE!$AR$826</f>
        <v>0</v>
      </c>
      <c r="ES22" s="23">
        <f>SCIENCE!$AR$867</f>
        <v>0</v>
      </c>
      <c r="ET22" s="23">
        <f>SCIENCE!$AR$908</f>
        <v>0</v>
      </c>
      <c r="EU22" s="482"/>
      <c r="EX22" s="16" t="s">
        <v>215</v>
      </c>
      <c r="EY22" t="s">
        <v>259</v>
      </c>
      <c r="FA22" s="30"/>
      <c r="FB22" s="458" t="s">
        <v>240</v>
      </c>
      <c r="FC22" s="459"/>
      <c r="FD22" s="460"/>
      <c r="FE22" s="480" t="s">
        <v>242</v>
      </c>
      <c r="FF22" s="481"/>
      <c r="FG22" s="30" t="s">
        <v>254</v>
      </c>
      <c r="FJ22" s="23">
        <f>IF(FJ$17&lt;&gt;0,LOOKUP(FJ$17,$FJ$2:$GF$2,$FJ5:$GF5),0)*FJ$19</f>
        <v>0</v>
      </c>
      <c r="FK22" s="23">
        <f t="shared" si="44"/>
        <v>0</v>
      </c>
      <c r="FL22" s="23">
        <f t="shared" si="44"/>
        <v>0</v>
      </c>
      <c r="FM22" s="23">
        <f t="shared" si="44"/>
        <v>0</v>
      </c>
      <c r="FN22" s="23">
        <f t="shared" si="44"/>
        <v>0</v>
      </c>
      <c r="FO22" s="23">
        <f t="shared" si="44"/>
        <v>0</v>
      </c>
      <c r="FP22" s="23">
        <f t="shared" si="44"/>
        <v>0</v>
      </c>
      <c r="FQ22" s="23">
        <f t="shared" si="44"/>
        <v>0</v>
      </c>
      <c r="FR22" s="23">
        <f t="shared" si="44"/>
        <v>0</v>
      </c>
      <c r="FS22" s="23">
        <f t="shared" si="44"/>
        <v>0</v>
      </c>
      <c r="FT22" s="23">
        <f t="shared" si="44"/>
        <v>0</v>
      </c>
      <c r="FU22" s="23">
        <f t="shared" si="44"/>
        <v>0</v>
      </c>
      <c r="FV22" s="23">
        <f t="shared" si="44"/>
        <v>0</v>
      </c>
      <c r="FW22" s="23">
        <f t="shared" si="44"/>
        <v>0</v>
      </c>
      <c r="FX22" s="23">
        <f t="shared" si="44"/>
        <v>0</v>
      </c>
      <c r="FY22" s="23">
        <f t="shared" si="44"/>
        <v>0</v>
      </c>
      <c r="FZ22" s="23">
        <f t="shared" si="44"/>
        <v>0</v>
      </c>
      <c r="GA22" s="23">
        <f t="shared" si="44"/>
        <v>0</v>
      </c>
      <c r="GB22" s="23">
        <f t="shared" si="44"/>
        <v>0</v>
      </c>
      <c r="GC22" s="23">
        <f t="shared" si="44"/>
        <v>0</v>
      </c>
      <c r="GD22" s="23">
        <f t="shared" si="44"/>
        <v>0</v>
      </c>
      <c r="GE22" s="23">
        <f t="shared" si="44"/>
        <v>0</v>
      </c>
      <c r="GF22" s="23">
        <f t="shared" si="44"/>
        <v>0</v>
      </c>
    </row>
    <row r="23" spans="2:188" x14ac:dyDescent="0.45">
      <c r="B23" t="s">
        <v>541</v>
      </c>
      <c r="C23" s="23">
        <f>READ!$AP$6</f>
        <v>0</v>
      </c>
      <c r="D23" s="23">
        <f>READ!$AP$59</f>
        <v>0</v>
      </c>
      <c r="E23" s="23">
        <f>READ!$AP$112</f>
        <v>0</v>
      </c>
      <c r="F23" s="23">
        <f>READ!$AP$165</f>
        <v>0</v>
      </c>
      <c r="G23" s="23">
        <f>READ!$AP$218</f>
        <v>0</v>
      </c>
      <c r="H23" s="23">
        <f>READ!$AP$271</f>
        <v>0</v>
      </c>
      <c r="I23" s="23">
        <f>READ!$AP$324</f>
        <v>0</v>
      </c>
      <c r="J23" s="23">
        <f>READ!$AP$377</f>
        <v>0</v>
      </c>
      <c r="K23" s="23">
        <f>READ!$AP$430</f>
        <v>0</v>
      </c>
      <c r="L23" s="23">
        <f>READ!$AP$483</f>
        <v>0</v>
      </c>
      <c r="M23" s="23">
        <f>READ!$AP$536</f>
        <v>0</v>
      </c>
      <c r="N23" s="23">
        <f>READ!$AP$589</f>
        <v>0</v>
      </c>
      <c r="O23" s="23">
        <f>READ!$AP$642</f>
        <v>0</v>
      </c>
      <c r="P23" s="23">
        <f>READ!$AP$695</f>
        <v>0</v>
      </c>
      <c r="Q23" s="23">
        <f>READ!$AP$748</f>
        <v>0</v>
      </c>
      <c r="R23" s="23">
        <f>READ!$AP$801</f>
        <v>0</v>
      </c>
      <c r="S23" s="23">
        <f>READ!$AP$854</f>
        <v>0</v>
      </c>
      <c r="T23" s="23">
        <f>READ!$AP$907</f>
        <v>0</v>
      </c>
      <c r="U23" s="23">
        <f>READ!$AP$960</f>
        <v>0</v>
      </c>
      <c r="V23" s="23">
        <f>READ!$AP$1013</f>
        <v>0</v>
      </c>
      <c r="W23" s="23">
        <f>READ!$AP$1066</f>
        <v>0</v>
      </c>
      <c r="X23" s="23">
        <f>READ!$AP$1119</f>
        <v>0</v>
      </c>
      <c r="Y23" s="23">
        <f>READ!$AP$1172</f>
        <v>0</v>
      </c>
      <c r="Z23" s="482"/>
      <c r="AA23" t="s">
        <v>45</v>
      </c>
      <c r="AB23" s="23">
        <f>WRITE!$AZ$6</f>
        <v>0</v>
      </c>
      <c r="AC23" s="23">
        <f>WRITE!$AZ$82</f>
        <v>0</v>
      </c>
      <c r="AD23" s="23">
        <f>WRITE!$AZ$158</f>
        <v>0</v>
      </c>
      <c r="AE23" s="23">
        <f>WRITE!$AZ$234</f>
        <v>0</v>
      </c>
      <c r="AF23" s="23">
        <f>WRITE!$AZ$310</f>
        <v>0</v>
      </c>
      <c r="AG23" s="23">
        <f>WRITE!$AZ$386</f>
        <v>0</v>
      </c>
      <c r="AH23" s="23">
        <f>WRITE!$AZ$462</f>
        <v>0</v>
      </c>
      <c r="AI23" s="23">
        <f>WRITE!$AZ$538</f>
        <v>0</v>
      </c>
      <c r="AJ23" s="23">
        <f>WRITE!$AZ$614</f>
        <v>0</v>
      </c>
      <c r="AK23" s="23">
        <f>WRITE!$AZ$690</f>
        <v>0</v>
      </c>
      <c r="AL23" s="23">
        <f>WRITE!$AZ$766</f>
        <v>0</v>
      </c>
      <c r="AM23" s="23">
        <f>WRITE!$AZ$842</f>
        <v>0</v>
      </c>
      <c r="AN23" s="23">
        <f>WRITE!$AZ$918</f>
        <v>0</v>
      </c>
      <c r="AO23" s="23">
        <f>WRITE!$AZ$994</f>
        <v>0</v>
      </c>
      <c r="AP23" s="23">
        <f>WRITE!$AZ$1070</f>
        <v>0</v>
      </c>
      <c r="AQ23" s="23">
        <f>WRITE!$AZ$1146</f>
        <v>0</v>
      </c>
      <c r="AR23" s="23">
        <f>WRITE!$AZ$1222</f>
        <v>0</v>
      </c>
      <c r="AS23" s="23">
        <f>WRITE!$AZ$1298</f>
        <v>0</v>
      </c>
      <c r="AT23" s="23">
        <f>WRITE!$AZ$1374</f>
        <v>0</v>
      </c>
      <c r="AU23" s="23">
        <f>WRITE!$AZ$1450</f>
        <v>0</v>
      </c>
      <c r="AV23" s="23">
        <f>WRITE!$AZ$1526</f>
        <v>0</v>
      </c>
      <c r="AW23" s="23">
        <f>WRITE!$AZ$1602</f>
        <v>0</v>
      </c>
      <c r="AX23" s="23">
        <f>WRITE!$AZ$1678</f>
        <v>0</v>
      </c>
      <c r="AY23" s="482"/>
      <c r="AZ23" t="s">
        <v>525</v>
      </c>
      <c r="BA23" s="23">
        <f>MATH!$BZ$6</f>
        <v>0</v>
      </c>
      <c r="BB23" s="23">
        <f>MATH!$BZ$87</f>
        <v>0</v>
      </c>
      <c r="BC23" s="23">
        <f>MATH!$BZ$168</f>
        <v>0</v>
      </c>
      <c r="BD23" s="23">
        <f>MATH!$BZ$249</f>
        <v>0</v>
      </c>
      <c r="BE23" s="23">
        <f>MATH!$BZ$330</f>
        <v>0</v>
      </c>
      <c r="BF23" s="23">
        <f>MATH!$BZ$411</f>
        <v>0</v>
      </c>
      <c r="BG23" s="23">
        <f>MATH!$BZ$492</f>
        <v>0</v>
      </c>
      <c r="BH23" s="23">
        <f>MATH!$BZ$573</f>
        <v>0</v>
      </c>
      <c r="BI23" s="23">
        <f>MATH!$BZ$654</f>
        <v>0</v>
      </c>
      <c r="BJ23" s="23">
        <f>MATH!$BZ$735</f>
        <v>0</v>
      </c>
      <c r="BK23" s="23">
        <f>MATH!$BZ$816</f>
        <v>0</v>
      </c>
      <c r="BL23" s="23">
        <f>MATH!$BZ$897</f>
        <v>0</v>
      </c>
      <c r="BM23" s="23">
        <f>MATH!$BZ$978</f>
        <v>0</v>
      </c>
      <c r="BN23" s="23">
        <f>MATH!$BZ$1059</f>
        <v>0</v>
      </c>
      <c r="BO23" s="23">
        <f>MATH!$BZ$1140</f>
        <v>0</v>
      </c>
      <c r="BP23" s="23">
        <f>MATH!$BZ$1221</f>
        <v>0</v>
      </c>
      <c r="BQ23" s="23">
        <f>MATH!$BZ$1302</f>
        <v>0</v>
      </c>
      <c r="BR23" s="23">
        <f>MATH!$BZ$1383</f>
        <v>0</v>
      </c>
      <c r="BS23" s="23">
        <f>MATH!$BZ$1464</f>
        <v>0</v>
      </c>
      <c r="BT23" s="23">
        <f>MATH!$BZ$1545</f>
        <v>0</v>
      </c>
      <c r="BU23" s="23">
        <f>MATH!$BZ$1626</f>
        <v>0</v>
      </c>
      <c r="BV23" s="23">
        <f>MATH!$BZ$1707</f>
        <v>0</v>
      </c>
      <c r="BW23" s="23">
        <f>MATH!$BZ$1788</f>
        <v>0</v>
      </c>
      <c r="BX23" s="482"/>
      <c r="BY23" t="str">
        <f t="shared" si="17"/>
        <v>Creating Figures</v>
      </c>
      <c r="BZ23" s="23">
        <f>MATH!$BZ$66</f>
        <v>0</v>
      </c>
      <c r="CA23" s="23">
        <f>MATH!$BZ$147</f>
        <v>0</v>
      </c>
      <c r="CB23" s="23">
        <f>MATH!$BZ$228</f>
        <v>0</v>
      </c>
      <c r="CC23" s="23">
        <f>MATH!$BZ$309</f>
        <v>0</v>
      </c>
      <c r="CD23" s="23">
        <f>MATH!$BZ$390</f>
        <v>0</v>
      </c>
      <c r="CE23" s="23">
        <f>MATH!$BZ$471</f>
        <v>0</v>
      </c>
      <c r="CF23" s="23">
        <f>MATH!$BZ$552</f>
        <v>0</v>
      </c>
      <c r="CG23" s="23">
        <f>MATH!$BZ$633</f>
        <v>0</v>
      </c>
      <c r="CH23" s="23">
        <f>MATH!$BZ$714</f>
        <v>0</v>
      </c>
      <c r="CI23" s="23">
        <f>MATH!$BZ$795</f>
        <v>0</v>
      </c>
      <c r="CJ23" s="23">
        <f>MATH!$BZ$876</f>
        <v>0</v>
      </c>
      <c r="CK23" s="23">
        <f>MATH!$BZ$957</f>
        <v>0</v>
      </c>
      <c r="CL23" s="23">
        <f>MATH!$BZ$1038</f>
        <v>0</v>
      </c>
      <c r="CM23" s="23">
        <f>MATH!$BZ$1119</f>
        <v>0</v>
      </c>
      <c r="CN23" s="23">
        <f>MATH!$BZ$1200</f>
        <v>0</v>
      </c>
      <c r="CO23" s="23">
        <f>MATH!$BZ$1281</f>
        <v>0</v>
      </c>
      <c r="CP23" s="23">
        <f>MATH!$BZ$1362</f>
        <v>0</v>
      </c>
      <c r="CQ23" s="23">
        <f>MATH!$BZ$1443</f>
        <v>0</v>
      </c>
      <c r="CR23" s="23">
        <f>MATH!$BZ$1524</f>
        <v>0</v>
      </c>
      <c r="CS23" s="23">
        <f>MATH!$BZ$1605</f>
        <v>0</v>
      </c>
      <c r="CT23" s="23">
        <f>MATH!$BZ$1686</f>
        <v>0</v>
      </c>
      <c r="CU23" s="23">
        <f>MATH!$BZ$1767</f>
        <v>0</v>
      </c>
      <c r="CV23" s="23">
        <f>MATH!$BZ$1848</f>
        <v>0</v>
      </c>
      <c r="CW23" s="482"/>
      <c r="CX23" t="str">
        <f t="shared" si="19"/>
        <v>Creating Figures</v>
      </c>
      <c r="CY23" s="23">
        <f t="shared" si="20"/>
        <v>0</v>
      </c>
      <c r="CZ23" s="23">
        <f t="shared" si="21"/>
        <v>0</v>
      </c>
      <c r="DA23" s="23">
        <f t="shared" si="22"/>
        <v>0</v>
      </c>
      <c r="DB23" s="23">
        <f t="shared" si="23"/>
        <v>0</v>
      </c>
      <c r="DC23" s="23">
        <f t="shared" si="24"/>
        <v>0</v>
      </c>
      <c r="DD23" s="23">
        <f t="shared" si="25"/>
        <v>0</v>
      </c>
      <c r="DE23" s="23">
        <f t="shared" si="26"/>
        <v>0</v>
      </c>
      <c r="DF23" s="23">
        <f t="shared" si="27"/>
        <v>0</v>
      </c>
      <c r="DG23" s="23">
        <f t="shared" si="28"/>
        <v>0</v>
      </c>
      <c r="DH23" s="23">
        <f t="shared" si="29"/>
        <v>0</v>
      </c>
      <c r="DI23" s="23">
        <f t="shared" si="30"/>
        <v>0</v>
      </c>
      <c r="DJ23" s="23">
        <f t="shared" si="31"/>
        <v>0</v>
      </c>
      <c r="DK23" s="23">
        <f t="shared" si="32"/>
        <v>0</v>
      </c>
      <c r="DL23" s="23">
        <f t="shared" si="33"/>
        <v>0</v>
      </c>
      <c r="DM23" s="23">
        <f t="shared" si="34"/>
        <v>0</v>
      </c>
      <c r="DN23" s="23">
        <f t="shared" si="35"/>
        <v>0</v>
      </c>
      <c r="DO23" s="23">
        <f t="shared" si="36"/>
        <v>0</v>
      </c>
      <c r="DP23" s="23">
        <f t="shared" si="37"/>
        <v>0</v>
      </c>
      <c r="DQ23" s="23">
        <f t="shared" si="38"/>
        <v>0</v>
      </c>
      <c r="DR23" s="23">
        <f t="shared" si="39"/>
        <v>0</v>
      </c>
      <c r="DS23" s="23">
        <f t="shared" si="40"/>
        <v>0</v>
      </c>
      <c r="DT23" s="23">
        <f t="shared" si="41"/>
        <v>0</v>
      </c>
      <c r="DU23" s="23">
        <f t="shared" si="42"/>
        <v>0</v>
      </c>
      <c r="DV23" s="482"/>
      <c r="DW23" t="s">
        <v>131</v>
      </c>
      <c r="DX23" s="23">
        <f>SCIENCE!$AS$6</f>
        <v>0</v>
      </c>
      <c r="DY23" s="23">
        <f>SCIENCE!$AS$47</f>
        <v>0</v>
      </c>
      <c r="DZ23" s="23">
        <f>SCIENCE!$AS$88</f>
        <v>0</v>
      </c>
      <c r="EA23" s="23">
        <f>SCIENCE!$AS$129</f>
        <v>0</v>
      </c>
      <c r="EB23" s="23">
        <f>SCIENCE!$AS$170</f>
        <v>0</v>
      </c>
      <c r="EC23" s="23">
        <f>SCIENCE!$AS$211</f>
        <v>0</v>
      </c>
      <c r="ED23" s="23">
        <f>SCIENCE!$AS$252</f>
        <v>0</v>
      </c>
      <c r="EE23" s="23">
        <f>SCIENCE!$AS$293</f>
        <v>0</v>
      </c>
      <c r="EF23" s="23">
        <f>SCIENCE!$AS$334</f>
        <v>0</v>
      </c>
      <c r="EG23" s="23">
        <f>SCIENCE!$AS$375</f>
        <v>0</v>
      </c>
      <c r="EH23" s="23">
        <f>SCIENCE!$AS$416</f>
        <v>0</v>
      </c>
      <c r="EI23" s="23">
        <f>SCIENCE!$AS$457</f>
        <v>0</v>
      </c>
      <c r="EJ23" s="23">
        <f>SCIENCE!$AS$498</f>
        <v>0</v>
      </c>
      <c r="EK23" s="23">
        <f>SCIENCE!$AS$539</f>
        <v>0</v>
      </c>
      <c r="EL23" s="23">
        <f>SCIENCE!$AS$580</f>
        <v>0</v>
      </c>
      <c r="EM23" s="23">
        <f>SCIENCE!$AS$621</f>
        <v>0</v>
      </c>
      <c r="EN23" s="23">
        <f>SCIENCE!$AS$662</f>
        <v>0</v>
      </c>
      <c r="EO23" s="23">
        <f>SCIENCE!$AS$703</f>
        <v>0</v>
      </c>
      <c r="EP23" s="23">
        <f>SCIENCE!$AS$744</f>
        <v>0</v>
      </c>
      <c r="EQ23" s="23">
        <f>SCIENCE!$AS$785</f>
        <v>0</v>
      </c>
      <c r="ER23" s="23">
        <f>SCIENCE!$AS$826</f>
        <v>0</v>
      </c>
      <c r="ES23" s="23">
        <f>SCIENCE!$AS$867</f>
        <v>0</v>
      </c>
      <c r="ET23" s="23">
        <f>SCIENCE!$AS$908</f>
        <v>0</v>
      </c>
      <c r="EU23" s="482"/>
      <c r="EX23" s="16" t="s">
        <v>216</v>
      </c>
      <c r="EY23" t="s">
        <v>259</v>
      </c>
      <c r="FA23" s="75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5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5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26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1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4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76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3">
        <f>IF(FJ$17&lt;&gt;0,LOOKUP(FJ$17,$FJ$2:$GF$2,$FJ6:$GF6),0)*FJ$19</f>
        <v>620</v>
      </c>
      <c r="FK23" s="23">
        <f t="shared" si="44"/>
        <v>0</v>
      </c>
      <c r="FL23" s="23">
        <f t="shared" si="44"/>
        <v>0</v>
      </c>
      <c r="FM23" s="23">
        <f t="shared" si="44"/>
        <v>0</v>
      </c>
      <c r="FN23" s="23">
        <f t="shared" si="44"/>
        <v>0</v>
      </c>
      <c r="FO23" s="23">
        <f t="shared" si="44"/>
        <v>0</v>
      </c>
      <c r="FP23" s="23">
        <f t="shared" si="44"/>
        <v>0</v>
      </c>
      <c r="FQ23" s="23">
        <f t="shared" si="44"/>
        <v>0</v>
      </c>
      <c r="FR23" s="23">
        <f t="shared" si="44"/>
        <v>0</v>
      </c>
      <c r="FS23" s="23">
        <f t="shared" si="44"/>
        <v>0</v>
      </c>
      <c r="FT23" s="23">
        <f t="shared" si="44"/>
        <v>0</v>
      </c>
      <c r="FU23" s="23">
        <f t="shared" si="44"/>
        <v>0</v>
      </c>
      <c r="FV23" s="23">
        <f t="shared" si="44"/>
        <v>0</v>
      </c>
      <c r="FW23" s="23">
        <f t="shared" si="44"/>
        <v>0</v>
      </c>
      <c r="FX23" s="23">
        <f t="shared" si="44"/>
        <v>0</v>
      </c>
      <c r="FY23" s="23">
        <f t="shared" si="44"/>
        <v>0</v>
      </c>
      <c r="FZ23" s="23">
        <f t="shared" si="44"/>
        <v>0</v>
      </c>
      <c r="GA23" s="23">
        <f t="shared" si="44"/>
        <v>0</v>
      </c>
      <c r="GB23" s="23">
        <f t="shared" si="44"/>
        <v>0</v>
      </c>
      <c r="GC23" s="23">
        <f t="shared" si="44"/>
        <v>0</v>
      </c>
      <c r="GD23" s="23">
        <f t="shared" si="44"/>
        <v>0</v>
      </c>
      <c r="GE23" s="23">
        <f t="shared" si="44"/>
        <v>0</v>
      </c>
      <c r="GF23" s="23">
        <f t="shared" si="44"/>
        <v>0</v>
      </c>
    </row>
    <row r="24" spans="2:188" x14ac:dyDescent="0.45">
      <c r="B24" t="s">
        <v>20</v>
      </c>
      <c r="C24" s="23">
        <f>READ!$AR$6</f>
        <v>0</v>
      </c>
      <c r="D24" s="23">
        <f>READ!$AR$59</f>
        <v>0</v>
      </c>
      <c r="E24" s="23">
        <f>READ!$AR$112</f>
        <v>0</v>
      </c>
      <c r="F24" s="23">
        <f>READ!$AR$165</f>
        <v>0</v>
      </c>
      <c r="G24" s="23">
        <f>READ!$AR$218</f>
        <v>0</v>
      </c>
      <c r="H24" s="23">
        <f>READ!$AR$271</f>
        <v>0</v>
      </c>
      <c r="I24" s="23">
        <f>READ!$AR$324</f>
        <v>0</v>
      </c>
      <c r="J24" s="23">
        <f>READ!$AR$377</f>
        <v>0</v>
      </c>
      <c r="K24" s="23">
        <f>READ!$AR$430</f>
        <v>0</v>
      </c>
      <c r="L24" s="23">
        <f>READ!$AR$483</f>
        <v>0</v>
      </c>
      <c r="M24" s="23">
        <f>READ!$AR$536</f>
        <v>0</v>
      </c>
      <c r="N24" s="23">
        <f>READ!$AR$589</f>
        <v>0</v>
      </c>
      <c r="O24" s="23">
        <f>READ!$AR$642</f>
        <v>0</v>
      </c>
      <c r="P24" s="23">
        <f>READ!$AR$695</f>
        <v>0</v>
      </c>
      <c r="Q24" s="23">
        <f>READ!$AR$748</f>
        <v>0</v>
      </c>
      <c r="R24" s="23">
        <f>READ!$AR$801</f>
        <v>0</v>
      </c>
      <c r="S24" s="23">
        <f>READ!$AR$854</f>
        <v>0</v>
      </c>
      <c r="T24" s="23">
        <f>READ!$AR$907</f>
        <v>0</v>
      </c>
      <c r="U24" s="23">
        <f>READ!$AR$960</f>
        <v>0</v>
      </c>
      <c r="V24" s="23">
        <f>READ!$AR$1013</f>
        <v>0</v>
      </c>
      <c r="W24" s="23">
        <f>READ!$AR$1066</f>
        <v>0</v>
      </c>
      <c r="X24" s="23">
        <f>READ!$AR$1119</f>
        <v>0</v>
      </c>
      <c r="Y24" s="23">
        <f>READ!$AR$1172</f>
        <v>0</v>
      </c>
      <c r="Z24" s="482"/>
      <c r="AA24" t="s">
        <v>546</v>
      </c>
      <c r="AB24" s="23">
        <f>WRITE!$BA$6</f>
        <v>0</v>
      </c>
      <c r="AC24" s="23">
        <f>WRITE!$BA$82</f>
        <v>0</v>
      </c>
      <c r="AD24" s="23">
        <f>WRITE!$BA$158</f>
        <v>0</v>
      </c>
      <c r="AE24" s="23">
        <f>WRITE!$BA$234</f>
        <v>0</v>
      </c>
      <c r="AF24" s="23">
        <f>WRITE!$BA$310</f>
        <v>0</v>
      </c>
      <c r="AG24" s="23">
        <f>WRITE!$BA$386</f>
        <v>0</v>
      </c>
      <c r="AH24" s="23">
        <f>WRITE!$BA$462</f>
        <v>0</v>
      </c>
      <c r="AI24" s="23">
        <f>WRITE!$BA$538</f>
        <v>0</v>
      </c>
      <c r="AJ24" s="23">
        <f>WRITE!$BA$614</f>
        <v>0</v>
      </c>
      <c r="AK24" s="23">
        <f>WRITE!$BA$690</f>
        <v>0</v>
      </c>
      <c r="AL24" s="23">
        <f>WRITE!$BA$766</f>
        <v>0</v>
      </c>
      <c r="AM24" s="23">
        <f>WRITE!$BA$842</f>
        <v>0</v>
      </c>
      <c r="AN24" s="23">
        <f>WRITE!$BA$918</f>
        <v>0</v>
      </c>
      <c r="AO24" s="23">
        <f>WRITE!$BA$994</f>
        <v>0</v>
      </c>
      <c r="AP24" s="23">
        <f>WRITE!$BA$1070</f>
        <v>0</v>
      </c>
      <c r="AQ24" s="23">
        <f>WRITE!$BA$1146</f>
        <v>0</v>
      </c>
      <c r="AR24" s="23">
        <f>WRITE!$BA$1222</f>
        <v>0</v>
      </c>
      <c r="AS24" s="23">
        <f>WRITE!$BA$1298</f>
        <v>0</v>
      </c>
      <c r="AT24" s="23">
        <f>WRITE!$BA$1374</f>
        <v>0</v>
      </c>
      <c r="AU24" s="23">
        <f>WRITE!$BA$1450</f>
        <v>0</v>
      </c>
      <c r="AV24" s="23">
        <f>WRITE!$BA$1526</f>
        <v>0</v>
      </c>
      <c r="AW24" s="23">
        <f>WRITE!$BA$1602</f>
        <v>0</v>
      </c>
      <c r="AX24" s="23">
        <f>WRITE!$BA$1678</f>
        <v>0</v>
      </c>
      <c r="AY24" s="482"/>
      <c r="AZ24" t="s">
        <v>412</v>
      </c>
      <c r="BA24" s="23">
        <f>MATH!$CA$6</f>
        <v>0</v>
      </c>
      <c r="BB24" s="23">
        <f>MATH!$CA$87</f>
        <v>0</v>
      </c>
      <c r="BC24" s="23">
        <f>MATH!$CA$168</f>
        <v>0</v>
      </c>
      <c r="BD24" s="23">
        <f>MATH!$CA$249</f>
        <v>0</v>
      </c>
      <c r="BE24" s="23">
        <f>MATH!$CA$330</f>
        <v>0</v>
      </c>
      <c r="BF24" s="23">
        <f>MATH!$CA$411</f>
        <v>0</v>
      </c>
      <c r="BG24" s="23">
        <f>MATH!$CA$492</f>
        <v>0</v>
      </c>
      <c r="BH24" s="23">
        <f>MATH!$CA$573</f>
        <v>0</v>
      </c>
      <c r="BI24" s="23">
        <f>MATH!$CA$654</f>
        <v>0</v>
      </c>
      <c r="BJ24" s="23">
        <f>MATH!$CA$735</f>
        <v>0</v>
      </c>
      <c r="BK24" s="23">
        <f>MATH!$CA$816</f>
        <v>0</v>
      </c>
      <c r="BL24" s="23">
        <f>MATH!$CA$897</f>
        <v>0</v>
      </c>
      <c r="BM24" s="23">
        <f>MATH!$CA$978</f>
        <v>0</v>
      </c>
      <c r="BN24" s="23">
        <f>MATH!$CA$1059</f>
        <v>0</v>
      </c>
      <c r="BO24" s="23">
        <f>MATH!$CA$1140</f>
        <v>0</v>
      </c>
      <c r="BP24" s="23">
        <f>MATH!$CA$1221</f>
        <v>0</v>
      </c>
      <c r="BQ24" s="23">
        <f>MATH!$CA$1302</f>
        <v>0</v>
      </c>
      <c r="BR24" s="23">
        <f>MATH!$CA$1383</f>
        <v>0</v>
      </c>
      <c r="BS24" s="23">
        <f>MATH!$CA$1464</f>
        <v>0</v>
      </c>
      <c r="BT24" s="23">
        <f>MATH!$CA$1545</f>
        <v>0</v>
      </c>
      <c r="BU24" s="23">
        <f>MATH!$CA$1626</f>
        <v>0</v>
      </c>
      <c r="BV24" s="23">
        <f>MATH!$CA$1707</f>
        <v>0</v>
      </c>
      <c r="BW24" s="23">
        <f>MATH!$CA$1788</f>
        <v>0</v>
      </c>
      <c r="BX24" s="482"/>
      <c r="BY24" t="str">
        <f t="shared" si="17"/>
        <v>Given Figure</v>
      </c>
      <c r="BZ24" s="23">
        <f>MATH!$CA$66</f>
        <v>0</v>
      </c>
      <c r="CA24" s="23">
        <f>MATH!$CA$147</f>
        <v>0</v>
      </c>
      <c r="CB24" s="23">
        <f>MATH!$CA$228</f>
        <v>0</v>
      </c>
      <c r="CC24" s="23">
        <f>MATH!$CA$309</f>
        <v>0</v>
      </c>
      <c r="CD24" s="23">
        <f>MATH!$CA$390</f>
        <v>0</v>
      </c>
      <c r="CE24" s="23">
        <f>MATH!$CA$471</f>
        <v>0</v>
      </c>
      <c r="CF24" s="23">
        <f>MATH!$CA$552</f>
        <v>0</v>
      </c>
      <c r="CG24" s="23">
        <f>MATH!$CA$633</f>
        <v>0</v>
      </c>
      <c r="CH24" s="23">
        <f>MATH!$CA$714</f>
        <v>0</v>
      </c>
      <c r="CI24" s="23">
        <f>MATH!$CA$795</f>
        <v>0</v>
      </c>
      <c r="CJ24" s="23">
        <f>MATH!$CA$876</f>
        <v>0</v>
      </c>
      <c r="CK24" s="23">
        <f>MATH!$CA$957</f>
        <v>0</v>
      </c>
      <c r="CL24" s="23">
        <f>MATH!$CA$1038</f>
        <v>0</v>
      </c>
      <c r="CM24" s="23">
        <f>MATH!$CA$1119</f>
        <v>0</v>
      </c>
      <c r="CN24" s="23">
        <f>MATH!$CA$1200</f>
        <v>0</v>
      </c>
      <c r="CO24" s="23">
        <f>MATH!$CA$1281</f>
        <v>0</v>
      </c>
      <c r="CP24" s="23">
        <f>MATH!$CA$1362</f>
        <v>0</v>
      </c>
      <c r="CQ24" s="23">
        <f>MATH!$CA$1443</f>
        <v>0</v>
      </c>
      <c r="CR24" s="23">
        <f>MATH!$CA$1524</f>
        <v>0</v>
      </c>
      <c r="CS24" s="23">
        <f>MATH!$CA$1605</f>
        <v>0</v>
      </c>
      <c r="CT24" s="23">
        <f>MATH!$CA$1686</f>
        <v>0</v>
      </c>
      <c r="CU24" s="23">
        <f>MATH!$CA$1767</f>
        <v>0</v>
      </c>
      <c r="CV24" s="23">
        <f>MATH!$CA$1848</f>
        <v>0</v>
      </c>
      <c r="CW24" s="482"/>
      <c r="CX24" t="str">
        <f t="shared" si="19"/>
        <v>Given Figure</v>
      </c>
      <c r="CY24" s="23">
        <f t="shared" si="20"/>
        <v>0</v>
      </c>
      <c r="CZ24" s="23">
        <f t="shared" si="21"/>
        <v>0</v>
      </c>
      <c r="DA24" s="23">
        <f t="shared" si="22"/>
        <v>0</v>
      </c>
      <c r="DB24" s="23">
        <f t="shared" si="23"/>
        <v>0</v>
      </c>
      <c r="DC24" s="23">
        <f t="shared" si="24"/>
        <v>0</v>
      </c>
      <c r="DD24" s="23">
        <f t="shared" si="25"/>
        <v>0</v>
      </c>
      <c r="DE24" s="23">
        <f t="shared" si="26"/>
        <v>0</v>
      </c>
      <c r="DF24" s="23">
        <f t="shared" si="27"/>
        <v>0</v>
      </c>
      <c r="DG24" s="23">
        <f t="shared" si="28"/>
        <v>0</v>
      </c>
      <c r="DH24" s="23">
        <f t="shared" si="29"/>
        <v>0</v>
      </c>
      <c r="DI24" s="23">
        <f t="shared" si="30"/>
        <v>0</v>
      </c>
      <c r="DJ24" s="23">
        <f t="shared" si="31"/>
        <v>0</v>
      </c>
      <c r="DK24" s="23">
        <f t="shared" si="32"/>
        <v>0</v>
      </c>
      <c r="DL24" s="23">
        <f t="shared" si="33"/>
        <v>0</v>
      </c>
      <c r="DM24" s="23">
        <f t="shared" si="34"/>
        <v>0</v>
      </c>
      <c r="DN24" s="23">
        <f t="shared" si="35"/>
        <v>0</v>
      </c>
      <c r="DO24" s="23">
        <f t="shared" si="36"/>
        <v>0</v>
      </c>
      <c r="DP24" s="23">
        <f t="shared" si="37"/>
        <v>0</v>
      </c>
      <c r="DQ24" s="23">
        <f t="shared" si="38"/>
        <v>0</v>
      </c>
      <c r="DR24" s="23">
        <f t="shared" si="39"/>
        <v>0</v>
      </c>
      <c r="DS24" s="23">
        <f t="shared" si="40"/>
        <v>0</v>
      </c>
      <c r="DT24" s="23">
        <f t="shared" si="41"/>
        <v>0</v>
      </c>
      <c r="DU24" s="23">
        <f t="shared" si="42"/>
        <v>0</v>
      </c>
      <c r="DV24" s="482"/>
      <c r="DW24" t="s">
        <v>132</v>
      </c>
      <c r="DX24" s="23">
        <f>SCIENCE!$AT$6</f>
        <v>0</v>
      </c>
      <c r="DY24" s="23">
        <f>SCIENCE!$AT$47</f>
        <v>0</v>
      </c>
      <c r="DZ24" s="23">
        <f>SCIENCE!$AT$88</f>
        <v>0</v>
      </c>
      <c r="EA24" s="23">
        <f>SCIENCE!$AT$129</f>
        <v>0</v>
      </c>
      <c r="EB24" s="23">
        <f>SCIENCE!$AT$170</f>
        <v>0</v>
      </c>
      <c r="EC24" s="23">
        <f>SCIENCE!$AT$211</f>
        <v>0</v>
      </c>
      <c r="ED24" s="23">
        <f>SCIENCE!$AT$252</f>
        <v>0</v>
      </c>
      <c r="EE24" s="23">
        <f>SCIENCE!$AT$293</f>
        <v>0</v>
      </c>
      <c r="EF24" s="23">
        <f>SCIENCE!$AT$334</f>
        <v>0</v>
      </c>
      <c r="EG24" s="23">
        <f>SCIENCE!$AT$375</f>
        <v>0</v>
      </c>
      <c r="EH24" s="23">
        <f>SCIENCE!$AT$416</f>
        <v>0</v>
      </c>
      <c r="EI24" s="23">
        <f>SCIENCE!$AT$457</f>
        <v>0</v>
      </c>
      <c r="EJ24" s="23">
        <f>SCIENCE!$AT$498</f>
        <v>0</v>
      </c>
      <c r="EK24" s="23">
        <f>SCIENCE!$AT$539</f>
        <v>0</v>
      </c>
      <c r="EL24" s="23">
        <f>SCIENCE!$AT$580</f>
        <v>0</v>
      </c>
      <c r="EM24" s="23">
        <f>SCIENCE!$AT$621</f>
        <v>0</v>
      </c>
      <c r="EN24" s="23">
        <f>SCIENCE!$AT$662</f>
        <v>0</v>
      </c>
      <c r="EO24" s="23">
        <f>SCIENCE!$AT$703</f>
        <v>0</v>
      </c>
      <c r="EP24" s="23">
        <f>SCIENCE!$AT$744</f>
        <v>0</v>
      </c>
      <c r="EQ24" s="23">
        <f>SCIENCE!$AT$785</f>
        <v>0</v>
      </c>
      <c r="ER24" s="23">
        <f>SCIENCE!$AT$826</f>
        <v>0</v>
      </c>
      <c r="ES24" s="23">
        <f>SCIENCE!$AT$867</f>
        <v>0</v>
      </c>
      <c r="ET24" s="23">
        <f>SCIENCE!$AT$908</f>
        <v>0</v>
      </c>
      <c r="EU24" s="482"/>
      <c r="EX24" s="16" t="s">
        <v>217</v>
      </c>
      <c r="EY24" t="s">
        <v>259</v>
      </c>
      <c r="FA24" s="77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5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5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27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1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4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76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3">
        <f>IF(FJ$17&lt;&gt;0,LOOKUP(FJ$17,$FJ$2:$GF$2,$FJ7:$GF7),0)*FJ$19</f>
        <v>1260</v>
      </c>
      <c r="FK24" s="23">
        <f t="shared" si="44"/>
        <v>0</v>
      </c>
      <c r="FL24" s="23">
        <f t="shared" si="44"/>
        <v>0</v>
      </c>
      <c r="FM24" s="23">
        <f t="shared" si="44"/>
        <v>0</v>
      </c>
      <c r="FN24" s="23">
        <f t="shared" si="44"/>
        <v>0</v>
      </c>
      <c r="FO24" s="23">
        <f t="shared" si="44"/>
        <v>0</v>
      </c>
      <c r="FP24" s="23">
        <f t="shared" si="44"/>
        <v>0</v>
      </c>
      <c r="FQ24" s="23">
        <f t="shared" si="44"/>
        <v>0</v>
      </c>
      <c r="FR24" s="23">
        <f t="shared" si="44"/>
        <v>0</v>
      </c>
      <c r="FS24" s="23">
        <f t="shared" si="44"/>
        <v>0</v>
      </c>
      <c r="FT24" s="23">
        <f t="shared" si="44"/>
        <v>0</v>
      </c>
      <c r="FU24" s="23">
        <f t="shared" si="44"/>
        <v>0</v>
      </c>
      <c r="FV24" s="23">
        <f t="shared" si="44"/>
        <v>0</v>
      </c>
      <c r="FW24" s="23">
        <f t="shared" si="44"/>
        <v>0</v>
      </c>
      <c r="FX24" s="23">
        <f t="shared" si="44"/>
        <v>0</v>
      </c>
      <c r="FY24" s="23">
        <f t="shared" si="44"/>
        <v>0</v>
      </c>
      <c r="FZ24" s="23">
        <f t="shared" si="44"/>
        <v>0</v>
      </c>
      <c r="GA24" s="23">
        <f t="shared" si="44"/>
        <v>0</v>
      </c>
      <c r="GB24" s="23">
        <f t="shared" si="44"/>
        <v>0</v>
      </c>
      <c r="GC24" s="23">
        <f t="shared" si="44"/>
        <v>0</v>
      </c>
      <c r="GD24" s="23">
        <f t="shared" si="44"/>
        <v>0</v>
      </c>
      <c r="GE24" s="23">
        <f t="shared" si="44"/>
        <v>0</v>
      </c>
      <c r="GF24" s="23">
        <f t="shared" si="44"/>
        <v>0</v>
      </c>
    </row>
    <row r="25" spans="2:188" x14ac:dyDescent="0.45">
      <c r="B25" t="s">
        <v>25</v>
      </c>
      <c r="C25" s="23">
        <f>READ!$AS$6</f>
        <v>0</v>
      </c>
      <c r="D25" s="23">
        <f>READ!$AS$59</f>
        <v>0</v>
      </c>
      <c r="E25" s="23">
        <f>READ!$AS$112</f>
        <v>0</v>
      </c>
      <c r="F25" s="23">
        <f>READ!$AS$165</f>
        <v>0</v>
      </c>
      <c r="G25" s="23">
        <f>READ!$AS$218</f>
        <v>0</v>
      </c>
      <c r="H25" s="23">
        <f>READ!$AS$271</f>
        <v>0</v>
      </c>
      <c r="I25" s="23">
        <f>READ!$AS$324</f>
        <v>0</v>
      </c>
      <c r="J25" s="23">
        <f>READ!$AS$377</f>
        <v>0</v>
      </c>
      <c r="K25" s="23">
        <f>READ!$AS$430</f>
        <v>0</v>
      </c>
      <c r="L25" s="23">
        <f>READ!$AS$483</f>
        <v>0</v>
      </c>
      <c r="M25" s="23">
        <f>READ!$AS$536</f>
        <v>0</v>
      </c>
      <c r="N25" s="23">
        <f>READ!$AS$589</f>
        <v>0</v>
      </c>
      <c r="O25" s="23">
        <f>READ!$AS$642</f>
        <v>0</v>
      </c>
      <c r="P25" s="23">
        <f>READ!$AS$695</f>
        <v>0</v>
      </c>
      <c r="Q25" s="23">
        <f>READ!$AS$748</f>
        <v>0</v>
      </c>
      <c r="R25" s="23">
        <f>READ!$AS$801</f>
        <v>0</v>
      </c>
      <c r="S25" s="23">
        <f>READ!$AS$854</f>
        <v>0</v>
      </c>
      <c r="T25" s="23">
        <f>READ!$AS$907</f>
        <v>0</v>
      </c>
      <c r="U25" s="23">
        <f>READ!$AS$960</f>
        <v>0</v>
      </c>
      <c r="V25" s="23">
        <f>READ!$AS$1013</f>
        <v>0</v>
      </c>
      <c r="W25" s="23">
        <f>READ!$AS$1066</f>
        <v>0</v>
      </c>
      <c r="X25" s="23">
        <f>READ!$AS$1119</f>
        <v>0</v>
      </c>
      <c r="Y25" s="23">
        <f>READ!$AS$1172</f>
        <v>0</v>
      </c>
      <c r="Z25" s="482"/>
      <c r="AA25" t="s">
        <v>43</v>
      </c>
      <c r="AB25" s="23">
        <f>WRITE!$BB$6</f>
        <v>0</v>
      </c>
      <c r="AC25" s="23">
        <f>WRITE!$BB$82</f>
        <v>0</v>
      </c>
      <c r="AD25" s="23">
        <f>WRITE!$BB$158</f>
        <v>0</v>
      </c>
      <c r="AE25" s="23">
        <f>WRITE!$BB$234</f>
        <v>0</v>
      </c>
      <c r="AF25" s="23">
        <f>WRITE!$BB$310</f>
        <v>0</v>
      </c>
      <c r="AG25" s="23">
        <f>WRITE!$BB$386</f>
        <v>0</v>
      </c>
      <c r="AH25" s="23">
        <f>WRITE!$BB$462</f>
        <v>0</v>
      </c>
      <c r="AI25" s="23">
        <f>WRITE!$BB$538</f>
        <v>0</v>
      </c>
      <c r="AJ25" s="23">
        <f>WRITE!$BB$614</f>
        <v>0</v>
      </c>
      <c r="AK25" s="23">
        <f>WRITE!$BB$690</f>
        <v>0</v>
      </c>
      <c r="AL25" s="23">
        <f>WRITE!$BB$766</f>
        <v>0</v>
      </c>
      <c r="AM25" s="23">
        <f>WRITE!$BB$842</f>
        <v>0</v>
      </c>
      <c r="AN25" s="23">
        <f>WRITE!$BB$918</f>
        <v>0</v>
      </c>
      <c r="AO25" s="23">
        <f>WRITE!$BB$994</f>
        <v>0</v>
      </c>
      <c r="AP25" s="23">
        <f>WRITE!$BB$1070</f>
        <v>0</v>
      </c>
      <c r="AQ25" s="23">
        <f>WRITE!$BB$1146</f>
        <v>0</v>
      </c>
      <c r="AR25" s="23">
        <f>WRITE!$BB$1222</f>
        <v>0</v>
      </c>
      <c r="AS25" s="23">
        <f>WRITE!$BB$1298</f>
        <v>0</v>
      </c>
      <c r="AT25" s="23">
        <f>WRITE!$BB$1374</f>
        <v>0</v>
      </c>
      <c r="AU25" s="23">
        <f>WRITE!$BB$1450</f>
        <v>0</v>
      </c>
      <c r="AV25" s="23">
        <f>WRITE!$BB$1526</f>
        <v>0</v>
      </c>
      <c r="AW25" s="23">
        <f>WRITE!$BB$1602</f>
        <v>0</v>
      </c>
      <c r="AX25" s="23">
        <f>WRITE!$BB$1678</f>
        <v>0</v>
      </c>
      <c r="AY25" s="482"/>
      <c r="AZ25" t="s">
        <v>526</v>
      </c>
      <c r="BA25" s="23">
        <f>MATH!$CB$6</f>
        <v>0</v>
      </c>
      <c r="BB25" s="23">
        <f>MATH!$CB$87</f>
        <v>0</v>
      </c>
      <c r="BC25" s="23">
        <f>MATH!$CB$168</f>
        <v>0</v>
      </c>
      <c r="BD25" s="23">
        <f>MATH!$CB$249</f>
        <v>0</v>
      </c>
      <c r="BE25" s="23">
        <f>MATH!$CB$330</f>
        <v>0</v>
      </c>
      <c r="BF25" s="23">
        <f>MATH!$CB$411</f>
        <v>0</v>
      </c>
      <c r="BG25" s="23">
        <f>MATH!$CB$492</f>
        <v>0</v>
      </c>
      <c r="BH25" s="23">
        <f>MATH!$CB$573</f>
        <v>0</v>
      </c>
      <c r="BI25" s="23">
        <f>MATH!$CB$654</f>
        <v>0</v>
      </c>
      <c r="BJ25" s="23">
        <f>MATH!$CB$735</f>
        <v>0</v>
      </c>
      <c r="BK25" s="23">
        <f>MATH!$CB$816</f>
        <v>0</v>
      </c>
      <c r="BL25" s="23">
        <f>MATH!$CB$897</f>
        <v>0</v>
      </c>
      <c r="BM25" s="23">
        <f>MATH!$CB$978</f>
        <v>0</v>
      </c>
      <c r="BN25" s="23">
        <f>MATH!$CB$1059</f>
        <v>0</v>
      </c>
      <c r="BO25" s="23">
        <f>MATH!$CB$1140</f>
        <v>0</v>
      </c>
      <c r="BP25" s="23">
        <f>MATH!$CB$1221</f>
        <v>0</v>
      </c>
      <c r="BQ25" s="23">
        <f>MATH!$CB$1302</f>
        <v>0</v>
      </c>
      <c r="BR25" s="23">
        <f>MATH!$CB$1383</f>
        <v>0</v>
      </c>
      <c r="BS25" s="23">
        <f>MATH!$CB$1464</f>
        <v>0</v>
      </c>
      <c r="BT25" s="23">
        <f>MATH!$CB$1545</f>
        <v>0</v>
      </c>
      <c r="BU25" s="23">
        <f>MATH!$CB$1626</f>
        <v>0</v>
      </c>
      <c r="BV25" s="23">
        <f>MATH!$CB$1707</f>
        <v>0</v>
      </c>
      <c r="BW25" s="23">
        <f>MATH!$CB$1788</f>
        <v>0</v>
      </c>
      <c r="BX25" s="482"/>
      <c r="BY25" t="str">
        <f t="shared" si="17"/>
        <v>Drawn to Scale</v>
      </c>
      <c r="BZ25" s="23">
        <f>MATH!$CB$66</f>
        <v>0</v>
      </c>
      <c r="CA25" s="23">
        <f>MATH!$CB$147</f>
        <v>0</v>
      </c>
      <c r="CB25" s="23">
        <f>MATH!$CB$228</f>
        <v>0</v>
      </c>
      <c r="CC25" s="23">
        <f>MATH!$CB$309</f>
        <v>0</v>
      </c>
      <c r="CD25" s="23">
        <f>MATH!$CB$390</f>
        <v>0</v>
      </c>
      <c r="CE25" s="23">
        <f>MATH!$CB$471</f>
        <v>0</v>
      </c>
      <c r="CF25" s="23">
        <f>MATH!$CB$552</f>
        <v>0</v>
      </c>
      <c r="CG25" s="23">
        <f>MATH!$CB$633</f>
        <v>0</v>
      </c>
      <c r="CH25" s="23">
        <f>MATH!$CB$714</f>
        <v>0</v>
      </c>
      <c r="CI25" s="23">
        <f>MATH!$CB$795</f>
        <v>0</v>
      </c>
      <c r="CJ25" s="23">
        <f>MATH!$CB$876</f>
        <v>0</v>
      </c>
      <c r="CK25" s="23">
        <f>MATH!$CB$957</f>
        <v>0</v>
      </c>
      <c r="CL25" s="23">
        <f>MATH!$CB$1038</f>
        <v>0</v>
      </c>
      <c r="CM25" s="23">
        <f>MATH!$CB$1119</f>
        <v>0</v>
      </c>
      <c r="CN25" s="23">
        <f>MATH!$CB$1200</f>
        <v>0</v>
      </c>
      <c r="CO25" s="23">
        <f>MATH!$CB$1281</f>
        <v>0</v>
      </c>
      <c r="CP25" s="23">
        <f>MATH!$CB$1362</f>
        <v>0</v>
      </c>
      <c r="CQ25" s="23">
        <f>MATH!$CB$1443</f>
        <v>0</v>
      </c>
      <c r="CR25" s="23">
        <f>MATH!$CB$1524</f>
        <v>0</v>
      </c>
      <c r="CS25" s="23">
        <f>MATH!$CB$1605</f>
        <v>0</v>
      </c>
      <c r="CT25" s="23">
        <f>MATH!$CB$1686</f>
        <v>0</v>
      </c>
      <c r="CU25" s="23">
        <f>MATH!$CB$1767</f>
        <v>0</v>
      </c>
      <c r="CV25" s="23">
        <f>MATH!$CB$1848</f>
        <v>0</v>
      </c>
      <c r="CW25" s="482"/>
      <c r="CX25" t="str">
        <f t="shared" si="19"/>
        <v>Drawn to Scale</v>
      </c>
      <c r="CY25" s="23">
        <f t="shared" si="20"/>
        <v>0</v>
      </c>
      <c r="CZ25" s="23">
        <f t="shared" si="21"/>
        <v>0</v>
      </c>
      <c r="DA25" s="23">
        <f t="shared" si="22"/>
        <v>0</v>
      </c>
      <c r="DB25" s="23">
        <f t="shared" si="23"/>
        <v>0</v>
      </c>
      <c r="DC25" s="23">
        <f t="shared" si="24"/>
        <v>0</v>
      </c>
      <c r="DD25" s="23">
        <f t="shared" si="25"/>
        <v>0</v>
      </c>
      <c r="DE25" s="23">
        <f t="shared" si="26"/>
        <v>0</v>
      </c>
      <c r="DF25" s="23">
        <f t="shared" si="27"/>
        <v>0</v>
      </c>
      <c r="DG25" s="23">
        <f t="shared" si="28"/>
        <v>0</v>
      </c>
      <c r="DH25" s="23">
        <f t="shared" si="29"/>
        <v>0</v>
      </c>
      <c r="DI25" s="23">
        <f t="shared" si="30"/>
        <v>0</v>
      </c>
      <c r="DJ25" s="23">
        <f t="shared" si="31"/>
        <v>0</v>
      </c>
      <c r="DK25" s="23">
        <f t="shared" si="32"/>
        <v>0</v>
      </c>
      <c r="DL25" s="23">
        <f t="shared" si="33"/>
        <v>0</v>
      </c>
      <c r="DM25" s="23">
        <f t="shared" si="34"/>
        <v>0</v>
      </c>
      <c r="DN25" s="23">
        <f t="shared" si="35"/>
        <v>0</v>
      </c>
      <c r="DO25" s="23">
        <f t="shared" si="36"/>
        <v>0</v>
      </c>
      <c r="DP25" s="23">
        <f t="shared" si="37"/>
        <v>0</v>
      </c>
      <c r="DQ25" s="23">
        <f t="shared" si="38"/>
        <v>0</v>
      </c>
      <c r="DR25" s="23">
        <f t="shared" si="39"/>
        <v>0</v>
      </c>
      <c r="DS25" s="23">
        <f t="shared" si="40"/>
        <v>0</v>
      </c>
      <c r="DT25" s="23">
        <f t="shared" si="41"/>
        <v>0</v>
      </c>
      <c r="DU25" s="23">
        <f t="shared" si="42"/>
        <v>0</v>
      </c>
      <c r="DV25" s="482"/>
      <c r="DW25" t="s">
        <v>133</v>
      </c>
      <c r="DX25" s="23">
        <f>SCIENCE!$AU$6</f>
        <v>0</v>
      </c>
      <c r="DY25" s="23">
        <f>SCIENCE!$AU$47</f>
        <v>0</v>
      </c>
      <c r="DZ25" s="23">
        <f>SCIENCE!$AU$88</f>
        <v>0</v>
      </c>
      <c r="EA25" s="23">
        <f>SCIENCE!$AU$129</f>
        <v>0</v>
      </c>
      <c r="EB25" s="23">
        <f>SCIENCE!$AU$170</f>
        <v>0</v>
      </c>
      <c r="EC25" s="23">
        <f>SCIENCE!$AU$211</f>
        <v>0</v>
      </c>
      <c r="ED25" s="23">
        <f>SCIENCE!$AU$252</f>
        <v>0</v>
      </c>
      <c r="EE25" s="23">
        <f>SCIENCE!$AU$293</f>
        <v>0</v>
      </c>
      <c r="EF25" s="23">
        <f>SCIENCE!$AU$334</f>
        <v>0</v>
      </c>
      <c r="EG25" s="23">
        <f>SCIENCE!$AU$375</f>
        <v>0</v>
      </c>
      <c r="EH25" s="23">
        <f>SCIENCE!$AU$416</f>
        <v>0</v>
      </c>
      <c r="EI25" s="23">
        <f>SCIENCE!$AU$457</f>
        <v>0</v>
      </c>
      <c r="EJ25" s="23">
        <f>SCIENCE!$AU$498</f>
        <v>0</v>
      </c>
      <c r="EK25" s="23">
        <f>SCIENCE!$AU$539</f>
        <v>0</v>
      </c>
      <c r="EL25" s="23">
        <f>SCIENCE!$AU$580</f>
        <v>0</v>
      </c>
      <c r="EM25" s="23">
        <f>SCIENCE!$AU$621</f>
        <v>0</v>
      </c>
      <c r="EN25" s="23">
        <f>SCIENCE!$AU$662</f>
        <v>0</v>
      </c>
      <c r="EO25" s="23">
        <f>SCIENCE!$AU$703</f>
        <v>0</v>
      </c>
      <c r="EP25" s="23">
        <f>SCIENCE!$AU$744</f>
        <v>0</v>
      </c>
      <c r="EQ25" s="23">
        <f>SCIENCE!$AU$785</f>
        <v>0</v>
      </c>
      <c r="ER25" s="23">
        <f>SCIENCE!$AU$826</f>
        <v>0</v>
      </c>
      <c r="ES25" s="23">
        <f>SCIENCE!$AU$867</f>
        <v>0</v>
      </c>
      <c r="ET25" s="23">
        <f>SCIENCE!$AU$908</f>
        <v>0</v>
      </c>
      <c r="EU25" s="482"/>
      <c r="EX25" s="16" t="s">
        <v>196</v>
      </c>
      <c r="EY25" t="s">
        <v>259</v>
      </c>
      <c r="FA25" s="77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5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5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27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1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4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76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21</v>
      </c>
      <c r="C26" s="23">
        <f>READ!$AT$6</f>
        <v>0</v>
      </c>
      <c r="D26" s="23">
        <f>READ!$AT$59</f>
        <v>0</v>
      </c>
      <c r="E26" s="23">
        <f>READ!$AT$112</f>
        <v>0</v>
      </c>
      <c r="F26" s="23">
        <f>READ!$AT$165</f>
        <v>0</v>
      </c>
      <c r="G26" s="23">
        <f>READ!$AT$218</f>
        <v>0</v>
      </c>
      <c r="H26" s="23">
        <f>READ!$AT$271</f>
        <v>0</v>
      </c>
      <c r="I26" s="23">
        <f>READ!$AT$324</f>
        <v>0</v>
      </c>
      <c r="J26" s="23">
        <f>READ!$AT$377</f>
        <v>0</v>
      </c>
      <c r="K26" s="23">
        <f>READ!$AT$430</f>
        <v>0</v>
      </c>
      <c r="L26" s="23">
        <f>READ!$AT$483</f>
        <v>0</v>
      </c>
      <c r="M26" s="23">
        <f>READ!$AT$536</f>
        <v>0</v>
      </c>
      <c r="N26" s="23">
        <f>READ!$AT$589</f>
        <v>0</v>
      </c>
      <c r="O26" s="23">
        <f>READ!$AT$642</f>
        <v>0</v>
      </c>
      <c r="P26" s="23">
        <f>READ!$AT$695</f>
        <v>0</v>
      </c>
      <c r="Q26" s="23">
        <f>READ!$AT$748</f>
        <v>0</v>
      </c>
      <c r="R26" s="23">
        <f>READ!$AT$801</f>
        <v>0</v>
      </c>
      <c r="S26" s="23">
        <f>READ!$AT$854</f>
        <v>0</v>
      </c>
      <c r="T26" s="23">
        <f>READ!$AT$907</f>
        <v>0</v>
      </c>
      <c r="U26" s="23">
        <f>READ!$AT$960</f>
        <v>0</v>
      </c>
      <c r="V26" s="23">
        <f>READ!$AT$1013</f>
        <v>0</v>
      </c>
      <c r="W26" s="23">
        <f>READ!$AT$1066</f>
        <v>0</v>
      </c>
      <c r="X26" s="23">
        <f>READ!$AT$1119</f>
        <v>0</v>
      </c>
      <c r="Y26" s="23">
        <f>READ!$AT$1172</f>
        <v>0</v>
      </c>
      <c r="Z26" s="482"/>
      <c r="AA26" t="s">
        <v>47</v>
      </c>
      <c r="AB26" s="23">
        <f>WRITE!$BC$6</f>
        <v>0</v>
      </c>
      <c r="AC26" s="23">
        <f>WRITE!$BC$82</f>
        <v>0</v>
      </c>
      <c r="AD26" s="23">
        <f>WRITE!$BC$158</f>
        <v>0</v>
      </c>
      <c r="AE26" s="23">
        <f>WRITE!$BC$234</f>
        <v>0</v>
      </c>
      <c r="AF26" s="23">
        <f>WRITE!$BC$310</f>
        <v>0</v>
      </c>
      <c r="AG26" s="23">
        <f>WRITE!$BC$386</f>
        <v>0</v>
      </c>
      <c r="AH26" s="23">
        <f>WRITE!$BC$462</f>
        <v>0</v>
      </c>
      <c r="AI26" s="23">
        <f>WRITE!$BC$538</f>
        <v>0</v>
      </c>
      <c r="AJ26" s="23">
        <f>WRITE!$BC$614</f>
        <v>0</v>
      </c>
      <c r="AK26" s="23">
        <f>WRITE!$BC$690</f>
        <v>0</v>
      </c>
      <c r="AL26" s="23">
        <f>WRITE!$BC$766</f>
        <v>0</v>
      </c>
      <c r="AM26" s="23">
        <f>WRITE!$BC$842</f>
        <v>0</v>
      </c>
      <c r="AN26" s="23">
        <f>WRITE!$BC$918</f>
        <v>0</v>
      </c>
      <c r="AO26" s="23">
        <f>WRITE!$BC$994</f>
        <v>0</v>
      </c>
      <c r="AP26" s="23">
        <f>WRITE!$BC$1070</f>
        <v>0</v>
      </c>
      <c r="AQ26" s="23">
        <f>WRITE!$BC$1146</f>
        <v>0</v>
      </c>
      <c r="AR26" s="23">
        <f>WRITE!$BC$1222</f>
        <v>0</v>
      </c>
      <c r="AS26" s="23">
        <f>WRITE!$BC$1298</f>
        <v>0</v>
      </c>
      <c r="AT26" s="23">
        <f>WRITE!$BC$1374</f>
        <v>0</v>
      </c>
      <c r="AU26" s="23">
        <f>WRITE!$BC$1450</f>
        <v>0</v>
      </c>
      <c r="AV26" s="23">
        <f>WRITE!$BC$1526</f>
        <v>0</v>
      </c>
      <c r="AW26" s="23">
        <f>WRITE!$BC$1602</f>
        <v>0</v>
      </c>
      <c r="AX26" s="23">
        <f>WRITE!$BC$1678</f>
        <v>0</v>
      </c>
      <c r="AY26" s="482"/>
      <c r="AZ26" t="s">
        <v>527</v>
      </c>
      <c r="BA26" s="23">
        <f>MATH!$CC$6</f>
        <v>0</v>
      </c>
      <c r="BB26" s="23">
        <f>MATH!$CC$87</f>
        <v>0</v>
      </c>
      <c r="BC26" s="23">
        <f>MATH!$CC$168</f>
        <v>0</v>
      </c>
      <c r="BD26" s="23">
        <f>MATH!$CC$249</f>
        <v>0</v>
      </c>
      <c r="BE26" s="23">
        <f>MATH!$CC$330</f>
        <v>0</v>
      </c>
      <c r="BF26" s="23">
        <f>MATH!$CC$411</f>
        <v>0</v>
      </c>
      <c r="BG26" s="23">
        <f>MATH!$CC$492</f>
        <v>0</v>
      </c>
      <c r="BH26" s="23">
        <f>MATH!$CC$573</f>
        <v>0</v>
      </c>
      <c r="BI26" s="23">
        <f>MATH!$CC$654</f>
        <v>0</v>
      </c>
      <c r="BJ26" s="23">
        <f>MATH!$CC$735</f>
        <v>0</v>
      </c>
      <c r="BK26" s="23">
        <f>MATH!$CC$816</f>
        <v>0</v>
      </c>
      <c r="BL26" s="23">
        <f>MATH!$CC$897</f>
        <v>0</v>
      </c>
      <c r="BM26" s="23">
        <f>MATH!$CC$978</f>
        <v>0</v>
      </c>
      <c r="BN26" s="23">
        <f>MATH!$CC$1059</f>
        <v>0</v>
      </c>
      <c r="BO26" s="23">
        <f>MATH!$CC$1140</f>
        <v>0</v>
      </c>
      <c r="BP26" s="23">
        <f>MATH!$CC$1221</f>
        <v>0</v>
      </c>
      <c r="BQ26" s="23">
        <f>MATH!$CC$1302</f>
        <v>0</v>
      </c>
      <c r="BR26" s="23">
        <f>MATH!$CC$1383</f>
        <v>0</v>
      </c>
      <c r="BS26" s="23">
        <f>MATH!$CC$1464</f>
        <v>0</v>
      </c>
      <c r="BT26" s="23">
        <f>MATH!$CC$1545</f>
        <v>0</v>
      </c>
      <c r="BU26" s="23">
        <f>MATH!$CC$1626</f>
        <v>0</v>
      </c>
      <c r="BV26" s="23">
        <f>MATH!$CC$1707</f>
        <v>0</v>
      </c>
      <c r="BW26" s="23">
        <f>MATH!$CC$1788</f>
        <v>0</v>
      </c>
      <c r="BX26" s="482"/>
      <c r="BY26" t="str">
        <f t="shared" si="17"/>
        <v>Not Drawn to Scale</v>
      </c>
      <c r="BZ26" s="23">
        <f>MATH!$CC$66</f>
        <v>0</v>
      </c>
      <c r="CA26" s="23">
        <f>MATH!$CC$147</f>
        <v>0</v>
      </c>
      <c r="CB26" s="23">
        <f>MATH!$CC$228</f>
        <v>0</v>
      </c>
      <c r="CC26" s="23">
        <f>MATH!$CC$309</f>
        <v>0</v>
      </c>
      <c r="CD26" s="23">
        <f>MATH!$CC$390</f>
        <v>0</v>
      </c>
      <c r="CE26" s="23">
        <f>MATH!$CC$471</f>
        <v>0</v>
      </c>
      <c r="CF26" s="23">
        <f>MATH!$CC$552</f>
        <v>0</v>
      </c>
      <c r="CG26" s="23">
        <f>MATH!$CC$633</f>
        <v>0</v>
      </c>
      <c r="CH26" s="23">
        <f>MATH!$CC$714</f>
        <v>0</v>
      </c>
      <c r="CI26" s="23">
        <f>MATH!$CC$795</f>
        <v>0</v>
      </c>
      <c r="CJ26" s="23">
        <f>MATH!$CC$876</f>
        <v>0</v>
      </c>
      <c r="CK26" s="23">
        <f>MATH!$CC$957</f>
        <v>0</v>
      </c>
      <c r="CL26" s="23">
        <f>MATH!$CC$1038</f>
        <v>0</v>
      </c>
      <c r="CM26" s="23">
        <f>MATH!$CC$1119</f>
        <v>0</v>
      </c>
      <c r="CN26" s="23">
        <f>MATH!$CC$1200</f>
        <v>0</v>
      </c>
      <c r="CO26" s="23">
        <f>MATH!$CC$1281</f>
        <v>0</v>
      </c>
      <c r="CP26" s="23">
        <f>MATH!$CC$1362</f>
        <v>0</v>
      </c>
      <c r="CQ26" s="23">
        <f>MATH!$CC$1443</f>
        <v>0</v>
      </c>
      <c r="CR26" s="23">
        <f>MATH!$CC$1524</f>
        <v>0</v>
      </c>
      <c r="CS26" s="23">
        <f>MATH!$CC$1605</f>
        <v>0</v>
      </c>
      <c r="CT26" s="23">
        <f>MATH!$CC$1686</f>
        <v>0</v>
      </c>
      <c r="CU26" s="23">
        <f>MATH!$CC$1767</f>
        <v>0</v>
      </c>
      <c r="CV26" s="23">
        <f>MATH!$CC$1848</f>
        <v>0</v>
      </c>
      <c r="CW26" s="482"/>
      <c r="CX26" t="str">
        <f t="shared" si="19"/>
        <v>Not Drawn to Scale</v>
      </c>
      <c r="CY26" s="23">
        <f t="shared" si="20"/>
        <v>0</v>
      </c>
      <c r="CZ26" s="23">
        <f t="shared" si="21"/>
        <v>0</v>
      </c>
      <c r="DA26" s="23">
        <f t="shared" si="22"/>
        <v>0</v>
      </c>
      <c r="DB26" s="23">
        <f t="shared" si="23"/>
        <v>0</v>
      </c>
      <c r="DC26" s="23">
        <f t="shared" si="24"/>
        <v>0</v>
      </c>
      <c r="DD26" s="23">
        <f t="shared" si="25"/>
        <v>0</v>
      </c>
      <c r="DE26" s="23">
        <f t="shared" si="26"/>
        <v>0</v>
      </c>
      <c r="DF26" s="23">
        <f t="shared" si="27"/>
        <v>0</v>
      </c>
      <c r="DG26" s="23">
        <f t="shared" si="28"/>
        <v>0</v>
      </c>
      <c r="DH26" s="23">
        <f t="shared" si="29"/>
        <v>0</v>
      </c>
      <c r="DI26" s="23">
        <f t="shared" si="30"/>
        <v>0</v>
      </c>
      <c r="DJ26" s="23">
        <f t="shared" si="31"/>
        <v>0</v>
      </c>
      <c r="DK26" s="23">
        <f t="shared" si="32"/>
        <v>0</v>
      </c>
      <c r="DL26" s="23">
        <f t="shared" si="33"/>
        <v>0</v>
      </c>
      <c r="DM26" s="23">
        <f t="shared" si="34"/>
        <v>0</v>
      </c>
      <c r="DN26" s="23">
        <f t="shared" si="35"/>
        <v>0</v>
      </c>
      <c r="DO26" s="23">
        <f t="shared" si="36"/>
        <v>0</v>
      </c>
      <c r="DP26" s="23">
        <f t="shared" si="37"/>
        <v>0</v>
      </c>
      <c r="DQ26" s="23">
        <f t="shared" si="38"/>
        <v>0</v>
      </c>
      <c r="DR26" s="23">
        <f t="shared" si="39"/>
        <v>0</v>
      </c>
      <c r="DS26" s="23">
        <f t="shared" si="40"/>
        <v>0</v>
      </c>
      <c r="DT26" s="23">
        <f t="shared" si="41"/>
        <v>0</v>
      </c>
      <c r="DU26" s="23">
        <f t="shared" si="42"/>
        <v>0</v>
      </c>
      <c r="DV26" s="482"/>
      <c r="DW26" t="s">
        <v>134</v>
      </c>
      <c r="DX26" s="23">
        <f>SCIENCE!$AV$6</f>
        <v>0</v>
      </c>
      <c r="DY26" s="23">
        <f>SCIENCE!$AV$47</f>
        <v>0</v>
      </c>
      <c r="DZ26" s="23">
        <f>SCIENCE!$AV$88</f>
        <v>0</v>
      </c>
      <c r="EA26" s="23">
        <f>SCIENCE!$AV$129</f>
        <v>0</v>
      </c>
      <c r="EB26" s="23">
        <f>SCIENCE!$AV$170</f>
        <v>0</v>
      </c>
      <c r="EC26" s="23">
        <f>SCIENCE!$AV$211</f>
        <v>0</v>
      </c>
      <c r="ED26" s="23">
        <f>SCIENCE!$AV$252</f>
        <v>0</v>
      </c>
      <c r="EE26" s="23">
        <f>SCIENCE!$AV$293</f>
        <v>0</v>
      </c>
      <c r="EF26" s="23">
        <f>SCIENCE!$AV$334</f>
        <v>0</v>
      </c>
      <c r="EG26" s="23">
        <f>SCIENCE!$AV$375</f>
        <v>0</v>
      </c>
      <c r="EH26" s="23">
        <f>SCIENCE!$AV$416</f>
        <v>0</v>
      </c>
      <c r="EI26" s="23">
        <f>SCIENCE!$AV$457</f>
        <v>0</v>
      </c>
      <c r="EJ26" s="23">
        <f>SCIENCE!$AV$498</f>
        <v>0</v>
      </c>
      <c r="EK26" s="23">
        <f>SCIENCE!$AV$539</f>
        <v>0</v>
      </c>
      <c r="EL26" s="23">
        <f>SCIENCE!$AV$580</f>
        <v>0</v>
      </c>
      <c r="EM26" s="23">
        <f>SCIENCE!$AV$621</f>
        <v>0</v>
      </c>
      <c r="EN26" s="23">
        <f>SCIENCE!$AV$662</f>
        <v>0</v>
      </c>
      <c r="EO26" s="23">
        <f>SCIENCE!$AV$703</f>
        <v>0</v>
      </c>
      <c r="EP26" s="23">
        <f>SCIENCE!$AV$744</f>
        <v>0</v>
      </c>
      <c r="EQ26" s="23">
        <f>SCIENCE!$AV$785</f>
        <v>0</v>
      </c>
      <c r="ER26" s="23">
        <f>SCIENCE!$AV$826</f>
        <v>0</v>
      </c>
      <c r="ES26" s="23">
        <f>SCIENCE!$AV$867</f>
        <v>0</v>
      </c>
      <c r="ET26" s="23">
        <f>SCIENCE!$AV$908</f>
        <v>0</v>
      </c>
      <c r="EU26" s="482"/>
      <c r="FA26" s="78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28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28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29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0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1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79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1" t="str">
        <f>IF(FJ$17&lt;&gt;0,LOOKUP(FJ$17,$FJ$9:$GF$9,$FJ10:$GF10),0)</f>
        <v>-</v>
      </c>
      <c r="FK26" s="41">
        <f t="shared" ref="FK26:GF31" si="46">IF(FK$17&lt;&gt;0,LOOKUP(FK$17,$FJ$9:$GF$9,$FJ10:$GF10),0)</f>
        <v>0</v>
      </c>
      <c r="FL26" s="41">
        <f t="shared" si="46"/>
        <v>0</v>
      </c>
      <c r="FM26" s="41">
        <f t="shared" si="46"/>
        <v>0</v>
      </c>
      <c r="FN26" s="41">
        <f t="shared" si="46"/>
        <v>0</v>
      </c>
      <c r="FO26" s="41">
        <f t="shared" si="46"/>
        <v>0</v>
      </c>
      <c r="FP26" s="41">
        <f t="shared" si="46"/>
        <v>0</v>
      </c>
      <c r="FQ26" s="41">
        <f t="shared" si="46"/>
        <v>0</v>
      </c>
      <c r="FR26" s="41">
        <f t="shared" si="46"/>
        <v>0</v>
      </c>
      <c r="FS26" s="41">
        <f t="shared" si="46"/>
        <v>0</v>
      </c>
      <c r="FT26" s="41">
        <f t="shared" si="46"/>
        <v>0</v>
      </c>
      <c r="FU26" s="41">
        <f t="shared" si="46"/>
        <v>0</v>
      </c>
      <c r="FV26" s="41">
        <f t="shared" si="46"/>
        <v>0</v>
      </c>
      <c r="FW26" s="41">
        <f t="shared" si="46"/>
        <v>0</v>
      </c>
      <c r="FX26" s="41">
        <f t="shared" si="46"/>
        <v>0</v>
      </c>
      <c r="FY26" s="41">
        <f t="shared" si="46"/>
        <v>0</v>
      </c>
      <c r="FZ26" s="41">
        <f t="shared" si="46"/>
        <v>0</v>
      </c>
      <c r="GA26" s="41">
        <f t="shared" si="46"/>
        <v>0</v>
      </c>
      <c r="GB26" s="41">
        <f t="shared" si="46"/>
        <v>0</v>
      </c>
      <c r="GC26" s="41">
        <f t="shared" si="46"/>
        <v>0</v>
      </c>
      <c r="GD26" s="41">
        <f t="shared" si="46"/>
        <v>0</v>
      </c>
      <c r="GE26" s="41">
        <f t="shared" si="46"/>
        <v>0</v>
      </c>
      <c r="GF26" s="41">
        <f t="shared" si="46"/>
        <v>0</v>
      </c>
    </row>
    <row r="27" spans="2:188" ht="15" thickTop="1" thickBot="1" x14ac:dyDescent="0.5">
      <c r="B27" t="s">
        <v>22</v>
      </c>
      <c r="C27" s="23">
        <f>READ!$AU$6</f>
        <v>0</v>
      </c>
      <c r="D27" s="23">
        <f>READ!$AU$59</f>
        <v>0</v>
      </c>
      <c r="E27" s="23">
        <f>READ!$AU$112</f>
        <v>0</v>
      </c>
      <c r="F27" s="23">
        <f>READ!$AU$165</f>
        <v>0</v>
      </c>
      <c r="G27" s="23">
        <f>READ!$AU$218</f>
        <v>0</v>
      </c>
      <c r="H27" s="23">
        <f>READ!$AU$271</f>
        <v>0</v>
      </c>
      <c r="I27" s="23">
        <f>READ!$AU$324</f>
        <v>0</v>
      </c>
      <c r="J27" s="23">
        <f>READ!$AU$377</f>
        <v>0</v>
      </c>
      <c r="K27" s="23">
        <f>READ!$AU$430</f>
        <v>0</v>
      </c>
      <c r="L27" s="23">
        <f>READ!$AU$483</f>
        <v>0</v>
      </c>
      <c r="M27" s="23">
        <f>READ!$AU$536</f>
        <v>0</v>
      </c>
      <c r="N27" s="23">
        <f>READ!$AU$589</f>
        <v>0</v>
      </c>
      <c r="O27" s="23">
        <f>READ!$AU$642</f>
        <v>0</v>
      </c>
      <c r="P27" s="23">
        <f>READ!$AU$695</f>
        <v>0</v>
      </c>
      <c r="Q27" s="23">
        <f>READ!$AU$748</f>
        <v>0</v>
      </c>
      <c r="R27" s="23">
        <f>READ!$AU$801</f>
        <v>0</v>
      </c>
      <c r="S27" s="23">
        <f>READ!$AU$854</f>
        <v>0</v>
      </c>
      <c r="T27" s="23">
        <f>READ!$AU$907</f>
        <v>0</v>
      </c>
      <c r="U27" s="23">
        <f>READ!$AU$960</f>
        <v>0</v>
      </c>
      <c r="V27" s="23">
        <f>READ!$AU$1013</f>
        <v>0</v>
      </c>
      <c r="W27" s="23">
        <f>READ!$AU$1066</f>
        <v>0</v>
      </c>
      <c r="X27" s="23">
        <f>READ!$AU$1119</f>
        <v>0</v>
      </c>
      <c r="Y27" s="23">
        <f>READ!$AU$1172</f>
        <v>0</v>
      </c>
      <c r="Z27" s="482"/>
      <c r="AA27" t="s">
        <v>248</v>
      </c>
      <c r="AB27" s="23">
        <f>WRITE!$BD$6</f>
        <v>0</v>
      </c>
      <c r="AC27" s="23">
        <f>WRITE!$BD$82</f>
        <v>0</v>
      </c>
      <c r="AD27" s="23">
        <f>WRITE!$BD$158</f>
        <v>0</v>
      </c>
      <c r="AE27" s="23">
        <f>WRITE!$BD$234</f>
        <v>0</v>
      </c>
      <c r="AF27" s="23">
        <f>WRITE!$BD$310</f>
        <v>0</v>
      </c>
      <c r="AG27" s="23">
        <f>WRITE!$BD$386</f>
        <v>0</v>
      </c>
      <c r="AH27" s="23">
        <f>WRITE!$BD$462</f>
        <v>0</v>
      </c>
      <c r="AI27" s="23">
        <f>WRITE!$BD$538</f>
        <v>0</v>
      </c>
      <c r="AJ27" s="23">
        <f>WRITE!$BD$614</f>
        <v>0</v>
      </c>
      <c r="AK27" s="23">
        <f>WRITE!$BD$690</f>
        <v>0</v>
      </c>
      <c r="AL27" s="23">
        <f>WRITE!$BD$766</f>
        <v>0</v>
      </c>
      <c r="AM27" s="23">
        <f>WRITE!$BD$842</f>
        <v>0</v>
      </c>
      <c r="AN27" s="23">
        <f>WRITE!$BD$918</f>
        <v>0</v>
      </c>
      <c r="AO27" s="23">
        <f>WRITE!$BD$994</f>
        <v>0</v>
      </c>
      <c r="AP27" s="23">
        <f>WRITE!$BD$1070</f>
        <v>0</v>
      </c>
      <c r="AQ27" s="23">
        <f>WRITE!$BD$1146</f>
        <v>0</v>
      </c>
      <c r="AR27" s="23">
        <f>WRITE!$BD$1222</f>
        <v>0</v>
      </c>
      <c r="AS27" s="23">
        <f>WRITE!$BD$1298</f>
        <v>0</v>
      </c>
      <c r="AT27" s="23">
        <f>WRITE!$BD$1374</f>
        <v>0</v>
      </c>
      <c r="AU27" s="23">
        <f>WRITE!$BD$1450</f>
        <v>0</v>
      </c>
      <c r="AV27" s="23">
        <f>WRITE!$BD$1526</f>
        <v>0</v>
      </c>
      <c r="AW27" s="23">
        <f>WRITE!$BD$1602</f>
        <v>0</v>
      </c>
      <c r="AX27" s="23">
        <f>WRITE!$BD$1678</f>
        <v>0</v>
      </c>
      <c r="AY27" s="482"/>
      <c r="AZ27" t="s">
        <v>535</v>
      </c>
      <c r="BA27" s="23">
        <f>MATH!$CD$6</f>
        <v>0</v>
      </c>
      <c r="BB27" s="23">
        <f>MATH!$CD$87</f>
        <v>0</v>
      </c>
      <c r="BC27" s="23">
        <f>MATH!$CD$168</f>
        <v>0</v>
      </c>
      <c r="BD27" s="23">
        <f>MATH!$CD$249</f>
        <v>0</v>
      </c>
      <c r="BE27" s="23">
        <f>MATH!$CD$330</f>
        <v>0</v>
      </c>
      <c r="BF27" s="23">
        <f>MATH!$CD$411</f>
        <v>0</v>
      </c>
      <c r="BG27" s="23">
        <f>MATH!$CD$492</f>
        <v>0</v>
      </c>
      <c r="BH27" s="23">
        <f>MATH!$CD$573</f>
        <v>0</v>
      </c>
      <c r="BI27" s="23">
        <f>MATH!$CD$654</f>
        <v>0</v>
      </c>
      <c r="BJ27" s="23">
        <f>MATH!$CD$735</f>
        <v>0</v>
      </c>
      <c r="BK27" s="23">
        <f>MATH!$CD$816</f>
        <v>0</v>
      </c>
      <c r="BL27" s="23">
        <f>MATH!$CD$897</f>
        <v>0</v>
      </c>
      <c r="BM27" s="23">
        <f>MATH!$CD$978</f>
        <v>0</v>
      </c>
      <c r="BN27" s="23">
        <f>MATH!$CD$1059</f>
        <v>0</v>
      </c>
      <c r="BO27" s="23">
        <f>MATH!$CD$1140</f>
        <v>0</v>
      </c>
      <c r="BP27" s="23">
        <f>MATH!$CD$1221</f>
        <v>0</v>
      </c>
      <c r="BQ27" s="23">
        <f>MATH!$CD$1302</f>
        <v>0</v>
      </c>
      <c r="BR27" s="23">
        <f>MATH!$CD$1383</f>
        <v>0</v>
      </c>
      <c r="BS27" s="23">
        <f>MATH!$CD$1464</f>
        <v>0</v>
      </c>
      <c r="BT27" s="23">
        <f>MATH!$CD$1545</f>
        <v>0</v>
      </c>
      <c r="BU27" s="23">
        <f>MATH!$CD$1626</f>
        <v>0</v>
      </c>
      <c r="BV27" s="23">
        <f>MATH!$CD$1707</f>
        <v>0</v>
      </c>
      <c r="BW27" s="23">
        <f>MATH!$CD$1788</f>
        <v>0</v>
      </c>
      <c r="BX27" s="482"/>
      <c r="BY27" t="str">
        <f t="shared" si="17"/>
        <v>Isolate the Figure</v>
      </c>
      <c r="BZ27" s="23">
        <f>MATH!$CD$66</f>
        <v>0</v>
      </c>
      <c r="CA27" s="23">
        <f>MATH!$CD$147</f>
        <v>0</v>
      </c>
      <c r="CB27" s="23">
        <f>MATH!$CD$228</f>
        <v>0</v>
      </c>
      <c r="CC27" s="23">
        <f>MATH!$CD$309</f>
        <v>0</v>
      </c>
      <c r="CD27" s="23">
        <f>MATH!$CD$390</f>
        <v>0</v>
      </c>
      <c r="CE27" s="23">
        <f>MATH!$CD$471</f>
        <v>0</v>
      </c>
      <c r="CF27" s="23">
        <f>MATH!$CD$552</f>
        <v>0</v>
      </c>
      <c r="CG27" s="23">
        <f>MATH!$CD$633</f>
        <v>0</v>
      </c>
      <c r="CH27" s="23">
        <f>MATH!$CD$714</f>
        <v>0</v>
      </c>
      <c r="CI27" s="23">
        <f>MATH!$CD$795</f>
        <v>0</v>
      </c>
      <c r="CJ27" s="23">
        <f>MATH!$CD$876</f>
        <v>0</v>
      </c>
      <c r="CK27" s="23">
        <f>MATH!$CD$957</f>
        <v>0</v>
      </c>
      <c r="CL27" s="23">
        <f>MATH!$CD$1038</f>
        <v>0</v>
      </c>
      <c r="CM27" s="23">
        <f>MATH!$CD$1119</f>
        <v>0</v>
      </c>
      <c r="CN27" s="23">
        <f>MATH!$CD$1200</f>
        <v>0</v>
      </c>
      <c r="CO27" s="23">
        <f>MATH!$CD$1281</f>
        <v>0</v>
      </c>
      <c r="CP27" s="23">
        <f>MATH!$CD$1362</f>
        <v>0</v>
      </c>
      <c r="CQ27" s="23">
        <f>MATH!$CD$1443</f>
        <v>0</v>
      </c>
      <c r="CR27" s="23">
        <f>MATH!$CD$1524</f>
        <v>0</v>
      </c>
      <c r="CS27" s="23">
        <f>MATH!$CD$1605</f>
        <v>0</v>
      </c>
      <c r="CT27" s="23">
        <f>MATH!$CD$1686</f>
        <v>0</v>
      </c>
      <c r="CU27" s="23">
        <f>MATH!$CD$1767</f>
        <v>0</v>
      </c>
      <c r="CV27" s="23">
        <f>MATH!$CD$1848</f>
        <v>0</v>
      </c>
      <c r="CW27" s="482"/>
      <c r="CX27" t="str">
        <f t="shared" si="19"/>
        <v>Isolate the Figure</v>
      </c>
      <c r="CY27" s="23">
        <f t="shared" si="20"/>
        <v>0</v>
      </c>
      <c r="CZ27" s="23">
        <f t="shared" si="21"/>
        <v>0</v>
      </c>
      <c r="DA27" s="23">
        <f t="shared" si="22"/>
        <v>0</v>
      </c>
      <c r="DB27" s="23">
        <f t="shared" si="23"/>
        <v>0</v>
      </c>
      <c r="DC27" s="23">
        <f t="shared" si="24"/>
        <v>0</v>
      </c>
      <c r="DD27" s="23">
        <f t="shared" si="25"/>
        <v>0</v>
      </c>
      <c r="DE27" s="23">
        <f t="shared" si="26"/>
        <v>0</v>
      </c>
      <c r="DF27" s="23">
        <f t="shared" si="27"/>
        <v>0</v>
      </c>
      <c r="DG27" s="23">
        <f t="shared" si="28"/>
        <v>0</v>
      </c>
      <c r="DH27" s="23">
        <f t="shared" si="29"/>
        <v>0</v>
      </c>
      <c r="DI27" s="23">
        <f t="shared" si="30"/>
        <v>0</v>
      </c>
      <c r="DJ27" s="23">
        <f t="shared" si="31"/>
        <v>0</v>
      </c>
      <c r="DK27" s="23">
        <f t="shared" si="32"/>
        <v>0</v>
      </c>
      <c r="DL27" s="23">
        <f t="shared" si="33"/>
        <v>0</v>
      </c>
      <c r="DM27" s="23">
        <f t="shared" si="34"/>
        <v>0</v>
      </c>
      <c r="DN27" s="23">
        <f t="shared" si="35"/>
        <v>0</v>
      </c>
      <c r="DO27" s="23">
        <f t="shared" si="36"/>
        <v>0</v>
      </c>
      <c r="DP27" s="23">
        <f t="shared" si="37"/>
        <v>0</v>
      </c>
      <c r="DQ27" s="23">
        <f t="shared" si="38"/>
        <v>0</v>
      </c>
      <c r="DR27" s="23">
        <f t="shared" si="39"/>
        <v>0</v>
      </c>
      <c r="DS27" s="23">
        <f t="shared" si="40"/>
        <v>0</v>
      </c>
      <c r="DT27" s="23">
        <f t="shared" si="41"/>
        <v>0</v>
      </c>
      <c r="DU27" s="23">
        <f t="shared" si="42"/>
        <v>0</v>
      </c>
      <c r="DV27" s="482"/>
      <c r="DW27" t="s">
        <v>140</v>
      </c>
      <c r="DX27" s="23">
        <f>SCIENCE!$AW$6</f>
        <v>0</v>
      </c>
      <c r="DY27" s="23">
        <f>SCIENCE!$AW$47</f>
        <v>0</v>
      </c>
      <c r="DZ27" s="23">
        <f>SCIENCE!$AW$88</f>
        <v>0</v>
      </c>
      <c r="EA27" s="23">
        <f>SCIENCE!$AW$129</f>
        <v>0</v>
      </c>
      <c r="EB27" s="23">
        <f>SCIENCE!$AW$170</f>
        <v>0</v>
      </c>
      <c r="EC27" s="23">
        <f>SCIENCE!$AW$211</f>
        <v>0</v>
      </c>
      <c r="ED27" s="23">
        <f>SCIENCE!$AW$252</f>
        <v>0</v>
      </c>
      <c r="EE27" s="23">
        <f>SCIENCE!$AW$293</f>
        <v>0</v>
      </c>
      <c r="EF27" s="23">
        <f>SCIENCE!$AW$334</f>
        <v>0</v>
      </c>
      <c r="EG27" s="23">
        <f>SCIENCE!$AW$375</f>
        <v>0</v>
      </c>
      <c r="EH27" s="23">
        <f>SCIENCE!$AW$416</f>
        <v>0</v>
      </c>
      <c r="EI27" s="23">
        <f>SCIENCE!$AW$457</f>
        <v>0</v>
      </c>
      <c r="EJ27" s="23">
        <f>SCIENCE!$AW$498</f>
        <v>0</v>
      </c>
      <c r="EK27" s="23">
        <f>SCIENCE!$AW$539</f>
        <v>0</v>
      </c>
      <c r="EL27" s="23">
        <f>SCIENCE!$AW$580</f>
        <v>0</v>
      </c>
      <c r="EM27" s="23">
        <f>SCIENCE!$AW$621</f>
        <v>0</v>
      </c>
      <c r="EN27" s="23">
        <f>SCIENCE!$AW$662</f>
        <v>0</v>
      </c>
      <c r="EO27" s="23">
        <f>SCIENCE!$AW$703</f>
        <v>0</v>
      </c>
      <c r="EP27" s="23">
        <f>SCIENCE!$AW$744</f>
        <v>0</v>
      </c>
      <c r="EQ27" s="23">
        <f>SCIENCE!$AW$785</f>
        <v>0</v>
      </c>
      <c r="ER27" s="23">
        <f>SCIENCE!$AW$826</f>
        <v>0</v>
      </c>
      <c r="ES27" s="23">
        <f>SCIENCE!$AW$867</f>
        <v>0</v>
      </c>
      <c r="ET27" s="23">
        <f>SCIENCE!$AW$908</f>
        <v>0</v>
      </c>
      <c r="FA27" s="80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1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1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2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3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4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5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1" t="str">
        <f>IF(FJ$17&lt;&gt;0,LOOKUP(FJ$17,$FJ$9:$GF$9,$FJ11:$GF11),0)</f>
        <v>-</v>
      </c>
      <c r="FK27" s="41">
        <f t="shared" ref="FK27:FY27" si="47">IF(FK$17&lt;&gt;0,LOOKUP(FK$17,$FJ$9:$GF$9,$FJ11:$GF11),0)</f>
        <v>0</v>
      </c>
      <c r="FL27" s="41">
        <f t="shared" si="47"/>
        <v>0</v>
      </c>
      <c r="FM27" s="41">
        <f t="shared" si="47"/>
        <v>0</v>
      </c>
      <c r="FN27" s="41">
        <f t="shared" si="47"/>
        <v>0</v>
      </c>
      <c r="FO27" s="41">
        <f t="shared" si="47"/>
        <v>0</v>
      </c>
      <c r="FP27" s="41">
        <f t="shared" si="47"/>
        <v>0</v>
      </c>
      <c r="FQ27" s="41">
        <f t="shared" si="47"/>
        <v>0</v>
      </c>
      <c r="FR27" s="41">
        <f t="shared" si="47"/>
        <v>0</v>
      </c>
      <c r="FS27" s="41">
        <f t="shared" si="47"/>
        <v>0</v>
      </c>
      <c r="FT27" s="41">
        <f t="shared" si="47"/>
        <v>0</v>
      </c>
      <c r="FU27" s="41">
        <f t="shared" si="47"/>
        <v>0</v>
      </c>
      <c r="FV27" s="41">
        <f t="shared" si="47"/>
        <v>0</v>
      </c>
      <c r="FW27" s="41">
        <f t="shared" si="47"/>
        <v>0</v>
      </c>
      <c r="FX27" s="41">
        <f t="shared" si="47"/>
        <v>0</v>
      </c>
      <c r="FY27" s="41">
        <f t="shared" si="47"/>
        <v>0</v>
      </c>
      <c r="FZ27" s="41">
        <f t="shared" si="46"/>
        <v>0</v>
      </c>
      <c r="GA27" s="41">
        <f t="shared" si="46"/>
        <v>0</v>
      </c>
      <c r="GB27" s="41">
        <f t="shared" si="46"/>
        <v>0</v>
      </c>
      <c r="GC27" s="41">
        <f t="shared" si="46"/>
        <v>0</v>
      </c>
      <c r="GD27" s="41">
        <f t="shared" si="46"/>
        <v>0</v>
      </c>
      <c r="GE27" s="41">
        <f t="shared" si="46"/>
        <v>0</v>
      </c>
      <c r="GF27" s="41">
        <f t="shared" si="46"/>
        <v>0</v>
      </c>
    </row>
    <row r="28" spans="2:188" ht="14.65" thickTop="1" x14ac:dyDescent="0.45">
      <c r="B28" t="s">
        <v>412</v>
      </c>
      <c r="C28" s="23">
        <f>READ!$AV$6</f>
        <v>0</v>
      </c>
      <c r="D28" s="23">
        <f>READ!$AV$59</f>
        <v>0</v>
      </c>
      <c r="E28" s="23">
        <f>READ!$AV$112</f>
        <v>0</v>
      </c>
      <c r="F28" s="23">
        <f>READ!$AV$165</f>
        <v>0</v>
      </c>
      <c r="G28" s="23">
        <f>READ!$AV$218</f>
        <v>0</v>
      </c>
      <c r="H28" s="23">
        <f>READ!$AV$271</f>
        <v>0</v>
      </c>
      <c r="I28" s="23">
        <f>READ!$AV$324</f>
        <v>0</v>
      </c>
      <c r="J28" s="23">
        <f>READ!$AV$377</f>
        <v>0</v>
      </c>
      <c r="K28" s="23">
        <f>READ!$AV$430</f>
        <v>0</v>
      </c>
      <c r="L28" s="23">
        <f>READ!$AV$483</f>
        <v>0</v>
      </c>
      <c r="M28" s="23">
        <f>READ!$AV$536</f>
        <v>0</v>
      </c>
      <c r="N28" s="23">
        <f>READ!$AV$589</f>
        <v>0</v>
      </c>
      <c r="O28" s="23">
        <f>READ!$AV$642</f>
        <v>0</v>
      </c>
      <c r="P28" s="23">
        <f>READ!$AV$695</f>
        <v>0</v>
      </c>
      <c r="Q28" s="23">
        <f>READ!$AV$748</f>
        <v>0</v>
      </c>
      <c r="R28" s="23">
        <f>READ!$AV$801</f>
        <v>0</v>
      </c>
      <c r="S28" s="23">
        <f>READ!$AV$854</f>
        <v>0</v>
      </c>
      <c r="T28" s="23">
        <f>READ!$AV$907</f>
        <v>0</v>
      </c>
      <c r="U28" s="23">
        <f>READ!$AV$960</f>
        <v>0</v>
      </c>
      <c r="V28" s="23">
        <f>READ!$AV$1013</f>
        <v>0</v>
      </c>
      <c r="W28" s="23">
        <f>READ!$AV$1066</f>
        <v>0</v>
      </c>
      <c r="X28" s="23">
        <f>READ!$AV$1119</f>
        <v>0</v>
      </c>
      <c r="Y28" s="23">
        <f>READ!$AV$1172</f>
        <v>0</v>
      </c>
      <c r="Z28" s="482"/>
      <c r="AA28" t="s">
        <v>28</v>
      </c>
      <c r="AB28" s="23">
        <f>WRITE!$BE$6</f>
        <v>0</v>
      </c>
      <c r="AC28" s="23">
        <f>WRITE!$BE$82</f>
        <v>0</v>
      </c>
      <c r="AD28" s="23">
        <f>WRITE!$BE$158</f>
        <v>0</v>
      </c>
      <c r="AE28" s="23">
        <f>WRITE!$BE$234</f>
        <v>0</v>
      </c>
      <c r="AF28" s="23">
        <f>WRITE!$BE$310</f>
        <v>0</v>
      </c>
      <c r="AG28" s="23">
        <f>WRITE!$BE$386</f>
        <v>0</v>
      </c>
      <c r="AH28" s="23">
        <f>WRITE!$BE$462</f>
        <v>0</v>
      </c>
      <c r="AI28" s="23">
        <f>WRITE!$BE$538</f>
        <v>0</v>
      </c>
      <c r="AJ28" s="23">
        <f>WRITE!$BE$614</f>
        <v>0</v>
      </c>
      <c r="AK28" s="23">
        <f>WRITE!$BE$690</f>
        <v>0</v>
      </c>
      <c r="AL28" s="23">
        <f>WRITE!$BE$766</f>
        <v>0</v>
      </c>
      <c r="AM28" s="23">
        <f>WRITE!$BE$842</f>
        <v>0</v>
      </c>
      <c r="AN28" s="23">
        <f>WRITE!$BE$918</f>
        <v>0</v>
      </c>
      <c r="AO28" s="23">
        <f>WRITE!$BE$994</f>
        <v>0</v>
      </c>
      <c r="AP28" s="23">
        <f>WRITE!$BE$1070</f>
        <v>0</v>
      </c>
      <c r="AQ28" s="23">
        <f>WRITE!$BE$1146</f>
        <v>0</v>
      </c>
      <c r="AR28" s="23">
        <f>WRITE!$BE$1222</f>
        <v>0</v>
      </c>
      <c r="AS28" s="23">
        <f>WRITE!$BE$1298</f>
        <v>0</v>
      </c>
      <c r="AT28" s="23">
        <f>WRITE!$BE$1374</f>
        <v>0</v>
      </c>
      <c r="AU28" s="23">
        <f>WRITE!$BE$1450</f>
        <v>0</v>
      </c>
      <c r="AV28" s="23">
        <f>WRITE!$BE$1526</f>
        <v>0</v>
      </c>
      <c r="AW28" s="23">
        <f>WRITE!$BE$1602</f>
        <v>0</v>
      </c>
      <c r="AX28" s="23">
        <f>WRITE!$BE$1678</f>
        <v>0</v>
      </c>
      <c r="AY28" s="482"/>
      <c r="AZ28" t="s">
        <v>78</v>
      </c>
      <c r="BA28" s="23">
        <f>MATH!$CE$6</f>
        <v>0</v>
      </c>
      <c r="BB28" s="23">
        <f>MATH!$CE$87</f>
        <v>0</v>
      </c>
      <c r="BC28" s="23">
        <f>MATH!$CE$168</f>
        <v>0</v>
      </c>
      <c r="BD28" s="23">
        <f>MATH!$CE$249</f>
        <v>0</v>
      </c>
      <c r="BE28" s="23">
        <f>MATH!$CE$330</f>
        <v>0</v>
      </c>
      <c r="BF28" s="23">
        <f>MATH!$CE$411</f>
        <v>0</v>
      </c>
      <c r="BG28" s="23">
        <f>MATH!$CE$492</f>
        <v>0</v>
      </c>
      <c r="BH28" s="23">
        <f>MATH!$CE$573</f>
        <v>0</v>
      </c>
      <c r="BI28" s="23">
        <f>MATH!$CE$654</f>
        <v>0</v>
      </c>
      <c r="BJ28" s="23">
        <f>MATH!$CE$735</f>
        <v>0</v>
      </c>
      <c r="BK28" s="23">
        <f>MATH!$CE$816</f>
        <v>0</v>
      </c>
      <c r="BL28" s="23">
        <f>MATH!$CE$897</f>
        <v>0</v>
      </c>
      <c r="BM28" s="23">
        <f>MATH!$CE$978</f>
        <v>0</v>
      </c>
      <c r="BN28" s="23">
        <f>MATH!$CE$1059</f>
        <v>0</v>
      </c>
      <c r="BO28" s="23">
        <f>MATH!$CE$1140</f>
        <v>0</v>
      </c>
      <c r="BP28" s="23">
        <f>MATH!$CE$1221</f>
        <v>0</v>
      </c>
      <c r="BQ28" s="23">
        <f>MATH!$CE$1302</f>
        <v>0</v>
      </c>
      <c r="BR28" s="23">
        <f>MATH!$CE$1383</f>
        <v>0</v>
      </c>
      <c r="BS28" s="23">
        <f>MATH!$CE$1464</f>
        <v>0</v>
      </c>
      <c r="BT28" s="23">
        <f>MATH!$CE$1545</f>
        <v>0</v>
      </c>
      <c r="BU28" s="23">
        <f>MATH!$CE$1626</f>
        <v>0</v>
      </c>
      <c r="BV28" s="23">
        <f>MATH!$CE$1707</f>
        <v>0</v>
      </c>
      <c r="BW28" s="23">
        <f>MATH!$CE$1788</f>
        <v>0</v>
      </c>
      <c r="BX28" s="482"/>
      <c r="BY28" t="str">
        <f t="shared" si="17"/>
        <v>Creating Equations</v>
      </c>
      <c r="BZ28" s="23">
        <f>MATH!$CE$66</f>
        <v>0</v>
      </c>
      <c r="CA28" s="23">
        <f>MATH!$CE$147</f>
        <v>0</v>
      </c>
      <c r="CB28" s="23">
        <f>MATH!$CE$228</f>
        <v>0</v>
      </c>
      <c r="CC28" s="23">
        <f>MATH!$CE$309</f>
        <v>0</v>
      </c>
      <c r="CD28" s="23">
        <f>MATH!$CE$390</f>
        <v>0</v>
      </c>
      <c r="CE28" s="23">
        <f>MATH!$CE$471</f>
        <v>0</v>
      </c>
      <c r="CF28" s="23">
        <f>MATH!$CE$552</f>
        <v>0</v>
      </c>
      <c r="CG28" s="23">
        <f>MATH!$CE$633</f>
        <v>0</v>
      </c>
      <c r="CH28" s="23">
        <f>MATH!$CE$714</f>
        <v>0</v>
      </c>
      <c r="CI28" s="23">
        <f>MATH!$CE$795</f>
        <v>0</v>
      </c>
      <c r="CJ28" s="23">
        <f>MATH!$CE$876</f>
        <v>0</v>
      </c>
      <c r="CK28" s="23">
        <f>MATH!$CE$957</f>
        <v>0</v>
      </c>
      <c r="CL28" s="23">
        <f>MATH!$CE$1038</f>
        <v>0</v>
      </c>
      <c r="CM28" s="23">
        <f>MATH!$CE$1119</f>
        <v>0</v>
      </c>
      <c r="CN28" s="23">
        <f>MATH!$CE$1200</f>
        <v>0</v>
      </c>
      <c r="CO28" s="23">
        <f>MATH!$CE$1281</f>
        <v>0</v>
      </c>
      <c r="CP28" s="23">
        <f>MATH!$CE$1362</f>
        <v>0</v>
      </c>
      <c r="CQ28" s="23">
        <f>MATH!$CE$1443</f>
        <v>0</v>
      </c>
      <c r="CR28" s="23">
        <f>MATH!$CE$1524</f>
        <v>0</v>
      </c>
      <c r="CS28" s="23">
        <f>MATH!$CE$1605</f>
        <v>0</v>
      </c>
      <c r="CT28" s="23">
        <f>MATH!$CE$1686</f>
        <v>0</v>
      </c>
      <c r="CU28" s="23">
        <f>MATH!$CE$1767</f>
        <v>0</v>
      </c>
      <c r="CV28" s="23">
        <f>MATH!$CE$1848</f>
        <v>0</v>
      </c>
      <c r="CW28" s="482"/>
      <c r="CX28" t="str">
        <f t="shared" si="19"/>
        <v>Creating Equations</v>
      </c>
      <c r="CY28" s="23">
        <f t="shared" si="20"/>
        <v>0</v>
      </c>
      <c r="CZ28" s="23">
        <f t="shared" si="21"/>
        <v>0</v>
      </c>
      <c r="DA28" s="23">
        <f t="shared" si="22"/>
        <v>0</v>
      </c>
      <c r="DB28" s="23">
        <f t="shared" si="23"/>
        <v>0</v>
      </c>
      <c r="DC28" s="23">
        <f t="shared" si="24"/>
        <v>0</v>
      </c>
      <c r="DD28" s="23">
        <f t="shared" si="25"/>
        <v>0</v>
      </c>
      <c r="DE28" s="23">
        <f t="shared" si="26"/>
        <v>0</v>
      </c>
      <c r="DF28" s="23">
        <f t="shared" si="27"/>
        <v>0</v>
      </c>
      <c r="DG28" s="23">
        <f t="shared" si="28"/>
        <v>0</v>
      </c>
      <c r="DH28" s="23">
        <f t="shared" si="29"/>
        <v>0</v>
      </c>
      <c r="DI28" s="23">
        <f t="shared" si="30"/>
        <v>0</v>
      </c>
      <c r="DJ28" s="23">
        <f t="shared" si="31"/>
        <v>0</v>
      </c>
      <c r="DK28" s="23">
        <f t="shared" si="32"/>
        <v>0</v>
      </c>
      <c r="DL28" s="23">
        <f t="shared" si="33"/>
        <v>0</v>
      </c>
      <c r="DM28" s="23">
        <f t="shared" si="34"/>
        <v>0</v>
      </c>
      <c r="DN28" s="23">
        <f t="shared" si="35"/>
        <v>0</v>
      </c>
      <c r="DO28" s="23">
        <f t="shared" si="36"/>
        <v>0</v>
      </c>
      <c r="DP28" s="23">
        <f t="shared" si="37"/>
        <v>0</v>
      </c>
      <c r="DQ28" s="23">
        <f t="shared" si="38"/>
        <v>0</v>
      </c>
      <c r="DR28" s="23">
        <f t="shared" si="39"/>
        <v>0</v>
      </c>
      <c r="DS28" s="23">
        <f t="shared" si="40"/>
        <v>0</v>
      </c>
      <c r="DT28" s="23">
        <f t="shared" si="41"/>
        <v>0</v>
      </c>
      <c r="DU28" s="23">
        <f t="shared" si="42"/>
        <v>0</v>
      </c>
      <c r="DV28" s="482"/>
      <c r="DW28" t="s">
        <v>125</v>
      </c>
      <c r="DX28" s="23">
        <f>SCIENCE!$AX$6</f>
        <v>0</v>
      </c>
      <c r="DY28" s="23">
        <f>SCIENCE!$AX$47</f>
        <v>0</v>
      </c>
      <c r="DZ28" s="23">
        <f>SCIENCE!$AX$88</f>
        <v>0</v>
      </c>
      <c r="EA28" s="23">
        <f>SCIENCE!$AX$129</f>
        <v>0</v>
      </c>
      <c r="EB28" s="23">
        <f>SCIENCE!$AX$170</f>
        <v>0</v>
      </c>
      <c r="EC28" s="23">
        <f>SCIENCE!$AX$211</f>
        <v>0</v>
      </c>
      <c r="ED28" s="23">
        <f>SCIENCE!$AX$252</f>
        <v>0</v>
      </c>
      <c r="EE28" s="23">
        <f>SCIENCE!$AX$293</f>
        <v>0</v>
      </c>
      <c r="EF28" s="23">
        <f>SCIENCE!$AX$334</f>
        <v>0</v>
      </c>
      <c r="EG28" s="23">
        <f>SCIENCE!$AX$375</f>
        <v>0</v>
      </c>
      <c r="EH28" s="23">
        <f>SCIENCE!$AX$416</f>
        <v>0</v>
      </c>
      <c r="EI28" s="23">
        <f>SCIENCE!$AX$457</f>
        <v>0</v>
      </c>
      <c r="EJ28" s="23">
        <f>SCIENCE!$AX$498</f>
        <v>0</v>
      </c>
      <c r="EK28" s="23">
        <f>SCIENCE!$AX$539</f>
        <v>0</v>
      </c>
      <c r="EL28" s="23">
        <f>SCIENCE!$AX$580</f>
        <v>0</v>
      </c>
      <c r="EM28" s="23">
        <f>SCIENCE!$AX$621</f>
        <v>0</v>
      </c>
      <c r="EN28" s="23">
        <f>SCIENCE!$AX$662</f>
        <v>0</v>
      </c>
      <c r="EO28" s="23">
        <f>SCIENCE!$AX$703</f>
        <v>0</v>
      </c>
      <c r="EP28" s="23">
        <f>SCIENCE!$AX$744</f>
        <v>0</v>
      </c>
      <c r="EQ28" s="23">
        <f>SCIENCE!$AX$785</f>
        <v>0</v>
      </c>
      <c r="ER28" s="23">
        <f>SCIENCE!$AX$826</f>
        <v>0</v>
      </c>
      <c r="ES28" s="23">
        <f>SCIENCE!$AX$867</f>
        <v>0</v>
      </c>
      <c r="ET28" s="23">
        <f>SCIENCE!$AX$908</f>
        <v>0</v>
      </c>
      <c r="EU28" s="482" t="s">
        <v>281</v>
      </c>
      <c r="FB28" s="66"/>
      <c r="FC28" s="66"/>
      <c r="FD28" s="66"/>
      <c r="FE28" s="68"/>
      <c r="FF28" s="69"/>
      <c r="FG28" s="18"/>
      <c r="FJ28" s="41" t="str">
        <f t="shared" ref="FJ28:GF28" si="48">IF(FJ$17&lt;&gt;0,LOOKUP(FJ$17,$FJ$9:$GF$9,$FJ12:$GF12),0)</f>
        <v>94%</v>
      </c>
      <c r="FK28" s="41">
        <f t="shared" si="48"/>
        <v>0</v>
      </c>
      <c r="FL28" s="41">
        <f t="shared" si="48"/>
        <v>0</v>
      </c>
      <c r="FM28" s="41">
        <f t="shared" si="48"/>
        <v>0</v>
      </c>
      <c r="FN28" s="41">
        <f t="shared" si="48"/>
        <v>0</v>
      </c>
      <c r="FO28" s="41">
        <f t="shared" si="48"/>
        <v>0</v>
      </c>
      <c r="FP28" s="41">
        <f t="shared" si="48"/>
        <v>0</v>
      </c>
      <c r="FQ28" s="41">
        <f t="shared" si="48"/>
        <v>0</v>
      </c>
      <c r="FR28" s="41">
        <f t="shared" si="48"/>
        <v>0</v>
      </c>
      <c r="FS28" s="41">
        <f t="shared" si="48"/>
        <v>0</v>
      </c>
      <c r="FT28" s="41">
        <f t="shared" si="48"/>
        <v>0</v>
      </c>
      <c r="FU28" s="41">
        <f t="shared" si="48"/>
        <v>0</v>
      </c>
      <c r="FV28" s="41">
        <f t="shared" si="48"/>
        <v>0</v>
      </c>
      <c r="FW28" s="41">
        <f t="shared" si="48"/>
        <v>0</v>
      </c>
      <c r="FX28" s="41">
        <f t="shared" si="48"/>
        <v>0</v>
      </c>
      <c r="FY28" s="41">
        <f t="shared" si="48"/>
        <v>0</v>
      </c>
      <c r="FZ28" s="41">
        <f t="shared" si="48"/>
        <v>0</v>
      </c>
      <c r="GA28" s="41">
        <f t="shared" si="48"/>
        <v>0</v>
      </c>
      <c r="GB28" s="41">
        <f t="shared" si="48"/>
        <v>0</v>
      </c>
      <c r="GC28" s="41">
        <f t="shared" si="48"/>
        <v>0</v>
      </c>
      <c r="GD28" s="41">
        <f t="shared" si="48"/>
        <v>0</v>
      </c>
      <c r="GE28" s="41">
        <f t="shared" si="48"/>
        <v>0</v>
      </c>
      <c r="GF28" s="41">
        <f t="shared" si="48"/>
        <v>0</v>
      </c>
    </row>
    <row r="29" spans="2:188" ht="14.75" customHeight="1" x14ac:dyDescent="0.45">
      <c r="B29" t="s">
        <v>542</v>
      </c>
      <c r="C29" s="23">
        <f>READ!$AW$6</f>
        <v>0</v>
      </c>
      <c r="D29" s="23">
        <f>READ!$AW$59</f>
        <v>0</v>
      </c>
      <c r="E29" s="23">
        <f>READ!$AW$112</f>
        <v>0</v>
      </c>
      <c r="F29" s="23">
        <f>READ!$AW$165</f>
        <v>0</v>
      </c>
      <c r="G29" s="23">
        <f>READ!$AW$218</f>
        <v>0</v>
      </c>
      <c r="H29" s="23">
        <f>READ!$AW$271</f>
        <v>0</v>
      </c>
      <c r="I29" s="23">
        <f>READ!$AW$324</f>
        <v>0</v>
      </c>
      <c r="J29" s="23">
        <f>READ!$AW$377</f>
        <v>0</v>
      </c>
      <c r="K29" s="23">
        <f>READ!$AW$430</f>
        <v>0</v>
      </c>
      <c r="L29" s="23">
        <f>READ!$AW$483</f>
        <v>0</v>
      </c>
      <c r="M29" s="23">
        <f>READ!$AW$536</f>
        <v>0</v>
      </c>
      <c r="N29" s="23">
        <f>READ!$AW$589</f>
        <v>0</v>
      </c>
      <c r="O29" s="23">
        <f>READ!$AW$642</f>
        <v>0</v>
      </c>
      <c r="P29" s="23">
        <f>READ!$AW$695</f>
        <v>0</v>
      </c>
      <c r="Q29" s="23">
        <f>READ!$AW$748</f>
        <v>0</v>
      </c>
      <c r="R29" s="23">
        <f>READ!$AW$801</f>
        <v>0</v>
      </c>
      <c r="S29" s="23">
        <f>READ!$AW$854</f>
        <v>0</v>
      </c>
      <c r="T29" s="23">
        <f>READ!$AW$907</f>
        <v>0</v>
      </c>
      <c r="U29" s="23">
        <f>READ!$AW$960</f>
        <v>0</v>
      </c>
      <c r="V29" s="23">
        <f>READ!$AW$1013</f>
        <v>0</v>
      </c>
      <c r="W29" s="23">
        <f>READ!$AW$1066</f>
        <v>0</v>
      </c>
      <c r="X29" s="23">
        <f>READ!$AW$1119</f>
        <v>0</v>
      </c>
      <c r="Y29" s="23">
        <f>READ!$AW$1172</f>
        <v>0</v>
      </c>
      <c r="Z29" s="482"/>
      <c r="AA29" t="s">
        <v>42</v>
      </c>
      <c r="AB29" s="23">
        <f>WRITE!$BF$6</f>
        <v>0</v>
      </c>
      <c r="AC29" s="23">
        <f>WRITE!$BF$82</f>
        <v>0</v>
      </c>
      <c r="AD29" s="23">
        <f>WRITE!$BF$158</f>
        <v>0</v>
      </c>
      <c r="AE29" s="23">
        <f>WRITE!$BF$234</f>
        <v>0</v>
      </c>
      <c r="AF29" s="23">
        <f>WRITE!$BF$310</f>
        <v>0</v>
      </c>
      <c r="AG29" s="23">
        <f>WRITE!$BF$386</f>
        <v>0</v>
      </c>
      <c r="AH29" s="23">
        <f>WRITE!$BF$462</f>
        <v>0</v>
      </c>
      <c r="AI29" s="23">
        <f>WRITE!$BF$538</f>
        <v>0</v>
      </c>
      <c r="AJ29" s="23">
        <f>WRITE!$BF$614</f>
        <v>0</v>
      </c>
      <c r="AK29" s="23">
        <f>WRITE!$BF$690</f>
        <v>0</v>
      </c>
      <c r="AL29" s="23">
        <f>WRITE!$BF$766</f>
        <v>0</v>
      </c>
      <c r="AM29" s="23">
        <f>WRITE!$BF$842</f>
        <v>0</v>
      </c>
      <c r="AN29" s="23">
        <f>WRITE!$BF$918</f>
        <v>0</v>
      </c>
      <c r="AO29" s="23">
        <f>WRITE!$BF$994</f>
        <v>0</v>
      </c>
      <c r="AP29" s="23">
        <f>WRITE!$BF$1070</f>
        <v>0</v>
      </c>
      <c r="AQ29" s="23">
        <f>WRITE!$BF$1146</f>
        <v>0</v>
      </c>
      <c r="AR29" s="23">
        <f>WRITE!$BF$1222</f>
        <v>0</v>
      </c>
      <c r="AS29" s="23">
        <f>WRITE!$BF$1298</f>
        <v>0</v>
      </c>
      <c r="AT29" s="23">
        <f>WRITE!$BF$1374</f>
        <v>0</v>
      </c>
      <c r="AU29" s="23">
        <f>WRITE!$BF$1450</f>
        <v>0</v>
      </c>
      <c r="AV29" s="23">
        <f>WRITE!$BF$1526</f>
        <v>0</v>
      </c>
      <c r="AW29" s="23">
        <f>WRITE!$BF$1602</f>
        <v>0</v>
      </c>
      <c r="AX29" s="23">
        <f>WRITE!$BF$1678</f>
        <v>0</v>
      </c>
      <c r="AY29" s="482"/>
      <c r="AZ29" t="s">
        <v>72</v>
      </c>
      <c r="BA29" s="23">
        <f>MATH!$CF$6</f>
        <v>0</v>
      </c>
      <c r="BB29" s="23">
        <f>MATH!$CF$87</f>
        <v>0</v>
      </c>
      <c r="BC29" s="23">
        <f>MATH!$CF$168</f>
        <v>0</v>
      </c>
      <c r="BD29" s="23">
        <f>MATH!$CF$249</f>
        <v>0</v>
      </c>
      <c r="BE29" s="23">
        <f>MATH!$CF$330</f>
        <v>0</v>
      </c>
      <c r="BF29" s="23">
        <f>MATH!$CF$411</f>
        <v>0</v>
      </c>
      <c r="BG29" s="23">
        <f>MATH!$CF$492</f>
        <v>0</v>
      </c>
      <c r="BH29" s="23">
        <f>MATH!$CF$573</f>
        <v>0</v>
      </c>
      <c r="BI29" s="23">
        <f>MATH!$CF$654</f>
        <v>0</v>
      </c>
      <c r="BJ29" s="23">
        <f>MATH!$CF$735</f>
        <v>0</v>
      </c>
      <c r="BK29" s="23">
        <f>MATH!$CF$816</f>
        <v>0</v>
      </c>
      <c r="BL29" s="23">
        <f>MATH!$CF$897</f>
        <v>0</v>
      </c>
      <c r="BM29" s="23">
        <f>MATH!$CF$978</f>
        <v>0</v>
      </c>
      <c r="BN29" s="23">
        <f>MATH!$CF$1059</f>
        <v>0</v>
      </c>
      <c r="BO29" s="23">
        <f>MATH!$CF$1140</f>
        <v>0</v>
      </c>
      <c r="BP29" s="23">
        <f>MATH!$CF$1221</f>
        <v>0</v>
      </c>
      <c r="BQ29" s="23">
        <f>MATH!$CF$1302</f>
        <v>0</v>
      </c>
      <c r="BR29" s="23">
        <f>MATH!$CF$1383</f>
        <v>0</v>
      </c>
      <c r="BS29" s="23">
        <f>MATH!$CF$1464</f>
        <v>0</v>
      </c>
      <c r="BT29" s="23">
        <f>MATH!$CF$1545</f>
        <v>0</v>
      </c>
      <c r="BU29" s="23">
        <f>MATH!$CF$1626</f>
        <v>0</v>
      </c>
      <c r="BV29" s="23">
        <f>MATH!$CF$1707</f>
        <v>0</v>
      </c>
      <c r="BW29" s="23">
        <f>MATH!$CF$1788</f>
        <v>0</v>
      </c>
      <c r="BX29" s="482"/>
      <c r="BY29" t="str">
        <f t="shared" si="17"/>
        <v>ALGEBRA</v>
      </c>
      <c r="BZ29" s="23">
        <f>MATH!$CF$66</f>
        <v>0</v>
      </c>
      <c r="CA29" s="23">
        <f>MATH!$CF$147</f>
        <v>0</v>
      </c>
      <c r="CB29" s="23">
        <f>MATH!$CF$228</f>
        <v>0</v>
      </c>
      <c r="CC29" s="23">
        <f>MATH!$CF$309</f>
        <v>0</v>
      </c>
      <c r="CD29" s="23">
        <f>MATH!$CF$390</f>
        <v>0</v>
      </c>
      <c r="CE29" s="23">
        <f>MATH!$CF$471</f>
        <v>0</v>
      </c>
      <c r="CF29" s="23">
        <f>MATH!$CF$552</f>
        <v>0</v>
      </c>
      <c r="CG29" s="23">
        <f>MATH!$CF$633</f>
        <v>0</v>
      </c>
      <c r="CH29" s="23">
        <f>MATH!$CF$714</f>
        <v>0</v>
      </c>
      <c r="CI29" s="23">
        <f>MATH!$CF$795</f>
        <v>0</v>
      </c>
      <c r="CJ29" s="23">
        <f>MATH!$CF$876</f>
        <v>0</v>
      </c>
      <c r="CK29" s="23">
        <f>MATH!$CF$957</f>
        <v>0</v>
      </c>
      <c r="CL29" s="23">
        <f>MATH!$CF$1038</f>
        <v>0</v>
      </c>
      <c r="CM29" s="23">
        <f>MATH!$CF$1119</f>
        <v>0</v>
      </c>
      <c r="CN29" s="23">
        <f>MATH!$CF$1200</f>
        <v>0</v>
      </c>
      <c r="CO29" s="23">
        <f>MATH!$CF$1281</f>
        <v>0</v>
      </c>
      <c r="CP29" s="23">
        <f>MATH!$CF$1362</f>
        <v>0</v>
      </c>
      <c r="CQ29" s="23">
        <f>MATH!$CF$1443</f>
        <v>0</v>
      </c>
      <c r="CR29" s="23">
        <f>MATH!$CF$1524</f>
        <v>0</v>
      </c>
      <c r="CS29" s="23">
        <f>MATH!$CF$1605</f>
        <v>0</v>
      </c>
      <c r="CT29" s="23">
        <f>MATH!$CF$1686</f>
        <v>0</v>
      </c>
      <c r="CU29" s="23">
        <f>MATH!$CF$1767</f>
        <v>0</v>
      </c>
      <c r="CV29" s="23">
        <f>MATH!$CF$1848</f>
        <v>0</v>
      </c>
      <c r="CW29" s="482"/>
      <c r="CX29" t="str">
        <f t="shared" si="19"/>
        <v>ALGEBRA</v>
      </c>
      <c r="CY29" s="23">
        <f t="shared" si="20"/>
        <v>0</v>
      </c>
      <c r="CZ29" s="23">
        <f t="shared" si="21"/>
        <v>0</v>
      </c>
      <c r="DA29" s="23">
        <f t="shared" si="22"/>
        <v>0</v>
      </c>
      <c r="DB29" s="23">
        <f t="shared" si="23"/>
        <v>0</v>
      </c>
      <c r="DC29" s="23">
        <f t="shared" si="24"/>
        <v>0</v>
      </c>
      <c r="DD29" s="23">
        <f t="shared" si="25"/>
        <v>0</v>
      </c>
      <c r="DE29" s="23">
        <f t="shared" si="26"/>
        <v>0</v>
      </c>
      <c r="DF29" s="23">
        <f t="shared" si="27"/>
        <v>0</v>
      </c>
      <c r="DG29" s="23">
        <f t="shared" si="28"/>
        <v>0</v>
      </c>
      <c r="DH29" s="23">
        <f t="shared" si="29"/>
        <v>0</v>
      </c>
      <c r="DI29" s="23">
        <f t="shared" si="30"/>
        <v>0</v>
      </c>
      <c r="DJ29" s="23">
        <f t="shared" si="31"/>
        <v>0</v>
      </c>
      <c r="DK29" s="23">
        <f t="shared" si="32"/>
        <v>0</v>
      </c>
      <c r="DL29" s="23">
        <f t="shared" si="33"/>
        <v>0</v>
      </c>
      <c r="DM29" s="23">
        <f t="shared" si="34"/>
        <v>0</v>
      </c>
      <c r="DN29" s="23">
        <f t="shared" si="35"/>
        <v>0</v>
      </c>
      <c r="DO29" s="23">
        <f t="shared" si="36"/>
        <v>0</v>
      </c>
      <c r="DP29" s="23">
        <f t="shared" si="37"/>
        <v>0</v>
      </c>
      <c r="DQ29" s="23">
        <f t="shared" si="38"/>
        <v>0</v>
      </c>
      <c r="DR29" s="23">
        <f t="shared" si="39"/>
        <v>0</v>
      </c>
      <c r="DS29" s="23">
        <f t="shared" si="40"/>
        <v>0</v>
      </c>
      <c r="DT29" s="23">
        <f t="shared" si="41"/>
        <v>0</v>
      </c>
      <c r="DU29" s="23">
        <f t="shared" si="42"/>
        <v>0</v>
      </c>
      <c r="DV29" s="482"/>
      <c r="DW29" t="s">
        <v>126</v>
      </c>
      <c r="DX29" s="23">
        <f>SCIENCE!$AY$6</f>
        <v>0</v>
      </c>
      <c r="DY29" s="23">
        <f>SCIENCE!$AY$47</f>
        <v>0</v>
      </c>
      <c r="DZ29" s="23">
        <f>SCIENCE!$AY$88</f>
        <v>0</v>
      </c>
      <c r="EA29" s="23">
        <f>SCIENCE!$AY$129</f>
        <v>0</v>
      </c>
      <c r="EB29" s="23">
        <f>SCIENCE!$AY$170</f>
        <v>0</v>
      </c>
      <c r="EC29" s="23">
        <f>SCIENCE!$AY$211</f>
        <v>0</v>
      </c>
      <c r="ED29" s="23">
        <f>SCIENCE!$AY$252</f>
        <v>0</v>
      </c>
      <c r="EE29" s="23">
        <f>SCIENCE!$AY$293</f>
        <v>0</v>
      </c>
      <c r="EF29" s="23">
        <f>SCIENCE!$AY$334</f>
        <v>0</v>
      </c>
      <c r="EG29" s="23">
        <f>SCIENCE!$AY$375</f>
        <v>0</v>
      </c>
      <c r="EH29" s="23">
        <f>SCIENCE!$AY$416</f>
        <v>0</v>
      </c>
      <c r="EI29" s="23">
        <f>SCIENCE!$AY$457</f>
        <v>0</v>
      </c>
      <c r="EJ29" s="23">
        <f>SCIENCE!$AY$498</f>
        <v>0</v>
      </c>
      <c r="EK29" s="23">
        <f>SCIENCE!$AY$539</f>
        <v>0</v>
      </c>
      <c r="EL29" s="23">
        <f>SCIENCE!$AY$580</f>
        <v>0</v>
      </c>
      <c r="EM29" s="23">
        <f>SCIENCE!$AY$621</f>
        <v>0</v>
      </c>
      <c r="EN29" s="23">
        <f>SCIENCE!$AY$662</f>
        <v>0</v>
      </c>
      <c r="EO29" s="23">
        <f>SCIENCE!$AY$703</f>
        <v>0</v>
      </c>
      <c r="EP29" s="23">
        <f>SCIENCE!$AY$744</f>
        <v>0</v>
      </c>
      <c r="EQ29" s="23">
        <f>SCIENCE!$AY$785</f>
        <v>0</v>
      </c>
      <c r="ER29" s="23">
        <f>SCIENCE!$AY$826</f>
        <v>0</v>
      </c>
      <c r="ES29" s="23">
        <f>SCIENCE!$AY$867</f>
        <v>0</v>
      </c>
      <c r="ET29" s="23">
        <f>SCIENCE!$AY$908</f>
        <v>0</v>
      </c>
      <c r="EU29" s="482"/>
      <c r="FA29" s="16" t="s">
        <v>317</v>
      </c>
      <c r="FJ29" s="41" t="str">
        <f>IF(FJ$17&lt;&gt;0,LOOKUP(FJ$17,$FJ$9:$GF$9,$FJ13:$GF13),0)</f>
        <v>90%</v>
      </c>
      <c r="FK29" s="41">
        <f t="shared" si="46"/>
        <v>0</v>
      </c>
      <c r="FL29" s="41">
        <f t="shared" si="46"/>
        <v>0</v>
      </c>
      <c r="FM29" s="41">
        <f t="shared" si="46"/>
        <v>0</v>
      </c>
      <c r="FN29" s="41">
        <f t="shared" si="46"/>
        <v>0</v>
      </c>
      <c r="FO29" s="41">
        <f t="shared" si="46"/>
        <v>0</v>
      </c>
      <c r="FP29" s="41">
        <f t="shared" si="46"/>
        <v>0</v>
      </c>
      <c r="FQ29" s="41">
        <f t="shared" si="46"/>
        <v>0</v>
      </c>
      <c r="FR29" s="41">
        <f t="shared" si="46"/>
        <v>0</v>
      </c>
      <c r="FS29" s="41">
        <f t="shared" si="46"/>
        <v>0</v>
      </c>
      <c r="FT29" s="41">
        <f t="shared" si="46"/>
        <v>0</v>
      </c>
      <c r="FU29" s="41">
        <f t="shared" si="46"/>
        <v>0</v>
      </c>
      <c r="FV29" s="41">
        <f t="shared" si="46"/>
        <v>0</v>
      </c>
      <c r="FW29" s="41">
        <f t="shared" si="46"/>
        <v>0</v>
      </c>
      <c r="FX29" s="41">
        <f t="shared" si="46"/>
        <v>0</v>
      </c>
      <c r="FY29" s="41">
        <f t="shared" si="46"/>
        <v>0</v>
      </c>
      <c r="FZ29" s="41">
        <f t="shared" si="46"/>
        <v>0</v>
      </c>
      <c r="GA29" s="41">
        <f t="shared" si="46"/>
        <v>0</v>
      </c>
      <c r="GB29" s="41">
        <f t="shared" si="46"/>
        <v>0</v>
      </c>
      <c r="GC29" s="41">
        <f t="shared" si="46"/>
        <v>0</v>
      </c>
      <c r="GD29" s="41">
        <f t="shared" si="46"/>
        <v>0</v>
      </c>
      <c r="GE29" s="41">
        <f t="shared" si="46"/>
        <v>0</v>
      </c>
      <c r="GF29" s="41">
        <f t="shared" si="46"/>
        <v>0</v>
      </c>
    </row>
    <row r="30" spans="2:188" ht="15" customHeight="1" x14ac:dyDescent="0.45">
      <c r="B30" t="s">
        <v>15</v>
      </c>
      <c r="C30" s="23">
        <f>READ!$AX$6</f>
        <v>0</v>
      </c>
      <c r="D30" s="23">
        <f>READ!$AX$59</f>
        <v>0</v>
      </c>
      <c r="E30" s="23">
        <f>READ!$AX$112</f>
        <v>0</v>
      </c>
      <c r="F30" s="23">
        <f>READ!$AX$165</f>
        <v>0</v>
      </c>
      <c r="G30" s="23">
        <f>READ!$AX$218</f>
        <v>0</v>
      </c>
      <c r="H30" s="23">
        <f>READ!$AX$271</f>
        <v>0</v>
      </c>
      <c r="I30" s="23">
        <f>READ!$AX$324</f>
        <v>0</v>
      </c>
      <c r="J30" s="23">
        <f>READ!$AX$377</f>
        <v>0</v>
      </c>
      <c r="K30" s="23">
        <f>READ!$AX$430</f>
        <v>0</v>
      </c>
      <c r="L30" s="23">
        <f>READ!$AX$483</f>
        <v>0</v>
      </c>
      <c r="M30" s="23">
        <f>READ!$AX$536</f>
        <v>0</v>
      </c>
      <c r="N30" s="23">
        <f>READ!$AX$589</f>
        <v>0</v>
      </c>
      <c r="O30" s="23">
        <f>READ!$AX$642</f>
        <v>0</v>
      </c>
      <c r="P30" s="23">
        <f>READ!$AX$695</f>
        <v>0</v>
      </c>
      <c r="Q30" s="23">
        <f>READ!$AX$748</f>
        <v>0</v>
      </c>
      <c r="R30" s="23">
        <f>READ!$AX$801</f>
        <v>0</v>
      </c>
      <c r="S30" s="23">
        <f>READ!$AX$854</f>
        <v>0</v>
      </c>
      <c r="T30" s="23">
        <f>READ!$AX$907</f>
        <v>0</v>
      </c>
      <c r="U30" s="23">
        <f>READ!$AX$960</f>
        <v>0</v>
      </c>
      <c r="V30" s="23">
        <f>READ!$AX$1013</f>
        <v>0</v>
      </c>
      <c r="W30" s="23">
        <f>READ!$AX$1066</f>
        <v>0</v>
      </c>
      <c r="X30" s="23">
        <f>READ!$AX$1119</f>
        <v>0</v>
      </c>
      <c r="Y30" s="23">
        <f>READ!$AX$1172</f>
        <v>0</v>
      </c>
      <c r="Z30" s="482"/>
      <c r="AA30" t="s">
        <v>46</v>
      </c>
      <c r="AB30" s="23">
        <f>WRITE!$BG$6</f>
        <v>0</v>
      </c>
      <c r="AC30" s="23">
        <f>WRITE!$BG$82</f>
        <v>0</v>
      </c>
      <c r="AD30" s="23">
        <f>WRITE!$BG$158</f>
        <v>0</v>
      </c>
      <c r="AE30" s="23">
        <f>WRITE!$BG$234</f>
        <v>0</v>
      </c>
      <c r="AF30" s="23">
        <f>WRITE!$BG$310</f>
        <v>0</v>
      </c>
      <c r="AG30" s="23">
        <f>WRITE!$BG$386</f>
        <v>0</v>
      </c>
      <c r="AH30" s="23">
        <f>WRITE!$BG$462</f>
        <v>0</v>
      </c>
      <c r="AI30" s="23">
        <f>WRITE!$BG$538</f>
        <v>0</v>
      </c>
      <c r="AJ30" s="23">
        <f>WRITE!$BG$614</f>
        <v>0</v>
      </c>
      <c r="AK30" s="23">
        <f>WRITE!$BG$690</f>
        <v>0</v>
      </c>
      <c r="AL30" s="23">
        <f>WRITE!$BG$766</f>
        <v>0</v>
      </c>
      <c r="AM30" s="23">
        <f>WRITE!$BG$842</f>
        <v>0</v>
      </c>
      <c r="AN30" s="23">
        <f>WRITE!$BG$918</f>
        <v>0</v>
      </c>
      <c r="AO30" s="23">
        <f>WRITE!$BG$994</f>
        <v>0</v>
      </c>
      <c r="AP30" s="23">
        <f>WRITE!$BG$1070</f>
        <v>0</v>
      </c>
      <c r="AQ30" s="23">
        <f>WRITE!$BG$1146</f>
        <v>0</v>
      </c>
      <c r="AR30" s="23">
        <f>WRITE!$BG$1222</f>
        <v>0</v>
      </c>
      <c r="AS30" s="23">
        <f>WRITE!$BG$1298</f>
        <v>0</v>
      </c>
      <c r="AT30" s="23">
        <f>WRITE!$BG$1374</f>
        <v>0</v>
      </c>
      <c r="AU30" s="23">
        <f>WRITE!$BG$1450</f>
        <v>0</v>
      </c>
      <c r="AV30" s="23">
        <f>WRITE!$BG$1526</f>
        <v>0</v>
      </c>
      <c r="AW30" s="23">
        <f>WRITE!$BG$1602</f>
        <v>0</v>
      </c>
      <c r="AX30" s="23">
        <f>WRITE!$BG$1678</f>
        <v>0</v>
      </c>
      <c r="AY30" s="482"/>
      <c r="AZ30" t="s">
        <v>571</v>
      </c>
      <c r="BA30" s="23">
        <f>MATH!$CG$6</f>
        <v>0</v>
      </c>
      <c r="BB30" s="23">
        <f>MATH!$CG$87</f>
        <v>0</v>
      </c>
      <c r="BC30" s="23">
        <f>MATH!$CG$168</f>
        <v>0</v>
      </c>
      <c r="BD30" s="23">
        <f>MATH!$CG$249</f>
        <v>0</v>
      </c>
      <c r="BE30" s="23">
        <f>MATH!$CG$330</f>
        <v>0</v>
      </c>
      <c r="BF30" s="23">
        <f>MATH!$CG$411</f>
        <v>0</v>
      </c>
      <c r="BG30" s="23">
        <f>MATH!$CG$492</f>
        <v>0</v>
      </c>
      <c r="BH30" s="23">
        <f>MATH!$CG$573</f>
        <v>0</v>
      </c>
      <c r="BI30" s="23">
        <f>MATH!$CG$654</f>
        <v>0</v>
      </c>
      <c r="BJ30" s="23">
        <f>MATH!$CG$735</f>
        <v>0</v>
      </c>
      <c r="BK30" s="23">
        <f>MATH!$CG$816</f>
        <v>0</v>
      </c>
      <c r="BL30" s="23">
        <f>MATH!$CG$897</f>
        <v>0</v>
      </c>
      <c r="BM30" s="23">
        <f>MATH!$CG$978</f>
        <v>0</v>
      </c>
      <c r="BN30" s="23">
        <f>MATH!$CG$1059</f>
        <v>0</v>
      </c>
      <c r="BO30" s="23">
        <f>MATH!$CG$1140</f>
        <v>0</v>
      </c>
      <c r="BP30" s="23">
        <f>MATH!$CG$1221</f>
        <v>0</v>
      </c>
      <c r="BQ30" s="23">
        <f>MATH!$CG$1302</f>
        <v>0</v>
      </c>
      <c r="BR30" s="23">
        <f>MATH!$CG$1383</f>
        <v>0</v>
      </c>
      <c r="BS30" s="23">
        <f>MATH!$CG$1464</f>
        <v>0</v>
      </c>
      <c r="BT30" s="23">
        <f>MATH!$CG$1545</f>
        <v>0</v>
      </c>
      <c r="BU30" s="23">
        <f>MATH!$CG$1626</f>
        <v>0</v>
      </c>
      <c r="BV30" s="23">
        <f>MATH!$CG$1707</f>
        <v>0</v>
      </c>
      <c r="BW30" s="23">
        <f>MATH!$CG$1788</f>
        <v>0</v>
      </c>
      <c r="BX30" s="482"/>
      <c r="BY30" t="str">
        <f t="shared" si="17"/>
        <v>Use the Answers</v>
      </c>
      <c r="BZ30" s="23">
        <f>MATH!$CG$66</f>
        <v>0</v>
      </c>
      <c r="CA30" s="23">
        <f>MATH!$CG$147</f>
        <v>0</v>
      </c>
      <c r="CB30" s="23">
        <f>MATH!$CG$228</f>
        <v>0</v>
      </c>
      <c r="CC30" s="23">
        <f>MATH!$CG$309</f>
        <v>0</v>
      </c>
      <c r="CD30" s="23">
        <f>MATH!$CG$390</f>
        <v>0</v>
      </c>
      <c r="CE30" s="23">
        <f>MATH!$CG$471</f>
        <v>0</v>
      </c>
      <c r="CF30" s="23">
        <f>MATH!$CG$552</f>
        <v>0</v>
      </c>
      <c r="CG30" s="23">
        <f>MATH!$CG$633</f>
        <v>0</v>
      </c>
      <c r="CH30" s="23">
        <f>MATH!$CG$714</f>
        <v>0</v>
      </c>
      <c r="CI30" s="23">
        <f>MATH!$CG$795</f>
        <v>0</v>
      </c>
      <c r="CJ30" s="23">
        <f>MATH!$CG$876</f>
        <v>0</v>
      </c>
      <c r="CK30" s="23">
        <f>MATH!$CG$957</f>
        <v>0</v>
      </c>
      <c r="CL30" s="23">
        <f>MATH!$CG$1038</f>
        <v>0</v>
      </c>
      <c r="CM30" s="23">
        <f>MATH!$CG$1119</f>
        <v>0</v>
      </c>
      <c r="CN30" s="23">
        <f>MATH!$CG$1200</f>
        <v>0</v>
      </c>
      <c r="CO30" s="23">
        <f>MATH!$CG$1281</f>
        <v>0</v>
      </c>
      <c r="CP30" s="23">
        <f>MATH!$CG$1362</f>
        <v>0</v>
      </c>
      <c r="CQ30" s="23">
        <f>MATH!$CG$1443</f>
        <v>0</v>
      </c>
      <c r="CR30" s="23">
        <f>MATH!$CG$1524</f>
        <v>0</v>
      </c>
      <c r="CS30" s="23">
        <f>MATH!$CG$1605</f>
        <v>0</v>
      </c>
      <c r="CT30" s="23">
        <f>MATH!$CG$1686</f>
        <v>0</v>
      </c>
      <c r="CU30" s="23">
        <f>MATH!$CG$1767</f>
        <v>0</v>
      </c>
      <c r="CV30" s="23">
        <f>MATH!$CG$1848</f>
        <v>0</v>
      </c>
      <c r="CW30" s="482"/>
      <c r="CX30" t="str">
        <f t="shared" si="19"/>
        <v>Use the Answers</v>
      </c>
      <c r="CY30" s="23">
        <f t="shared" si="20"/>
        <v>0</v>
      </c>
      <c r="CZ30" s="23">
        <f t="shared" si="21"/>
        <v>0</v>
      </c>
      <c r="DA30" s="23">
        <f t="shared" si="22"/>
        <v>0</v>
      </c>
      <c r="DB30" s="23">
        <f t="shared" si="23"/>
        <v>0</v>
      </c>
      <c r="DC30" s="23">
        <f t="shared" si="24"/>
        <v>0</v>
      </c>
      <c r="DD30" s="23">
        <f t="shared" si="25"/>
        <v>0</v>
      </c>
      <c r="DE30" s="23">
        <f t="shared" si="26"/>
        <v>0</v>
      </c>
      <c r="DF30" s="23">
        <f t="shared" si="27"/>
        <v>0</v>
      </c>
      <c r="DG30" s="23">
        <f t="shared" si="28"/>
        <v>0</v>
      </c>
      <c r="DH30" s="23">
        <f t="shared" si="29"/>
        <v>0</v>
      </c>
      <c r="DI30" s="23">
        <f t="shared" si="30"/>
        <v>0</v>
      </c>
      <c r="DJ30" s="23">
        <f t="shared" si="31"/>
        <v>0</v>
      </c>
      <c r="DK30" s="23">
        <f t="shared" si="32"/>
        <v>0</v>
      </c>
      <c r="DL30" s="23">
        <f t="shared" si="33"/>
        <v>0</v>
      </c>
      <c r="DM30" s="23">
        <f t="shared" si="34"/>
        <v>0</v>
      </c>
      <c r="DN30" s="23">
        <f t="shared" si="35"/>
        <v>0</v>
      </c>
      <c r="DO30" s="23">
        <f t="shared" si="36"/>
        <v>0</v>
      </c>
      <c r="DP30" s="23">
        <f t="shared" si="37"/>
        <v>0</v>
      </c>
      <c r="DQ30" s="23">
        <f t="shared" si="38"/>
        <v>0</v>
      </c>
      <c r="DR30" s="23">
        <f t="shared" si="39"/>
        <v>0</v>
      </c>
      <c r="DS30" s="23">
        <f t="shared" si="40"/>
        <v>0</v>
      </c>
      <c r="DT30" s="23">
        <f t="shared" si="41"/>
        <v>0</v>
      </c>
      <c r="DU30" s="23">
        <f t="shared" si="42"/>
        <v>0</v>
      </c>
      <c r="DV30" s="482"/>
      <c r="DW30" t="s">
        <v>135</v>
      </c>
      <c r="DX30" s="23">
        <f>SCIENCE!$AZ$6</f>
        <v>0</v>
      </c>
      <c r="DY30" s="23">
        <f>SCIENCE!$AZ$47</f>
        <v>0</v>
      </c>
      <c r="DZ30" s="23">
        <f>SCIENCE!$AZ$88</f>
        <v>0</v>
      </c>
      <c r="EA30" s="23">
        <f>SCIENCE!$AZ$129</f>
        <v>0</v>
      </c>
      <c r="EB30" s="23">
        <f>SCIENCE!$AZ$170</f>
        <v>0</v>
      </c>
      <c r="EC30" s="23">
        <f>SCIENCE!$AZ$211</f>
        <v>0</v>
      </c>
      <c r="ED30" s="23">
        <f>SCIENCE!$AZ$252</f>
        <v>0</v>
      </c>
      <c r="EE30" s="23">
        <f>SCIENCE!$AZ$293</f>
        <v>0</v>
      </c>
      <c r="EF30" s="23">
        <f>SCIENCE!$AZ$334</f>
        <v>0</v>
      </c>
      <c r="EG30" s="23">
        <f>SCIENCE!$AZ$375</f>
        <v>0</v>
      </c>
      <c r="EH30" s="23">
        <f>SCIENCE!$AZ$416</f>
        <v>0</v>
      </c>
      <c r="EI30" s="23">
        <f>SCIENCE!$AZ$457</f>
        <v>0</v>
      </c>
      <c r="EJ30" s="23">
        <f>SCIENCE!$AZ$498</f>
        <v>0</v>
      </c>
      <c r="EK30" s="23">
        <f>SCIENCE!$AZ$539</f>
        <v>0</v>
      </c>
      <c r="EL30" s="23">
        <f>SCIENCE!$AZ$580</f>
        <v>0</v>
      </c>
      <c r="EM30" s="23">
        <f>SCIENCE!$AZ$621</f>
        <v>0</v>
      </c>
      <c r="EN30" s="23">
        <f>SCIENCE!$AZ$662</f>
        <v>0</v>
      </c>
      <c r="EO30" s="23">
        <f>SCIENCE!$AZ$703</f>
        <v>0</v>
      </c>
      <c r="EP30" s="23">
        <f>SCIENCE!$AZ$744</f>
        <v>0</v>
      </c>
      <c r="EQ30" s="23">
        <f>SCIENCE!$AZ$785</f>
        <v>0</v>
      </c>
      <c r="ER30" s="23">
        <f>SCIENCE!$AZ$826</f>
        <v>0</v>
      </c>
      <c r="ES30" s="23">
        <f>SCIENCE!$AZ$867</f>
        <v>0</v>
      </c>
      <c r="ET30" s="23">
        <f>SCIENCE!$AZ$908</f>
        <v>0</v>
      </c>
      <c r="EU30" s="482"/>
      <c r="FA30" s="477" t="str">
        <f>IF(INPUT!F4&lt;&gt;"",INDEX(EY3:EY25,MATCH(INPUT!F4,EX3:EX25,),0),"")</f>
        <v/>
      </c>
      <c r="FB30" s="478"/>
      <c r="FC30" s="478"/>
      <c r="FD30" s="478"/>
      <c r="FE30" s="478"/>
      <c r="FF30" s="478"/>
      <c r="FG30" s="479"/>
      <c r="FJ30" s="41" t="str">
        <f>IF(FJ$17&lt;&gt;0,LOOKUP(FJ$17,$FJ$9:$GF$9,$FJ14:$GF14),0)</f>
        <v>92%</v>
      </c>
      <c r="FK30" s="41">
        <f t="shared" si="46"/>
        <v>0</v>
      </c>
      <c r="FL30" s="41">
        <f t="shared" si="46"/>
        <v>0</v>
      </c>
      <c r="FM30" s="41">
        <f t="shared" si="46"/>
        <v>0</v>
      </c>
      <c r="FN30" s="41">
        <f t="shared" si="46"/>
        <v>0</v>
      </c>
      <c r="FO30" s="41">
        <f t="shared" si="46"/>
        <v>0</v>
      </c>
      <c r="FP30" s="41">
        <f t="shared" si="46"/>
        <v>0</v>
      </c>
      <c r="FQ30" s="41">
        <f t="shared" si="46"/>
        <v>0</v>
      </c>
      <c r="FR30" s="41">
        <f t="shared" si="46"/>
        <v>0</v>
      </c>
      <c r="FS30" s="41">
        <f t="shared" si="46"/>
        <v>0</v>
      </c>
      <c r="FT30" s="41">
        <f t="shared" si="46"/>
        <v>0</v>
      </c>
      <c r="FU30" s="41">
        <f t="shared" si="46"/>
        <v>0</v>
      </c>
      <c r="FV30" s="41">
        <f t="shared" si="46"/>
        <v>0</v>
      </c>
      <c r="FW30" s="41">
        <f t="shared" si="46"/>
        <v>0</v>
      </c>
      <c r="FX30" s="41">
        <f t="shared" si="46"/>
        <v>0</v>
      </c>
      <c r="FY30" s="41">
        <f t="shared" si="46"/>
        <v>0</v>
      </c>
      <c r="FZ30" s="41">
        <f t="shared" si="46"/>
        <v>0</v>
      </c>
      <c r="GA30" s="41">
        <f t="shared" si="46"/>
        <v>0</v>
      </c>
      <c r="GB30" s="41">
        <f t="shared" si="46"/>
        <v>0</v>
      </c>
      <c r="GC30" s="41">
        <f t="shared" si="46"/>
        <v>0</v>
      </c>
      <c r="GD30" s="41">
        <f t="shared" si="46"/>
        <v>0</v>
      </c>
      <c r="GE30" s="41">
        <f t="shared" si="46"/>
        <v>0</v>
      </c>
      <c r="GF30" s="41">
        <f t="shared" si="46"/>
        <v>0</v>
      </c>
    </row>
    <row r="31" spans="2:188" x14ac:dyDescent="0.45">
      <c r="B31" t="s">
        <v>19</v>
      </c>
      <c r="C31" s="23">
        <f>READ!$AY$6</f>
        <v>0</v>
      </c>
      <c r="D31" s="23">
        <f>READ!$AY$59</f>
        <v>0</v>
      </c>
      <c r="E31" s="23">
        <f>READ!$AY$112</f>
        <v>0</v>
      </c>
      <c r="F31" s="23">
        <f>READ!$AY$165</f>
        <v>0</v>
      </c>
      <c r="G31" s="23">
        <f>READ!$AY$218</f>
        <v>0</v>
      </c>
      <c r="H31" s="23">
        <f>READ!$AY$271</f>
        <v>0</v>
      </c>
      <c r="I31" s="23">
        <f>READ!$AY$324</f>
        <v>0</v>
      </c>
      <c r="J31" s="23">
        <f>READ!$AY$377</f>
        <v>0</v>
      </c>
      <c r="K31" s="23">
        <f>READ!$AY$430</f>
        <v>0</v>
      </c>
      <c r="L31" s="23">
        <f>READ!$AY$483</f>
        <v>0</v>
      </c>
      <c r="M31" s="23">
        <f>READ!$AY$536</f>
        <v>0</v>
      </c>
      <c r="N31" s="23">
        <f>READ!$AY$589</f>
        <v>0</v>
      </c>
      <c r="O31" s="23">
        <f>READ!$AY$642</f>
        <v>0</v>
      </c>
      <c r="P31" s="23">
        <f>READ!$AY$695</f>
        <v>0</v>
      </c>
      <c r="Q31" s="23">
        <f>READ!$AY$748</f>
        <v>0</v>
      </c>
      <c r="R31" s="23">
        <f>READ!$AY$801</f>
        <v>0</v>
      </c>
      <c r="S31" s="23">
        <f>READ!$AY$854</f>
        <v>0</v>
      </c>
      <c r="T31" s="23">
        <f>READ!$AY$907</f>
        <v>0</v>
      </c>
      <c r="U31" s="23">
        <f>READ!$AY$960</f>
        <v>0</v>
      </c>
      <c r="V31" s="23">
        <f>READ!$AY$1013</f>
        <v>0</v>
      </c>
      <c r="W31" s="23">
        <f>READ!$AY$1066</f>
        <v>0</v>
      </c>
      <c r="X31" s="23">
        <f>READ!$AY$1119</f>
        <v>0</v>
      </c>
      <c r="Y31" s="23">
        <f>READ!$AY$1172</f>
        <v>0</v>
      </c>
      <c r="Z31" s="482"/>
      <c r="AA31" t="s">
        <v>24</v>
      </c>
      <c r="AB31" s="23">
        <f>WRITE!$BH$6</f>
        <v>0</v>
      </c>
      <c r="AC31" s="23">
        <f>WRITE!$BH$82</f>
        <v>0</v>
      </c>
      <c r="AD31" s="23">
        <f>WRITE!$BH$158</f>
        <v>0</v>
      </c>
      <c r="AE31" s="23">
        <f>WRITE!$BH$234</f>
        <v>0</v>
      </c>
      <c r="AF31" s="23">
        <f>WRITE!$BH$310</f>
        <v>0</v>
      </c>
      <c r="AG31" s="23">
        <f>WRITE!$BH$386</f>
        <v>0</v>
      </c>
      <c r="AH31" s="23">
        <f>WRITE!$BH$462</f>
        <v>0</v>
      </c>
      <c r="AI31" s="23">
        <f>WRITE!$BH$538</f>
        <v>0</v>
      </c>
      <c r="AJ31" s="23">
        <f>WRITE!$BH$614</f>
        <v>0</v>
      </c>
      <c r="AK31" s="23">
        <f>WRITE!$BH$690</f>
        <v>0</v>
      </c>
      <c r="AL31" s="23">
        <f>WRITE!$BH$766</f>
        <v>0</v>
      </c>
      <c r="AM31" s="23">
        <f>WRITE!$BH$842</f>
        <v>0</v>
      </c>
      <c r="AN31" s="23">
        <f>WRITE!$BH$918</f>
        <v>0</v>
      </c>
      <c r="AO31" s="23">
        <f>WRITE!$BH$994</f>
        <v>0</v>
      </c>
      <c r="AP31" s="23">
        <f>WRITE!$BH$1070</f>
        <v>0</v>
      </c>
      <c r="AQ31" s="23">
        <f>WRITE!$BH$1146</f>
        <v>0</v>
      </c>
      <c r="AR31" s="23">
        <f>WRITE!$BH$1222</f>
        <v>0</v>
      </c>
      <c r="AS31" s="23">
        <f>WRITE!$BH$1298</f>
        <v>0</v>
      </c>
      <c r="AT31" s="23">
        <f>WRITE!$BH$1374</f>
        <v>0</v>
      </c>
      <c r="AU31" s="23">
        <f>WRITE!$BH$1450</f>
        <v>0</v>
      </c>
      <c r="AV31" s="23">
        <f>WRITE!$BH$1526</f>
        <v>0</v>
      </c>
      <c r="AW31" s="23">
        <f>WRITE!$BH$1602</f>
        <v>0</v>
      </c>
      <c r="AX31" s="23">
        <f>WRITE!$BH$1678</f>
        <v>0</v>
      </c>
      <c r="AY31" s="482"/>
      <c r="AZ31" t="s">
        <v>572</v>
      </c>
      <c r="BA31" s="23">
        <f>MATH!$CH$6</f>
        <v>0</v>
      </c>
      <c r="BB31" s="23">
        <f>MATH!$CH$87</f>
        <v>0</v>
      </c>
      <c r="BC31" s="23">
        <f>MATH!$CH$168</f>
        <v>0</v>
      </c>
      <c r="BD31" s="23">
        <f>MATH!$CH$249</f>
        <v>0</v>
      </c>
      <c r="BE31" s="23">
        <f>MATH!$CH$330</f>
        <v>0</v>
      </c>
      <c r="BF31" s="23">
        <f>MATH!$CH$411</f>
        <v>0</v>
      </c>
      <c r="BG31" s="23">
        <f>MATH!$CH$492</f>
        <v>0</v>
      </c>
      <c r="BH31" s="23">
        <f>MATH!$CH$573</f>
        <v>0</v>
      </c>
      <c r="BI31" s="23">
        <f>MATH!$CH$654</f>
        <v>0</v>
      </c>
      <c r="BJ31" s="23">
        <f>MATH!$CH$735</f>
        <v>0</v>
      </c>
      <c r="BK31" s="23">
        <f>MATH!$CH$816</f>
        <v>0</v>
      </c>
      <c r="BL31" s="23">
        <f>MATH!$CH$897</f>
        <v>0</v>
      </c>
      <c r="BM31" s="23">
        <f>MATH!$CH$978</f>
        <v>0</v>
      </c>
      <c r="BN31" s="23">
        <f>MATH!$CH$1059</f>
        <v>0</v>
      </c>
      <c r="BO31" s="23">
        <f>MATH!$CH$1140</f>
        <v>0</v>
      </c>
      <c r="BP31" s="23">
        <f>MATH!$CH$1221</f>
        <v>0</v>
      </c>
      <c r="BQ31" s="23">
        <f>MATH!$CH$1302</f>
        <v>0</v>
      </c>
      <c r="BR31" s="23">
        <f>MATH!$CH$1383</f>
        <v>0</v>
      </c>
      <c r="BS31" s="23">
        <f>MATH!$CH$1464</f>
        <v>0</v>
      </c>
      <c r="BT31" s="23">
        <f>MATH!$CH$1545</f>
        <v>0</v>
      </c>
      <c r="BU31" s="23">
        <f>MATH!$CH$1626</f>
        <v>0</v>
      </c>
      <c r="BV31" s="23">
        <f>MATH!$CH$1707</f>
        <v>0</v>
      </c>
      <c r="BW31" s="23">
        <f>MATH!$CH$1788</f>
        <v>0</v>
      </c>
      <c r="BX31" s="482"/>
      <c r="BY31" t="str">
        <f t="shared" si="17"/>
        <v>Plug-In Own Numbers</v>
      </c>
      <c r="BZ31" s="23">
        <f>MATH!$CH$66</f>
        <v>0</v>
      </c>
      <c r="CA31" s="23">
        <f>MATH!$CH$147</f>
        <v>0</v>
      </c>
      <c r="CB31" s="23">
        <f>MATH!$CH$228</f>
        <v>0</v>
      </c>
      <c r="CC31" s="23">
        <f>MATH!$CH$309</f>
        <v>0</v>
      </c>
      <c r="CD31" s="23">
        <f>MATH!$CH$390</f>
        <v>0</v>
      </c>
      <c r="CE31" s="23">
        <f>MATH!$CH$471</f>
        <v>0</v>
      </c>
      <c r="CF31" s="23">
        <f>MATH!$CH$552</f>
        <v>0</v>
      </c>
      <c r="CG31" s="23">
        <f>MATH!$CH$633</f>
        <v>0</v>
      </c>
      <c r="CH31" s="23">
        <f>MATH!$CH$714</f>
        <v>0</v>
      </c>
      <c r="CI31" s="23">
        <f>MATH!$CH$795</f>
        <v>0</v>
      </c>
      <c r="CJ31" s="23">
        <f>MATH!$CH$876</f>
        <v>0</v>
      </c>
      <c r="CK31" s="23">
        <f>MATH!$CH$957</f>
        <v>0</v>
      </c>
      <c r="CL31" s="23">
        <f>MATH!$CH$1038</f>
        <v>0</v>
      </c>
      <c r="CM31" s="23">
        <f>MATH!$CH$1119</f>
        <v>0</v>
      </c>
      <c r="CN31" s="23">
        <f>MATH!$CH$1200</f>
        <v>0</v>
      </c>
      <c r="CO31" s="23">
        <f>MATH!$CH$1281</f>
        <v>0</v>
      </c>
      <c r="CP31" s="23">
        <f>MATH!$CH$1362</f>
        <v>0</v>
      </c>
      <c r="CQ31" s="23">
        <f>MATH!$CH$1443</f>
        <v>0</v>
      </c>
      <c r="CR31" s="23">
        <f>MATH!$CH$1524</f>
        <v>0</v>
      </c>
      <c r="CS31" s="23">
        <f>MATH!$CH$1605</f>
        <v>0</v>
      </c>
      <c r="CT31" s="23">
        <f>MATH!$CH$1686</f>
        <v>0</v>
      </c>
      <c r="CU31" s="23">
        <f>MATH!$CH$1767</f>
        <v>0</v>
      </c>
      <c r="CV31" s="23">
        <f>MATH!$CH$1848</f>
        <v>0</v>
      </c>
      <c r="CW31" s="482"/>
      <c r="CX31" t="str">
        <f t="shared" si="19"/>
        <v>Plug-In Own Numbers</v>
      </c>
      <c r="CY31" s="23">
        <f t="shared" si="20"/>
        <v>0</v>
      </c>
      <c r="CZ31" s="23">
        <f t="shared" si="21"/>
        <v>0</v>
      </c>
      <c r="DA31" s="23">
        <f t="shared" si="22"/>
        <v>0</v>
      </c>
      <c r="DB31" s="23">
        <f t="shared" si="23"/>
        <v>0</v>
      </c>
      <c r="DC31" s="23">
        <f t="shared" si="24"/>
        <v>0</v>
      </c>
      <c r="DD31" s="23">
        <f t="shared" si="25"/>
        <v>0</v>
      </c>
      <c r="DE31" s="23">
        <f t="shared" si="26"/>
        <v>0</v>
      </c>
      <c r="DF31" s="23">
        <f t="shared" si="27"/>
        <v>0</v>
      </c>
      <c r="DG31" s="23">
        <f t="shared" si="28"/>
        <v>0</v>
      </c>
      <c r="DH31" s="23">
        <f t="shared" si="29"/>
        <v>0</v>
      </c>
      <c r="DI31" s="23">
        <f t="shared" si="30"/>
        <v>0</v>
      </c>
      <c r="DJ31" s="23">
        <f t="shared" si="31"/>
        <v>0</v>
      </c>
      <c r="DK31" s="23">
        <f t="shared" si="32"/>
        <v>0</v>
      </c>
      <c r="DL31" s="23">
        <f t="shared" si="33"/>
        <v>0</v>
      </c>
      <c r="DM31" s="23">
        <f t="shared" si="34"/>
        <v>0</v>
      </c>
      <c r="DN31" s="23">
        <f t="shared" si="35"/>
        <v>0</v>
      </c>
      <c r="DO31" s="23">
        <f t="shared" si="36"/>
        <v>0</v>
      </c>
      <c r="DP31" s="23">
        <f t="shared" si="37"/>
        <v>0</v>
      </c>
      <c r="DQ31" s="23">
        <f t="shared" si="38"/>
        <v>0</v>
      </c>
      <c r="DR31" s="23">
        <f t="shared" si="39"/>
        <v>0</v>
      </c>
      <c r="DS31" s="23">
        <f t="shared" si="40"/>
        <v>0</v>
      </c>
      <c r="DT31" s="23">
        <f t="shared" si="41"/>
        <v>0</v>
      </c>
      <c r="DU31" s="23">
        <f t="shared" si="42"/>
        <v>0</v>
      </c>
      <c r="DV31" s="482"/>
      <c r="DW31" t="s">
        <v>136</v>
      </c>
      <c r="DX31" s="23">
        <f>SCIENCE!$BA$6</f>
        <v>0</v>
      </c>
      <c r="DY31" s="23">
        <f>SCIENCE!$BA$47</f>
        <v>0</v>
      </c>
      <c r="DZ31" s="23">
        <f>SCIENCE!$BA$88</f>
        <v>0</v>
      </c>
      <c r="EA31" s="23">
        <f>SCIENCE!$BA$129</f>
        <v>0</v>
      </c>
      <c r="EB31" s="23">
        <f>SCIENCE!$BA$170</f>
        <v>0</v>
      </c>
      <c r="EC31" s="23">
        <f>SCIENCE!$BA$211</f>
        <v>0</v>
      </c>
      <c r="ED31" s="23">
        <f>SCIENCE!$BA$252</f>
        <v>0</v>
      </c>
      <c r="EE31" s="23">
        <f>SCIENCE!$BA$293</f>
        <v>0</v>
      </c>
      <c r="EF31" s="23">
        <f>SCIENCE!$BA$334</f>
        <v>0</v>
      </c>
      <c r="EG31" s="23">
        <f>SCIENCE!$BA$375</f>
        <v>0</v>
      </c>
      <c r="EH31" s="23">
        <f>SCIENCE!$BA$416</f>
        <v>0</v>
      </c>
      <c r="EI31" s="23">
        <f>SCIENCE!$BA$457</f>
        <v>0</v>
      </c>
      <c r="EJ31" s="23">
        <f>SCIENCE!$BA$498</f>
        <v>0</v>
      </c>
      <c r="EK31" s="23">
        <f>SCIENCE!$BA$539</f>
        <v>0</v>
      </c>
      <c r="EL31" s="23">
        <f>SCIENCE!$BA$580</f>
        <v>0</v>
      </c>
      <c r="EM31" s="23">
        <f>SCIENCE!$BA$621</f>
        <v>0</v>
      </c>
      <c r="EN31" s="23">
        <f>SCIENCE!$BA$662</f>
        <v>0</v>
      </c>
      <c r="EO31" s="23">
        <f>SCIENCE!$BA$703</f>
        <v>0</v>
      </c>
      <c r="EP31" s="23">
        <f>SCIENCE!$BA$744</f>
        <v>0</v>
      </c>
      <c r="EQ31" s="23">
        <f>SCIENCE!$BA$785</f>
        <v>0</v>
      </c>
      <c r="ER31" s="23">
        <f>SCIENCE!$BA$826</f>
        <v>0</v>
      </c>
      <c r="ES31" s="23">
        <f>SCIENCE!$BA$867</f>
        <v>0</v>
      </c>
      <c r="ET31" s="23">
        <f>SCIENCE!$BA$908</f>
        <v>0</v>
      </c>
      <c r="EU31" s="482"/>
      <c r="FA31" s="30"/>
      <c r="FB31" s="458" t="s">
        <v>240</v>
      </c>
      <c r="FC31" s="459"/>
      <c r="FD31" s="460"/>
      <c r="FE31" s="480" t="s">
        <v>242</v>
      </c>
      <c r="FF31" s="481"/>
      <c r="FG31" s="30" t="s">
        <v>254</v>
      </c>
      <c r="FJ31" s="41">
        <f>IF(FJ$17&lt;&gt;0,LOOKUP(FJ$17,$FJ$9:$GF$9,$FJ15:$GF15),0)</f>
        <v>0</v>
      </c>
      <c r="FK31" s="41">
        <f t="shared" si="46"/>
        <v>0</v>
      </c>
      <c r="FL31" s="41">
        <f t="shared" si="46"/>
        <v>0</v>
      </c>
      <c r="FM31" s="41">
        <f t="shared" si="46"/>
        <v>0</v>
      </c>
      <c r="FN31" s="41">
        <f t="shared" si="46"/>
        <v>0</v>
      </c>
      <c r="FO31" s="41">
        <f t="shared" si="46"/>
        <v>0</v>
      </c>
      <c r="FP31" s="41">
        <f t="shared" si="46"/>
        <v>0</v>
      </c>
      <c r="FQ31" s="41">
        <f t="shared" si="46"/>
        <v>0</v>
      </c>
      <c r="FR31" s="41">
        <f t="shared" si="46"/>
        <v>0</v>
      </c>
      <c r="FS31" s="41">
        <f t="shared" si="46"/>
        <v>0</v>
      </c>
      <c r="FT31" s="41">
        <f t="shared" si="46"/>
        <v>0</v>
      </c>
      <c r="FU31" s="41">
        <f t="shared" si="46"/>
        <v>0</v>
      </c>
      <c r="FV31" s="41">
        <f t="shared" si="46"/>
        <v>0</v>
      </c>
      <c r="FW31" s="41">
        <f t="shared" si="46"/>
        <v>0</v>
      </c>
      <c r="FX31" s="41">
        <f t="shared" si="46"/>
        <v>0</v>
      </c>
      <c r="FY31" s="41">
        <f t="shared" si="46"/>
        <v>0</v>
      </c>
      <c r="FZ31" s="41">
        <f t="shared" si="46"/>
        <v>0</v>
      </c>
      <c r="GA31" s="41">
        <f t="shared" si="46"/>
        <v>0</v>
      </c>
      <c r="GB31" s="41">
        <f t="shared" si="46"/>
        <v>0</v>
      </c>
      <c r="GC31" s="41">
        <f t="shared" si="46"/>
        <v>0</v>
      </c>
      <c r="GD31" s="41">
        <f t="shared" si="46"/>
        <v>0</v>
      </c>
      <c r="GE31" s="41">
        <f t="shared" si="46"/>
        <v>0</v>
      </c>
      <c r="GF31" s="41">
        <f t="shared" si="46"/>
        <v>0</v>
      </c>
    </row>
    <row r="32" spans="2:188" x14ac:dyDescent="0.45">
      <c r="B32" t="s">
        <v>23</v>
      </c>
      <c r="C32" s="23">
        <f>READ!$AZ$6</f>
        <v>0</v>
      </c>
      <c r="D32" s="23">
        <f>READ!$AZ$59</f>
        <v>0</v>
      </c>
      <c r="E32" s="23">
        <f>READ!$AZ$112</f>
        <v>0</v>
      </c>
      <c r="F32" s="23">
        <f>READ!$AZ$165</f>
        <v>0</v>
      </c>
      <c r="G32" s="23">
        <f>READ!$AZ$218</f>
        <v>0</v>
      </c>
      <c r="H32" s="23">
        <f>READ!$AZ$271</f>
        <v>0</v>
      </c>
      <c r="I32" s="23">
        <f>READ!$AZ$324</f>
        <v>0</v>
      </c>
      <c r="J32" s="23">
        <f>READ!$AZ$377</f>
        <v>0</v>
      </c>
      <c r="K32" s="23">
        <f>READ!$AZ$430</f>
        <v>0</v>
      </c>
      <c r="L32" s="23">
        <f>READ!$AZ$483</f>
        <v>0</v>
      </c>
      <c r="M32" s="23">
        <f>READ!$AZ$536</f>
        <v>0</v>
      </c>
      <c r="N32" s="23">
        <f>READ!$AZ$589</f>
        <v>0</v>
      </c>
      <c r="O32" s="23">
        <f>READ!$AZ$642</f>
        <v>0</v>
      </c>
      <c r="P32" s="23">
        <f>READ!$AZ$695</f>
        <v>0</v>
      </c>
      <c r="Q32" s="23">
        <f>READ!$AZ$748</f>
        <v>0</v>
      </c>
      <c r="R32" s="23">
        <f>READ!$AZ$801</f>
        <v>0</v>
      </c>
      <c r="S32" s="23">
        <f>READ!$AZ$854</f>
        <v>0</v>
      </c>
      <c r="T32" s="23">
        <f>READ!$AZ$907</f>
        <v>0</v>
      </c>
      <c r="U32" s="23">
        <f>READ!$AZ$960</f>
        <v>0</v>
      </c>
      <c r="V32" s="23">
        <f>READ!$AZ$1013</f>
        <v>0</v>
      </c>
      <c r="W32" s="23">
        <f>READ!$AZ$1066</f>
        <v>0</v>
      </c>
      <c r="X32" s="23">
        <f>READ!$AZ$1119</f>
        <v>0</v>
      </c>
      <c r="Y32" s="23">
        <f>READ!$AZ$1172</f>
        <v>0</v>
      </c>
      <c r="Z32" s="482"/>
      <c r="AA32" t="s">
        <v>408</v>
      </c>
      <c r="AB32" s="23">
        <f>WRITE!$BI$6</f>
        <v>0</v>
      </c>
      <c r="AC32" s="23">
        <f>WRITE!$BI$82</f>
        <v>0</v>
      </c>
      <c r="AD32" s="23">
        <f>WRITE!$BI$158</f>
        <v>0</v>
      </c>
      <c r="AE32" s="23">
        <f>WRITE!$BI$234</f>
        <v>0</v>
      </c>
      <c r="AF32" s="23">
        <f>WRITE!$BI$310</f>
        <v>0</v>
      </c>
      <c r="AG32" s="23">
        <f>WRITE!$BI$386</f>
        <v>0</v>
      </c>
      <c r="AH32" s="23">
        <f>WRITE!$BI$462</f>
        <v>0</v>
      </c>
      <c r="AI32" s="23">
        <f>WRITE!$BI$538</f>
        <v>0</v>
      </c>
      <c r="AJ32" s="23">
        <f>WRITE!$BI$614</f>
        <v>0</v>
      </c>
      <c r="AK32" s="23">
        <f>WRITE!$BI$690</f>
        <v>0</v>
      </c>
      <c r="AL32" s="23">
        <f>WRITE!$BI$766</f>
        <v>0</v>
      </c>
      <c r="AM32" s="23">
        <f>WRITE!$BI$842</f>
        <v>0</v>
      </c>
      <c r="AN32" s="23">
        <f>WRITE!$BI$918</f>
        <v>0</v>
      </c>
      <c r="AO32" s="23">
        <f>WRITE!$BI$994</f>
        <v>0</v>
      </c>
      <c r="AP32" s="23">
        <f>WRITE!$BI$1070</f>
        <v>0</v>
      </c>
      <c r="AQ32" s="23">
        <f>WRITE!$BI$1146</f>
        <v>0</v>
      </c>
      <c r="AR32" s="23">
        <f>WRITE!$BI$1222</f>
        <v>0</v>
      </c>
      <c r="AS32" s="23">
        <f>WRITE!$BI$1298</f>
        <v>0</v>
      </c>
      <c r="AT32" s="23">
        <f>WRITE!$BI$1374</f>
        <v>0</v>
      </c>
      <c r="AU32" s="23">
        <f>WRITE!$BI$1450</f>
        <v>0</v>
      </c>
      <c r="AV32" s="23">
        <f>WRITE!$BI$1526</f>
        <v>0</v>
      </c>
      <c r="AW32" s="23">
        <f>WRITE!$BI$1602</f>
        <v>0</v>
      </c>
      <c r="AX32" s="23">
        <f>WRITE!$BI$1678</f>
        <v>0</v>
      </c>
      <c r="AY32" s="482"/>
      <c r="AZ32" t="s">
        <v>433</v>
      </c>
      <c r="BA32" s="23">
        <f>MATH!$CI$6</f>
        <v>0</v>
      </c>
      <c r="BB32" s="23">
        <f>MATH!$CI$87</f>
        <v>0</v>
      </c>
      <c r="BC32" s="23">
        <f>MATH!$CI$168</f>
        <v>0</v>
      </c>
      <c r="BD32" s="23">
        <f>MATH!$CI$249</f>
        <v>0</v>
      </c>
      <c r="BE32" s="23">
        <f>MATH!$CI$330</f>
        <v>0</v>
      </c>
      <c r="BF32" s="23">
        <f>MATH!$CI$411</f>
        <v>0</v>
      </c>
      <c r="BG32" s="23">
        <f>MATH!$CI$492</f>
        <v>0</v>
      </c>
      <c r="BH32" s="23">
        <f>MATH!$CI$573</f>
        <v>0</v>
      </c>
      <c r="BI32" s="23">
        <f>MATH!$CI$654</f>
        <v>0</v>
      </c>
      <c r="BJ32" s="23">
        <f>MATH!$CI$735</f>
        <v>0</v>
      </c>
      <c r="BK32" s="23">
        <f>MATH!$CI$816</f>
        <v>0</v>
      </c>
      <c r="BL32" s="23">
        <f>MATH!$CI$897</f>
        <v>0</v>
      </c>
      <c r="BM32" s="23">
        <f>MATH!$CI$978</f>
        <v>0</v>
      </c>
      <c r="BN32" s="23">
        <f>MATH!$CI$1059</f>
        <v>0</v>
      </c>
      <c r="BO32" s="23">
        <f>MATH!$CI$1140</f>
        <v>0</v>
      </c>
      <c r="BP32" s="23">
        <f>MATH!$CI$1221</f>
        <v>0</v>
      </c>
      <c r="BQ32" s="23">
        <f>MATH!$CI$1302</f>
        <v>0</v>
      </c>
      <c r="BR32" s="23">
        <f>MATH!$CI$1383</f>
        <v>0</v>
      </c>
      <c r="BS32" s="23">
        <f>MATH!$CI$1464</f>
        <v>0</v>
      </c>
      <c r="BT32" s="23">
        <f>MATH!$CI$1545</f>
        <v>0</v>
      </c>
      <c r="BU32" s="23">
        <f>MATH!$CI$1626</f>
        <v>0</v>
      </c>
      <c r="BV32" s="23">
        <f>MATH!$CI$1707</f>
        <v>0</v>
      </c>
      <c r="BW32" s="23">
        <f>MATH!$CI$1788</f>
        <v>0</v>
      </c>
      <c r="BX32" s="482"/>
      <c r="BY32" t="str">
        <f t="shared" si="17"/>
        <v>Matrices</v>
      </c>
      <c r="BZ32" s="23">
        <f>MATH!$CI$66</f>
        <v>0</v>
      </c>
      <c r="CA32" s="23">
        <f>MATH!$CI$147</f>
        <v>0</v>
      </c>
      <c r="CB32" s="23">
        <f>MATH!$CI$228</f>
        <v>0</v>
      </c>
      <c r="CC32" s="23">
        <f>MATH!$CI$309</f>
        <v>0</v>
      </c>
      <c r="CD32" s="23">
        <f>MATH!$CI$390</f>
        <v>0</v>
      </c>
      <c r="CE32" s="23">
        <f>MATH!$CI$471</f>
        <v>0</v>
      </c>
      <c r="CF32" s="23">
        <f>MATH!$CI$552</f>
        <v>0</v>
      </c>
      <c r="CG32" s="23">
        <f>MATH!$CI$633</f>
        <v>0</v>
      </c>
      <c r="CH32" s="23">
        <f>MATH!$CI$714</f>
        <v>0</v>
      </c>
      <c r="CI32" s="23">
        <f>MATH!$CI$795</f>
        <v>0</v>
      </c>
      <c r="CJ32" s="23">
        <f>MATH!$CI$876</f>
        <v>0</v>
      </c>
      <c r="CK32" s="23">
        <f>MATH!$CI$957</f>
        <v>0</v>
      </c>
      <c r="CL32" s="23">
        <f>MATH!$CI$1038</f>
        <v>0</v>
      </c>
      <c r="CM32" s="23">
        <f>MATH!$CI$1119</f>
        <v>0</v>
      </c>
      <c r="CN32" s="23">
        <f>MATH!$CI$1200</f>
        <v>0</v>
      </c>
      <c r="CO32" s="23">
        <f>MATH!$CI$1281</f>
        <v>0</v>
      </c>
      <c r="CP32" s="23">
        <f>MATH!$CI$1362</f>
        <v>0</v>
      </c>
      <c r="CQ32" s="23">
        <f>MATH!$CI$1443</f>
        <v>0</v>
      </c>
      <c r="CR32" s="23">
        <f>MATH!$CI$1524</f>
        <v>0</v>
      </c>
      <c r="CS32" s="23">
        <f>MATH!$CI$1605</f>
        <v>0</v>
      </c>
      <c r="CT32" s="23">
        <f>MATH!$CI$1686</f>
        <v>0</v>
      </c>
      <c r="CU32" s="23">
        <f>MATH!$CI$1767</f>
        <v>0</v>
      </c>
      <c r="CV32" s="23">
        <f>MATH!$CI$1848</f>
        <v>0</v>
      </c>
      <c r="CW32" s="482"/>
      <c r="CX32" t="str">
        <f t="shared" si="19"/>
        <v>Matrices</v>
      </c>
      <c r="CY32" s="23">
        <f t="shared" si="20"/>
        <v>0</v>
      </c>
      <c r="CZ32" s="23">
        <f t="shared" si="21"/>
        <v>0</v>
      </c>
      <c r="DA32" s="23">
        <f t="shared" si="22"/>
        <v>0</v>
      </c>
      <c r="DB32" s="23">
        <f t="shared" si="23"/>
        <v>0</v>
      </c>
      <c r="DC32" s="23">
        <f t="shared" si="24"/>
        <v>0</v>
      </c>
      <c r="DD32" s="23">
        <f t="shared" si="25"/>
        <v>0</v>
      </c>
      <c r="DE32" s="23">
        <f t="shared" si="26"/>
        <v>0</v>
      </c>
      <c r="DF32" s="23">
        <f t="shared" si="27"/>
        <v>0</v>
      </c>
      <c r="DG32" s="23">
        <f t="shared" si="28"/>
        <v>0</v>
      </c>
      <c r="DH32" s="23">
        <f t="shared" si="29"/>
        <v>0</v>
      </c>
      <c r="DI32" s="23">
        <f t="shared" si="30"/>
        <v>0</v>
      </c>
      <c r="DJ32" s="23">
        <f t="shared" si="31"/>
        <v>0</v>
      </c>
      <c r="DK32" s="23">
        <f t="shared" si="32"/>
        <v>0</v>
      </c>
      <c r="DL32" s="23">
        <f t="shared" si="33"/>
        <v>0</v>
      </c>
      <c r="DM32" s="23">
        <f t="shared" si="34"/>
        <v>0</v>
      </c>
      <c r="DN32" s="23">
        <f t="shared" si="35"/>
        <v>0</v>
      </c>
      <c r="DO32" s="23">
        <f t="shared" si="36"/>
        <v>0</v>
      </c>
      <c r="DP32" s="23">
        <f t="shared" si="37"/>
        <v>0</v>
      </c>
      <c r="DQ32" s="23">
        <f t="shared" si="38"/>
        <v>0</v>
      </c>
      <c r="DR32" s="23">
        <f t="shared" si="39"/>
        <v>0</v>
      </c>
      <c r="DS32" s="23">
        <f t="shared" si="40"/>
        <v>0</v>
      </c>
      <c r="DT32" s="23">
        <f t="shared" si="41"/>
        <v>0</v>
      </c>
      <c r="DU32" s="23">
        <f t="shared" si="42"/>
        <v>0</v>
      </c>
      <c r="DV32" s="482"/>
      <c r="DW32" t="s">
        <v>137</v>
      </c>
      <c r="DX32" s="23">
        <f>SCIENCE!$BB$6</f>
        <v>0</v>
      </c>
      <c r="DY32" s="23">
        <f>SCIENCE!$BB$47</f>
        <v>0</v>
      </c>
      <c r="DZ32" s="23">
        <f>SCIENCE!$BB$88</f>
        <v>0</v>
      </c>
      <c r="EA32" s="23">
        <f>SCIENCE!$BB$129</f>
        <v>0</v>
      </c>
      <c r="EB32" s="23">
        <f>SCIENCE!$BB$170</f>
        <v>0</v>
      </c>
      <c r="EC32" s="23">
        <f>SCIENCE!$BB$211</f>
        <v>0</v>
      </c>
      <c r="ED32" s="23">
        <f>SCIENCE!$BB$252</f>
        <v>0</v>
      </c>
      <c r="EE32" s="23">
        <f>SCIENCE!$BB$293</f>
        <v>0</v>
      </c>
      <c r="EF32" s="23">
        <f>SCIENCE!$BB$334</f>
        <v>0</v>
      </c>
      <c r="EG32" s="23">
        <f>SCIENCE!$BB$375</f>
        <v>0</v>
      </c>
      <c r="EH32" s="23">
        <f>SCIENCE!$BB$416</f>
        <v>0</v>
      </c>
      <c r="EI32" s="23">
        <f>SCIENCE!$BB$457</f>
        <v>0</v>
      </c>
      <c r="EJ32" s="23">
        <f>SCIENCE!$BB$498</f>
        <v>0</v>
      </c>
      <c r="EK32" s="23">
        <f>SCIENCE!$BB$539</f>
        <v>0</v>
      </c>
      <c r="EL32" s="23">
        <f>SCIENCE!$BB$580</f>
        <v>0</v>
      </c>
      <c r="EM32" s="23">
        <f>SCIENCE!$BB$621</f>
        <v>0</v>
      </c>
      <c r="EN32" s="23">
        <f>SCIENCE!$BB$662</f>
        <v>0</v>
      </c>
      <c r="EO32" s="23">
        <f>SCIENCE!$BB$703</f>
        <v>0</v>
      </c>
      <c r="EP32" s="23">
        <f>SCIENCE!$BB$744</f>
        <v>0</v>
      </c>
      <c r="EQ32" s="23">
        <f>SCIENCE!$BB$785</f>
        <v>0</v>
      </c>
      <c r="ER32" s="23">
        <f>SCIENCE!$BB$826</f>
        <v>0</v>
      </c>
      <c r="ES32" s="23">
        <f>SCIENCE!$BB$867</f>
        <v>0</v>
      </c>
      <c r="ET32" s="23">
        <f>SCIENCE!$BB$908</f>
        <v>0</v>
      </c>
      <c r="EU32" s="482"/>
      <c r="FA32" s="75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5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5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26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1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4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76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12</v>
      </c>
      <c r="C33" s="23">
        <f>READ!$BA$6</f>
        <v>0</v>
      </c>
      <c r="D33" s="23">
        <f>READ!$BA$59</f>
        <v>0</v>
      </c>
      <c r="E33" s="23">
        <f>READ!$BA$112</f>
        <v>0</v>
      </c>
      <c r="F33" s="23">
        <f>READ!$BA$165</f>
        <v>0</v>
      </c>
      <c r="G33" s="23">
        <f>READ!$BA$218</f>
        <v>0</v>
      </c>
      <c r="H33" s="23">
        <f>READ!$BA$271</f>
        <v>0</v>
      </c>
      <c r="I33" s="23">
        <f>READ!$BA$324</f>
        <v>0</v>
      </c>
      <c r="J33" s="23">
        <f>READ!$BA$377</f>
        <v>0</v>
      </c>
      <c r="K33" s="23">
        <f>READ!$BA$430</f>
        <v>0</v>
      </c>
      <c r="L33" s="23">
        <f>READ!$BA$483</f>
        <v>0</v>
      </c>
      <c r="M33" s="23">
        <f>READ!$BA$536</f>
        <v>0</v>
      </c>
      <c r="N33" s="23">
        <f>READ!$BA$589</f>
        <v>0</v>
      </c>
      <c r="O33" s="23">
        <f>READ!$BA$642</f>
        <v>0</v>
      </c>
      <c r="P33" s="23">
        <f>READ!$BA$695</f>
        <v>0</v>
      </c>
      <c r="Q33" s="23">
        <f>READ!$BA$748</f>
        <v>0</v>
      </c>
      <c r="R33" s="23">
        <f>READ!$BA$801</f>
        <v>0</v>
      </c>
      <c r="S33" s="23">
        <f>READ!$BA$854</f>
        <v>0</v>
      </c>
      <c r="T33" s="23">
        <f>READ!$BA$907</f>
        <v>0</v>
      </c>
      <c r="U33" s="23">
        <f>READ!$BA$960</f>
        <v>0</v>
      </c>
      <c r="V33" s="23">
        <f>READ!$BA$1013</f>
        <v>0</v>
      </c>
      <c r="W33" s="23">
        <f>READ!$BA$1066</f>
        <v>0</v>
      </c>
      <c r="X33" s="23">
        <f>READ!$BA$1119</f>
        <v>0</v>
      </c>
      <c r="Y33" s="23">
        <f>READ!$BA$1172</f>
        <v>0</v>
      </c>
      <c r="Z33" s="482"/>
      <c r="AA33" t="s">
        <v>409</v>
      </c>
      <c r="AB33" s="23">
        <f>WRITE!$BJ$6</f>
        <v>0</v>
      </c>
      <c r="AC33" s="23">
        <f>WRITE!$BJ$82</f>
        <v>0</v>
      </c>
      <c r="AD33" s="23">
        <f>WRITE!$BJ$158</f>
        <v>0</v>
      </c>
      <c r="AE33" s="23">
        <f>WRITE!$BJ$234</f>
        <v>0</v>
      </c>
      <c r="AF33" s="23">
        <f>WRITE!$BJ$310</f>
        <v>0</v>
      </c>
      <c r="AG33" s="23">
        <f>WRITE!$BJ$386</f>
        <v>0</v>
      </c>
      <c r="AH33" s="23">
        <f>WRITE!$BJ$462</f>
        <v>0</v>
      </c>
      <c r="AI33" s="23">
        <f>WRITE!$BJ$538</f>
        <v>0</v>
      </c>
      <c r="AJ33" s="23">
        <f>WRITE!$BJ$614</f>
        <v>0</v>
      </c>
      <c r="AK33" s="23">
        <f>WRITE!$BJ$690</f>
        <v>0</v>
      </c>
      <c r="AL33" s="23">
        <f>WRITE!$BJ$766</f>
        <v>0</v>
      </c>
      <c r="AM33" s="23">
        <f>WRITE!$BJ$842</f>
        <v>0</v>
      </c>
      <c r="AN33" s="23">
        <f>WRITE!$BJ$918</f>
        <v>0</v>
      </c>
      <c r="AO33" s="23">
        <f>WRITE!$BJ$994</f>
        <v>0</v>
      </c>
      <c r="AP33" s="23">
        <f>WRITE!$BJ$1070</f>
        <v>0</v>
      </c>
      <c r="AQ33" s="23">
        <f>WRITE!$BJ$1146</f>
        <v>0</v>
      </c>
      <c r="AR33" s="23">
        <f>WRITE!$BJ$1222</f>
        <v>0</v>
      </c>
      <c r="AS33" s="23">
        <f>WRITE!$BJ$1298</f>
        <v>0</v>
      </c>
      <c r="AT33" s="23">
        <f>WRITE!$BJ$1374</f>
        <v>0</v>
      </c>
      <c r="AU33" s="23">
        <f>WRITE!$BJ$1450</f>
        <v>0</v>
      </c>
      <c r="AV33" s="23">
        <f>WRITE!$BJ$1526</f>
        <v>0</v>
      </c>
      <c r="AW33" s="23">
        <f>WRITE!$BJ$1602</f>
        <v>0</v>
      </c>
      <c r="AX33" s="23">
        <f>WRITE!$BJ$1678</f>
        <v>0</v>
      </c>
      <c r="AY33" s="482"/>
      <c r="AZ33" t="s">
        <v>93</v>
      </c>
      <c r="BA33" s="23">
        <f>MATH!$CJ$6</f>
        <v>0</v>
      </c>
      <c r="BB33" s="23">
        <f>MATH!$CJ$87</f>
        <v>0</v>
      </c>
      <c r="BC33" s="23">
        <f>MATH!$CJ$168</f>
        <v>0</v>
      </c>
      <c r="BD33" s="23">
        <f>MATH!$CJ$249</f>
        <v>0</v>
      </c>
      <c r="BE33" s="23">
        <f>MATH!$CJ$330</f>
        <v>0</v>
      </c>
      <c r="BF33" s="23">
        <f>MATH!$CJ$411</f>
        <v>0</v>
      </c>
      <c r="BG33" s="23">
        <f>MATH!$CJ$492</f>
        <v>0</v>
      </c>
      <c r="BH33" s="23">
        <f>MATH!$CJ$573</f>
        <v>0</v>
      </c>
      <c r="BI33" s="23">
        <f>MATH!$CJ$654</f>
        <v>0</v>
      </c>
      <c r="BJ33" s="23">
        <f>MATH!$CJ$735</f>
        <v>0</v>
      </c>
      <c r="BK33" s="23">
        <f>MATH!$CJ$816</f>
        <v>0</v>
      </c>
      <c r="BL33" s="23">
        <f>MATH!$CJ$897</f>
        <v>0</v>
      </c>
      <c r="BM33" s="23">
        <f>MATH!$CJ$978</f>
        <v>0</v>
      </c>
      <c r="BN33" s="23">
        <f>MATH!$CJ$1059</f>
        <v>0</v>
      </c>
      <c r="BO33" s="23">
        <f>MATH!$CJ$1140</f>
        <v>0</v>
      </c>
      <c r="BP33" s="23">
        <f>MATH!$CJ$1221</f>
        <v>0</v>
      </c>
      <c r="BQ33" s="23">
        <f>MATH!$CJ$1302</f>
        <v>0</v>
      </c>
      <c r="BR33" s="23">
        <f>MATH!$CJ$1383</f>
        <v>0</v>
      </c>
      <c r="BS33" s="23">
        <f>MATH!$CJ$1464</f>
        <v>0</v>
      </c>
      <c r="BT33" s="23">
        <f>MATH!$CJ$1545</f>
        <v>0</v>
      </c>
      <c r="BU33" s="23">
        <f>MATH!$CJ$1626</f>
        <v>0</v>
      </c>
      <c r="BV33" s="23">
        <f>MATH!$CJ$1707</f>
        <v>0</v>
      </c>
      <c r="BW33" s="23">
        <f>MATH!$CJ$1788</f>
        <v>0</v>
      </c>
      <c r="BX33" s="482"/>
      <c r="BY33" t="str">
        <f t="shared" si="17"/>
        <v>Selecting Equations</v>
      </c>
      <c r="BZ33" s="23">
        <f>MATH!$CJ$66</f>
        <v>0</v>
      </c>
      <c r="CA33" s="23">
        <f>MATH!$CJ$147</f>
        <v>0</v>
      </c>
      <c r="CB33" s="23">
        <f>MATH!$CJ$228</f>
        <v>0</v>
      </c>
      <c r="CC33" s="23">
        <f>MATH!$CJ$309</f>
        <v>0</v>
      </c>
      <c r="CD33" s="23">
        <f>MATH!$CJ$390</f>
        <v>0</v>
      </c>
      <c r="CE33" s="23">
        <f>MATH!$CJ$471</f>
        <v>0</v>
      </c>
      <c r="CF33" s="23">
        <f>MATH!$CJ$552</f>
        <v>0</v>
      </c>
      <c r="CG33" s="23">
        <f>MATH!$CJ$633</f>
        <v>0</v>
      </c>
      <c r="CH33" s="23">
        <f>MATH!$CJ$714</f>
        <v>0</v>
      </c>
      <c r="CI33" s="23">
        <f>MATH!$CJ$795</f>
        <v>0</v>
      </c>
      <c r="CJ33" s="23">
        <f>MATH!$CJ$876</f>
        <v>0</v>
      </c>
      <c r="CK33" s="23">
        <f>MATH!$CJ$957</f>
        <v>0</v>
      </c>
      <c r="CL33" s="23">
        <f>MATH!$CJ$1038</f>
        <v>0</v>
      </c>
      <c r="CM33" s="23">
        <f>MATH!$CJ$1119</f>
        <v>0</v>
      </c>
      <c r="CN33" s="23">
        <f>MATH!$CJ$1200</f>
        <v>0</v>
      </c>
      <c r="CO33" s="23">
        <f>MATH!$CJ$1281</f>
        <v>0</v>
      </c>
      <c r="CP33" s="23">
        <f>MATH!$CJ$1362</f>
        <v>0</v>
      </c>
      <c r="CQ33" s="23">
        <f>MATH!$CJ$1443</f>
        <v>0</v>
      </c>
      <c r="CR33" s="23">
        <f>MATH!$CJ$1524</f>
        <v>0</v>
      </c>
      <c r="CS33" s="23">
        <f>MATH!$CJ$1605</f>
        <v>0</v>
      </c>
      <c r="CT33" s="23">
        <f>MATH!$CJ$1686</f>
        <v>0</v>
      </c>
      <c r="CU33" s="23">
        <f>MATH!$CJ$1767</f>
        <v>0</v>
      </c>
      <c r="CV33" s="23">
        <f>MATH!$CJ$1848</f>
        <v>0</v>
      </c>
      <c r="CW33" s="482"/>
      <c r="CX33" t="str">
        <f t="shared" si="19"/>
        <v>Selecting Equations</v>
      </c>
      <c r="CY33" s="23">
        <f t="shared" si="20"/>
        <v>0</v>
      </c>
      <c r="CZ33" s="23">
        <f t="shared" si="21"/>
        <v>0</v>
      </c>
      <c r="DA33" s="23">
        <f t="shared" si="22"/>
        <v>0</v>
      </c>
      <c r="DB33" s="23">
        <f t="shared" si="23"/>
        <v>0</v>
      </c>
      <c r="DC33" s="23">
        <f t="shared" si="24"/>
        <v>0</v>
      </c>
      <c r="DD33" s="23">
        <f t="shared" si="25"/>
        <v>0</v>
      </c>
      <c r="DE33" s="23">
        <f t="shared" si="26"/>
        <v>0</v>
      </c>
      <c r="DF33" s="23">
        <f t="shared" si="27"/>
        <v>0</v>
      </c>
      <c r="DG33" s="23">
        <f t="shared" si="28"/>
        <v>0</v>
      </c>
      <c r="DH33" s="23">
        <f t="shared" si="29"/>
        <v>0</v>
      </c>
      <c r="DI33" s="23">
        <f t="shared" si="30"/>
        <v>0</v>
      </c>
      <c r="DJ33" s="23">
        <f t="shared" si="31"/>
        <v>0</v>
      </c>
      <c r="DK33" s="23">
        <f t="shared" si="32"/>
        <v>0</v>
      </c>
      <c r="DL33" s="23">
        <f t="shared" si="33"/>
        <v>0</v>
      </c>
      <c r="DM33" s="23">
        <f t="shared" si="34"/>
        <v>0</v>
      </c>
      <c r="DN33" s="23">
        <f t="shared" si="35"/>
        <v>0</v>
      </c>
      <c r="DO33" s="23">
        <f t="shared" si="36"/>
        <v>0</v>
      </c>
      <c r="DP33" s="23">
        <f t="shared" si="37"/>
        <v>0</v>
      </c>
      <c r="DQ33" s="23">
        <f t="shared" si="38"/>
        <v>0</v>
      </c>
      <c r="DR33" s="23">
        <f t="shared" si="39"/>
        <v>0</v>
      </c>
      <c r="DS33" s="23">
        <f t="shared" si="40"/>
        <v>0</v>
      </c>
      <c r="DT33" s="23">
        <f t="shared" si="41"/>
        <v>0</v>
      </c>
      <c r="DU33" s="23">
        <f t="shared" si="42"/>
        <v>0</v>
      </c>
      <c r="DV33" s="482"/>
      <c r="DW33" t="s">
        <v>127</v>
      </c>
      <c r="DX33" s="23">
        <f>SCIENCE!$BC$6</f>
        <v>0</v>
      </c>
      <c r="DY33" s="23">
        <f>SCIENCE!$BC$47</f>
        <v>0</v>
      </c>
      <c r="DZ33" s="23">
        <f>SCIENCE!$BC$88</f>
        <v>0</v>
      </c>
      <c r="EA33" s="23">
        <f>SCIENCE!$BC$129</f>
        <v>0</v>
      </c>
      <c r="EB33" s="23">
        <f>SCIENCE!$BC$170</f>
        <v>0</v>
      </c>
      <c r="EC33" s="23">
        <f>SCIENCE!$BC$211</f>
        <v>0</v>
      </c>
      <c r="ED33" s="23">
        <f>SCIENCE!$BC$252</f>
        <v>0</v>
      </c>
      <c r="EE33" s="23">
        <f>SCIENCE!$BC$293</f>
        <v>0</v>
      </c>
      <c r="EF33" s="23">
        <f>SCIENCE!$BC$334</f>
        <v>0</v>
      </c>
      <c r="EG33" s="23">
        <f>SCIENCE!$BC$375</f>
        <v>0</v>
      </c>
      <c r="EH33" s="23">
        <f>SCIENCE!$BC$416</f>
        <v>0</v>
      </c>
      <c r="EI33" s="23">
        <f>SCIENCE!$BC$457</f>
        <v>0</v>
      </c>
      <c r="EJ33" s="23">
        <f>SCIENCE!$BC$498</f>
        <v>0</v>
      </c>
      <c r="EK33" s="23">
        <f>SCIENCE!$BC$539</f>
        <v>0</v>
      </c>
      <c r="EL33" s="23">
        <f>SCIENCE!$BC$580</f>
        <v>0</v>
      </c>
      <c r="EM33" s="23">
        <f>SCIENCE!$BC$621</f>
        <v>0</v>
      </c>
      <c r="EN33" s="23">
        <f>SCIENCE!$BC$662</f>
        <v>0</v>
      </c>
      <c r="EO33" s="23">
        <f>SCIENCE!$BC$703</f>
        <v>0</v>
      </c>
      <c r="EP33" s="23">
        <f>SCIENCE!$BC$744</f>
        <v>0</v>
      </c>
      <c r="EQ33" s="23">
        <f>SCIENCE!$BC$785</f>
        <v>0</v>
      </c>
      <c r="ER33" s="23">
        <f>SCIENCE!$BC$826</f>
        <v>0</v>
      </c>
      <c r="ES33" s="23">
        <f>SCIENCE!$BC$867</f>
        <v>0</v>
      </c>
      <c r="ET33" s="23">
        <f>SCIENCE!$BC$908</f>
        <v>0</v>
      </c>
      <c r="EU33" s="482"/>
      <c r="FA33" s="77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5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5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27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1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4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76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13</v>
      </c>
      <c r="C34" s="23">
        <f>READ!$BB$6</f>
        <v>0</v>
      </c>
      <c r="D34" s="23">
        <f>READ!$BB$59</f>
        <v>0</v>
      </c>
      <c r="E34" s="23">
        <f>READ!$BB$112</f>
        <v>0</v>
      </c>
      <c r="F34" s="23">
        <f>READ!$BB$165</f>
        <v>0</v>
      </c>
      <c r="G34" s="23">
        <f>READ!$BB$218</f>
        <v>0</v>
      </c>
      <c r="H34" s="23">
        <f>READ!$BB$271</f>
        <v>0</v>
      </c>
      <c r="I34" s="23">
        <f>READ!$BB$324</f>
        <v>0</v>
      </c>
      <c r="J34" s="23">
        <f>READ!$BB$377</f>
        <v>0</v>
      </c>
      <c r="K34" s="23">
        <f>READ!$BB$430</f>
        <v>0</v>
      </c>
      <c r="L34" s="23">
        <f>READ!$BB$483</f>
        <v>0</v>
      </c>
      <c r="M34" s="23">
        <f>READ!$BB$536</f>
        <v>0</v>
      </c>
      <c r="N34" s="23">
        <f>READ!$BB$589</f>
        <v>0</v>
      </c>
      <c r="O34" s="23">
        <f>READ!$BB$642</f>
        <v>0</v>
      </c>
      <c r="P34" s="23">
        <f>READ!$BB$695</f>
        <v>0</v>
      </c>
      <c r="Q34" s="23">
        <f>READ!$BB$748</f>
        <v>0</v>
      </c>
      <c r="R34" s="23">
        <f>READ!$BB$801</f>
        <v>0</v>
      </c>
      <c r="S34" s="23">
        <f>READ!$BB$854</f>
        <v>0</v>
      </c>
      <c r="T34" s="23">
        <f>READ!$BB$907</f>
        <v>0</v>
      </c>
      <c r="U34" s="23">
        <f>READ!$BB$960</f>
        <v>0</v>
      </c>
      <c r="V34" s="23">
        <f>READ!$BB$1013</f>
        <v>0</v>
      </c>
      <c r="W34" s="23">
        <f>READ!$BB$1066</f>
        <v>0</v>
      </c>
      <c r="X34" s="23">
        <f>READ!$BB$1119</f>
        <v>0</v>
      </c>
      <c r="Y34" s="23">
        <f>READ!$BB$1172</f>
        <v>0</v>
      </c>
      <c r="Z34" s="482"/>
      <c r="AA34" t="s">
        <v>35</v>
      </c>
      <c r="AB34" s="23">
        <f>WRITE!$BK$6</f>
        <v>0</v>
      </c>
      <c r="AC34" s="23">
        <f>WRITE!$BK$82</f>
        <v>0</v>
      </c>
      <c r="AD34" s="23">
        <f>WRITE!$BK$158</f>
        <v>0</v>
      </c>
      <c r="AE34" s="23">
        <f>WRITE!$BK$234</f>
        <v>0</v>
      </c>
      <c r="AF34" s="23">
        <f>WRITE!$BK$310</f>
        <v>0</v>
      </c>
      <c r="AG34" s="23">
        <f>WRITE!$BK$386</f>
        <v>0</v>
      </c>
      <c r="AH34" s="23">
        <f>WRITE!$BK$462</f>
        <v>0</v>
      </c>
      <c r="AI34" s="23">
        <f>WRITE!$BK$538</f>
        <v>0</v>
      </c>
      <c r="AJ34" s="23">
        <f>WRITE!$BK$614</f>
        <v>0</v>
      </c>
      <c r="AK34" s="23">
        <f>WRITE!$BK$690</f>
        <v>0</v>
      </c>
      <c r="AL34" s="23">
        <f>WRITE!$BK$766</f>
        <v>0</v>
      </c>
      <c r="AM34" s="23">
        <f>WRITE!$BK$842</f>
        <v>0</v>
      </c>
      <c r="AN34" s="23">
        <f>WRITE!$BK$918</f>
        <v>0</v>
      </c>
      <c r="AO34" s="23">
        <f>WRITE!$BK$994</f>
        <v>0</v>
      </c>
      <c r="AP34" s="23">
        <f>WRITE!$BK$1070</f>
        <v>0</v>
      </c>
      <c r="AQ34" s="23">
        <f>WRITE!$BK$1146</f>
        <v>0</v>
      </c>
      <c r="AR34" s="23">
        <f>WRITE!$BK$1222</f>
        <v>0</v>
      </c>
      <c r="AS34" s="23">
        <f>WRITE!$BK$1298</f>
        <v>0</v>
      </c>
      <c r="AT34" s="23">
        <f>WRITE!$BK$1374</f>
        <v>0</v>
      </c>
      <c r="AU34" s="23">
        <f>WRITE!$BK$1450</f>
        <v>0</v>
      </c>
      <c r="AV34" s="23">
        <f>WRITE!$BK$1526</f>
        <v>0</v>
      </c>
      <c r="AW34" s="23">
        <f>WRITE!$BK$1602</f>
        <v>0</v>
      </c>
      <c r="AX34" s="23">
        <f>WRITE!$BK$1678</f>
        <v>0</v>
      </c>
      <c r="AY34" s="482"/>
      <c r="AZ34" t="s">
        <v>87</v>
      </c>
      <c r="BA34" s="23">
        <f>MATH!$CK$6</f>
        <v>0</v>
      </c>
      <c r="BB34" s="23">
        <f>MATH!$CK$87</f>
        <v>0</v>
      </c>
      <c r="BC34" s="23">
        <f>MATH!$CK$168</f>
        <v>0</v>
      </c>
      <c r="BD34" s="23">
        <f>MATH!$CK$249</f>
        <v>0</v>
      </c>
      <c r="BE34" s="23">
        <f>MATH!$CK$330</f>
        <v>0</v>
      </c>
      <c r="BF34" s="23">
        <f>MATH!$CK$411</f>
        <v>0</v>
      </c>
      <c r="BG34" s="23">
        <f>MATH!$CK$492</f>
        <v>0</v>
      </c>
      <c r="BH34" s="23">
        <f>MATH!$CK$573</f>
        <v>0</v>
      </c>
      <c r="BI34" s="23">
        <f>MATH!$CK$654</f>
        <v>0</v>
      </c>
      <c r="BJ34" s="23">
        <f>MATH!$CK$735</f>
        <v>0</v>
      </c>
      <c r="BK34" s="23">
        <f>MATH!$CK$816</f>
        <v>0</v>
      </c>
      <c r="BL34" s="23">
        <f>MATH!$CK$897</f>
        <v>0</v>
      </c>
      <c r="BM34" s="23">
        <f>MATH!$CK$978</f>
        <v>0</v>
      </c>
      <c r="BN34" s="23">
        <f>MATH!$CK$1059</f>
        <v>0</v>
      </c>
      <c r="BO34" s="23">
        <f>MATH!$CK$1140</f>
        <v>0</v>
      </c>
      <c r="BP34" s="23">
        <f>MATH!$CK$1221</f>
        <v>0</v>
      </c>
      <c r="BQ34" s="23">
        <f>MATH!$CK$1302</f>
        <v>0</v>
      </c>
      <c r="BR34" s="23">
        <f>MATH!$CK$1383</f>
        <v>0</v>
      </c>
      <c r="BS34" s="23">
        <f>MATH!$CK$1464</f>
        <v>0</v>
      </c>
      <c r="BT34" s="23">
        <f>MATH!$CK$1545</f>
        <v>0</v>
      </c>
      <c r="BU34" s="23">
        <f>MATH!$CK$1626</f>
        <v>0</v>
      </c>
      <c r="BV34" s="23">
        <f>MATH!$CK$1707</f>
        <v>0</v>
      </c>
      <c r="BW34" s="23">
        <f>MATH!$CK$1788</f>
        <v>0</v>
      </c>
      <c r="BX34" s="482"/>
      <c r="BY34" t="str">
        <f t="shared" si="17"/>
        <v>Manipulating / Solving Equations</v>
      </c>
      <c r="BZ34" s="23">
        <f>MATH!$CK$66</f>
        <v>0</v>
      </c>
      <c r="CA34" s="23">
        <f>MATH!$CK$147</f>
        <v>0</v>
      </c>
      <c r="CB34" s="23">
        <f>MATH!$CK$228</f>
        <v>0</v>
      </c>
      <c r="CC34" s="23">
        <f>MATH!$CK$309</f>
        <v>0</v>
      </c>
      <c r="CD34" s="23">
        <f>MATH!$CK$390</f>
        <v>0</v>
      </c>
      <c r="CE34" s="23">
        <f>MATH!$CK$471</f>
        <v>0</v>
      </c>
      <c r="CF34" s="23">
        <f>MATH!$CK$552</f>
        <v>0</v>
      </c>
      <c r="CG34" s="23">
        <f>MATH!$CK$633</f>
        <v>0</v>
      </c>
      <c r="CH34" s="23">
        <f>MATH!$CK$714</f>
        <v>0</v>
      </c>
      <c r="CI34" s="23">
        <f>MATH!$CK$795</f>
        <v>0</v>
      </c>
      <c r="CJ34" s="23">
        <f>MATH!$CK$876</f>
        <v>0</v>
      </c>
      <c r="CK34" s="23">
        <f>MATH!$CK$957</f>
        <v>0</v>
      </c>
      <c r="CL34" s="23">
        <f>MATH!$CK$1038</f>
        <v>0</v>
      </c>
      <c r="CM34" s="23">
        <f>MATH!$CK$1119</f>
        <v>0</v>
      </c>
      <c r="CN34" s="23">
        <f>MATH!$CK$1200</f>
        <v>0</v>
      </c>
      <c r="CO34" s="23">
        <f>MATH!$CK$1281</f>
        <v>0</v>
      </c>
      <c r="CP34" s="23">
        <f>MATH!$CK$1362</f>
        <v>0</v>
      </c>
      <c r="CQ34" s="23">
        <f>MATH!$CK$1443</f>
        <v>0</v>
      </c>
      <c r="CR34" s="23">
        <f>MATH!$CK$1524</f>
        <v>0</v>
      </c>
      <c r="CS34" s="23">
        <f>MATH!$CK$1605</f>
        <v>0</v>
      </c>
      <c r="CT34" s="23">
        <f>MATH!$CK$1686</f>
        <v>0</v>
      </c>
      <c r="CU34" s="23">
        <f>MATH!$CK$1767</f>
        <v>0</v>
      </c>
      <c r="CV34" s="23">
        <f>MATH!$CK$1848</f>
        <v>0</v>
      </c>
      <c r="CW34" s="482"/>
      <c r="CX34" t="str">
        <f t="shared" si="19"/>
        <v>Manipulating / Solving Equations</v>
      </c>
      <c r="CY34" s="23">
        <f t="shared" si="20"/>
        <v>0</v>
      </c>
      <c r="CZ34" s="23">
        <f t="shared" si="21"/>
        <v>0</v>
      </c>
      <c r="DA34" s="23">
        <f t="shared" si="22"/>
        <v>0</v>
      </c>
      <c r="DB34" s="23">
        <f t="shared" si="23"/>
        <v>0</v>
      </c>
      <c r="DC34" s="23">
        <f t="shared" si="24"/>
        <v>0</v>
      </c>
      <c r="DD34" s="23">
        <f t="shared" si="25"/>
        <v>0</v>
      </c>
      <c r="DE34" s="23">
        <f t="shared" si="26"/>
        <v>0</v>
      </c>
      <c r="DF34" s="23">
        <f t="shared" si="27"/>
        <v>0</v>
      </c>
      <c r="DG34" s="23">
        <f t="shared" si="28"/>
        <v>0</v>
      </c>
      <c r="DH34" s="23">
        <f t="shared" si="29"/>
        <v>0</v>
      </c>
      <c r="DI34" s="23">
        <f t="shared" si="30"/>
        <v>0</v>
      </c>
      <c r="DJ34" s="23">
        <f t="shared" si="31"/>
        <v>0</v>
      </c>
      <c r="DK34" s="23">
        <f t="shared" si="32"/>
        <v>0</v>
      </c>
      <c r="DL34" s="23">
        <f t="shared" si="33"/>
        <v>0</v>
      </c>
      <c r="DM34" s="23">
        <f t="shared" si="34"/>
        <v>0</v>
      </c>
      <c r="DN34" s="23">
        <f t="shared" si="35"/>
        <v>0</v>
      </c>
      <c r="DO34" s="23">
        <f t="shared" si="36"/>
        <v>0</v>
      </c>
      <c r="DP34" s="23">
        <f t="shared" si="37"/>
        <v>0</v>
      </c>
      <c r="DQ34" s="23">
        <f t="shared" si="38"/>
        <v>0</v>
      </c>
      <c r="DR34" s="23">
        <f t="shared" si="39"/>
        <v>0</v>
      </c>
      <c r="DS34" s="23">
        <f t="shared" si="40"/>
        <v>0</v>
      </c>
      <c r="DT34" s="23">
        <f t="shared" si="41"/>
        <v>0</v>
      </c>
      <c r="DU34" s="23">
        <f t="shared" si="42"/>
        <v>0</v>
      </c>
      <c r="DV34" s="482"/>
      <c r="DW34" t="s">
        <v>138</v>
      </c>
      <c r="DX34" s="23">
        <f>SCIENCE!$BD$6</f>
        <v>0</v>
      </c>
      <c r="DY34" s="23">
        <f>SCIENCE!$BD$47</f>
        <v>0</v>
      </c>
      <c r="DZ34" s="23">
        <f>SCIENCE!$BD$88</f>
        <v>0</v>
      </c>
      <c r="EA34" s="23">
        <f>SCIENCE!$BD$129</f>
        <v>0</v>
      </c>
      <c r="EB34" s="23">
        <f>SCIENCE!$BD$170</f>
        <v>0</v>
      </c>
      <c r="EC34" s="23">
        <f>SCIENCE!$BD$211</f>
        <v>0</v>
      </c>
      <c r="ED34" s="23">
        <f>SCIENCE!$BD$252</f>
        <v>0</v>
      </c>
      <c r="EE34" s="23">
        <f>SCIENCE!$BD$293</f>
        <v>0</v>
      </c>
      <c r="EF34" s="23">
        <f>SCIENCE!$BD$334</f>
        <v>0</v>
      </c>
      <c r="EG34" s="23">
        <f>SCIENCE!$BD$375</f>
        <v>0</v>
      </c>
      <c r="EH34" s="23">
        <f>SCIENCE!$BD$416</f>
        <v>0</v>
      </c>
      <c r="EI34" s="23">
        <f>SCIENCE!$BD$457</f>
        <v>0</v>
      </c>
      <c r="EJ34" s="23">
        <f>SCIENCE!$BD$498</f>
        <v>0</v>
      </c>
      <c r="EK34" s="23">
        <f>SCIENCE!$BD$539</f>
        <v>0</v>
      </c>
      <c r="EL34" s="23">
        <f>SCIENCE!$BD$580</f>
        <v>0</v>
      </c>
      <c r="EM34" s="23">
        <f>SCIENCE!$BD$621</f>
        <v>0</v>
      </c>
      <c r="EN34" s="23">
        <f>SCIENCE!$BD$662</f>
        <v>0</v>
      </c>
      <c r="EO34" s="23">
        <f>SCIENCE!$BD$703</f>
        <v>0</v>
      </c>
      <c r="EP34" s="23">
        <f>SCIENCE!$BD$744</f>
        <v>0</v>
      </c>
      <c r="EQ34" s="23">
        <f>SCIENCE!$BD$785</f>
        <v>0</v>
      </c>
      <c r="ER34" s="23">
        <f>SCIENCE!$BD$826</f>
        <v>0</v>
      </c>
      <c r="ES34" s="23">
        <f>SCIENCE!$BD$867</f>
        <v>0</v>
      </c>
      <c r="ET34" s="23">
        <f>SCIENCE!$BD$908</f>
        <v>0</v>
      </c>
      <c r="EU34" s="482"/>
      <c r="FA34" s="77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5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5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27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1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4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76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3" t="str">
        <f t="shared" ref="FJ34:GF34" si="49">IF(ISNUMBER(SEARCH("S*",FJ$17)),FJ20,"")</f>
        <v/>
      </c>
      <c r="FK34" s="23" t="str">
        <f t="shared" si="49"/>
        <v/>
      </c>
      <c r="FL34" s="23" t="str">
        <f t="shared" si="49"/>
        <v/>
      </c>
      <c r="FM34" s="23" t="str">
        <f t="shared" si="49"/>
        <v/>
      </c>
      <c r="FN34" s="23" t="str">
        <f t="shared" si="49"/>
        <v/>
      </c>
      <c r="FO34" s="23" t="str">
        <f t="shared" si="49"/>
        <v/>
      </c>
      <c r="FP34" s="23" t="str">
        <f t="shared" si="49"/>
        <v/>
      </c>
      <c r="FQ34" s="23" t="str">
        <f t="shared" si="49"/>
        <v/>
      </c>
      <c r="FR34" s="23" t="str">
        <f t="shared" si="49"/>
        <v/>
      </c>
      <c r="FS34" s="23" t="str">
        <f t="shared" si="49"/>
        <v/>
      </c>
      <c r="FT34" s="23" t="str">
        <f t="shared" si="49"/>
        <v/>
      </c>
      <c r="FU34" s="23" t="str">
        <f t="shared" si="49"/>
        <v/>
      </c>
      <c r="FV34" s="23" t="str">
        <f t="shared" si="49"/>
        <v/>
      </c>
      <c r="FW34" s="23" t="str">
        <f t="shared" si="49"/>
        <v/>
      </c>
      <c r="FX34" s="23" t="str">
        <f t="shared" si="49"/>
        <v/>
      </c>
      <c r="FY34" s="23" t="str">
        <f t="shared" si="49"/>
        <v/>
      </c>
      <c r="FZ34" s="23" t="str">
        <f t="shared" si="49"/>
        <v/>
      </c>
      <c r="GA34" s="23" t="str">
        <f t="shared" si="49"/>
        <v/>
      </c>
      <c r="GB34" s="23" t="str">
        <f t="shared" si="49"/>
        <v/>
      </c>
      <c r="GC34" s="23" t="str">
        <f t="shared" si="49"/>
        <v/>
      </c>
      <c r="GD34" s="23" t="str">
        <f t="shared" si="49"/>
        <v/>
      </c>
      <c r="GE34" s="23" t="str">
        <f t="shared" si="49"/>
        <v/>
      </c>
      <c r="GF34" s="23" t="str">
        <f t="shared" si="49"/>
        <v/>
      </c>
    </row>
    <row r="35" spans="2:188" ht="14.65" thickBot="1" x14ac:dyDescent="0.5">
      <c r="B35" t="s">
        <v>544</v>
      </c>
      <c r="C35" s="23">
        <f>READ!$BC$6</f>
        <v>0</v>
      </c>
      <c r="D35" s="23">
        <f>READ!$BC$59</f>
        <v>0</v>
      </c>
      <c r="E35" s="23">
        <f>READ!$BC$112</f>
        <v>0</v>
      </c>
      <c r="F35" s="23">
        <f>READ!$BC$165</f>
        <v>0</v>
      </c>
      <c r="G35" s="23">
        <f>READ!$BC$218</f>
        <v>0</v>
      </c>
      <c r="H35" s="23">
        <f>READ!$BC$271</f>
        <v>0</v>
      </c>
      <c r="I35" s="23">
        <f>READ!$BC$324</f>
        <v>0</v>
      </c>
      <c r="J35" s="23">
        <f>READ!$BC$377</f>
        <v>0</v>
      </c>
      <c r="K35" s="23">
        <f>READ!$BC$430</f>
        <v>0</v>
      </c>
      <c r="L35" s="23">
        <f>READ!$BC$483</f>
        <v>0</v>
      </c>
      <c r="M35" s="23">
        <f>READ!$BC$536</f>
        <v>0</v>
      </c>
      <c r="N35" s="23">
        <f>READ!$BC$589</f>
        <v>0</v>
      </c>
      <c r="O35" s="23">
        <f>READ!$BC$642</f>
        <v>0</v>
      </c>
      <c r="P35" s="23">
        <f>READ!$BC$695</f>
        <v>0</v>
      </c>
      <c r="Q35" s="23">
        <f>READ!$BC$748</f>
        <v>0</v>
      </c>
      <c r="R35" s="23">
        <f>READ!$BC$801</f>
        <v>0</v>
      </c>
      <c r="S35" s="23">
        <f>READ!$BC$854</f>
        <v>0</v>
      </c>
      <c r="T35" s="23">
        <f>READ!$BC$907</f>
        <v>0</v>
      </c>
      <c r="U35" s="23">
        <f>READ!$BC$960</f>
        <v>0</v>
      </c>
      <c r="V35" s="23">
        <f>READ!$BC$1013</f>
        <v>0</v>
      </c>
      <c r="W35" s="23">
        <f>READ!$BC$1066</f>
        <v>0</v>
      </c>
      <c r="X35" s="23">
        <f>READ!$BC$1119</f>
        <v>0</v>
      </c>
      <c r="Y35" s="23">
        <f>READ!$BC$1172</f>
        <v>0</v>
      </c>
      <c r="Z35" s="482"/>
      <c r="AA35" t="s">
        <v>40</v>
      </c>
      <c r="AB35" s="23">
        <f>WRITE!$BL$6</f>
        <v>0</v>
      </c>
      <c r="AC35" s="23">
        <f>WRITE!$BL$82</f>
        <v>0</v>
      </c>
      <c r="AD35" s="23">
        <f>WRITE!$BL$158</f>
        <v>0</v>
      </c>
      <c r="AE35" s="23">
        <f>WRITE!$BL$234</f>
        <v>0</v>
      </c>
      <c r="AF35" s="23">
        <f>WRITE!$BL$310</f>
        <v>0</v>
      </c>
      <c r="AG35" s="23">
        <f>WRITE!$BL$386</f>
        <v>0</v>
      </c>
      <c r="AH35" s="23">
        <f>WRITE!$BL$462</f>
        <v>0</v>
      </c>
      <c r="AI35" s="23">
        <f>WRITE!$BL$538</f>
        <v>0</v>
      </c>
      <c r="AJ35" s="23">
        <f>WRITE!$BL$614</f>
        <v>0</v>
      </c>
      <c r="AK35" s="23">
        <f>WRITE!$BL$690</f>
        <v>0</v>
      </c>
      <c r="AL35" s="23">
        <f>WRITE!$BL$766</f>
        <v>0</v>
      </c>
      <c r="AM35" s="23">
        <f>WRITE!$BL$842</f>
        <v>0</v>
      </c>
      <c r="AN35" s="23">
        <f>WRITE!$BL$918</f>
        <v>0</v>
      </c>
      <c r="AO35" s="23">
        <f>WRITE!$BL$994</f>
        <v>0</v>
      </c>
      <c r="AP35" s="23">
        <f>WRITE!$BL$1070</f>
        <v>0</v>
      </c>
      <c r="AQ35" s="23">
        <f>WRITE!$BL$1146</f>
        <v>0</v>
      </c>
      <c r="AR35" s="23">
        <f>WRITE!$BL$1222</f>
        <v>0</v>
      </c>
      <c r="AS35" s="23">
        <f>WRITE!$BL$1298</f>
        <v>0</v>
      </c>
      <c r="AT35" s="23">
        <f>WRITE!$BL$1374</f>
        <v>0</v>
      </c>
      <c r="AU35" s="23">
        <f>WRITE!$BL$1450</f>
        <v>0</v>
      </c>
      <c r="AV35" s="23">
        <f>WRITE!$BL$1526</f>
        <v>0</v>
      </c>
      <c r="AW35" s="23">
        <f>WRITE!$BL$1602</f>
        <v>0</v>
      </c>
      <c r="AX35" s="23">
        <f>WRITE!$BL$1678</f>
        <v>0</v>
      </c>
      <c r="AY35" s="482"/>
      <c r="AZ35" t="s">
        <v>80</v>
      </c>
      <c r="BA35" s="23">
        <f>MATH!$CL$6</f>
        <v>0</v>
      </c>
      <c r="BB35" s="23">
        <f>MATH!$CL$87</f>
        <v>0</v>
      </c>
      <c r="BC35" s="23">
        <f>MATH!$CL$168</f>
        <v>0</v>
      </c>
      <c r="BD35" s="23">
        <f>MATH!$CL$249</f>
        <v>0</v>
      </c>
      <c r="BE35" s="23">
        <f>MATH!$CL$330</f>
        <v>0</v>
      </c>
      <c r="BF35" s="23">
        <f>MATH!$CL$411</f>
        <v>0</v>
      </c>
      <c r="BG35" s="23">
        <f>MATH!$CL$492</f>
        <v>0</v>
      </c>
      <c r="BH35" s="23">
        <f>MATH!$CL$573</f>
        <v>0</v>
      </c>
      <c r="BI35" s="23">
        <f>MATH!$CL$654</f>
        <v>0</v>
      </c>
      <c r="BJ35" s="23">
        <f>MATH!$CL$735</f>
        <v>0</v>
      </c>
      <c r="BK35" s="23">
        <f>MATH!$CL$816</f>
        <v>0</v>
      </c>
      <c r="BL35" s="23">
        <f>MATH!$CL$897</f>
        <v>0</v>
      </c>
      <c r="BM35" s="23">
        <f>MATH!$CL$978</f>
        <v>0</v>
      </c>
      <c r="BN35" s="23">
        <f>MATH!$CL$1059</f>
        <v>0</v>
      </c>
      <c r="BO35" s="23">
        <f>MATH!$CL$1140</f>
        <v>0</v>
      </c>
      <c r="BP35" s="23">
        <f>MATH!$CL$1221</f>
        <v>0</v>
      </c>
      <c r="BQ35" s="23">
        <f>MATH!$CL$1302</f>
        <v>0</v>
      </c>
      <c r="BR35" s="23">
        <f>MATH!$CL$1383</f>
        <v>0</v>
      </c>
      <c r="BS35" s="23">
        <f>MATH!$CL$1464</f>
        <v>0</v>
      </c>
      <c r="BT35" s="23">
        <f>MATH!$CL$1545</f>
        <v>0</v>
      </c>
      <c r="BU35" s="23">
        <f>MATH!$CL$1626</f>
        <v>0</v>
      </c>
      <c r="BV35" s="23">
        <f>MATH!$CL$1707</f>
        <v>0</v>
      </c>
      <c r="BW35" s="23">
        <f>MATH!$CL$1788</f>
        <v>0</v>
      </c>
      <c r="BX35" s="482"/>
      <c r="BY35" t="str">
        <f t="shared" si="17"/>
        <v>Factoring</v>
      </c>
      <c r="BZ35" s="23">
        <f>MATH!$CL$66</f>
        <v>0</v>
      </c>
      <c r="CA35" s="23">
        <f>MATH!$CL$147</f>
        <v>0</v>
      </c>
      <c r="CB35" s="23">
        <f>MATH!$CL$228</f>
        <v>0</v>
      </c>
      <c r="CC35" s="23">
        <f>MATH!$CL$309</f>
        <v>0</v>
      </c>
      <c r="CD35" s="23">
        <f>MATH!$CL$390</f>
        <v>0</v>
      </c>
      <c r="CE35" s="23">
        <f>MATH!$CL$471</f>
        <v>0</v>
      </c>
      <c r="CF35" s="23">
        <f>MATH!$CL$552</f>
        <v>0</v>
      </c>
      <c r="CG35" s="23">
        <f>MATH!$CL$633</f>
        <v>0</v>
      </c>
      <c r="CH35" s="23">
        <f>MATH!$CL$714</f>
        <v>0</v>
      </c>
      <c r="CI35" s="23">
        <f>MATH!$CL$795</f>
        <v>0</v>
      </c>
      <c r="CJ35" s="23">
        <f>MATH!$CL$876</f>
        <v>0</v>
      </c>
      <c r="CK35" s="23">
        <f>MATH!$CL$957</f>
        <v>0</v>
      </c>
      <c r="CL35" s="23">
        <f>MATH!$CL$1038</f>
        <v>0</v>
      </c>
      <c r="CM35" s="23">
        <f>MATH!$CL$1119</f>
        <v>0</v>
      </c>
      <c r="CN35" s="23">
        <f>MATH!$CL$1200</f>
        <v>0</v>
      </c>
      <c r="CO35" s="23">
        <f>MATH!$CL$1281</f>
        <v>0</v>
      </c>
      <c r="CP35" s="23">
        <f>MATH!$CL$1362</f>
        <v>0</v>
      </c>
      <c r="CQ35" s="23">
        <f>MATH!$CL$1443</f>
        <v>0</v>
      </c>
      <c r="CR35" s="23">
        <f>MATH!$CL$1524</f>
        <v>0</v>
      </c>
      <c r="CS35" s="23">
        <f>MATH!$CL$1605</f>
        <v>0</v>
      </c>
      <c r="CT35" s="23">
        <f>MATH!$CL$1686</f>
        <v>0</v>
      </c>
      <c r="CU35" s="23">
        <f>MATH!$CL$1767</f>
        <v>0</v>
      </c>
      <c r="CV35" s="23">
        <f>MATH!$CL$1848</f>
        <v>0</v>
      </c>
      <c r="CW35" s="482"/>
      <c r="CX35" t="str">
        <f>AZ35</f>
        <v>Factoring</v>
      </c>
      <c r="CY35" s="23">
        <f t="shared" si="20"/>
        <v>0</v>
      </c>
      <c r="CZ35" s="23">
        <f t="shared" si="21"/>
        <v>0</v>
      </c>
      <c r="DA35" s="23">
        <f t="shared" si="22"/>
        <v>0</v>
      </c>
      <c r="DB35" s="23">
        <f t="shared" si="23"/>
        <v>0</v>
      </c>
      <c r="DC35" s="23">
        <f t="shared" si="24"/>
        <v>0</v>
      </c>
      <c r="DD35" s="23">
        <f t="shared" si="25"/>
        <v>0</v>
      </c>
      <c r="DE35" s="23">
        <f t="shared" si="26"/>
        <v>0</v>
      </c>
      <c r="DF35" s="23">
        <f t="shared" si="27"/>
        <v>0</v>
      </c>
      <c r="DG35" s="23">
        <f t="shared" si="28"/>
        <v>0</v>
      </c>
      <c r="DH35" s="23">
        <f t="shared" si="29"/>
        <v>0</v>
      </c>
      <c r="DI35" s="23">
        <f t="shared" si="30"/>
        <v>0</v>
      </c>
      <c r="DJ35" s="23">
        <f t="shared" si="31"/>
        <v>0</v>
      </c>
      <c r="DK35" s="23">
        <f t="shared" si="32"/>
        <v>0</v>
      </c>
      <c r="DL35" s="23">
        <f t="shared" si="33"/>
        <v>0</v>
      </c>
      <c r="DM35" s="23">
        <f t="shared" si="34"/>
        <v>0</v>
      </c>
      <c r="DN35" s="23">
        <f t="shared" si="35"/>
        <v>0</v>
      </c>
      <c r="DO35" s="23">
        <f t="shared" si="36"/>
        <v>0</v>
      </c>
      <c r="DP35" s="23">
        <f t="shared" si="37"/>
        <v>0</v>
      </c>
      <c r="DQ35" s="23">
        <f t="shared" si="38"/>
        <v>0</v>
      </c>
      <c r="DR35" s="23">
        <f t="shared" si="39"/>
        <v>0</v>
      </c>
      <c r="DS35" s="23">
        <f t="shared" si="40"/>
        <v>0</v>
      </c>
      <c r="DT35" s="23">
        <f t="shared" si="41"/>
        <v>0</v>
      </c>
      <c r="DU35" s="23">
        <f t="shared" si="42"/>
        <v>0</v>
      </c>
      <c r="DV35" s="482"/>
      <c r="DW35" t="s">
        <v>139</v>
      </c>
      <c r="DX35" s="23">
        <f>SCIENCE!$BE$6</f>
        <v>0</v>
      </c>
      <c r="DY35" s="23">
        <f>SCIENCE!$BE$47</f>
        <v>0</v>
      </c>
      <c r="DZ35" s="23">
        <f>SCIENCE!$BE$88</f>
        <v>0</v>
      </c>
      <c r="EA35" s="23">
        <f>SCIENCE!$BE$129</f>
        <v>0</v>
      </c>
      <c r="EB35" s="23">
        <f>SCIENCE!$BE$170</f>
        <v>0</v>
      </c>
      <c r="EC35" s="23">
        <f>SCIENCE!$BE$211</f>
        <v>0</v>
      </c>
      <c r="ED35" s="23">
        <f>SCIENCE!$BE$252</f>
        <v>0</v>
      </c>
      <c r="EE35" s="23">
        <f>SCIENCE!$BE$293</f>
        <v>0</v>
      </c>
      <c r="EF35" s="23">
        <f>SCIENCE!$BE$334</f>
        <v>0</v>
      </c>
      <c r="EG35" s="23">
        <f>SCIENCE!$BE$375</f>
        <v>0</v>
      </c>
      <c r="EH35" s="23">
        <f>SCIENCE!$BE$416</f>
        <v>0</v>
      </c>
      <c r="EI35" s="23">
        <f>SCIENCE!$BE$457</f>
        <v>0</v>
      </c>
      <c r="EJ35" s="23">
        <f>SCIENCE!$BE$498</f>
        <v>0</v>
      </c>
      <c r="EK35" s="23">
        <f>SCIENCE!$BE$539</f>
        <v>0</v>
      </c>
      <c r="EL35" s="23">
        <f>SCIENCE!$BE$580</f>
        <v>0</v>
      </c>
      <c r="EM35" s="23">
        <f>SCIENCE!$BE$621</f>
        <v>0</v>
      </c>
      <c r="EN35" s="23">
        <f>SCIENCE!$BE$662</f>
        <v>0</v>
      </c>
      <c r="EO35" s="23">
        <f>SCIENCE!$BE$703</f>
        <v>0</v>
      </c>
      <c r="EP35" s="23">
        <f>SCIENCE!$BE$744</f>
        <v>0</v>
      </c>
      <c r="EQ35" s="23">
        <f>SCIENCE!$BE$785</f>
        <v>0</v>
      </c>
      <c r="ER35" s="23">
        <f>SCIENCE!$BE$826</f>
        <v>0</v>
      </c>
      <c r="ES35" s="23">
        <f>SCIENCE!$BE$867</f>
        <v>0</v>
      </c>
      <c r="ET35" s="23">
        <f>SCIENCE!$BE$908</f>
        <v>0</v>
      </c>
      <c r="EU35" s="482"/>
      <c r="FA35" s="78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28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28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29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0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1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79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3" t="str">
        <f t="shared" ref="FJ35:GF35" si="50">IF(ISNUMBER(SEARCH("S*",FJ$17)),FJ21,"")</f>
        <v/>
      </c>
      <c r="FK35" s="23" t="str">
        <f t="shared" si="50"/>
        <v/>
      </c>
      <c r="FL35" s="23" t="str">
        <f t="shared" si="50"/>
        <v/>
      </c>
      <c r="FM35" s="23" t="str">
        <f t="shared" si="50"/>
        <v/>
      </c>
      <c r="FN35" s="23" t="str">
        <f t="shared" si="50"/>
        <v/>
      </c>
      <c r="FO35" s="23" t="str">
        <f t="shared" si="50"/>
        <v/>
      </c>
      <c r="FP35" s="23" t="str">
        <f t="shared" si="50"/>
        <v/>
      </c>
      <c r="FQ35" s="23" t="str">
        <f t="shared" si="50"/>
        <v/>
      </c>
      <c r="FR35" s="23" t="str">
        <f t="shared" si="50"/>
        <v/>
      </c>
      <c r="FS35" s="23" t="str">
        <f t="shared" si="50"/>
        <v/>
      </c>
      <c r="FT35" s="23" t="str">
        <f t="shared" si="50"/>
        <v/>
      </c>
      <c r="FU35" s="23" t="str">
        <f t="shared" si="50"/>
        <v/>
      </c>
      <c r="FV35" s="23" t="str">
        <f t="shared" si="50"/>
        <v/>
      </c>
      <c r="FW35" s="23" t="str">
        <f t="shared" si="50"/>
        <v/>
      </c>
      <c r="FX35" s="23" t="str">
        <f t="shared" si="50"/>
        <v/>
      </c>
      <c r="FY35" s="23" t="str">
        <f t="shared" si="50"/>
        <v/>
      </c>
      <c r="FZ35" s="23" t="str">
        <f t="shared" si="50"/>
        <v/>
      </c>
      <c r="GA35" s="23" t="str">
        <f t="shared" si="50"/>
        <v/>
      </c>
      <c r="GB35" s="23" t="str">
        <f t="shared" si="50"/>
        <v/>
      </c>
      <c r="GC35" s="23" t="str">
        <f t="shared" si="50"/>
        <v/>
      </c>
      <c r="GD35" s="23" t="str">
        <f t="shared" si="50"/>
        <v/>
      </c>
      <c r="GE35" s="23" t="str">
        <f t="shared" si="50"/>
        <v/>
      </c>
      <c r="GF35" s="23" t="str">
        <f t="shared" si="50"/>
        <v/>
      </c>
    </row>
    <row r="36" spans="2:188" ht="15" thickTop="1" thickBot="1" x14ac:dyDescent="0.5">
      <c r="B36" t="s">
        <v>26</v>
      </c>
      <c r="C36" s="23">
        <f>READ!$BD$6</f>
        <v>0</v>
      </c>
      <c r="D36" s="23">
        <f>READ!$BD$59</f>
        <v>0</v>
      </c>
      <c r="E36" s="23">
        <f>READ!$BD$112</f>
        <v>0</v>
      </c>
      <c r="F36" s="23">
        <f>READ!$BD$165</f>
        <v>0</v>
      </c>
      <c r="G36" s="23">
        <f>READ!$BD$218</f>
        <v>0</v>
      </c>
      <c r="H36" s="23">
        <f>READ!$BD$271</f>
        <v>0</v>
      </c>
      <c r="I36" s="23">
        <f>READ!$BD$324</f>
        <v>0</v>
      </c>
      <c r="J36" s="23">
        <f>READ!$BD$377</f>
        <v>0</v>
      </c>
      <c r="K36" s="23">
        <f>READ!$BD$430</f>
        <v>0</v>
      </c>
      <c r="L36" s="23">
        <f>READ!$BD$483</f>
        <v>0</v>
      </c>
      <c r="M36" s="23">
        <f>READ!$BD$536</f>
        <v>0</v>
      </c>
      <c r="N36" s="23">
        <f>READ!$BD$589</f>
        <v>0</v>
      </c>
      <c r="O36" s="23">
        <f>READ!$BD$642</f>
        <v>0</v>
      </c>
      <c r="P36" s="23">
        <f>READ!$BD$695</f>
        <v>0</v>
      </c>
      <c r="Q36" s="23">
        <f>READ!$BD$748</f>
        <v>0</v>
      </c>
      <c r="R36" s="23">
        <f>READ!$BD$801</f>
        <v>0</v>
      </c>
      <c r="S36" s="23">
        <f>READ!$BD$854</f>
        <v>0</v>
      </c>
      <c r="T36" s="23">
        <f>READ!$BD$907</f>
        <v>0</v>
      </c>
      <c r="U36" s="23">
        <f>READ!$BD$960</f>
        <v>0</v>
      </c>
      <c r="V36" s="23">
        <f>READ!$BD$1013</f>
        <v>0</v>
      </c>
      <c r="W36" s="23">
        <f>READ!$BD$1066</f>
        <v>0</v>
      </c>
      <c r="X36" s="23">
        <f>READ!$BD$1119</f>
        <v>0</v>
      </c>
      <c r="Y36" s="23">
        <f>READ!$BD$1172</f>
        <v>0</v>
      </c>
      <c r="Z36" s="482"/>
      <c r="AA36" t="s">
        <v>30</v>
      </c>
      <c r="AB36" s="23">
        <f>WRITE!$BM$6</f>
        <v>0</v>
      </c>
      <c r="AC36" s="23">
        <f>WRITE!$BM$82</f>
        <v>0</v>
      </c>
      <c r="AD36" s="23">
        <f>WRITE!$BM$158</f>
        <v>0</v>
      </c>
      <c r="AE36" s="23">
        <f>WRITE!$BM$234</f>
        <v>0</v>
      </c>
      <c r="AF36" s="23">
        <f>WRITE!$BM$310</f>
        <v>0</v>
      </c>
      <c r="AG36" s="23">
        <f>WRITE!$BM$386</f>
        <v>0</v>
      </c>
      <c r="AH36" s="23">
        <f>WRITE!$BM$462</f>
        <v>0</v>
      </c>
      <c r="AI36" s="23">
        <f>WRITE!$BM$538</f>
        <v>0</v>
      </c>
      <c r="AJ36" s="23">
        <f>WRITE!$BM$614</f>
        <v>0</v>
      </c>
      <c r="AK36" s="23">
        <f>WRITE!$BM$690</f>
        <v>0</v>
      </c>
      <c r="AL36" s="23">
        <f>WRITE!$BM$766</f>
        <v>0</v>
      </c>
      <c r="AM36" s="23">
        <f>WRITE!$BM$842</f>
        <v>0</v>
      </c>
      <c r="AN36" s="23">
        <f>WRITE!$BM$918</f>
        <v>0</v>
      </c>
      <c r="AO36" s="23">
        <f>WRITE!$BM$994</f>
        <v>0</v>
      </c>
      <c r="AP36" s="23">
        <f>WRITE!$BM$1070</f>
        <v>0</v>
      </c>
      <c r="AQ36" s="23">
        <f>WRITE!$BM$1146</f>
        <v>0</v>
      </c>
      <c r="AR36" s="23">
        <f>WRITE!$BM$1222</f>
        <v>0</v>
      </c>
      <c r="AS36" s="23">
        <f>WRITE!$BM$1298</f>
        <v>0</v>
      </c>
      <c r="AT36" s="23">
        <f>WRITE!$BM$1374</f>
        <v>0</v>
      </c>
      <c r="AU36" s="23">
        <f>WRITE!$BM$1450</f>
        <v>0</v>
      </c>
      <c r="AV36" s="23">
        <f>WRITE!$BM$1526</f>
        <v>0</v>
      </c>
      <c r="AW36" s="23">
        <f>WRITE!$BM$1602</f>
        <v>0</v>
      </c>
      <c r="AX36" s="23">
        <f>WRITE!$BM$1678</f>
        <v>0</v>
      </c>
      <c r="AY36" s="482"/>
      <c r="AZ36" t="s">
        <v>573</v>
      </c>
      <c r="BA36" s="23">
        <f>MATH!$CM$6</f>
        <v>0</v>
      </c>
      <c r="BB36" s="23">
        <f>MATH!$CM$87</f>
        <v>0</v>
      </c>
      <c r="BC36" s="23">
        <f>MATH!$CM$168</f>
        <v>0</v>
      </c>
      <c r="BD36" s="23">
        <f>MATH!$CM$249</f>
        <v>0</v>
      </c>
      <c r="BE36" s="23">
        <f>MATH!$CM$330</f>
        <v>0</v>
      </c>
      <c r="BF36" s="23">
        <f>MATH!$CM$411</f>
        <v>0</v>
      </c>
      <c r="BG36" s="23">
        <f>MATH!$CM$492</f>
        <v>0</v>
      </c>
      <c r="BH36" s="23">
        <f>MATH!$CM$573</f>
        <v>0</v>
      </c>
      <c r="BI36" s="23">
        <f>MATH!$CM$654</f>
        <v>0</v>
      </c>
      <c r="BJ36" s="23">
        <f>MATH!$CM$735</f>
        <v>0</v>
      </c>
      <c r="BK36" s="23">
        <f>MATH!$CM$816</f>
        <v>0</v>
      </c>
      <c r="BL36" s="23">
        <f>MATH!$CM$897</f>
        <v>0</v>
      </c>
      <c r="BM36" s="23">
        <f>MATH!$CM$978</f>
        <v>0</v>
      </c>
      <c r="BN36" s="23">
        <f>MATH!$CM$1059</f>
        <v>0</v>
      </c>
      <c r="BO36" s="23">
        <f>MATH!$CM$1140</f>
        <v>0</v>
      </c>
      <c r="BP36" s="23">
        <f>MATH!$CM$1221</f>
        <v>0</v>
      </c>
      <c r="BQ36" s="23">
        <f>MATH!$CM$1302</f>
        <v>0</v>
      </c>
      <c r="BR36" s="23">
        <f>MATH!$CM$1383</f>
        <v>0</v>
      </c>
      <c r="BS36" s="23">
        <f>MATH!$CM$1464</f>
        <v>0</v>
      </c>
      <c r="BT36" s="23">
        <f>MATH!$CM$1545</f>
        <v>0</v>
      </c>
      <c r="BU36" s="23">
        <f>MATH!$CM$1626</f>
        <v>0</v>
      </c>
      <c r="BV36" s="23">
        <f>MATH!$CM$1707</f>
        <v>0</v>
      </c>
      <c r="BW36" s="23">
        <f>MATH!$CM$1788</f>
        <v>0</v>
      </c>
      <c r="BX36" s="482"/>
      <c r="BY36" t="str">
        <f t="shared" si="17"/>
        <v>Complex Equations</v>
      </c>
      <c r="BZ36" s="23">
        <f>MATH!$CM$66</f>
        <v>0</v>
      </c>
      <c r="CA36" s="23">
        <f>MATH!$CM$147</f>
        <v>0</v>
      </c>
      <c r="CB36" s="23">
        <f>MATH!$CM$228</f>
        <v>0</v>
      </c>
      <c r="CC36" s="23">
        <f>MATH!$CM$309</f>
        <v>0</v>
      </c>
      <c r="CD36" s="23">
        <f>MATH!$CM$390</f>
        <v>0</v>
      </c>
      <c r="CE36" s="23">
        <f>MATH!$CM$471</f>
        <v>0</v>
      </c>
      <c r="CF36" s="23">
        <f>MATH!$CM$552</f>
        <v>0</v>
      </c>
      <c r="CG36" s="23">
        <f>MATH!$CM$633</f>
        <v>0</v>
      </c>
      <c r="CH36" s="23">
        <f>MATH!$CM$714</f>
        <v>0</v>
      </c>
      <c r="CI36" s="23">
        <f>MATH!$CM$795</f>
        <v>0</v>
      </c>
      <c r="CJ36" s="23">
        <f>MATH!$CM$876</f>
        <v>0</v>
      </c>
      <c r="CK36" s="23">
        <f>MATH!$CM$957</f>
        <v>0</v>
      </c>
      <c r="CL36" s="23">
        <f>MATH!$CM$1038</f>
        <v>0</v>
      </c>
      <c r="CM36" s="23">
        <f>MATH!$CM$1119</f>
        <v>0</v>
      </c>
      <c r="CN36" s="23">
        <f>MATH!$CM$1200</f>
        <v>0</v>
      </c>
      <c r="CO36" s="23">
        <f>MATH!$CM$1281</f>
        <v>0</v>
      </c>
      <c r="CP36" s="23">
        <f>MATH!$CM$1362</f>
        <v>0</v>
      </c>
      <c r="CQ36" s="23">
        <f>MATH!$CM$1443</f>
        <v>0</v>
      </c>
      <c r="CR36" s="23">
        <f>MATH!$CM$1524</f>
        <v>0</v>
      </c>
      <c r="CS36" s="23">
        <f>MATH!$CM$1605</f>
        <v>0</v>
      </c>
      <c r="CT36" s="23">
        <f>MATH!$CM$1686</f>
        <v>0</v>
      </c>
      <c r="CU36" s="23">
        <f>MATH!$CM$1767</f>
        <v>0</v>
      </c>
      <c r="CV36" s="23">
        <f>MATH!$CM$1848</f>
        <v>0</v>
      </c>
      <c r="CW36" s="482"/>
      <c r="CX36" t="str">
        <f t="shared" si="19"/>
        <v>Complex Equations</v>
      </c>
      <c r="CY36" s="23">
        <f t="shared" si="20"/>
        <v>0</v>
      </c>
      <c r="CZ36" s="23">
        <f t="shared" si="21"/>
        <v>0</v>
      </c>
      <c r="DA36" s="23">
        <f t="shared" si="22"/>
        <v>0</v>
      </c>
      <c r="DB36" s="23">
        <f t="shared" si="23"/>
        <v>0</v>
      </c>
      <c r="DC36" s="23">
        <f t="shared" si="24"/>
        <v>0</v>
      </c>
      <c r="DD36" s="23">
        <f t="shared" si="25"/>
        <v>0</v>
      </c>
      <c r="DE36" s="23">
        <f t="shared" si="26"/>
        <v>0</v>
      </c>
      <c r="DF36" s="23">
        <f t="shared" si="27"/>
        <v>0</v>
      </c>
      <c r="DG36" s="23">
        <f t="shared" si="28"/>
        <v>0</v>
      </c>
      <c r="DH36" s="23">
        <f t="shared" si="29"/>
        <v>0</v>
      </c>
      <c r="DI36" s="23">
        <f t="shared" si="30"/>
        <v>0</v>
      </c>
      <c r="DJ36" s="23">
        <f t="shared" si="31"/>
        <v>0</v>
      </c>
      <c r="DK36" s="23">
        <f t="shared" si="32"/>
        <v>0</v>
      </c>
      <c r="DL36" s="23">
        <f t="shared" si="33"/>
        <v>0</v>
      </c>
      <c r="DM36" s="23">
        <f t="shared" si="34"/>
        <v>0</v>
      </c>
      <c r="DN36" s="23">
        <f t="shared" si="35"/>
        <v>0</v>
      </c>
      <c r="DO36" s="23">
        <f t="shared" si="36"/>
        <v>0</v>
      </c>
      <c r="DP36" s="23">
        <f t="shared" si="37"/>
        <v>0</v>
      </c>
      <c r="DQ36" s="23">
        <f t="shared" si="38"/>
        <v>0</v>
      </c>
      <c r="DR36" s="23">
        <f t="shared" si="39"/>
        <v>0</v>
      </c>
      <c r="DS36" s="23">
        <f t="shared" si="40"/>
        <v>0</v>
      </c>
      <c r="DT36" s="23">
        <f t="shared" si="41"/>
        <v>0</v>
      </c>
      <c r="DU36" s="23">
        <f t="shared" si="42"/>
        <v>0</v>
      </c>
      <c r="DV36" s="482"/>
      <c r="DW36" t="s">
        <v>466</v>
      </c>
      <c r="DX36" s="25">
        <f>SCIENCE!AI13</f>
        <v>0</v>
      </c>
      <c r="DY36" s="25">
        <f>SCIENCE!AI54</f>
        <v>0</v>
      </c>
      <c r="DZ36" s="25">
        <f>SCIENCE!AI95</f>
        <v>0</v>
      </c>
      <c r="EA36" s="25">
        <f>SCIENCE!AI136</f>
        <v>0</v>
      </c>
      <c r="EB36" s="25">
        <f>SCIENCE!AI177</f>
        <v>0</v>
      </c>
      <c r="EC36" s="25">
        <f>SCIENCE!AI218</f>
        <v>0</v>
      </c>
      <c r="ED36" s="25">
        <f>SCIENCE!AI259</f>
        <v>0</v>
      </c>
      <c r="EE36" s="25">
        <f>SCIENCE!AI300</f>
        <v>0</v>
      </c>
      <c r="EF36" s="25">
        <f>SCIENCE!AI341</f>
        <v>0</v>
      </c>
      <c r="EG36" s="25">
        <f>SCIENCE!AI382</f>
        <v>0</v>
      </c>
      <c r="EH36" s="25">
        <f>SCIENCE!AI423</f>
        <v>0</v>
      </c>
      <c r="EI36" s="25">
        <f>SCIENCE!AI464</f>
        <v>0</v>
      </c>
      <c r="EJ36" s="25">
        <f>SCIENCE!AI505</f>
        <v>0</v>
      </c>
      <c r="EK36" s="25">
        <f>SCIENCE!AI546</f>
        <v>0</v>
      </c>
      <c r="EL36" s="25">
        <f>SCIENCE!AI587</f>
        <v>0</v>
      </c>
      <c r="EM36" s="25">
        <f>SCIENCE!AI628</f>
        <v>0</v>
      </c>
      <c r="EN36" s="25">
        <f>SCIENCE!AI669</f>
        <v>0</v>
      </c>
      <c r="EO36" s="25">
        <f>SCIENCE!AI710</f>
        <v>0</v>
      </c>
      <c r="EP36" s="25">
        <f>SCIENCE!AI751</f>
        <v>0</v>
      </c>
      <c r="EQ36" s="25">
        <f>SCIENCE!AI792</f>
        <v>0</v>
      </c>
      <c r="ER36" s="25">
        <f>SCIENCE!AI833</f>
        <v>0</v>
      </c>
      <c r="ES36" s="25">
        <f>SCIENCE!AI874</f>
        <v>0</v>
      </c>
      <c r="ET36" s="25">
        <f>SCIENCE!AI915</f>
        <v>0</v>
      </c>
      <c r="EU36" s="482"/>
      <c r="FA36" s="80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1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1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2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3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4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5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3" t="str">
        <f>IF(ISNUMBER(SEARCH("S*",FJ$17)),FJ23,"")</f>
        <v/>
      </c>
      <c r="FK36" s="23" t="str">
        <f t="shared" ref="FK36:GF36" si="51">IF(ISNUMBER(SEARCH("S*",FK$17)),FK23,"")</f>
        <v/>
      </c>
      <c r="FL36" s="23" t="str">
        <f t="shared" si="51"/>
        <v/>
      </c>
      <c r="FM36" s="23" t="str">
        <f t="shared" si="51"/>
        <v/>
      </c>
      <c r="FN36" s="23" t="str">
        <f t="shared" si="51"/>
        <v/>
      </c>
      <c r="FO36" s="23" t="str">
        <f t="shared" si="51"/>
        <v/>
      </c>
      <c r="FP36" s="23" t="str">
        <f t="shared" si="51"/>
        <v/>
      </c>
      <c r="FQ36" s="23" t="str">
        <f t="shared" si="51"/>
        <v/>
      </c>
      <c r="FR36" s="23" t="str">
        <f t="shared" si="51"/>
        <v/>
      </c>
      <c r="FS36" s="23" t="str">
        <f t="shared" si="51"/>
        <v/>
      </c>
      <c r="FT36" s="23" t="str">
        <f t="shared" si="51"/>
        <v/>
      </c>
      <c r="FU36" s="23" t="str">
        <f t="shared" si="51"/>
        <v/>
      </c>
      <c r="FV36" s="23" t="str">
        <f t="shared" si="51"/>
        <v/>
      </c>
      <c r="FW36" s="23" t="str">
        <f t="shared" si="51"/>
        <v/>
      </c>
      <c r="FX36" s="23" t="str">
        <f t="shared" si="51"/>
        <v/>
      </c>
      <c r="FY36" s="23" t="str">
        <f t="shared" si="51"/>
        <v/>
      </c>
      <c r="FZ36" s="23" t="str">
        <f t="shared" si="51"/>
        <v/>
      </c>
      <c r="GA36" s="23" t="str">
        <f t="shared" si="51"/>
        <v/>
      </c>
      <c r="GB36" s="23" t="str">
        <f t="shared" si="51"/>
        <v/>
      </c>
      <c r="GC36" s="23" t="str">
        <f t="shared" si="51"/>
        <v/>
      </c>
      <c r="GD36" s="23" t="str">
        <f t="shared" si="51"/>
        <v/>
      </c>
      <c r="GE36" s="23" t="str">
        <f t="shared" si="51"/>
        <v/>
      </c>
      <c r="GF36" s="23" t="str">
        <f t="shared" si="51"/>
        <v/>
      </c>
    </row>
    <row r="37" spans="2:188" ht="14.75" customHeight="1" thickTop="1" x14ac:dyDescent="0.45">
      <c r="B37" t="s">
        <v>27</v>
      </c>
      <c r="C37" s="23">
        <f>READ!$BE$6</f>
        <v>0</v>
      </c>
      <c r="D37" s="23">
        <f>READ!$BE$59</f>
        <v>0</v>
      </c>
      <c r="E37" s="23">
        <f>READ!$BE$112</f>
        <v>0</v>
      </c>
      <c r="F37" s="23">
        <f>READ!$BE$165</f>
        <v>0</v>
      </c>
      <c r="G37" s="23">
        <f>READ!$BE$218</f>
        <v>0</v>
      </c>
      <c r="H37" s="23">
        <f>READ!$BE$271</f>
        <v>0</v>
      </c>
      <c r="I37" s="23">
        <f>READ!$BE$324</f>
        <v>0</v>
      </c>
      <c r="J37" s="23">
        <f>READ!$BE$377</f>
        <v>0</v>
      </c>
      <c r="K37" s="23">
        <f>READ!$BE$430</f>
        <v>0</v>
      </c>
      <c r="L37" s="23">
        <f>READ!$BE$483</f>
        <v>0</v>
      </c>
      <c r="M37" s="23">
        <f>READ!$BE$536</f>
        <v>0</v>
      </c>
      <c r="N37" s="23">
        <f>READ!$BE$589</f>
        <v>0</v>
      </c>
      <c r="O37" s="23">
        <f>READ!$BE$642</f>
        <v>0</v>
      </c>
      <c r="P37" s="23">
        <f>READ!$BE$695</f>
        <v>0</v>
      </c>
      <c r="Q37" s="23">
        <f>READ!$BE$748</f>
        <v>0</v>
      </c>
      <c r="R37" s="23">
        <f>READ!$BE$801</f>
        <v>0</v>
      </c>
      <c r="S37" s="23">
        <f>READ!$BE$854</f>
        <v>0</v>
      </c>
      <c r="T37" s="23">
        <f>READ!$BE$907</f>
        <v>0</v>
      </c>
      <c r="U37" s="23">
        <f>READ!$BE$960</f>
        <v>0</v>
      </c>
      <c r="V37" s="23">
        <f>READ!$BE$1013</f>
        <v>0</v>
      </c>
      <c r="W37" s="23">
        <f>READ!$BE$1066</f>
        <v>0</v>
      </c>
      <c r="X37" s="23">
        <f>READ!$BE$1119</f>
        <v>0</v>
      </c>
      <c r="Y37" s="23">
        <f>READ!$BE$1172</f>
        <v>0</v>
      </c>
      <c r="Z37" s="482"/>
      <c r="AA37" t="s">
        <v>44</v>
      </c>
      <c r="AB37" s="23">
        <f>WRITE!$BN$6</f>
        <v>0</v>
      </c>
      <c r="AC37" s="23">
        <f>WRITE!$BN$82</f>
        <v>0</v>
      </c>
      <c r="AD37" s="23">
        <f>WRITE!$BN$158</f>
        <v>0</v>
      </c>
      <c r="AE37" s="23">
        <f>WRITE!$BN$234</f>
        <v>0</v>
      </c>
      <c r="AF37" s="23">
        <f>WRITE!$BN$310</f>
        <v>0</v>
      </c>
      <c r="AG37" s="23">
        <f>WRITE!$BN$386</f>
        <v>0</v>
      </c>
      <c r="AH37" s="23">
        <f>WRITE!$BN$462</f>
        <v>0</v>
      </c>
      <c r="AI37" s="23">
        <f>WRITE!$BN$538</f>
        <v>0</v>
      </c>
      <c r="AJ37" s="23">
        <f>WRITE!$BN$614</f>
        <v>0</v>
      </c>
      <c r="AK37" s="23">
        <f>WRITE!$BN$690</f>
        <v>0</v>
      </c>
      <c r="AL37" s="23">
        <f>WRITE!$BN$766</f>
        <v>0</v>
      </c>
      <c r="AM37" s="23">
        <f>WRITE!$BN$842</f>
        <v>0</v>
      </c>
      <c r="AN37" s="23">
        <f>WRITE!$BN$918</f>
        <v>0</v>
      </c>
      <c r="AO37" s="23">
        <f>WRITE!$BN$994</f>
        <v>0</v>
      </c>
      <c r="AP37" s="23">
        <f>WRITE!$BN$1070</f>
        <v>0</v>
      </c>
      <c r="AQ37" s="23">
        <f>WRITE!$BN$1146</f>
        <v>0</v>
      </c>
      <c r="AR37" s="23">
        <f>WRITE!$BN$1222</f>
        <v>0</v>
      </c>
      <c r="AS37" s="23">
        <f>WRITE!$BN$1298</f>
        <v>0</v>
      </c>
      <c r="AT37" s="23">
        <f>WRITE!$BN$1374</f>
        <v>0</v>
      </c>
      <c r="AU37" s="23">
        <f>WRITE!$BN$1450</f>
        <v>0</v>
      </c>
      <c r="AV37" s="23">
        <f>WRITE!$BN$1526</f>
        <v>0</v>
      </c>
      <c r="AW37" s="23">
        <f>WRITE!$BN$1602</f>
        <v>0</v>
      </c>
      <c r="AX37" s="23">
        <f>WRITE!$BN$1678</f>
        <v>0</v>
      </c>
      <c r="AZ37" t="s">
        <v>85</v>
      </c>
      <c r="BA37" s="23">
        <f>MATH!$CN$6</f>
        <v>0</v>
      </c>
      <c r="BB37" s="23">
        <f>MATH!$CN$87</f>
        <v>0</v>
      </c>
      <c r="BC37" s="23">
        <f>MATH!$CN$168</f>
        <v>0</v>
      </c>
      <c r="BD37" s="23">
        <f>MATH!$CN$249</f>
        <v>0</v>
      </c>
      <c r="BE37" s="23">
        <f>MATH!$CN$330</f>
        <v>0</v>
      </c>
      <c r="BF37" s="23">
        <f>MATH!$CN$411</f>
        <v>0</v>
      </c>
      <c r="BG37" s="23">
        <f>MATH!$CN$492</f>
        <v>0</v>
      </c>
      <c r="BH37" s="23">
        <f>MATH!$CN$573</f>
        <v>0</v>
      </c>
      <c r="BI37" s="23">
        <f>MATH!$CN$654</f>
        <v>0</v>
      </c>
      <c r="BJ37" s="23">
        <f>MATH!$CN$735</f>
        <v>0</v>
      </c>
      <c r="BK37" s="23">
        <f>MATH!$CN$816</f>
        <v>0</v>
      </c>
      <c r="BL37" s="23">
        <f>MATH!$CN$897</f>
        <v>0</v>
      </c>
      <c r="BM37" s="23">
        <f>MATH!$CN$978</f>
        <v>0</v>
      </c>
      <c r="BN37" s="23">
        <f>MATH!$CN$1059</f>
        <v>0</v>
      </c>
      <c r="BO37" s="23">
        <f>MATH!$CN$1140</f>
        <v>0</v>
      </c>
      <c r="BP37" s="23">
        <f>MATH!$CN$1221</f>
        <v>0</v>
      </c>
      <c r="BQ37" s="23">
        <f>MATH!$CN$1302</f>
        <v>0</v>
      </c>
      <c r="BR37" s="23">
        <f>MATH!$CN$1383</f>
        <v>0</v>
      </c>
      <c r="BS37" s="23">
        <f>MATH!$CN$1464</f>
        <v>0</v>
      </c>
      <c r="BT37" s="23">
        <f>MATH!$CN$1545</f>
        <v>0</v>
      </c>
      <c r="BU37" s="23">
        <f>MATH!$CN$1626</f>
        <v>0</v>
      </c>
      <c r="BV37" s="23">
        <f>MATH!$CN$1707</f>
        <v>0</v>
      </c>
      <c r="BW37" s="23">
        <f>MATH!$CN$1788</f>
        <v>0</v>
      </c>
      <c r="BX37" s="482"/>
      <c r="BY37" t="str">
        <f t="shared" si="17"/>
        <v>Intersect Points</v>
      </c>
      <c r="BZ37" s="23">
        <f>MATH!$CN$66</f>
        <v>0</v>
      </c>
      <c r="CA37" s="23">
        <f>MATH!$CN$147</f>
        <v>0</v>
      </c>
      <c r="CB37" s="23">
        <f>MATH!$CN$228</f>
        <v>0</v>
      </c>
      <c r="CC37" s="23">
        <f>MATH!$CN$309</f>
        <v>0</v>
      </c>
      <c r="CD37" s="23">
        <f>MATH!$CN$390</f>
        <v>0</v>
      </c>
      <c r="CE37" s="23">
        <f>MATH!$CN$471</f>
        <v>0</v>
      </c>
      <c r="CF37" s="23">
        <f>MATH!$CN$552</f>
        <v>0</v>
      </c>
      <c r="CG37" s="23">
        <f>MATH!$CN$633</f>
        <v>0</v>
      </c>
      <c r="CH37" s="23">
        <f>MATH!$CN$714</f>
        <v>0</v>
      </c>
      <c r="CI37" s="23">
        <f>MATH!$CN$795</f>
        <v>0</v>
      </c>
      <c r="CJ37" s="23">
        <f>MATH!$CN$876</f>
        <v>0</v>
      </c>
      <c r="CK37" s="23">
        <f>MATH!$CN$957</f>
        <v>0</v>
      </c>
      <c r="CL37" s="23">
        <f>MATH!$CN$1038</f>
        <v>0</v>
      </c>
      <c r="CM37" s="23">
        <f>MATH!$CN$1119</f>
        <v>0</v>
      </c>
      <c r="CN37" s="23">
        <f>MATH!$CN$1200</f>
        <v>0</v>
      </c>
      <c r="CO37" s="23">
        <f>MATH!$CN$1281</f>
        <v>0</v>
      </c>
      <c r="CP37" s="23">
        <f>MATH!$CN$1362</f>
        <v>0</v>
      </c>
      <c r="CQ37" s="23">
        <f>MATH!$CN$1443</f>
        <v>0</v>
      </c>
      <c r="CR37" s="23">
        <f>MATH!$CN$1524</f>
        <v>0</v>
      </c>
      <c r="CS37" s="23">
        <f>MATH!$CN$1605</f>
        <v>0</v>
      </c>
      <c r="CT37" s="23">
        <f>MATH!$CN$1686</f>
        <v>0</v>
      </c>
      <c r="CU37" s="23">
        <f>MATH!$CN$1767</f>
        <v>0</v>
      </c>
      <c r="CV37" s="23">
        <f>MATH!$CN$1848</f>
        <v>0</v>
      </c>
      <c r="CW37" s="482"/>
      <c r="CX37" t="str">
        <f t="shared" si="19"/>
        <v>Intersect Points</v>
      </c>
      <c r="CY37" s="23">
        <f t="shared" si="20"/>
        <v>0</v>
      </c>
      <c r="CZ37" s="23">
        <f t="shared" si="21"/>
        <v>0</v>
      </c>
      <c r="DA37" s="23">
        <f t="shared" si="22"/>
        <v>0</v>
      </c>
      <c r="DB37" s="23">
        <f t="shared" si="23"/>
        <v>0</v>
      </c>
      <c r="DC37" s="23">
        <f t="shared" si="24"/>
        <v>0</v>
      </c>
      <c r="DD37" s="23">
        <f t="shared" si="25"/>
        <v>0</v>
      </c>
      <c r="DE37" s="23">
        <f t="shared" si="26"/>
        <v>0</v>
      </c>
      <c r="DF37" s="23">
        <f t="shared" si="27"/>
        <v>0</v>
      </c>
      <c r="DG37" s="23">
        <f t="shared" si="28"/>
        <v>0</v>
      </c>
      <c r="DH37" s="23">
        <f t="shared" si="29"/>
        <v>0</v>
      </c>
      <c r="DI37" s="23">
        <f t="shared" si="30"/>
        <v>0</v>
      </c>
      <c r="DJ37" s="23">
        <f t="shared" si="31"/>
        <v>0</v>
      </c>
      <c r="DK37" s="23">
        <f t="shared" si="32"/>
        <v>0</v>
      </c>
      <c r="DL37" s="23">
        <f t="shared" si="33"/>
        <v>0</v>
      </c>
      <c r="DM37" s="23">
        <f t="shared" si="34"/>
        <v>0</v>
      </c>
      <c r="DN37" s="23">
        <f t="shared" si="35"/>
        <v>0</v>
      </c>
      <c r="DO37" s="23">
        <f t="shared" si="36"/>
        <v>0</v>
      </c>
      <c r="DP37" s="23">
        <f t="shared" si="37"/>
        <v>0</v>
      </c>
      <c r="DQ37" s="23">
        <f t="shared" si="38"/>
        <v>0</v>
      </c>
      <c r="DR37" s="23">
        <f t="shared" si="39"/>
        <v>0</v>
      </c>
      <c r="DS37" s="23">
        <f t="shared" si="40"/>
        <v>0</v>
      </c>
      <c r="DT37" s="23">
        <f t="shared" si="41"/>
        <v>0</v>
      </c>
      <c r="DU37" s="23">
        <f t="shared" si="42"/>
        <v>0</v>
      </c>
      <c r="DV37" s="482"/>
      <c r="DW37" t="s">
        <v>467</v>
      </c>
      <c r="DX37" s="25">
        <f>SCIENCE!AJ13</f>
        <v>0</v>
      </c>
      <c r="DY37" s="25">
        <f>SCIENCE!AJ54</f>
        <v>0</v>
      </c>
      <c r="DZ37" s="25">
        <f>SCIENCE!AJ95</f>
        <v>0</v>
      </c>
      <c r="EA37" s="25">
        <f>SCIENCE!AJ136</f>
        <v>0</v>
      </c>
      <c r="EB37" s="25">
        <f>SCIENCE!AJ177</f>
        <v>0</v>
      </c>
      <c r="EC37" s="25">
        <f>SCIENCE!AJ218</f>
        <v>0</v>
      </c>
      <c r="ED37" s="25">
        <f>SCIENCE!AJ259</f>
        <v>0</v>
      </c>
      <c r="EE37" s="25">
        <f>SCIENCE!AJ300</f>
        <v>0</v>
      </c>
      <c r="EF37" s="25">
        <f>SCIENCE!AJ341</f>
        <v>0</v>
      </c>
      <c r="EG37" s="25">
        <f>SCIENCE!AJ382</f>
        <v>0</v>
      </c>
      <c r="EH37" s="25">
        <f>SCIENCE!AJ423</f>
        <v>0</v>
      </c>
      <c r="EI37" s="25">
        <f>SCIENCE!AJ464</f>
        <v>0</v>
      </c>
      <c r="EJ37" s="25">
        <f>SCIENCE!AJ505</f>
        <v>0</v>
      </c>
      <c r="EK37" s="25">
        <f>SCIENCE!AJ546</f>
        <v>0</v>
      </c>
      <c r="EL37" s="25">
        <f>SCIENCE!AJ587</f>
        <v>0</v>
      </c>
      <c r="EM37" s="25">
        <f>SCIENCE!AJ628</f>
        <v>0</v>
      </c>
      <c r="EN37" s="25">
        <f>SCIENCE!AJ669</f>
        <v>0</v>
      </c>
      <c r="EO37" s="25">
        <f>SCIENCE!AJ710</f>
        <v>0</v>
      </c>
      <c r="EP37" s="25">
        <f>SCIENCE!AJ751</f>
        <v>0</v>
      </c>
      <c r="EQ37" s="25">
        <f>SCIENCE!AJ792</f>
        <v>0</v>
      </c>
      <c r="ER37" s="25">
        <f>SCIENCE!AJ833</f>
        <v>0</v>
      </c>
      <c r="ES37" s="25">
        <f>SCIENCE!AJ874</f>
        <v>0</v>
      </c>
      <c r="ET37" s="25">
        <f>SCIENCE!AJ915</f>
        <v>0</v>
      </c>
      <c r="EU37" s="482"/>
      <c r="FB37" s="66"/>
      <c r="FC37" s="66"/>
      <c r="FD37" s="66"/>
      <c r="FE37" s="68"/>
      <c r="FF37" s="69"/>
      <c r="FG37" s="18"/>
      <c r="FJ37" s="23" t="str">
        <f>IF(ISNUMBER(SEARCH("S*",FJ$17)),FJ24,"")</f>
        <v/>
      </c>
      <c r="FK37" s="23" t="str">
        <f t="shared" ref="FK37:GF37" si="52">IF(ISNUMBER(SEARCH("S*",FK$17)),FK24,"")</f>
        <v/>
      </c>
      <c r="FL37" s="23" t="str">
        <f t="shared" si="52"/>
        <v/>
      </c>
      <c r="FM37" s="23" t="str">
        <f t="shared" si="52"/>
        <v/>
      </c>
      <c r="FN37" s="23" t="str">
        <f t="shared" si="52"/>
        <v/>
      </c>
      <c r="FO37" s="23" t="str">
        <f t="shared" si="52"/>
        <v/>
      </c>
      <c r="FP37" s="23" t="str">
        <f t="shared" si="52"/>
        <v/>
      </c>
      <c r="FQ37" s="23" t="str">
        <f t="shared" si="52"/>
        <v/>
      </c>
      <c r="FR37" s="23" t="str">
        <f t="shared" si="52"/>
        <v/>
      </c>
      <c r="FS37" s="23" t="str">
        <f t="shared" si="52"/>
        <v/>
      </c>
      <c r="FT37" s="23" t="str">
        <f t="shared" si="52"/>
        <v/>
      </c>
      <c r="FU37" s="23" t="str">
        <f t="shared" si="52"/>
        <v/>
      </c>
      <c r="FV37" s="23" t="str">
        <f t="shared" si="52"/>
        <v/>
      </c>
      <c r="FW37" s="23" t="str">
        <f t="shared" si="52"/>
        <v/>
      </c>
      <c r="FX37" s="23" t="str">
        <f t="shared" si="52"/>
        <v/>
      </c>
      <c r="FY37" s="23" t="str">
        <f t="shared" si="52"/>
        <v/>
      </c>
      <c r="FZ37" s="23" t="str">
        <f t="shared" si="52"/>
        <v/>
      </c>
      <c r="GA37" s="23" t="str">
        <f t="shared" si="52"/>
        <v/>
      </c>
      <c r="GB37" s="23" t="str">
        <f t="shared" si="52"/>
        <v/>
      </c>
      <c r="GC37" s="23" t="str">
        <f t="shared" si="52"/>
        <v/>
      </c>
      <c r="GD37" s="23" t="str">
        <f t="shared" si="52"/>
        <v/>
      </c>
      <c r="GE37" s="23" t="str">
        <f t="shared" si="52"/>
        <v/>
      </c>
      <c r="GF37" s="23" t="str">
        <f t="shared" si="52"/>
        <v/>
      </c>
    </row>
    <row r="38" spans="2:188" ht="14.75" customHeight="1" x14ac:dyDescent="0.45">
      <c r="B38" t="s">
        <v>14</v>
      </c>
      <c r="C38" s="23">
        <f>READ!$BF$6</f>
        <v>0</v>
      </c>
      <c r="D38" s="23">
        <f>READ!$BF$59</f>
        <v>0</v>
      </c>
      <c r="E38" s="23">
        <f>READ!$BF$112</f>
        <v>0</v>
      </c>
      <c r="F38" s="23">
        <f>READ!$BF$165</f>
        <v>0</v>
      </c>
      <c r="G38" s="23">
        <f>READ!$BF$218</f>
        <v>0</v>
      </c>
      <c r="H38" s="23">
        <f>READ!$BF$271</f>
        <v>0</v>
      </c>
      <c r="I38" s="23">
        <f>READ!$BF$324</f>
        <v>0</v>
      </c>
      <c r="J38" s="23">
        <f>READ!$BF$377</f>
        <v>0</v>
      </c>
      <c r="K38" s="23">
        <f>READ!$BF$430</f>
        <v>0</v>
      </c>
      <c r="L38" s="23">
        <f>READ!$BF$483</f>
        <v>0</v>
      </c>
      <c r="M38" s="23">
        <f>READ!$BF$536</f>
        <v>0</v>
      </c>
      <c r="N38" s="23">
        <f>READ!$BF$589</f>
        <v>0</v>
      </c>
      <c r="O38" s="23">
        <f>READ!$BF$642</f>
        <v>0</v>
      </c>
      <c r="P38" s="23">
        <f>READ!$BF$695</f>
        <v>0</v>
      </c>
      <c r="Q38" s="23">
        <f>READ!$BF$748</f>
        <v>0</v>
      </c>
      <c r="R38" s="23">
        <f>READ!$BF$801</f>
        <v>0</v>
      </c>
      <c r="S38" s="23">
        <f>READ!$BF$854</f>
        <v>0</v>
      </c>
      <c r="T38" s="23">
        <f>READ!$BF$907</f>
        <v>0</v>
      </c>
      <c r="U38" s="23">
        <f>READ!$BF$960</f>
        <v>0</v>
      </c>
      <c r="V38" s="23">
        <f>READ!$BF$1013</f>
        <v>0</v>
      </c>
      <c r="W38" s="23">
        <f>READ!$BF$1066</f>
        <v>0</v>
      </c>
      <c r="X38" s="23">
        <f>READ!$BF$1119</f>
        <v>0</v>
      </c>
      <c r="Y38" s="23">
        <f>READ!$BF$1172</f>
        <v>0</v>
      </c>
      <c r="Z38" s="112"/>
      <c r="AA38" t="s">
        <v>412</v>
      </c>
      <c r="AB38" s="23">
        <f>WRITE!$BO$6</f>
        <v>0</v>
      </c>
      <c r="AC38" s="23">
        <f>WRITE!$BO$82</f>
        <v>0</v>
      </c>
      <c r="AD38" s="23">
        <f>WRITE!$BO$158</f>
        <v>0</v>
      </c>
      <c r="AE38" s="23">
        <f>WRITE!$BO$234</f>
        <v>0</v>
      </c>
      <c r="AF38" s="23">
        <f>WRITE!$BO$310</f>
        <v>0</v>
      </c>
      <c r="AG38" s="23">
        <f>WRITE!$BO$386</f>
        <v>0</v>
      </c>
      <c r="AH38" s="23">
        <f>WRITE!$BO$462</f>
        <v>0</v>
      </c>
      <c r="AI38" s="23">
        <f>WRITE!$BO$538</f>
        <v>0</v>
      </c>
      <c r="AJ38" s="23">
        <f>WRITE!$BO$614</f>
        <v>0</v>
      </c>
      <c r="AK38" s="23">
        <f>WRITE!$BO$690</f>
        <v>0</v>
      </c>
      <c r="AL38" s="23">
        <f>WRITE!$BO$766</f>
        <v>0</v>
      </c>
      <c r="AM38" s="23">
        <f>WRITE!$BO$842</f>
        <v>0</v>
      </c>
      <c r="AN38" s="23">
        <f>WRITE!$BO$918</f>
        <v>0</v>
      </c>
      <c r="AO38" s="23">
        <f>WRITE!$BO$994</f>
        <v>0</v>
      </c>
      <c r="AP38" s="23">
        <f>WRITE!$BO$1070</f>
        <v>0</v>
      </c>
      <c r="AQ38" s="23">
        <f>WRITE!$BO$1146</f>
        <v>0</v>
      </c>
      <c r="AR38" s="23">
        <f>WRITE!$BO$1222</f>
        <v>0</v>
      </c>
      <c r="AS38" s="23">
        <f>WRITE!$BO$1298</f>
        <v>0</v>
      </c>
      <c r="AT38" s="23">
        <f>WRITE!$BO$1374</f>
        <v>0</v>
      </c>
      <c r="AU38" s="23">
        <f>WRITE!$BO$1450</f>
        <v>0</v>
      </c>
      <c r="AV38" s="23">
        <f>WRITE!$BO$1526</f>
        <v>0</v>
      </c>
      <c r="AW38" s="23">
        <f>WRITE!$BO$1602</f>
        <v>0</v>
      </c>
      <c r="AX38" s="23">
        <f>WRITE!$BO$1678</f>
        <v>0</v>
      </c>
      <c r="AY38" s="482"/>
      <c r="AZ38" t="s">
        <v>86</v>
      </c>
      <c r="BA38" s="23">
        <f>MATH!$CO$6</f>
        <v>0</v>
      </c>
      <c r="BB38" s="23">
        <f>MATH!$CO$87</f>
        <v>0</v>
      </c>
      <c r="BC38" s="23">
        <f>MATH!$CO$168</f>
        <v>0</v>
      </c>
      <c r="BD38" s="23">
        <f>MATH!$CO$249</f>
        <v>0</v>
      </c>
      <c r="BE38" s="23">
        <f>MATH!$CO$330</f>
        <v>0</v>
      </c>
      <c r="BF38" s="23">
        <f>MATH!$CO$411</f>
        <v>0</v>
      </c>
      <c r="BG38" s="23">
        <f>MATH!$CO$492</f>
        <v>0</v>
      </c>
      <c r="BH38" s="23">
        <f>MATH!$CO$573</f>
        <v>0</v>
      </c>
      <c r="BI38" s="23">
        <f>MATH!$CO$654</f>
        <v>0</v>
      </c>
      <c r="BJ38" s="23">
        <f>MATH!$CO$735</f>
        <v>0</v>
      </c>
      <c r="BK38" s="23">
        <f>MATH!$CO$816</f>
        <v>0</v>
      </c>
      <c r="BL38" s="23">
        <f>MATH!$CO$897</f>
        <v>0</v>
      </c>
      <c r="BM38" s="23">
        <f>MATH!$CO$978</f>
        <v>0</v>
      </c>
      <c r="BN38" s="23">
        <f>MATH!$CO$1059</f>
        <v>0</v>
      </c>
      <c r="BO38" s="23">
        <f>MATH!$CO$1140</f>
        <v>0</v>
      </c>
      <c r="BP38" s="23">
        <f>MATH!$CO$1221</f>
        <v>0</v>
      </c>
      <c r="BQ38" s="23">
        <f>MATH!$CO$1302</f>
        <v>0</v>
      </c>
      <c r="BR38" s="23">
        <f>MATH!$CO$1383</f>
        <v>0</v>
      </c>
      <c r="BS38" s="23">
        <f>MATH!$CO$1464</f>
        <v>0</v>
      </c>
      <c r="BT38" s="23">
        <f>MATH!$CO$1545</f>
        <v>0</v>
      </c>
      <c r="BU38" s="23">
        <f>MATH!$CO$1626</f>
        <v>0</v>
      </c>
      <c r="BV38" s="23">
        <f>MATH!$CO$1707</f>
        <v>0</v>
      </c>
      <c r="BW38" s="23">
        <f>MATH!$CO$1788</f>
        <v>0</v>
      </c>
      <c r="BX38" s="482"/>
      <c r="BY38" t="str">
        <f t="shared" si="17"/>
        <v>Linear Equations</v>
      </c>
      <c r="BZ38" s="23">
        <f>MATH!$CO$66</f>
        <v>0</v>
      </c>
      <c r="CA38" s="23">
        <f>MATH!$CO$147</f>
        <v>0</v>
      </c>
      <c r="CB38" s="23">
        <f>MATH!$CO$228</f>
        <v>0</v>
      </c>
      <c r="CC38" s="23">
        <f>MATH!$CO$309</f>
        <v>0</v>
      </c>
      <c r="CD38" s="23">
        <f>MATH!$CO$390</f>
        <v>0</v>
      </c>
      <c r="CE38" s="23">
        <f>MATH!$CO$471</f>
        <v>0</v>
      </c>
      <c r="CF38" s="23">
        <f>MATH!$CO$552</f>
        <v>0</v>
      </c>
      <c r="CG38" s="23">
        <f>MATH!$CO$633</f>
        <v>0</v>
      </c>
      <c r="CH38" s="23">
        <f>MATH!$CO$714</f>
        <v>0</v>
      </c>
      <c r="CI38" s="23">
        <f>MATH!$CO$795</f>
        <v>0</v>
      </c>
      <c r="CJ38" s="23">
        <f>MATH!$CO$876</f>
        <v>0</v>
      </c>
      <c r="CK38" s="23">
        <f>MATH!$CO$957</f>
        <v>0</v>
      </c>
      <c r="CL38" s="23">
        <f>MATH!$CO$1038</f>
        <v>0</v>
      </c>
      <c r="CM38" s="23">
        <f>MATH!$CO$1119</f>
        <v>0</v>
      </c>
      <c r="CN38" s="23">
        <f>MATH!$CO$1200</f>
        <v>0</v>
      </c>
      <c r="CO38" s="23">
        <f>MATH!$CO$1281</f>
        <v>0</v>
      </c>
      <c r="CP38" s="23">
        <f>MATH!$CO$1362</f>
        <v>0</v>
      </c>
      <c r="CQ38" s="23">
        <f>MATH!$CO$1443</f>
        <v>0</v>
      </c>
      <c r="CR38" s="23">
        <f>MATH!$CO$1524</f>
        <v>0</v>
      </c>
      <c r="CS38" s="23">
        <f>MATH!$CO$1605</f>
        <v>0</v>
      </c>
      <c r="CT38" s="23">
        <f>MATH!$CO$1686</f>
        <v>0</v>
      </c>
      <c r="CU38" s="23">
        <f>MATH!$CO$1767</f>
        <v>0</v>
      </c>
      <c r="CV38" s="23">
        <f>MATH!$CO$1848</f>
        <v>0</v>
      </c>
      <c r="CW38" s="482"/>
      <c r="CX38" t="str">
        <f t="shared" si="19"/>
        <v>Linear Equations</v>
      </c>
      <c r="CY38" s="23">
        <f t="shared" si="20"/>
        <v>0</v>
      </c>
      <c r="CZ38" s="23">
        <f t="shared" si="21"/>
        <v>0</v>
      </c>
      <c r="DA38" s="23">
        <f t="shared" si="22"/>
        <v>0</v>
      </c>
      <c r="DB38" s="23">
        <f t="shared" si="23"/>
        <v>0</v>
      </c>
      <c r="DC38" s="23">
        <f t="shared" si="24"/>
        <v>0</v>
      </c>
      <c r="DD38" s="23">
        <f t="shared" si="25"/>
        <v>0</v>
      </c>
      <c r="DE38" s="23">
        <f t="shared" si="26"/>
        <v>0</v>
      </c>
      <c r="DF38" s="23">
        <f t="shared" si="27"/>
        <v>0</v>
      </c>
      <c r="DG38" s="23">
        <f t="shared" si="28"/>
        <v>0</v>
      </c>
      <c r="DH38" s="23">
        <f t="shared" si="29"/>
        <v>0</v>
      </c>
      <c r="DI38" s="23">
        <f t="shared" si="30"/>
        <v>0</v>
      </c>
      <c r="DJ38" s="23">
        <f t="shared" si="31"/>
        <v>0</v>
      </c>
      <c r="DK38" s="23">
        <f t="shared" si="32"/>
        <v>0</v>
      </c>
      <c r="DL38" s="23">
        <f t="shared" si="33"/>
        <v>0</v>
      </c>
      <c r="DM38" s="23">
        <f t="shared" si="34"/>
        <v>0</v>
      </c>
      <c r="DN38" s="23">
        <f t="shared" si="35"/>
        <v>0</v>
      </c>
      <c r="DO38" s="23">
        <f t="shared" si="36"/>
        <v>0</v>
      </c>
      <c r="DP38" s="23">
        <f t="shared" si="37"/>
        <v>0</v>
      </c>
      <c r="DQ38" s="23">
        <f t="shared" si="38"/>
        <v>0</v>
      </c>
      <c r="DR38" s="23">
        <f t="shared" si="39"/>
        <v>0</v>
      </c>
      <c r="DS38" s="23">
        <f t="shared" si="40"/>
        <v>0</v>
      </c>
      <c r="DT38" s="23">
        <f t="shared" si="41"/>
        <v>0</v>
      </c>
      <c r="DU38" s="23">
        <f t="shared" si="42"/>
        <v>0</v>
      </c>
      <c r="DV38" s="482"/>
      <c r="DW38" t="s">
        <v>468</v>
      </c>
      <c r="DX38" s="25">
        <f>SCIENCE!AK13</f>
        <v>0</v>
      </c>
      <c r="DY38" s="25">
        <f>SCIENCE!AK54</f>
        <v>0</v>
      </c>
      <c r="DZ38" s="25">
        <f>SCIENCE!AK95</f>
        <v>0</v>
      </c>
      <c r="EA38" s="25">
        <f>SCIENCE!AK136</f>
        <v>0</v>
      </c>
      <c r="EB38" s="25">
        <f>SCIENCE!AK177</f>
        <v>0</v>
      </c>
      <c r="EC38" s="25">
        <f>SCIENCE!AK218</f>
        <v>0</v>
      </c>
      <c r="ED38" s="25">
        <f>SCIENCE!AK259</f>
        <v>0</v>
      </c>
      <c r="EE38" s="25">
        <f>SCIENCE!AK300</f>
        <v>0</v>
      </c>
      <c r="EF38" s="25">
        <f>SCIENCE!AK341</f>
        <v>0</v>
      </c>
      <c r="EG38" s="25">
        <f>SCIENCE!AK382</f>
        <v>0</v>
      </c>
      <c r="EH38" s="25">
        <f>SCIENCE!AK423</f>
        <v>0</v>
      </c>
      <c r="EI38" s="25">
        <f>SCIENCE!AK464</f>
        <v>0</v>
      </c>
      <c r="EJ38" s="25">
        <f>SCIENCE!AK505</f>
        <v>0</v>
      </c>
      <c r="EK38" s="25">
        <f>SCIENCE!AK546</f>
        <v>0</v>
      </c>
      <c r="EL38" s="25">
        <f>SCIENCE!AK587</f>
        <v>0</v>
      </c>
      <c r="EM38" s="25">
        <f>SCIENCE!AK628</f>
        <v>0</v>
      </c>
      <c r="EN38" s="25">
        <f>SCIENCE!AK669</f>
        <v>0</v>
      </c>
      <c r="EO38" s="25">
        <f>SCIENCE!AK710</f>
        <v>0</v>
      </c>
      <c r="EP38" s="25">
        <f>SCIENCE!AK751</f>
        <v>0</v>
      </c>
      <c r="EQ38" s="25">
        <f>SCIENCE!AK792</f>
        <v>0</v>
      </c>
      <c r="ER38" s="25">
        <f>SCIENCE!AK833</f>
        <v>0</v>
      </c>
      <c r="ES38" s="25">
        <f>SCIENCE!AK874</f>
        <v>0</v>
      </c>
      <c r="ET38" s="25">
        <f>SCIENCE!AK915</f>
        <v>0</v>
      </c>
      <c r="EU38" s="482"/>
      <c r="FA38" s="16" t="s">
        <v>318</v>
      </c>
    </row>
    <row r="39" spans="2:188" ht="14.75" customHeight="1" x14ac:dyDescent="0.45">
      <c r="B39" t="s">
        <v>24</v>
      </c>
      <c r="C39" s="23">
        <f>READ!$BG$6</f>
        <v>0</v>
      </c>
      <c r="D39" s="23">
        <f>READ!$BG$59</f>
        <v>0</v>
      </c>
      <c r="E39" s="23">
        <f>READ!$BG$112</f>
        <v>0</v>
      </c>
      <c r="F39" s="23">
        <f>READ!$BG$165</f>
        <v>0</v>
      </c>
      <c r="G39" s="23">
        <f>READ!$BG$218</f>
        <v>0</v>
      </c>
      <c r="H39" s="23">
        <f>READ!$BG$271</f>
        <v>0</v>
      </c>
      <c r="I39" s="23">
        <f>READ!$BG$324</f>
        <v>0</v>
      </c>
      <c r="J39" s="23">
        <f>READ!$BG$377</f>
        <v>0</v>
      </c>
      <c r="K39" s="23">
        <f>READ!$BG$430</f>
        <v>0</v>
      </c>
      <c r="L39" s="23">
        <f>READ!$BG$483</f>
        <v>0</v>
      </c>
      <c r="M39" s="23">
        <f>READ!$BG$536</f>
        <v>0</v>
      </c>
      <c r="N39" s="23">
        <f>READ!$BG$589</f>
        <v>0</v>
      </c>
      <c r="O39" s="23">
        <f>READ!$BG$642</f>
        <v>0</v>
      </c>
      <c r="P39" s="23">
        <f>READ!$BG$695</f>
        <v>0</v>
      </c>
      <c r="Q39" s="23">
        <f>READ!$BG$748</f>
        <v>0</v>
      </c>
      <c r="R39" s="23">
        <f>READ!$BG$801</f>
        <v>0</v>
      </c>
      <c r="S39" s="23">
        <f>READ!$BG$854</f>
        <v>0</v>
      </c>
      <c r="T39" s="23">
        <f>READ!$BG$907</f>
        <v>0</v>
      </c>
      <c r="U39" s="23">
        <f>READ!$BG$960</f>
        <v>0</v>
      </c>
      <c r="V39" s="23">
        <f>READ!$BG$1013</f>
        <v>0</v>
      </c>
      <c r="W39" s="23">
        <f>READ!$BG$1066</f>
        <v>0</v>
      </c>
      <c r="X39" s="23">
        <f>READ!$BG$1119</f>
        <v>0</v>
      </c>
      <c r="Y39" s="23">
        <f>READ!$BG$1172</f>
        <v>0</v>
      </c>
      <c r="Z39" s="482" t="s">
        <v>281</v>
      </c>
      <c r="AA39" t="s">
        <v>39</v>
      </c>
      <c r="AB39" s="23">
        <f>WRITE!$BP$6</f>
        <v>0</v>
      </c>
      <c r="AC39" s="23">
        <f>WRITE!$BP$82</f>
        <v>0</v>
      </c>
      <c r="AD39" s="23">
        <f>WRITE!$BP$158</f>
        <v>0</v>
      </c>
      <c r="AE39" s="23">
        <f>WRITE!$BP$234</f>
        <v>0</v>
      </c>
      <c r="AF39" s="23">
        <f>WRITE!$BP$310</f>
        <v>0</v>
      </c>
      <c r="AG39" s="23">
        <f>WRITE!$BP$386</f>
        <v>0</v>
      </c>
      <c r="AH39" s="23">
        <f>WRITE!$BP$462</f>
        <v>0</v>
      </c>
      <c r="AI39" s="23">
        <f>WRITE!$BP$538</f>
        <v>0</v>
      </c>
      <c r="AJ39" s="23">
        <f>WRITE!$BP$614</f>
        <v>0</v>
      </c>
      <c r="AK39" s="23">
        <f>WRITE!$BP$690</f>
        <v>0</v>
      </c>
      <c r="AL39" s="23">
        <f>WRITE!$BP$766</f>
        <v>0</v>
      </c>
      <c r="AM39" s="23">
        <f>WRITE!$BP$842</f>
        <v>0</v>
      </c>
      <c r="AN39" s="23">
        <f>WRITE!$BP$918</f>
        <v>0</v>
      </c>
      <c r="AO39" s="23">
        <f>WRITE!$BP$994</f>
        <v>0</v>
      </c>
      <c r="AP39" s="23">
        <f>WRITE!$BP$1070</f>
        <v>0</v>
      </c>
      <c r="AQ39" s="23">
        <f>WRITE!$BP$1146</f>
        <v>0</v>
      </c>
      <c r="AR39" s="23">
        <f>WRITE!$BP$1222</f>
        <v>0</v>
      </c>
      <c r="AS39" s="23">
        <f>WRITE!$BP$1298</f>
        <v>0</v>
      </c>
      <c r="AT39" s="23">
        <f>WRITE!$BP$1374</f>
        <v>0</v>
      </c>
      <c r="AU39" s="23">
        <f>WRITE!$BP$1450</f>
        <v>0</v>
      </c>
      <c r="AV39" s="23">
        <f>WRITE!$BP$1526</f>
        <v>0</v>
      </c>
      <c r="AW39" s="23">
        <f>WRITE!$BP$1602</f>
        <v>0</v>
      </c>
      <c r="AX39" s="23">
        <f>WRITE!$BP$1678</f>
        <v>0</v>
      </c>
      <c r="AY39" s="482"/>
      <c r="AZ39" t="s">
        <v>97</v>
      </c>
      <c r="BA39" s="23">
        <f>MATH!$CP$6</f>
        <v>0</v>
      </c>
      <c r="BB39" s="23">
        <f>MATH!$CP$87</f>
        <v>0</v>
      </c>
      <c r="BC39" s="23">
        <f>MATH!$CP$168</f>
        <v>0</v>
      </c>
      <c r="BD39" s="23">
        <f>MATH!$CP$249</f>
        <v>0</v>
      </c>
      <c r="BE39" s="23">
        <f>MATH!$CP$330</f>
        <v>0</v>
      </c>
      <c r="BF39" s="23">
        <f>MATH!$CP$411</f>
        <v>0</v>
      </c>
      <c r="BG39" s="23">
        <f>MATH!$CP$492</f>
        <v>0</v>
      </c>
      <c r="BH39" s="23">
        <f>MATH!$CP$573</f>
        <v>0</v>
      </c>
      <c r="BI39" s="23">
        <f>MATH!$CP$654</f>
        <v>0</v>
      </c>
      <c r="BJ39" s="23">
        <f>MATH!$CP$735</f>
        <v>0</v>
      </c>
      <c r="BK39" s="23">
        <f>MATH!$CP$816</f>
        <v>0</v>
      </c>
      <c r="BL39" s="23">
        <f>MATH!$CP$897</f>
        <v>0</v>
      </c>
      <c r="BM39" s="23">
        <f>MATH!$CP$978</f>
        <v>0</v>
      </c>
      <c r="BN39" s="23">
        <f>MATH!$CP$1059</f>
        <v>0</v>
      </c>
      <c r="BO39" s="23">
        <f>MATH!$CP$1140</f>
        <v>0</v>
      </c>
      <c r="BP39" s="23">
        <f>MATH!$CP$1221</f>
        <v>0</v>
      </c>
      <c r="BQ39" s="23">
        <f>MATH!$CP$1302</f>
        <v>0</v>
      </c>
      <c r="BR39" s="23">
        <f>MATH!$CP$1383</f>
        <v>0</v>
      </c>
      <c r="BS39" s="23">
        <f>MATH!$CP$1464</f>
        <v>0</v>
      </c>
      <c r="BT39" s="23">
        <f>MATH!$CP$1545</f>
        <v>0</v>
      </c>
      <c r="BU39" s="23">
        <f>MATH!$CP$1626</f>
        <v>0</v>
      </c>
      <c r="BV39" s="23">
        <f>MATH!$CP$1707</f>
        <v>0</v>
      </c>
      <c r="BW39" s="23">
        <f>MATH!$CP$1788</f>
        <v>0</v>
      </c>
      <c r="BX39" s="482"/>
      <c r="BY39" t="str">
        <f t="shared" si="17"/>
        <v>Slope</v>
      </c>
      <c r="BZ39" s="23">
        <f>MATH!$CP$66</f>
        <v>0</v>
      </c>
      <c r="CA39" s="23">
        <f>MATH!$CP$147</f>
        <v>0</v>
      </c>
      <c r="CB39" s="23">
        <f>MATH!$CP$228</f>
        <v>0</v>
      </c>
      <c r="CC39" s="23">
        <f>MATH!$CP$309</f>
        <v>0</v>
      </c>
      <c r="CD39" s="23">
        <f>MATH!$CP$390</f>
        <v>0</v>
      </c>
      <c r="CE39" s="23">
        <f>MATH!$CP$471</f>
        <v>0</v>
      </c>
      <c r="CF39" s="23">
        <f>MATH!$CP$552</f>
        <v>0</v>
      </c>
      <c r="CG39" s="23">
        <f>MATH!$CP$633</f>
        <v>0</v>
      </c>
      <c r="CH39" s="23">
        <f>MATH!$CP$714</f>
        <v>0</v>
      </c>
      <c r="CI39" s="23">
        <f>MATH!$CP$795</f>
        <v>0</v>
      </c>
      <c r="CJ39" s="23">
        <f>MATH!$CP$876</f>
        <v>0</v>
      </c>
      <c r="CK39" s="23">
        <f>MATH!$CP$957</f>
        <v>0</v>
      </c>
      <c r="CL39" s="23">
        <f>MATH!$CP$1038</f>
        <v>0</v>
      </c>
      <c r="CM39" s="23">
        <f>MATH!$CP$1119</f>
        <v>0</v>
      </c>
      <c r="CN39" s="23">
        <f>MATH!$CP$1200</f>
        <v>0</v>
      </c>
      <c r="CO39" s="23">
        <f>MATH!$CP$1281</f>
        <v>0</v>
      </c>
      <c r="CP39" s="23">
        <f>MATH!$CP$1362</f>
        <v>0</v>
      </c>
      <c r="CQ39" s="23">
        <f>MATH!$CP$1443</f>
        <v>0</v>
      </c>
      <c r="CR39" s="23">
        <f>MATH!$CP$1524</f>
        <v>0</v>
      </c>
      <c r="CS39" s="23">
        <f>MATH!$CP$1605</f>
        <v>0</v>
      </c>
      <c r="CT39" s="23">
        <f>MATH!$CP$1686</f>
        <v>0</v>
      </c>
      <c r="CU39" s="23">
        <f>MATH!$CP$1767</f>
        <v>0</v>
      </c>
      <c r="CV39" s="23">
        <f>MATH!$CP$1848</f>
        <v>0</v>
      </c>
      <c r="CW39" s="482"/>
      <c r="CX39" t="str">
        <f t="shared" si="19"/>
        <v>Slope</v>
      </c>
      <c r="CY39" s="23">
        <f t="shared" si="20"/>
        <v>0</v>
      </c>
      <c r="CZ39" s="23">
        <f t="shared" si="21"/>
        <v>0</v>
      </c>
      <c r="DA39" s="23">
        <f t="shared" si="22"/>
        <v>0</v>
      </c>
      <c r="DB39" s="23">
        <f t="shared" si="23"/>
        <v>0</v>
      </c>
      <c r="DC39" s="23">
        <f t="shared" si="24"/>
        <v>0</v>
      </c>
      <c r="DD39" s="23">
        <f t="shared" si="25"/>
        <v>0</v>
      </c>
      <c r="DE39" s="23">
        <f t="shared" si="26"/>
        <v>0</v>
      </c>
      <c r="DF39" s="23">
        <f t="shared" si="27"/>
        <v>0</v>
      </c>
      <c r="DG39" s="23">
        <f t="shared" si="28"/>
        <v>0</v>
      </c>
      <c r="DH39" s="23">
        <f t="shared" si="29"/>
        <v>0</v>
      </c>
      <c r="DI39" s="23">
        <f t="shared" si="30"/>
        <v>0</v>
      </c>
      <c r="DJ39" s="23">
        <f t="shared" si="31"/>
        <v>0</v>
      </c>
      <c r="DK39" s="23">
        <f t="shared" si="32"/>
        <v>0</v>
      </c>
      <c r="DL39" s="23">
        <f t="shared" si="33"/>
        <v>0</v>
      </c>
      <c r="DM39" s="23">
        <f t="shared" si="34"/>
        <v>0</v>
      </c>
      <c r="DN39" s="23">
        <f t="shared" si="35"/>
        <v>0</v>
      </c>
      <c r="DO39" s="23">
        <f t="shared" si="36"/>
        <v>0</v>
      </c>
      <c r="DP39" s="23">
        <f t="shared" si="37"/>
        <v>0</v>
      </c>
      <c r="DQ39" s="23">
        <f t="shared" si="38"/>
        <v>0</v>
      </c>
      <c r="DR39" s="23">
        <f t="shared" si="39"/>
        <v>0</v>
      </c>
      <c r="DS39" s="23">
        <f t="shared" si="40"/>
        <v>0</v>
      </c>
      <c r="DT39" s="23">
        <f t="shared" si="41"/>
        <v>0</v>
      </c>
      <c r="DU39" s="23">
        <f t="shared" si="42"/>
        <v>0</v>
      </c>
      <c r="DV39" s="482"/>
      <c r="DX39" s="28">
        <v>1</v>
      </c>
      <c r="DY39" s="28">
        <v>2</v>
      </c>
      <c r="DZ39" s="28">
        <v>3</v>
      </c>
      <c r="EA39" s="28">
        <v>4</v>
      </c>
      <c r="EB39" s="28">
        <v>5</v>
      </c>
      <c r="EC39" s="28">
        <v>6</v>
      </c>
      <c r="ED39" s="28">
        <v>7</v>
      </c>
      <c r="EE39" s="28">
        <v>8</v>
      </c>
      <c r="EF39" s="28">
        <v>9</v>
      </c>
      <c r="EG39" s="28">
        <v>10</v>
      </c>
      <c r="EH39" s="28">
        <v>11</v>
      </c>
      <c r="EI39" s="28">
        <v>12</v>
      </c>
      <c r="EJ39" s="28">
        <v>13</v>
      </c>
      <c r="EK39" s="28">
        <v>14</v>
      </c>
      <c r="EL39" s="28">
        <v>15</v>
      </c>
      <c r="EM39" s="28">
        <v>16</v>
      </c>
      <c r="EN39" s="28">
        <v>17</v>
      </c>
      <c r="EO39" s="28">
        <v>18</v>
      </c>
      <c r="EP39" s="28">
        <v>19</v>
      </c>
      <c r="EQ39" s="28">
        <v>20</v>
      </c>
      <c r="ER39" s="28">
        <v>21</v>
      </c>
      <c r="ES39" s="28">
        <v>22</v>
      </c>
      <c r="ET39" s="28">
        <v>23</v>
      </c>
      <c r="EU39" s="482"/>
      <c r="FA39" s="477" t="str">
        <f>IF(INPUT!G4&lt;&gt;"",INDEX(EY3:EY25,MATCH(INPUT!G4,EX3:EX25,),0),"")</f>
        <v/>
      </c>
      <c r="FB39" s="478"/>
      <c r="FC39" s="478"/>
      <c r="FD39" s="478"/>
      <c r="FE39" s="478"/>
      <c r="FF39" s="478"/>
      <c r="FG39" s="479"/>
      <c r="FJ39" s="23">
        <f t="shared" ref="FJ39:GF39" si="53">IF(ISNUMBER(SEARCH("P*",FJ$17)),FJ20,"")</f>
        <v>290</v>
      </c>
      <c r="FK39" s="23" t="str">
        <f t="shared" si="53"/>
        <v/>
      </c>
      <c r="FL39" s="23" t="str">
        <f t="shared" si="53"/>
        <v/>
      </c>
      <c r="FM39" s="23" t="str">
        <f t="shared" si="53"/>
        <v/>
      </c>
      <c r="FN39" s="23" t="str">
        <f t="shared" si="53"/>
        <v/>
      </c>
      <c r="FO39" s="23" t="str">
        <f t="shared" si="53"/>
        <v/>
      </c>
      <c r="FP39" s="23" t="str">
        <f t="shared" si="53"/>
        <v/>
      </c>
      <c r="FQ39" s="23" t="str">
        <f t="shared" si="53"/>
        <v/>
      </c>
      <c r="FR39" s="23" t="str">
        <f t="shared" si="53"/>
        <v/>
      </c>
      <c r="FS39" s="23" t="str">
        <f t="shared" si="53"/>
        <v/>
      </c>
      <c r="FT39" s="23" t="str">
        <f t="shared" si="53"/>
        <v/>
      </c>
      <c r="FU39" s="23" t="str">
        <f t="shared" si="53"/>
        <v/>
      </c>
      <c r="FV39" s="23" t="str">
        <f t="shared" si="53"/>
        <v/>
      </c>
      <c r="FW39" s="23" t="str">
        <f t="shared" si="53"/>
        <v/>
      </c>
      <c r="FX39" s="23" t="str">
        <f t="shared" si="53"/>
        <v/>
      </c>
      <c r="FY39" s="23" t="str">
        <f t="shared" si="53"/>
        <v/>
      </c>
      <c r="FZ39" s="23" t="str">
        <f t="shared" si="53"/>
        <v/>
      </c>
      <c r="GA39" s="23" t="str">
        <f t="shared" si="53"/>
        <v/>
      </c>
      <c r="GB39" s="23" t="str">
        <f t="shared" si="53"/>
        <v/>
      </c>
      <c r="GC39" s="23" t="str">
        <f t="shared" si="53"/>
        <v/>
      </c>
      <c r="GD39" s="23" t="str">
        <f t="shared" si="53"/>
        <v/>
      </c>
      <c r="GE39" s="23" t="str">
        <f t="shared" si="53"/>
        <v/>
      </c>
      <c r="GF39" s="23" t="str">
        <f t="shared" si="53"/>
        <v/>
      </c>
    </row>
    <row r="40" spans="2:188" ht="14.75" customHeight="1" x14ac:dyDescent="0.45">
      <c r="B40" t="s">
        <v>543</v>
      </c>
      <c r="C40" s="23">
        <f>READ!$BH$6</f>
        <v>0</v>
      </c>
      <c r="D40" s="23">
        <f>READ!$BH$59</f>
        <v>0</v>
      </c>
      <c r="E40" s="23">
        <f>READ!$BH$112</f>
        <v>0</v>
      </c>
      <c r="F40" s="23">
        <f>READ!$BH$165</f>
        <v>0</v>
      </c>
      <c r="G40" s="23">
        <f>READ!$BH$218</f>
        <v>0</v>
      </c>
      <c r="H40" s="23">
        <f>READ!$BH$271</f>
        <v>0</v>
      </c>
      <c r="I40" s="23">
        <f>READ!$BH$324</f>
        <v>0</v>
      </c>
      <c r="J40" s="23">
        <f>READ!$BH$377</f>
        <v>0</v>
      </c>
      <c r="K40" s="23">
        <f>READ!$BH$430</f>
        <v>0</v>
      </c>
      <c r="L40" s="23">
        <f>READ!$BH$483</f>
        <v>0</v>
      </c>
      <c r="M40" s="23">
        <f>READ!$BH$536</f>
        <v>0</v>
      </c>
      <c r="N40" s="23">
        <f>READ!$BH$589</f>
        <v>0</v>
      </c>
      <c r="O40" s="23">
        <f>READ!$BH$642</f>
        <v>0</v>
      </c>
      <c r="P40" s="23">
        <f>READ!$BH$695</f>
        <v>0</v>
      </c>
      <c r="Q40" s="23">
        <f>READ!$BH$748</f>
        <v>0</v>
      </c>
      <c r="R40" s="23">
        <f>READ!$BH$801</f>
        <v>0</v>
      </c>
      <c r="S40" s="23">
        <f>READ!$BH$854</f>
        <v>0</v>
      </c>
      <c r="T40" s="23">
        <f>READ!$BH$907</f>
        <v>0</v>
      </c>
      <c r="U40" s="23">
        <f>READ!$BH$960</f>
        <v>0</v>
      </c>
      <c r="V40" s="23">
        <f>READ!$BH$1013</f>
        <v>0</v>
      </c>
      <c r="W40" s="23">
        <f>READ!$BH$1066</f>
        <v>0</v>
      </c>
      <c r="X40" s="23">
        <f>READ!$BH$1119</f>
        <v>0</v>
      </c>
      <c r="Y40" s="23">
        <f>READ!$BH$1172</f>
        <v>0</v>
      </c>
      <c r="Z40" s="482"/>
      <c r="AA40" t="s">
        <v>41</v>
      </c>
      <c r="AB40" s="23">
        <f>WRITE!$BQ$6</f>
        <v>0</v>
      </c>
      <c r="AC40" s="23">
        <f>WRITE!$BQ$82</f>
        <v>0</v>
      </c>
      <c r="AD40" s="23">
        <f>WRITE!$BQ$158</f>
        <v>0</v>
      </c>
      <c r="AE40" s="23">
        <f>WRITE!$BQ$234</f>
        <v>0</v>
      </c>
      <c r="AF40" s="23">
        <f>WRITE!$BQ$310</f>
        <v>0</v>
      </c>
      <c r="AG40" s="23">
        <f>WRITE!$BQ$386</f>
        <v>0</v>
      </c>
      <c r="AH40" s="23">
        <f>WRITE!$BQ$462</f>
        <v>0</v>
      </c>
      <c r="AI40" s="23">
        <f>WRITE!$BQ$538</f>
        <v>0</v>
      </c>
      <c r="AJ40" s="23">
        <f>WRITE!$BQ$614</f>
        <v>0</v>
      </c>
      <c r="AK40" s="23">
        <f>WRITE!$BQ$690</f>
        <v>0</v>
      </c>
      <c r="AL40" s="23">
        <f>WRITE!$BQ$766</f>
        <v>0</v>
      </c>
      <c r="AM40" s="23">
        <f>WRITE!$BQ$842</f>
        <v>0</v>
      </c>
      <c r="AN40" s="23">
        <f>WRITE!$BQ$918</f>
        <v>0</v>
      </c>
      <c r="AO40" s="23">
        <f>WRITE!$BQ$994</f>
        <v>0</v>
      </c>
      <c r="AP40" s="23">
        <f>WRITE!$BQ$1070</f>
        <v>0</v>
      </c>
      <c r="AQ40" s="23">
        <f>WRITE!$BQ$1146</f>
        <v>0</v>
      </c>
      <c r="AR40" s="23">
        <f>WRITE!$BQ$1222</f>
        <v>0</v>
      </c>
      <c r="AS40" s="23">
        <f>WRITE!$BQ$1298</f>
        <v>0</v>
      </c>
      <c r="AT40" s="23">
        <f>WRITE!$BQ$1374</f>
        <v>0</v>
      </c>
      <c r="AU40" s="23">
        <f>WRITE!$BQ$1450</f>
        <v>0</v>
      </c>
      <c r="AV40" s="23">
        <f>WRITE!$BQ$1526</f>
        <v>0</v>
      </c>
      <c r="AW40" s="23">
        <f>WRITE!$BQ$1602</f>
        <v>0</v>
      </c>
      <c r="AX40" s="23">
        <f>WRITE!$BQ$1678</f>
        <v>0</v>
      </c>
      <c r="AY40" s="482"/>
      <c r="AZ40" t="s">
        <v>523</v>
      </c>
      <c r="BA40" s="23">
        <f>MATH!$CQ$6</f>
        <v>0</v>
      </c>
      <c r="BB40" s="23">
        <f>MATH!$CQ$87</f>
        <v>0</v>
      </c>
      <c r="BC40" s="23">
        <f>MATH!$CQ$168</f>
        <v>0</v>
      </c>
      <c r="BD40" s="23">
        <f>MATH!$CQ$249</f>
        <v>0</v>
      </c>
      <c r="BE40" s="23">
        <f>MATH!$CQ$330</f>
        <v>0</v>
      </c>
      <c r="BF40" s="23">
        <f>MATH!$CQ$411</f>
        <v>0</v>
      </c>
      <c r="BG40" s="23">
        <f>MATH!$CQ$492</f>
        <v>0</v>
      </c>
      <c r="BH40" s="23">
        <f>MATH!$CQ$573</f>
        <v>0</v>
      </c>
      <c r="BI40" s="23">
        <f>MATH!$CQ$654</f>
        <v>0</v>
      </c>
      <c r="BJ40" s="23">
        <f>MATH!$CQ$735</f>
        <v>0</v>
      </c>
      <c r="BK40" s="23">
        <f>MATH!$CQ$816</f>
        <v>0</v>
      </c>
      <c r="BL40" s="23">
        <f>MATH!$CQ$897</f>
        <v>0</v>
      </c>
      <c r="BM40" s="23">
        <f>MATH!$CQ$978</f>
        <v>0</v>
      </c>
      <c r="BN40" s="23">
        <f>MATH!$CQ$1059</f>
        <v>0</v>
      </c>
      <c r="BO40" s="23">
        <f>MATH!$CQ$1140</f>
        <v>0</v>
      </c>
      <c r="BP40" s="23">
        <f>MATH!$CQ$1221</f>
        <v>0</v>
      </c>
      <c r="BQ40" s="23">
        <f>MATH!$CQ$1302</f>
        <v>0</v>
      </c>
      <c r="BR40" s="23">
        <f>MATH!$CQ$1383</f>
        <v>0</v>
      </c>
      <c r="BS40" s="23">
        <f>MATH!$CQ$1464</f>
        <v>0</v>
      </c>
      <c r="BT40" s="23">
        <f>MATH!$CQ$1545</f>
        <v>0</v>
      </c>
      <c r="BU40" s="23">
        <f>MATH!$CQ$1626</f>
        <v>0</v>
      </c>
      <c r="BV40" s="23">
        <f>MATH!$CQ$1707</f>
        <v>0</v>
      </c>
      <c r="BW40" s="23">
        <f>MATH!$CQ$1788</f>
        <v>0</v>
      </c>
      <c r="BX40" s="482"/>
      <c r="BY40" t="str">
        <f t="shared" si="17"/>
        <v>Cartesian Coordinates</v>
      </c>
      <c r="BZ40" s="23">
        <f>MATH!$CQ$66</f>
        <v>0</v>
      </c>
      <c r="CA40" s="23">
        <f>MATH!$CQ$147</f>
        <v>0</v>
      </c>
      <c r="CB40" s="23">
        <f>MATH!$CQ$228</f>
        <v>0</v>
      </c>
      <c r="CC40" s="23">
        <f>MATH!$CQ$309</f>
        <v>0</v>
      </c>
      <c r="CD40" s="23">
        <f>MATH!$CQ$390</f>
        <v>0</v>
      </c>
      <c r="CE40" s="23">
        <f>MATH!$CQ$471</f>
        <v>0</v>
      </c>
      <c r="CF40" s="23">
        <f>MATH!$CQ$552</f>
        <v>0</v>
      </c>
      <c r="CG40" s="23">
        <f>MATH!$CQ$633</f>
        <v>0</v>
      </c>
      <c r="CH40" s="23">
        <f>MATH!$CQ$714</f>
        <v>0</v>
      </c>
      <c r="CI40" s="23">
        <f>MATH!$CQ$795</f>
        <v>0</v>
      </c>
      <c r="CJ40" s="23">
        <f>MATH!$CQ$876</f>
        <v>0</v>
      </c>
      <c r="CK40" s="23">
        <f>MATH!$CQ$957</f>
        <v>0</v>
      </c>
      <c r="CL40" s="23">
        <f>MATH!$CQ$1038</f>
        <v>0</v>
      </c>
      <c r="CM40" s="23">
        <f>MATH!$CQ$1119</f>
        <v>0</v>
      </c>
      <c r="CN40" s="23">
        <f>MATH!$CQ$1200</f>
        <v>0</v>
      </c>
      <c r="CO40" s="23">
        <f>MATH!$CQ$1281</f>
        <v>0</v>
      </c>
      <c r="CP40" s="23">
        <f>MATH!$CQ$1362</f>
        <v>0</v>
      </c>
      <c r="CQ40" s="23">
        <f>MATH!$CQ$1443</f>
        <v>0</v>
      </c>
      <c r="CR40" s="23">
        <f>MATH!$CQ$1524</f>
        <v>0</v>
      </c>
      <c r="CS40" s="23">
        <f>MATH!$CQ$1605</f>
        <v>0</v>
      </c>
      <c r="CT40" s="23">
        <f>MATH!$CQ$1686</f>
        <v>0</v>
      </c>
      <c r="CU40" s="23">
        <f>MATH!$CQ$1767</f>
        <v>0</v>
      </c>
      <c r="CV40" s="23">
        <f>MATH!$CQ$1848</f>
        <v>0</v>
      </c>
      <c r="CW40" s="482"/>
      <c r="CX40" t="str">
        <f t="shared" si="19"/>
        <v>Cartesian Coordinates</v>
      </c>
      <c r="CY40" s="23">
        <f t="shared" si="20"/>
        <v>0</v>
      </c>
      <c r="CZ40" s="23">
        <f t="shared" si="21"/>
        <v>0</v>
      </c>
      <c r="DA40" s="23">
        <f t="shared" si="22"/>
        <v>0</v>
      </c>
      <c r="DB40" s="23">
        <f t="shared" si="23"/>
        <v>0</v>
      </c>
      <c r="DC40" s="23">
        <f t="shared" si="24"/>
        <v>0</v>
      </c>
      <c r="DD40" s="23">
        <f t="shared" si="25"/>
        <v>0</v>
      </c>
      <c r="DE40" s="23">
        <f t="shared" si="26"/>
        <v>0</v>
      </c>
      <c r="DF40" s="23">
        <f t="shared" si="27"/>
        <v>0</v>
      </c>
      <c r="DG40" s="23">
        <f t="shared" si="28"/>
        <v>0</v>
      </c>
      <c r="DH40" s="23">
        <f t="shared" si="29"/>
        <v>0</v>
      </c>
      <c r="DI40" s="23">
        <f t="shared" si="30"/>
        <v>0</v>
      </c>
      <c r="DJ40" s="23">
        <f t="shared" si="31"/>
        <v>0</v>
      </c>
      <c r="DK40" s="23">
        <f t="shared" si="32"/>
        <v>0</v>
      </c>
      <c r="DL40" s="23">
        <f t="shared" si="33"/>
        <v>0</v>
      </c>
      <c r="DM40" s="23">
        <f t="shared" si="34"/>
        <v>0</v>
      </c>
      <c r="DN40" s="23">
        <f t="shared" si="35"/>
        <v>0</v>
      </c>
      <c r="DO40" s="23">
        <f t="shared" si="36"/>
        <v>0</v>
      </c>
      <c r="DP40" s="23">
        <f t="shared" si="37"/>
        <v>0</v>
      </c>
      <c r="DQ40" s="23">
        <f t="shared" si="38"/>
        <v>0</v>
      </c>
      <c r="DR40" s="23">
        <f t="shared" si="39"/>
        <v>0</v>
      </c>
      <c r="DS40" s="23">
        <f t="shared" si="40"/>
        <v>0</v>
      </c>
      <c r="DT40" s="23">
        <f t="shared" si="41"/>
        <v>0</v>
      </c>
      <c r="DU40" s="23">
        <f t="shared" si="42"/>
        <v>0</v>
      </c>
      <c r="DV40" s="482"/>
      <c r="DW40" s="2" t="str">
        <f>DW12</f>
        <v>Passage 1</v>
      </c>
      <c r="DX40" s="23">
        <f>SCIENCE!$AH$7</f>
        <v>0</v>
      </c>
      <c r="DY40" s="23">
        <f>SCIENCE!$AH$48</f>
        <v>0</v>
      </c>
      <c r="DZ40" s="23">
        <f>SCIENCE!$AH$89</f>
        <v>0</v>
      </c>
      <c r="EA40" s="23">
        <f>SCIENCE!$AH$130</f>
        <v>0</v>
      </c>
      <c r="EB40" s="23">
        <f>SCIENCE!$AH$171</f>
        <v>0</v>
      </c>
      <c r="EC40" s="23">
        <f>SCIENCE!$AH$212</f>
        <v>0</v>
      </c>
      <c r="ED40" s="23">
        <f>SCIENCE!$AH$253</f>
        <v>0</v>
      </c>
      <c r="EE40" s="23">
        <f>SCIENCE!$AH$294</f>
        <v>0</v>
      </c>
      <c r="EF40" s="23">
        <f>SCIENCE!$AH$335</f>
        <v>0</v>
      </c>
      <c r="EG40" s="23">
        <f>SCIENCE!$AH$376</f>
        <v>0</v>
      </c>
      <c r="EH40" s="23">
        <f>SCIENCE!$AH$417</f>
        <v>0</v>
      </c>
      <c r="EI40" s="23">
        <f>SCIENCE!$AH$458</f>
        <v>0</v>
      </c>
      <c r="EJ40" s="23">
        <f>SCIENCE!$AH$499</f>
        <v>0</v>
      </c>
      <c r="EK40" s="23">
        <f>SCIENCE!$AH$540</f>
        <v>0</v>
      </c>
      <c r="EL40" s="23">
        <f>SCIENCE!$AH$581</f>
        <v>0</v>
      </c>
      <c r="EM40" s="23">
        <f>SCIENCE!$AH$622</f>
        <v>0</v>
      </c>
      <c r="EN40" s="23">
        <f>SCIENCE!$AH$663</f>
        <v>0</v>
      </c>
      <c r="EO40" s="23">
        <f>SCIENCE!$AH$704</f>
        <v>0</v>
      </c>
      <c r="EP40" s="23">
        <f>SCIENCE!$AH$745</f>
        <v>0</v>
      </c>
      <c r="EQ40" s="23">
        <f>SCIENCE!$AH$786</f>
        <v>0</v>
      </c>
      <c r="ER40" s="23">
        <f>SCIENCE!$AH$827</f>
        <v>0</v>
      </c>
      <c r="ES40" s="23">
        <f>SCIENCE!$AH$868</f>
        <v>0</v>
      </c>
      <c r="ET40" s="23">
        <f>SCIENCE!$AH$909</f>
        <v>0</v>
      </c>
      <c r="EU40" s="482"/>
      <c r="FA40" s="30"/>
      <c r="FB40" s="458" t="s">
        <v>240</v>
      </c>
      <c r="FC40" s="459"/>
      <c r="FD40" s="460"/>
      <c r="FE40" s="480" t="s">
        <v>242</v>
      </c>
      <c r="FF40" s="481"/>
      <c r="FG40" s="30" t="s">
        <v>254</v>
      </c>
      <c r="FJ40" s="23">
        <f t="shared" ref="FJ40:GF40" si="54">IF(ISNUMBER(SEARCH("P*",FJ$17)),FJ21,"")</f>
        <v>350</v>
      </c>
      <c r="FK40" s="23" t="str">
        <f t="shared" si="54"/>
        <v/>
      </c>
      <c r="FL40" s="23" t="str">
        <f t="shared" si="54"/>
        <v/>
      </c>
      <c r="FM40" s="23" t="str">
        <f t="shared" si="54"/>
        <v/>
      </c>
      <c r="FN40" s="23" t="str">
        <f t="shared" si="54"/>
        <v/>
      </c>
      <c r="FO40" s="23" t="str">
        <f t="shared" si="54"/>
        <v/>
      </c>
      <c r="FP40" s="23" t="str">
        <f t="shared" si="54"/>
        <v/>
      </c>
      <c r="FQ40" s="23" t="str">
        <f t="shared" si="54"/>
        <v/>
      </c>
      <c r="FR40" s="23" t="str">
        <f t="shared" si="54"/>
        <v/>
      </c>
      <c r="FS40" s="23" t="str">
        <f t="shared" si="54"/>
        <v/>
      </c>
      <c r="FT40" s="23" t="str">
        <f t="shared" si="54"/>
        <v/>
      </c>
      <c r="FU40" s="23" t="str">
        <f t="shared" si="54"/>
        <v/>
      </c>
      <c r="FV40" s="23" t="str">
        <f t="shared" si="54"/>
        <v/>
      </c>
      <c r="FW40" s="23" t="str">
        <f t="shared" si="54"/>
        <v/>
      </c>
      <c r="FX40" s="23" t="str">
        <f t="shared" si="54"/>
        <v/>
      </c>
      <c r="FY40" s="23" t="str">
        <f t="shared" si="54"/>
        <v/>
      </c>
      <c r="FZ40" s="23" t="str">
        <f t="shared" si="54"/>
        <v/>
      </c>
      <c r="GA40" s="23" t="str">
        <f t="shared" si="54"/>
        <v/>
      </c>
      <c r="GB40" s="23" t="str">
        <f t="shared" si="54"/>
        <v/>
      </c>
      <c r="GC40" s="23" t="str">
        <f t="shared" si="54"/>
        <v/>
      </c>
      <c r="GD40" s="23" t="str">
        <f t="shared" si="54"/>
        <v/>
      </c>
      <c r="GE40" s="23" t="str">
        <f t="shared" si="54"/>
        <v/>
      </c>
      <c r="GF40" s="23" t="str">
        <f t="shared" si="54"/>
        <v/>
      </c>
    </row>
    <row r="41" spans="2:188" ht="14.75" customHeight="1" x14ac:dyDescent="0.45">
      <c r="B41" t="s">
        <v>17</v>
      </c>
      <c r="C41" s="23">
        <f>READ!$BI$6</f>
        <v>0</v>
      </c>
      <c r="D41" s="23">
        <f>READ!$BI$59</f>
        <v>0</v>
      </c>
      <c r="E41" s="23">
        <f>READ!$BI$112</f>
        <v>0</v>
      </c>
      <c r="F41" s="23">
        <f>READ!$BI$165</f>
        <v>0</v>
      </c>
      <c r="G41" s="23">
        <f>READ!$BI$218</f>
        <v>0</v>
      </c>
      <c r="H41" s="23">
        <f>READ!$BI$271</f>
        <v>0</v>
      </c>
      <c r="I41" s="23">
        <f>READ!$BI$324</f>
        <v>0</v>
      </c>
      <c r="J41" s="23">
        <f>READ!$BI$377</f>
        <v>0</v>
      </c>
      <c r="K41" s="23">
        <f>READ!$BI$430</f>
        <v>0</v>
      </c>
      <c r="L41" s="23">
        <f>READ!$BI$483</f>
        <v>0</v>
      </c>
      <c r="M41" s="23">
        <f>READ!$BI$536</f>
        <v>0</v>
      </c>
      <c r="N41" s="23">
        <f>READ!$BI$589</f>
        <v>0</v>
      </c>
      <c r="O41" s="23">
        <f>READ!$BI$642</f>
        <v>0</v>
      </c>
      <c r="P41" s="23">
        <f>READ!$BI$695</f>
        <v>0</v>
      </c>
      <c r="Q41" s="23">
        <f>READ!$BI$748</f>
        <v>0</v>
      </c>
      <c r="R41" s="23">
        <f>READ!$BI$801</f>
        <v>0</v>
      </c>
      <c r="S41" s="23">
        <f>READ!$BI$854</f>
        <v>0</v>
      </c>
      <c r="T41" s="23">
        <f>READ!$BI$907</f>
        <v>0</v>
      </c>
      <c r="U41" s="23">
        <f>READ!$BI$960</f>
        <v>0</v>
      </c>
      <c r="V41" s="23">
        <f>READ!$BI$1013</f>
        <v>0</v>
      </c>
      <c r="W41" s="23">
        <f>READ!$BI$1066</f>
        <v>0</v>
      </c>
      <c r="X41" s="23">
        <f>READ!$BI$1119</f>
        <v>0</v>
      </c>
      <c r="Y41" s="23">
        <f>READ!$BI$1172</f>
        <v>0</v>
      </c>
      <c r="Z41" s="482"/>
      <c r="AA41" t="s">
        <v>48</v>
      </c>
      <c r="AB41" s="23">
        <f>WRITE!$BR$6</f>
        <v>0</v>
      </c>
      <c r="AC41" s="23">
        <f>WRITE!$BR$82</f>
        <v>0</v>
      </c>
      <c r="AD41" s="23">
        <f>WRITE!$BR$158</f>
        <v>0</v>
      </c>
      <c r="AE41" s="23">
        <f>WRITE!$BR$234</f>
        <v>0</v>
      </c>
      <c r="AF41" s="23">
        <f>WRITE!$BR$310</f>
        <v>0</v>
      </c>
      <c r="AG41" s="23">
        <f>WRITE!$BR$386</f>
        <v>0</v>
      </c>
      <c r="AH41" s="23">
        <f>WRITE!$BR$462</f>
        <v>0</v>
      </c>
      <c r="AI41" s="23">
        <f>WRITE!$BR$538</f>
        <v>0</v>
      </c>
      <c r="AJ41" s="23">
        <f>WRITE!$BR$614</f>
        <v>0</v>
      </c>
      <c r="AK41" s="23">
        <f>WRITE!$BR$690</f>
        <v>0</v>
      </c>
      <c r="AL41" s="23">
        <f>WRITE!$BR$766</f>
        <v>0</v>
      </c>
      <c r="AM41" s="23">
        <f>WRITE!$BR$842</f>
        <v>0</v>
      </c>
      <c r="AN41" s="23">
        <f>WRITE!$BR$918</f>
        <v>0</v>
      </c>
      <c r="AO41" s="23">
        <f>WRITE!$BR$994</f>
        <v>0</v>
      </c>
      <c r="AP41" s="23">
        <f>WRITE!$BR$1070</f>
        <v>0</v>
      </c>
      <c r="AQ41" s="23">
        <f>WRITE!$BR$1146</f>
        <v>0</v>
      </c>
      <c r="AR41" s="23">
        <f>WRITE!$BR$1222</f>
        <v>0</v>
      </c>
      <c r="AS41" s="23">
        <f>WRITE!$BR$1298</f>
        <v>0</v>
      </c>
      <c r="AT41" s="23">
        <f>WRITE!$BR$1374</f>
        <v>0</v>
      </c>
      <c r="AU41" s="23">
        <f>WRITE!$BR$1450</f>
        <v>0</v>
      </c>
      <c r="AV41" s="23">
        <f>WRITE!$BR$1526</f>
        <v>0</v>
      </c>
      <c r="AW41" s="23">
        <f>WRITE!$BR$1602</f>
        <v>0</v>
      </c>
      <c r="AX41" s="23">
        <f>WRITE!$BR$1678</f>
        <v>0</v>
      </c>
      <c r="AY41" s="482"/>
      <c r="AZ41" t="s">
        <v>89</v>
      </c>
      <c r="BA41" s="23">
        <f>MATH!$CR$6</f>
        <v>0</v>
      </c>
      <c r="BB41" s="23">
        <f>MATH!$CR$87</f>
        <v>0</v>
      </c>
      <c r="BC41" s="23">
        <f>MATH!$CR$168</f>
        <v>0</v>
      </c>
      <c r="BD41" s="23">
        <f>MATH!$CR$249</f>
        <v>0</v>
      </c>
      <c r="BE41" s="23">
        <f>MATH!$CR$330</f>
        <v>0</v>
      </c>
      <c r="BF41" s="23">
        <f>MATH!$CR$411</f>
        <v>0</v>
      </c>
      <c r="BG41" s="23">
        <f>MATH!$CR$492</f>
        <v>0</v>
      </c>
      <c r="BH41" s="23">
        <f>MATH!$CR$573</f>
        <v>0</v>
      </c>
      <c r="BI41" s="23">
        <f>MATH!$CR$654</f>
        <v>0</v>
      </c>
      <c r="BJ41" s="23">
        <f>MATH!$CR$735</f>
        <v>0</v>
      </c>
      <c r="BK41" s="23">
        <f>MATH!$CR$816</f>
        <v>0</v>
      </c>
      <c r="BL41" s="23">
        <f>MATH!$CR$897</f>
        <v>0</v>
      </c>
      <c r="BM41" s="23">
        <f>MATH!$CR$978</f>
        <v>0</v>
      </c>
      <c r="BN41" s="23">
        <f>MATH!$CR$1059</f>
        <v>0</v>
      </c>
      <c r="BO41" s="23">
        <f>MATH!$CR$1140</f>
        <v>0</v>
      </c>
      <c r="BP41" s="23">
        <f>MATH!$CR$1221</f>
        <v>0</v>
      </c>
      <c r="BQ41" s="23">
        <f>MATH!$CR$1302</f>
        <v>0</v>
      </c>
      <c r="BR41" s="23">
        <f>MATH!$CR$1383</f>
        <v>0</v>
      </c>
      <c r="BS41" s="23">
        <f>MATH!$CR$1464</f>
        <v>0</v>
      </c>
      <c r="BT41" s="23">
        <f>MATH!$CR$1545</f>
        <v>0</v>
      </c>
      <c r="BU41" s="23">
        <f>MATH!$CR$1626</f>
        <v>0</v>
      </c>
      <c r="BV41" s="23">
        <f>MATH!$CR$1707</f>
        <v>0</v>
      </c>
      <c r="BW41" s="23">
        <f>MATH!$CR$1788</f>
        <v>0</v>
      </c>
      <c r="BX41" s="482"/>
      <c r="BY41" t="str">
        <f t="shared" si="17"/>
        <v>Parabolic Equations</v>
      </c>
      <c r="BZ41" s="23">
        <f>MATH!$CR$66</f>
        <v>0</v>
      </c>
      <c r="CA41" s="23">
        <f>MATH!$CR$147</f>
        <v>0</v>
      </c>
      <c r="CB41" s="23">
        <f>MATH!$CR$228</f>
        <v>0</v>
      </c>
      <c r="CC41" s="23">
        <f>MATH!$CR$309</f>
        <v>0</v>
      </c>
      <c r="CD41" s="23">
        <f>MATH!$CR$390</f>
        <v>0</v>
      </c>
      <c r="CE41" s="23">
        <f>MATH!$CR$471</f>
        <v>0</v>
      </c>
      <c r="CF41" s="23">
        <f>MATH!$CR$552</f>
        <v>0</v>
      </c>
      <c r="CG41" s="23">
        <f>MATH!$CR$633</f>
        <v>0</v>
      </c>
      <c r="CH41" s="23">
        <f>MATH!$CR$714</f>
        <v>0</v>
      </c>
      <c r="CI41" s="23">
        <f>MATH!$CR$795</f>
        <v>0</v>
      </c>
      <c r="CJ41" s="23">
        <f>MATH!$CR$876</f>
        <v>0</v>
      </c>
      <c r="CK41" s="23">
        <f>MATH!$CR$957</f>
        <v>0</v>
      </c>
      <c r="CL41" s="23">
        <f>MATH!$CR$1038</f>
        <v>0</v>
      </c>
      <c r="CM41" s="23">
        <f>MATH!$CR$1119</f>
        <v>0</v>
      </c>
      <c r="CN41" s="23">
        <f>MATH!$CR$1200</f>
        <v>0</v>
      </c>
      <c r="CO41" s="23">
        <f>MATH!$CR$1281</f>
        <v>0</v>
      </c>
      <c r="CP41" s="23">
        <f>MATH!$CR$1362</f>
        <v>0</v>
      </c>
      <c r="CQ41" s="23">
        <f>MATH!$CR$1443</f>
        <v>0</v>
      </c>
      <c r="CR41" s="23">
        <f>MATH!$CR$1524</f>
        <v>0</v>
      </c>
      <c r="CS41" s="23">
        <f>MATH!$CR$1605</f>
        <v>0</v>
      </c>
      <c r="CT41" s="23">
        <f>MATH!$CR$1686</f>
        <v>0</v>
      </c>
      <c r="CU41" s="23">
        <f>MATH!$CR$1767</f>
        <v>0</v>
      </c>
      <c r="CV41" s="23">
        <f>MATH!$CR$1848</f>
        <v>0</v>
      </c>
      <c r="CW41" s="482"/>
      <c r="CX41" t="str">
        <f t="shared" si="19"/>
        <v>Parabolic Equations</v>
      </c>
      <c r="CY41" s="23">
        <f t="shared" si="20"/>
        <v>0</v>
      </c>
      <c r="CZ41" s="23">
        <f t="shared" si="21"/>
        <v>0</v>
      </c>
      <c r="DA41" s="23">
        <f t="shared" si="22"/>
        <v>0</v>
      </c>
      <c r="DB41" s="23">
        <f t="shared" si="23"/>
        <v>0</v>
      </c>
      <c r="DC41" s="23">
        <f t="shared" si="24"/>
        <v>0</v>
      </c>
      <c r="DD41" s="23">
        <f t="shared" si="25"/>
        <v>0</v>
      </c>
      <c r="DE41" s="23">
        <f t="shared" si="26"/>
        <v>0</v>
      </c>
      <c r="DF41" s="23">
        <f t="shared" si="27"/>
        <v>0</v>
      </c>
      <c r="DG41" s="23">
        <f t="shared" si="28"/>
        <v>0</v>
      </c>
      <c r="DH41" s="23">
        <f t="shared" si="29"/>
        <v>0</v>
      </c>
      <c r="DI41" s="23">
        <f t="shared" si="30"/>
        <v>0</v>
      </c>
      <c r="DJ41" s="23">
        <f t="shared" si="31"/>
        <v>0</v>
      </c>
      <c r="DK41" s="23">
        <f t="shared" si="32"/>
        <v>0</v>
      </c>
      <c r="DL41" s="23">
        <f t="shared" si="33"/>
        <v>0</v>
      </c>
      <c r="DM41" s="23">
        <f t="shared" si="34"/>
        <v>0</v>
      </c>
      <c r="DN41" s="23">
        <f t="shared" si="35"/>
        <v>0</v>
      </c>
      <c r="DO41" s="23">
        <f t="shared" si="36"/>
        <v>0</v>
      </c>
      <c r="DP41" s="23">
        <f t="shared" si="37"/>
        <v>0</v>
      </c>
      <c r="DQ41" s="23">
        <f t="shared" si="38"/>
        <v>0</v>
      </c>
      <c r="DR41" s="23">
        <f t="shared" si="39"/>
        <v>0</v>
      </c>
      <c r="DS41" s="23">
        <f t="shared" si="40"/>
        <v>0</v>
      </c>
      <c r="DT41" s="23">
        <f t="shared" si="41"/>
        <v>0</v>
      </c>
      <c r="DU41" s="23">
        <f t="shared" si="42"/>
        <v>0</v>
      </c>
      <c r="DV41" s="482"/>
      <c r="DW41" s="2" t="str">
        <f t="shared" ref="DW41:DW66" si="55">DW13</f>
        <v>Passage 2</v>
      </c>
      <c r="DX41" s="23">
        <f>SCIENCE!$AI$7</f>
        <v>0</v>
      </c>
      <c r="DY41" s="23">
        <f>SCIENCE!$AI$48</f>
        <v>0</v>
      </c>
      <c r="DZ41" s="23">
        <f>SCIENCE!$AI$89</f>
        <v>0</v>
      </c>
      <c r="EA41" s="23">
        <f>SCIENCE!$AI$130</f>
        <v>0</v>
      </c>
      <c r="EB41" s="23">
        <f>SCIENCE!$AI$171</f>
        <v>0</v>
      </c>
      <c r="EC41" s="23">
        <f>SCIENCE!$AI$212</f>
        <v>0</v>
      </c>
      <c r="ED41" s="23">
        <f>SCIENCE!$AI$253</f>
        <v>0</v>
      </c>
      <c r="EE41" s="23">
        <f>SCIENCE!$AI$294</f>
        <v>0</v>
      </c>
      <c r="EF41" s="23">
        <f>SCIENCE!$AI$335</f>
        <v>0</v>
      </c>
      <c r="EG41" s="23">
        <f>SCIENCE!$AI$376</f>
        <v>0</v>
      </c>
      <c r="EH41" s="23">
        <f>SCIENCE!$AI$417</f>
        <v>0</v>
      </c>
      <c r="EI41" s="23">
        <f>SCIENCE!$AI$458</f>
        <v>0</v>
      </c>
      <c r="EJ41" s="23">
        <f>SCIENCE!$AI$499</f>
        <v>0</v>
      </c>
      <c r="EK41" s="23">
        <f>SCIENCE!$AI$540</f>
        <v>0</v>
      </c>
      <c r="EL41" s="23">
        <f>SCIENCE!$AI$581</f>
        <v>0</v>
      </c>
      <c r="EM41" s="23">
        <f>SCIENCE!$AI$622</f>
        <v>0</v>
      </c>
      <c r="EN41" s="23">
        <f>SCIENCE!$AI$663</f>
        <v>0</v>
      </c>
      <c r="EO41" s="23">
        <f>SCIENCE!$AI$704</f>
        <v>0</v>
      </c>
      <c r="EP41" s="23">
        <f>SCIENCE!$AI$745</f>
        <v>0</v>
      </c>
      <c r="EQ41" s="23">
        <f>SCIENCE!$AI$786</f>
        <v>0</v>
      </c>
      <c r="ER41" s="23">
        <f>SCIENCE!$AI$827</f>
        <v>0</v>
      </c>
      <c r="ES41" s="23">
        <f>SCIENCE!$AI$868</f>
        <v>0</v>
      </c>
      <c r="ET41" s="23">
        <f>SCIENCE!$AI$909</f>
        <v>0</v>
      </c>
      <c r="EU41" s="482"/>
      <c r="FA41" s="75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5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5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26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1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4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76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3">
        <f>IF(ISNUMBER(SEARCH("P*",FJ$17)),FJ23,"")</f>
        <v>620</v>
      </c>
      <c r="FK41" s="23" t="str">
        <f t="shared" ref="FK41:GF41" si="56">IF(ISNUMBER(SEARCH("P*",FK$17)),FK23,"")</f>
        <v/>
      </c>
      <c r="FL41" s="23" t="str">
        <f t="shared" si="56"/>
        <v/>
      </c>
      <c r="FM41" s="23" t="str">
        <f t="shared" si="56"/>
        <v/>
      </c>
      <c r="FN41" s="23" t="str">
        <f t="shared" si="56"/>
        <v/>
      </c>
      <c r="FO41" s="23" t="str">
        <f t="shared" si="56"/>
        <v/>
      </c>
      <c r="FP41" s="23" t="str">
        <f t="shared" si="56"/>
        <v/>
      </c>
      <c r="FQ41" s="23" t="str">
        <f t="shared" si="56"/>
        <v/>
      </c>
      <c r="FR41" s="23" t="str">
        <f t="shared" si="56"/>
        <v/>
      </c>
      <c r="FS41" s="23" t="str">
        <f t="shared" si="56"/>
        <v/>
      </c>
      <c r="FT41" s="23" t="str">
        <f t="shared" si="56"/>
        <v/>
      </c>
      <c r="FU41" s="23" t="str">
        <f t="shared" si="56"/>
        <v/>
      </c>
      <c r="FV41" s="23" t="str">
        <f t="shared" si="56"/>
        <v/>
      </c>
      <c r="FW41" s="23" t="str">
        <f t="shared" si="56"/>
        <v/>
      </c>
      <c r="FX41" s="23" t="str">
        <f t="shared" si="56"/>
        <v/>
      </c>
      <c r="FY41" s="23" t="str">
        <f t="shared" si="56"/>
        <v/>
      </c>
      <c r="FZ41" s="23" t="str">
        <f t="shared" si="56"/>
        <v/>
      </c>
      <c r="GA41" s="23" t="str">
        <f t="shared" si="56"/>
        <v/>
      </c>
      <c r="GB41" s="23" t="str">
        <f t="shared" si="56"/>
        <v/>
      </c>
      <c r="GC41" s="23" t="str">
        <f t="shared" si="56"/>
        <v/>
      </c>
      <c r="GD41" s="23" t="str">
        <f t="shared" si="56"/>
        <v/>
      </c>
      <c r="GE41" s="23" t="str">
        <f t="shared" si="56"/>
        <v/>
      </c>
      <c r="GF41" s="23" t="str">
        <f t="shared" si="56"/>
        <v/>
      </c>
    </row>
    <row r="42" spans="2:188" ht="14.75" customHeight="1" x14ac:dyDescent="0.45">
      <c r="B42" t="s">
        <v>16</v>
      </c>
      <c r="C42" s="23">
        <f>READ!$BJ$6</f>
        <v>0</v>
      </c>
      <c r="D42" s="23">
        <f>READ!$BJ$59</f>
        <v>0</v>
      </c>
      <c r="E42" s="23">
        <f>READ!$BJ$112</f>
        <v>0</v>
      </c>
      <c r="F42" s="23">
        <f>READ!$BJ$165</f>
        <v>0</v>
      </c>
      <c r="G42" s="23">
        <f>READ!$BJ$218</f>
        <v>0</v>
      </c>
      <c r="H42" s="23">
        <f>READ!$BJ$271</f>
        <v>0</v>
      </c>
      <c r="I42" s="23">
        <f>READ!$BJ$324</f>
        <v>0</v>
      </c>
      <c r="J42" s="23">
        <f>READ!$BJ$377</f>
        <v>0</v>
      </c>
      <c r="K42" s="23">
        <f>READ!$BJ$430</f>
        <v>0</v>
      </c>
      <c r="L42" s="23">
        <f>READ!$BJ$483</f>
        <v>0</v>
      </c>
      <c r="M42" s="23">
        <f>READ!$BJ$536</f>
        <v>0</v>
      </c>
      <c r="N42" s="23">
        <f>READ!$BJ$589</f>
        <v>0</v>
      </c>
      <c r="O42" s="23">
        <f>READ!$BJ$642</f>
        <v>0</v>
      </c>
      <c r="P42" s="23">
        <f>READ!$BJ$695</f>
        <v>0</v>
      </c>
      <c r="Q42" s="23">
        <f>READ!$BJ$748</f>
        <v>0</v>
      </c>
      <c r="R42" s="23">
        <f>READ!$BJ$801</f>
        <v>0</v>
      </c>
      <c r="S42" s="23">
        <f>READ!$BJ$854</f>
        <v>0</v>
      </c>
      <c r="T42" s="23">
        <f>READ!$BJ$907</f>
        <v>0</v>
      </c>
      <c r="U42" s="23">
        <f>READ!$BJ$960</f>
        <v>0</v>
      </c>
      <c r="V42" s="23">
        <f>READ!$BJ$1013</f>
        <v>0</v>
      </c>
      <c r="W42" s="23">
        <f>READ!$BJ$1066</f>
        <v>0</v>
      </c>
      <c r="X42" s="23">
        <f>READ!$BJ$1119</f>
        <v>0</v>
      </c>
      <c r="Y42" s="23">
        <f>READ!$BJ$1172</f>
        <v>0</v>
      </c>
      <c r="Z42" s="482"/>
      <c r="AA42" t="s">
        <v>49</v>
      </c>
      <c r="AB42" s="23">
        <f>WRITE!$BS$6</f>
        <v>0</v>
      </c>
      <c r="AC42" s="23">
        <f>WRITE!$BS$82</f>
        <v>0</v>
      </c>
      <c r="AD42" s="23">
        <f>WRITE!$BS$158</f>
        <v>0</v>
      </c>
      <c r="AE42" s="23">
        <f>WRITE!$BS$234</f>
        <v>0</v>
      </c>
      <c r="AF42" s="23">
        <f>WRITE!$BS$310</f>
        <v>0</v>
      </c>
      <c r="AG42" s="23">
        <f>WRITE!$BS$386</f>
        <v>0</v>
      </c>
      <c r="AH42" s="23">
        <f>WRITE!$BS$462</f>
        <v>0</v>
      </c>
      <c r="AI42" s="23">
        <f>WRITE!$BS$538</f>
        <v>0</v>
      </c>
      <c r="AJ42" s="23">
        <f>WRITE!$BS$614</f>
        <v>0</v>
      </c>
      <c r="AK42" s="23">
        <f>WRITE!$BS$690</f>
        <v>0</v>
      </c>
      <c r="AL42" s="23">
        <f>WRITE!$BS$766</f>
        <v>0</v>
      </c>
      <c r="AM42" s="23">
        <f>WRITE!$BS$842</f>
        <v>0</v>
      </c>
      <c r="AN42" s="23">
        <f>WRITE!$BS$918</f>
        <v>0</v>
      </c>
      <c r="AO42" s="23">
        <f>WRITE!$BS$994</f>
        <v>0</v>
      </c>
      <c r="AP42" s="23">
        <f>WRITE!$BS$1070</f>
        <v>0</v>
      </c>
      <c r="AQ42" s="23">
        <f>WRITE!$BS$1146</f>
        <v>0</v>
      </c>
      <c r="AR42" s="23">
        <f>WRITE!$BS$1222</f>
        <v>0</v>
      </c>
      <c r="AS42" s="23">
        <f>WRITE!$BS$1298</f>
        <v>0</v>
      </c>
      <c r="AT42" s="23">
        <f>WRITE!$BS$1374</f>
        <v>0</v>
      </c>
      <c r="AU42" s="23">
        <f>WRITE!$BS$1450</f>
        <v>0</v>
      </c>
      <c r="AV42" s="23">
        <f>WRITE!$BS$1526</f>
        <v>0</v>
      </c>
      <c r="AW42" s="23">
        <f>WRITE!$BS$1602</f>
        <v>0</v>
      </c>
      <c r="AX42" s="23">
        <f>WRITE!$BS$1678</f>
        <v>0</v>
      </c>
      <c r="AY42" s="482"/>
      <c r="AZ42" t="s">
        <v>96</v>
      </c>
      <c r="BA42" s="23">
        <f>MATH!$CS$6</f>
        <v>0</v>
      </c>
      <c r="BB42" s="23">
        <f>MATH!$CS$87</f>
        <v>0</v>
      </c>
      <c r="BC42" s="23">
        <f>MATH!$CS$168</f>
        <v>0</v>
      </c>
      <c r="BD42" s="23">
        <f>MATH!$CS$249</f>
        <v>0</v>
      </c>
      <c r="BE42" s="23">
        <f>MATH!$CS$330</f>
        <v>0</v>
      </c>
      <c r="BF42" s="23">
        <f>MATH!$CS$411</f>
        <v>0</v>
      </c>
      <c r="BG42" s="23">
        <f>MATH!$CS$492</f>
        <v>0</v>
      </c>
      <c r="BH42" s="23">
        <f>MATH!$CS$573</f>
        <v>0</v>
      </c>
      <c r="BI42" s="23">
        <f>MATH!$CS$654</f>
        <v>0</v>
      </c>
      <c r="BJ42" s="23">
        <f>MATH!$CS$735</f>
        <v>0</v>
      </c>
      <c r="BK42" s="23">
        <f>MATH!$CS$816</f>
        <v>0</v>
      </c>
      <c r="BL42" s="23">
        <f>MATH!$CS$897</f>
        <v>0</v>
      </c>
      <c r="BM42" s="23">
        <f>MATH!$CS$978</f>
        <v>0</v>
      </c>
      <c r="BN42" s="23">
        <f>MATH!$CS$1059</f>
        <v>0</v>
      </c>
      <c r="BO42" s="23">
        <f>MATH!$CS$1140</f>
        <v>0</v>
      </c>
      <c r="BP42" s="23">
        <f>MATH!$CS$1221</f>
        <v>0</v>
      </c>
      <c r="BQ42" s="23">
        <f>MATH!$CS$1302</f>
        <v>0</v>
      </c>
      <c r="BR42" s="23">
        <f>MATH!$CS$1383</f>
        <v>0</v>
      </c>
      <c r="BS42" s="23">
        <f>MATH!$CS$1464</f>
        <v>0</v>
      </c>
      <c r="BT42" s="23">
        <f>MATH!$CS$1545</f>
        <v>0</v>
      </c>
      <c r="BU42" s="23">
        <f>MATH!$CS$1626</f>
        <v>0</v>
      </c>
      <c r="BV42" s="23">
        <f>MATH!$CS$1707</f>
        <v>0</v>
      </c>
      <c r="BW42" s="23">
        <f>MATH!$CS$1788</f>
        <v>0</v>
      </c>
      <c r="BX42" s="482"/>
      <c r="BY42" t="str">
        <f t="shared" si="17"/>
        <v>Simultaneous Equations</v>
      </c>
      <c r="BZ42" s="23">
        <f>MATH!$CS$66</f>
        <v>0</v>
      </c>
      <c r="CA42" s="23">
        <f>MATH!$CS$147</f>
        <v>0</v>
      </c>
      <c r="CB42" s="23">
        <f>MATH!$CS$228</f>
        <v>0</v>
      </c>
      <c r="CC42" s="23">
        <f>MATH!$CS$309</f>
        <v>0</v>
      </c>
      <c r="CD42" s="23">
        <f>MATH!$CS$390</f>
        <v>0</v>
      </c>
      <c r="CE42" s="23">
        <f>MATH!$CS$471</f>
        <v>0</v>
      </c>
      <c r="CF42" s="23">
        <f>MATH!$CS$552</f>
        <v>0</v>
      </c>
      <c r="CG42" s="23">
        <f>MATH!$CS$633</f>
        <v>0</v>
      </c>
      <c r="CH42" s="23">
        <f>MATH!$CS$714</f>
        <v>0</v>
      </c>
      <c r="CI42" s="23">
        <f>MATH!$CS$795</f>
        <v>0</v>
      </c>
      <c r="CJ42" s="23">
        <f>MATH!$CS$876</f>
        <v>0</v>
      </c>
      <c r="CK42" s="23">
        <f>MATH!$CS$957</f>
        <v>0</v>
      </c>
      <c r="CL42" s="23">
        <f>MATH!$CS$1038</f>
        <v>0</v>
      </c>
      <c r="CM42" s="23">
        <f>MATH!$CS$1119</f>
        <v>0</v>
      </c>
      <c r="CN42" s="23">
        <f>MATH!$CS$1200</f>
        <v>0</v>
      </c>
      <c r="CO42" s="23">
        <f>MATH!$CS$1281</f>
        <v>0</v>
      </c>
      <c r="CP42" s="23">
        <f>MATH!$CS$1362</f>
        <v>0</v>
      </c>
      <c r="CQ42" s="23">
        <f>MATH!$CS$1443</f>
        <v>0</v>
      </c>
      <c r="CR42" s="23">
        <f>MATH!$CS$1524</f>
        <v>0</v>
      </c>
      <c r="CS42" s="23">
        <f>MATH!$CS$1605</f>
        <v>0</v>
      </c>
      <c r="CT42" s="23">
        <f>MATH!$CS$1686</f>
        <v>0</v>
      </c>
      <c r="CU42" s="23">
        <f>MATH!$CS$1767</f>
        <v>0</v>
      </c>
      <c r="CV42" s="23">
        <f>MATH!$CS$1848</f>
        <v>0</v>
      </c>
      <c r="CW42" s="482"/>
      <c r="CX42" t="str">
        <f t="shared" si="19"/>
        <v>Simultaneous Equations</v>
      </c>
      <c r="CY42" s="23">
        <f t="shared" si="20"/>
        <v>0</v>
      </c>
      <c r="CZ42" s="23">
        <f t="shared" si="21"/>
        <v>0</v>
      </c>
      <c r="DA42" s="23">
        <f t="shared" si="22"/>
        <v>0</v>
      </c>
      <c r="DB42" s="23">
        <f t="shared" si="23"/>
        <v>0</v>
      </c>
      <c r="DC42" s="23">
        <f t="shared" si="24"/>
        <v>0</v>
      </c>
      <c r="DD42" s="23">
        <f t="shared" si="25"/>
        <v>0</v>
      </c>
      <c r="DE42" s="23">
        <f t="shared" si="26"/>
        <v>0</v>
      </c>
      <c r="DF42" s="23">
        <f t="shared" si="27"/>
        <v>0</v>
      </c>
      <c r="DG42" s="23">
        <f t="shared" si="28"/>
        <v>0</v>
      </c>
      <c r="DH42" s="23">
        <f t="shared" si="29"/>
        <v>0</v>
      </c>
      <c r="DI42" s="23">
        <f t="shared" si="30"/>
        <v>0</v>
      </c>
      <c r="DJ42" s="23">
        <f t="shared" si="31"/>
        <v>0</v>
      </c>
      <c r="DK42" s="23">
        <f t="shared" si="32"/>
        <v>0</v>
      </c>
      <c r="DL42" s="23">
        <f t="shared" si="33"/>
        <v>0</v>
      </c>
      <c r="DM42" s="23">
        <f t="shared" si="34"/>
        <v>0</v>
      </c>
      <c r="DN42" s="23">
        <f t="shared" si="35"/>
        <v>0</v>
      </c>
      <c r="DO42" s="23">
        <f t="shared" si="36"/>
        <v>0</v>
      </c>
      <c r="DP42" s="23">
        <f t="shared" si="37"/>
        <v>0</v>
      </c>
      <c r="DQ42" s="23">
        <f t="shared" si="38"/>
        <v>0</v>
      </c>
      <c r="DR42" s="23">
        <f t="shared" si="39"/>
        <v>0</v>
      </c>
      <c r="DS42" s="23">
        <f t="shared" si="40"/>
        <v>0</v>
      </c>
      <c r="DT42" s="23">
        <f t="shared" si="41"/>
        <v>0</v>
      </c>
      <c r="DU42" s="23">
        <f t="shared" si="42"/>
        <v>0</v>
      </c>
      <c r="DV42" s="482"/>
      <c r="DW42" s="2" t="str">
        <f t="shared" si="55"/>
        <v>Passage 3</v>
      </c>
      <c r="DX42" s="23">
        <f>SCIENCE!$AJ$7</f>
        <v>0</v>
      </c>
      <c r="DY42" s="23">
        <f>SCIENCE!$AJ$48</f>
        <v>0</v>
      </c>
      <c r="DZ42" s="23">
        <f>SCIENCE!$AJ$89</f>
        <v>0</v>
      </c>
      <c r="EA42" s="23">
        <f>SCIENCE!$AJ$130</f>
        <v>0</v>
      </c>
      <c r="EB42" s="23">
        <f>SCIENCE!$AJ$171</f>
        <v>0</v>
      </c>
      <c r="EC42" s="23">
        <f>SCIENCE!$AJ$212</f>
        <v>0</v>
      </c>
      <c r="ED42" s="23">
        <f>SCIENCE!$AJ$253</f>
        <v>0</v>
      </c>
      <c r="EE42" s="23">
        <f>SCIENCE!$AJ$294</f>
        <v>0</v>
      </c>
      <c r="EF42" s="23">
        <f>SCIENCE!$AJ$335</f>
        <v>0</v>
      </c>
      <c r="EG42" s="23">
        <f>SCIENCE!$AJ$376</f>
        <v>0</v>
      </c>
      <c r="EH42" s="23">
        <f>SCIENCE!$AJ$417</f>
        <v>0</v>
      </c>
      <c r="EI42" s="23">
        <f>SCIENCE!$AJ$458</f>
        <v>0</v>
      </c>
      <c r="EJ42" s="23">
        <f>SCIENCE!$AJ$499</f>
        <v>0</v>
      </c>
      <c r="EK42" s="23">
        <f>SCIENCE!$AJ$540</f>
        <v>0</v>
      </c>
      <c r="EL42" s="23">
        <f>SCIENCE!$AJ$581</f>
        <v>0</v>
      </c>
      <c r="EM42" s="23">
        <f>SCIENCE!$AJ$622</f>
        <v>0</v>
      </c>
      <c r="EN42" s="23">
        <f>SCIENCE!$AJ$663</f>
        <v>0</v>
      </c>
      <c r="EO42" s="23">
        <f>SCIENCE!$AJ$704</f>
        <v>0</v>
      </c>
      <c r="EP42" s="23">
        <f>SCIENCE!$AJ$745</f>
        <v>0</v>
      </c>
      <c r="EQ42" s="23">
        <f>SCIENCE!$AJ$786</f>
        <v>0</v>
      </c>
      <c r="ER42" s="23">
        <f>SCIENCE!$AJ$827</f>
        <v>0</v>
      </c>
      <c r="ES42" s="23">
        <f>SCIENCE!$AJ$868</f>
        <v>0</v>
      </c>
      <c r="ET42" s="23">
        <f>SCIENCE!$AJ$909</f>
        <v>0</v>
      </c>
      <c r="EU42" s="482"/>
      <c r="FA42" s="77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5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5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27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1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4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76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3">
        <f>IF(ISNUMBER(SEARCH("P*",FJ$17)),FJ24,"")</f>
        <v>1260</v>
      </c>
      <c r="FK42" s="23" t="str">
        <f t="shared" ref="FK42:GF42" si="57">IF(ISNUMBER(SEARCH("P*",FK$17)),FK24,"")</f>
        <v/>
      </c>
      <c r="FL42" s="23" t="str">
        <f t="shared" si="57"/>
        <v/>
      </c>
      <c r="FM42" s="23" t="str">
        <f t="shared" si="57"/>
        <v/>
      </c>
      <c r="FN42" s="23" t="str">
        <f t="shared" si="57"/>
        <v/>
      </c>
      <c r="FO42" s="23" t="str">
        <f t="shared" si="57"/>
        <v/>
      </c>
      <c r="FP42" s="23" t="str">
        <f t="shared" si="57"/>
        <v/>
      </c>
      <c r="FQ42" s="23" t="str">
        <f t="shared" si="57"/>
        <v/>
      </c>
      <c r="FR42" s="23" t="str">
        <f t="shared" si="57"/>
        <v/>
      </c>
      <c r="FS42" s="23" t="str">
        <f t="shared" si="57"/>
        <v/>
      </c>
      <c r="FT42" s="23" t="str">
        <f t="shared" si="57"/>
        <v/>
      </c>
      <c r="FU42" s="23" t="str">
        <f t="shared" si="57"/>
        <v/>
      </c>
      <c r="FV42" s="23" t="str">
        <f t="shared" si="57"/>
        <v/>
      </c>
      <c r="FW42" s="23" t="str">
        <f t="shared" si="57"/>
        <v/>
      </c>
      <c r="FX42" s="23" t="str">
        <f t="shared" si="57"/>
        <v/>
      </c>
      <c r="FY42" s="23" t="str">
        <f t="shared" si="57"/>
        <v/>
      </c>
      <c r="FZ42" s="23" t="str">
        <f t="shared" si="57"/>
        <v/>
      </c>
      <c r="GA42" s="23" t="str">
        <f t="shared" si="57"/>
        <v/>
      </c>
      <c r="GB42" s="23" t="str">
        <f t="shared" si="57"/>
        <v/>
      </c>
      <c r="GC42" s="23" t="str">
        <f t="shared" si="57"/>
        <v/>
      </c>
      <c r="GD42" s="23" t="str">
        <f t="shared" si="57"/>
        <v/>
      </c>
      <c r="GE42" s="23" t="str">
        <f t="shared" si="57"/>
        <v/>
      </c>
      <c r="GF42" s="23" t="str">
        <f t="shared" si="57"/>
        <v/>
      </c>
    </row>
    <row r="43" spans="2:188" ht="14.75" customHeight="1" x14ac:dyDescent="0.45">
      <c r="B43" t="s">
        <v>18</v>
      </c>
      <c r="C43" s="23">
        <f>READ!$BK$6</f>
        <v>0</v>
      </c>
      <c r="D43" s="23">
        <f>READ!$BK$59</f>
        <v>0</v>
      </c>
      <c r="E43" s="23">
        <f>READ!$BK$112</f>
        <v>0</v>
      </c>
      <c r="F43" s="23">
        <f>READ!$BK$165</f>
        <v>0</v>
      </c>
      <c r="G43" s="23">
        <f>READ!$BK$218</f>
        <v>0</v>
      </c>
      <c r="H43" s="23">
        <f>READ!$BK$271</f>
        <v>0</v>
      </c>
      <c r="I43" s="23">
        <f>READ!$BK$324</f>
        <v>0</v>
      </c>
      <c r="J43" s="23">
        <f>READ!$BK$377</f>
        <v>0</v>
      </c>
      <c r="K43" s="23">
        <f>READ!$BK$430</f>
        <v>0</v>
      </c>
      <c r="L43" s="23">
        <f>READ!$BK$483</f>
        <v>0</v>
      </c>
      <c r="M43" s="23">
        <f>READ!$BK$536</f>
        <v>0</v>
      </c>
      <c r="N43" s="23">
        <f>READ!$BK$589</f>
        <v>0</v>
      </c>
      <c r="O43" s="23">
        <f>READ!$BK$642</f>
        <v>0</v>
      </c>
      <c r="P43" s="23">
        <f>READ!$BK$695</f>
        <v>0</v>
      </c>
      <c r="Q43" s="23">
        <f>READ!$BK$748</f>
        <v>0</v>
      </c>
      <c r="R43" s="23">
        <f>READ!$BK$801</f>
        <v>0</v>
      </c>
      <c r="S43" s="23">
        <f>READ!$BK$854</f>
        <v>0</v>
      </c>
      <c r="T43" s="23">
        <f>READ!$BK$907</f>
        <v>0</v>
      </c>
      <c r="U43" s="23">
        <f>READ!$BK$960</f>
        <v>0</v>
      </c>
      <c r="V43" s="23">
        <f>READ!$BK$1013</f>
        <v>0</v>
      </c>
      <c r="W43" s="23">
        <f>READ!$BK$1066</f>
        <v>0</v>
      </c>
      <c r="X43" s="23">
        <f>READ!$BK$1119</f>
        <v>0</v>
      </c>
      <c r="Y43" s="23">
        <f>READ!$BK$1172</f>
        <v>0</v>
      </c>
      <c r="Z43" s="482"/>
      <c r="AA43" t="s">
        <v>460</v>
      </c>
      <c r="AB43" s="25">
        <f>WRITE!AP13</f>
        <v>0</v>
      </c>
      <c r="AC43" s="25">
        <f>WRITE!AP89</f>
        <v>0</v>
      </c>
      <c r="AD43" s="25">
        <f>WRITE!AP165</f>
        <v>0</v>
      </c>
      <c r="AE43" s="25">
        <f>WRITE!AP241</f>
        <v>0</v>
      </c>
      <c r="AF43" s="25">
        <f>WRITE!AP317</f>
        <v>0</v>
      </c>
      <c r="AG43" s="25">
        <f>WRITE!AP393</f>
        <v>0</v>
      </c>
      <c r="AH43" s="25">
        <f>WRITE!AP469</f>
        <v>0</v>
      </c>
      <c r="AI43" s="25">
        <f>WRITE!AP545</f>
        <v>0</v>
      </c>
      <c r="AJ43" s="25">
        <f>WRITE!AP621</f>
        <v>0</v>
      </c>
      <c r="AK43" s="25">
        <f>WRITE!AP697</f>
        <v>0</v>
      </c>
      <c r="AL43" s="25">
        <f>WRITE!AP773</f>
        <v>0</v>
      </c>
      <c r="AM43" s="25">
        <f>WRITE!AP849</f>
        <v>0</v>
      </c>
      <c r="AN43" s="25">
        <f>WRITE!AP925</f>
        <v>0</v>
      </c>
      <c r="AO43" s="25">
        <f>WRITE!AP1001</f>
        <v>0</v>
      </c>
      <c r="AP43" s="25">
        <f>WRITE!AP1077</f>
        <v>0</v>
      </c>
      <c r="AQ43" s="25">
        <f>WRITE!AP1153</f>
        <v>0</v>
      </c>
      <c r="AR43" s="25">
        <f>WRITE!AP1229</f>
        <v>0</v>
      </c>
      <c r="AS43" s="25">
        <f>WRITE!AP1305</f>
        <v>0</v>
      </c>
      <c r="AT43" s="25">
        <f>WRITE!AP1381</f>
        <v>0</v>
      </c>
      <c r="AU43" s="25">
        <f>WRITE!AP1457</f>
        <v>0</v>
      </c>
      <c r="AV43" s="25">
        <f>WRITE!AP1533</f>
        <v>0</v>
      </c>
      <c r="AW43" s="25">
        <f>WRITE!AP1609</f>
        <v>0</v>
      </c>
      <c r="AX43" s="25">
        <f>WRITE!AP1685</f>
        <v>0</v>
      </c>
      <c r="AY43" s="482"/>
      <c r="AZ43" t="s">
        <v>79</v>
      </c>
      <c r="BA43" s="23">
        <f>MATH!$CT$6</f>
        <v>0</v>
      </c>
      <c r="BB43" s="23">
        <f>MATH!$CT$87</f>
        <v>0</v>
      </c>
      <c r="BC43" s="23">
        <f>MATH!$CT$168</f>
        <v>0</v>
      </c>
      <c r="BD43" s="23">
        <f>MATH!$CT$249</f>
        <v>0</v>
      </c>
      <c r="BE43" s="23">
        <f>MATH!$CT$330</f>
        <v>0</v>
      </c>
      <c r="BF43" s="23">
        <f>MATH!$CT$411</f>
        <v>0</v>
      </c>
      <c r="BG43" s="23">
        <f>MATH!$CT$492</f>
        <v>0</v>
      </c>
      <c r="BH43" s="23">
        <f>MATH!$CT$573</f>
        <v>0</v>
      </c>
      <c r="BI43" s="23">
        <f>MATH!$CT$654</f>
        <v>0</v>
      </c>
      <c r="BJ43" s="23">
        <f>MATH!$CT$735</f>
        <v>0</v>
      </c>
      <c r="BK43" s="23">
        <f>MATH!$CT$816</f>
        <v>0</v>
      </c>
      <c r="BL43" s="23">
        <f>MATH!$CT$897</f>
        <v>0</v>
      </c>
      <c r="BM43" s="23">
        <f>MATH!$CT$978</f>
        <v>0</v>
      </c>
      <c r="BN43" s="23">
        <f>MATH!$CT$1059</f>
        <v>0</v>
      </c>
      <c r="BO43" s="23">
        <f>MATH!$CT$1140</f>
        <v>0</v>
      </c>
      <c r="BP43" s="23">
        <f>MATH!$CT$1221</f>
        <v>0</v>
      </c>
      <c r="BQ43" s="23">
        <f>MATH!$CT$1302</f>
        <v>0</v>
      </c>
      <c r="BR43" s="23">
        <f>MATH!$CT$1383</f>
        <v>0</v>
      </c>
      <c r="BS43" s="23">
        <f>MATH!$CT$1464</f>
        <v>0</v>
      </c>
      <c r="BT43" s="23">
        <f>MATH!$CT$1545</f>
        <v>0</v>
      </c>
      <c r="BU43" s="23">
        <f>MATH!$CT$1626</f>
        <v>0</v>
      </c>
      <c r="BV43" s="23">
        <f>MATH!$CT$1707</f>
        <v>0</v>
      </c>
      <c r="BW43" s="23">
        <f>MATH!$CT$1788</f>
        <v>0</v>
      </c>
      <c r="BX43" s="482"/>
      <c r="BY43" t="str">
        <f t="shared" si="17"/>
        <v>Exponential Relations</v>
      </c>
      <c r="BZ43" s="23">
        <f>MATH!$CT$66</f>
        <v>0</v>
      </c>
      <c r="CA43" s="23">
        <f>MATH!$CT$147</f>
        <v>0</v>
      </c>
      <c r="CB43" s="23">
        <f>MATH!$CT$228</f>
        <v>0</v>
      </c>
      <c r="CC43" s="23">
        <f>MATH!$CT$309</f>
        <v>0</v>
      </c>
      <c r="CD43" s="23">
        <f>MATH!$CT$390</f>
        <v>0</v>
      </c>
      <c r="CE43" s="23">
        <f>MATH!$CT$471</f>
        <v>0</v>
      </c>
      <c r="CF43" s="23">
        <f>MATH!$CT$552</f>
        <v>0</v>
      </c>
      <c r="CG43" s="23">
        <f>MATH!$CT$633</f>
        <v>0</v>
      </c>
      <c r="CH43" s="23">
        <f>MATH!$CT$714</f>
        <v>0</v>
      </c>
      <c r="CI43" s="23">
        <f>MATH!$CT$795</f>
        <v>0</v>
      </c>
      <c r="CJ43" s="23">
        <f>MATH!$CT$876</f>
        <v>0</v>
      </c>
      <c r="CK43" s="23">
        <f>MATH!$CT$957</f>
        <v>0</v>
      </c>
      <c r="CL43" s="23">
        <f>MATH!$CT$1038</f>
        <v>0</v>
      </c>
      <c r="CM43" s="23">
        <f>MATH!$CT$1119</f>
        <v>0</v>
      </c>
      <c r="CN43" s="23">
        <f>MATH!$CT$1200</f>
        <v>0</v>
      </c>
      <c r="CO43" s="23">
        <f>MATH!$CT$1281</f>
        <v>0</v>
      </c>
      <c r="CP43" s="23">
        <f>MATH!$CT$1362</f>
        <v>0</v>
      </c>
      <c r="CQ43" s="23">
        <f>MATH!$CT$1443</f>
        <v>0</v>
      </c>
      <c r="CR43" s="23">
        <f>MATH!$CT$1524</f>
        <v>0</v>
      </c>
      <c r="CS43" s="23">
        <f>MATH!$CT$1605</f>
        <v>0</v>
      </c>
      <c r="CT43" s="23">
        <f>MATH!$CT$1686</f>
        <v>0</v>
      </c>
      <c r="CU43" s="23">
        <f>MATH!$CT$1767</f>
        <v>0</v>
      </c>
      <c r="CV43" s="23">
        <f>MATH!$CT$1848</f>
        <v>0</v>
      </c>
      <c r="CW43" s="482"/>
      <c r="CX43" t="str">
        <f t="shared" si="19"/>
        <v>Exponential Relations</v>
      </c>
      <c r="CY43" s="23">
        <f t="shared" si="20"/>
        <v>0</v>
      </c>
      <c r="CZ43" s="23">
        <f t="shared" si="21"/>
        <v>0</v>
      </c>
      <c r="DA43" s="23">
        <f t="shared" si="22"/>
        <v>0</v>
      </c>
      <c r="DB43" s="23">
        <f t="shared" si="23"/>
        <v>0</v>
      </c>
      <c r="DC43" s="23">
        <f t="shared" si="24"/>
        <v>0</v>
      </c>
      <c r="DD43" s="23">
        <f t="shared" si="25"/>
        <v>0</v>
      </c>
      <c r="DE43" s="23">
        <f t="shared" si="26"/>
        <v>0</v>
      </c>
      <c r="DF43" s="23">
        <f t="shared" si="27"/>
        <v>0</v>
      </c>
      <c r="DG43" s="23">
        <f t="shared" si="28"/>
        <v>0</v>
      </c>
      <c r="DH43" s="23">
        <f t="shared" si="29"/>
        <v>0</v>
      </c>
      <c r="DI43" s="23">
        <f t="shared" si="30"/>
        <v>0</v>
      </c>
      <c r="DJ43" s="23">
        <f t="shared" si="31"/>
        <v>0</v>
      </c>
      <c r="DK43" s="23">
        <f t="shared" si="32"/>
        <v>0</v>
      </c>
      <c r="DL43" s="23">
        <f t="shared" si="33"/>
        <v>0</v>
      </c>
      <c r="DM43" s="23">
        <f t="shared" si="34"/>
        <v>0</v>
      </c>
      <c r="DN43" s="23">
        <f t="shared" si="35"/>
        <v>0</v>
      </c>
      <c r="DO43" s="23">
        <f t="shared" si="36"/>
        <v>0</v>
      </c>
      <c r="DP43" s="23">
        <f t="shared" si="37"/>
        <v>0</v>
      </c>
      <c r="DQ43" s="23">
        <f t="shared" si="38"/>
        <v>0</v>
      </c>
      <c r="DR43" s="23">
        <f t="shared" si="39"/>
        <v>0</v>
      </c>
      <c r="DS43" s="23">
        <f t="shared" si="40"/>
        <v>0</v>
      </c>
      <c r="DT43" s="23">
        <f t="shared" si="41"/>
        <v>0</v>
      </c>
      <c r="DU43" s="23">
        <f t="shared" si="42"/>
        <v>0</v>
      </c>
      <c r="DV43" s="482"/>
      <c r="DW43" s="2" t="str">
        <f t="shared" si="55"/>
        <v>Passage 4</v>
      </c>
      <c r="DX43" s="23">
        <f>SCIENCE!$AK$7</f>
        <v>0</v>
      </c>
      <c r="DY43" s="23">
        <f>SCIENCE!$AK$48</f>
        <v>0</v>
      </c>
      <c r="DZ43" s="23">
        <f>SCIENCE!$AK$89</f>
        <v>0</v>
      </c>
      <c r="EA43" s="23">
        <f>SCIENCE!$AK$130</f>
        <v>0</v>
      </c>
      <c r="EB43" s="23">
        <f>SCIENCE!$AK$171</f>
        <v>0</v>
      </c>
      <c r="EC43" s="23">
        <f>SCIENCE!$AK$212</f>
        <v>0</v>
      </c>
      <c r="ED43" s="23">
        <f>SCIENCE!$AK$253</f>
        <v>0</v>
      </c>
      <c r="EE43" s="23">
        <f>SCIENCE!$AK$294</f>
        <v>0</v>
      </c>
      <c r="EF43" s="23">
        <f>SCIENCE!$AK$335</f>
        <v>0</v>
      </c>
      <c r="EG43" s="23">
        <f>SCIENCE!$AK$376</f>
        <v>0</v>
      </c>
      <c r="EH43" s="23">
        <f>SCIENCE!$AK$417</f>
        <v>0</v>
      </c>
      <c r="EI43" s="23">
        <f>SCIENCE!$AK$458</f>
        <v>0</v>
      </c>
      <c r="EJ43" s="23">
        <f>SCIENCE!$AK$499</f>
        <v>0</v>
      </c>
      <c r="EK43" s="23">
        <f>SCIENCE!$AK$540</f>
        <v>0</v>
      </c>
      <c r="EL43" s="23">
        <f>SCIENCE!$AK$581</f>
        <v>0</v>
      </c>
      <c r="EM43" s="23">
        <f>SCIENCE!$AK$622</f>
        <v>0</v>
      </c>
      <c r="EN43" s="23">
        <f>SCIENCE!$AK$663</f>
        <v>0</v>
      </c>
      <c r="EO43" s="23">
        <f>SCIENCE!$AK$704</f>
        <v>0</v>
      </c>
      <c r="EP43" s="23">
        <f>SCIENCE!$AK$745</f>
        <v>0</v>
      </c>
      <c r="EQ43" s="23">
        <f>SCIENCE!$AK$786</f>
        <v>0</v>
      </c>
      <c r="ER43" s="23">
        <f>SCIENCE!$AK$827</f>
        <v>0</v>
      </c>
      <c r="ES43" s="23">
        <f>SCIENCE!$AK$868</f>
        <v>0</v>
      </c>
      <c r="ET43" s="23">
        <f>SCIENCE!$AK$909</f>
        <v>0</v>
      </c>
      <c r="EU43" s="482"/>
      <c r="FA43" s="77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5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5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27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1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4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76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460</v>
      </c>
      <c r="C44" s="23">
        <f>READ!AL13</f>
        <v>0</v>
      </c>
      <c r="D44" s="23">
        <f>READ!AL66</f>
        <v>0</v>
      </c>
      <c r="E44" s="23">
        <f>READ!AL119</f>
        <v>0</v>
      </c>
      <c r="F44" s="23">
        <f>READ!AL172</f>
        <v>0</v>
      </c>
      <c r="G44" s="23">
        <f>READ!AL225</f>
        <v>0</v>
      </c>
      <c r="H44" s="23">
        <f>READ!AL278</f>
        <v>0</v>
      </c>
      <c r="I44" s="23">
        <f>READ!AL331</f>
        <v>0</v>
      </c>
      <c r="J44" s="23">
        <f>READ!AL384</f>
        <v>0</v>
      </c>
      <c r="K44" s="23">
        <f>READ!AL437</f>
        <v>0</v>
      </c>
      <c r="L44" s="23">
        <f>READ!AL490</f>
        <v>0</v>
      </c>
      <c r="M44" s="23">
        <f>READ!AL543</f>
        <v>0</v>
      </c>
      <c r="N44" s="23">
        <f>READ!AL596</f>
        <v>0</v>
      </c>
      <c r="O44" s="23">
        <f>READ!AL649</f>
        <v>0</v>
      </c>
      <c r="P44" s="23">
        <f>READ!AL702</f>
        <v>0</v>
      </c>
      <c r="Q44" s="23">
        <f>READ!AL755</f>
        <v>0</v>
      </c>
      <c r="R44" s="23">
        <f>READ!AL808</f>
        <v>0</v>
      </c>
      <c r="S44" s="23">
        <f>READ!AL861</f>
        <v>0</v>
      </c>
      <c r="T44" s="23">
        <f>READ!AL914</f>
        <v>0</v>
      </c>
      <c r="U44" s="23">
        <f>READ!AL967</f>
        <v>0</v>
      </c>
      <c r="V44" s="23">
        <f>READ!AL1020</f>
        <v>0</v>
      </c>
      <c r="W44" s="23">
        <f>READ!AL1073</f>
        <v>0</v>
      </c>
      <c r="X44" s="23">
        <f>READ!AL1126</f>
        <v>0</v>
      </c>
      <c r="Y44" s="23">
        <f>READ!AL1179</f>
        <v>0</v>
      </c>
      <c r="Z44" s="482"/>
      <c r="AA44" t="s">
        <v>461</v>
      </c>
      <c r="AB44" s="25">
        <f>WRITE!AQ13</f>
        <v>0</v>
      </c>
      <c r="AC44" s="25">
        <f>WRITE!AQ89</f>
        <v>0</v>
      </c>
      <c r="AD44" s="25">
        <f>WRITE!AQ165</f>
        <v>0</v>
      </c>
      <c r="AE44" s="25">
        <f>WRITE!AQ241</f>
        <v>0</v>
      </c>
      <c r="AF44" s="25">
        <f>WRITE!AQ317</f>
        <v>0</v>
      </c>
      <c r="AG44" s="25">
        <f>WRITE!AQ393</f>
        <v>0</v>
      </c>
      <c r="AH44" s="25">
        <f>WRITE!AQ469</f>
        <v>0</v>
      </c>
      <c r="AI44" s="25">
        <f>WRITE!AQ545</f>
        <v>0</v>
      </c>
      <c r="AJ44" s="25">
        <f>WRITE!AQ621</f>
        <v>0</v>
      </c>
      <c r="AK44" s="25">
        <f>WRITE!AQ697</f>
        <v>0</v>
      </c>
      <c r="AL44" s="25">
        <f>WRITE!AQ773</f>
        <v>0</v>
      </c>
      <c r="AM44" s="25">
        <f>WRITE!AQ849</f>
        <v>0</v>
      </c>
      <c r="AN44" s="25">
        <f>WRITE!AQ925</f>
        <v>0</v>
      </c>
      <c r="AO44" s="25">
        <f>WRITE!AQ1001</f>
        <v>0</v>
      </c>
      <c r="AP44" s="25">
        <f>WRITE!AQ1077</f>
        <v>0</v>
      </c>
      <c r="AQ44" s="25">
        <f>WRITE!AQ1153</f>
        <v>0</v>
      </c>
      <c r="AR44" s="25">
        <f>WRITE!AQ1229</f>
        <v>0</v>
      </c>
      <c r="AS44" s="25">
        <f>WRITE!AQ1305</f>
        <v>0</v>
      </c>
      <c r="AT44" s="25">
        <f>WRITE!AQ1381</f>
        <v>0</v>
      </c>
      <c r="AU44" s="25">
        <f>WRITE!AQ1457</f>
        <v>0</v>
      </c>
      <c r="AV44" s="25">
        <f>WRITE!AQ1533</f>
        <v>0</v>
      </c>
      <c r="AW44" s="25">
        <f>WRITE!AQ1609</f>
        <v>0</v>
      </c>
      <c r="AX44" s="25">
        <f>WRITE!AQ1685</f>
        <v>0</v>
      </c>
      <c r="AY44" s="482"/>
      <c r="AZ44" t="s">
        <v>82</v>
      </c>
      <c r="BA44" s="23">
        <f>MATH!$CU$6</f>
        <v>0</v>
      </c>
      <c r="BB44" s="23">
        <f>MATH!$CU$87</f>
        <v>0</v>
      </c>
      <c r="BC44" s="23">
        <f>MATH!$CU$168</f>
        <v>0</v>
      </c>
      <c r="BD44" s="23">
        <f>MATH!$CU$249</f>
        <v>0</v>
      </c>
      <c r="BE44" s="23">
        <f>MATH!$CU$330</f>
        <v>0</v>
      </c>
      <c r="BF44" s="23">
        <f>MATH!$CU$411</f>
        <v>0</v>
      </c>
      <c r="BG44" s="23">
        <f>MATH!$CU$492</f>
        <v>0</v>
      </c>
      <c r="BH44" s="23">
        <f>MATH!$CU$573</f>
        <v>0</v>
      </c>
      <c r="BI44" s="23">
        <f>MATH!$CU$654</f>
        <v>0</v>
      </c>
      <c r="BJ44" s="23">
        <f>MATH!$CU$735</f>
        <v>0</v>
      </c>
      <c r="BK44" s="23">
        <f>MATH!$CU$816</f>
        <v>0</v>
      </c>
      <c r="BL44" s="23">
        <f>MATH!$CU$897</f>
        <v>0</v>
      </c>
      <c r="BM44" s="23">
        <f>MATH!$CU$978</f>
        <v>0</v>
      </c>
      <c r="BN44" s="23">
        <f>MATH!$CU$1059</f>
        <v>0</v>
      </c>
      <c r="BO44" s="23">
        <f>MATH!$CU$1140</f>
        <v>0</v>
      </c>
      <c r="BP44" s="23">
        <f>MATH!$CU$1221</f>
        <v>0</v>
      </c>
      <c r="BQ44" s="23">
        <f>MATH!$CU$1302</f>
        <v>0</v>
      </c>
      <c r="BR44" s="23">
        <f>MATH!$CU$1383</f>
        <v>0</v>
      </c>
      <c r="BS44" s="23">
        <f>MATH!$CU$1464</f>
        <v>0</v>
      </c>
      <c r="BT44" s="23">
        <f>MATH!$CU$1545</f>
        <v>0</v>
      </c>
      <c r="BU44" s="23">
        <f>MATH!$CU$1626</f>
        <v>0</v>
      </c>
      <c r="BV44" s="23">
        <f>MATH!$CU$1707</f>
        <v>0</v>
      </c>
      <c r="BW44" s="23">
        <f>MATH!$CU$1788</f>
        <v>0</v>
      </c>
      <c r="BX44" s="482"/>
      <c r="BY44" t="str">
        <f t="shared" si="17"/>
        <v>Function Interpretation</v>
      </c>
      <c r="BZ44" s="23">
        <f>MATH!$CU$66</f>
        <v>0</v>
      </c>
      <c r="CA44" s="23">
        <f>MATH!$CU$147</f>
        <v>0</v>
      </c>
      <c r="CB44" s="23">
        <f>MATH!$CU$228</f>
        <v>0</v>
      </c>
      <c r="CC44" s="23">
        <f>MATH!$CU$309</f>
        <v>0</v>
      </c>
      <c r="CD44" s="23">
        <f>MATH!$CU$390</f>
        <v>0</v>
      </c>
      <c r="CE44" s="23">
        <f>MATH!$CU$471</f>
        <v>0</v>
      </c>
      <c r="CF44" s="23">
        <f>MATH!$CU$552</f>
        <v>0</v>
      </c>
      <c r="CG44" s="23">
        <f>MATH!$CU$633</f>
        <v>0</v>
      </c>
      <c r="CH44" s="23">
        <f>MATH!$CU$714</f>
        <v>0</v>
      </c>
      <c r="CI44" s="23">
        <f>MATH!$CU$795</f>
        <v>0</v>
      </c>
      <c r="CJ44" s="23">
        <f>MATH!$CU$876</f>
        <v>0</v>
      </c>
      <c r="CK44" s="23">
        <f>MATH!$CU$957</f>
        <v>0</v>
      </c>
      <c r="CL44" s="23">
        <f>MATH!$CU$1038</f>
        <v>0</v>
      </c>
      <c r="CM44" s="23">
        <f>MATH!$CU$1119</f>
        <v>0</v>
      </c>
      <c r="CN44" s="23">
        <f>MATH!$CU$1200</f>
        <v>0</v>
      </c>
      <c r="CO44" s="23">
        <f>MATH!$CU$1281</f>
        <v>0</v>
      </c>
      <c r="CP44" s="23">
        <f>MATH!$CU$1362</f>
        <v>0</v>
      </c>
      <c r="CQ44" s="23">
        <f>MATH!$CU$1443</f>
        <v>0</v>
      </c>
      <c r="CR44" s="23">
        <f>MATH!$CU$1524</f>
        <v>0</v>
      </c>
      <c r="CS44" s="23">
        <f>MATH!$CU$1605</f>
        <v>0</v>
      </c>
      <c r="CT44" s="23">
        <f>MATH!$CU$1686</f>
        <v>0</v>
      </c>
      <c r="CU44" s="23">
        <f>MATH!$CU$1767</f>
        <v>0</v>
      </c>
      <c r="CV44" s="23">
        <f>MATH!$CU$1848</f>
        <v>0</v>
      </c>
      <c r="CW44" s="482"/>
      <c r="CX44" t="str">
        <f t="shared" si="19"/>
        <v>Function Interpretation</v>
      </c>
      <c r="CY44" s="23">
        <f t="shared" si="20"/>
        <v>0</v>
      </c>
      <c r="CZ44" s="23">
        <f t="shared" si="21"/>
        <v>0</v>
      </c>
      <c r="DA44" s="23">
        <f t="shared" si="22"/>
        <v>0</v>
      </c>
      <c r="DB44" s="23">
        <f t="shared" si="23"/>
        <v>0</v>
      </c>
      <c r="DC44" s="23">
        <f t="shared" si="24"/>
        <v>0</v>
      </c>
      <c r="DD44" s="23">
        <f t="shared" si="25"/>
        <v>0</v>
      </c>
      <c r="DE44" s="23">
        <f t="shared" si="26"/>
        <v>0</v>
      </c>
      <c r="DF44" s="23">
        <f t="shared" si="27"/>
        <v>0</v>
      </c>
      <c r="DG44" s="23">
        <f t="shared" si="28"/>
        <v>0</v>
      </c>
      <c r="DH44" s="23">
        <f t="shared" si="29"/>
        <v>0</v>
      </c>
      <c r="DI44" s="23">
        <f t="shared" si="30"/>
        <v>0</v>
      </c>
      <c r="DJ44" s="23">
        <f t="shared" si="31"/>
        <v>0</v>
      </c>
      <c r="DK44" s="23">
        <f t="shared" si="32"/>
        <v>0</v>
      </c>
      <c r="DL44" s="23">
        <f t="shared" si="33"/>
        <v>0</v>
      </c>
      <c r="DM44" s="23">
        <f t="shared" si="34"/>
        <v>0</v>
      </c>
      <c r="DN44" s="23">
        <f t="shared" si="35"/>
        <v>0</v>
      </c>
      <c r="DO44" s="23">
        <f t="shared" si="36"/>
        <v>0</v>
      </c>
      <c r="DP44" s="23">
        <f t="shared" si="37"/>
        <v>0</v>
      </c>
      <c r="DQ44" s="23">
        <f t="shared" si="38"/>
        <v>0</v>
      </c>
      <c r="DR44" s="23">
        <f t="shared" si="39"/>
        <v>0</v>
      </c>
      <c r="DS44" s="23">
        <f t="shared" si="40"/>
        <v>0</v>
      </c>
      <c r="DT44" s="23">
        <f t="shared" si="41"/>
        <v>0</v>
      </c>
      <c r="DU44" s="23">
        <f t="shared" si="42"/>
        <v>0</v>
      </c>
      <c r="DV44" s="482"/>
      <c r="DW44" s="2" t="str">
        <f t="shared" si="55"/>
        <v>Passage 5</v>
      </c>
      <c r="DX44" s="23">
        <f>SCIENCE!$AL$7</f>
        <v>0</v>
      </c>
      <c r="DY44" s="23">
        <f>SCIENCE!$AL$48</f>
        <v>0</v>
      </c>
      <c r="DZ44" s="23">
        <f>SCIENCE!$AL$89</f>
        <v>0</v>
      </c>
      <c r="EA44" s="23">
        <f>SCIENCE!$AL$130</f>
        <v>0</v>
      </c>
      <c r="EB44" s="23">
        <f>SCIENCE!$AL$171</f>
        <v>0</v>
      </c>
      <c r="EC44" s="23">
        <f>SCIENCE!$AL$212</f>
        <v>0</v>
      </c>
      <c r="ED44" s="23">
        <f>SCIENCE!$AL$253</f>
        <v>0</v>
      </c>
      <c r="EE44" s="23">
        <f>SCIENCE!$AL$294</f>
        <v>0</v>
      </c>
      <c r="EF44" s="23">
        <f>SCIENCE!$AL$335</f>
        <v>0</v>
      </c>
      <c r="EG44" s="23">
        <f>SCIENCE!$AL$376</f>
        <v>0</v>
      </c>
      <c r="EH44" s="23">
        <f>SCIENCE!$AL$417</f>
        <v>0</v>
      </c>
      <c r="EI44" s="23">
        <f>SCIENCE!$AL$458</f>
        <v>0</v>
      </c>
      <c r="EJ44" s="23">
        <f>SCIENCE!$AL$499</f>
        <v>0</v>
      </c>
      <c r="EK44" s="23">
        <f>SCIENCE!$AL$540</f>
        <v>0</v>
      </c>
      <c r="EL44" s="23">
        <f>SCIENCE!$AL$581</f>
        <v>0</v>
      </c>
      <c r="EM44" s="23">
        <f>SCIENCE!$AL$622</f>
        <v>0</v>
      </c>
      <c r="EN44" s="23">
        <f>SCIENCE!$AL$663</f>
        <v>0</v>
      </c>
      <c r="EO44" s="23">
        <f>SCIENCE!$AL$704</f>
        <v>0</v>
      </c>
      <c r="EP44" s="23">
        <f>SCIENCE!$AL$745</f>
        <v>0</v>
      </c>
      <c r="EQ44" s="23">
        <f>SCIENCE!$AL$786</f>
        <v>0</v>
      </c>
      <c r="ER44" s="23">
        <f>SCIENCE!$AL$827</f>
        <v>0</v>
      </c>
      <c r="ES44" s="23">
        <f>SCIENCE!$AL$868</f>
        <v>0</v>
      </c>
      <c r="ET44" s="23">
        <f>SCIENCE!$AL$909</f>
        <v>0</v>
      </c>
      <c r="FA44" s="78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28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28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29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0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1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79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3" t="str">
        <f>IF(ISNUMBER(SEARCH("A*",FJ$17)),FJ20,"")</f>
        <v/>
      </c>
      <c r="FK44" s="23" t="str">
        <f t="shared" ref="FK44:GF44" si="58">IF(ISNUMBER(SEARCH("A*",FK$17)),FK20,"")</f>
        <v/>
      </c>
      <c r="FL44" s="23" t="str">
        <f t="shared" si="58"/>
        <v/>
      </c>
      <c r="FM44" s="23" t="str">
        <f t="shared" si="58"/>
        <v/>
      </c>
      <c r="FN44" s="23" t="str">
        <f t="shared" si="58"/>
        <v/>
      </c>
      <c r="FO44" s="23" t="str">
        <f t="shared" si="58"/>
        <v/>
      </c>
      <c r="FP44" s="23" t="str">
        <f t="shared" si="58"/>
        <v/>
      </c>
      <c r="FQ44" s="23" t="str">
        <f t="shared" si="58"/>
        <v/>
      </c>
      <c r="FR44" s="23" t="str">
        <f t="shared" si="58"/>
        <v/>
      </c>
      <c r="FS44" s="23" t="str">
        <f t="shared" si="58"/>
        <v/>
      </c>
      <c r="FT44" s="23" t="str">
        <f t="shared" si="58"/>
        <v/>
      </c>
      <c r="FU44" s="23" t="str">
        <f t="shared" si="58"/>
        <v/>
      </c>
      <c r="FV44" s="23" t="str">
        <f t="shared" si="58"/>
        <v/>
      </c>
      <c r="FW44" s="23" t="str">
        <f t="shared" si="58"/>
        <v/>
      </c>
      <c r="FX44" s="23" t="str">
        <f t="shared" si="58"/>
        <v/>
      </c>
      <c r="FY44" s="23" t="str">
        <f t="shared" si="58"/>
        <v/>
      </c>
      <c r="FZ44" s="23" t="str">
        <f t="shared" si="58"/>
        <v/>
      </c>
      <c r="GA44" s="23" t="str">
        <f t="shared" si="58"/>
        <v/>
      </c>
      <c r="GB44" s="23" t="str">
        <f t="shared" si="58"/>
        <v/>
      </c>
      <c r="GC44" s="23" t="str">
        <f t="shared" si="58"/>
        <v/>
      </c>
      <c r="GD44" s="23" t="str">
        <f t="shared" si="58"/>
        <v/>
      </c>
      <c r="GE44" s="23" t="str">
        <f t="shared" si="58"/>
        <v/>
      </c>
      <c r="GF44" s="23" t="str">
        <f t="shared" si="58"/>
        <v/>
      </c>
    </row>
    <row r="45" spans="2:188" ht="14.75" customHeight="1" thickTop="1" thickBot="1" x14ac:dyDescent="0.5">
      <c r="B45" t="s">
        <v>461</v>
      </c>
      <c r="C45" s="23">
        <f>READ!AM13</f>
        <v>0</v>
      </c>
      <c r="D45" s="23">
        <f>READ!AM66</f>
        <v>0</v>
      </c>
      <c r="E45" s="23">
        <f>READ!AM119</f>
        <v>0</v>
      </c>
      <c r="F45" s="23">
        <f>READ!AM172</f>
        <v>0</v>
      </c>
      <c r="G45" s="23">
        <f>READ!AM225</f>
        <v>0</v>
      </c>
      <c r="H45" s="23">
        <f>READ!AM278</f>
        <v>0</v>
      </c>
      <c r="I45" s="23">
        <f>READ!AM331</f>
        <v>0</v>
      </c>
      <c r="J45" s="23">
        <f>READ!AM384</f>
        <v>0</v>
      </c>
      <c r="K45" s="23">
        <f>READ!AM437</f>
        <v>0</v>
      </c>
      <c r="L45" s="23">
        <f>READ!AM490</f>
        <v>0</v>
      </c>
      <c r="M45" s="23">
        <f>READ!AM543</f>
        <v>0</v>
      </c>
      <c r="N45" s="23">
        <f>READ!AM596</f>
        <v>0</v>
      </c>
      <c r="O45" s="23">
        <f>READ!AM649</f>
        <v>0</v>
      </c>
      <c r="P45" s="23">
        <f>READ!AM702</f>
        <v>0</v>
      </c>
      <c r="Q45" s="23">
        <f>READ!AM755</f>
        <v>0</v>
      </c>
      <c r="R45" s="23">
        <f>READ!AM808</f>
        <v>0</v>
      </c>
      <c r="S45" s="23">
        <f>READ!AM861</f>
        <v>0</v>
      </c>
      <c r="T45" s="23">
        <f>READ!AM914</f>
        <v>0</v>
      </c>
      <c r="U45" s="23">
        <f>READ!AM967</f>
        <v>0</v>
      </c>
      <c r="V45" s="23">
        <f>READ!AM1020</f>
        <v>0</v>
      </c>
      <c r="W45" s="23">
        <f>READ!AM1073</f>
        <v>0</v>
      </c>
      <c r="X45" s="23">
        <f>READ!AM1126</f>
        <v>0</v>
      </c>
      <c r="Y45" s="23">
        <f>READ!AM1179</f>
        <v>0</v>
      </c>
      <c r="Z45" s="482"/>
      <c r="AA45" t="s">
        <v>462</v>
      </c>
      <c r="AB45" s="25">
        <f>WRITE!AR13</f>
        <v>0</v>
      </c>
      <c r="AC45" s="25">
        <f>WRITE!AR89</f>
        <v>0</v>
      </c>
      <c r="AD45" s="25">
        <f>WRITE!AR165</f>
        <v>0</v>
      </c>
      <c r="AE45" s="25">
        <f>WRITE!AR241</f>
        <v>0</v>
      </c>
      <c r="AF45" s="25">
        <f>WRITE!AR317</f>
        <v>0</v>
      </c>
      <c r="AG45" s="25">
        <f>WRITE!AR393</f>
        <v>0</v>
      </c>
      <c r="AH45" s="25">
        <f>WRITE!AR469</f>
        <v>0</v>
      </c>
      <c r="AI45" s="25">
        <f>WRITE!AR545</f>
        <v>0</v>
      </c>
      <c r="AJ45" s="25">
        <f>WRITE!AR621</f>
        <v>0</v>
      </c>
      <c r="AK45" s="25">
        <f>WRITE!AR697</f>
        <v>0</v>
      </c>
      <c r="AL45" s="25">
        <f>WRITE!AR773</f>
        <v>0</v>
      </c>
      <c r="AM45" s="25">
        <f>WRITE!AR849</f>
        <v>0</v>
      </c>
      <c r="AN45" s="25">
        <f>WRITE!AR925</f>
        <v>0</v>
      </c>
      <c r="AO45" s="25">
        <f>WRITE!AR1001</f>
        <v>0</v>
      </c>
      <c r="AP45" s="25">
        <f>WRITE!AR1077</f>
        <v>0</v>
      </c>
      <c r="AQ45" s="25">
        <f>WRITE!AR1153</f>
        <v>0</v>
      </c>
      <c r="AR45" s="25">
        <f>WRITE!AR1229</f>
        <v>0</v>
      </c>
      <c r="AS45" s="25">
        <f>WRITE!AR1305</f>
        <v>0</v>
      </c>
      <c r="AT45" s="25">
        <f>WRITE!AR1381</f>
        <v>0</v>
      </c>
      <c r="AU45" s="25">
        <f>WRITE!AR1457</f>
        <v>0</v>
      </c>
      <c r="AV45" s="25">
        <f>WRITE!AR1533</f>
        <v>0</v>
      </c>
      <c r="AW45" s="25">
        <f>WRITE!AR1609</f>
        <v>0</v>
      </c>
      <c r="AX45" s="25">
        <f>WRITE!AR1685</f>
        <v>0</v>
      </c>
      <c r="AY45" s="482"/>
      <c r="AZ45" t="s">
        <v>73</v>
      </c>
      <c r="BA45" s="23">
        <f>MATH!$CV$6</f>
        <v>0</v>
      </c>
      <c r="BB45" s="23">
        <f>MATH!$CV$87</f>
        <v>0</v>
      </c>
      <c r="BC45" s="23">
        <f>MATH!$CV$168</f>
        <v>0</v>
      </c>
      <c r="BD45" s="23">
        <f>MATH!$CV$249</f>
        <v>0</v>
      </c>
      <c r="BE45" s="23">
        <f>MATH!$CV$330</f>
        <v>0</v>
      </c>
      <c r="BF45" s="23">
        <f>MATH!$CV$411</f>
        <v>0</v>
      </c>
      <c r="BG45" s="23">
        <f>MATH!$CV$492</f>
        <v>0</v>
      </c>
      <c r="BH45" s="23">
        <f>MATH!$CV$573</f>
        <v>0</v>
      </c>
      <c r="BI45" s="23">
        <f>MATH!$CV$654</f>
        <v>0</v>
      </c>
      <c r="BJ45" s="23">
        <f>MATH!$CV$735</f>
        <v>0</v>
      </c>
      <c r="BK45" s="23">
        <f>MATH!$CV$816</f>
        <v>0</v>
      </c>
      <c r="BL45" s="23">
        <f>MATH!$CV$897</f>
        <v>0</v>
      </c>
      <c r="BM45" s="23">
        <f>MATH!$CV$978</f>
        <v>0</v>
      </c>
      <c r="BN45" s="23">
        <f>MATH!$CV$1059</f>
        <v>0</v>
      </c>
      <c r="BO45" s="23">
        <f>MATH!$CV$1140</f>
        <v>0</v>
      </c>
      <c r="BP45" s="23">
        <f>MATH!$CV$1221</f>
        <v>0</v>
      </c>
      <c r="BQ45" s="23">
        <f>MATH!$CV$1302</f>
        <v>0</v>
      </c>
      <c r="BR45" s="23">
        <f>MATH!$CV$1383</f>
        <v>0</v>
      </c>
      <c r="BS45" s="23">
        <f>MATH!$CV$1464</f>
        <v>0</v>
      </c>
      <c r="BT45" s="23">
        <f>MATH!$CV$1545</f>
        <v>0</v>
      </c>
      <c r="BU45" s="23">
        <f>MATH!$CV$1626</f>
        <v>0</v>
      </c>
      <c r="BV45" s="23">
        <f>MATH!$CV$1707</f>
        <v>0</v>
      </c>
      <c r="BW45" s="23">
        <f>MATH!$CV$1788</f>
        <v>0</v>
      </c>
      <c r="BX45" s="482"/>
      <c r="BY45" t="str">
        <f t="shared" si="17"/>
        <v>GEOMETRY</v>
      </c>
      <c r="BZ45" s="23">
        <f>MATH!$CV$66</f>
        <v>0</v>
      </c>
      <c r="CA45" s="23">
        <f>MATH!$CV$147</f>
        <v>0</v>
      </c>
      <c r="CB45" s="23">
        <f>MATH!$CV$228</f>
        <v>0</v>
      </c>
      <c r="CC45" s="23">
        <f>MATH!$CV$309</f>
        <v>0</v>
      </c>
      <c r="CD45" s="23">
        <f>MATH!$CV$390</f>
        <v>0</v>
      </c>
      <c r="CE45" s="23">
        <f>MATH!$CV$471</f>
        <v>0</v>
      </c>
      <c r="CF45" s="23">
        <f>MATH!$CV$552</f>
        <v>0</v>
      </c>
      <c r="CG45" s="23">
        <f>MATH!$CV$633</f>
        <v>0</v>
      </c>
      <c r="CH45" s="23">
        <f>MATH!$CV$714</f>
        <v>0</v>
      </c>
      <c r="CI45" s="23">
        <f>MATH!$CV$795</f>
        <v>0</v>
      </c>
      <c r="CJ45" s="23">
        <f>MATH!$CV$876</f>
        <v>0</v>
      </c>
      <c r="CK45" s="23">
        <f>MATH!$CV$957</f>
        <v>0</v>
      </c>
      <c r="CL45" s="23">
        <f>MATH!$CV$1038</f>
        <v>0</v>
      </c>
      <c r="CM45" s="23">
        <f>MATH!$CV$1119</f>
        <v>0</v>
      </c>
      <c r="CN45" s="23">
        <f>MATH!$CV$1200</f>
        <v>0</v>
      </c>
      <c r="CO45" s="23">
        <f>MATH!$CV$1281</f>
        <v>0</v>
      </c>
      <c r="CP45" s="23">
        <f>MATH!$CV$1362</f>
        <v>0</v>
      </c>
      <c r="CQ45" s="23">
        <f>MATH!$CV$1443</f>
        <v>0</v>
      </c>
      <c r="CR45" s="23">
        <f>MATH!$CV$1524</f>
        <v>0</v>
      </c>
      <c r="CS45" s="23">
        <f>MATH!$CV$1605</f>
        <v>0</v>
      </c>
      <c r="CT45" s="23">
        <f>MATH!$CV$1686</f>
        <v>0</v>
      </c>
      <c r="CU45" s="23">
        <f>MATH!$CV$1767</f>
        <v>0</v>
      </c>
      <c r="CV45" s="23">
        <f>MATH!$CV$1848</f>
        <v>0</v>
      </c>
      <c r="CW45" s="482"/>
      <c r="CX45" t="str">
        <f t="shared" si="19"/>
        <v>GEOMETRY</v>
      </c>
      <c r="CY45" s="23">
        <f t="shared" si="20"/>
        <v>0</v>
      </c>
      <c r="CZ45" s="23">
        <f t="shared" si="21"/>
        <v>0</v>
      </c>
      <c r="DA45" s="23">
        <f t="shared" si="22"/>
        <v>0</v>
      </c>
      <c r="DB45" s="23">
        <f t="shared" si="23"/>
        <v>0</v>
      </c>
      <c r="DC45" s="23">
        <f t="shared" si="24"/>
        <v>0</v>
      </c>
      <c r="DD45" s="23">
        <f t="shared" si="25"/>
        <v>0</v>
      </c>
      <c r="DE45" s="23">
        <f t="shared" si="26"/>
        <v>0</v>
      </c>
      <c r="DF45" s="23">
        <f t="shared" si="27"/>
        <v>0</v>
      </c>
      <c r="DG45" s="23">
        <f t="shared" si="28"/>
        <v>0</v>
      </c>
      <c r="DH45" s="23">
        <f t="shared" si="29"/>
        <v>0</v>
      </c>
      <c r="DI45" s="23">
        <f t="shared" si="30"/>
        <v>0</v>
      </c>
      <c r="DJ45" s="23">
        <f t="shared" si="31"/>
        <v>0</v>
      </c>
      <c r="DK45" s="23">
        <f t="shared" si="32"/>
        <v>0</v>
      </c>
      <c r="DL45" s="23">
        <f t="shared" si="33"/>
        <v>0</v>
      </c>
      <c r="DM45" s="23">
        <f t="shared" si="34"/>
        <v>0</v>
      </c>
      <c r="DN45" s="23">
        <f t="shared" si="35"/>
        <v>0</v>
      </c>
      <c r="DO45" s="23">
        <f t="shared" si="36"/>
        <v>0</v>
      </c>
      <c r="DP45" s="23">
        <f t="shared" si="37"/>
        <v>0</v>
      </c>
      <c r="DQ45" s="23">
        <f t="shared" si="38"/>
        <v>0</v>
      </c>
      <c r="DR45" s="23">
        <f t="shared" si="39"/>
        <v>0</v>
      </c>
      <c r="DS45" s="23">
        <f t="shared" si="40"/>
        <v>0</v>
      </c>
      <c r="DT45" s="23">
        <f t="shared" si="41"/>
        <v>0</v>
      </c>
      <c r="DU45" s="23">
        <f t="shared" si="42"/>
        <v>0</v>
      </c>
      <c r="DV45" s="482"/>
      <c r="DW45" s="2" t="str">
        <f t="shared" si="55"/>
        <v>Passage 6</v>
      </c>
      <c r="DX45" s="23">
        <f>SCIENCE!$AM$7</f>
        <v>0</v>
      </c>
      <c r="DY45" s="23">
        <f>SCIENCE!$AM$48</f>
        <v>0</v>
      </c>
      <c r="DZ45" s="23">
        <f>SCIENCE!$AM$89</f>
        <v>0</v>
      </c>
      <c r="EA45" s="23">
        <f>SCIENCE!$AM$130</f>
        <v>0</v>
      </c>
      <c r="EB45" s="23">
        <f>SCIENCE!$AM$171</f>
        <v>0</v>
      </c>
      <c r="EC45" s="23">
        <f>SCIENCE!$AM$212</f>
        <v>0</v>
      </c>
      <c r="ED45" s="23">
        <f>SCIENCE!$AM$253</f>
        <v>0</v>
      </c>
      <c r="EE45" s="23">
        <f>SCIENCE!$AM$294</f>
        <v>0</v>
      </c>
      <c r="EF45" s="23">
        <f>SCIENCE!$AM$335</f>
        <v>0</v>
      </c>
      <c r="EG45" s="23">
        <f>SCIENCE!$AM$376</f>
        <v>0</v>
      </c>
      <c r="EH45" s="23">
        <f>SCIENCE!$AM$417</f>
        <v>0</v>
      </c>
      <c r="EI45" s="23">
        <f>SCIENCE!$AM$458</f>
        <v>0</v>
      </c>
      <c r="EJ45" s="23">
        <f>SCIENCE!$AM$499</f>
        <v>0</v>
      </c>
      <c r="EK45" s="23">
        <f>SCIENCE!$AM$540</f>
        <v>0</v>
      </c>
      <c r="EL45" s="23">
        <f>SCIENCE!$AM$581</f>
        <v>0</v>
      </c>
      <c r="EM45" s="23">
        <f>SCIENCE!$AM$622</f>
        <v>0</v>
      </c>
      <c r="EN45" s="23">
        <f>SCIENCE!$AM$663</f>
        <v>0</v>
      </c>
      <c r="EO45" s="23">
        <f>SCIENCE!$AM$704</f>
        <v>0</v>
      </c>
      <c r="EP45" s="23">
        <f>SCIENCE!$AM$745</f>
        <v>0</v>
      </c>
      <c r="EQ45" s="23">
        <f>SCIENCE!$AM$786</f>
        <v>0</v>
      </c>
      <c r="ER45" s="23">
        <f>SCIENCE!$AM$827</f>
        <v>0</v>
      </c>
      <c r="ES45" s="23">
        <f>SCIENCE!$AM$868</f>
        <v>0</v>
      </c>
      <c r="ET45" s="23">
        <f>SCIENCE!$AM$909</f>
        <v>0</v>
      </c>
      <c r="EU45" s="482" t="s">
        <v>282</v>
      </c>
      <c r="FA45" s="80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1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1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2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3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4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5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3" t="str">
        <f>IF(ISNUMBER(SEARCH("A*",FJ$17)),FJ21,"")</f>
        <v/>
      </c>
      <c r="FK45" s="23" t="str">
        <f t="shared" ref="FK45:GF45" si="59">IF(ISNUMBER(SEARCH("A*",FK$17)),FK21,"")</f>
        <v/>
      </c>
      <c r="FL45" s="23" t="str">
        <f t="shared" si="59"/>
        <v/>
      </c>
      <c r="FM45" s="23" t="str">
        <f t="shared" si="59"/>
        <v/>
      </c>
      <c r="FN45" s="23" t="str">
        <f t="shared" si="59"/>
        <v/>
      </c>
      <c r="FO45" s="23" t="str">
        <f t="shared" si="59"/>
        <v/>
      </c>
      <c r="FP45" s="23" t="str">
        <f t="shared" si="59"/>
        <v/>
      </c>
      <c r="FQ45" s="23" t="str">
        <f t="shared" si="59"/>
        <v/>
      </c>
      <c r="FR45" s="23" t="str">
        <f t="shared" si="59"/>
        <v/>
      </c>
      <c r="FS45" s="23" t="str">
        <f t="shared" si="59"/>
        <v/>
      </c>
      <c r="FT45" s="23" t="str">
        <f t="shared" si="59"/>
        <v/>
      </c>
      <c r="FU45" s="23" t="str">
        <f t="shared" si="59"/>
        <v/>
      </c>
      <c r="FV45" s="23" t="str">
        <f t="shared" si="59"/>
        <v/>
      </c>
      <c r="FW45" s="23" t="str">
        <f t="shared" si="59"/>
        <v/>
      </c>
      <c r="FX45" s="23" t="str">
        <f t="shared" si="59"/>
        <v/>
      </c>
      <c r="FY45" s="23" t="str">
        <f t="shared" si="59"/>
        <v/>
      </c>
      <c r="FZ45" s="23" t="str">
        <f t="shared" si="59"/>
        <v/>
      </c>
      <c r="GA45" s="23" t="str">
        <f t="shared" si="59"/>
        <v/>
      </c>
      <c r="GB45" s="23" t="str">
        <f t="shared" si="59"/>
        <v/>
      </c>
      <c r="GC45" s="23" t="str">
        <f t="shared" si="59"/>
        <v/>
      </c>
      <c r="GD45" s="23" t="str">
        <f t="shared" si="59"/>
        <v/>
      </c>
      <c r="GE45" s="23" t="str">
        <f t="shared" si="59"/>
        <v/>
      </c>
      <c r="GF45" s="23" t="str">
        <f t="shared" si="59"/>
        <v/>
      </c>
    </row>
    <row r="46" spans="2:188" ht="14.65" thickTop="1" x14ac:dyDescent="0.45">
      <c r="B46" t="s">
        <v>462</v>
      </c>
      <c r="C46" s="23">
        <f>READ!AN13</f>
        <v>0</v>
      </c>
      <c r="D46" s="23">
        <f>READ!AN66</f>
        <v>0</v>
      </c>
      <c r="E46" s="23">
        <f>READ!AN119</f>
        <v>0</v>
      </c>
      <c r="F46" s="23">
        <f>READ!AN172</f>
        <v>0</v>
      </c>
      <c r="G46" s="23">
        <f>READ!AN225</f>
        <v>0</v>
      </c>
      <c r="H46" s="23">
        <f>READ!AN278</f>
        <v>0</v>
      </c>
      <c r="I46" s="23">
        <f>READ!AN331</f>
        <v>0</v>
      </c>
      <c r="J46" s="23">
        <f>READ!AN384</f>
        <v>0</v>
      </c>
      <c r="K46" s="23">
        <f>READ!AN437</f>
        <v>0</v>
      </c>
      <c r="L46" s="23">
        <f>READ!AN490</f>
        <v>0</v>
      </c>
      <c r="M46" s="23">
        <f>READ!AN543</f>
        <v>0</v>
      </c>
      <c r="N46" s="23">
        <f>READ!AN596</f>
        <v>0</v>
      </c>
      <c r="O46" s="23">
        <f>READ!AN649</f>
        <v>0</v>
      </c>
      <c r="P46" s="23">
        <f>READ!AN702</f>
        <v>0</v>
      </c>
      <c r="Q46" s="23">
        <f>READ!AN755</f>
        <v>0</v>
      </c>
      <c r="R46" s="23">
        <f>READ!AN808</f>
        <v>0</v>
      </c>
      <c r="S46" s="23">
        <f>READ!AN861</f>
        <v>0</v>
      </c>
      <c r="T46" s="23">
        <f>READ!AN914</f>
        <v>0</v>
      </c>
      <c r="U46" s="23">
        <f>READ!AN967</f>
        <v>0</v>
      </c>
      <c r="V46" s="23">
        <f>READ!AN1020</f>
        <v>0</v>
      </c>
      <c r="W46" s="23">
        <f>READ!AN1073</f>
        <v>0</v>
      </c>
      <c r="X46" s="23">
        <f>READ!AN1126</f>
        <v>0</v>
      </c>
      <c r="Y46" s="23">
        <f>READ!AN1179</f>
        <v>0</v>
      </c>
      <c r="Z46" s="482"/>
      <c r="AA46" t="s">
        <v>463</v>
      </c>
      <c r="AB46" s="25">
        <f>WRITE!AP14</f>
        <v>0</v>
      </c>
      <c r="AC46" s="25">
        <f>WRITE!AP90</f>
        <v>0</v>
      </c>
      <c r="AD46" s="25">
        <f>WRITE!AP166</f>
        <v>0</v>
      </c>
      <c r="AE46" s="25">
        <f>WRITE!AP242</f>
        <v>0</v>
      </c>
      <c r="AF46" s="25">
        <f>WRITE!AP318</f>
        <v>0</v>
      </c>
      <c r="AG46" s="25">
        <f>WRITE!AP394</f>
        <v>0</v>
      </c>
      <c r="AH46" s="25">
        <f>WRITE!AP470</f>
        <v>0</v>
      </c>
      <c r="AI46" s="25">
        <f>WRITE!AP546</f>
        <v>0</v>
      </c>
      <c r="AJ46" s="25">
        <f>WRITE!AP622</f>
        <v>0</v>
      </c>
      <c r="AK46" s="25">
        <f>WRITE!AP698</f>
        <v>0</v>
      </c>
      <c r="AL46" s="25">
        <f>WRITE!AP774</f>
        <v>0</v>
      </c>
      <c r="AM46" s="25">
        <f>WRITE!AP850</f>
        <v>0</v>
      </c>
      <c r="AN46" s="25">
        <f>WRITE!AP926</f>
        <v>0</v>
      </c>
      <c r="AO46" s="25">
        <f>WRITE!AP1002</f>
        <v>0</v>
      </c>
      <c r="AP46" s="25">
        <f>WRITE!AP1078</f>
        <v>0</v>
      </c>
      <c r="AQ46" s="25">
        <f>WRITE!AP1154</f>
        <v>0</v>
      </c>
      <c r="AR46" s="25">
        <f>WRITE!AP1230</f>
        <v>0</v>
      </c>
      <c r="AS46" s="25">
        <f>WRITE!AP1306</f>
        <v>0</v>
      </c>
      <c r="AT46" s="25">
        <f>WRITE!AP1382</f>
        <v>0</v>
      </c>
      <c r="AU46" s="25">
        <f>WRITE!AP1458</f>
        <v>0</v>
      </c>
      <c r="AV46" s="25">
        <f>WRITE!AP1534</f>
        <v>0</v>
      </c>
      <c r="AW46" s="25">
        <f>WRITE!AP1610</f>
        <v>0</v>
      </c>
      <c r="AX46" s="25">
        <f>WRITE!AP1686</f>
        <v>0</v>
      </c>
      <c r="AY46" s="482"/>
      <c r="AZ46" t="s">
        <v>76</v>
      </c>
      <c r="BA46" s="23">
        <f>MATH!$CW$6</f>
        <v>0</v>
      </c>
      <c r="BB46" s="23">
        <f>MATH!$CW$87</f>
        <v>0</v>
      </c>
      <c r="BC46" s="23">
        <f>MATH!$CW$168</f>
        <v>0</v>
      </c>
      <c r="BD46" s="23">
        <f>MATH!$CW$249</f>
        <v>0</v>
      </c>
      <c r="BE46" s="23">
        <f>MATH!$CW$330</f>
        <v>0</v>
      </c>
      <c r="BF46" s="23">
        <f>MATH!$CW$411</f>
        <v>0</v>
      </c>
      <c r="BG46" s="23">
        <f>MATH!$CW$492</f>
        <v>0</v>
      </c>
      <c r="BH46" s="23">
        <f>MATH!$CW$573</f>
        <v>0</v>
      </c>
      <c r="BI46" s="23">
        <f>MATH!$CW$654</f>
        <v>0</v>
      </c>
      <c r="BJ46" s="23">
        <f>MATH!$CW$735</f>
        <v>0</v>
      </c>
      <c r="BK46" s="23">
        <f>MATH!$CW$816</f>
        <v>0</v>
      </c>
      <c r="BL46" s="23">
        <f>MATH!$CW$897</f>
        <v>0</v>
      </c>
      <c r="BM46" s="23">
        <f>MATH!$CW$978</f>
        <v>0</v>
      </c>
      <c r="BN46" s="23">
        <f>MATH!$CW$1059</f>
        <v>0</v>
      </c>
      <c r="BO46" s="23">
        <f>MATH!$CW$1140</f>
        <v>0</v>
      </c>
      <c r="BP46" s="23">
        <f>MATH!$CW$1221</f>
        <v>0</v>
      </c>
      <c r="BQ46" s="23">
        <f>MATH!$CW$1302</f>
        <v>0</v>
      </c>
      <c r="BR46" s="23">
        <f>MATH!$CW$1383</f>
        <v>0</v>
      </c>
      <c r="BS46" s="23">
        <f>MATH!$CW$1464</f>
        <v>0</v>
      </c>
      <c r="BT46" s="23">
        <f>MATH!$CW$1545</f>
        <v>0</v>
      </c>
      <c r="BU46" s="23">
        <f>MATH!$CW$1626</f>
        <v>0</v>
      </c>
      <c r="BV46" s="23">
        <f>MATH!$CW$1707</f>
        <v>0</v>
      </c>
      <c r="BW46" s="23">
        <f>MATH!$CW$1788</f>
        <v>0</v>
      </c>
      <c r="BX46" s="482"/>
      <c r="BY46" t="str">
        <f t="shared" si="17"/>
        <v>Area / Perimeter</v>
      </c>
      <c r="BZ46" s="23">
        <f>MATH!$CW$66</f>
        <v>0</v>
      </c>
      <c r="CA46" s="23">
        <f>MATH!$CW$147</f>
        <v>0</v>
      </c>
      <c r="CB46" s="23">
        <f>MATH!$CW$228</f>
        <v>0</v>
      </c>
      <c r="CC46" s="23">
        <f>MATH!$CW$309</f>
        <v>0</v>
      </c>
      <c r="CD46" s="23">
        <f>MATH!$CW$390</f>
        <v>0</v>
      </c>
      <c r="CE46" s="23">
        <f>MATH!$CW$471</f>
        <v>0</v>
      </c>
      <c r="CF46" s="23">
        <f>MATH!$CW$552</f>
        <v>0</v>
      </c>
      <c r="CG46" s="23">
        <f>MATH!$CW$633</f>
        <v>0</v>
      </c>
      <c r="CH46" s="23">
        <f>MATH!$CW$714</f>
        <v>0</v>
      </c>
      <c r="CI46" s="23">
        <f>MATH!$CW$795</f>
        <v>0</v>
      </c>
      <c r="CJ46" s="23">
        <f>MATH!$CW$876</f>
        <v>0</v>
      </c>
      <c r="CK46" s="23">
        <f>MATH!$CW$957</f>
        <v>0</v>
      </c>
      <c r="CL46" s="23">
        <f>MATH!$CW$1038</f>
        <v>0</v>
      </c>
      <c r="CM46" s="23">
        <f>MATH!$CW$1119</f>
        <v>0</v>
      </c>
      <c r="CN46" s="23">
        <f>MATH!$CW$1200</f>
        <v>0</v>
      </c>
      <c r="CO46" s="23">
        <f>MATH!$CW$1281</f>
        <v>0</v>
      </c>
      <c r="CP46" s="23">
        <f>MATH!$CW$1362</f>
        <v>0</v>
      </c>
      <c r="CQ46" s="23">
        <f>MATH!$CW$1443</f>
        <v>0</v>
      </c>
      <c r="CR46" s="23">
        <f>MATH!$CW$1524</f>
        <v>0</v>
      </c>
      <c r="CS46" s="23">
        <f>MATH!$CW$1605</f>
        <v>0</v>
      </c>
      <c r="CT46" s="23">
        <f>MATH!$CW$1686</f>
        <v>0</v>
      </c>
      <c r="CU46" s="23">
        <f>MATH!$CW$1767</f>
        <v>0</v>
      </c>
      <c r="CV46" s="23">
        <f>MATH!$CW$1848</f>
        <v>0</v>
      </c>
      <c r="CW46" s="482"/>
      <c r="CX46" t="str">
        <f t="shared" si="19"/>
        <v>Area / Perimeter</v>
      </c>
      <c r="CY46" s="23">
        <f t="shared" si="20"/>
        <v>0</v>
      </c>
      <c r="CZ46" s="23">
        <f t="shared" si="21"/>
        <v>0</v>
      </c>
      <c r="DA46" s="23">
        <f t="shared" si="22"/>
        <v>0</v>
      </c>
      <c r="DB46" s="23">
        <f t="shared" si="23"/>
        <v>0</v>
      </c>
      <c r="DC46" s="23">
        <f t="shared" si="24"/>
        <v>0</v>
      </c>
      <c r="DD46" s="23">
        <f t="shared" si="25"/>
        <v>0</v>
      </c>
      <c r="DE46" s="23">
        <f t="shared" si="26"/>
        <v>0</v>
      </c>
      <c r="DF46" s="23">
        <f t="shared" si="27"/>
        <v>0</v>
      </c>
      <c r="DG46" s="23">
        <f t="shared" si="28"/>
        <v>0</v>
      </c>
      <c r="DH46" s="23">
        <f t="shared" si="29"/>
        <v>0</v>
      </c>
      <c r="DI46" s="23">
        <f t="shared" si="30"/>
        <v>0</v>
      </c>
      <c r="DJ46" s="23">
        <f t="shared" si="31"/>
        <v>0</v>
      </c>
      <c r="DK46" s="23">
        <f t="shared" si="32"/>
        <v>0</v>
      </c>
      <c r="DL46" s="23">
        <f t="shared" si="33"/>
        <v>0</v>
      </c>
      <c r="DM46" s="23">
        <f t="shared" si="34"/>
        <v>0</v>
      </c>
      <c r="DN46" s="23">
        <f t="shared" si="35"/>
        <v>0</v>
      </c>
      <c r="DO46" s="23">
        <f t="shared" si="36"/>
        <v>0</v>
      </c>
      <c r="DP46" s="23">
        <f t="shared" si="37"/>
        <v>0</v>
      </c>
      <c r="DQ46" s="23">
        <f t="shared" si="38"/>
        <v>0</v>
      </c>
      <c r="DR46" s="23">
        <f t="shared" si="39"/>
        <v>0</v>
      </c>
      <c r="DS46" s="23">
        <f t="shared" si="40"/>
        <v>0</v>
      </c>
      <c r="DT46" s="23">
        <f t="shared" si="41"/>
        <v>0</v>
      </c>
      <c r="DU46" s="23">
        <f t="shared" si="42"/>
        <v>0</v>
      </c>
      <c r="DV46" s="482"/>
      <c r="DW46" s="2" t="str">
        <f t="shared" si="55"/>
        <v>Passage 7</v>
      </c>
      <c r="DX46" s="23">
        <f>SCIENCE!$AN$7</f>
        <v>0</v>
      </c>
      <c r="DY46" s="23">
        <f>SCIENCE!$AN$48</f>
        <v>0</v>
      </c>
      <c r="DZ46" s="23">
        <f>SCIENCE!$AN$89</f>
        <v>0</v>
      </c>
      <c r="EA46" s="23">
        <f>SCIENCE!$AN$130</f>
        <v>0</v>
      </c>
      <c r="EB46" s="23">
        <f>SCIENCE!$AN$171</f>
        <v>0</v>
      </c>
      <c r="EC46" s="23">
        <f>SCIENCE!$AN$212</f>
        <v>0</v>
      </c>
      <c r="ED46" s="23">
        <f>SCIENCE!$AN$253</f>
        <v>0</v>
      </c>
      <c r="EE46" s="23">
        <f>SCIENCE!$AN$294</f>
        <v>0</v>
      </c>
      <c r="EF46" s="23">
        <f>SCIENCE!$AN$335</f>
        <v>0</v>
      </c>
      <c r="EG46" s="23">
        <f>SCIENCE!$AN$376</f>
        <v>0</v>
      </c>
      <c r="EH46" s="23">
        <f>SCIENCE!$AN$417</f>
        <v>0</v>
      </c>
      <c r="EI46" s="23">
        <f>SCIENCE!$AN$458</f>
        <v>0</v>
      </c>
      <c r="EJ46" s="23">
        <f>SCIENCE!$AN$499</f>
        <v>0</v>
      </c>
      <c r="EK46" s="23">
        <f>SCIENCE!$AN$540</f>
        <v>0</v>
      </c>
      <c r="EL46" s="23">
        <f>SCIENCE!$AN$581</f>
        <v>0</v>
      </c>
      <c r="EM46" s="23">
        <f>SCIENCE!$AN$622</f>
        <v>0</v>
      </c>
      <c r="EN46" s="23">
        <f>SCIENCE!$AN$663</f>
        <v>0</v>
      </c>
      <c r="EO46" s="23">
        <f>SCIENCE!$AN$704</f>
        <v>0</v>
      </c>
      <c r="EP46" s="23">
        <f>SCIENCE!$AN$745</f>
        <v>0</v>
      </c>
      <c r="EQ46" s="23">
        <f>SCIENCE!$AN$786</f>
        <v>0</v>
      </c>
      <c r="ER46" s="23">
        <f>SCIENCE!$AN$827</f>
        <v>0</v>
      </c>
      <c r="ES46" s="23">
        <f>SCIENCE!$AN$868</f>
        <v>0</v>
      </c>
      <c r="ET46" s="23">
        <f>SCIENCE!$AN$909</f>
        <v>0</v>
      </c>
      <c r="EU46" s="482"/>
      <c r="FB46" s="66"/>
      <c r="FC46" s="66"/>
      <c r="FD46" s="66"/>
      <c r="FE46" s="68"/>
      <c r="FF46" s="69"/>
      <c r="FG46" s="18"/>
      <c r="FJ46" s="23" t="str">
        <f>IF(ISNUMBER(SEARCH("A*",FJ$17)),FJ22,"")</f>
        <v/>
      </c>
      <c r="FK46" s="23" t="str">
        <f t="shared" ref="FK46:GF46" si="60">IF(ISNUMBER(SEARCH("A*",FK$17)),FK22,"")</f>
        <v/>
      </c>
      <c r="FL46" s="23" t="str">
        <f t="shared" si="60"/>
        <v/>
      </c>
      <c r="FM46" s="23" t="str">
        <f t="shared" si="60"/>
        <v/>
      </c>
      <c r="FN46" s="23" t="str">
        <f t="shared" si="60"/>
        <v/>
      </c>
      <c r="FO46" s="23" t="str">
        <f t="shared" si="60"/>
        <v/>
      </c>
      <c r="FP46" s="23" t="str">
        <f t="shared" si="60"/>
        <v/>
      </c>
      <c r="FQ46" s="23" t="str">
        <f t="shared" si="60"/>
        <v/>
      </c>
      <c r="FR46" s="23" t="str">
        <f t="shared" si="60"/>
        <v/>
      </c>
      <c r="FS46" s="23" t="str">
        <f t="shared" si="60"/>
        <v/>
      </c>
      <c r="FT46" s="23" t="str">
        <f t="shared" si="60"/>
        <v/>
      </c>
      <c r="FU46" s="23" t="str">
        <f t="shared" si="60"/>
        <v/>
      </c>
      <c r="FV46" s="23" t="str">
        <f t="shared" si="60"/>
        <v/>
      </c>
      <c r="FW46" s="23" t="str">
        <f t="shared" si="60"/>
        <v/>
      </c>
      <c r="FX46" s="23" t="str">
        <f t="shared" si="60"/>
        <v/>
      </c>
      <c r="FY46" s="23" t="str">
        <f t="shared" si="60"/>
        <v/>
      </c>
      <c r="FZ46" s="23" t="str">
        <f t="shared" si="60"/>
        <v/>
      </c>
      <c r="GA46" s="23" t="str">
        <f t="shared" si="60"/>
        <v/>
      </c>
      <c r="GB46" s="23" t="str">
        <f t="shared" si="60"/>
        <v/>
      </c>
      <c r="GC46" s="23" t="str">
        <f t="shared" si="60"/>
        <v/>
      </c>
      <c r="GD46" s="23" t="str">
        <f t="shared" si="60"/>
        <v/>
      </c>
      <c r="GE46" s="23" t="str">
        <f t="shared" si="60"/>
        <v/>
      </c>
      <c r="GF46" s="23" t="str">
        <f t="shared" si="60"/>
        <v/>
      </c>
    </row>
    <row r="47" spans="2:188" x14ac:dyDescent="0.45">
      <c r="B47" t="s">
        <v>463</v>
      </c>
      <c r="C47" s="23">
        <f>READ!AL14</f>
        <v>0</v>
      </c>
      <c r="D47" s="23">
        <f>READ!AL67</f>
        <v>0</v>
      </c>
      <c r="E47" s="23">
        <f>READ!AL120</f>
        <v>0</v>
      </c>
      <c r="F47" s="23">
        <f>READ!AL173</f>
        <v>0</v>
      </c>
      <c r="G47" s="23">
        <f>READ!AL226</f>
        <v>0</v>
      </c>
      <c r="H47" s="23">
        <f>READ!AL279</f>
        <v>0</v>
      </c>
      <c r="I47" s="23">
        <f>READ!AL332</f>
        <v>0</v>
      </c>
      <c r="J47" s="23">
        <f>READ!AL385</f>
        <v>0</v>
      </c>
      <c r="K47" s="23">
        <f>READ!AL438</f>
        <v>0</v>
      </c>
      <c r="L47" s="23">
        <f>READ!AL491</f>
        <v>0</v>
      </c>
      <c r="M47" s="23">
        <f>READ!AL544</f>
        <v>0</v>
      </c>
      <c r="N47" s="23">
        <f>READ!AL597</f>
        <v>0</v>
      </c>
      <c r="O47" s="23">
        <f>READ!AL650</f>
        <v>0</v>
      </c>
      <c r="P47" s="23">
        <f>READ!AL703</f>
        <v>0</v>
      </c>
      <c r="Q47" s="23">
        <f>READ!AL756</f>
        <v>0</v>
      </c>
      <c r="R47" s="23">
        <f>READ!AL809</f>
        <v>0</v>
      </c>
      <c r="S47" s="23">
        <f>READ!AL862</f>
        <v>0</v>
      </c>
      <c r="T47" s="23">
        <f>READ!AL915</f>
        <v>0</v>
      </c>
      <c r="U47" s="23">
        <f>READ!AL968</f>
        <v>0</v>
      </c>
      <c r="V47" s="23">
        <f>READ!AL1021</f>
        <v>0</v>
      </c>
      <c r="W47" s="23">
        <f>READ!AL1074</f>
        <v>0</v>
      </c>
      <c r="X47" s="23">
        <f>READ!AL1127</f>
        <v>0</v>
      </c>
      <c r="Y47" s="23">
        <f>READ!AL1180</f>
        <v>0</v>
      </c>
      <c r="Z47" s="482"/>
      <c r="AA47" t="s">
        <v>464</v>
      </c>
      <c r="AB47" s="25">
        <f>WRITE!AQ14</f>
        <v>0</v>
      </c>
      <c r="AC47" s="25">
        <f>WRITE!AQ90</f>
        <v>0</v>
      </c>
      <c r="AD47" s="25">
        <f>WRITE!AQ166</f>
        <v>0</v>
      </c>
      <c r="AE47" s="25">
        <f>WRITE!AQ242</f>
        <v>0</v>
      </c>
      <c r="AF47" s="25">
        <f>WRITE!AQ318</f>
        <v>0</v>
      </c>
      <c r="AG47" s="25">
        <f>WRITE!AQ394</f>
        <v>0</v>
      </c>
      <c r="AH47" s="25">
        <f>WRITE!AQ470</f>
        <v>0</v>
      </c>
      <c r="AI47" s="25">
        <f>WRITE!AQ546</f>
        <v>0</v>
      </c>
      <c r="AJ47" s="25">
        <f>WRITE!AQ622</f>
        <v>0</v>
      </c>
      <c r="AK47" s="25">
        <f>WRITE!AQ698</f>
        <v>0</v>
      </c>
      <c r="AL47" s="25">
        <f>WRITE!AQ774</f>
        <v>0</v>
      </c>
      <c r="AM47" s="25">
        <f>WRITE!AQ850</f>
        <v>0</v>
      </c>
      <c r="AN47" s="25">
        <f>WRITE!AQ926</f>
        <v>0</v>
      </c>
      <c r="AO47" s="25">
        <f>WRITE!AQ1002</f>
        <v>0</v>
      </c>
      <c r="AP47" s="25">
        <f>WRITE!AQ1078</f>
        <v>0</v>
      </c>
      <c r="AQ47" s="25">
        <f>WRITE!AQ1154</f>
        <v>0</v>
      </c>
      <c r="AR47" s="25">
        <f>WRITE!AQ1230</f>
        <v>0</v>
      </c>
      <c r="AS47" s="25">
        <f>WRITE!AQ1306</f>
        <v>0</v>
      </c>
      <c r="AT47" s="25">
        <f>WRITE!AQ1382</f>
        <v>0</v>
      </c>
      <c r="AU47" s="25">
        <f>WRITE!AQ1458</f>
        <v>0</v>
      </c>
      <c r="AV47" s="25">
        <f>WRITE!AQ1534</f>
        <v>0</v>
      </c>
      <c r="AW47" s="25">
        <f>WRITE!AQ1610</f>
        <v>0</v>
      </c>
      <c r="AX47" s="25">
        <f>WRITE!AQ1686</f>
        <v>0</v>
      </c>
      <c r="AY47" s="482"/>
      <c r="AZ47" t="s">
        <v>102</v>
      </c>
      <c r="BA47" s="23">
        <f>MATH!$CX$6</f>
        <v>0</v>
      </c>
      <c r="BB47" s="23">
        <f>MATH!$CX$87</f>
        <v>0</v>
      </c>
      <c r="BC47" s="23">
        <f>MATH!$CX$168</f>
        <v>0</v>
      </c>
      <c r="BD47" s="23">
        <f>MATH!$CX$249</f>
        <v>0</v>
      </c>
      <c r="BE47" s="23">
        <f>MATH!$CX$330</f>
        <v>0</v>
      </c>
      <c r="BF47" s="23">
        <f>MATH!$CX$411</f>
        <v>0</v>
      </c>
      <c r="BG47" s="23">
        <f>MATH!$CX$492</f>
        <v>0</v>
      </c>
      <c r="BH47" s="23">
        <f>MATH!$CX$573</f>
        <v>0</v>
      </c>
      <c r="BI47" s="23">
        <f>MATH!$CX$654</f>
        <v>0</v>
      </c>
      <c r="BJ47" s="23">
        <f>MATH!$CX$735</f>
        <v>0</v>
      </c>
      <c r="BK47" s="23">
        <f>MATH!$CX$816</f>
        <v>0</v>
      </c>
      <c r="BL47" s="23">
        <f>MATH!$CX$897</f>
        <v>0</v>
      </c>
      <c r="BM47" s="23">
        <f>MATH!$CX$978</f>
        <v>0</v>
      </c>
      <c r="BN47" s="23">
        <f>MATH!$CX$1059</f>
        <v>0</v>
      </c>
      <c r="BO47" s="23">
        <f>MATH!$CX$1140</f>
        <v>0</v>
      </c>
      <c r="BP47" s="23">
        <f>MATH!$CX$1221</f>
        <v>0</v>
      </c>
      <c r="BQ47" s="23">
        <f>MATH!$CX$1302</f>
        <v>0</v>
      </c>
      <c r="BR47" s="23">
        <f>MATH!$CX$1383</f>
        <v>0</v>
      </c>
      <c r="BS47" s="23">
        <f>MATH!$CX$1464</f>
        <v>0</v>
      </c>
      <c r="BT47" s="23">
        <f>MATH!$CX$1545</f>
        <v>0</v>
      </c>
      <c r="BU47" s="23">
        <f>MATH!$CX$1626</f>
        <v>0</v>
      </c>
      <c r="BV47" s="23">
        <f>MATH!$CX$1707</f>
        <v>0</v>
      </c>
      <c r="BW47" s="23">
        <f>MATH!$CX$1788</f>
        <v>0</v>
      </c>
      <c r="BX47" s="482"/>
      <c r="BY47" t="str">
        <f t="shared" si="17"/>
        <v>Volume / Surface Area</v>
      </c>
      <c r="BZ47" s="23">
        <f>MATH!$CX$66</f>
        <v>0</v>
      </c>
      <c r="CA47" s="23">
        <f>MATH!$CX$147</f>
        <v>0</v>
      </c>
      <c r="CB47" s="23">
        <f>MATH!$CX$228</f>
        <v>0</v>
      </c>
      <c r="CC47" s="23">
        <f>MATH!$CX$309</f>
        <v>0</v>
      </c>
      <c r="CD47" s="23">
        <f>MATH!$CX$390</f>
        <v>0</v>
      </c>
      <c r="CE47" s="23">
        <f>MATH!$CX$471</f>
        <v>0</v>
      </c>
      <c r="CF47" s="23">
        <f>MATH!$CX$552</f>
        <v>0</v>
      </c>
      <c r="CG47" s="23">
        <f>MATH!$CX$633</f>
        <v>0</v>
      </c>
      <c r="CH47" s="23">
        <f>MATH!$CX$714</f>
        <v>0</v>
      </c>
      <c r="CI47" s="23">
        <f>MATH!$CX$795</f>
        <v>0</v>
      </c>
      <c r="CJ47" s="23">
        <f>MATH!$CX$876</f>
        <v>0</v>
      </c>
      <c r="CK47" s="23">
        <f>MATH!$CX$957</f>
        <v>0</v>
      </c>
      <c r="CL47" s="23">
        <f>MATH!$CX$1038</f>
        <v>0</v>
      </c>
      <c r="CM47" s="23">
        <f>MATH!$CX$1119</f>
        <v>0</v>
      </c>
      <c r="CN47" s="23">
        <f>MATH!$CX$1200</f>
        <v>0</v>
      </c>
      <c r="CO47" s="23">
        <f>MATH!$CX$1281</f>
        <v>0</v>
      </c>
      <c r="CP47" s="23">
        <f>MATH!$CX$1362</f>
        <v>0</v>
      </c>
      <c r="CQ47" s="23">
        <f>MATH!$CX$1443</f>
        <v>0</v>
      </c>
      <c r="CR47" s="23">
        <f>MATH!$CX$1524</f>
        <v>0</v>
      </c>
      <c r="CS47" s="23">
        <f>MATH!$CX$1605</f>
        <v>0</v>
      </c>
      <c r="CT47" s="23">
        <f>MATH!$CX$1686</f>
        <v>0</v>
      </c>
      <c r="CU47" s="23">
        <f>MATH!$CX$1767</f>
        <v>0</v>
      </c>
      <c r="CV47" s="23">
        <f>MATH!$CX$1848</f>
        <v>0</v>
      </c>
      <c r="CW47" s="482"/>
      <c r="CX47" t="str">
        <f t="shared" si="19"/>
        <v>Volume / Surface Area</v>
      </c>
      <c r="CY47" s="23">
        <f t="shared" si="20"/>
        <v>0</v>
      </c>
      <c r="CZ47" s="23">
        <f t="shared" si="21"/>
        <v>0</v>
      </c>
      <c r="DA47" s="23">
        <f t="shared" si="22"/>
        <v>0</v>
      </c>
      <c r="DB47" s="23">
        <f t="shared" si="23"/>
        <v>0</v>
      </c>
      <c r="DC47" s="23">
        <f t="shared" si="24"/>
        <v>0</v>
      </c>
      <c r="DD47" s="23">
        <f t="shared" si="25"/>
        <v>0</v>
      </c>
      <c r="DE47" s="23">
        <f t="shared" si="26"/>
        <v>0</v>
      </c>
      <c r="DF47" s="23">
        <f t="shared" si="27"/>
        <v>0</v>
      </c>
      <c r="DG47" s="23">
        <f t="shared" si="28"/>
        <v>0</v>
      </c>
      <c r="DH47" s="23">
        <f t="shared" si="29"/>
        <v>0</v>
      </c>
      <c r="DI47" s="23">
        <f t="shared" si="30"/>
        <v>0</v>
      </c>
      <c r="DJ47" s="23">
        <f t="shared" si="31"/>
        <v>0</v>
      </c>
      <c r="DK47" s="23">
        <f t="shared" si="32"/>
        <v>0</v>
      </c>
      <c r="DL47" s="23">
        <f t="shared" si="33"/>
        <v>0</v>
      </c>
      <c r="DM47" s="23">
        <f t="shared" si="34"/>
        <v>0</v>
      </c>
      <c r="DN47" s="23">
        <f t="shared" si="35"/>
        <v>0</v>
      </c>
      <c r="DO47" s="23">
        <f t="shared" si="36"/>
        <v>0</v>
      </c>
      <c r="DP47" s="23">
        <f t="shared" si="37"/>
        <v>0</v>
      </c>
      <c r="DQ47" s="23">
        <f t="shared" si="38"/>
        <v>0</v>
      </c>
      <c r="DR47" s="23">
        <f t="shared" si="39"/>
        <v>0</v>
      </c>
      <c r="DS47" s="23">
        <f t="shared" si="40"/>
        <v>0</v>
      </c>
      <c r="DT47" s="23">
        <f t="shared" si="41"/>
        <v>0</v>
      </c>
      <c r="DU47" s="23">
        <f t="shared" si="42"/>
        <v>0</v>
      </c>
      <c r="DV47" s="482"/>
      <c r="DW47" s="2" t="str">
        <f t="shared" si="55"/>
        <v>General</v>
      </c>
      <c r="DX47" s="23">
        <f>SCIENCE!$AO$7</f>
        <v>0</v>
      </c>
      <c r="DY47" s="23">
        <f>SCIENCE!$AO$48</f>
        <v>0</v>
      </c>
      <c r="DZ47" s="23">
        <f>SCIENCE!$AO$89</f>
        <v>0</v>
      </c>
      <c r="EA47" s="23">
        <f>SCIENCE!$AO$130</f>
        <v>0</v>
      </c>
      <c r="EB47" s="23">
        <f>SCIENCE!$AO$171</f>
        <v>0</v>
      </c>
      <c r="EC47" s="23">
        <f>SCIENCE!$AO$212</f>
        <v>0</v>
      </c>
      <c r="ED47" s="23">
        <f>SCIENCE!$AO$253</f>
        <v>0</v>
      </c>
      <c r="EE47" s="23">
        <f>SCIENCE!$AO$294</f>
        <v>0</v>
      </c>
      <c r="EF47" s="23">
        <f>SCIENCE!$AO$335</f>
        <v>0</v>
      </c>
      <c r="EG47" s="23">
        <f>SCIENCE!$AO$376</f>
        <v>0</v>
      </c>
      <c r="EH47" s="23">
        <f>SCIENCE!$AO$417</f>
        <v>0</v>
      </c>
      <c r="EI47" s="23">
        <f>SCIENCE!$AO$458</f>
        <v>0</v>
      </c>
      <c r="EJ47" s="23">
        <f>SCIENCE!$AO$499</f>
        <v>0</v>
      </c>
      <c r="EK47" s="23">
        <f>SCIENCE!$AO$540</f>
        <v>0</v>
      </c>
      <c r="EL47" s="23">
        <f>SCIENCE!$AO$581</f>
        <v>0</v>
      </c>
      <c r="EM47" s="23">
        <f>SCIENCE!$AO$622</f>
        <v>0</v>
      </c>
      <c r="EN47" s="23">
        <f>SCIENCE!$AO$663</f>
        <v>0</v>
      </c>
      <c r="EO47" s="23">
        <f>SCIENCE!$AO$704</f>
        <v>0</v>
      </c>
      <c r="EP47" s="23">
        <f>SCIENCE!$AO$745</f>
        <v>0</v>
      </c>
      <c r="EQ47" s="23">
        <f>SCIENCE!$AO$786</f>
        <v>0</v>
      </c>
      <c r="ER47" s="23">
        <f>SCIENCE!$AO$827</f>
        <v>0</v>
      </c>
      <c r="ES47" s="23">
        <f>SCIENCE!$AO$868</f>
        <v>0</v>
      </c>
      <c r="ET47" s="23">
        <f>SCIENCE!$AO$909</f>
        <v>0</v>
      </c>
      <c r="EU47" s="482"/>
      <c r="FA47" s="16" t="s">
        <v>319</v>
      </c>
      <c r="FJ47" s="23" t="str">
        <f>IF(ISNUMBER(SEARCH("A*",FJ$17)),FJ23,"")</f>
        <v/>
      </c>
      <c r="FK47" s="23" t="str">
        <f t="shared" ref="FK47:GF47" si="61">IF(ISNUMBER(SEARCH("A*",FK$17)),FK23,"")</f>
        <v/>
      </c>
      <c r="FL47" s="23" t="str">
        <f t="shared" si="61"/>
        <v/>
      </c>
      <c r="FM47" s="23" t="str">
        <f t="shared" si="61"/>
        <v/>
      </c>
      <c r="FN47" s="23" t="str">
        <f t="shared" si="61"/>
        <v/>
      </c>
      <c r="FO47" s="23" t="str">
        <f t="shared" si="61"/>
        <v/>
      </c>
      <c r="FP47" s="23" t="str">
        <f t="shared" si="61"/>
        <v/>
      </c>
      <c r="FQ47" s="23" t="str">
        <f t="shared" si="61"/>
        <v/>
      </c>
      <c r="FR47" s="23" t="str">
        <f t="shared" si="61"/>
        <v/>
      </c>
      <c r="FS47" s="23" t="str">
        <f t="shared" si="61"/>
        <v/>
      </c>
      <c r="FT47" s="23" t="str">
        <f t="shared" si="61"/>
        <v/>
      </c>
      <c r="FU47" s="23" t="str">
        <f t="shared" si="61"/>
        <v/>
      </c>
      <c r="FV47" s="23" t="str">
        <f t="shared" si="61"/>
        <v/>
      </c>
      <c r="FW47" s="23" t="str">
        <f t="shared" si="61"/>
        <v/>
      </c>
      <c r="FX47" s="23" t="str">
        <f t="shared" si="61"/>
        <v/>
      </c>
      <c r="FY47" s="23" t="str">
        <f t="shared" si="61"/>
        <v/>
      </c>
      <c r="FZ47" s="23" t="str">
        <f t="shared" si="61"/>
        <v/>
      </c>
      <c r="GA47" s="23" t="str">
        <f t="shared" si="61"/>
        <v/>
      </c>
      <c r="GB47" s="23" t="str">
        <f t="shared" si="61"/>
        <v/>
      </c>
      <c r="GC47" s="23" t="str">
        <f t="shared" si="61"/>
        <v/>
      </c>
      <c r="GD47" s="23" t="str">
        <f t="shared" si="61"/>
        <v/>
      </c>
      <c r="GE47" s="23" t="str">
        <f t="shared" si="61"/>
        <v/>
      </c>
      <c r="GF47" s="23" t="str">
        <f t="shared" si="61"/>
        <v/>
      </c>
    </row>
    <row r="48" spans="2:188" ht="15" customHeight="1" x14ac:dyDescent="0.45">
      <c r="B48" t="s">
        <v>464</v>
      </c>
      <c r="C48" s="23">
        <f>READ!AM14</f>
        <v>0</v>
      </c>
      <c r="D48" s="23">
        <f>READ!AM67</f>
        <v>0</v>
      </c>
      <c r="E48" s="23">
        <f>READ!AM120</f>
        <v>0</v>
      </c>
      <c r="F48" s="23">
        <f>READ!AM173</f>
        <v>0</v>
      </c>
      <c r="G48" s="23">
        <f>READ!AM226</f>
        <v>0</v>
      </c>
      <c r="H48" s="23">
        <f>READ!AM279</f>
        <v>0</v>
      </c>
      <c r="I48" s="23">
        <f>READ!AM332</f>
        <v>0</v>
      </c>
      <c r="J48" s="23">
        <f>READ!AM385</f>
        <v>0</v>
      </c>
      <c r="K48" s="23">
        <f>READ!AM438</f>
        <v>0</v>
      </c>
      <c r="L48" s="23">
        <f>READ!AM491</f>
        <v>0</v>
      </c>
      <c r="M48" s="23">
        <f>READ!AM544</f>
        <v>0</v>
      </c>
      <c r="N48" s="23">
        <f>READ!AM597</f>
        <v>0</v>
      </c>
      <c r="O48" s="23">
        <f>READ!AM650</f>
        <v>0</v>
      </c>
      <c r="P48" s="23">
        <f>READ!AM703</f>
        <v>0</v>
      </c>
      <c r="Q48" s="23">
        <f>READ!AM756</f>
        <v>0</v>
      </c>
      <c r="R48" s="23">
        <f>READ!AM809</f>
        <v>0</v>
      </c>
      <c r="S48" s="23">
        <f>READ!AM862</f>
        <v>0</v>
      </c>
      <c r="T48" s="23">
        <f>READ!AM915</f>
        <v>0</v>
      </c>
      <c r="U48" s="23">
        <f>READ!AM968</f>
        <v>0</v>
      </c>
      <c r="V48" s="23">
        <f>READ!AM1021</f>
        <v>0</v>
      </c>
      <c r="W48" s="23">
        <f>READ!AM1074</f>
        <v>0</v>
      </c>
      <c r="X48" s="23">
        <f>READ!AM1127</f>
        <v>0</v>
      </c>
      <c r="Y48" s="23">
        <f>READ!AM1180</f>
        <v>0</v>
      </c>
      <c r="Z48" s="482"/>
      <c r="AA48" t="s">
        <v>465</v>
      </c>
      <c r="AB48" s="25">
        <f>WRITE!AR14</f>
        <v>0</v>
      </c>
      <c r="AC48" s="25">
        <f>WRITE!AR90</f>
        <v>0</v>
      </c>
      <c r="AD48" s="25">
        <f>WRITE!AR166</f>
        <v>0</v>
      </c>
      <c r="AE48" s="25">
        <f>WRITE!AR242</f>
        <v>0</v>
      </c>
      <c r="AF48" s="25">
        <f>WRITE!AR318</f>
        <v>0</v>
      </c>
      <c r="AG48" s="25">
        <f>WRITE!AR394</f>
        <v>0</v>
      </c>
      <c r="AH48" s="25">
        <f>WRITE!AR470</f>
        <v>0</v>
      </c>
      <c r="AI48" s="25">
        <f>WRITE!AR546</f>
        <v>0</v>
      </c>
      <c r="AJ48" s="25">
        <f>WRITE!AR622</f>
        <v>0</v>
      </c>
      <c r="AK48" s="25">
        <f>WRITE!AR698</f>
        <v>0</v>
      </c>
      <c r="AL48" s="25">
        <f>WRITE!AR774</f>
        <v>0</v>
      </c>
      <c r="AM48" s="25">
        <f>WRITE!AR850</f>
        <v>0</v>
      </c>
      <c r="AN48" s="25">
        <f>WRITE!AR926</f>
        <v>0</v>
      </c>
      <c r="AO48" s="25">
        <f>WRITE!AR1002</f>
        <v>0</v>
      </c>
      <c r="AP48" s="25">
        <f>WRITE!AR1078</f>
        <v>0</v>
      </c>
      <c r="AQ48" s="25">
        <f>WRITE!AR1154</f>
        <v>0</v>
      </c>
      <c r="AR48" s="25">
        <f>WRITE!AR1230</f>
        <v>0</v>
      </c>
      <c r="AS48" s="25">
        <f>WRITE!AR1306</f>
        <v>0</v>
      </c>
      <c r="AT48" s="25">
        <f>WRITE!AR1382</f>
        <v>0</v>
      </c>
      <c r="AU48" s="25">
        <f>WRITE!AR1458</f>
        <v>0</v>
      </c>
      <c r="AV48" s="25">
        <f>WRITE!AR1534</f>
        <v>0</v>
      </c>
      <c r="AW48" s="25">
        <f>WRITE!AR1610</f>
        <v>0</v>
      </c>
      <c r="AX48" s="25">
        <f>WRITE!AR1686</f>
        <v>0</v>
      </c>
      <c r="AY48" s="482"/>
      <c r="AZ48" t="s">
        <v>77</v>
      </c>
      <c r="BA48" s="23">
        <f>MATH!$CY$6</f>
        <v>0</v>
      </c>
      <c r="BB48" s="23">
        <f>MATH!$CY$87</f>
        <v>0</v>
      </c>
      <c r="BC48" s="23">
        <f>MATH!$CY$168</f>
        <v>0</v>
      </c>
      <c r="BD48" s="23">
        <f>MATH!$CY$249</f>
        <v>0</v>
      </c>
      <c r="BE48" s="23">
        <f>MATH!$CY$330</f>
        <v>0</v>
      </c>
      <c r="BF48" s="23">
        <f>MATH!$CY$411</f>
        <v>0</v>
      </c>
      <c r="BG48" s="23">
        <f>MATH!$CY$492</f>
        <v>0</v>
      </c>
      <c r="BH48" s="23">
        <f>MATH!$CY$573</f>
        <v>0</v>
      </c>
      <c r="BI48" s="23">
        <f>MATH!$CY$654</f>
        <v>0</v>
      </c>
      <c r="BJ48" s="23">
        <f>MATH!$CY$735</f>
        <v>0</v>
      </c>
      <c r="BK48" s="23">
        <f>MATH!$CY$816</f>
        <v>0</v>
      </c>
      <c r="BL48" s="23">
        <f>MATH!$CY$897</f>
        <v>0</v>
      </c>
      <c r="BM48" s="23">
        <f>MATH!$CY$978</f>
        <v>0</v>
      </c>
      <c r="BN48" s="23">
        <f>MATH!$CY$1059</f>
        <v>0</v>
      </c>
      <c r="BO48" s="23">
        <f>MATH!$CY$1140</f>
        <v>0</v>
      </c>
      <c r="BP48" s="23">
        <f>MATH!$CY$1221</f>
        <v>0</v>
      </c>
      <c r="BQ48" s="23">
        <f>MATH!$CY$1302</f>
        <v>0</v>
      </c>
      <c r="BR48" s="23">
        <f>MATH!$CY$1383</f>
        <v>0</v>
      </c>
      <c r="BS48" s="23">
        <f>MATH!$CY$1464</f>
        <v>0</v>
      </c>
      <c r="BT48" s="23">
        <f>MATH!$CY$1545</f>
        <v>0</v>
      </c>
      <c r="BU48" s="23">
        <f>MATH!$CY$1626</f>
        <v>0</v>
      </c>
      <c r="BV48" s="23">
        <f>MATH!$CY$1707</f>
        <v>0</v>
      </c>
      <c r="BW48" s="23">
        <f>MATH!$CY$1788</f>
        <v>0</v>
      </c>
      <c r="BX48" s="482"/>
      <c r="BY48" t="str">
        <f t="shared" si="17"/>
        <v>Circles</v>
      </c>
      <c r="BZ48" s="23">
        <f>MATH!$CY$66</f>
        <v>0</v>
      </c>
      <c r="CA48" s="23">
        <f>MATH!$CY$147</f>
        <v>0</v>
      </c>
      <c r="CB48" s="23">
        <f>MATH!$CY$228</f>
        <v>0</v>
      </c>
      <c r="CC48" s="23">
        <f>MATH!$CY$309</f>
        <v>0</v>
      </c>
      <c r="CD48" s="23">
        <f>MATH!$CY$390</f>
        <v>0</v>
      </c>
      <c r="CE48" s="23">
        <f>MATH!$CY$471</f>
        <v>0</v>
      </c>
      <c r="CF48" s="23">
        <f>MATH!$CY$552</f>
        <v>0</v>
      </c>
      <c r="CG48" s="23">
        <f>MATH!$CY$633</f>
        <v>0</v>
      </c>
      <c r="CH48" s="23">
        <f>MATH!$CY$714</f>
        <v>0</v>
      </c>
      <c r="CI48" s="23">
        <f>MATH!$CY$795</f>
        <v>0</v>
      </c>
      <c r="CJ48" s="23">
        <f>MATH!$CY$876</f>
        <v>0</v>
      </c>
      <c r="CK48" s="23">
        <f>MATH!$CY$957</f>
        <v>0</v>
      </c>
      <c r="CL48" s="23">
        <f>MATH!$CY$1038</f>
        <v>0</v>
      </c>
      <c r="CM48" s="23">
        <f>MATH!$CY$1119</f>
        <v>0</v>
      </c>
      <c r="CN48" s="23">
        <f>MATH!$CY$1200</f>
        <v>0</v>
      </c>
      <c r="CO48" s="23">
        <f>MATH!$CY$1281</f>
        <v>0</v>
      </c>
      <c r="CP48" s="23">
        <f>MATH!$CY$1362</f>
        <v>0</v>
      </c>
      <c r="CQ48" s="23">
        <f>MATH!$CY$1443</f>
        <v>0</v>
      </c>
      <c r="CR48" s="23">
        <f>MATH!$CY$1524</f>
        <v>0</v>
      </c>
      <c r="CS48" s="23">
        <f>MATH!$CY$1605</f>
        <v>0</v>
      </c>
      <c r="CT48" s="23">
        <f>MATH!$CY$1686</f>
        <v>0</v>
      </c>
      <c r="CU48" s="23">
        <f>MATH!$CY$1767</f>
        <v>0</v>
      </c>
      <c r="CV48" s="23">
        <f>MATH!$CY$1848</f>
        <v>0</v>
      </c>
      <c r="CW48" s="482"/>
      <c r="CX48" t="str">
        <f t="shared" si="19"/>
        <v>Circles</v>
      </c>
      <c r="CY48" s="23">
        <f t="shared" si="20"/>
        <v>0</v>
      </c>
      <c r="CZ48" s="23">
        <f t="shared" si="21"/>
        <v>0</v>
      </c>
      <c r="DA48" s="23">
        <f t="shared" si="22"/>
        <v>0</v>
      </c>
      <c r="DB48" s="23">
        <f t="shared" si="23"/>
        <v>0</v>
      </c>
      <c r="DC48" s="23">
        <f t="shared" si="24"/>
        <v>0</v>
      </c>
      <c r="DD48" s="23">
        <f t="shared" si="25"/>
        <v>0</v>
      </c>
      <c r="DE48" s="23">
        <f t="shared" si="26"/>
        <v>0</v>
      </c>
      <c r="DF48" s="23">
        <f t="shared" si="27"/>
        <v>0</v>
      </c>
      <c r="DG48" s="23">
        <f t="shared" si="28"/>
        <v>0</v>
      </c>
      <c r="DH48" s="23">
        <f t="shared" si="29"/>
        <v>0</v>
      </c>
      <c r="DI48" s="23">
        <f t="shared" si="30"/>
        <v>0</v>
      </c>
      <c r="DJ48" s="23">
        <f t="shared" si="31"/>
        <v>0</v>
      </c>
      <c r="DK48" s="23">
        <f t="shared" si="32"/>
        <v>0</v>
      </c>
      <c r="DL48" s="23">
        <f t="shared" si="33"/>
        <v>0</v>
      </c>
      <c r="DM48" s="23">
        <f t="shared" si="34"/>
        <v>0</v>
      </c>
      <c r="DN48" s="23">
        <f t="shared" si="35"/>
        <v>0</v>
      </c>
      <c r="DO48" s="23">
        <f t="shared" si="36"/>
        <v>0</v>
      </c>
      <c r="DP48" s="23">
        <f t="shared" si="37"/>
        <v>0</v>
      </c>
      <c r="DQ48" s="23">
        <f t="shared" si="38"/>
        <v>0</v>
      </c>
      <c r="DR48" s="23">
        <f t="shared" si="39"/>
        <v>0</v>
      </c>
      <c r="DS48" s="23">
        <f t="shared" si="40"/>
        <v>0</v>
      </c>
      <c r="DT48" s="23">
        <f t="shared" si="41"/>
        <v>0</v>
      </c>
      <c r="DU48" s="23">
        <f t="shared" si="42"/>
        <v>0</v>
      </c>
      <c r="DV48" s="482"/>
      <c r="DW48" s="2" t="str">
        <f t="shared" si="55"/>
        <v>Table</v>
      </c>
      <c r="DX48" s="23">
        <f>SCIENCE!$AP$7</f>
        <v>0</v>
      </c>
      <c r="DY48" s="23">
        <f>SCIENCE!$AP$48</f>
        <v>0</v>
      </c>
      <c r="DZ48" s="23">
        <f>SCIENCE!$AP$89</f>
        <v>0</v>
      </c>
      <c r="EA48" s="23">
        <f>SCIENCE!$AP$130</f>
        <v>0</v>
      </c>
      <c r="EB48" s="23">
        <f>SCIENCE!$AP$171</f>
        <v>0</v>
      </c>
      <c r="EC48" s="23">
        <f>SCIENCE!$AP$212</f>
        <v>0</v>
      </c>
      <c r="ED48" s="23">
        <f>SCIENCE!$AP$253</f>
        <v>0</v>
      </c>
      <c r="EE48" s="23">
        <f>SCIENCE!$AP$294</f>
        <v>0</v>
      </c>
      <c r="EF48" s="23">
        <f>SCIENCE!$AP$335</f>
        <v>0</v>
      </c>
      <c r="EG48" s="23">
        <f>SCIENCE!$AP$376</f>
        <v>0</v>
      </c>
      <c r="EH48" s="23">
        <f>SCIENCE!$AP$417</f>
        <v>0</v>
      </c>
      <c r="EI48" s="23">
        <f>SCIENCE!$AP$458</f>
        <v>0</v>
      </c>
      <c r="EJ48" s="23">
        <f>SCIENCE!$AP$499</f>
        <v>0</v>
      </c>
      <c r="EK48" s="23">
        <f>SCIENCE!$AP$540</f>
        <v>0</v>
      </c>
      <c r="EL48" s="23">
        <f>SCIENCE!$AP$581</f>
        <v>0</v>
      </c>
      <c r="EM48" s="23">
        <f>SCIENCE!$AP$622</f>
        <v>0</v>
      </c>
      <c r="EN48" s="23">
        <f>SCIENCE!$AP$663</f>
        <v>0</v>
      </c>
      <c r="EO48" s="23">
        <f>SCIENCE!$AP$704</f>
        <v>0</v>
      </c>
      <c r="EP48" s="23">
        <f>SCIENCE!$AP$745</f>
        <v>0</v>
      </c>
      <c r="EQ48" s="23">
        <f>SCIENCE!$AP$786</f>
        <v>0</v>
      </c>
      <c r="ER48" s="23">
        <f>SCIENCE!$AP$827</f>
        <v>0</v>
      </c>
      <c r="ES48" s="23">
        <f>SCIENCE!$AP$868</f>
        <v>0</v>
      </c>
      <c r="ET48" s="23">
        <f>SCIENCE!$AP$909</f>
        <v>0</v>
      </c>
      <c r="EU48" s="482"/>
      <c r="FA48" s="477" t="str">
        <f>IF(INPUT!H4&lt;&gt;"",INDEX(EY3:EY25,MATCH(INPUT!H4,EX3:EX25,),0),"")</f>
        <v/>
      </c>
      <c r="FB48" s="478"/>
      <c r="FC48" s="478"/>
      <c r="FD48" s="478"/>
      <c r="FE48" s="478"/>
      <c r="FF48" s="478"/>
      <c r="FG48" s="479"/>
      <c r="FJ48" s="23" t="str">
        <f>IF(ISNUMBER(SEARCH("A*",FJ$17)),FJ24,"")</f>
        <v/>
      </c>
      <c r="FK48" s="23" t="str">
        <f t="shared" ref="FK48:GF48" si="62">IF(ISNUMBER(SEARCH("A*",FK$17)),FK24,"")</f>
        <v/>
      </c>
      <c r="FL48" s="23" t="str">
        <f t="shared" si="62"/>
        <v/>
      </c>
      <c r="FM48" s="23" t="str">
        <f t="shared" si="62"/>
        <v/>
      </c>
      <c r="FN48" s="23" t="str">
        <f t="shared" si="62"/>
        <v/>
      </c>
      <c r="FO48" s="23" t="str">
        <f t="shared" si="62"/>
        <v/>
      </c>
      <c r="FP48" s="23" t="str">
        <f t="shared" si="62"/>
        <v/>
      </c>
      <c r="FQ48" s="23" t="str">
        <f t="shared" si="62"/>
        <v/>
      </c>
      <c r="FR48" s="23" t="str">
        <f t="shared" si="62"/>
        <v/>
      </c>
      <c r="FS48" s="23" t="str">
        <f t="shared" si="62"/>
        <v/>
      </c>
      <c r="FT48" s="23" t="str">
        <f t="shared" si="62"/>
        <v/>
      </c>
      <c r="FU48" s="23" t="str">
        <f t="shared" si="62"/>
        <v/>
      </c>
      <c r="FV48" s="23" t="str">
        <f t="shared" si="62"/>
        <v/>
      </c>
      <c r="FW48" s="23" t="str">
        <f t="shared" si="62"/>
        <v/>
      </c>
      <c r="FX48" s="23" t="str">
        <f t="shared" si="62"/>
        <v/>
      </c>
      <c r="FY48" s="23" t="str">
        <f t="shared" si="62"/>
        <v/>
      </c>
      <c r="FZ48" s="23" t="str">
        <f t="shared" si="62"/>
        <v/>
      </c>
      <c r="GA48" s="23" t="str">
        <f t="shared" si="62"/>
        <v/>
      </c>
      <c r="GB48" s="23" t="str">
        <f t="shared" si="62"/>
        <v/>
      </c>
      <c r="GC48" s="23" t="str">
        <f t="shared" si="62"/>
        <v/>
      </c>
      <c r="GD48" s="23" t="str">
        <f t="shared" si="62"/>
        <v/>
      </c>
      <c r="GE48" s="23" t="str">
        <f t="shared" si="62"/>
        <v/>
      </c>
      <c r="GF48" s="23" t="str">
        <f t="shared" si="62"/>
        <v/>
      </c>
    </row>
    <row r="49" spans="2:186" x14ac:dyDescent="0.45">
      <c r="B49" t="s">
        <v>465</v>
      </c>
      <c r="C49" s="23">
        <f>READ!AN14</f>
        <v>0</v>
      </c>
      <c r="D49" s="23">
        <f>READ!AN67</f>
        <v>0</v>
      </c>
      <c r="E49" s="23">
        <f>READ!AN120</f>
        <v>0</v>
      </c>
      <c r="F49" s="23">
        <f>READ!AN173</f>
        <v>0</v>
      </c>
      <c r="G49" s="23">
        <f>READ!AN226</f>
        <v>0</v>
      </c>
      <c r="H49" s="23">
        <f>READ!AN279</f>
        <v>0</v>
      </c>
      <c r="I49" s="23">
        <f>READ!AN332</f>
        <v>0</v>
      </c>
      <c r="J49" s="23">
        <f>READ!AN385</f>
        <v>0</v>
      </c>
      <c r="K49" s="23">
        <f>READ!AN438</f>
        <v>0</v>
      </c>
      <c r="L49" s="23">
        <f>READ!AN491</f>
        <v>0</v>
      </c>
      <c r="M49" s="23">
        <f>READ!AN544</f>
        <v>0</v>
      </c>
      <c r="N49" s="23">
        <f>READ!AN597</f>
        <v>0</v>
      </c>
      <c r="O49" s="23">
        <f>READ!AN650</f>
        <v>0</v>
      </c>
      <c r="P49" s="23">
        <f>READ!AN703</f>
        <v>0</v>
      </c>
      <c r="Q49" s="23">
        <f>READ!AN756</f>
        <v>0</v>
      </c>
      <c r="R49" s="23">
        <f>READ!AN809</f>
        <v>0</v>
      </c>
      <c r="S49" s="23">
        <f>READ!AN862</f>
        <v>0</v>
      </c>
      <c r="T49" s="23">
        <f>READ!AN915</f>
        <v>0</v>
      </c>
      <c r="U49" s="23">
        <f>READ!AN968</f>
        <v>0</v>
      </c>
      <c r="V49" s="23">
        <f>READ!AN1021</f>
        <v>0</v>
      </c>
      <c r="W49" s="23">
        <f>READ!AN1074</f>
        <v>0</v>
      </c>
      <c r="X49" s="23">
        <f>READ!AN1127</f>
        <v>0</v>
      </c>
      <c r="Y49" s="23">
        <f>READ!AN1180</f>
        <v>0</v>
      </c>
      <c r="Z49" s="482"/>
      <c r="AA49" t="s">
        <v>466</v>
      </c>
      <c r="AB49" s="25">
        <f>WRITE!AP15</f>
        <v>0</v>
      </c>
      <c r="AC49" s="25">
        <f>WRITE!AP91</f>
        <v>0</v>
      </c>
      <c r="AD49" s="25">
        <f>WRITE!AP167</f>
        <v>0</v>
      </c>
      <c r="AE49" s="25">
        <f>WRITE!AP243</f>
        <v>0</v>
      </c>
      <c r="AF49" s="25">
        <f>WRITE!AP319</f>
        <v>0</v>
      </c>
      <c r="AG49" s="25">
        <f>WRITE!AP395</f>
        <v>0</v>
      </c>
      <c r="AH49" s="25">
        <f>WRITE!AP471</f>
        <v>0</v>
      </c>
      <c r="AI49" s="25">
        <f>WRITE!AP547</f>
        <v>0</v>
      </c>
      <c r="AJ49" s="25">
        <f>WRITE!AP623</f>
        <v>0</v>
      </c>
      <c r="AK49" s="25">
        <f>WRITE!AP699</f>
        <v>0</v>
      </c>
      <c r="AL49" s="25">
        <f>WRITE!AP775</f>
        <v>0</v>
      </c>
      <c r="AM49" s="25">
        <f>WRITE!AP851</f>
        <v>0</v>
      </c>
      <c r="AN49" s="25">
        <f>WRITE!AP927</f>
        <v>0</v>
      </c>
      <c r="AO49" s="25">
        <f>WRITE!AP1003</f>
        <v>0</v>
      </c>
      <c r="AP49" s="25">
        <f>WRITE!AP1079</f>
        <v>0</v>
      </c>
      <c r="AQ49" s="25">
        <f>WRITE!AP1155</f>
        <v>0</v>
      </c>
      <c r="AR49" s="25">
        <f>WRITE!AP1231</f>
        <v>0</v>
      </c>
      <c r="AS49" s="25">
        <f>WRITE!AP1307</f>
        <v>0</v>
      </c>
      <c r="AT49" s="25">
        <f>WRITE!AP1383</f>
        <v>0</v>
      </c>
      <c r="AU49" s="25">
        <f>WRITE!AP1459</f>
        <v>0</v>
      </c>
      <c r="AV49" s="25">
        <f>WRITE!AP1535</f>
        <v>0</v>
      </c>
      <c r="AW49" s="25">
        <f>WRITE!AP1611</f>
        <v>0</v>
      </c>
      <c r="AX49" s="25">
        <f>WRITE!AP1687</f>
        <v>0</v>
      </c>
      <c r="AY49" s="482"/>
      <c r="AZ49" t="s">
        <v>94</v>
      </c>
      <c r="BA49" s="23">
        <f>MATH!$CZ$6</f>
        <v>0</v>
      </c>
      <c r="BB49" s="23">
        <f>MATH!$CZ$87</f>
        <v>0</v>
      </c>
      <c r="BC49" s="23">
        <f>MATH!$CZ$168</f>
        <v>0</v>
      </c>
      <c r="BD49" s="23">
        <f>MATH!$CZ$249</f>
        <v>0</v>
      </c>
      <c r="BE49" s="23">
        <f>MATH!$CZ$330</f>
        <v>0</v>
      </c>
      <c r="BF49" s="23">
        <f>MATH!$CZ$411</f>
        <v>0</v>
      </c>
      <c r="BG49" s="23">
        <f>MATH!$CZ$492</f>
        <v>0</v>
      </c>
      <c r="BH49" s="23">
        <f>MATH!$CZ$573</f>
        <v>0</v>
      </c>
      <c r="BI49" s="23">
        <f>MATH!$CZ$654</f>
        <v>0</v>
      </c>
      <c r="BJ49" s="23">
        <f>MATH!$CZ$735</f>
        <v>0</v>
      </c>
      <c r="BK49" s="23">
        <f>MATH!$CZ$816</f>
        <v>0</v>
      </c>
      <c r="BL49" s="23">
        <f>MATH!$CZ$897</f>
        <v>0</v>
      </c>
      <c r="BM49" s="23">
        <f>MATH!$CZ$978</f>
        <v>0</v>
      </c>
      <c r="BN49" s="23">
        <f>MATH!$CZ$1059</f>
        <v>0</v>
      </c>
      <c r="BO49" s="23">
        <f>MATH!$CZ$1140</f>
        <v>0</v>
      </c>
      <c r="BP49" s="23">
        <f>MATH!$CZ$1221</f>
        <v>0</v>
      </c>
      <c r="BQ49" s="23">
        <f>MATH!$CZ$1302</f>
        <v>0</v>
      </c>
      <c r="BR49" s="23">
        <f>MATH!$CZ$1383</f>
        <v>0</v>
      </c>
      <c r="BS49" s="23">
        <f>MATH!$CZ$1464</f>
        <v>0</v>
      </c>
      <c r="BT49" s="23">
        <f>MATH!$CZ$1545</f>
        <v>0</v>
      </c>
      <c r="BU49" s="23">
        <f>MATH!$CZ$1626</f>
        <v>0</v>
      </c>
      <c r="BV49" s="23">
        <f>MATH!$CZ$1707</f>
        <v>0</v>
      </c>
      <c r="BW49" s="23">
        <f>MATH!$CZ$1788</f>
        <v>0</v>
      </c>
      <c r="BX49" s="482"/>
      <c r="BY49" t="str">
        <f t="shared" si="17"/>
        <v>Sides / Angles</v>
      </c>
      <c r="BZ49" s="23">
        <f>MATH!$CZ$66</f>
        <v>0</v>
      </c>
      <c r="CA49" s="23">
        <f>MATH!$CZ$147</f>
        <v>0</v>
      </c>
      <c r="CB49" s="23">
        <f>MATH!$CZ$228</f>
        <v>0</v>
      </c>
      <c r="CC49" s="23">
        <f>MATH!$CZ$309</f>
        <v>0</v>
      </c>
      <c r="CD49" s="23">
        <f>MATH!$CZ$390</f>
        <v>0</v>
      </c>
      <c r="CE49" s="23">
        <f>MATH!$CZ$471</f>
        <v>0</v>
      </c>
      <c r="CF49" s="23">
        <f>MATH!$CZ$552</f>
        <v>0</v>
      </c>
      <c r="CG49" s="23">
        <f>MATH!$CZ$633</f>
        <v>0</v>
      </c>
      <c r="CH49" s="23">
        <f>MATH!$CZ$714</f>
        <v>0</v>
      </c>
      <c r="CI49" s="23">
        <f>MATH!$CZ$795</f>
        <v>0</v>
      </c>
      <c r="CJ49" s="23">
        <f>MATH!$CZ$876</f>
        <v>0</v>
      </c>
      <c r="CK49" s="23">
        <f>MATH!$CZ$957</f>
        <v>0</v>
      </c>
      <c r="CL49" s="23">
        <f>MATH!$CZ$1038</f>
        <v>0</v>
      </c>
      <c r="CM49" s="23">
        <f>MATH!$CZ$1119</f>
        <v>0</v>
      </c>
      <c r="CN49" s="23">
        <f>MATH!$CZ$1200</f>
        <v>0</v>
      </c>
      <c r="CO49" s="23">
        <f>MATH!$CZ$1281</f>
        <v>0</v>
      </c>
      <c r="CP49" s="23">
        <f>MATH!$CZ$1362</f>
        <v>0</v>
      </c>
      <c r="CQ49" s="23">
        <f>MATH!$CZ$1443</f>
        <v>0</v>
      </c>
      <c r="CR49" s="23">
        <f>MATH!$CZ$1524</f>
        <v>0</v>
      </c>
      <c r="CS49" s="23">
        <f>MATH!$CZ$1605</f>
        <v>0</v>
      </c>
      <c r="CT49" s="23">
        <f>MATH!$CZ$1686</f>
        <v>0</v>
      </c>
      <c r="CU49" s="23">
        <f>MATH!$CZ$1767</f>
        <v>0</v>
      </c>
      <c r="CV49" s="23">
        <f>MATH!$CZ$1848</f>
        <v>0</v>
      </c>
      <c r="CW49" s="482"/>
      <c r="CX49" t="str">
        <f t="shared" si="19"/>
        <v>Sides / Angles</v>
      </c>
      <c r="CY49" s="23">
        <f t="shared" si="20"/>
        <v>0</v>
      </c>
      <c r="CZ49" s="23">
        <f t="shared" si="21"/>
        <v>0</v>
      </c>
      <c r="DA49" s="23">
        <f t="shared" si="22"/>
        <v>0</v>
      </c>
      <c r="DB49" s="23">
        <f t="shared" si="23"/>
        <v>0</v>
      </c>
      <c r="DC49" s="23">
        <f t="shared" si="24"/>
        <v>0</v>
      </c>
      <c r="DD49" s="23">
        <f t="shared" si="25"/>
        <v>0</v>
      </c>
      <c r="DE49" s="23">
        <f t="shared" si="26"/>
        <v>0</v>
      </c>
      <c r="DF49" s="23">
        <f t="shared" si="27"/>
        <v>0</v>
      </c>
      <c r="DG49" s="23">
        <f t="shared" si="28"/>
        <v>0</v>
      </c>
      <c r="DH49" s="23">
        <f t="shared" si="29"/>
        <v>0</v>
      </c>
      <c r="DI49" s="23">
        <f t="shared" si="30"/>
        <v>0</v>
      </c>
      <c r="DJ49" s="23">
        <f t="shared" si="31"/>
        <v>0</v>
      </c>
      <c r="DK49" s="23">
        <f t="shared" si="32"/>
        <v>0</v>
      </c>
      <c r="DL49" s="23">
        <f t="shared" si="33"/>
        <v>0</v>
      </c>
      <c r="DM49" s="23">
        <f t="shared" si="34"/>
        <v>0</v>
      </c>
      <c r="DN49" s="23">
        <f t="shared" si="35"/>
        <v>0</v>
      </c>
      <c r="DO49" s="23">
        <f t="shared" si="36"/>
        <v>0</v>
      </c>
      <c r="DP49" s="23">
        <f t="shared" si="37"/>
        <v>0</v>
      </c>
      <c r="DQ49" s="23">
        <f t="shared" si="38"/>
        <v>0</v>
      </c>
      <c r="DR49" s="23">
        <f t="shared" si="39"/>
        <v>0</v>
      </c>
      <c r="DS49" s="23">
        <f t="shared" si="40"/>
        <v>0</v>
      </c>
      <c r="DT49" s="23">
        <f t="shared" si="41"/>
        <v>0</v>
      </c>
      <c r="DU49" s="23">
        <f t="shared" si="42"/>
        <v>0</v>
      </c>
      <c r="DV49" s="482"/>
      <c r="DW49" s="2" t="str">
        <f t="shared" si="55"/>
        <v>X-Y Plot</v>
      </c>
      <c r="DX49" s="23">
        <f>SCIENCE!$AQ$7</f>
        <v>0</v>
      </c>
      <c r="DY49" s="23">
        <f>SCIENCE!$AQ$48</f>
        <v>0</v>
      </c>
      <c r="DZ49" s="23">
        <f>SCIENCE!$AQ$89</f>
        <v>0</v>
      </c>
      <c r="EA49" s="23">
        <f>SCIENCE!$AQ$130</f>
        <v>0</v>
      </c>
      <c r="EB49" s="23">
        <f>SCIENCE!$AQ$171</f>
        <v>0</v>
      </c>
      <c r="EC49" s="23">
        <f>SCIENCE!$AQ$212</f>
        <v>0</v>
      </c>
      <c r="ED49" s="23">
        <f>SCIENCE!$AQ$253</f>
        <v>0</v>
      </c>
      <c r="EE49" s="23">
        <f>SCIENCE!$AQ$294</f>
        <v>0</v>
      </c>
      <c r="EF49" s="23">
        <f>SCIENCE!$AQ$335</f>
        <v>0</v>
      </c>
      <c r="EG49" s="23">
        <f>SCIENCE!$AQ$376</f>
        <v>0</v>
      </c>
      <c r="EH49" s="23">
        <f>SCIENCE!$AQ$417</f>
        <v>0</v>
      </c>
      <c r="EI49" s="23">
        <f>SCIENCE!$AQ$458</f>
        <v>0</v>
      </c>
      <c r="EJ49" s="23">
        <f>SCIENCE!$AQ$499</f>
        <v>0</v>
      </c>
      <c r="EK49" s="23">
        <f>SCIENCE!$AQ$540</f>
        <v>0</v>
      </c>
      <c r="EL49" s="23">
        <f>SCIENCE!$AQ$581</f>
        <v>0</v>
      </c>
      <c r="EM49" s="23">
        <f>SCIENCE!$AQ$622</f>
        <v>0</v>
      </c>
      <c r="EN49" s="23">
        <f>SCIENCE!$AQ$663</f>
        <v>0</v>
      </c>
      <c r="EO49" s="23">
        <f>SCIENCE!$AQ$704</f>
        <v>0</v>
      </c>
      <c r="EP49" s="23">
        <f>SCIENCE!$AQ$745</f>
        <v>0</v>
      </c>
      <c r="EQ49" s="23">
        <f>SCIENCE!$AQ$786</f>
        <v>0</v>
      </c>
      <c r="ER49" s="23">
        <f>SCIENCE!$AQ$827</f>
        <v>0</v>
      </c>
      <c r="ES49" s="23">
        <f>SCIENCE!$AQ$868</f>
        <v>0</v>
      </c>
      <c r="ET49" s="23">
        <f>SCIENCE!$AQ$909</f>
        <v>0</v>
      </c>
      <c r="EU49" s="482"/>
      <c r="FA49" s="30"/>
      <c r="FB49" s="458" t="s">
        <v>240</v>
      </c>
      <c r="FC49" s="459"/>
      <c r="FD49" s="460"/>
      <c r="FE49" s="480" t="s">
        <v>242</v>
      </c>
      <c r="FF49" s="481"/>
      <c r="FG49" s="30" t="s">
        <v>254</v>
      </c>
    </row>
    <row r="50" spans="2:186" x14ac:dyDescent="0.45">
      <c r="B50" t="s">
        <v>466</v>
      </c>
      <c r="C50" s="23">
        <f>READ!AL15</f>
        <v>0</v>
      </c>
      <c r="D50" s="23">
        <f>READ!AL68</f>
        <v>0</v>
      </c>
      <c r="E50" s="23">
        <f>READ!AL121</f>
        <v>0</v>
      </c>
      <c r="F50" s="23">
        <f>READ!AL174</f>
        <v>0</v>
      </c>
      <c r="G50" s="23">
        <f>READ!AL227</f>
        <v>0</v>
      </c>
      <c r="H50" s="23">
        <f>READ!AL280</f>
        <v>0</v>
      </c>
      <c r="I50" s="23">
        <f>READ!AL333</f>
        <v>0</v>
      </c>
      <c r="J50" s="23">
        <f>READ!AL386</f>
        <v>0</v>
      </c>
      <c r="K50" s="23">
        <f>READ!AL439</f>
        <v>0</v>
      </c>
      <c r="L50" s="23">
        <f>READ!AL492</f>
        <v>0</v>
      </c>
      <c r="M50" s="23">
        <f>READ!AL545</f>
        <v>0</v>
      </c>
      <c r="N50" s="23">
        <f>READ!AL598</f>
        <v>0</v>
      </c>
      <c r="O50" s="23">
        <f>READ!AL651</f>
        <v>0</v>
      </c>
      <c r="P50" s="23">
        <f>READ!AL704</f>
        <v>0</v>
      </c>
      <c r="Q50" s="23">
        <f>READ!AL757</f>
        <v>0</v>
      </c>
      <c r="R50" s="23">
        <f>READ!AL810</f>
        <v>0</v>
      </c>
      <c r="S50" s="23">
        <f>READ!AL863</f>
        <v>0</v>
      </c>
      <c r="T50" s="23">
        <f>READ!AL916</f>
        <v>0</v>
      </c>
      <c r="U50" s="23">
        <f>READ!AL969</f>
        <v>0</v>
      </c>
      <c r="V50" s="23">
        <f>READ!AL1022</f>
        <v>0</v>
      </c>
      <c r="W50" s="23">
        <f>READ!AL1075</f>
        <v>0</v>
      </c>
      <c r="X50" s="23">
        <f>READ!AL1128</f>
        <v>0</v>
      </c>
      <c r="Y50" s="23">
        <f>READ!AL1181</f>
        <v>0</v>
      </c>
      <c r="Z50" s="482"/>
      <c r="AA50" t="s">
        <v>467</v>
      </c>
      <c r="AB50" s="25">
        <f>WRITE!AQ15</f>
        <v>0</v>
      </c>
      <c r="AC50" s="25">
        <f>WRITE!AQ91</f>
        <v>0</v>
      </c>
      <c r="AD50" s="25">
        <f>WRITE!AQ167</f>
        <v>0</v>
      </c>
      <c r="AE50" s="25">
        <f>WRITE!AQ243</f>
        <v>0</v>
      </c>
      <c r="AF50" s="25">
        <f>WRITE!AQ319</f>
        <v>0</v>
      </c>
      <c r="AG50" s="25">
        <f>WRITE!AQ395</f>
        <v>0</v>
      </c>
      <c r="AH50" s="25">
        <f>WRITE!AQ471</f>
        <v>0</v>
      </c>
      <c r="AI50" s="25">
        <f>WRITE!AQ547</f>
        <v>0</v>
      </c>
      <c r="AJ50" s="25">
        <f>WRITE!AQ623</f>
        <v>0</v>
      </c>
      <c r="AK50" s="25">
        <f>WRITE!AQ699</f>
        <v>0</v>
      </c>
      <c r="AL50" s="25">
        <f>WRITE!AQ775</f>
        <v>0</v>
      </c>
      <c r="AM50" s="25">
        <f>WRITE!AQ851</f>
        <v>0</v>
      </c>
      <c r="AN50" s="25">
        <f>WRITE!AQ927</f>
        <v>0</v>
      </c>
      <c r="AO50" s="25">
        <f>WRITE!AQ1003</f>
        <v>0</v>
      </c>
      <c r="AP50" s="25">
        <f>WRITE!AQ1079</f>
        <v>0</v>
      </c>
      <c r="AQ50" s="25">
        <f>WRITE!AQ1155</f>
        <v>0</v>
      </c>
      <c r="AR50" s="25">
        <f>WRITE!AQ1231</f>
        <v>0</v>
      </c>
      <c r="AS50" s="25">
        <f>WRITE!AQ1307</f>
        <v>0</v>
      </c>
      <c r="AT50" s="25">
        <f>WRITE!AQ1383</f>
        <v>0</v>
      </c>
      <c r="AU50" s="25">
        <f>WRITE!AQ1459</f>
        <v>0</v>
      </c>
      <c r="AV50" s="25">
        <f>WRITE!AQ1535</f>
        <v>0</v>
      </c>
      <c r="AW50" s="25">
        <f>WRITE!AQ1611</f>
        <v>0</v>
      </c>
      <c r="AX50" s="25">
        <f>WRITE!AQ1687</f>
        <v>0</v>
      </c>
      <c r="AY50" s="482"/>
      <c r="AZ50" t="s">
        <v>92</v>
      </c>
      <c r="BA50" s="23">
        <f>MATH!$DA$6</f>
        <v>0</v>
      </c>
      <c r="BB50" s="23">
        <f>MATH!$DA$87</f>
        <v>0</v>
      </c>
      <c r="BC50" s="23">
        <f>MATH!$DA$168</f>
        <v>0</v>
      </c>
      <c r="BD50" s="23">
        <f>MATH!$DA$249</f>
        <v>0</v>
      </c>
      <c r="BE50" s="23">
        <f>MATH!$DA$330</f>
        <v>0</v>
      </c>
      <c r="BF50" s="23">
        <f>MATH!$DA$411</f>
        <v>0</v>
      </c>
      <c r="BG50" s="23">
        <f>MATH!$DA$492</f>
        <v>0</v>
      </c>
      <c r="BH50" s="23">
        <f>MATH!$DA$573</f>
        <v>0</v>
      </c>
      <c r="BI50" s="23">
        <f>MATH!$DA$654</f>
        <v>0</v>
      </c>
      <c r="BJ50" s="23">
        <f>MATH!$DA$735</f>
        <v>0</v>
      </c>
      <c r="BK50" s="23">
        <f>MATH!$DA$816</f>
        <v>0</v>
      </c>
      <c r="BL50" s="23">
        <f>MATH!$DA$897</f>
        <v>0</v>
      </c>
      <c r="BM50" s="23">
        <f>MATH!$DA$978</f>
        <v>0</v>
      </c>
      <c r="BN50" s="23">
        <f>MATH!$DA$1059</f>
        <v>0</v>
      </c>
      <c r="BO50" s="23">
        <f>MATH!$DA$1140</f>
        <v>0</v>
      </c>
      <c r="BP50" s="23">
        <f>MATH!$DA$1221</f>
        <v>0</v>
      </c>
      <c r="BQ50" s="23">
        <f>MATH!$DA$1302</f>
        <v>0</v>
      </c>
      <c r="BR50" s="23">
        <f>MATH!$DA$1383</f>
        <v>0</v>
      </c>
      <c r="BS50" s="23">
        <f>MATH!$DA$1464</f>
        <v>0</v>
      </c>
      <c r="BT50" s="23">
        <f>MATH!$DA$1545</f>
        <v>0</v>
      </c>
      <c r="BU50" s="23">
        <f>MATH!$DA$1626</f>
        <v>0</v>
      </c>
      <c r="BV50" s="23">
        <f>MATH!$DA$1707</f>
        <v>0</v>
      </c>
      <c r="BW50" s="23">
        <f>MATH!$DA$1788</f>
        <v>0</v>
      </c>
      <c r="BX50" s="70"/>
      <c r="BY50" t="str">
        <f t="shared" si="17"/>
        <v>Relation of Angles in Figures</v>
      </c>
      <c r="BZ50" s="23">
        <f>MATH!$DA$66</f>
        <v>0</v>
      </c>
      <c r="CA50" s="23">
        <f>MATH!$DA$147</f>
        <v>0</v>
      </c>
      <c r="CB50" s="23">
        <f>MATH!$DA$228</f>
        <v>0</v>
      </c>
      <c r="CC50" s="23">
        <f>MATH!$DA$309</f>
        <v>0</v>
      </c>
      <c r="CD50" s="23">
        <f>MATH!$DA$390</f>
        <v>0</v>
      </c>
      <c r="CE50" s="23">
        <f>MATH!$DA$471</f>
        <v>0</v>
      </c>
      <c r="CF50" s="23">
        <f>MATH!$DA$552</f>
        <v>0</v>
      </c>
      <c r="CG50" s="23">
        <f>MATH!$DA$633</f>
        <v>0</v>
      </c>
      <c r="CH50" s="23">
        <f>MATH!$DA$714</f>
        <v>0</v>
      </c>
      <c r="CI50" s="23">
        <f>MATH!$DA$795</f>
        <v>0</v>
      </c>
      <c r="CJ50" s="23">
        <f>MATH!$DA$876</f>
        <v>0</v>
      </c>
      <c r="CK50" s="23">
        <f>MATH!$DA$957</f>
        <v>0</v>
      </c>
      <c r="CL50" s="23">
        <f>MATH!$DA$1038</f>
        <v>0</v>
      </c>
      <c r="CM50" s="23">
        <f>MATH!$DA$1119</f>
        <v>0</v>
      </c>
      <c r="CN50" s="23">
        <f>MATH!$DA$1200</f>
        <v>0</v>
      </c>
      <c r="CO50" s="23">
        <f>MATH!$DA$1281</f>
        <v>0</v>
      </c>
      <c r="CP50" s="23">
        <f>MATH!$DA$1362</f>
        <v>0</v>
      </c>
      <c r="CQ50" s="23">
        <f>MATH!$DA$1443</f>
        <v>0</v>
      </c>
      <c r="CR50" s="23">
        <f>MATH!$DA$1524</f>
        <v>0</v>
      </c>
      <c r="CS50" s="23">
        <f>MATH!$DA$1605</f>
        <v>0</v>
      </c>
      <c r="CT50" s="23">
        <f>MATH!$DA$1686</f>
        <v>0</v>
      </c>
      <c r="CU50" s="23">
        <f>MATH!$DA$1767</f>
        <v>0</v>
      </c>
      <c r="CV50" s="23">
        <f>MATH!$DA$1848</f>
        <v>0</v>
      </c>
      <c r="CW50" s="70"/>
      <c r="CX50" t="str">
        <f t="shared" si="19"/>
        <v>Relation of Angles in Figures</v>
      </c>
      <c r="CY50" s="23">
        <f t="shared" si="20"/>
        <v>0</v>
      </c>
      <c r="CZ50" s="23">
        <f t="shared" si="21"/>
        <v>0</v>
      </c>
      <c r="DA50" s="23">
        <f t="shared" si="22"/>
        <v>0</v>
      </c>
      <c r="DB50" s="23">
        <f t="shared" si="23"/>
        <v>0</v>
      </c>
      <c r="DC50" s="23">
        <f t="shared" si="24"/>
        <v>0</v>
      </c>
      <c r="DD50" s="23">
        <f t="shared" si="25"/>
        <v>0</v>
      </c>
      <c r="DE50" s="23">
        <f t="shared" si="26"/>
        <v>0</v>
      </c>
      <c r="DF50" s="23">
        <f t="shared" si="27"/>
        <v>0</v>
      </c>
      <c r="DG50" s="23">
        <f t="shared" si="28"/>
        <v>0</v>
      </c>
      <c r="DH50" s="23">
        <f t="shared" si="29"/>
        <v>0</v>
      </c>
      <c r="DI50" s="23">
        <f t="shared" si="30"/>
        <v>0</v>
      </c>
      <c r="DJ50" s="23">
        <f t="shared" si="31"/>
        <v>0</v>
      </c>
      <c r="DK50" s="23">
        <f t="shared" si="32"/>
        <v>0</v>
      </c>
      <c r="DL50" s="23">
        <f t="shared" si="33"/>
        <v>0</v>
      </c>
      <c r="DM50" s="23">
        <f t="shared" si="34"/>
        <v>0</v>
      </c>
      <c r="DN50" s="23">
        <f t="shared" si="35"/>
        <v>0</v>
      </c>
      <c r="DO50" s="23">
        <f t="shared" si="36"/>
        <v>0</v>
      </c>
      <c r="DP50" s="23">
        <f t="shared" si="37"/>
        <v>0</v>
      </c>
      <c r="DQ50" s="23">
        <f t="shared" si="38"/>
        <v>0</v>
      </c>
      <c r="DR50" s="23">
        <f t="shared" si="39"/>
        <v>0</v>
      </c>
      <c r="DS50" s="23">
        <f t="shared" si="40"/>
        <v>0</v>
      </c>
      <c r="DT50" s="23">
        <f t="shared" si="41"/>
        <v>0</v>
      </c>
      <c r="DU50" s="23">
        <f t="shared" si="42"/>
        <v>0</v>
      </c>
      <c r="DW50" s="2" t="str">
        <f t="shared" si="55"/>
        <v>Misc. Figure</v>
      </c>
      <c r="DX50" s="23">
        <f>SCIENCE!$AR$7</f>
        <v>0</v>
      </c>
      <c r="DY50" s="23">
        <f>SCIENCE!$AR$48</f>
        <v>0</v>
      </c>
      <c r="DZ50" s="23">
        <f>SCIENCE!$AR$89</f>
        <v>0</v>
      </c>
      <c r="EA50" s="23">
        <f>SCIENCE!$AR$130</f>
        <v>0</v>
      </c>
      <c r="EB50" s="23">
        <f>SCIENCE!$AR$171</f>
        <v>0</v>
      </c>
      <c r="EC50" s="23">
        <f>SCIENCE!$AR$212</f>
        <v>0</v>
      </c>
      <c r="ED50" s="23">
        <f>SCIENCE!$AR$253</f>
        <v>0</v>
      </c>
      <c r="EE50" s="23">
        <f>SCIENCE!$AR$294</f>
        <v>0</v>
      </c>
      <c r="EF50" s="23">
        <f>SCIENCE!$AR$335</f>
        <v>0</v>
      </c>
      <c r="EG50" s="23">
        <f>SCIENCE!$AR$376</f>
        <v>0</v>
      </c>
      <c r="EH50" s="23">
        <f>SCIENCE!$AR$417</f>
        <v>0</v>
      </c>
      <c r="EI50" s="23">
        <f>SCIENCE!$AR$458</f>
        <v>0</v>
      </c>
      <c r="EJ50" s="23">
        <f>SCIENCE!$AR$499</f>
        <v>0</v>
      </c>
      <c r="EK50" s="23">
        <f>SCIENCE!$AR$540</f>
        <v>0</v>
      </c>
      <c r="EL50" s="23">
        <f>SCIENCE!$AR$581</f>
        <v>0</v>
      </c>
      <c r="EM50" s="23">
        <f>SCIENCE!$AR$622</f>
        <v>0</v>
      </c>
      <c r="EN50" s="23">
        <f>SCIENCE!$AR$663</f>
        <v>0</v>
      </c>
      <c r="EO50" s="23">
        <f>SCIENCE!$AR$704</f>
        <v>0</v>
      </c>
      <c r="EP50" s="23">
        <f>SCIENCE!$AR$745</f>
        <v>0</v>
      </c>
      <c r="EQ50" s="23">
        <f>SCIENCE!$AR$786</f>
        <v>0</v>
      </c>
      <c r="ER50" s="23">
        <f>SCIENCE!$AR$827</f>
        <v>0</v>
      </c>
      <c r="ES50" s="23">
        <f>SCIENCE!$AR$868</f>
        <v>0</v>
      </c>
      <c r="ET50" s="23">
        <f>SCIENCE!$AR$909</f>
        <v>0</v>
      </c>
      <c r="EU50" s="482"/>
      <c r="FA50" s="75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5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5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26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1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4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76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B51" t="s">
        <v>467</v>
      </c>
      <c r="C51" s="23">
        <f>READ!AM15</f>
        <v>0</v>
      </c>
      <c r="D51" s="23">
        <f>READ!AM68</f>
        <v>0</v>
      </c>
      <c r="E51" s="23">
        <f>READ!AM121</f>
        <v>0</v>
      </c>
      <c r="F51" s="23">
        <f>READ!AM174</f>
        <v>0</v>
      </c>
      <c r="G51" s="23">
        <f>READ!AM227</f>
        <v>0</v>
      </c>
      <c r="H51" s="23">
        <f>READ!AM280</f>
        <v>0</v>
      </c>
      <c r="I51" s="23">
        <f>READ!AM333</f>
        <v>0</v>
      </c>
      <c r="J51" s="23">
        <f>READ!AM386</f>
        <v>0</v>
      </c>
      <c r="K51" s="23">
        <f>READ!AM439</f>
        <v>0</v>
      </c>
      <c r="L51" s="23">
        <f>READ!AM492</f>
        <v>0</v>
      </c>
      <c r="M51" s="23">
        <f>READ!AM545</f>
        <v>0</v>
      </c>
      <c r="N51" s="23">
        <f>READ!AM598</f>
        <v>0</v>
      </c>
      <c r="O51" s="23">
        <f>READ!AM651</f>
        <v>0</v>
      </c>
      <c r="P51" s="23">
        <f>READ!AM704</f>
        <v>0</v>
      </c>
      <c r="Q51" s="23">
        <f>READ!AM757</f>
        <v>0</v>
      </c>
      <c r="R51" s="23">
        <f>READ!AM810</f>
        <v>0</v>
      </c>
      <c r="S51" s="23">
        <f>READ!AM863</f>
        <v>0</v>
      </c>
      <c r="T51" s="23">
        <f>READ!AM916</f>
        <v>0</v>
      </c>
      <c r="U51" s="23">
        <f>READ!AM969</f>
        <v>0</v>
      </c>
      <c r="V51" s="23">
        <f>READ!AM1022</f>
        <v>0</v>
      </c>
      <c r="W51" s="23">
        <f>READ!AM1075</f>
        <v>0</v>
      </c>
      <c r="X51" s="23">
        <f>READ!AM1128</f>
        <v>0</v>
      </c>
      <c r="Y51" s="23">
        <f>READ!AM1181</f>
        <v>0</v>
      </c>
      <c r="Z51" s="482"/>
      <c r="AA51" t="s">
        <v>468</v>
      </c>
      <c r="AB51" s="25">
        <f>WRITE!AR15</f>
        <v>0</v>
      </c>
      <c r="AC51" s="25">
        <f>WRITE!AR91</f>
        <v>0</v>
      </c>
      <c r="AD51" s="25">
        <f>WRITE!AR167</f>
        <v>0</v>
      </c>
      <c r="AE51" s="25">
        <f>WRITE!AR243</f>
        <v>0</v>
      </c>
      <c r="AF51" s="25">
        <f>WRITE!AR319</f>
        <v>0</v>
      </c>
      <c r="AG51" s="25">
        <f>WRITE!AR395</f>
        <v>0</v>
      </c>
      <c r="AH51" s="25">
        <f>WRITE!AR471</f>
        <v>0</v>
      </c>
      <c r="AI51" s="25">
        <f>WRITE!AR547</f>
        <v>0</v>
      </c>
      <c r="AJ51" s="25">
        <f>WRITE!AR623</f>
        <v>0</v>
      </c>
      <c r="AK51" s="25">
        <f>WRITE!AR699</f>
        <v>0</v>
      </c>
      <c r="AL51" s="25">
        <f>WRITE!AR775</f>
        <v>0</v>
      </c>
      <c r="AM51" s="25">
        <f>WRITE!AR851</f>
        <v>0</v>
      </c>
      <c r="AN51" s="25">
        <f>WRITE!AR927</f>
        <v>0</v>
      </c>
      <c r="AO51" s="25">
        <f>WRITE!AR1003</f>
        <v>0</v>
      </c>
      <c r="AP51" s="25">
        <f>WRITE!AR1079</f>
        <v>0</v>
      </c>
      <c r="AQ51" s="25">
        <f>WRITE!AR1155</f>
        <v>0</v>
      </c>
      <c r="AR51" s="25">
        <f>WRITE!AR1231</f>
        <v>0</v>
      </c>
      <c r="AS51" s="25">
        <f>WRITE!AR1307</f>
        <v>0</v>
      </c>
      <c r="AT51" s="25">
        <f>WRITE!AR1383</f>
        <v>0</v>
      </c>
      <c r="AU51" s="25">
        <f>WRITE!AR1459</f>
        <v>0</v>
      </c>
      <c r="AV51" s="25">
        <f>WRITE!AR1535</f>
        <v>0</v>
      </c>
      <c r="AW51" s="25">
        <f>WRITE!AR1611</f>
        <v>0</v>
      </c>
      <c r="AX51" s="25">
        <f>WRITE!AR1687</f>
        <v>0</v>
      </c>
      <c r="AY51" s="482"/>
      <c r="AZ51" t="s">
        <v>95</v>
      </c>
      <c r="BA51" s="23">
        <f>MATH!$DB$6</f>
        <v>0</v>
      </c>
      <c r="BB51" s="23">
        <f>MATH!$DB$87</f>
        <v>0</v>
      </c>
      <c r="BC51" s="23">
        <f>MATH!$DB$168</f>
        <v>0</v>
      </c>
      <c r="BD51" s="23">
        <f>MATH!$DB$249</f>
        <v>0</v>
      </c>
      <c r="BE51" s="23">
        <f>MATH!$DB$330</f>
        <v>0</v>
      </c>
      <c r="BF51" s="23">
        <f>MATH!$DB$411</f>
        <v>0</v>
      </c>
      <c r="BG51" s="23">
        <f>MATH!$DB$492</f>
        <v>0</v>
      </c>
      <c r="BH51" s="23">
        <f>MATH!$DB$573</f>
        <v>0</v>
      </c>
      <c r="BI51" s="23">
        <f>MATH!$DB$654</f>
        <v>0</v>
      </c>
      <c r="BJ51" s="23">
        <f>MATH!$DB$735</f>
        <v>0</v>
      </c>
      <c r="BK51" s="23">
        <f>MATH!$DB$816</f>
        <v>0</v>
      </c>
      <c r="BL51" s="23">
        <f>MATH!$DB$897</f>
        <v>0</v>
      </c>
      <c r="BM51" s="23">
        <f>MATH!$DB$978</f>
        <v>0</v>
      </c>
      <c r="BN51" s="23">
        <f>MATH!$DB$1059</f>
        <v>0</v>
      </c>
      <c r="BO51" s="23">
        <f>MATH!$DB$1140</f>
        <v>0</v>
      </c>
      <c r="BP51" s="23">
        <f>MATH!$DB$1221</f>
        <v>0</v>
      </c>
      <c r="BQ51" s="23">
        <f>MATH!$DB$1302</f>
        <v>0</v>
      </c>
      <c r="BR51" s="23">
        <f>MATH!$DB$1383</f>
        <v>0</v>
      </c>
      <c r="BS51" s="23">
        <f>MATH!$DB$1464</f>
        <v>0</v>
      </c>
      <c r="BT51" s="23">
        <f>MATH!$DB$1545</f>
        <v>0</v>
      </c>
      <c r="BU51" s="23">
        <f>MATH!$DB$1626</f>
        <v>0</v>
      </c>
      <c r="BV51" s="23">
        <f>MATH!$DB$1707</f>
        <v>0</v>
      </c>
      <c r="BW51" s="23">
        <f>MATH!$DB$1788</f>
        <v>0</v>
      </c>
      <c r="BX51" s="70"/>
      <c r="BY51" t="str">
        <f t="shared" si="17"/>
        <v>Similar Figures</v>
      </c>
      <c r="BZ51" s="23">
        <f>MATH!$DB$66</f>
        <v>0</v>
      </c>
      <c r="CA51" s="23">
        <f>MATH!$DB$147</f>
        <v>0</v>
      </c>
      <c r="CB51" s="23">
        <f>MATH!$DB$228</f>
        <v>0</v>
      </c>
      <c r="CC51" s="23">
        <f>MATH!$DB$309</f>
        <v>0</v>
      </c>
      <c r="CD51" s="23">
        <f>MATH!$DB$390</f>
        <v>0</v>
      </c>
      <c r="CE51" s="23">
        <f>MATH!$DB$471</f>
        <v>0</v>
      </c>
      <c r="CF51" s="23">
        <f>MATH!$DB$552</f>
        <v>0</v>
      </c>
      <c r="CG51" s="23">
        <f>MATH!$DB$633</f>
        <v>0</v>
      </c>
      <c r="CH51" s="23">
        <f>MATH!$DB$714</f>
        <v>0</v>
      </c>
      <c r="CI51" s="23">
        <f>MATH!$DB$795</f>
        <v>0</v>
      </c>
      <c r="CJ51" s="23">
        <f>MATH!$DB$876</f>
        <v>0</v>
      </c>
      <c r="CK51" s="23">
        <f>MATH!$DB$957</f>
        <v>0</v>
      </c>
      <c r="CL51" s="23">
        <f>MATH!$DB$1038</f>
        <v>0</v>
      </c>
      <c r="CM51" s="23">
        <f>MATH!$DB$1119</f>
        <v>0</v>
      </c>
      <c r="CN51" s="23">
        <f>MATH!$DB$1200</f>
        <v>0</v>
      </c>
      <c r="CO51" s="23">
        <f>MATH!$DB$1281</f>
        <v>0</v>
      </c>
      <c r="CP51" s="23">
        <f>MATH!$DB$1362</f>
        <v>0</v>
      </c>
      <c r="CQ51" s="23">
        <f>MATH!$DB$1443</f>
        <v>0</v>
      </c>
      <c r="CR51" s="23">
        <f>MATH!$DB$1524</f>
        <v>0</v>
      </c>
      <c r="CS51" s="23">
        <f>MATH!$DB$1605</f>
        <v>0</v>
      </c>
      <c r="CT51" s="23">
        <f>MATH!$DB$1686</f>
        <v>0</v>
      </c>
      <c r="CU51" s="23">
        <f>MATH!$DB$1767</f>
        <v>0</v>
      </c>
      <c r="CV51" s="23">
        <f>MATH!$DB$1848</f>
        <v>0</v>
      </c>
      <c r="CW51" s="70"/>
      <c r="CX51" t="str">
        <f t="shared" si="19"/>
        <v>Similar Figures</v>
      </c>
      <c r="CY51" s="23">
        <f t="shared" si="20"/>
        <v>0</v>
      </c>
      <c r="CZ51" s="23">
        <f t="shared" si="21"/>
        <v>0</v>
      </c>
      <c r="DA51" s="23">
        <f t="shared" si="22"/>
        <v>0</v>
      </c>
      <c r="DB51" s="23">
        <f t="shared" si="23"/>
        <v>0</v>
      </c>
      <c r="DC51" s="23">
        <f t="shared" si="24"/>
        <v>0</v>
      </c>
      <c r="DD51" s="23">
        <f t="shared" si="25"/>
        <v>0</v>
      </c>
      <c r="DE51" s="23">
        <f t="shared" si="26"/>
        <v>0</v>
      </c>
      <c r="DF51" s="23">
        <f t="shared" si="27"/>
        <v>0</v>
      </c>
      <c r="DG51" s="23">
        <f t="shared" si="28"/>
        <v>0</v>
      </c>
      <c r="DH51" s="23">
        <f t="shared" si="29"/>
        <v>0</v>
      </c>
      <c r="DI51" s="23">
        <f t="shared" si="30"/>
        <v>0</v>
      </c>
      <c r="DJ51" s="23">
        <f t="shared" si="31"/>
        <v>0</v>
      </c>
      <c r="DK51" s="23">
        <f t="shared" si="32"/>
        <v>0</v>
      </c>
      <c r="DL51" s="23">
        <f t="shared" si="33"/>
        <v>0</v>
      </c>
      <c r="DM51" s="23">
        <f t="shared" si="34"/>
        <v>0</v>
      </c>
      <c r="DN51" s="23">
        <f t="shared" si="35"/>
        <v>0</v>
      </c>
      <c r="DO51" s="23">
        <f t="shared" si="36"/>
        <v>0</v>
      </c>
      <c r="DP51" s="23">
        <f t="shared" si="37"/>
        <v>0</v>
      </c>
      <c r="DQ51" s="23">
        <f t="shared" si="38"/>
        <v>0</v>
      </c>
      <c r="DR51" s="23">
        <f t="shared" si="39"/>
        <v>0</v>
      </c>
      <c r="DS51" s="23">
        <f t="shared" si="40"/>
        <v>0</v>
      </c>
      <c r="DT51" s="23">
        <f t="shared" si="41"/>
        <v>0</v>
      </c>
      <c r="DU51" s="23">
        <f t="shared" si="42"/>
        <v>0</v>
      </c>
      <c r="DV51" s="482" t="s">
        <v>281</v>
      </c>
      <c r="DW51" s="2" t="str">
        <f t="shared" si="55"/>
        <v>Cross-Reference</v>
      </c>
      <c r="DX51" s="23">
        <f>SCIENCE!$AS$7</f>
        <v>0</v>
      </c>
      <c r="DY51" s="23">
        <f>SCIENCE!$AS$48</f>
        <v>0</v>
      </c>
      <c r="DZ51" s="23">
        <f>SCIENCE!$AS$89</f>
        <v>0</v>
      </c>
      <c r="EA51" s="23">
        <f>SCIENCE!$AS$130</f>
        <v>0</v>
      </c>
      <c r="EB51" s="23">
        <f>SCIENCE!$AS$171</f>
        <v>0</v>
      </c>
      <c r="EC51" s="23">
        <f>SCIENCE!$AS$212</f>
        <v>0</v>
      </c>
      <c r="ED51" s="23">
        <f>SCIENCE!$AS$253</f>
        <v>0</v>
      </c>
      <c r="EE51" s="23">
        <f>SCIENCE!$AS$294</f>
        <v>0</v>
      </c>
      <c r="EF51" s="23">
        <f>SCIENCE!$AS$335</f>
        <v>0</v>
      </c>
      <c r="EG51" s="23">
        <f>SCIENCE!$AS$376</f>
        <v>0</v>
      </c>
      <c r="EH51" s="23">
        <f>SCIENCE!$AS$417</f>
        <v>0</v>
      </c>
      <c r="EI51" s="23">
        <f>SCIENCE!$AS$458</f>
        <v>0</v>
      </c>
      <c r="EJ51" s="23">
        <f>SCIENCE!$AS$499</f>
        <v>0</v>
      </c>
      <c r="EK51" s="23">
        <f>SCIENCE!$AS$540</f>
        <v>0</v>
      </c>
      <c r="EL51" s="23">
        <f>SCIENCE!$AS$581</f>
        <v>0</v>
      </c>
      <c r="EM51" s="23">
        <f>SCIENCE!$AS$622</f>
        <v>0</v>
      </c>
      <c r="EN51" s="23">
        <f>SCIENCE!$AS$663</f>
        <v>0</v>
      </c>
      <c r="EO51" s="23">
        <f>SCIENCE!$AS$704</f>
        <v>0</v>
      </c>
      <c r="EP51" s="23">
        <f>SCIENCE!$AS$745</f>
        <v>0</v>
      </c>
      <c r="EQ51" s="23">
        <f>SCIENCE!$AS$786</f>
        <v>0</v>
      </c>
      <c r="ER51" s="23">
        <f>SCIENCE!$AS$827</f>
        <v>0</v>
      </c>
      <c r="ES51" s="23">
        <f>SCIENCE!$AS$868</f>
        <v>0</v>
      </c>
      <c r="ET51" s="23">
        <f>SCIENCE!$AS$909</f>
        <v>0</v>
      </c>
      <c r="EU51" s="482"/>
      <c r="FA51" s="77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5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5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27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1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4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76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260</v>
      </c>
      <c r="FO51" s="16" t="s">
        <v>352</v>
      </c>
    </row>
    <row r="52" spans="2:186" x14ac:dyDescent="0.45">
      <c r="B52" t="s">
        <v>468</v>
      </c>
      <c r="C52" s="23">
        <f>READ!AN15</f>
        <v>0</v>
      </c>
      <c r="D52" s="23">
        <f>READ!AN68</f>
        <v>0</v>
      </c>
      <c r="E52" s="23">
        <f>READ!AN121</f>
        <v>0</v>
      </c>
      <c r="F52" s="23">
        <f>READ!AN174</f>
        <v>0</v>
      </c>
      <c r="G52" s="23">
        <f>READ!AN227</f>
        <v>0</v>
      </c>
      <c r="H52" s="23">
        <f>READ!AN280</f>
        <v>0</v>
      </c>
      <c r="I52" s="23">
        <f>READ!AN333</f>
        <v>0</v>
      </c>
      <c r="J52" s="23">
        <f>READ!AN386</f>
        <v>0</v>
      </c>
      <c r="K52" s="23">
        <f>READ!AN439</f>
        <v>0</v>
      </c>
      <c r="L52" s="23">
        <f>READ!AN492</f>
        <v>0</v>
      </c>
      <c r="M52" s="23">
        <f>READ!AN545</f>
        <v>0</v>
      </c>
      <c r="N52" s="23">
        <f>READ!AN598</f>
        <v>0</v>
      </c>
      <c r="O52" s="23">
        <f>READ!AN651</f>
        <v>0</v>
      </c>
      <c r="P52" s="23">
        <f>READ!AN704</f>
        <v>0</v>
      </c>
      <c r="Q52" s="23">
        <f>READ!AN757</f>
        <v>0</v>
      </c>
      <c r="R52" s="23">
        <f>READ!AN810</f>
        <v>0</v>
      </c>
      <c r="S52" s="23">
        <f>READ!AN863</f>
        <v>0</v>
      </c>
      <c r="T52" s="23">
        <f>READ!AN916</f>
        <v>0</v>
      </c>
      <c r="U52" s="23">
        <f>READ!AN969</f>
        <v>0</v>
      </c>
      <c r="V52" s="23">
        <f>READ!AN1022</f>
        <v>0</v>
      </c>
      <c r="W52" s="23">
        <f>READ!AN1075</f>
        <v>0</v>
      </c>
      <c r="X52" s="23">
        <f>READ!AN1128</f>
        <v>0</v>
      </c>
      <c r="Y52" s="23">
        <f>READ!AN1181</f>
        <v>0</v>
      </c>
      <c r="Z52" s="482"/>
      <c r="AB52" s="28">
        <v>1</v>
      </c>
      <c r="AC52" s="28">
        <v>2</v>
      </c>
      <c r="AD52" s="28">
        <v>3</v>
      </c>
      <c r="AE52" s="28">
        <v>4</v>
      </c>
      <c r="AF52" s="28">
        <v>5</v>
      </c>
      <c r="AG52" s="28">
        <v>6</v>
      </c>
      <c r="AH52" s="28">
        <v>7</v>
      </c>
      <c r="AI52" s="28">
        <v>8</v>
      </c>
      <c r="AJ52" s="28">
        <v>9</v>
      </c>
      <c r="AK52" s="28">
        <v>10</v>
      </c>
      <c r="AL52" s="28">
        <v>11</v>
      </c>
      <c r="AM52" s="28">
        <v>12</v>
      </c>
      <c r="AN52" s="28">
        <v>13</v>
      </c>
      <c r="AO52" s="28">
        <v>14</v>
      </c>
      <c r="AP52" s="28">
        <v>15</v>
      </c>
      <c r="AQ52" s="28">
        <v>16</v>
      </c>
      <c r="AR52" s="28">
        <v>17</v>
      </c>
      <c r="AS52" s="28">
        <v>18</v>
      </c>
      <c r="AT52" s="28">
        <v>19</v>
      </c>
      <c r="AU52" s="28">
        <v>20</v>
      </c>
      <c r="AV52" s="28">
        <v>21</v>
      </c>
      <c r="AW52" s="28">
        <v>22</v>
      </c>
      <c r="AX52" s="28">
        <v>23</v>
      </c>
      <c r="AY52" s="482"/>
      <c r="AZ52" t="s">
        <v>533</v>
      </c>
      <c r="BA52" s="23">
        <f>MATH!$DC$6</f>
        <v>0</v>
      </c>
      <c r="BB52" s="23">
        <f>MATH!$DC$87</f>
        <v>0</v>
      </c>
      <c r="BC52" s="23">
        <f>MATH!$DC$168</f>
        <v>0</v>
      </c>
      <c r="BD52" s="23">
        <f>MATH!$DC$249</f>
        <v>0</v>
      </c>
      <c r="BE52" s="23">
        <f>MATH!$DC$330</f>
        <v>0</v>
      </c>
      <c r="BF52" s="23">
        <f>MATH!$DC$411</f>
        <v>0</v>
      </c>
      <c r="BG52" s="23">
        <f>MATH!$DC$492</f>
        <v>0</v>
      </c>
      <c r="BH52" s="23">
        <f>MATH!$DC$573</f>
        <v>0</v>
      </c>
      <c r="BI52" s="23">
        <f>MATH!$DC$654</f>
        <v>0</v>
      </c>
      <c r="BJ52" s="23">
        <f>MATH!$DC$735</f>
        <v>0</v>
      </c>
      <c r="BK52" s="23">
        <f>MATH!$DC$816</f>
        <v>0</v>
      </c>
      <c r="BL52" s="23">
        <f>MATH!$DC$897</f>
        <v>0</v>
      </c>
      <c r="BM52" s="23">
        <f>MATH!$DC$978</f>
        <v>0</v>
      </c>
      <c r="BN52" s="23">
        <f>MATH!$DC$1059</f>
        <v>0</v>
      </c>
      <c r="BO52" s="23">
        <f>MATH!$DC$1140</f>
        <v>0</v>
      </c>
      <c r="BP52" s="23">
        <f>MATH!$DC$1221</f>
        <v>0</v>
      </c>
      <c r="BQ52" s="23">
        <f>MATH!$DC$1302</f>
        <v>0</v>
      </c>
      <c r="BR52" s="23">
        <f>MATH!$DC$1383</f>
        <v>0</v>
      </c>
      <c r="BS52" s="23">
        <f>MATH!$DC$1464</f>
        <v>0</v>
      </c>
      <c r="BT52" s="23">
        <f>MATH!$DC$1545</f>
        <v>0</v>
      </c>
      <c r="BU52" s="23">
        <f>MATH!$DC$1626</f>
        <v>0</v>
      </c>
      <c r="BV52" s="23">
        <f>MATH!$DC$1707</f>
        <v>0</v>
      </c>
      <c r="BW52" s="23">
        <f>MATH!$DC$1788</f>
        <v>0</v>
      </c>
      <c r="BX52" s="70"/>
      <c r="BY52" t="str">
        <f t="shared" si="17"/>
        <v>Right Triangles</v>
      </c>
      <c r="BZ52" s="23">
        <f>MATH!$DC$66</f>
        <v>0</v>
      </c>
      <c r="CA52" s="23">
        <f>MATH!$DC$147</f>
        <v>0</v>
      </c>
      <c r="CB52" s="23">
        <f>MATH!$DC$228</f>
        <v>0</v>
      </c>
      <c r="CC52" s="23">
        <f>MATH!$DC$309</f>
        <v>0</v>
      </c>
      <c r="CD52" s="23">
        <f>MATH!$DC$390</f>
        <v>0</v>
      </c>
      <c r="CE52" s="23">
        <f>MATH!$DC$471</f>
        <v>0</v>
      </c>
      <c r="CF52" s="23">
        <f>MATH!$DC$552</f>
        <v>0</v>
      </c>
      <c r="CG52" s="23">
        <f>MATH!$DC$633</f>
        <v>0</v>
      </c>
      <c r="CH52" s="23">
        <f>MATH!$DC$714</f>
        <v>0</v>
      </c>
      <c r="CI52" s="23">
        <f>MATH!$DC$795</f>
        <v>0</v>
      </c>
      <c r="CJ52" s="23">
        <f>MATH!$DC$876</f>
        <v>0</v>
      </c>
      <c r="CK52" s="23">
        <f>MATH!$DC$957</f>
        <v>0</v>
      </c>
      <c r="CL52" s="23">
        <f>MATH!$DC$1038</f>
        <v>0</v>
      </c>
      <c r="CM52" s="23">
        <f>MATH!$DC$1119</f>
        <v>0</v>
      </c>
      <c r="CN52" s="23">
        <f>MATH!$DC$1200</f>
        <v>0</v>
      </c>
      <c r="CO52" s="23">
        <f>MATH!$DC$1281</f>
        <v>0</v>
      </c>
      <c r="CP52" s="23">
        <f>MATH!$DC$1362</f>
        <v>0</v>
      </c>
      <c r="CQ52" s="23">
        <f>MATH!$DC$1443</f>
        <v>0</v>
      </c>
      <c r="CR52" s="23">
        <f>MATH!$DC$1524</f>
        <v>0</v>
      </c>
      <c r="CS52" s="23">
        <f>MATH!$DC$1605</f>
        <v>0</v>
      </c>
      <c r="CT52" s="23">
        <f>MATH!$DC$1686</f>
        <v>0</v>
      </c>
      <c r="CU52" s="23">
        <f>MATH!$DC$1767</f>
        <v>0</v>
      </c>
      <c r="CV52" s="23">
        <f>MATH!$DC$1848</f>
        <v>0</v>
      </c>
      <c r="CW52" s="70"/>
      <c r="CX52" t="str">
        <f t="shared" si="19"/>
        <v>Right Triangles</v>
      </c>
      <c r="CY52" s="23">
        <f t="shared" si="20"/>
        <v>0</v>
      </c>
      <c r="CZ52" s="23">
        <f t="shared" si="21"/>
        <v>0</v>
      </c>
      <c r="DA52" s="23">
        <f t="shared" si="22"/>
        <v>0</v>
      </c>
      <c r="DB52" s="23">
        <f t="shared" si="23"/>
        <v>0</v>
      </c>
      <c r="DC52" s="23">
        <f t="shared" si="24"/>
        <v>0</v>
      </c>
      <c r="DD52" s="23">
        <f t="shared" si="25"/>
        <v>0</v>
      </c>
      <c r="DE52" s="23">
        <f t="shared" si="26"/>
        <v>0</v>
      </c>
      <c r="DF52" s="23">
        <f t="shared" si="27"/>
        <v>0</v>
      </c>
      <c r="DG52" s="23">
        <f t="shared" si="28"/>
        <v>0</v>
      </c>
      <c r="DH52" s="23">
        <f t="shared" si="29"/>
        <v>0</v>
      </c>
      <c r="DI52" s="23">
        <f t="shared" si="30"/>
        <v>0</v>
      </c>
      <c r="DJ52" s="23">
        <f t="shared" si="31"/>
        <v>0</v>
      </c>
      <c r="DK52" s="23">
        <f t="shared" si="32"/>
        <v>0</v>
      </c>
      <c r="DL52" s="23">
        <f t="shared" si="33"/>
        <v>0</v>
      </c>
      <c r="DM52" s="23">
        <f t="shared" si="34"/>
        <v>0</v>
      </c>
      <c r="DN52" s="23">
        <f t="shared" si="35"/>
        <v>0</v>
      </c>
      <c r="DO52" s="23">
        <f t="shared" si="36"/>
        <v>0</v>
      </c>
      <c r="DP52" s="23">
        <f t="shared" si="37"/>
        <v>0</v>
      </c>
      <c r="DQ52" s="23">
        <f t="shared" si="38"/>
        <v>0</v>
      </c>
      <c r="DR52" s="23">
        <f t="shared" si="39"/>
        <v>0</v>
      </c>
      <c r="DS52" s="23">
        <f t="shared" si="40"/>
        <v>0</v>
      </c>
      <c r="DT52" s="23">
        <f t="shared" si="41"/>
        <v>0</v>
      </c>
      <c r="DU52" s="23">
        <f t="shared" si="42"/>
        <v>0</v>
      </c>
      <c r="DV52" s="482"/>
      <c r="DW52" s="2" t="str">
        <f t="shared" si="55"/>
        <v>Factual</v>
      </c>
      <c r="DX52" s="23">
        <f>SCIENCE!$AT$7</f>
        <v>0</v>
      </c>
      <c r="DY52" s="23">
        <f>SCIENCE!$AT$48</f>
        <v>0</v>
      </c>
      <c r="DZ52" s="23">
        <f>SCIENCE!$AT$89</f>
        <v>0</v>
      </c>
      <c r="EA52" s="23">
        <f>SCIENCE!$AT$130</f>
        <v>0</v>
      </c>
      <c r="EB52" s="23">
        <f>SCIENCE!$AT$171</f>
        <v>0</v>
      </c>
      <c r="EC52" s="23">
        <f>SCIENCE!$AT$212</f>
        <v>0</v>
      </c>
      <c r="ED52" s="23">
        <f>SCIENCE!$AT$253</f>
        <v>0</v>
      </c>
      <c r="EE52" s="23">
        <f>SCIENCE!$AT$294</f>
        <v>0</v>
      </c>
      <c r="EF52" s="23">
        <f>SCIENCE!$AT$335</f>
        <v>0</v>
      </c>
      <c r="EG52" s="23">
        <f>SCIENCE!$AT$376</f>
        <v>0</v>
      </c>
      <c r="EH52" s="23">
        <f>SCIENCE!$AT$417</f>
        <v>0</v>
      </c>
      <c r="EI52" s="23">
        <f>SCIENCE!$AT$458</f>
        <v>0</v>
      </c>
      <c r="EJ52" s="23">
        <f>SCIENCE!$AT$499</f>
        <v>0</v>
      </c>
      <c r="EK52" s="23">
        <f>SCIENCE!$AT$540</f>
        <v>0</v>
      </c>
      <c r="EL52" s="23">
        <f>SCIENCE!$AT$581</f>
        <v>0</v>
      </c>
      <c r="EM52" s="23">
        <f>SCIENCE!$AT$622</f>
        <v>0</v>
      </c>
      <c r="EN52" s="23">
        <f>SCIENCE!$AT$663</f>
        <v>0</v>
      </c>
      <c r="EO52" s="23">
        <f>SCIENCE!$AT$704</f>
        <v>0</v>
      </c>
      <c r="EP52" s="23">
        <f>SCIENCE!$AT$745</f>
        <v>0</v>
      </c>
      <c r="EQ52" s="23">
        <f>SCIENCE!$AT$786</f>
        <v>0</v>
      </c>
      <c r="ER52" s="23">
        <f>SCIENCE!$AT$827</f>
        <v>0</v>
      </c>
      <c r="ES52" s="23">
        <f>SCIENCE!$AT$868</f>
        <v>0</v>
      </c>
      <c r="ET52" s="23">
        <f>SCIENCE!$AT$909</f>
        <v>0</v>
      </c>
      <c r="EU52" s="482"/>
      <c r="FA52" s="77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5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5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27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1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4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76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3">
        <f>COLUMNS(FJ34:GF34)-COUNTBLANK(FJ34:GF34)</f>
        <v>0</v>
      </c>
      <c r="FK52" s="23" t="str">
        <f>IF(FJ52&lt;&gt;0,AVERAGE(FJ34:GF34),"")</f>
        <v/>
      </c>
      <c r="FL52" s="23">
        <v>400</v>
      </c>
      <c r="FM52" s="89" t="str">
        <f>IF(FJ52&lt;&gt;0,FJ52*FK52/FL52,"")</f>
        <v/>
      </c>
      <c r="FO52" s="23">
        <f>COLUMNS(FJ39:GF39)-COUNTBLANK(FJ39:GF39)</f>
        <v>1</v>
      </c>
      <c r="FP52" s="23">
        <f>IF(FO52&lt;&gt;0,AVERAGE(FJ39:GF39),"")</f>
        <v>290</v>
      </c>
      <c r="FQ52" s="23">
        <v>380</v>
      </c>
      <c r="FR52" s="89">
        <f>IF(FO52&lt;&gt;0,FO52*FP52/FQ52,"")</f>
        <v>0.76315789473684215</v>
      </c>
      <c r="FT52" s="99">
        <f>ROUND(AVERAGE(FM52,FR52)*100,0)</f>
        <v>76</v>
      </c>
      <c r="FU52" s="99" t="e">
        <f>IF(FV52&lt;&gt;"",FT52,"")</f>
        <v>#VALUE!</v>
      </c>
      <c r="FV52" s="23" t="e">
        <f>IF(FT52&gt;FT59,"SAT","")&amp;IF(FT52=FM59,"EQUAL","")</f>
        <v>#VALUE!</v>
      </c>
      <c r="FX52" s="86" t="s">
        <v>347</v>
      </c>
      <c r="FY52" s="86" t="s">
        <v>348</v>
      </c>
      <c r="FZ52" s="100" t="s">
        <v>349</v>
      </c>
      <c r="GA52" s="86" t="s">
        <v>350</v>
      </c>
      <c r="GB52" s="86" t="s">
        <v>242</v>
      </c>
      <c r="GC52" s="86" t="s">
        <v>349</v>
      </c>
      <c r="GD52" s="86" t="s">
        <v>351</v>
      </c>
    </row>
    <row r="53" spans="2:186" ht="14.65" thickBot="1" x14ac:dyDescent="0.5">
      <c r="C53" s="28">
        <v>1</v>
      </c>
      <c r="D53" s="28">
        <v>2</v>
      </c>
      <c r="E53" s="28">
        <v>3</v>
      </c>
      <c r="F53" s="28">
        <v>4</v>
      </c>
      <c r="G53" s="28">
        <v>5</v>
      </c>
      <c r="H53" s="28">
        <v>6</v>
      </c>
      <c r="I53" s="28">
        <v>7</v>
      </c>
      <c r="J53" s="28">
        <v>8</v>
      </c>
      <c r="K53" s="28">
        <v>9</v>
      </c>
      <c r="L53" s="28">
        <v>10</v>
      </c>
      <c r="M53" s="28">
        <v>11</v>
      </c>
      <c r="N53" s="28">
        <v>12</v>
      </c>
      <c r="O53" s="28">
        <v>13</v>
      </c>
      <c r="P53" s="28">
        <v>14</v>
      </c>
      <c r="Q53" s="28">
        <v>15</v>
      </c>
      <c r="R53" s="28">
        <v>16</v>
      </c>
      <c r="S53" s="28">
        <v>17</v>
      </c>
      <c r="T53" s="28">
        <v>18</v>
      </c>
      <c r="U53" s="28">
        <v>19</v>
      </c>
      <c r="V53" s="28">
        <v>20</v>
      </c>
      <c r="W53" s="28">
        <v>21</v>
      </c>
      <c r="X53" s="28">
        <v>22</v>
      </c>
      <c r="Y53" s="28">
        <v>23</v>
      </c>
      <c r="Z53" s="482"/>
      <c r="AA53" t="str">
        <f>AA12</f>
        <v>Grammar</v>
      </c>
      <c r="AB53" s="23">
        <f>WRITE!$AO$7</f>
        <v>0</v>
      </c>
      <c r="AC53" s="23">
        <f>WRITE!$AO$83</f>
        <v>0</v>
      </c>
      <c r="AD53" s="23">
        <f>WRITE!$AO$159</f>
        <v>0</v>
      </c>
      <c r="AE53" s="23">
        <f>WRITE!$AO$235</f>
        <v>0</v>
      </c>
      <c r="AF53" s="23">
        <f>WRITE!$AO$311</f>
        <v>0</v>
      </c>
      <c r="AG53" s="23">
        <f>WRITE!$AO$387</f>
        <v>0</v>
      </c>
      <c r="AH53" s="23">
        <f>WRITE!$AO$463</f>
        <v>0</v>
      </c>
      <c r="AI53" s="23">
        <f>WRITE!$AO$539</f>
        <v>0</v>
      </c>
      <c r="AJ53" s="23">
        <f>WRITE!$AO$615</f>
        <v>0</v>
      </c>
      <c r="AK53" s="23">
        <f>WRITE!$AO$691</f>
        <v>0</v>
      </c>
      <c r="AL53" s="23">
        <f>WRITE!$AO$767</f>
        <v>0</v>
      </c>
      <c r="AM53" s="23">
        <f>WRITE!$AO$843</f>
        <v>0</v>
      </c>
      <c r="AN53" s="23">
        <f>WRITE!$AO$919</f>
        <v>0</v>
      </c>
      <c r="AO53" s="23">
        <f>WRITE!$AO$995</f>
        <v>0</v>
      </c>
      <c r="AP53" s="23">
        <f>WRITE!$AO$1071</f>
        <v>0</v>
      </c>
      <c r="AQ53" s="23">
        <f>WRITE!$AO$1147</f>
        <v>0</v>
      </c>
      <c r="AR53" s="23">
        <f>WRITE!$AO$1223</f>
        <v>0</v>
      </c>
      <c r="AS53" s="23">
        <f>WRITE!$AO$1299</f>
        <v>0</v>
      </c>
      <c r="AT53" s="23">
        <f>WRITE!$AO$1375</f>
        <v>0</v>
      </c>
      <c r="AU53" s="23">
        <f>WRITE!$AO$1451</f>
        <v>0</v>
      </c>
      <c r="AV53" s="23">
        <f>WRITE!$AO$1527</f>
        <v>0</v>
      </c>
      <c r="AW53" s="23">
        <f>WRITE!$AO$1603</f>
        <v>0</v>
      </c>
      <c r="AX53" s="23">
        <f>WRITE!$AO$1679</f>
        <v>0</v>
      </c>
      <c r="AY53" s="482"/>
      <c r="AZ53" t="s">
        <v>99</v>
      </c>
      <c r="BA53" s="23">
        <f>MATH!$DD$6</f>
        <v>0</v>
      </c>
      <c r="BB53" s="23">
        <f>MATH!$DD$87</f>
        <v>0</v>
      </c>
      <c r="BC53" s="23">
        <f>MATH!$DD$168</f>
        <v>0</v>
      </c>
      <c r="BD53" s="23">
        <f>MATH!$DD$249</f>
        <v>0</v>
      </c>
      <c r="BE53" s="23">
        <f>MATH!$DD$330</f>
        <v>0</v>
      </c>
      <c r="BF53" s="23">
        <f>MATH!$DD$411</f>
        <v>0</v>
      </c>
      <c r="BG53" s="23">
        <f>MATH!$DD$492</f>
        <v>0</v>
      </c>
      <c r="BH53" s="23">
        <f>MATH!$DD$573</f>
        <v>0</v>
      </c>
      <c r="BI53" s="23">
        <f>MATH!$DD$654</f>
        <v>0</v>
      </c>
      <c r="BJ53" s="23">
        <f>MATH!$DD$735</f>
        <v>0</v>
      </c>
      <c r="BK53" s="23">
        <f>MATH!$DD$816</f>
        <v>0</v>
      </c>
      <c r="BL53" s="23">
        <f>MATH!$DD$897</f>
        <v>0</v>
      </c>
      <c r="BM53" s="23">
        <f>MATH!$DD$978</f>
        <v>0</v>
      </c>
      <c r="BN53" s="23">
        <f>MATH!$DD$1059</f>
        <v>0</v>
      </c>
      <c r="BO53" s="23">
        <f>MATH!$DD$1140</f>
        <v>0</v>
      </c>
      <c r="BP53" s="23">
        <f>MATH!$DD$1221</f>
        <v>0</v>
      </c>
      <c r="BQ53" s="23">
        <f>MATH!$DD$1302</f>
        <v>0</v>
      </c>
      <c r="BR53" s="23">
        <f>MATH!$DD$1383</f>
        <v>0</v>
      </c>
      <c r="BS53" s="23">
        <f>MATH!$DD$1464</f>
        <v>0</v>
      </c>
      <c r="BT53" s="23">
        <f>MATH!$DD$1545</f>
        <v>0</v>
      </c>
      <c r="BU53" s="23">
        <f>MATH!$DD$1626</f>
        <v>0</v>
      </c>
      <c r="BV53" s="23">
        <f>MATH!$DD$1707</f>
        <v>0</v>
      </c>
      <c r="BW53" s="23">
        <f>MATH!$DD$1788</f>
        <v>0</v>
      </c>
      <c r="BX53" s="70"/>
      <c r="BY53" t="str">
        <f t="shared" si="17"/>
        <v>Special Triangles</v>
      </c>
      <c r="BZ53" s="23">
        <f>MATH!$DD$66</f>
        <v>0</v>
      </c>
      <c r="CA53" s="23">
        <f>MATH!$DD$147</f>
        <v>0</v>
      </c>
      <c r="CB53" s="23">
        <f>MATH!$DD$228</f>
        <v>0</v>
      </c>
      <c r="CC53" s="23">
        <f>MATH!$DD$309</f>
        <v>0</v>
      </c>
      <c r="CD53" s="23">
        <f>MATH!$DD$390</f>
        <v>0</v>
      </c>
      <c r="CE53" s="23">
        <f>MATH!$DD$471</f>
        <v>0</v>
      </c>
      <c r="CF53" s="23">
        <f>MATH!$DD$552</f>
        <v>0</v>
      </c>
      <c r="CG53" s="23">
        <f>MATH!$DD$633</f>
        <v>0</v>
      </c>
      <c r="CH53" s="23">
        <f>MATH!$DD$714</f>
        <v>0</v>
      </c>
      <c r="CI53" s="23">
        <f>MATH!$DD$795</f>
        <v>0</v>
      </c>
      <c r="CJ53" s="23">
        <f>MATH!$DD$876</f>
        <v>0</v>
      </c>
      <c r="CK53" s="23">
        <f>MATH!$DD$957</f>
        <v>0</v>
      </c>
      <c r="CL53" s="23">
        <f>MATH!$DD$1038</f>
        <v>0</v>
      </c>
      <c r="CM53" s="23">
        <f>MATH!$DD$1119</f>
        <v>0</v>
      </c>
      <c r="CN53" s="23">
        <f>MATH!$DD$1200</f>
        <v>0</v>
      </c>
      <c r="CO53" s="23">
        <f>MATH!$DD$1281</f>
        <v>0</v>
      </c>
      <c r="CP53" s="23">
        <f>MATH!$DD$1362</f>
        <v>0</v>
      </c>
      <c r="CQ53" s="23">
        <f>MATH!$DD$1443</f>
        <v>0</v>
      </c>
      <c r="CR53" s="23">
        <f>MATH!$DD$1524</f>
        <v>0</v>
      </c>
      <c r="CS53" s="23">
        <f>MATH!$DD$1605</f>
        <v>0</v>
      </c>
      <c r="CT53" s="23">
        <f>MATH!$DD$1686</f>
        <v>0</v>
      </c>
      <c r="CU53" s="23">
        <f>MATH!$DD$1767</f>
        <v>0</v>
      </c>
      <c r="CV53" s="23">
        <f>MATH!$DD$1848</f>
        <v>0</v>
      </c>
      <c r="CW53" s="70"/>
      <c r="CX53" t="str">
        <f t="shared" si="19"/>
        <v>Special Triangles</v>
      </c>
      <c r="CY53" s="23">
        <f t="shared" si="20"/>
        <v>0</v>
      </c>
      <c r="CZ53" s="23">
        <f t="shared" si="21"/>
        <v>0</v>
      </c>
      <c r="DA53" s="23">
        <f t="shared" si="22"/>
        <v>0</v>
      </c>
      <c r="DB53" s="23">
        <f t="shared" si="23"/>
        <v>0</v>
      </c>
      <c r="DC53" s="23">
        <f t="shared" si="24"/>
        <v>0</v>
      </c>
      <c r="DD53" s="23">
        <f t="shared" si="25"/>
        <v>0</v>
      </c>
      <c r="DE53" s="23">
        <f t="shared" si="26"/>
        <v>0</v>
      </c>
      <c r="DF53" s="23">
        <f t="shared" si="27"/>
        <v>0</v>
      </c>
      <c r="DG53" s="23">
        <f t="shared" si="28"/>
        <v>0</v>
      </c>
      <c r="DH53" s="23">
        <f t="shared" si="29"/>
        <v>0</v>
      </c>
      <c r="DI53" s="23">
        <f t="shared" si="30"/>
        <v>0</v>
      </c>
      <c r="DJ53" s="23">
        <f t="shared" si="31"/>
        <v>0</v>
      </c>
      <c r="DK53" s="23">
        <f t="shared" si="32"/>
        <v>0</v>
      </c>
      <c r="DL53" s="23">
        <f t="shared" si="33"/>
        <v>0</v>
      </c>
      <c r="DM53" s="23">
        <f t="shared" si="34"/>
        <v>0</v>
      </c>
      <c r="DN53" s="23">
        <f t="shared" si="35"/>
        <v>0</v>
      </c>
      <c r="DO53" s="23">
        <f t="shared" si="36"/>
        <v>0</v>
      </c>
      <c r="DP53" s="23">
        <f t="shared" si="37"/>
        <v>0</v>
      </c>
      <c r="DQ53" s="23">
        <f t="shared" si="38"/>
        <v>0</v>
      </c>
      <c r="DR53" s="23">
        <f t="shared" si="39"/>
        <v>0</v>
      </c>
      <c r="DS53" s="23">
        <f t="shared" si="40"/>
        <v>0</v>
      </c>
      <c r="DT53" s="23">
        <f t="shared" si="41"/>
        <v>0</v>
      </c>
      <c r="DU53" s="23">
        <f t="shared" si="42"/>
        <v>0</v>
      </c>
      <c r="DV53" s="482"/>
      <c r="DW53" s="2" t="str">
        <f t="shared" si="55"/>
        <v>Interpreting Relations</v>
      </c>
      <c r="DX53" s="23">
        <f>SCIENCE!$AU$7</f>
        <v>0</v>
      </c>
      <c r="DY53" s="23">
        <f>SCIENCE!$AU$48</f>
        <v>0</v>
      </c>
      <c r="DZ53" s="23">
        <f>SCIENCE!$AU$89</f>
        <v>0</v>
      </c>
      <c r="EA53" s="23">
        <f>SCIENCE!$AU$130</f>
        <v>0</v>
      </c>
      <c r="EB53" s="23">
        <f>SCIENCE!$AU$171</f>
        <v>0</v>
      </c>
      <c r="EC53" s="23">
        <f>SCIENCE!$AU$212</f>
        <v>0</v>
      </c>
      <c r="ED53" s="23">
        <f>SCIENCE!$AU$253</f>
        <v>0</v>
      </c>
      <c r="EE53" s="23">
        <f>SCIENCE!$AU$294</f>
        <v>0</v>
      </c>
      <c r="EF53" s="23">
        <f>SCIENCE!$AU$335</f>
        <v>0</v>
      </c>
      <c r="EG53" s="23">
        <f>SCIENCE!$AU$376</f>
        <v>0</v>
      </c>
      <c r="EH53" s="23">
        <f>SCIENCE!$AU$417</f>
        <v>0</v>
      </c>
      <c r="EI53" s="23">
        <f>SCIENCE!$AU$458</f>
        <v>0</v>
      </c>
      <c r="EJ53" s="23">
        <f>SCIENCE!$AU$499</f>
        <v>0</v>
      </c>
      <c r="EK53" s="23">
        <f>SCIENCE!$AU$540</f>
        <v>0</v>
      </c>
      <c r="EL53" s="23">
        <f>SCIENCE!$AU$581</f>
        <v>0</v>
      </c>
      <c r="EM53" s="23">
        <f>SCIENCE!$AU$622</f>
        <v>0</v>
      </c>
      <c r="EN53" s="23">
        <f>SCIENCE!$AU$663</f>
        <v>0</v>
      </c>
      <c r="EO53" s="23">
        <f>SCIENCE!$AU$704</f>
        <v>0</v>
      </c>
      <c r="EP53" s="23">
        <f>SCIENCE!$AU$745</f>
        <v>0</v>
      </c>
      <c r="EQ53" s="23">
        <f>SCIENCE!$AU$786</f>
        <v>0</v>
      </c>
      <c r="ER53" s="23">
        <f>SCIENCE!$AU$827</f>
        <v>0</v>
      </c>
      <c r="ES53" s="23">
        <f>SCIENCE!$AU$868</f>
        <v>0</v>
      </c>
      <c r="ET53" s="23">
        <f>SCIENCE!$AU$909</f>
        <v>0</v>
      </c>
      <c r="EU53" s="482"/>
      <c r="FA53" s="78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28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28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29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0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1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79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3">
        <f>COLUMNS(FJ35:GF35)-COUNTBLANK(FJ35:GF35)</f>
        <v>0</v>
      </c>
      <c r="FK53" s="23" t="str">
        <f>IF(FJ53&lt;&gt;0,AVERAGE(FJ35:GF35),"")</f>
        <v/>
      </c>
      <c r="FL53" s="23">
        <v>400</v>
      </c>
      <c r="FM53" s="89" t="str">
        <f>IF(FJ53&lt;&gt;0,FJ53*FK53/FL53,"")</f>
        <v/>
      </c>
      <c r="FO53" s="23">
        <f>COLUMNS(FJ40:GF40)-COUNTBLANK(FJ40:GF40)</f>
        <v>1</v>
      </c>
      <c r="FP53" s="23">
        <f>IF(FO53&lt;&gt;0,AVERAGE(FJ40:GF40),"")</f>
        <v>350</v>
      </c>
      <c r="FQ53" s="23">
        <v>380</v>
      </c>
      <c r="FR53" s="89">
        <f>IF(FO53&lt;&gt;0,FO53*FP53/FQ53,"")</f>
        <v>0.92105263157894735</v>
      </c>
      <c r="FT53" s="99">
        <f>ROUND(AVERAGE(FM53,FR53)*100,0)</f>
        <v>92</v>
      </c>
      <c r="FU53" s="99" t="e">
        <f>IF(FV53&lt;&gt;"",FT53,"")</f>
        <v>#VALUE!</v>
      </c>
      <c r="FV53" s="23" t="e">
        <f>IF(FT53&gt;FT60,"SAT","")&amp;IF(FT53=FM60,"EQUAL","")</f>
        <v>#VALUE!</v>
      </c>
      <c r="FX53" s="90" t="s">
        <v>344</v>
      </c>
      <c r="FY53" s="91">
        <f>META!J222</f>
        <v>0</v>
      </c>
      <c r="FZ53" s="92">
        <f>META!L222</f>
        <v>0</v>
      </c>
      <c r="GA53" s="93" t="e">
        <f>FY53/FZ53</f>
        <v>#DIV/0!</v>
      </c>
      <c r="GB53" s="94">
        <f>INDEX(FJ20:GF20,,MATCH(1,FJ$19:GF$19,0))</f>
        <v>290</v>
      </c>
      <c r="GC53" s="8">
        <f>IF(ISNUMBER(SEARCH("S*",_xlfn.CONCAT(FJ17:GF17))),400,0)+
  IF(ISNUMBER(SEARCH("P*",_xlfn.CONCAT(FJ17:GF17))),380,0)+
  IF(ISNUMBER(SEARCH("A*",_xlfn.CONCAT(FJ17:GF17))),36,0)</f>
        <v>380</v>
      </c>
      <c r="GD53" s="103" t="str">
        <f>INDEX(FJ26:GF26,,MATCH(1,FJ$19:GF$19,0))</f>
        <v>-</v>
      </c>
    </row>
    <row r="54" spans="2:186" ht="15" thickTop="1" thickBot="1" x14ac:dyDescent="0.5">
      <c r="B54" t="str">
        <f t="shared" ref="B54:B62" si="63">B12</f>
        <v>SAT Passage 1</v>
      </c>
      <c r="C54" s="23">
        <f>IF(OR(ISNUMBER(SEARCH("S",$C$4)),ISNUMBER(SEARCH("P",$C$4))),READ!AK7,0)</f>
        <v>0</v>
      </c>
      <c r="D54" s="23">
        <f>IF(OR(ISNUMBER(SEARCH("S",$D$4)),ISNUMBER(SEARCH("P",$D$4))),READ!AK60,0)</f>
        <v>0</v>
      </c>
      <c r="E54" s="23">
        <f>IF(OR(ISNUMBER(SEARCH("S",$E$4)),ISNUMBER(SEARCH("P",$E$4))),READ!AK113,0)</f>
        <v>0</v>
      </c>
      <c r="F54" s="23">
        <f>IF(OR(ISNUMBER(SEARCH("S",$F$4)),ISNUMBER(SEARCH("P",$F$4))),READ!AK166,0)</f>
        <v>0</v>
      </c>
      <c r="G54" s="23">
        <f>IF(OR(ISNUMBER(SEARCH("S",$G$4)),ISNUMBER(SEARCH("P",$G$4))),READ!AK219,0)</f>
        <v>0</v>
      </c>
      <c r="H54" s="23">
        <f>IF(OR(ISNUMBER(SEARCH("S",$H$4)),ISNUMBER(SEARCH("P",$H$4))),READ!AK272,0)</f>
        <v>0</v>
      </c>
      <c r="I54" s="23">
        <f>IF(OR(ISNUMBER(SEARCH("S",$I$4)),ISNUMBER(SEARCH("P",$I$4))),READ!AK325,0)</f>
        <v>0</v>
      </c>
      <c r="J54" s="23">
        <f>IF(OR(ISNUMBER(SEARCH("S",$J$4)),ISNUMBER(SEARCH("P",$J$4))),READ!AK378,0)</f>
        <v>0</v>
      </c>
      <c r="K54" s="23">
        <f>IF(OR(ISNUMBER(SEARCH("S",$K$4)),ISNUMBER(SEARCH("P",$K$4))),READ!AK431,0)</f>
        <v>0</v>
      </c>
      <c r="L54" s="23">
        <f>IF(OR(ISNUMBER(SEARCH("S",$L$4)),ISNUMBER(SEARCH("P",$L$4))),READ!AK484,0)</f>
        <v>0</v>
      </c>
      <c r="M54" s="23">
        <f>IF(OR(ISNUMBER(SEARCH("S",$M$4)),ISNUMBER(SEARCH("P",$M$4))),READ!AK537,0)</f>
        <v>0</v>
      </c>
      <c r="N54" s="23">
        <f>IF(OR(ISNUMBER(SEARCH("S",$N$4)),ISNUMBER(SEARCH("P",$N$4))),READ!AK590,0)</f>
        <v>0</v>
      </c>
      <c r="O54" s="23">
        <f>IF(OR(ISNUMBER(SEARCH("S",$O$4)),ISNUMBER(SEARCH("P",$O$4))),READ!AK643,0)</f>
        <v>0</v>
      </c>
      <c r="P54" s="23">
        <f>IF(OR(ISNUMBER(SEARCH("S",$P$4)),ISNUMBER(SEARCH("P",$P$4))),READ!AK696,0)</f>
        <v>0</v>
      </c>
      <c r="Q54" s="23">
        <f>IF(OR(ISNUMBER(SEARCH("S",$Q$4)),ISNUMBER(SEARCH("P",$Q$4))),READ!AK749,0)</f>
        <v>0</v>
      </c>
      <c r="R54" s="23">
        <f>IF(OR(ISNUMBER(SEARCH("S",$R$4)),ISNUMBER(SEARCH("P",$R$4))),READ!AK802,0)</f>
        <v>0</v>
      </c>
      <c r="S54" s="23">
        <f>IF(OR(ISNUMBER(SEARCH("S",$S$4)),ISNUMBER(SEARCH("P",$S$4))),READ!AK855,0)</f>
        <v>0</v>
      </c>
      <c r="T54" s="23">
        <f>IF(OR(ISNUMBER(SEARCH("S",$T$4)),ISNUMBER(SEARCH("P",$T$4))),READ!AK908,0)</f>
        <v>0</v>
      </c>
      <c r="U54" s="23">
        <f>IF(OR(ISNUMBER(SEARCH("S",$U$4)),ISNUMBER(SEARCH("P",$U$4))),READ!AK961,0)</f>
        <v>0</v>
      </c>
      <c r="V54" s="23">
        <f>IF(OR(ISNUMBER(SEARCH("S",$V$4)),ISNUMBER(SEARCH("P",$V$4))),READ!AK1014,0)</f>
        <v>0</v>
      </c>
      <c r="W54" s="23">
        <f>IF(OR(ISNUMBER(SEARCH("S",$W$4)),ISNUMBER(SEARCH("P",$W$4))),READ!AK1067,0)</f>
        <v>0</v>
      </c>
      <c r="X54" s="23">
        <f>IF(OR(ISNUMBER(SEARCH("S",$X$4)),ISNUMBER(SEARCH("P",$X$4))),READ!AK1120,0)</f>
        <v>0</v>
      </c>
      <c r="Y54" s="23">
        <f>IF(OR(ISNUMBER(SEARCH("S",$Y$4)),ISNUMBER(SEARCH("P",$Y$4))),READ!AK1173,0)</f>
        <v>0</v>
      </c>
      <c r="Z54" s="482"/>
      <c r="AA54" t="str">
        <f t="shared" ref="AA54:AA92" si="64">AA13</f>
        <v>Choosing the Modifier</v>
      </c>
      <c r="AB54" s="23">
        <f>WRITE!$AP$7</f>
        <v>0</v>
      </c>
      <c r="AC54" s="23">
        <f>WRITE!$AP$83</f>
        <v>0</v>
      </c>
      <c r="AD54" s="23">
        <f>WRITE!$AP$159</f>
        <v>0</v>
      </c>
      <c r="AE54" s="23">
        <f>WRITE!$AP$235</f>
        <v>0</v>
      </c>
      <c r="AF54" s="23">
        <f>WRITE!$AP$311</f>
        <v>0</v>
      </c>
      <c r="AG54" s="23">
        <f>WRITE!$AP$387</f>
        <v>0</v>
      </c>
      <c r="AH54" s="23">
        <f>WRITE!$AP$463</f>
        <v>0</v>
      </c>
      <c r="AI54" s="23">
        <f>WRITE!$AP$539</f>
        <v>0</v>
      </c>
      <c r="AJ54" s="23">
        <f>WRITE!$AP$615</f>
        <v>0</v>
      </c>
      <c r="AK54" s="23">
        <f>WRITE!$AP$691</f>
        <v>0</v>
      </c>
      <c r="AL54" s="23">
        <f>WRITE!$AP$767</f>
        <v>0</v>
      </c>
      <c r="AM54" s="23">
        <f>WRITE!$AP$843</f>
        <v>0</v>
      </c>
      <c r="AN54" s="23">
        <f>WRITE!$AP$919</f>
        <v>0</v>
      </c>
      <c r="AO54" s="23">
        <f>WRITE!$AP$995</f>
        <v>0</v>
      </c>
      <c r="AP54" s="23">
        <f>WRITE!$AP$1071</f>
        <v>0</v>
      </c>
      <c r="AQ54" s="23">
        <f>WRITE!$AP$1147</f>
        <v>0</v>
      </c>
      <c r="AR54" s="23">
        <f>WRITE!$AP$1223</f>
        <v>0</v>
      </c>
      <c r="AS54" s="23">
        <f>WRITE!$AP$1299</f>
        <v>0</v>
      </c>
      <c r="AT54" s="23">
        <f>WRITE!$AP$1375</f>
        <v>0</v>
      </c>
      <c r="AU54" s="23">
        <f>WRITE!$AP$1451</f>
        <v>0</v>
      </c>
      <c r="AV54" s="23">
        <f>WRITE!$AP$1527</f>
        <v>0</v>
      </c>
      <c r="AW54" s="23">
        <f>WRITE!$AP$1603</f>
        <v>0</v>
      </c>
      <c r="AX54" s="23">
        <f>WRITE!$AP$1679</f>
        <v>0</v>
      </c>
      <c r="AY54" s="482"/>
      <c r="AZ54" t="s">
        <v>74</v>
      </c>
      <c r="BA54" s="23">
        <f>MATH!$DE$6</f>
        <v>0</v>
      </c>
      <c r="BB54" s="23">
        <f>MATH!$DE$87</f>
        <v>0</v>
      </c>
      <c r="BC54" s="23">
        <f>MATH!$DE$168</f>
        <v>0</v>
      </c>
      <c r="BD54" s="23">
        <f>MATH!$DE$249</f>
        <v>0</v>
      </c>
      <c r="BE54" s="23">
        <f>MATH!$DE$330</f>
        <v>0</v>
      </c>
      <c r="BF54" s="23">
        <f>MATH!$DE$411</f>
        <v>0</v>
      </c>
      <c r="BG54" s="23">
        <f>MATH!$DE$492</f>
        <v>0</v>
      </c>
      <c r="BH54" s="23">
        <f>MATH!$DE$573</f>
        <v>0</v>
      </c>
      <c r="BI54" s="23">
        <f>MATH!$DE$654</f>
        <v>0</v>
      </c>
      <c r="BJ54" s="23">
        <f>MATH!$DE$735</f>
        <v>0</v>
      </c>
      <c r="BK54" s="23">
        <f>MATH!$DE$816</f>
        <v>0</v>
      </c>
      <c r="BL54" s="23">
        <f>MATH!$DE$897</f>
        <v>0</v>
      </c>
      <c r="BM54" s="23">
        <f>MATH!$DE$978</f>
        <v>0</v>
      </c>
      <c r="BN54" s="23">
        <f>MATH!$DE$1059</f>
        <v>0</v>
      </c>
      <c r="BO54" s="23">
        <f>MATH!$DE$1140</f>
        <v>0</v>
      </c>
      <c r="BP54" s="23">
        <f>MATH!$DE$1221</f>
        <v>0</v>
      </c>
      <c r="BQ54" s="23">
        <f>MATH!$DE$1302</f>
        <v>0</v>
      </c>
      <c r="BR54" s="23">
        <f>MATH!$DE$1383</f>
        <v>0</v>
      </c>
      <c r="BS54" s="23">
        <f>MATH!$DE$1464</f>
        <v>0</v>
      </c>
      <c r="BT54" s="23">
        <f>MATH!$DE$1545</f>
        <v>0</v>
      </c>
      <c r="BU54" s="23">
        <f>MATH!$DE$1626</f>
        <v>0</v>
      </c>
      <c r="BV54" s="23">
        <f>MATH!$DE$1707</f>
        <v>0</v>
      </c>
      <c r="BW54" s="23">
        <f>MATH!$DE$1788</f>
        <v>0</v>
      </c>
      <c r="BY54" t="str">
        <f t="shared" si="17"/>
        <v>NUMBER THEORY</v>
      </c>
      <c r="BZ54" s="23">
        <f>MATH!$DE$66</f>
        <v>0</v>
      </c>
      <c r="CA54" s="23">
        <f>MATH!$DE$147</f>
        <v>0</v>
      </c>
      <c r="CB54" s="23">
        <f>MATH!$DE$228</f>
        <v>0</v>
      </c>
      <c r="CC54" s="23">
        <f>MATH!$DE$309</f>
        <v>0</v>
      </c>
      <c r="CD54" s="23">
        <f>MATH!$DE$390</f>
        <v>0</v>
      </c>
      <c r="CE54" s="23">
        <f>MATH!$DE$471</f>
        <v>0</v>
      </c>
      <c r="CF54" s="23">
        <f>MATH!$DE$552</f>
        <v>0</v>
      </c>
      <c r="CG54" s="23">
        <f>MATH!$DE$633</f>
        <v>0</v>
      </c>
      <c r="CH54" s="23">
        <f>MATH!$DE$714</f>
        <v>0</v>
      </c>
      <c r="CI54" s="23">
        <f>MATH!$DE$795</f>
        <v>0</v>
      </c>
      <c r="CJ54" s="23">
        <f>MATH!$DE$876</f>
        <v>0</v>
      </c>
      <c r="CK54" s="23">
        <f>MATH!$DE$957</f>
        <v>0</v>
      </c>
      <c r="CL54" s="23">
        <f>MATH!$DE$1038</f>
        <v>0</v>
      </c>
      <c r="CM54" s="23">
        <f>MATH!$DE$1119</f>
        <v>0</v>
      </c>
      <c r="CN54" s="23">
        <f>MATH!$DE$1200</f>
        <v>0</v>
      </c>
      <c r="CO54" s="23">
        <f>MATH!$DE$1281</f>
        <v>0</v>
      </c>
      <c r="CP54" s="23">
        <f>MATH!$DE$1362</f>
        <v>0</v>
      </c>
      <c r="CQ54" s="23">
        <f>MATH!$DE$1443</f>
        <v>0</v>
      </c>
      <c r="CR54" s="23">
        <f>MATH!$DE$1524</f>
        <v>0</v>
      </c>
      <c r="CS54" s="23">
        <f>MATH!$DE$1605</f>
        <v>0</v>
      </c>
      <c r="CT54" s="23">
        <f>MATH!$DE$1686</f>
        <v>0</v>
      </c>
      <c r="CU54" s="23">
        <f>MATH!$DE$1767</f>
        <v>0</v>
      </c>
      <c r="CV54" s="23">
        <f>MATH!$DE$1848</f>
        <v>0</v>
      </c>
      <c r="CX54" t="str">
        <f t="shared" si="19"/>
        <v>NUMBER THEORY</v>
      </c>
      <c r="CY54" s="23">
        <f t="shared" si="20"/>
        <v>0</v>
      </c>
      <c r="CZ54" s="23">
        <f t="shared" si="21"/>
        <v>0</v>
      </c>
      <c r="DA54" s="23">
        <f t="shared" si="22"/>
        <v>0</v>
      </c>
      <c r="DB54" s="23">
        <f t="shared" si="23"/>
        <v>0</v>
      </c>
      <c r="DC54" s="23">
        <f t="shared" si="24"/>
        <v>0</v>
      </c>
      <c r="DD54" s="23">
        <f t="shared" si="25"/>
        <v>0</v>
      </c>
      <c r="DE54" s="23">
        <f t="shared" si="26"/>
        <v>0</v>
      </c>
      <c r="DF54" s="23">
        <f t="shared" si="27"/>
        <v>0</v>
      </c>
      <c r="DG54" s="23">
        <f t="shared" si="28"/>
        <v>0</v>
      </c>
      <c r="DH54" s="23">
        <f t="shared" si="29"/>
        <v>0</v>
      </c>
      <c r="DI54" s="23">
        <f t="shared" si="30"/>
        <v>0</v>
      </c>
      <c r="DJ54" s="23">
        <f t="shared" si="31"/>
        <v>0</v>
      </c>
      <c r="DK54" s="23">
        <f t="shared" si="32"/>
        <v>0</v>
      </c>
      <c r="DL54" s="23">
        <f t="shared" si="33"/>
        <v>0</v>
      </c>
      <c r="DM54" s="23">
        <f t="shared" si="34"/>
        <v>0</v>
      </c>
      <c r="DN54" s="23">
        <f t="shared" si="35"/>
        <v>0</v>
      </c>
      <c r="DO54" s="23">
        <f t="shared" si="36"/>
        <v>0</v>
      </c>
      <c r="DP54" s="23">
        <f t="shared" si="37"/>
        <v>0</v>
      </c>
      <c r="DQ54" s="23">
        <f t="shared" si="38"/>
        <v>0</v>
      </c>
      <c r="DR54" s="23">
        <f t="shared" si="39"/>
        <v>0</v>
      </c>
      <c r="DS54" s="23">
        <f t="shared" si="40"/>
        <v>0</v>
      </c>
      <c r="DT54" s="23">
        <f t="shared" si="41"/>
        <v>0</v>
      </c>
      <c r="DU54" s="23">
        <f t="shared" si="42"/>
        <v>0</v>
      </c>
      <c r="DV54" s="482"/>
      <c r="DW54" s="2" t="str">
        <f t="shared" si="55"/>
        <v>Interpolation / Extrapolation</v>
      </c>
      <c r="DX54" s="23">
        <f>SCIENCE!$AV$7</f>
        <v>0</v>
      </c>
      <c r="DY54" s="23">
        <f>SCIENCE!$AV$48</f>
        <v>0</v>
      </c>
      <c r="DZ54" s="23">
        <f>SCIENCE!$AV$89</f>
        <v>0</v>
      </c>
      <c r="EA54" s="23">
        <f>SCIENCE!$AV$130</f>
        <v>0</v>
      </c>
      <c r="EB54" s="23">
        <f>SCIENCE!$AV$171</f>
        <v>0</v>
      </c>
      <c r="EC54" s="23">
        <f>SCIENCE!$AV$212</f>
        <v>0</v>
      </c>
      <c r="ED54" s="23">
        <f>SCIENCE!$AV$253</f>
        <v>0</v>
      </c>
      <c r="EE54" s="23">
        <f>SCIENCE!$AV$294</f>
        <v>0</v>
      </c>
      <c r="EF54" s="23">
        <f>SCIENCE!$AV$335</f>
        <v>0</v>
      </c>
      <c r="EG54" s="23">
        <f>SCIENCE!$AV$376</f>
        <v>0</v>
      </c>
      <c r="EH54" s="23">
        <f>SCIENCE!$AV$417</f>
        <v>0</v>
      </c>
      <c r="EI54" s="23">
        <f>SCIENCE!$AV$458</f>
        <v>0</v>
      </c>
      <c r="EJ54" s="23">
        <f>SCIENCE!$AV$499</f>
        <v>0</v>
      </c>
      <c r="EK54" s="23">
        <f>SCIENCE!$AV$540</f>
        <v>0</v>
      </c>
      <c r="EL54" s="23">
        <f>SCIENCE!$AV$581</f>
        <v>0</v>
      </c>
      <c r="EM54" s="23">
        <f>SCIENCE!$AV$622</f>
        <v>0</v>
      </c>
      <c r="EN54" s="23">
        <f>SCIENCE!$AV$663</f>
        <v>0</v>
      </c>
      <c r="EO54" s="23">
        <f>SCIENCE!$AV$704</f>
        <v>0</v>
      </c>
      <c r="EP54" s="23">
        <f>SCIENCE!$AV$745</f>
        <v>0</v>
      </c>
      <c r="EQ54" s="23">
        <f>SCIENCE!$AV$786</f>
        <v>0</v>
      </c>
      <c r="ER54" s="23">
        <f>SCIENCE!$AV$827</f>
        <v>0</v>
      </c>
      <c r="ES54" s="23">
        <f>SCIENCE!$AV$868</f>
        <v>0</v>
      </c>
      <c r="ET54" s="23">
        <f>SCIENCE!$AV$909</f>
        <v>0</v>
      </c>
      <c r="EU54" s="482"/>
      <c r="FA54" s="80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1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1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2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3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4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5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77" t="s">
        <v>345</v>
      </c>
      <c r="FY54" s="94">
        <f>META!AI217</f>
        <v>0</v>
      </c>
      <c r="FZ54" s="95">
        <f>META!AK217</f>
        <v>0</v>
      </c>
      <c r="GA54" s="93" t="e">
        <f>FY54/FZ54</f>
        <v>#DIV/0!</v>
      </c>
      <c r="GB54" s="94">
        <f>INDEX(FJ21:GF21,,MATCH(1,FJ$19:GF$19,0))</f>
        <v>350</v>
      </c>
      <c r="GC54" s="94">
        <f>IF(ISNUMBER(SEARCH("S*",_xlfn.CONCAT(FJ17:GF17))),400,0)+
  IF(ISNUMBER(SEARCH("P*",_xlfn.CONCAT(FJ17:GF17))),380,0)+
  IF(ISNUMBER(SEARCH("A*",_xlfn.CONCAT(FJ17:GF17))),36,0)</f>
        <v>380</v>
      </c>
      <c r="GD54" s="103" t="str">
        <f>INDEX(FJ27:GF27,,MATCH(1,FJ$19:GF$19,0))</f>
        <v>-</v>
      </c>
    </row>
    <row r="55" spans="2:186" ht="14.65" thickTop="1" x14ac:dyDescent="0.45">
      <c r="B55" t="str">
        <f t="shared" si="63"/>
        <v>SAT Passage 2</v>
      </c>
      <c r="C55" s="23">
        <f>IF(OR(ISNUMBER(SEARCH("S",$C$4)),ISNUMBER(SEARCH("P",$C$4))),READ!AL7,0)</f>
        <v>0</v>
      </c>
      <c r="D55" s="23">
        <f>IF(OR(ISNUMBER(SEARCH("S",$D$4)),ISNUMBER(SEARCH("P",$D$4))),READ!AL60,0)</f>
        <v>0</v>
      </c>
      <c r="E55" s="23">
        <f>IF(OR(ISNUMBER(SEARCH("S",$E$4)),ISNUMBER(SEARCH("P",$E$4))),READ!AL113,0)</f>
        <v>0</v>
      </c>
      <c r="F55" s="23">
        <f>IF(OR(ISNUMBER(SEARCH("S",$F$4)),ISNUMBER(SEARCH("P",$F$4))),READ!AL166,0)</f>
        <v>0</v>
      </c>
      <c r="G55" s="23">
        <f>IF(OR(ISNUMBER(SEARCH("S",$G$4)),ISNUMBER(SEARCH("P",$G$4))),READ!AL219,0)</f>
        <v>0</v>
      </c>
      <c r="H55" s="23">
        <f>IF(OR(ISNUMBER(SEARCH("S",$H$4)),ISNUMBER(SEARCH("P",$H$4))),READ!AL272,0)</f>
        <v>0</v>
      </c>
      <c r="I55" s="23">
        <f>IF(OR(ISNUMBER(SEARCH("S",$I$4)),ISNUMBER(SEARCH("P",$I$4))),READ!AL325,0)</f>
        <v>0</v>
      </c>
      <c r="J55" s="23">
        <f>IF(OR(ISNUMBER(SEARCH("S",$J$4)),ISNUMBER(SEARCH("P",$J$4))),READ!AL378,0)</f>
        <v>0</v>
      </c>
      <c r="K55" s="23">
        <f>IF(OR(ISNUMBER(SEARCH("S",$K$4)),ISNUMBER(SEARCH("P",$K$4))),READ!AL431,0)</f>
        <v>0</v>
      </c>
      <c r="L55" s="23">
        <f>IF(OR(ISNUMBER(SEARCH("S",$L$4)),ISNUMBER(SEARCH("P",$L$4))),READ!AL484,0)</f>
        <v>0</v>
      </c>
      <c r="M55" s="23">
        <f>IF(OR(ISNUMBER(SEARCH("S",$M$4)),ISNUMBER(SEARCH("P",$M$4))),READ!AL537,0)</f>
        <v>0</v>
      </c>
      <c r="N55" s="23">
        <f>IF(OR(ISNUMBER(SEARCH("S",$N$4)),ISNUMBER(SEARCH("P",$N$4))),READ!AL590,0)</f>
        <v>0</v>
      </c>
      <c r="O55" s="23">
        <f>IF(OR(ISNUMBER(SEARCH("S",$O$4)),ISNUMBER(SEARCH("P",$O$4))),READ!AL643,0)</f>
        <v>0</v>
      </c>
      <c r="P55" s="23">
        <f>IF(OR(ISNUMBER(SEARCH("S",$P$4)),ISNUMBER(SEARCH("P",$P$4))),READ!AL696,0)</f>
        <v>0</v>
      </c>
      <c r="Q55" s="23">
        <f>IF(OR(ISNUMBER(SEARCH("S",$Q$4)),ISNUMBER(SEARCH("P",$Q$4))),READ!AL749,0)</f>
        <v>0</v>
      </c>
      <c r="R55" s="23">
        <f>IF(OR(ISNUMBER(SEARCH("S",$R$4)),ISNUMBER(SEARCH("P",$R$4))),READ!AL802,0)</f>
        <v>0</v>
      </c>
      <c r="S55" s="23">
        <f>IF(OR(ISNUMBER(SEARCH("S",$S$4)),ISNUMBER(SEARCH("P",$S$4))),READ!AL855,0)</f>
        <v>0</v>
      </c>
      <c r="T55" s="23">
        <f>IF(OR(ISNUMBER(SEARCH("S",$T$4)),ISNUMBER(SEARCH("P",$T$4))),READ!AL908,0)</f>
        <v>0</v>
      </c>
      <c r="U55" s="23">
        <f>IF(OR(ISNUMBER(SEARCH("S",$U$4)),ISNUMBER(SEARCH("P",$U$4))),READ!AL961,0)</f>
        <v>0</v>
      </c>
      <c r="V55" s="23">
        <f>IF(OR(ISNUMBER(SEARCH("S",$V$4)),ISNUMBER(SEARCH("P",$V$4))),READ!AL1014,0)</f>
        <v>0</v>
      </c>
      <c r="W55" s="23">
        <f>IF(OR(ISNUMBER(SEARCH("S",$W$4)),ISNUMBER(SEARCH("P",$W$4))),READ!AL1067,0)</f>
        <v>0</v>
      </c>
      <c r="X55" s="23">
        <f>IF(OR(ISNUMBER(SEARCH("S",$X$4)),ISNUMBER(SEARCH("P",$X$4))),READ!AL1120,0)</f>
        <v>0</v>
      </c>
      <c r="Y55" s="23">
        <f>IF(OR(ISNUMBER(SEARCH("S",$Y$4)),ISNUMBER(SEARCH("P",$Y$4))),READ!AL1173,0)</f>
        <v>0</v>
      </c>
      <c r="Z55" s="482"/>
      <c r="AA55" t="str">
        <f t="shared" si="64"/>
        <v>Faulty Comparisons</v>
      </c>
      <c r="AB55" s="23">
        <f>WRITE!$AQ$7</f>
        <v>0</v>
      </c>
      <c r="AC55" s="23">
        <f>WRITE!$AQ$83</f>
        <v>0</v>
      </c>
      <c r="AD55" s="23">
        <f>WRITE!$AQ$159</f>
        <v>0</v>
      </c>
      <c r="AE55" s="23">
        <f>WRITE!$AQ$235</f>
        <v>0</v>
      </c>
      <c r="AF55" s="23">
        <f>WRITE!$AQ$311</f>
        <v>0</v>
      </c>
      <c r="AG55" s="23">
        <f>WRITE!$AQ$387</f>
        <v>0</v>
      </c>
      <c r="AH55" s="23">
        <f>WRITE!$AQ$463</f>
        <v>0</v>
      </c>
      <c r="AI55" s="23">
        <f>WRITE!$AQ$539</f>
        <v>0</v>
      </c>
      <c r="AJ55" s="23">
        <f>WRITE!$AQ$615</f>
        <v>0</v>
      </c>
      <c r="AK55" s="23">
        <f>WRITE!$AQ$691</f>
        <v>0</v>
      </c>
      <c r="AL55" s="23">
        <f>WRITE!$AQ$767</f>
        <v>0</v>
      </c>
      <c r="AM55" s="23">
        <f>WRITE!$AQ$843</f>
        <v>0</v>
      </c>
      <c r="AN55" s="23">
        <f>WRITE!$AQ$919</f>
        <v>0</v>
      </c>
      <c r="AO55" s="23">
        <f>WRITE!$AQ$995</f>
        <v>0</v>
      </c>
      <c r="AP55" s="23">
        <f>WRITE!$AQ$1071</f>
        <v>0</v>
      </c>
      <c r="AQ55" s="23">
        <f>WRITE!$AQ$1147</f>
        <v>0</v>
      </c>
      <c r="AR55" s="23">
        <f>WRITE!$AQ$1223</f>
        <v>0</v>
      </c>
      <c r="AS55" s="23">
        <f>WRITE!$AQ$1299</f>
        <v>0</v>
      </c>
      <c r="AT55" s="23">
        <f>WRITE!$AQ$1375</f>
        <v>0</v>
      </c>
      <c r="AU55" s="23">
        <f>WRITE!$AQ$1451</f>
        <v>0</v>
      </c>
      <c r="AV55" s="23">
        <f>WRITE!$AQ$1527</f>
        <v>0</v>
      </c>
      <c r="AW55" s="23">
        <f>WRITE!$AQ$1603</f>
        <v>0</v>
      </c>
      <c r="AX55" s="23">
        <f>WRITE!$AQ$1679</f>
        <v>0</v>
      </c>
      <c r="AY55" s="482"/>
      <c r="AZ55" t="s">
        <v>100</v>
      </c>
      <c r="BA55" s="23">
        <f>MATH!$DF$6</f>
        <v>0</v>
      </c>
      <c r="BB55" s="23">
        <f>MATH!$DF$87</f>
        <v>0</v>
      </c>
      <c r="BC55" s="23">
        <f>MATH!$DF$168</f>
        <v>0</v>
      </c>
      <c r="BD55" s="23">
        <f>MATH!$DF$249</f>
        <v>0</v>
      </c>
      <c r="BE55" s="23">
        <f>MATH!$DF$330</f>
        <v>0</v>
      </c>
      <c r="BF55" s="23">
        <f>MATH!$DF$411</f>
        <v>0</v>
      </c>
      <c r="BG55" s="23">
        <f>MATH!$DF$492</f>
        <v>0</v>
      </c>
      <c r="BH55" s="23">
        <f>MATH!$DF$573</f>
        <v>0</v>
      </c>
      <c r="BI55" s="23">
        <f>MATH!$DF$654</f>
        <v>0</v>
      </c>
      <c r="BJ55" s="23">
        <f>MATH!$DF$735</f>
        <v>0</v>
      </c>
      <c r="BK55" s="23">
        <f>MATH!$DF$816</f>
        <v>0</v>
      </c>
      <c r="BL55" s="23">
        <f>MATH!$DF$897</f>
        <v>0</v>
      </c>
      <c r="BM55" s="23">
        <f>MATH!$DF$978</f>
        <v>0</v>
      </c>
      <c r="BN55" s="23">
        <f>MATH!$DF$1059</f>
        <v>0</v>
      </c>
      <c r="BO55" s="23">
        <f>MATH!$DF$1140</f>
        <v>0</v>
      </c>
      <c r="BP55" s="23">
        <f>MATH!$DF$1221</f>
        <v>0</v>
      </c>
      <c r="BQ55" s="23">
        <f>MATH!$DF$1302</f>
        <v>0</v>
      </c>
      <c r="BR55" s="23">
        <f>MATH!$DF$1383</f>
        <v>0</v>
      </c>
      <c r="BS55" s="23">
        <f>MATH!$DF$1464</f>
        <v>0</v>
      </c>
      <c r="BT55" s="23">
        <f>MATH!$DF$1545</f>
        <v>0</v>
      </c>
      <c r="BU55" s="23">
        <f>MATH!$DF$1626</f>
        <v>0</v>
      </c>
      <c r="BV55" s="23">
        <f>MATH!$DF$1707</f>
        <v>0</v>
      </c>
      <c r="BW55" s="23">
        <f>MATH!$DF$1788</f>
        <v>0</v>
      </c>
      <c r="BX55" s="482" t="s">
        <v>281</v>
      </c>
      <c r="BY55" t="str">
        <f>AZ55</f>
        <v>Statistics</v>
      </c>
      <c r="BZ55" s="23">
        <f>MATH!$DF$66</f>
        <v>0</v>
      </c>
      <c r="CA55" s="23">
        <f>MATH!$DF$147</f>
        <v>0</v>
      </c>
      <c r="CB55" s="23">
        <f>MATH!$DF$228</f>
        <v>0</v>
      </c>
      <c r="CC55" s="23">
        <f>MATH!$DF$309</f>
        <v>0</v>
      </c>
      <c r="CD55" s="23">
        <f>MATH!$DF$390</f>
        <v>0</v>
      </c>
      <c r="CE55" s="23">
        <f>MATH!$DF$471</f>
        <v>0</v>
      </c>
      <c r="CF55" s="23">
        <f>MATH!$DF$552</f>
        <v>0</v>
      </c>
      <c r="CG55" s="23">
        <f>MATH!$DF$633</f>
        <v>0</v>
      </c>
      <c r="CH55" s="23">
        <f>MATH!$DF$714</f>
        <v>0</v>
      </c>
      <c r="CI55" s="23">
        <f>MATH!$DF$795</f>
        <v>0</v>
      </c>
      <c r="CJ55" s="23">
        <f>MATH!$DF$876</f>
        <v>0</v>
      </c>
      <c r="CK55" s="23">
        <f>MATH!$DF$957</f>
        <v>0</v>
      </c>
      <c r="CL55" s="23">
        <f>MATH!$DF$1038</f>
        <v>0</v>
      </c>
      <c r="CM55" s="23">
        <f>MATH!$DF$1119</f>
        <v>0</v>
      </c>
      <c r="CN55" s="23">
        <f>MATH!$DF$1200</f>
        <v>0</v>
      </c>
      <c r="CO55" s="23">
        <f>MATH!$DF$1281</f>
        <v>0</v>
      </c>
      <c r="CP55" s="23">
        <f>MATH!$DF$1362</f>
        <v>0</v>
      </c>
      <c r="CQ55" s="23">
        <f>MATH!$DF$1443</f>
        <v>0</v>
      </c>
      <c r="CR55" s="23">
        <f>MATH!$DF$1524</f>
        <v>0</v>
      </c>
      <c r="CS55" s="23">
        <f>MATH!$DF$1605</f>
        <v>0</v>
      </c>
      <c r="CT55" s="23">
        <f>MATH!$DF$1686</f>
        <v>0</v>
      </c>
      <c r="CU55" s="23">
        <f>MATH!$DF$1767</f>
        <v>0</v>
      </c>
      <c r="CV55" s="23">
        <f>MATH!$DF$1848</f>
        <v>0</v>
      </c>
      <c r="CW55" s="482" t="s">
        <v>281</v>
      </c>
      <c r="CX55" t="str">
        <f t="shared" si="19"/>
        <v>Statistics</v>
      </c>
      <c r="CY55" s="23">
        <f t="shared" si="20"/>
        <v>0</v>
      </c>
      <c r="CZ55" s="23">
        <f t="shared" si="21"/>
        <v>0</v>
      </c>
      <c r="DA55" s="23">
        <f t="shared" si="22"/>
        <v>0</v>
      </c>
      <c r="DB55" s="23">
        <f t="shared" si="23"/>
        <v>0</v>
      </c>
      <c r="DC55" s="23">
        <f t="shared" si="24"/>
        <v>0</v>
      </c>
      <c r="DD55" s="23">
        <f t="shared" si="25"/>
        <v>0</v>
      </c>
      <c r="DE55" s="23">
        <f t="shared" si="26"/>
        <v>0</v>
      </c>
      <c r="DF55" s="23">
        <f t="shared" si="27"/>
        <v>0</v>
      </c>
      <c r="DG55" s="23">
        <f t="shared" si="28"/>
        <v>0</v>
      </c>
      <c r="DH55" s="23">
        <f t="shared" si="29"/>
        <v>0</v>
      </c>
      <c r="DI55" s="23">
        <f t="shared" si="30"/>
        <v>0</v>
      </c>
      <c r="DJ55" s="23">
        <f t="shared" si="31"/>
        <v>0</v>
      </c>
      <c r="DK55" s="23">
        <f t="shared" si="32"/>
        <v>0</v>
      </c>
      <c r="DL55" s="23">
        <f t="shared" si="33"/>
        <v>0</v>
      </c>
      <c r="DM55" s="23">
        <f t="shared" si="34"/>
        <v>0</v>
      </c>
      <c r="DN55" s="23">
        <f t="shared" si="35"/>
        <v>0</v>
      </c>
      <c r="DO55" s="23">
        <f t="shared" si="36"/>
        <v>0</v>
      </c>
      <c r="DP55" s="23">
        <f t="shared" si="37"/>
        <v>0</v>
      </c>
      <c r="DQ55" s="23">
        <f t="shared" si="38"/>
        <v>0</v>
      </c>
      <c r="DR55" s="23">
        <f t="shared" si="39"/>
        <v>0</v>
      </c>
      <c r="DS55" s="23">
        <f t="shared" si="40"/>
        <v>0</v>
      </c>
      <c r="DT55" s="23">
        <f t="shared" si="41"/>
        <v>0</v>
      </c>
      <c r="DU55" s="23">
        <f t="shared" si="42"/>
        <v>0</v>
      </c>
      <c r="DV55" s="482"/>
      <c r="DW55" s="2" t="str">
        <f t="shared" si="55"/>
        <v>Foundational Knowledge</v>
      </c>
      <c r="DX55" s="23">
        <f>SCIENCE!$AW$7</f>
        <v>0</v>
      </c>
      <c r="DY55" s="23">
        <f>SCIENCE!$AW$48</f>
        <v>0</v>
      </c>
      <c r="DZ55" s="23">
        <f>SCIENCE!$AW$89</f>
        <v>0</v>
      </c>
      <c r="EA55" s="23">
        <f>SCIENCE!$AW$130</f>
        <v>0</v>
      </c>
      <c r="EB55" s="23">
        <f>SCIENCE!$AW$171</f>
        <v>0</v>
      </c>
      <c r="EC55" s="23">
        <f>SCIENCE!$AW$212</f>
        <v>0</v>
      </c>
      <c r="ED55" s="23">
        <f>SCIENCE!$AW$253</f>
        <v>0</v>
      </c>
      <c r="EE55" s="23">
        <f>SCIENCE!$AW$294</f>
        <v>0</v>
      </c>
      <c r="EF55" s="23">
        <f>SCIENCE!$AW$335</f>
        <v>0</v>
      </c>
      <c r="EG55" s="23">
        <f>SCIENCE!$AW$376</f>
        <v>0</v>
      </c>
      <c r="EH55" s="23">
        <f>SCIENCE!$AW$417</f>
        <v>0</v>
      </c>
      <c r="EI55" s="23">
        <f>SCIENCE!$AW$458</f>
        <v>0</v>
      </c>
      <c r="EJ55" s="23">
        <f>SCIENCE!$AW$499</f>
        <v>0</v>
      </c>
      <c r="EK55" s="23">
        <f>SCIENCE!$AW$540</f>
        <v>0</v>
      </c>
      <c r="EL55" s="23">
        <f>SCIENCE!$AW$581</f>
        <v>0</v>
      </c>
      <c r="EM55" s="23">
        <f>SCIENCE!$AW$622</f>
        <v>0</v>
      </c>
      <c r="EN55" s="23">
        <f>SCIENCE!$AW$663</f>
        <v>0</v>
      </c>
      <c r="EO55" s="23">
        <f>SCIENCE!$AW$704</f>
        <v>0</v>
      </c>
      <c r="EP55" s="23">
        <f>SCIENCE!$AW$745</f>
        <v>0</v>
      </c>
      <c r="EQ55" s="23">
        <f>SCIENCE!$AW$786</f>
        <v>0</v>
      </c>
      <c r="ER55" s="23">
        <f>SCIENCE!$AW$827</f>
        <v>0</v>
      </c>
      <c r="ES55" s="23">
        <f>SCIENCE!$AW$868</f>
        <v>0</v>
      </c>
      <c r="ET55" s="23">
        <f>SCIENCE!$AW$909</f>
        <v>0</v>
      </c>
      <c r="EU55" s="482"/>
      <c r="FB55" s="66"/>
      <c r="FC55" s="66"/>
      <c r="FD55" s="66"/>
      <c r="FE55" s="68"/>
      <c r="FF55" s="69"/>
      <c r="FG55" s="18"/>
      <c r="FJ55" s="23">
        <f>COLUMNS(FJ36:GF36)-COUNTBLANK(FJ36:GF36)</f>
        <v>0</v>
      </c>
      <c r="FK55" s="23" t="str">
        <f>IF(FJ55&lt;&gt;0,AVERAGE(FJ36:GF36),"")</f>
        <v/>
      </c>
      <c r="FL55" s="23">
        <v>800</v>
      </c>
      <c r="FM55" s="89" t="str">
        <f>IF(FJ55&lt;&gt;0,FJ55*FK55/FL55,"")</f>
        <v/>
      </c>
      <c r="FO55" s="23">
        <f>COLUMNS(FJ41:GF41)-COUNTBLANK(FJ41:GF41)</f>
        <v>1</v>
      </c>
      <c r="FP55" s="23">
        <f>IF(FO55&lt;&gt;0,AVERAGE(FJ41:GF41),"")</f>
        <v>620</v>
      </c>
      <c r="FQ55" s="23">
        <v>760</v>
      </c>
      <c r="FR55" s="89">
        <f>IF(FO55&lt;&gt;0,FO55*FP55/FQ55,"")</f>
        <v>0.81578947368421051</v>
      </c>
      <c r="FT55" s="99">
        <f>ROUND(AVERAGE(FM55,FR55)*100,0)</f>
        <v>82</v>
      </c>
      <c r="FU55" s="99" t="e">
        <f>IF(FV55&lt;&gt;"",FT55,"")</f>
        <v>#VALUE!</v>
      </c>
      <c r="FV55" s="23" t="e">
        <f>IF(FT55&gt;FT61,"SAT","")&amp;IF(FT55=FM61,"EQUAL","")</f>
        <v>#VALUE!</v>
      </c>
      <c r="FX55" s="77" t="s">
        <v>271</v>
      </c>
      <c r="FY55" s="23">
        <f>SUM(FY53:FY54)</f>
        <v>0</v>
      </c>
      <c r="FZ55" s="102">
        <f>SUM(FZ53:FZ54)</f>
        <v>0</v>
      </c>
      <c r="GA55" s="93" t="e">
        <f>FY55/FZ55</f>
        <v>#DIV/0!</v>
      </c>
      <c r="GB55" s="94">
        <f>SUM(GB53:GB54)</f>
        <v>640</v>
      </c>
      <c r="GC55" s="94">
        <f>IF(ISNUMBER(SEARCH("S*",_xlfn.CONCAT(FJ17:GF17))),800,0)+
  IF(ISNUMBER(SEARCH("P*",_xlfn.CONCAT(FJ17:GF17))),760,0)+
  IF(ISNUMBER(SEARCH("A*",_xlfn.CONCAT(FJ17:GF17))),36,0)</f>
        <v>760</v>
      </c>
      <c r="GD55" s="103" t="str">
        <f>INDEX(FJ28:GF28,,MATCH(1,FJ$19:GF$19,0))</f>
        <v>94%</v>
      </c>
    </row>
    <row r="56" spans="2:186" x14ac:dyDescent="0.45">
      <c r="B56" t="str">
        <f t="shared" si="63"/>
        <v>SAT Passage 3</v>
      </c>
      <c r="C56" s="23">
        <f>IF(OR(ISNUMBER(SEARCH("S",$C$4)),ISNUMBER(SEARCH("P",$C$4))),READ!AM7,0)</f>
        <v>0</v>
      </c>
      <c r="D56" s="23">
        <f>IF(OR(ISNUMBER(SEARCH("S",$D$4)),ISNUMBER(SEARCH("P",$D$4))),READ!AM60,0)</f>
        <v>0</v>
      </c>
      <c r="E56" s="23">
        <f>IF(OR(ISNUMBER(SEARCH("S",$E$4)),ISNUMBER(SEARCH("P",$E$4))),READ!AM113,0)</f>
        <v>0</v>
      </c>
      <c r="F56" s="23">
        <f>IF(OR(ISNUMBER(SEARCH("S",$F$4)),ISNUMBER(SEARCH("P",$F$4))),READ!AM166,0)</f>
        <v>0</v>
      </c>
      <c r="G56" s="23">
        <f>IF(OR(ISNUMBER(SEARCH("S",$G$4)),ISNUMBER(SEARCH("P",$G$4))),READ!AM219,0)</f>
        <v>0</v>
      </c>
      <c r="H56" s="23">
        <f>IF(OR(ISNUMBER(SEARCH("S",$H$4)),ISNUMBER(SEARCH("P",$H$4))),READ!AM272,0)</f>
        <v>0</v>
      </c>
      <c r="I56" s="23">
        <f>IF(OR(ISNUMBER(SEARCH("S",$I$4)),ISNUMBER(SEARCH("P",$I$4))),READ!AM325,0)</f>
        <v>0</v>
      </c>
      <c r="J56" s="23">
        <f>IF(OR(ISNUMBER(SEARCH("S",$J$4)),ISNUMBER(SEARCH("P",$J$4))),READ!AM378,0)</f>
        <v>0</v>
      </c>
      <c r="K56" s="23">
        <f>IF(OR(ISNUMBER(SEARCH("S",$K$4)),ISNUMBER(SEARCH("P",$K$4))),READ!AM431,0)</f>
        <v>0</v>
      </c>
      <c r="L56" s="23">
        <f>IF(OR(ISNUMBER(SEARCH("S",$L$4)),ISNUMBER(SEARCH("P",$L$4))),READ!AM484,0)</f>
        <v>0</v>
      </c>
      <c r="M56" s="23">
        <f>IF(OR(ISNUMBER(SEARCH("S",$M$4)),ISNUMBER(SEARCH("P",$M$4))),READ!AM537,0)</f>
        <v>0</v>
      </c>
      <c r="N56" s="23">
        <f>IF(OR(ISNUMBER(SEARCH("S",$N$4)),ISNUMBER(SEARCH("P",$N$4))),READ!AM590,0)</f>
        <v>0</v>
      </c>
      <c r="O56" s="23">
        <f>IF(OR(ISNUMBER(SEARCH("S",$O$4)),ISNUMBER(SEARCH("P",$O$4))),READ!AM643,0)</f>
        <v>0</v>
      </c>
      <c r="P56" s="23">
        <f>IF(OR(ISNUMBER(SEARCH("S",$P$4)),ISNUMBER(SEARCH("P",$P$4))),READ!AM696,0)</f>
        <v>0</v>
      </c>
      <c r="Q56" s="23">
        <f>IF(OR(ISNUMBER(SEARCH("S",$Q$4)),ISNUMBER(SEARCH("P",$Q$4))),READ!AM749,0)</f>
        <v>0</v>
      </c>
      <c r="R56" s="23">
        <f>IF(OR(ISNUMBER(SEARCH("S",$R$4)),ISNUMBER(SEARCH("P",$R$4))),READ!AM802,0)</f>
        <v>0</v>
      </c>
      <c r="S56" s="23">
        <f>IF(OR(ISNUMBER(SEARCH("S",$S$4)),ISNUMBER(SEARCH("P",$S$4))),READ!AM855,0)</f>
        <v>0</v>
      </c>
      <c r="T56" s="23">
        <f>IF(OR(ISNUMBER(SEARCH("S",$T$4)),ISNUMBER(SEARCH("P",$T$4))),READ!AM908,0)</f>
        <v>0</v>
      </c>
      <c r="U56" s="23">
        <f>IF(OR(ISNUMBER(SEARCH("S",$U$4)),ISNUMBER(SEARCH("P",$U$4))),READ!AM961,0)</f>
        <v>0</v>
      </c>
      <c r="V56" s="23">
        <f>IF(OR(ISNUMBER(SEARCH("S",$V$4)),ISNUMBER(SEARCH("P",$V$4))),READ!AM1014,0)</f>
        <v>0</v>
      </c>
      <c r="W56" s="23">
        <f>IF(OR(ISNUMBER(SEARCH("S",$W$4)),ISNUMBER(SEARCH("P",$W$4))),READ!AM1067,0)</f>
        <v>0</v>
      </c>
      <c r="X56" s="23">
        <f>IF(OR(ISNUMBER(SEARCH("S",$X$4)),ISNUMBER(SEARCH("P",$X$4))),READ!AM1120,0)</f>
        <v>0</v>
      </c>
      <c r="Y56" s="23">
        <f>IF(OR(ISNUMBER(SEARCH("S",$Y$4)),ISNUMBER(SEARCH("P",$Y$4))),READ!AM1173,0)</f>
        <v>0</v>
      </c>
      <c r="Z56" s="482"/>
      <c r="AA56" t="str">
        <f t="shared" si="64"/>
        <v>Idioms</v>
      </c>
      <c r="AB56" s="23">
        <f>WRITE!$AR$7</f>
        <v>0</v>
      </c>
      <c r="AC56" s="23">
        <f>WRITE!$AR$83</f>
        <v>0</v>
      </c>
      <c r="AD56" s="23">
        <f>WRITE!$AR$159</f>
        <v>0</v>
      </c>
      <c r="AE56" s="23">
        <f>WRITE!$AR$235</f>
        <v>0</v>
      </c>
      <c r="AF56" s="23">
        <f>WRITE!$AR$311</f>
        <v>0</v>
      </c>
      <c r="AG56" s="23">
        <f>WRITE!$AR$387</f>
        <v>0</v>
      </c>
      <c r="AH56" s="23">
        <f>WRITE!$AR$463</f>
        <v>0</v>
      </c>
      <c r="AI56" s="23">
        <f>WRITE!$AR$539</f>
        <v>0</v>
      </c>
      <c r="AJ56" s="23">
        <f>WRITE!$AR$615</f>
        <v>0</v>
      </c>
      <c r="AK56" s="23">
        <f>WRITE!$AR$691</f>
        <v>0</v>
      </c>
      <c r="AL56" s="23">
        <f>WRITE!$AR$767</f>
        <v>0</v>
      </c>
      <c r="AM56" s="23">
        <f>WRITE!$AR$843</f>
        <v>0</v>
      </c>
      <c r="AN56" s="23">
        <f>WRITE!$AR$919</f>
        <v>0</v>
      </c>
      <c r="AO56" s="23">
        <f>WRITE!$AR$995</f>
        <v>0</v>
      </c>
      <c r="AP56" s="23">
        <f>WRITE!$AR$1071</f>
        <v>0</v>
      </c>
      <c r="AQ56" s="23">
        <f>WRITE!$AR$1147</f>
        <v>0</v>
      </c>
      <c r="AR56" s="23">
        <f>WRITE!$AR$1223</f>
        <v>0</v>
      </c>
      <c r="AS56" s="23">
        <f>WRITE!$AR$1299</f>
        <v>0</v>
      </c>
      <c r="AT56" s="23">
        <f>WRITE!$AR$1375</f>
        <v>0</v>
      </c>
      <c r="AU56" s="23">
        <f>WRITE!$AR$1451</f>
        <v>0</v>
      </c>
      <c r="AV56" s="23">
        <f>WRITE!$AR$1527</f>
        <v>0</v>
      </c>
      <c r="AW56" s="23">
        <f>WRITE!$AR$1603</f>
        <v>0</v>
      </c>
      <c r="AX56" s="23">
        <f>WRITE!$AR$1679</f>
        <v>0</v>
      </c>
      <c r="AY56" s="482"/>
      <c r="AZ56" t="s">
        <v>88</v>
      </c>
      <c r="BA56" s="23">
        <f>MATH!$DG$6</f>
        <v>0</v>
      </c>
      <c r="BB56" s="23">
        <f>MATH!$DG$87</f>
        <v>0</v>
      </c>
      <c r="BC56" s="23">
        <f>MATH!$DG$168</f>
        <v>0</v>
      </c>
      <c r="BD56" s="23">
        <f>MATH!$DG$249</f>
        <v>0</v>
      </c>
      <c r="BE56" s="23">
        <f>MATH!$DG$330</f>
        <v>0</v>
      </c>
      <c r="BF56" s="23">
        <f>MATH!$DG$411</f>
        <v>0</v>
      </c>
      <c r="BG56" s="23">
        <f>MATH!$DG$492</f>
        <v>0</v>
      </c>
      <c r="BH56" s="23">
        <f>MATH!$DG$573</f>
        <v>0</v>
      </c>
      <c r="BI56" s="23">
        <f>MATH!$DG$654</f>
        <v>0</v>
      </c>
      <c r="BJ56" s="23">
        <f>MATH!$DG$735</f>
        <v>0</v>
      </c>
      <c r="BK56" s="23">
        <f>MATH!$DG$816</f>
        <v>0</v>
      </c>
      <c r="BL56" s="23">
        <f>MATH!$DG$897</f>
        <v>0</v>
      </c>
      <c r="BM56" s="23">
        <f>MATH!$DG$978</f>
        <v>0</v>
      </c>
      <c r="BN56" s="23">
        <f>MATH!$DG$1059</f>
        <v>0</v>
      </c>
      <c r="BO56" s="23">
        <f>MATH!$DG$1140</f>
        <v>0</v>
      </c>
      <c r="BP56" s="23">
        <f>MATH!$DG$1221</f>
        <v>0</v>
      </c>
      <c r="BQ56" s="23">
        <f>MATH!$DG$1302</f>
        <v>0</v>
      </c>
      <c r="BR56" s="23">
        <f>MATH!$DG$1383</f>
        <v>0</v>
      </c>
      <c r="BS56" s="23">
        <f>MATH!$DG$1464</f>
        <v>0</v>
      </c>
      <c r="BT56" s="23">
        <f>MATH!$DG$1545</f>
        <v>0</v>
      </c>
      <c r="BU56" s="23">
        <f>MATH!$DG$1626</f>
        <v>0</v>
      </c>
      <c r="BV56" s="23">
        <f>MATH!$DG$1707</f>
        <v>0</v>
      </c>
      <c r="BW56" s="23">
        <f>MATH!$DG$1788</f>
        <v>0</v>
      </c>
      <c r="BX56" s="482"/>
      <c r="BY56" t="str">
        <f t="shared" si="17"/>
        <v>Mean / Med / Mode / Range</v>
      </c>
      <c r="BZ56" s="23">
        <f>MATH!$DG$66</f>
        <v>0</v>
      </c>
      <c r="CA56" s="23">
        <f>MATH!$DG$147</f>
        <v>0</v>
      </c>
      <c r="CB56" s="23">
        <f>MATH!$DG$228</f>
        <v>0</v>
      </c>
      <c r="CC56" s="23">
        <f>MATH!$DG$309</f>
        <v>0</v>
      </c>
      <c r="CD56" s="23">
        <f>MATH!$DG$390</f>
        <v>0</v>
      </c>
      <c r="CE56" s="23">
        <f>MATH!$DG$471</f>
        <v>0</v>
      </c>
      <c r="CF56" s="23">
        <f>MATH!$DG$552</f>
        <v>0</v>
      </c>
      <c r="CG56" s="23">
        <f>MATH!$DG$633</f>
        <v>0</v>
      </c>
      <c r="CH56" s="23">
        <f>MATH!$DG$714</f>
        <v>0</v>
      </c>
      <c r="CI56" s="23">
        <f>MATH!$DG$795</f>
        <v>0</v>
      </c>
      <c r="CJ56" s="23">
        <f>MATH!$DG$876</f>
        <v>0</v>
      </c>
      <c r="CK56" s="23">
        <f>MATH!$DG$957</f>
        <v>0</v>
      </c>
      <c r="CL56" s="23">
        <f>MATH!$DG$1038</f>
        <v>0</v>
      </c>
      <c r="CM56" s="23">
        <f>MATH!$DG$1119</f>
        <v>0</v>
      </c>
      <c r="CN56" s="23">
        <f>MATH!$DG$1200</f>
        <v>0</v>
      </c>
      <c r="CO56" s="23">
        <f>MATH!$DG$1281</f>
        <v>0</v>
      </c>
      <c r="CP56" s="23">
        <f>MATH!$DG$1362</f>
        <v>0</v>
      </c>
      <c r="CQ56" s="23">
        <f>MATH!$DG$1443</f>
        <v>0</v>
      </c>
      <c r="CR56" s="23">
        <f>MATH!$DG$1524</f>
        <v>0</v>
      </c>
      <c r="CS56" s="23">
        <f>MATH!$DG$1605</f>
        <v>0</v>
      </c>
      <c r="CT56" s="23">
        <f>MATH!$DG$1686</f>
        <v>0</v>
      </c>
      <c r="CU56" s="23">
        <f>MATH!$DG$1767</f>
        <v>0</v>
      </c>
      <c r="CV56" s="23">
        <f>MATH!$DG$1848</f>
        <v>0</v>
      </c>
      <c r="CW56" s="482"/>
      <c r="CX56" t="str">
        <f t="shared" si="19"/>
        <v>Mean / Med / Mode / Range</v>
      </c>
      <c r="CY56" s="23">
        <f t="shared" si="20"/>
        <v>0</v>
      </c>
      <c r="CZ56" s="23">
        <f t="shared" si="21"/>
        <v>0</v>
      </c>
      <c r="DA56" s="23">
        <f t="shared" si="22"/>
        <v>0</v>
      </c>
      <c r="DB56" s="23">
        <f t="shared" si="23"/>
        <v>0</v>
      </c>
      <c r="DC56" s="23">
        <f t="shared" si="24"/>
        <v>0</v>
      </c>
      <c r="DD56" s="23">
        <f t="shared" si="25"/>
        <v>0</v>
      </c>
      <c r="DE56" s="23">
        <f t="shared" si="26"/>
        <v>0</v>
      </c>
      <c r="DF56" s="23">
        <f t="shared" si="27"/>
        <v>0</v>
      </c>
      <c r="DG56" s="23">
        <f t="shared" si="28"/>
        <v>0</v>
      </c>
      <c r="DH56" s="23">
        <f t="shared" si="29"/>
        <v>0</v>
      </c>
      <c r="DI56" s="23">
        <f t="shared" si="30"/>
        <v>0</v>
      </c>
      <c r="DJ56" s="23">
        <f t="shared" si="31"/>
        <v>0</v>
      </c>
      <c r="DK56" s="23">
        <f t="shared" si="32"/>
        <v>0</v>
      </c>
      <c r="DL56" s="23">
        <f t="shared" si="33"/>
        <v>0</v>
      </c>
      <c r="DM56" s="23">
        <f t="shared" si="34"/>
        <v>0</v>
      </c>
      <c r="DN56" s="23">
        <f t="shared" si="35"/>
        <v>0</v>
      </c>
      <c r="DO56" s="23">
        <f t="shared" si="36"/>
        <v>0</v>
      </c>
      <c r="DP56" s="23">
        <f t="shared" si="37"/>
        <v>0</v>
      </c>
      <c r="DQ56" s="23">
        <f t="shared" si="38"/>
        <v>0</v>
      </c>
      <c r="DR56" s="23">
        <f t="shared" si="39"/>
        <v>0</v>
      </c>
      <c r="DS56" s="23">
        <f t="shared" si="40"/>
        <v>0</v>
      </c>
      <c r="DT56" s="23">
        <f t="shared" si="41"/>
        <v>0</v>
      </c>
      <c r="DU56" s="23">
        <f t="shared" si="42"/>
        <v>0</v>
      </c>
      <c r="DV56" s="482"/>
      <c r="DW56" s="2" t="str">
        <f t="shared" si="55"/>
        <v>CHARTS &amp; GRAPHS</v>
      </c>
      <c r="DX56" s="23">
        <f>SCIENCE!$AX$7</f>
        <v>0</v>
      </c>
      <c r="DY56" s="23">
        <f>SCIENCE!$AX$48</f>
        <v>0</v>
      </c>
      <c r="DZ56" s="23">
        <f>SCIENCE!$AX$89</f>
        <v>0</v>
      </c>
      <c r="EA56" s="23">
        <f>SCIENCE!$AX$130</f>
        <v>0</v>
      </c>
      <c r="EB56" s="23">
        <f>SCIENCE!$AX$171</f>
        <v>0</v>
      </c>
      <c r="EC56" s="23">
        <f>SCIENCE!$AX$212</f>
        <v>0</v>
      </c>
      <c r="ED56" s="23">
        <f>SCIENCE!$AX$253</f>
        <v>0</v>
      </c>
      <c r="EE56" s="23">
        <f>SCIENCE!$AX$294</f>
        <v>0</v>
      </c>
      <c r="EF56" s="23">
        <f>SCIENCE!$AX$335</f>
        <v>0</v>
      </c>
      <c r="EG56" s="23">
        <f>SCIENCE!$AX$376</f>
        <v>0</v>
      </c>
      <c r="EH56" s="23">
        <f>SCIENCE!$AX$417</f>
        <v>0</v>
      </c>
      <c r="EI56" s="23">
        <f>SCIENCE!$AX$458</f>
        <v>0</v>
      </c>
      <c r="EJ56" s="23">
        <f>SCIENCE!$AX$499</f>
        <v>0</v>
      </c>
      <c r="EK56" s="23">
        <f>SCIENCE!$AX$540</f>
        <v>0</v>
      </c>
      <c r="EL56" s="23">
        <f>SCIENCE!$AX$581</f>
        <v>0</v>
      </c>
      <c r="EM56" s="23">
        <f>SCIENCE!$AX$622</f>
        <v>0</v>
      </c>
      <c r="EN56" s="23">
        <f>SCIENCE!$AX$663</f>
        <v>0</v>
      </c>
      <c r="EO56" s="23">
        <f>SCIENCE!$AX$704</f>
        <v>0</v>
      </c>
      <c r="EP56" s="23">
        <f>SCIENCE!$AX$745</f>
        <v>0</v>
      </c>
      <c r="EQ56" s="23">
        <f>SCIENCE!$AX$786</f>
        <v>0</v>
      </c>
      <c r="ER56" s="23">
        <f>SCIENCE!$AX$827</f>
        <v>0</v>
      </c>
      <c r="ES56" s="23">
        <f>SCIENCE!$AX$868</f>
        <v>0</v>
      </c>
      <c r="ET56" s="23">
        <f>SCIENCE!$AX$909</f>
        <v>0</v>
      </c>
      <c r="EU56" s="482"/>
      <c r="FA56" s="16" t="s">
        <v>320</v>
      </c>
      <c r="FJ56" s="23">
        <f>COLUMNS(FJ37:GF37)-COUNTBLANK(FJ37:GF37)</f>
        <v>0</v>
      </c>
      <c r="FK56" s="23" t="str">
        <f>IF(FJ56&lt;&gt;0,AVERAGE(FJ37:GF37),"")</f>
        <v/>
      </c>
      <c r="FL56" s="23">
        <v>1600</v>
      </c>
      <c r="FM56" s="89" t="str">
        <f>IF(FJ56&lt;&gt;0,FJ56*FK56/FL56,"")</f>
        <v/>
      </c>
      <c r="FO56" s="23">
        <f>COLUMNS(FJ42:GF42)-COUNTBLANK(FJ42:GF42)</f>
        <v>1</v>
      </c>
      <c r="FP56" s="23">
        <f>IF(FO56&lt;&gt;0,AVERAGE(FJ42:GF42),"")</f>
        <v>1260</v>
      </c>
      <c r="FQ56" s="23">
        <v>1520</v>
      </c>
      <c r="FR56" s="89">
        <f>IF(FO56&lt;&gt;0,FO56*FP56/FQ56,"")</f>
        <v>0.82894736842105265</v>
      </c>
      <c r="FT56" s="99">
        <f>ROUND(AVERAGE(FM56,FR56)*100,0)</f>
        <v>83</v>
      </c>
      <c r="FU56" s="99" t="e">
        <f>IF(FV56&lt;&gt;"",FT56,"")</f>
        <v>#VALUE!</v>
      </c>
      <c r="FV56" s="23" t="e">
        <f>IF(FT56&gt;FT62,"SAT","")&amp;IF(FT56=FM62,"EQUAL","")</f>
        <v>#VALUE!</v>
      </c>
      <c r="FX56" s="77" t="s">
        <v>239</v>
      </c>
      <c r="FY56" s="94">
        <f>META!DF383</f>
        <v>0</v>
      </c>
      <c r="FZ56" s="95">
        <f>META!DH383</f>
        <v>0</v>
      </c>
      <c r="GA56" s="93" t="e">
        <f>FY56/FZ56</f>
        <v>#DIV/0!</v>
      </c>
      <c r="GB56" s="94">
        <f>INDEX(FJ23:GF23,,MATCH(1,FJ$19:GF$19,0))</f>
        <v>620</v>
      </c>
      <c r="GC56" s="94">
        <f>IF(ISNUMBER(SEARCH("S*",_xlfn.CONCAT(FJ17:GF17))),800,0)+
  IF(ISNUMBER(SEARCH("P*",_xlfn.CONCAT(FJ17:GF17))),760,0)+
  IF(ISNUMBER(SEARCH("A*",_xlfn.CONCAT(FJ17:GF17))),36,0)</f>
        <v>760</v>
      </c>
      <c r="GD56" s="103" t="str">
        <f>INDEX(FJ29:GF29,,MATCH(1,FJ$19:GF$19,0))</f>
        <v>90%</v>
      </c>
    </row>
    <row r="57" spans="2:186" x14ac:dyDescent="0.45">
      <c r="B57" t="str">
        <f t="shared" si="63"/>
        <v>SAT Passage 4</v>
      </c>
      <c r="C57" s="23">
        <f>IF(OR(ISNUMBER(SEARCH("S",$C$4)),ISNUMBER(SEARCH("P",$C$4))),READ!AN7,0)</f>
        <v>0</v>
      </c>
      <c r="D57" s="23">
        <f>IF(OR(ISNUMBER(SEARCH("S",$D$4)),ISNUMBER(SEARCH("P",$D$4))),READ!AN60,0)</f>
        <v>0</v>
      </c>
      <c r="E57" s="23">
        <f>IF(OR(ISNUMBER(SEARCH("S",$E$4)),ISNUMBER(SEARCH("P",$E$4))),READ!AN113,0)</f>
        <v>0</v>
      </c>
      <c r="F57" s="23">
        <f>IF(OR(ISNUMBER(SEARCH("S",$F$4)),ISNUMBER(SEARCH("P",$F$4))),READ!AN166,0)</f>
        <v>0</v>
      </c>
      <c r="G57" s="23">
        <f>IF(OR(ISNUMBER(SEARCH("S",$G$4)),ISNUMBER(SEARCH("P",$G$4))),READ!AN219,0)</f>
        <v>0</v>
      </c>
      <c r="H57" s="23">
        <f>IF(OR(ISNUMBER(SEARCH("S",$H$4)),ISNUMBER(SEARCH("P",$H$4))),READ!AN272,0)</f>
        <v>0</v>
      </c>
      <c r="I57" s="23">
        <f>IF(OR(ISNUMBER(SEARCH("S",$I$4)),ISNUMBER(SEARCH("P",$I$4))),READ!AN325,0)</f>
        <v>0</v>
      </c>
      <c r="J57" s="23">
        <f>IF(OR(ISNUMBER(SEARCH("S",$J$4)),ISNUMBER(SEARCH("P",$J$4))),READ!AN378,0)</f>
        <v>0</v>
      </c>
      <c r="K57" s="23">
        <f>IF(OR(ISNUMBER(SEARCH("S",$K$4)),ISNUMBER(SEARCH("P",$K$4))),READ!AN431,0)</f>
        <v>0</v>
      </c>
      <c r="L57" s="23">
        <f>IF(OR(ISNUMBER(SEARCH("S",$L$4)),ISNUMBER(SEARCH("P",$L$4))),READ!AN484,0)</f>
        <v>0</v>
      </c>
      <c r="M57" s="23">
        <f>IF(OR(ISNUMBER(SEARCH("S",$M$4)),ISNUMBER(SEARCH("P",$M$4))),READ!AN537,0)</f>
        <v>0</v>
      </c>
      <c r="N57" s="23">
        <f>IF(OR(ISNUMBER(SEARCH("S",$N$4)),ISNUMBER(SEARCH("P",$N$4))),READ!AN590,0)</f>
        <v>0</v>
      </c>
      <c r="O57" s="23">
        <f>IF(OR(ISNUMBER(SEARCH("S",$O$4)),ISNUMBER(SEARCH("P",$O$4))),READ!AN643,0)</f>
        <v>0</v>
      </c>
      <c r="P57" s="23">
        <f>IF(OR(ISNUMBER(SEARCH("S",$P$4)),ISNUMBER(SEARCH("P",$P$4))),READ!AN696,0)</f>
        <v>0</v>
      </c>
      <c r="Q57" s="23">
        <f>IF(OR(ISNUMBER(SEARCH("S",$Q$4)),ISNUMBER(SEARCH("P",$Q$4))),READ!AN749,0)</f>
        <v>0</v>
      </c>
      <c r="R57" s="23">
        <f>IF(OR(ISNUMBER(SEARCH("S",$R$4)),ISNUMBER(SEARCH("P",$R$4))),READ!AN802,0)</f>
        <v>0</v>
      </c>
      <c r="S57" s="23">
        <f>IF(OR(ISNUMBER(SEARCH("S",$S$4)),ISNUMBER(SEARCH("P",$S$4))),READ!AN855,0)</f>
        <v>0</v>
      </c>
      <c r="T57" s="23">
        <f>IF(OR(ISNUMBER(SEARCH("S",$T$4)),ISNUMBER(SEARCH("P",$T$4))),READ!AN908,0)</f>
        <v>0</v>
      </c>
      <c r="U57" s="23">
        <f>IF(OR(ISNUMBER(SEARCH("S",$U$4)),ISNUMBER(SEARCH("P",$U$4))),READ!AN961,0)</f>
        <v>0</v>
      </c>
      <c r="V57" s="23">
        <f>IF(OR(ISNUMBER(SEARCH("S",$V$4)),ISNUMBER(SEARCH("P",$V$4))),READ!AN1014,0)</f>
        <v>0</v>
      </c>
      <c r="W57" s="23">
        <f>IF(OR(ISNUMBER(SEARCH("S",$W$4)),ISNUMBER(SEARCH("P",$W$4))),READ!AN1067,0)</f>
        <v>0</v>
      </c>
      <c r="X57" s="23">
        <f>IF(OR(ISNUMBER(SEARCH("S",$X$4)),ISNUMBER(SEARCH("P",$X$4))),READ!AN1120,0)</f>
        <v>0</v>
      </c>
      <c r="Y57" s="23">
        <f>IF(OR(ISNUMBER(SEARCH("S",$Y$4)),ISNUMBER(SEARCH("P",$Y$4))),READ!AN1173,0)</f>
        <v>0</v>
      </c>
      <c r="Z57" s="482"/>
      <c r="AA57" t="str">
        <f t="shared" si="64"/>
        <v>Ind / Dependent Clauses</v>
      </c>
      <c r="AB57" s="23">
        <f>WRITE!$AS$7</f>
        <v>0</v>
      </c>
      <c r="AC57" s="23">
        <f>WRITE!$AS$83</f>
        <v>0</v>
      </c>
      <c r="AD57" s="23">
        <f>WRITE!$AS$159</f>
        <v>0</v>
      </c>
      <c r="AE57" s="23">
        <f>WRITE!$AS$235</f>
        <v>0</v>
      </c>
      <c r="AF57" s="23">
        <f>WRITE!$AS$311</f>
        <v>0</v>
      </c>
      <c r="AG57" s="23">
        <f>WRITE!$AS$387</f>
        <v>0</v>
      </c>
      <c r="AH57" s="23">
        <f>WRITE!$AS$463</f>
        <v>0</v>
      </c>
      <c r="AI57" s="23">
        <f>WRITE!$AS$539</f>
        <v>0</v>
      </c>
      <c r="AJ57" s="23">
        <f>WRITE!$AS$615</f>
        <v>0</v>
      </c>
      <c r="AK57" s="23">
        <f>WRITE!$AS$691</f>
        <v>0</v>
      </c>
      <c r="AL57" s="23">
        <f>WRITE!$AS$767</f>
        <v>0</v>
      </c>
      <c r="AM57" s="23">
        <f>WRITE!$AS$843</f>
        <v>0</v>
      </c>
      <c r="AN57" s="23">
        <f>WRITE!$AS$919</f>
        <v>0</v>
      </c>
      <c r="AO57" s="23">
        <f>WRITE!$AS$995</f>
        <v>0</v>
      </c>
      <c r="AP57" s="23">
        <f>WRITE!$AS$1071</f>
        <v>0</v>
      </c>
      <c r="AQ57" s="23">
        <f>WRITE!$AS$1147</f>
        <v>0</v>
      </c>
      <c r="AR57" s="23">
        <f>WRITE!$AS$1223</f>
        <v>0</v>
      </c>
      <c r="AS57" s="23">
        <f>WRITE!$AS$1299</f>
        <v>0</v>
      </c>
      <c r="AT57" s="23">
        <f>WRITE!$AS$1375</f>
        <v>0</v>
      </c>
      <c r="AU57" s="23">
        <f>WRITE!$AS$1451</f>
        <v>0</v>
      </c>
      <c r="AV57" s="23">
        <f>WRITE!$AS$1527</f>
        <v>0</v>
      </c>
      <c r="AW57" s="23">
        <f>WRITE!$AS$1603</f>
        <v>0</v>
      </c>
      <c r="AX57" s="23">
        <f>WRITE!$AS$1679</f>
        <v>0</v>
      </c>
      <c r="AY57" s="482"/>
      <c r="AZ57" t="s">
        <v>534</v>
      </c>
      <c r="BA57" s="23">
        <f>MATH!$DH$6</f>
        <v>0</v>
      </c>
      <c r="BB57" s="23">
        <f>MATH!$DH$87</f>
        <v>0</v>
      </c>
      <c r="BC57" s="23">
        <f>MATH!$DH$168</f>
        <v>0</v>
      </c>
      <c r="BD57" s="23">
        <f>MATH!$DH$249</f>
        <v>0</v>
      </c>
      <c r="BE57" s="23">
        <f>MATH!$DH$330</f>
        <v>0</v>
      </c>
      <c r="BF57" s="23">
        <f>MATH!$DH$411</f>
        <v>0</v>
      </c>
      <c r="BG57" s="23">
        <f>MATH!$DH$492</f>
        <v>0</v>
      </c>
      <c r="BH57" s="23">
        <f>MATH!$DH$573</f>
        <v>0</v>
      </c>
      <c r="BI57" s="23">
        <f>MATH!$DH$654</f>
        <v>0</v>
      </c>
      <c r="BJ57" s="23">
        <f>MATH!$DH$735</f>
        <v>0</v>
      </c>
      <c r="BK57" s="23">
        <f>MATH!$DH$816</f>
        <v>0</v>
      </c>
      <c r="BL57" s="23">
        <f>MATH!$DH$897</f>
        <v>0</v>
      </c>
      <c r="BM57" s="23">
        <f>MATH!$DH$978</f>
        <v>0</v>
      </c>
      <c r="BN57" s="23">
        <f>MATH!$DH$1059</f>
        <v>0</v>
      </c>
      <c r="BO57" s="23">
        <f>MATH!$DH$1140</f>
        <v>0</v>
      </c>
      <c r="BP57" s="23">
        <f>MATH!$DH$1221</f>
        <v>0</v>
      </c>
      <c r="BQ57" s="23">
        <f>MATH!$DH$1302</f>
        <v>0</v>
      </c>
      <c r="BR57" s="23">
        <f>MATH!$DH$1383</f>
        <v>0</v>
      </c>
      <c r="BS57" s="23">
        <f>MATH!$DH$1464</f>
        <v>0</v>
      </c>
      <c r="BT57" s="23">
        <f>MATH!$DH$1545</f>
        <v>0</v>
      </c>
      <c r="BU57" s="23">
        <f>MATH!$DH$1626</f>
        <v>0</v>
      </c>
      <c r="BV57" s="23">
        <f>MATH!$DH$1707</f>
        <v>0</v>
      </c>
      <c r="BW57" s="23">
        <f>MATH!$DH$1788</f>
        <v>0</v>
      </c>
      <c r="BX57" s="482"/>
      <c r="BY57" t="str">
        <f t="shared" si="17"/>
        <v>Probability</v>
      </c>
      <c r="BZ57" s="23">
        <f>MATH!$DH$66</f>
        <v>0</v>
      </c>
      <c r="CA57" s="23">
        <f>MATH!$DH$147</f>
        <v>0</v>
      </c>
      <c r="CB57" s="23">
        <f>MATH!$DH$228</f>
        <v>0</v>
      </c>
      <c r="CC57" s="23">
        <f>MATH!$DH$309</f>
        <v>0</v>
      </c>
      <c r="CD57" s="23">
        <f>MATH!$DH$390</f>
        <v>0</v>
      </c>
      <c r="CE57" s="23">
        <f>MATH!$DH$471</f>
        <v>0</v>
      </c>
      <c r="CF57" s="23">
        <f>MATH!$DH$552</f>
        <v>0</v>
      </c>
      <c r="CG57" s="23">
        <f>MATH!$DH$633</f>
        <v>0</v>
      </c>
      <c r="CH57" s="23">
        <f>MATH!$DH$714</f>
        <v>0</v>
      </c>
      <c r="CI57" s="23">
        <f>MATH!$DH$795</f>
        <v>0</v>
      </c>
      <c r="CJ57" s="23">
        <f>MATH!$DH$876</f>
        <v>0</v>
      </c>
      <c r="CK57" s="23">
        <f>MATH!$DH$957</f>
        <v>0</v>
      </c>
      <c r="CL57" s="23">
        <f>MATH!$DH$1038</f>
        <v>0</v>
      </c>
      <c r="CM57" s="23">
        <f>MATH!$DH$1119</f>
        <v>0</v>
      </c>
      <c r="CN57" s="23">
        <f>MATH!$DH$1200</f>
        <v>0</v>
      </c>
      <c r="CO57" s="23">
        <f>MATH!$DH$1281</f>
        <v>0</v>
      </c>
      <c r="CP57" s="23">
        <f>MATH!$DH$1362</f>
        <v>0</v>
      </c>
      <c r="CQ57" s="23">
        <f>MATH!$DH$1443</f>
        <v>0</v>
      </c>
      <c r="CR57" s="23">
        <f>MATH!$DH$1524</f>
        <v>0</v>
      </c>
      <c r="CS57" s="23">
        <f>MATH!$DH$1605</f>
        <v>0</v>
      </c>
      <c r="CT57" s="23">
        <f>MATH!$DH$1686</f>
        <v>0</v>
      </c>
      <c r="CU57" s="23">
        <f>MATH!$DH$1767</f>
        <v>0</v>
      </c>
      <c r="CV57" s="23">
        <f>MATH!$DH$1848</f>
        <v>0</v>
      </c>
      <c r="CW57" s="482"/>
      <c r="CX57" t="str">
        <f t="shared" si="19"/>
        <v>Probability</v>
      </c>
      <c r="CY57" s="23">
        <f t="shared" si="20"/>
        <v>0</v>
      </c>
      <c r="CZ57" s="23">
        <f t="shared" si="21"/>
        <v>0</v>
      </c>
      <c r="DA57" s="23">
        <f t="shared" si="22"/>
        <v>0</v>
      </c>
      <c r="DB57" s="23">
        <f t="shared" si="23"/>
        <v>0</v>
      </c>
      <c r="DC57" s="23">
        <f t="shared" si="24"/>
        <v>0</v>
      </c>
      <c r="DD57" s="23">
        <f t="shared" si="25"/>
        <v>0</v>
      </c>
      <c r="DE57" s="23">
        <f t="shared" si="26"/>
        <v>0</v>
      </c>
      <c r="DF57" s="23">
        <f t="shared" si="27"/>
        <v>0</v>
      </c>
      <c r="DG57" s="23">
        <f t="shared" si="28"/>
        <v>0</v>
      </c>
      <c r="DH57" s="23">
        <f t="shared" si="29"/>
        <v>0</v>
      </c>
      <c r="DI57" s="23">
        <f t="shared" si="30"/>
        <v>0</v>
      </c>
      <c r="DJ57" s="23">
        <f t="shared" si="31"/>
        <v>0</v>
      </c>
      <c r="DK57" s="23">
        <f t="shared" si="32"/>
        <v>0</v>
      </c>
      <c r="DL57" s="23">
        <f t="shared" si="33"/>
        <v>0</v>
      </c>
      <c r="DM57" s="23">
        <f t="shared" si="34"/>
        <v>0</v>
      </c>
      <c r="DN57" s="23">
        <f t="shared" si="35"/>
        <v>0</v>
      </c>
      <c r="DO57" s="23">
        <f t="shared" si="36"/>
        <v>0</v>
      </c>
      <c r="DP57" s="23">
        <f t="shared" si="37"/>
        <v>0</v>
      </c>
      <c r="DQ57" s="23">
        <f t="shared" si="38"/>
        <v>0</v>
      </c>
      <c r="DR57" s="23">
        <f t="shared" si="39"/>
        <v>0</v>
      </c>
      <c r="DS57" s="23">
        <f t="shared" si="40"/>
        <v>0</v>
      </c>
      <c r="DT57" s="23">
        <f t="shared" si="41"/>
        <v>0</v>
      </c>
      <c r="DU57" s="23">
        <f t="shared" si="42"/>
        <v>0</v>
      </c>
      <c r="DV57" s="482"/>
      <c r="DW57" s="2" t="str">
        <f t="shared" si="55"/>
        <v>EXPERIMENTS</v>
      </c>
      <c r="DX57" s="23">
        <f>SCIENCE!$AY$7</f>
        <v>0</v>
      </c>
      <c r="DY57" s="23">
        <f>SCIENCE!$AY$48</f>
        <v>0</v>
      </c>
      <c r="DZ57" s="23">
        <f>SCIENCE!$AY$89</f>
        <v>0</v>
      </c>
      <c r="EA57" s="23">
        <f>SCIENCE!$AY$130</f>
        <v>0</v>
      </c>
      <c r="EB57" s="23">
        <f>SCIENCE!$AY$171</f>
        <v>0</v>
      </c>
      <c r="EC57" s="23">
        <f>SCIENCE!$AY$212</f>
        <v>0</v>
      </c>
      <c r="ED57" s="23">
        <f>SCIENCE!$AY$253</f>
        <v>0</v>
      </c>
      <c r="EE57" s="23">
        <f>SCIENCE!$AY$294</f>
        <v>0</v>
      </c>
      <c r="EF57" s="23">
        <f>SCIENCE!$AY$335</f>
        <v>0</v>
      </c>
      <c r="EG57" s="23">
        <f>SCIENCE!$AY$376</f>
        <v>0</v>
      </c>
      <c r="EH57" s="23">
        <f>SCIENCE!$AY$417</f>
        <v>0</v>
      </c>
      <c r="EI57" s="23">
        <f>SCIENCE!$AY$458</f>
        <v>0</v>
      </c>
      <c r="EJ57" s="23">
        <f>SCIENCE!$AY$499</f>
        <v>0</v>
      </c>
      <c r="EK57" s="23">
        <f>SCIENCE!$AY$540</f>
        <v>0</v>
      </c>
      <c r="EL57" s="23">
        <f>SCIENCE!$AY$581</f>
        <v>0</v>
      </c>
      <c r="EM57" s="23">
        <f>SCIENCE!$AY$622</f>
        <v>0</v>
      </c>
      <c r="EN57" s="23">
        <f>SCIENCE!$AY$663</f>
        <v>0</v>
      </c>
      <c r="EO57" s="23">
        <f>SCIENCE!$AY$704</f>
        <v>0</v>
      </c>
      <c r="EP57" s="23">
        <f>SCIENCE!$AY$745</f>
        <v>0</v>
      </c>
      <c r="EQ57" s="23">
        <f>SCIENCE!$AY$786</f>
        <v>0</v>
      </c>
      <c r="ER57" s="23">
        <f>SCIENCE!$AY$827</f>
        <v>0</v>
      </c>
      <c r="ES57" s="23">
        <f>SCIENCE!$AY$868</f>
        <v>0</v>
      </c>
      <c r="ET57" s="23">
        <f>SCIENCE!$AY$909</f>
        <v>0</v>
      </c>
      <c r="EU57" s="482"/>
      <c r="FA57" s="477" t="str">
        <f>IF(INPUT!I4&lt;&gt;"",INDEX(EY3:EY25,MATCH(INPUT!I4,EX3:EX25,),0),"")</f>
        <v/>
      </c>
      <c r="FB57" s="478"/>
      <c r="FC57" s="478"/>
      <c r="FD57" s="478"/>
      <c r="FE57" s="478"/>
      <c r="FF57" s="478"/>
      <c r="FG57" s="479"/>
      <c r="FV57" s="8"/>
      <c r="FX57" s="96" t="s">
        <v>257</v>
      </c>
      <c r="FY57" s="21">
        <f>SUM(META!J222,META!AI217,META!DF383,META!EE158)</f>
        <v>0</v>
      </c>
      <c r="FZ57" s="97">
        <f>SUM(META!L222,META!AK217,META!DH383,META!EG158)</f>
        <v>0</v>
      </c>
      <c r="GA57" s="93" t="e">
        <f>FY57/FZ57</f>
        <v>#DIV/0!</v>
      </c>
      <c r="GB57" s="94">
        <f>INDEX(FJ24:GF24,,MATCH(1,FJ$19:GF$19,0))</f>
        <v>1260</v>
      </c>
      <c r="GC57" s="94">
        <f>IF(ISNUMBER(SEARCH("S*",_xlfn.CONCAT(FJ17:GF17))),1600,0)+
  IF(ISNUMBER(SEARCH("P*",_xlfn.CONCAT(FJ17:GF17))),1520,0)+
  IF(ISNUMBER(SEARCH("A*",_xlfn.CONCAT(FJ17:GF17))),36,0)</f>
        <v>1520</v>
      </c>
      <c r="GD57" s="103" t="str">
        <f>INDEX(FJ30:GF30,,MATCH(1,FJ$19:GF$19,0))</f>
        <v>92%</v>
      </c>
    </row>
    <row r="58" spans="2:186" x14ac:dyDescent="0.45">
      <c r="B58" t="str">
        <f t="shared" si="63"/>
        <v>SAT Passage 5</v>
      </c>
      <c r="C58" s="23">
        <f>IF(OR(ISNUMBER(SEARCH("S",$C$4)),ISNUMBER(SEARCH("P",$C$4))),READ!AO7,0)</f>
        <v>0</v>
      </c>
      <c r="D58" s="23">
        <f>IF(OR(ISNUMBER(SEARCH("S",$D$4)),ISNUMBER(SEARCH("P",$D$4))),READ!AO60,0)</f>
        <v>0</v>
      </c>
      <c r="E58" s="23">
        <f>IF(OR(ISNUMBER(SEARCH("S",$E$4)),ISNUMBER(SEARCH("P",$E$4))),READ!AO113,0)</f>
        <v>0</v>
      </c>
      <c r="F58" s="23">
        <f>IF(OR(ISNUMBER(SEARCH("S",$F$4)),ISNUMBER(SEARCH("P",$F$4))),READ!AO166,0)</f>
        <v>0</v>
      </c>
      <c r="G58" s="23">
        <f>IF(OR(ISNUMBER(SEARCH("S",$G$4)),ISNUMBER(SEARCH("P",$G$4))),READ!AO219,0)</f>
        <v>0</v>
      </c>
      <c r="H58" s="23">
        <f>IF(OR(ISNUMBER(SEARCH("S",$H$4)),ISNUMBER(SEARCH("P",$H$4))),READ!AO272,0)</f>
        <v>0</v>
      </c>
      <c r="I58" s="23">
        <f>IF(OR(ISNUMBER(SEARCH("S",$I$4)),ISNUMBER(SEARCH("P",$I$4))),READ!AO325,0)</f>
        <v>0</v>
      </c>
      <c r="J58" s="23">
        <f>IF(OR(ISNUMBER(SEARCH("S",$J$4)),ISNUMBER(SEARCH("P",$J$4))),READ!AO378,0)</f>
        <v>0</v>
      </c>
      <c r="K58" s="23">
        <f>IF(OR(ISNUMBER(SEARCH("S",$K$4)),ISNUMBER(SEARCH("P",$K$4))),READ!AO431,0)</f>
        <v>0</v>
      </c>
      <c r="L58" s="23">
        <f>IF(OR(ISNUMBER(SEARCH("S",$L$4)),ISNUMBER(SEARCH("P",$L$4))),READ!AO484,0)</f>
        <v>0</v>
      </c>
      <c r="M58" s="23">
        <f>IF(OR(ISNUMBER(SEARCH("S",$M$4)),ISNUMBER(SEARCH("P",$M$4))),READ!AO537,0)</f>
        <v>0</v>
      </c>
      <c r="N58" s="23">
        <f>IF(OR(ISNUMBER(SEARCH("S",$N$4)),ISNUMBER(SEARCH("P",$N$4))),READ!AO590,0)</f>
        <v>0</v>
      </c>
      <c r="O58" s="23">
        <f>IF(OR(ISNUMBER(SEARCH("S",$O$4)),ISNUMBER(SEARCH("P",$O$4))),READ!AO643,0)</f>
        <v>0</v>
      </c>
      <c r="P58" s="23">
        <f>IF(OR(ISNUMBER(SEARCH("S",$P$4)),ISNUMBER(SEARCH("P",$P$4))),READ!AO696,0)</f>
        <v>0</v>
      </c>
      <c r="Q58" s="23">
        <f>IF(OR(ISNUMBER(SEARCH("S",$Q$4)),ISNUMBER(SEARCH("P",$Q$4))),READ!AO749,0)</f>
        <v>0</v>
      </c>
      <c r="R58" s="23">
        <f>IF(OR(ISNUMBER(SEARCH("S",$R$4)),ISNUMBER(SEARCH("P",$R$4))),READ!AO802,0)</f>
        <v>0</v>
      </c>
      <c r="S58" s="23">
        <f>IF(OR(ISNUMBER(SEARCH("S",$S$4)),ISNUMBER(SEARCH("P",$S$4))),READ!AO855,0)</f>
        <v>0</v>
      </c>
      <c r="T58" s="23">
        <f>IF(OR(ISNUMBER(SEARCH("S",$T$4)),ISNUMBER(SEARCH("P",$T$4))),READ!AO908,0)</f>
        <v>0</v>
      </c>
      <c r="U58" s="23">
        <f>IF(OR(ISNUMBER(SEARCH("S",$U$4)),ISNUMBER(SEARCH("P",$U$4))),READ!AO961,0)</f>
        <v>0</v>
      </c>
      <c r="V58" s="23">
        <f>IF(OR(ISNUMBER(SEARCH("S",$V$4)),ISNUMBER(SEARCH("P",$V$4))),READ!AO1014,0)</f>
        <v>0</v>
      </c>
      <c r="W58" s="23">
        <f>IF(OR(ISNUMBER(SEARCH("S",$W$4)),ISNUMBER(SEARCH("P",$W$4))),READ!AO1067,0)</f>
        <v>0</v>
      </c>
      <c r="X58" s="23">
        <f>IF(OR(ISNUMBER(SEARCH("S",$X$4)),ISNUMBER(SEARCH("P",$X$4))),READ!AO1120,0)</f>
        <v>0</v>
      </c>
      <c r="Y58" s="23">
        <f>IF(OR(ISNUMBER(SEARCH("S",$Y$4)),ISNUMBER(SEARCH("P",$Y$4))),READ!AO1173,0)</f>
        <v>0</v>
      </c>
      <c r="Z58" s="482"/>
      <c r="AA58" t="str">
        <f t="shared" si="64"/>
        <v>Conjunctions</v>
      </c>
      <c r="AB58" s="23">
        <f>WRITE!$AT$7</f>
        <v>0</v>
      </c>
      <c r="AC58" s="23">
        <f>WRITE!$AT$83</f>
        <v>0</v>
      </c>
      <c r="AD58" s="23">
        <f>WRITE!$AT$159</f>
        <v>0</v>
      </c>
      <c r="AE58" s="23">
        <f>WRITE!$AT$235</f>
        <v>0</v>
      </c>
      <c r="AF58" s="23">
        <f>WRITE!$AT$311</f>
        <v>0</v>
      </c>
      <c r="AG58" s="23">
        <f>WRITE!$AT$387</f>
        <v>0</v>
      </c>
      <c r="AH58" s="23">
        <f>WRITE!$AT$463</f>
        <v>0</v>
      </c>
      <c r="AI58" s="23">
        <f>WRITE!$AT$539</f>
        <v>0</v>
      </c>
      <c r="AJ58" s="23">
        <f>WRITE!$AT$615</f>
        <v>0</v>
      </c>
      <c r="AK58" s="23">
        <f>WRITE!$AT$691</f>
        <v>0</v>
      </c>
      <c r="AL58" s="23">
        <f>WRITE!$AT$767</f>
        <v>0</v>
      </c>
      <c r="AM58" s="23">
        <f>WRITE!$AT$843</f>
        <v>0</v>
      </c>
      <c r="AN58" s="23">
        <f>WRITE!$AT$919</f>
        <v>0</v>
      </c>
      <c r="AO58" s="23">
        <f>WRITE!$AT$995</f>
        <v>0</v>
      </c>
      <c r="AP58" s="23">
        <f>WRITE!$AT$1071</f>
        <v>0</v>
      </c>
      <c r="AQ58" s="23">
        <f>WRITE!$AT$1147</f>
        <v>0</v>
      </c>
      <c r="AR58" s="23">
        <f>WRITE!$AT$1223</f>
        <v>0</v>
      </c>
      <c r="AS58" s="23">
        <f>WRITE!$AT$1299</f>
        <v>0</v>
      </c>
      <c r="AT58" s="23">
        <f>WRITE!$AT$1375</f>
        <v>0</v>
      </c>
      <c r="AU58" s="23">
        <f>WRITE!$AT$1451</f>
        <v>0</v>
      </c>
      <c r="AV58" s="23">
        <f>WRITE!$AT$1527</f>
        <v>0</v>
      </c>
      <c r="AW58" s="23">
        <f>WRITE!$AT$1603</f>
        <v>0</v>
      </c>
      <c r="AX58" s="23">
        <f>WRITE!$AT$1679</f>
        <v>0</v>
      </c>
      <c r="AY58" s="482"/>
      <c r="AZ58" t="s">
        <v>439</v>
      </c>
      <c r="BA58" s="23">
        <f>MATH!$DI$6</f>
        <v>0</v>
      </c>
      <c r="BB58" s="23">
        <f>MATH!$DI$87</f>
        <v>0</v>
      </c>
      <c r="BC58" s="23">
        <f>MATH!$DI$168</f>
        <v>0</v>
      </c>
      <c r="BD58" s="23">
        <f>MATH!$DI$249</f>
        <v>0</v>
      </c>
      <c r="BE58" s="23">
        <f>MATH!$DI$330</f>
        <v>0</v>
      </c>
      <c r="BF58" s="23">
        <f>MATH!$DI$411</f>
        <v>0</v>
      </c>
      <c r="BG58" s="23">
        <f>MATH!$DI$492</f>
        <v>0</v>
      </c>
      <c r="BH58" s="23">
        <f>MATH!$DI$573</f>
        <v>0</v>
      </c>
      <c r="BI58" s="23">
        <f>MATH!$DI$654</f>
        <v>0</v>
      </c>
      <c r="BJ58" s="23">
        <f>MATH!$DI$735</f>
        <v>0</v>
      </c>
      <c r="BK58" s="23">
        <f>MATH!$DI$816</f>
        <v>0</v>
      </c>
      <c r="BL58" s="23">
        <f>MATH!$DI$897</f>
        <v>0</v>
      </c>
      <c r="BM58" s="23">
        <f>MATH!$DI$978</f>
        <v>0</v>
      </c>
      <c r="BN58" s="23">
        <f>MATH!$DI$1059</f>
        <v>0</v>
      </c>
      <c r="BO58" s="23">
        <f>MATH!$DI$1140</f>
        <v>0</v>
      </c>
      <c r="BP58" s="23">
        <f>MATH!$DI$1221</f>
        <v>0</v>
      </c>
      <c r="BQ58" s="23">
        <f>MATH!$DI$1302</f>
        <v>0</v>
      </c>
      <c r="BR58" s="23">
        <f>MATH!$DI$1383</f>
        <v>0</v>
      </c>
      <c r="BS58" s="23">
        <f>MATH!$DI$1464</f>
        <v>0</v>
      </c>
      <c r="BT58" s="23">
        <f>MATH!$DI$1545</f>
        <v>0</v>
      </c>
      <c r="BU58" s="23">
        <f>MATH!$DI$1626</f>
        <v>0</v>
      </c>
      <c r="BV58" s="23">
        <f>MATH!$DI$1707</f>
        <v>0</v>
      </c>
      <c r="BW58" s="23">
        <f>MATH!$DI$1788</f>
        <v>0</v>
      </c>
      <c r="BX58" s="482"/>
      <c r="BY58" t="str">
        <f t="shared" si="17"/>
        <v>Permutations</v>
      </c>
      <c r="BZ58" s="23">
        <f>MATH!$DI$66</f>
        <v>0</v>
      </c>
      <c r="CA58" s="23">
        <f>MATH!$DI$147</f>
        <v>0</v>
      </c>
      <c r="CB58" s="23">
        <f>MATH!$DI$228</f>
        <v>0</v>
      </c>
      <c r="CC58" s="23">
        <f>MATH!$DI$309</f>
        <v>0</v>
      </c>
      <c r="CD58" s="23">
        <f>MATH!$DI$390</f>
        <v>0</v>
      </c>
      <c r="CE58" s="23">
        <f>MATH!$DI$471</f>
        <v>0</v>
      </c>
      <c r="CF58" s="23">
        <f>MATH!$DI$552</f>
        <v>0</v>
      </c>
      <c r="CG58" s="23">
        <f>MATH!$DI$633</f>
        <v>0</v>
      </c>
      <c r="CH58" s="23">
        <f>MATH!$DI$714</f>
        <v>0</v>
      </c>
      <c r="CI58" s="23">
        <f>MATH!$DI$795</f>
        <v>0</v>
      </c>
      <c r="CJ58" s="23">
        <f>MATH!$DI$876</f>
        <v>0</v>
      </c>
      <c r="CK58" s="23">
        <f>MATH!$DI$957</f>
        <v>0</v>
      </c>
      <c r="CL58" s="23">
        <f>MATH!$DI$1038</f>
        <v>0</v>
      </c>
      <c r="CM58" s="23">
        <f>MATH!$DI$1119</f>
        <v>0</v>
      </c>
      <c r="CN58" s="23">
        <f>MATH!$DI$1200</f>
        <v>0</v>
      </c>
      <c r="CO58" s="23">
        <f>MATH!$DI$1281</f>
        <v>0</v>
      </c>
      <c r="CP58" s="23">
        <f>MATH!$DI$1362</f>
        <v>0</v>
      </c>
      <c r="CQ58" s="23">
        <f>MATH!$DI$1443</f>
        <v>0</v>
      </c>
      <c r="CR58" s="23">
        <f>MATH!$DI$1524</f>
        <v>0</v>
      </c>
      <c r="CS58" s="23">
        <f>MATH!$DI$1605</f>
        <v>0</v>
      </c>
      <c r="CT58" s="23">
        <f>MATH!$DI$1686</f>
        <v>0</v>
      </c>
      <c r="CU58" s="23">
        <f>MATH!$DI$1767</f>
        <v>0</v>
      </c>
      <c r="CV58" s="23">
        <f>MATH!$DI$1848</f>
        <v>0</v>
      </c>
      <c r="CW58" s="482"/>
      <c r="CX58" t="str">
        <f t="shared" si="19"/>
        <v>Permutations</v>
      </c>
      <c r="CY58" s="23">
        <f t="shared" si="20"/>
        <v>0</v>
      </c>
      <c r="CZ58" s="23">
        <f t="shared" si="21"/>
        <v>0</v>
      </c>
      <c r="DA58" s="23">
        <f t="shared" si="22"/>
        <v>0</v>
      </c>
      <c r="DB58" s="23">
        <f t="shared" si="23"/>
        <v>0</v>
      </c>
      <c r="DC58" s="23">
        <f t="shared" si="24"/>
        <v>0</v>
      </c>
      <c r="DD58" s="23">
        <f t="shared" si="25"/>
        <v>0</v>
      </c>
      <c r="DE58" s="23">
        <f t="shared" si="26"/>
        <v>0</v>
      </c>
      <c r="DF58" s="23">
        <f t="shared" si="27"/>
        <v>0</v>
      </c>
      <c r="DG58" s="23">
        <f t="shared" si="28"/>
        <v>0</v>
      </c>
      <c r="DH58" s="23">
        <f t="shared" si="29"/>
        <v>0</v>
      </c>
      <c r="DI58" s="23">
        <f t="shared" si="30"/>
        <v>0</v>
      </c>
      <c r="DJ58" s="23">
        <f t="shared" si="31"/>
        <v>0</v>
      </c>
      <c r="DK58" s="23">
        <f t="shared" si="32"/>
        <v>0</v>
      </c>
      <c r="DL58" s="23">
        <f t="shared" si="33"/>
        <v>0</v>
      </c>
      <c r="DM58" s="23">
        <f t="shared" si="34"/>
        <v>0</v>
      </c>
      <c r="DN58" s="23">
        <f t="shared" si="35"/>
        <v>0</v>
      </c>
      <c r="DO58" s="23">
        <f t="shared" si="36"/>
        <v>0</v>
      </c>
      <c r="DP58" s="23">
        <f t="shared" si="37"/>
        <v>0</v>
      </c>
      <c r="DQ58" s="23">
        <f t="shared" si="38"/>
        <v>0</v>
      </c>
      <c r="DR58" s="23">
        <f t="shared" si="39"/>
        <v>0</v>
      </c>
      <c r="DS58" s="23">
        <f t="shared" si="40"/>
        <v>0</v>
      </c>
      <c r="DT58" s="23">
        <f t="shared" si="41"/>
        <v>0</v>
      </c>
      <c r="DU58" s="23">
        <f t="shared" si="42"/>
        <v>0</v>
      </c>
      <c r="DV58" s="482"/>
      <c r="DW58" s="2" t="str">
        <f t="shared" si="55"/>
        <v>Experimental Design</v>
      </c>
      <c r="DX58" s="23">
        <f>SCIENCE!$AZ$7</f>
        <v>0</v>
      </c>
      <c r="DY58" s="23">
        <f>SCIENCE!$AZ$48</f>
        <v>0</v>
      </c>
      <c r="DZ58" s="23">
        <f>SCIENCE!$AZ$89</f>
        <v>0</v>
      </c>
      <c r="EA58" s="23">
        <f>SCIENCE!$AZ$130</f>
        <v>0</v>
      </c>
      <c r="EB58" s="23">
        <f>SCIENCE!$AZ$171</f>
        <v>0</v>
      </c>
      <c r="EC58" s="23">
        <f>SCIENCE!$AZ$212</f>
        <v>0</v>
      </c>
      <c r="ED58" s="23">
        <f>SCIENCE!$AZ$253</f>
        <v>0</v>
      </c>
      <c r="EE58" s="23">
        <f>SCIENCE!$AZ$294</f>
        <v>0</v>
      </c>
      <c r="EF58" s="23">
        <f>SCIENCE!$AZ$335</f>
        <v>0</v>
      </c>
      <c r="EG58" s="23">
        <f>SCIENCE!$AZ$376</f>
        <v>0</v>
      </c>
      <c r="EH58" s="23">
        <f>SCIENCE!$AZ$417</f>
        <v>0</v>
      </c>
      <c r="EI58" s="23">
        <f>SCIENCE!$AZ$458</f>
        <v>0</v>
      </c>
      <c r="EJ58" s="23">
        <f>SCIENCE!$AZ$499</f>
        <v>0</v>
      </c>
      <c r="EK58" s="23">
        <f>SCIENCE!$AZ$540</f>
        <v>0</v>
      </c>
      <c r="EL58" s="23">
        <f>SCIENCE!$AZ$581</f>
        <v>0</v>
      </c>
      <c r="EM58" s="23">
        <f>SCIENCE!$AZ$622</f>
        <v>0</v>
      </c>
      <c r="EN58" s="23">
        <f>SCIENCE!$AZ$663</f>
        <v>0</v>
      </c>
      <c r="EO58" s="23">
        <f>SCIENCE!$AZ$704</f>
        <v>0</v>
      </c>
      <c r="EP58" s="23">
        <f>SCIENCE!$AZ$745</f>
        <v>0</v>
      </c>
      <c r="EQ58" s="23">
        <f>SCIENCE!$AZ$786</f>
        <v>0</v>
      </c>
      <c r="ER58" s="23">
        <f>SCIENCE!$AZ$827</f>
        <v>0</v>
      </c>
      <c r="ES58" s="23">
        <f>SCIENCE!$AZ$868</f>
        <v>0</v>
      </c>
      <c r="ET58" s="23">
        <f>SCIENCE!$AZ$909</f>
        <v>0</v>
      </c>
      <c r="EU58" s="482"/>
      <c r="FA58" s="30"/>
      <c r="FB58" s="458" t="s">
        <v>240</v>
      </c>
      <c r="FC58" s="459"/>
      <c r="FD58" s="460"/>
      <c r="FE58" s="480" t="s">
        <v>242</v>
      </c>
      <c r="FF58" s="481"/>
      <c r="FG58" s="30" t="s">
        <v>254</v>
      </c>
      <c r="FJ58" s="16" t="s">
        <v>353</v>
      </c>
    </row>
    <row r="59" spans="2:186" x14ac:dyDescent="0.45">
      <c r="B59" t="str">
        <f t="shared" si="63"/>
        <v>ACT Passage 1</v>
      </c>
      <c r="C59" s="23">
        <f>IF(ISNUMBER(SEARCH("A",$C$4)),READ!AK7,0)</f>
        <v>0</v>
      </c>
      <c r="D59" s="23">
        <f>IF(ISNUMBER(SEARCH("A",$D$4)),READ!AK60,0)</f>
        <v>0</v>
      </c>
      <c r="E59" s="23">
        <f>IF(ISNUMBER(SEARCH("A",$E$4)),READ!AK113,0)</f>
        <v>0</v>
      </c>
      <c r="F59" s="23">
        <f>IF(ISNUMBER(SEARCH("A",$F$4)),READ!AK166,0)</f>
        <v>0</v>
      </c>
      <c r="G59" s="23">
        <f>IF(ISNUMBER(SEARCH("A",$G$4)),READ!AK219,0)</f>
        <v>0</v>
      </c>
      <c r="H59" s="23">
        <f>IF(ISNUMBER(SEARCH("A",$H$4)),READ!AK272,0)</f>
        <v>0</v>
      </c>
      <c r="I59" s="23">
        <f>IF(ISNUMBER(SEARCH("A",$I$4)),READ!AK325,0)</f>
        <v>0</v>
      </c>
      <c r="J59" s="23">
        <f>IF(ISNUMBER(SEARCH("A",$J$4)),READ!AK378,0)</f>
        <v>0</v>
      </c>
      <c r="K59" s="23">
        <f>IF(ISNUMBER(SEARCH("A",$K$4)),READ!AK431,0)</f>
        <v>0</v>
      </c>
      <c r="L59" s="23">
        <f>IF(ISNUMBER(SEARCH("A",$L$4)),READ!AK484,0)</f>
        <v>0</v>
      </c>
      <c r="M59" s="23">
        <f>IF(ISNUMBER(SEARCH("A",$M$4)),READ!AK537,0)</f>
        <v>0</v>
      </c>
      <c r="N59" s="23">
        <f>IF(ISNUMBER(SEARCH("A",$N$4)),READ!AK590,0)</f>
        <v>0</v>
      </c>
      <c r="O59" s="23">
        <f>IF(ISNUMBER(SEARCH("A",$O$4)),READ!AK643,0)</f>
        <v>0</v>
      </c>
      <c r="P59" s="23">
        <f>IF(ISNUMBER(SEARCH("A",$P$4)),READ!AK696,0)</f>
        <v>0</v>
      </c>
      <c r="Q59" s="23">
        <f>IF(ISNUMBER(SEARCH("A",$Q$4)),READ!AK749,0)</f>
        <v>0</v>
      </c>
      <c r="R59" s="23">
        <f>IF(ISNUMBER(SEARCH("A",$R$4)),READ!AK802,0)</f>
        <v>0</v>
      </c>
      <c r="S59" s="23">
        <f>IF(ISNUMBER(SEARCH("A",$S$4)),READ!AK855,0)</f>
        <v>0</v>
      </c>
      <c r="T59" s="23">
        <f>IF(ISNUMBER(SEARCH("A",$T$4)),READ!AK908,0)</f>
        <v>0</v>
      </c>
      <c r="U59" s="23">
        <f>IF(ISNUMBER(SEARCH("A",$U$4)),READ!AK961,0)</f>
        <v>0</v>
      </c>
      <c r="V59" s="23">
        <f>IF(ISNUMBER(SEARCH("A",$V$4)),READ!AK1014,0)</f>
        <v>0</v>
      </c>
      <c r="W59" s="23">
        <f>IF(ISNUMBER(SEARCH("A",$W$4)),READ!AK1067,0)</f>
        <v>0</v>
      </c>
      <c r="X59" s="23">
        <f>IF(ISNUMBER(SEARCH("A",$X$4)),READ!AK1120,0)</f>
        <v>0</v>
      </c>
      <c r="Y59" s="23">
        <f>IF(ISNUMBER(SEARCH("A",$Y$4)),READ!AK1173,0)</f>
        <v>0</v>
      </c>
      <c r="Z59" s="482"/>
      <c r="AA59" t="str">
        <f t="shared" si="64"/>
        <v>Punctuation</v>
      </c>
      <c r="AB59" s="23">
        <f>WRITE!$AU$7</f>
        <v>0</v>
      </c>
      <c r="AC59" s="23">
        <f>WRITE!$AU$83</f>
        <v>0</v>
      </c>
      <c r="AD59" s="23">
        <f>WRITE!$AU$159</f>
        <v>0</v>
      </c>
      <c r="AE59" s="23">
        <f>WRITE!$AU$235</f>
        <v>0</v>
      </c>
      <c r="AF59" s="23">
        <f>WRITE!$AU$311</f>
        <v>0</v>
      </c>
      <c r="AG59" s="23">
        <f>WRITE!$AU$387</f>
        <v>0</v>
      </c>
      <c r="AH59" s="23">
        <f>WRITE!$AU$463</f>
        <v>0</v>
      </c>
      <c r="AI59" s="23">
        <f>WRITE!$AU$539</f>
        <v>0</v>
      </c>
      <c r="AJ59" s="23">
        <f>WRITE!$AU$615</f>
        <v>0</v>
      </c>
      <c r="AK59" s="23">
        <f>WRITE!$AU$691</f>
        <v>0</v>
      </c>
      <c r="AL59" s="23">
        <f>WRITE!$AU$767</f>
        <v>0</v>
      </c>
      <c r="AM59" s="23">
        <f>WRITE!$AU$843</f>
        <v>0</v>
      </c>
      <c r="AN59" s="23">
        <f>WRITE!$AU$919</f>
        <v>0</v>
      </c>
      <c r="AO59" s="23">
        <f>WRITE!$AU$995</f>
        <v>0</v>
      </c>
      <c r="AP59" s="23">
        <f>WRITE!$AU$1071</f>
        <v>0</v>
      </c>
      <c r="AQ59" s="23">
        <f>WRITE!$AU$1147</f>
        <v>0</v>
      </c>
      <c r="AR59" s="23">
        <f>WRITE!$AU$1223</f>
        <v>0</v>
      </c>
      <c r="AS59" s="23">
        <f>WRITE!$AU$1299</f>
        <v>0</v>
      </c>
      <c r="AT59" s="23">
        <f>WRITE!$AU$1375</f>
        <v>0</v>
      </c>
      <c r="AU59" s="23">
        <f>WRITE!$AU$1451</f>
        <v>0</v>
      </c>
      <c r="AV59" s="23">
        <f>WRITE!$AU$1527</f>
        <v>0</v>
      </c>
      <c r="AW59" s="23">
        <f>WRITE!$AU$1603</f>
        <v>0</v>
      </c>
      <c r="AX59" s="23">
        <f>WRITE!$AU$1679</f>
        <v>0</v>
      </c>
      <c r="AY59" s="482"/>
      <c r="AZ59" t="s">
        <v>440</v>
      </c>
      <c r="BA59" s="23">
        <f>MATH!$DJ$6</f>
        <v>0</v>
      </c>
      <c r="BB59" s="23">
        <f>MATH!$DJ$87</f>
        <v>0</v>
      </c>
      <c r="BC59" s="23">
        <f>MATH!$DJ$168</f>
        <v>0</v>
      </c>
      <c r="BD59" s="23">
        <f>MATH!$DJ$249</f>
        <v>0</v>
      </c>
      <c r="BE59" s="23">
        <f>MATH!$DJ$330</f>
        <v>0</v>
      </c>
      <c r="BF59" s="23">
        <f>MATH!$DJ$411</f>
        <v>0</v>
      </c>
      <c r="BG59" s="23">
        <f>MATH!$DJ$492</f>
        <v>0</v>
      </c>
      <c r="BH59" s="23">
        <f>MATH!$DJ$573</f>
        <v>0</v>
      </c>
      <c r="BI59" s="23">
        <f>MATH!$DJ$654</f>
        <v>0</v>
      </c>
      <c r="BJ59" s="23">
        <f>MATH!$DJ$735</f>
        <v>0</v>
      </c>
      <c r="BK59" s="23">
        <f>MATH!$DJ$816</f>
        <v>0</v>
      </c>
      <c r="BL59" s="23">
        <f>MATH!$DJ$897</f>
        <v>0</v>
      </c>
      <c r="BM59" s="23">
        <f>MATH!$DJ$978</f>
        <v>0</v>
      </c>
      <c r="BN59" s="23">
        <f>MATH!$DJ$1059</f>
        <v>0</v>
      </c>
      <c r="BO59" s="23">
        <f>MATH!$DJ$1140</f>
        <v>0</v>
      </c>
      <c r="BP59" s="23">
        <f>MATH!$DJ$1221</f>
        <v>0</v>
      </c>
      <c r="BQ59" s="23">
        <f>MATH!$DJ$1302</f>
        <v>0</v>
      </c>
      <c r="BR59" s="23">
        <f>MATH!$DJ$1383</f>
        <v>0</v>
      </c>
      <c r="BS59" s="23">
        <f>MATH!$DJ$1464</f>
        <v>0</v>
      </c>
      <c r="BT59" s="23">
        <f>MATH!$DJ$1545</f>
        <v>0</v>
      </c>
      <c r="BU59" s="23">
        <f>MATH!$DJ$1626</f>
        <v>0</v>
      </c>
      <c r="BV59" s="23">
        <f>MATH!$DJ$1707</f>
        <v>0</v>
      </c>
      <c r="BW59" s="23">
        <f>MATH!$DJ$1788</f>
        <v>0</v>
      </c>
      <c r="BX59" s="482"/>
      <c r="BY59" t="str">
        <f t="shared" si="17"/>
        <v>Logic</v>
      </c>
      <c r="BZ59" s="23">
        <f>MATH!$DJ$66</f>
        <v>0</v>
      </c>
      <c r="CA59" s="23">
        <f>MATH!$DJ$147</f>
        <v>0</v>
      </c>
      <c r="CB59" s="23">
        <f>MATH!$DJ$228</f>
        <v>0</v>
      </c>
      <c r="CC59" s="23">
        <f>MATH!$DJ$309</f>
        <v>0</v>
      </c>
      <c r="CD59" s="23">
        <f>MATH!$DJ$390</f>
        <v>0</v>
      </c>
      <c r="CE59" s="23">
        <f>MATH!$DJ$471</f>
        <v>0</v>
      </c>
      <c r="CF59" s="23">
        <f>MATH!$DJ$552</f>
        <v>0</v>
      </c>
      <c r="CG59" s="23">
        <f>MATH!$DJ$633</f>
        <v>0</v>
      </c>
      <c r="CH59" s="23">
        <f>MATH!$DJ$714</f>
        <v>0</v>
      </c>
      <c r="CI59" s="23">
        <f>MATH!$DJ$795</f>
        <v>0</v>
      </c>
      <c r="CJ59" s="23">
        <f>MATH!$DJ$876</f>
        <v>0</v>
      </c>
      <c r="CK59" s="23">
        <f>MATH!$DJ$957</f>
        <v>0</v>
      </c>
      <c r="CL59" s="23">
        <f>MATH!$DJ$1038</f>
        <v>0</v>
      </c>
      <c r="CM59" s="23">
        <f>MATH!$DJ$1119</f>
        <v>0</v>
      </c>
      <c r="CN59" s="23">
        <f>MATH!$DJ$1200</f>
        <v>0</v>
      </c>
      <c r="CO59" s="23">
        <f>MATH!$DJ$1281</f>
        <v>0</v>
      </c>
      <c r="CP59" s="23">
        <f>MATH!$DJ$1362</f>
        <v>0</v>
      </c>
      <c r="CQ59" s="23">
        <f>MATH!$DJ$1443</f>
        <v>0</v>
      </c>
      <c r="CR59" s="23">
        <f>MATH!$DJ$1524</f>
        <v>0</v>
      </c>
      <c r="CS59" s="23">
        <f>MATH!$DJ$1605</f>
        <v>0</v>
      </c>
      <c r="CT59" s="23">
        <f>MATH!$DJ$1686</f>
        <v>0</v>
      </c>
      <c r="CU59" s="23">
        <f>MATH!$DJ$1767</f>
        <v>0</v>
      </c>
      <c r="CV59" s="23">
        <f>MATH!$DJ$1848</f>
        <v>0</v>
      </c>
      <c r="CW59" s="482"/>
      <c r="CX59" t="str">
        <f t="shared" si="19"/>
        <v>Logic</v>
      </c>
      <c r="CY59" s="23">
        <f t="shared" si="20"/>
        <v>0</v>
      </c>
      <c r="CZ59" s="23">
        <f t="shared" si="21"/>
        <v>0</v>
      </c>
      <c r="DA59" s="23">
        <f t="shared" si="22"/>
        <v>0</v>
      </c>
      <c r="DB59" s="23">
        <f t="shared" si="23"/>
        <v>0</v>
      </c>
      <c r="DC59" s="23">
        <f t="shared" si="24"/>
        <v>0</v>
      </c>
      <c r="DD59" s="23">
        <f t="shared" si="25"/>
        <v>0</v>
      </c>
      <c r="DE59" s="23">
        <f t="shared" si="26"/>
        <v>0</v>
      </c>
      <c r="DF59" s="23">
        <f t="shared" si="27"/>
        <v>0</v>
      </c>
      <c r="DG59" s="23">
        <f t="shared" si="28"/>
        <v>0</v>
      </c>
      <c r="DH59" s="23">
        <f t="shared" si="29"/>
        <v>0</v>
      </c>
      <c r="DI59" s="23">
        <f t="shared" si="30"/>
        <v>0</v>
      </c>
      <c r="DJ59" s="23">
        <f t="shared" si="31"/>
        <v>0</v>
      </c>
      <c r="DK59" s="23">
        <f t="shared" si="32"/>
        <v>0</v>
      </c>
      <c r="DL59" s="23">
        <f t="shared" si="33"/>
        <v>0</v>
      </c>
      <c r="DM59" s="23">
        <f t="shared" si="34"/>
        <v>0</v>
      </c>
      <c r="DN59" s="23">
        <f t="shared" si="35"/>
        <v>0</v>
      </c>
      <c r="DO59" s="23">
        <f t="shared" si="36"/>
        <v>0</v>
      </c>
      <c r="DP59" s="23">
        <f t="shared" si="37"/>
        <v>0</v>
      </c>
      <c r="DQ59" s="23">
        <f t="shared" si="38"/>
        <v>0</v>
      </c>
      <c r="DR59" s="23">
        <f t="shared" si="39"/>
        <v>0</v>
      </c>
      <c r="DS59" s="23">
        <f t="shared" si="40"/>
        <v>0</v>
      </c>
      <c r="DT59" s="23">
        <f t="shared" si="41"/>
        <v>0</v>
      </c>
      <c r="DU59" s="23">
        <f t="shared" si="42"/>
        <v>0</v>
      </c>
      <c r="DV59" s="482"/>
      <c r="DW59" s="2" t="str">
        <f t="shared" si="55"/>
        <v>Hypothetical Experiment</v>
      </c>
      <c r="DX59" s="23">
        <f>SCIENCE!$BA$7</f>
        <v>0</v>
      </c>
      <c r="DY59" s="23">
        <f>SCIENCE!$BA$48</f>
        <v>0</v>
      </c>
      <c r="DZ59" s="23">
        <f>SCIENCE!$BA$89</f>
        <v>0</v>
      </c>
      <c r="EA59" s="23">
        <f>SCIENCE!$BA$130</f>
        <v>0</v>
      </c>
      <c r="EB59" s="23">
        <f>SCIENCE!$BA$171</f>
        <v>0</v>
      </c>
      <c r="EC59" s="23">
        <f>SCIENCE!$BA$212</f>
        <v>0</v>
      </c>
      <c r="ED59" s="23">
        <f>SCIENCE!$BA$253</f>
        <v>0</v>
      </c>
      <c r="EE59" s="23">
        <f>SCIENCE!$BA$294</f>
        <v>0</v>
      </c>
      <c r="EF59" s="23">
        <f>SCIENCE!$BA$335</f>
        <v>0</v>
      </c>
      <c r="EG59" s="23">
        <f>SCIENCE!$BA$376</f>
        <v>0</v>
      </c>
      <c r="EH59" s="23">
        <f>SCIENCE!$BA$417</f>
        <v>0</v>
      </c>
      <c r="EI59" s="23">
        <f>SCIENCE!$BA$458</f>
        <v>0</v>
      </c>
      <c r="EJ59" s="23">
        <f>SCIENCE!$BA$499</f>
        <v>0</v>
      </c>
      <c r="EK59" s="23">
        <f>SCIENCE!$BA$540</f>
        <v>0</v>
      </c>
      <c r="EL59" s="23">
        <f>SCIENCE!$BA$581</f>
        <v>0</v>
      </c>
      <c r="EM59" s="23">
        <f>SCIENCE!$BA$622</f>
        <v>0</v>
      </c>
      <c r="EN59" s="23">
        <f>SCIENCE!$BA$663</f>
        <v>0</v>
      </c>
      <c r="EO59" s="23">
        <f>SCIENCE!$BA$704</f>
        <v>0</v>
      </c>
      <c r="EP59" s="23">
        <f>SCIENCE!$BA$745</f>
        <v>0</v>
      </c>
      <c r="EQ59" s="23">
        <f>SCIENCE!$BA$786</f>
        <v>0</v>
      </c>
      <c r="ER59" s="23">
        <f>SCIENCE!$BA$827</f>
        <v>0</v>
      </c>
      <c r="ES59" s="23">
        <f>SCIENCE!$BA$868</f>
        <v>0</v>
      </c>
      <c r="ET59" s="23">
        <f>SCIENCE!$BA$909</f>
        <v>0</v>
      </c>
      <c r="EU59" s="482"/>
      <c r="FA59" s="75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5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5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26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1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4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76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3">
        <f>COLUMNS(FJ44:GF44)-COUNTBLANK(FJ44:GF44)</f>
        <v>0</v>
      </c>
      <c r="FK59" s="23" t="str">
        <f>IF(FJ59&lt;&gt;0,AVERAGE(FJ44:GF44),"")</f>
        <v/>
      </c>
      <c r="FL59" s="23">
        <v>36</v>
      </c>
      <c r="FM59" s="98" t="str">
        <f>IF(FJ59&lt;&gt;0,FJ59*FK59/FL59,"")</f>
        <v/>
      </c>
      <c r="FT59" s="25" t="e">
        <f>ROUND(FM59*100,0)</f>
        <v>#VALUE!</v>
      </c>
      <c r="FU59" s="99" t="e">
        <f>IF(FV59&lt;&gt;"",FT59,"")</f>
        <v>#VALUE!</v>
      </c>
      <c r="FV59" s="23" t="e">
        <f>IF(FT59&gt;FT52,"ACT","")</f>
        <v>#VALUE!</v>
      </c>
      <c r="GB59" s="86" t="s">
        <v>260</v>
      </c>
      <c r="GC59" s="86" t="s">
        <v>353</v>
      </c>
      <c r="GD59" s="86" t="s">
        <v>355</v>
      </c>
    </row>
    <row r="60" spans="2:186" x14ac:dyDescent="0.45">
      <c r="B60" t="str">
        <f t="shared" si="63"/>
        <v>ACT Passage 2</v>
      </c>
      <c r="C60" s="23">
        <f>IF(ISNUMBER(SEARCH("A",$C$4)),READ!AL7,0)</f>
        <v>0</v>
      </c>
      <c r="D60" s="23">
        <f>IF(ISNUMBER(SEARCH("A",$D$4)),READ!AL60,0)</f>
        <v>0</v>
      </c>
      <c r="E60" s="23">
        <f>IF(ISNUMBER(SEARCH("A",$E$4)),READ!AL113,0)</f>
        <v>0</v>
      </c>
      <c r="F60" s="23">
        <f>IF(ISNUMBER(SEARCH("A",$F$4)),READ!AL166,0)</f>
        <v>0</v>
      </c>
      <c r="G60" s="23">
        <f>IF(ISNUMBER(SEARCH("A",$G$4)),READ!AL219,0)</f>
        <v>0</v>
      </c>
      <c r="H60" s="23">
        <f>IF(ISNUMBER(SEARCH("A",$H$4)),READ!AL272,0)</f>
        <v>0</v>
      </c>
      <c r="I60" s="23">
        <f>IF(ISNUMBER(SEARCH("A",$I$4)),READ!AL325,0)</f>
        <v>0</v>
      </c>
      <c r="J60" s="23">
        <f>IF(ISNUMBER(SEARCH("A",$J$4)),READ!AL378,0)</f>
        <v>0</v>
      </c>
      <c r="K60" s="23">
        <f>IF(ISNUMBER(SEARCH("A",$K$4)),READ!AL431,0)</f>
        <v>0</v>
      </c>
      <c r="L60" s="23">
        <f>IF(ISNUMBER(SEARCH("A",$L$4)),READ!AL484,0)</f>
        <v>0</v>
      </c>
      <c r="M60" s="23">
        <f>IF(ISNUMBER(SEARCH("A",$M$4)),READ!AL537,0)</f>
        <v>0</v>
      </c>
      <c r="N60" s="23">
        <f>IF(ISNUMBER(SEARCH("A",$N$4)),READ!AL590,0)</f>
        <v>0</v>
      </c>
      <c r="O60" s="23">
        <f>IF(ISNUMBER(SEARCH("A",$O$4)),READ!AL643,0)</f>
        <v>0</v>
      </c>
      <c r="P60" s="23">
        <f>IF(ISNUMBER(SEARCH("A",$P$4)),READ!AL696,0)</f>
        <v>0</v>
      </c>
      <c r="Q60" s="23">
        <f>IF(ISNUMBER(SEARCH("A",$Q$4)),READ!AL749,0)</f>
        <v>0</v>
      </c>
      <c r="R60" s="23">
        <f>IF(ISNUMBER(SEARCH("A",$R$4)),READ!AL802,0)</f>
        <v>0</v>
      </c>
      <c r="S60" s="23">
        <f>IF(ISNUMBER(SEARCH("A",$S$4)),READ!AL855,0)</f>
        <v>0</v>
      </c>
      <c r="T60" s="23">
        <f>IF(ISNUMBER(SEARCH("A",$T$4)),READ!AL908,0)</f>
        <v>0</v>
      </c>
      <c r="U60" s="23">
        <f>IF(ISNUMBER(SEARCH("A",$U$4)),READ!AL961,0)</f>
        <v>0</v>
      </c>
      <c r="V60" s="23">
        <f>IF(ISNUMBER(SEARCH("A",$V$4)),READ!AL1014,0)</f>
        <v>0</v>
      </c>
      <c r="W60" s="23">
        <f>IF(ISNUMBER(SEARCH("A",$W$4)),READ!AL1067,0)</f>
        <v>0</v>
      </c>
      <c r="X60" s="23">
        <f>IF(ISNUMBER(SEARCH("A",$X$4)),READ!AL1120,0)</f>
        <v>0</v>
      </c>
      <c r="Y60" s="23">
        <f>IF(ISNUMBER(SEARCH("A",$Y$4)),READ!AL1173,0)</f>
        <v>0</v>
      </c>
      <c r="Z60" s="482"/>
      <c r="AA60" t="str">
        <f t="shared" si="64"/>
        <v>Apostrophes</v>
      </c>
      <c r="AB60" s="23">
        <f>WRITE!$AV$7</f>
        <v>0</v>
      </c>
      <c r="AC60" s="23">
        <f>WRITE!$AV$83</f>
        <v>0</v>
      </c>
      <c r="AD60" s="23">
        <f>WRITE!$AV$159</f>
        <v>0</v>
      </c>
      <c r="AE60" s="23">
        <f>WRITE!$AV$235</f>
        <v>0</v>
      </c>
      <c r="AF60" s="23">
        <f>WRITE!$AV$311</f>
        <v>0</v>
      </c>
      <c r="AG60" s="23">
        <f>WRITE!$AV$387</f>
        <v>0</v>
      </c>
      <c r="AH60" s="23">
        <f>WRITE!$AV$463</f>
        <v>0</v>
      </c>
      <c r="AI60" s="23">
        <f>WRITE!$AV$539</f>
        <v>0</v>
      </c>
      <c r="AJ60" s="23">
        <f>WRITE!$AV$615</f>
        <v>0</v>
      </c>
      <c r="AK60" s="23">
        <f>WRITE!$AV$691</f>
        <v>0</v>
      </c>
      <c r="AL60" s="23">
        <f>WRITE!$AV$767</f>
        <v>0</v>
      </c>
      <c r="AM60" s="23">
        <f>WRITE!$AV$843</f>
        <v>0</v>
      </c>
      <c r="AN60" s="23">
        <f>WRITE!$AV$919</f>
        <v>0</v>
      </c>
      <c r="AO60" s="23">
        <f>WRITE!$AV$995</f>
        <v>0</v>
      </c>
      <c r="AP60" s="23">
        <f>WRITE!$AV$1071</f>
        <v>0</v>
      </c>
      <c r="AQ60" s="23">
        <f>WRITE!$AV$1147</f>
        <v>0</v>
      </c>
      <c r="AR60" s="23">
        <f>WRITE!$AV$1223</f>
        <v>0</v>
      </c>
      <c r="AS60" s="23">
        <f>WRITE!$AV$1299</f>
        <v>0</v>
      </c>
      <c r="AT60" s="23">
        <f>WRITE!$AV$1375</f>
        <v>0</v>
      </c>
      <c r="AU60" s="23">
        <f>WRITE!$AV$1451</f>
        <v>0</v>
      </c>
      <c r="AV60" s="23">
        <f>WRITE!$AV$1527</f>
        <v>0</v>
      </c>
      <c r="AW60" s="23">
        <f>WRITE!$AV$1603</f>
        <v>0</v>
      </c>
      <c r="AX60" s="23">
        <f>WRITE!$AV$1679</f>
        <v>0</v>
      </c>
      <c r="AY60" s="482"/>
      <c r="AZ60" t="s">
        <v>81</v>
      </c>
      <c r="BA60" s="23">
        <f>MATH!$DK$6</f>
        <v>0</v>
      </c>
      <c r="BB60" s="23">
        <f>MATH!$DK$87</f>
        <v>0</v>
      </c>
      <c r="BC60" s="23">
        <f>MATH!$DK$168</f>
        <v>0</v>
      </c>
      <c r="BD60" s="23">
        <f>MATH!$DK$249</f>
        <v>0</v>
      </c>
      <c r="BE60" s="23">
        <f>MATH!$DK$330</f>
        <v>0</v>
      </c>
      <c r="BF60" s="23">
        <f>MATH!$DK$411</f>
        <v>0</v>
      </c>
      <c r="BG60" s="23">
        <f>MATH!$DK$492</f>
        <v>0</v>
      </c>
      <c r="BH60" s="23">
        <f>MATH!$DK$573</f>
        <v>0</v>
      </c>
      <c r="BI60" s="23">
        <f>MATH!$DK$654</f>
        <v>0</v>
      </c>
      <c r="BJ60" s="23">
        <f>MATH!$DK$735</f>
        <v>0</v>
      </c>
      <c r="BK60" s="23">
        <f>MATH!$DK$816</f>
        <v>0</v>
      </c>
      <c r="BL60" s="23">
        <f>MATH!$DK$897</f>
        <v>0</v>
      </c>
      <c r="BM60" s="23">
        <f>MATH!$DK$978</f>
        <v>0</v>
      </c>
      <c r="BN60" s="23">
        <f>MATH!$DK$1059</f>
        <v>0</v>
      </c>
      <c r="BO60" s="23">
        <f>MATH!$DK$1140</f>
        <v>0</v>
      </c>
      <c r="BP60" s="23">
        <f>MATH!$DK$1221</f>
        <v>0</v>
      </c>
      <c r="BQ60" s="23">
        <f>MATH!$DK$1302</f>
        <v>0</v>
      </c>
      <c r="BR60" s="23">
        <f>MATH!$DK$1383</f>
        <v>0</v>
      </c>
      <c r="BS60" s="23">
        <f>MATH!$DK$1464</f>
        <v>0</v>
      </c>
      <c r="BT60" s="23">
        <f>MATH!$DK$1545</f>
        <v>0</v>
      </c>
      <c r="BU60" s="23">
        <f>MATH!$DK$1626</f>
        <v>0</v>
      </c>
      <c r="BV60" s="23">
        <f>MATH!$DK$1707</f>
        <v>0</v>
      </c>
      <c r="BW60" s="23">
        <f>MATH!$DK$1788</f>
        <v>0</v>
      </c>
      <c r="BX60" s="482"/>
      <c r="BY60" t="str">
        <f t="shared" si="17"/>
        <v>Fractions</v>
      </c>
      <c r="BZ60" s="23">
        <f>MATH!$DK$66</f>
        <v>0</v>
      </c>
      <c r="CA60" s="23">
        <f>MATH!$DK$147</f>
        <v>0</v>
      </c>
      <c r="CB60" s="23">
        <f>MATH!$DK$228</f>
        <v>0</v>
      </c>
      <c r="CC60" s="23">
        <f>MATH!$DK$309</f>
        <v>0</v>
      </c>
      <c r="CD60" s="23">
        <f>MATH!$DK$390</f>
        <v>0</v>
      </c>
      <c r="CE60" s="23">
        <f>MATH!$DK$471</f>
        <v>0</v>
      </c>
      <c r="CF60" s="23">
        <f>MATH!$DK$552</f>
        <v>0</v>
      </c>
      <c r="CG60" s="23">
        <f>MATH!$DK$633</f>
        <v>0</v>
      </c>
      <c r="CH60" s="23">
        <f>MATH!$DK$714</f>
        <v>0</v>
      </c>
      <c r="CI60" s="23">
        <f>MATH!$DK$795</f>
        <v>0</v>
      </c>
      <c r="CJ60" s="23">
        <f>MATH!$DK$876</f>
        <v>0</v>
      </c>
      <c r="CK60" s="23">
        <f>MATH!$DK$957</f>
        <v>0</v>
      </c>
      <c r="CL60" s="23">
        <f>MATH!$DK$1038</f>
        <v>0</v>
      </c>
      <c r="CM60" s="23">
        <f>MATH!$DK$1119</f>
        <v>0</v>
      </c>
      <c r="CN60" s="23">
        <f>MATH!$DK$1200</f>
        <v>0</v>
      </c>
      <c r="CO60" s="23">
        <f>MATH!$DK$1281</f>
        <v>0</v>
      </c>
      <c r="CP60" s="23">
        <f>MATH!$DK$1362</f>
        <v>0</v>
      </c>
      <c r="CQ60" s="23">
        <f>MATH!$DK$1443</f>
        <v>0</v>
      </c>
      <c r="CR60" s="23">
        <f>MATH!$DK$1524</f>
        <v>0</v>
      </c>
      <c r="CS60" s="23">
        <f>MATH!$DK$1605</f>
        <v>0</v>
      </c>
      <c r="CT60" s="23">
        <f>MATH!$DK$1686</f>
        <v>0</v>
      </c>
      <c r="CU60" s="23">
        <f>MATH!$DK$1767</f>
        <v>0</v>
      </c>
      <c r="CV60" s="23">
        <f>MATH!$DK$1848</f>
        <v>0</v>
      </c>
      <c r="CW60" s="482"/>
      <c r="CX60" t="str">
        <f t="shared" si="19"/>
        <v>Fractions</v>
      </c>
      <c r="CY60" s="23">
        <f t="shared" si="20"/>
        <v>0</v>
      </c>
      <c r="CZ60" s="23">
        <f t="shared" si="21"/>
        <v>0</v>
      </c>
      <c r="DA60" s="23">
        <f t="shared" si="22"/>
        <v>0</v>
      </c>
      <c r="DB60" s="23">
        <f t="shared" si="23"/>
        <v>0</v>
      </c>
      <c r="DC60" s="23">
        <f t="shared" si="24"/>
        <v>0</v>
      </c>
      <c r="DD60" s="23">
        <f t="shared" si="25"/>
        <v>0</v>
      </c>
      <c r="DE60" s="23">
        <f t="shared" si="26"/>
        <v>0</v>
      </c>
      <c r="DF60" s="23">
        <f t="shared" si="27"/>
        <v>0</v>
      </c>
      <c r="DG60" s="23">
        <f t="shared" si="28"/>
        <v>0</v>
      </c>
      <c r="DH60" s="23">
        <f t="shared" si="29"/>
        <v>0</v>
      </c>
      <c r="DI60" s="23">
        <f t="shared" si="30"/>
        <v>0</v>
      </c>
      <c r="DJ60" s="23">
        <f t="shared" si="31"/>
        <v>0</v>
      </c>
      <c r="DK60" s="23">
        <f t="shared" si="32"/>
        <v>0</v>
      </c>
      <c r="DL60" s="23">
        <f t="shared" si="33"/>
        <v>0</v>
      </c>
      <c r="DM60" s="23">
        <f t="shared" si="34"/>
        <v>0</v>
      </c>
      <c r="DN60" s="23">
        <f t="shared" si="35"/>
        <v>0</v>
      </c>
      <c r="DO60" s="23">
        <f t="shared" si="36"/>
        <v>0</v>
      </c>
      <c r="DP60" s="23">
        <f t="shared" si="37"/>
        <v>0</v>
      </c>
      <c r="DQ60" s="23">
        <f t="shared" si="38"/>
        <v>0</v>
      </c>
      <c r="DR60" s="23">
        <f t="shared" si="39"/>
        <v>0</v>
      </c>
      <c r="DS60" s="23">
        <f t="shared" si="40"/>
        <v>0</v>
      </c>
      <c r="DT60" s="23">
        <f t="shared" si="41"/>
        <v>0</v>
      </c>
      <c r="DU60" s="23">
        <f t="shared" si="42"/>
        <v>0</v>
      </c>
      <c r="DV60" s="482"/>
      <c r="DW60" s="2" t="str">
        <f t="shared" si="55"/>
        <v>Interpreting Experiment</v>
      </c>
      <c r="DX60" s="23">
        <f>SCIENCE!$BB$7</f>
        <v>0</v>
      </c>
      <c r="DY60" s="23">
        <f>SCIENCE!$BB$48</f>
        <v>0</v>
      </c>
      <c r="DZ60" s="23">
        <f>SCIENCE!$BB$89</f>
        <v>0</v>
      </c>
      <c r="EA60" s="23">
        <f>SCIENCE!$BB$130</f>
        <v>0</v>
      </c>
      <c r="EB60" s="23">
        <f>SCIENCE!$BB$171</f>
        <v>0</v>
      </c>
      <c r="EC60" s="23">
        <f>SCIENCE!$BB$212</f>
        <v>0</v>
      </c>
      <c r="ED60" s="23">
        <f>SCIENCE!$BB$253</f>
        <v>0</v>
      </c>
      <c r="EE60" s="23">
        <f>SCIENCE!$BB$294</f>
        <v>0</v>
      </c>
      <c r="EF60" s="23">
        <f>SCIENCE!$BB$335</f>
        <v>0</v>
      </c>
      <c r="EG60" s="23">
        <f>SCIENCE!$BB$376</f>
        <v>0</v>
      </c>
      <c r="EH60" s="23">
        <f>SCIENCE!$BB$417</f>
        <v>0</v>
      </c>
      <c r="EI60" s="23">
        <f>SCIENCE!$BB$458</f>
        <v>0</v>
      </c>
      <c r="EJ60" s="23">
        <f>SCIENCE!$BB$499</f>
        <v>0</v>
      </c>
      <c r="EK60" s="23">
        <f>SCIENCE!$BB$540</f>
        <v>0</v>
      </c>
      <c r="EL60" s="23">
        <f>SCIENCE!$BB$581</f>
        <v>0</v>
      </c>
      <c r="EM60" s="23">
        <f>SCIENCE!$BB$622</f>
        <v>0</v>
      </c>
      <c r="EN60" s="23">
        <f>SCIENCE!$BB$663</f>
        <v>0</v>
      </c>
      <c r="EO60" s="23">
        <f>SCIENCE!$BB$704</f>
        <v>0</v>
      </c>
      <c r="EP60" s="23">
        <f>SCIENCE!$BB$745</f>
        <v>0</v>
      </c>
      <c r="EQ60" s="23">
        <f>SCIENCE!$BB$786</f>
        <v>0</v>
      </c>
      <c r="ER60" s="23">
        <f>SCIENCE!$BB$827</f>
        <v>0</v>
      </c>
      <c r="ES60" s="23">
        <f>SCIENCE!$BB$868</f>
        <v>0</v>
      </c>
      <c r="ET60" s="23">
        <f>SCIENCE!$BB$909</f>
        <v>0</v>
      </c>
      <c r="EU60" s="482"/>
      <c r="FA60" s="77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5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5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27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1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4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76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3">
        <f>COLUMNS(FJ45:GF45)-COUNTBLANK(FJ45:GF45)</f>
        <v>0</v>
      </c>
      <c r="FK60" s="23" t="str">
        <f>IF(FJ60&lt;&gt;0,AVERAGE(FJ45:GF45),"")</f>
        <v/>
      </c>
      <c r="FL60" s="23">
        <v>36</v>
      </c>
      <c r="FM60" s="98" t="str">
        <f>IF(FJ60&lt;&gt;0,FJ60*FK60/FL60,"")</f>
        <v/>
      </c>
      <c r="FT60" s="25" t="e">
        <f>ROUND(FM60*100,0)</f>
        <v>#VALUE!</v>
      </c>
      <c r="FU60" s="99" t="e">
        <f>IF(FV60&lt;&gt;"",FT60,"")</f>
        <v>#VALUE!</v>
      </c>
      <c r="FV60" s="23" t="e">
        <f>IF(FT60&gt;FT53,"ACT","")</f>
        <v>#VALUE!</v>
      </c>
      <c r="GB60" s="99">
        <f>FT52</f>
        <v>76</v>
      </c>
      <c r="GC60" s="23" t="e">
        <f>FT59</f>
        <v>#VALUE!</v>
      </c>
      <c r="GD60" s="23" t="e">
        <f>_xlfn.CONCAT(FV52,FV59)</f>
        <v>#VALUE!</v>
      </c>
    </row>
    <row r="61" spans="2:186" x14ac:dyDescent="0.45">
      <c r="B61" t="str">
        <f t="shared" si="63"/>
        <v>ACT Passage 3</v>
      </c>
      <c r="C61" s="23">
        <f>IF(ISNUMBER(SEARCH("A",$C$4)),READ!AM7,0)</f>
        <v>0</v>
      </c>
      <c r="D61" s="23">
        <f>IF(ISNUMBER(SEARCH("A",$D$4)),READ!AM60,0)</f>
        <v>0</v>
      </c>
      <c r="E61" s="23">
        <f>IF(ISNUMBER(SEARCH("A",$E$4)),READ!AM113,0)</f>
        <v>0</v>
      </c>
      <c r="F61" s="23">
        <f>IF(ISNUMBER(SEARCH("A",$F$4)),READ!AM166,0)</f>
        <v>0</v>
      </c>
      <c r="G61" s="23">
        <f>IF(ISNUMBER(SEARCH("A",$G$4)),READ!AM219,0)</f>
        <v>0</v>
      </c>
      <c r="H61" s="23">
        <f>IF(ISNUMBER(SEARCH("A",$H$4)),READ!AM272,0)</f>
        <v>0</v>
      </c>
      <c r="I61" s="23">
        <f>IF(ISNUMBER(SEARCH("A",$I$4)),READ!AM325,0)</f>
        <v>0</v>
      </c>
      <c r="J61" s="23">
        <f>IF(ISNUMBER(SEARCH("A",$J$4)),READ!AM378,0)</f>
        <v>0</v>
      </c>
      <c r="K61" s="23">
        <f>IF(ISNUMBER(SEARCH("A",$K$4)),READ!AM431,0)</f>
        <v>0</v>
      </c>
      <c r="L61" s="23">
        <f>IF(ISNUMBER(SEARCH("A",$L$4)),READ!AM484,0)</f>
        <v>0</v>
      </c>
      <c r="M61" s="23">
        <f>IF(ISNUMBER(SEARCH("A",$M$4)),READ!AM537,0)</f>
        <v>0</v>
      </c>
      <c r="N61" s="23">
        <f>IF(ISNUMBER(SEARCH("A",$N$4)),READ!AM590,0)</f>
        <v>0</v>
      </c>
      <c r="O61" s="23">
        <f>IF(ISNUMBER(SEARCH("A",$O$4)),READ!AM643,0)</f>
        <v>0</v>
      </c>
      <c r="P61" s="23">
        <f>IF(ISNUMBER(SEARCH("A",$P$4)),READ!AM696,0)</f>
        <v>0</v>
      </c>
      <c r="Q61" s="23">
        <f>IF(ISNUMBER(SEARCH("A",$Q$4)),READ!AM749,0)</f>
        <v>0</v>
      </c>
      <c r="R61" s="23">
        <f>IF(ISNUMBER(SEARCH("A",$R$4)),READ!AM802,0)</f>
        <v>0</v>
      </c>
      <c r="S61" s="23">
        <f>IF(ISNUMBER(SEARCH("A",$S$4)),READ!AM855,0)</f>
        <v>0</v>
      </c>
      <c r="T61" s="23">
        <f>IF(ISNUMBER(SEARCH("A",$T$4)),READ!AM908,0)</f>
        <v>0</v>
      </c>
      <c r="U61" s="23">
        <f>IF(ISNUMBER(SEARCH("A",$U$4)),READ!AM961,0)</f>
        <v>0</v>
      </c>
      <c r="V61" s="23">
        <f>IF(ISNUMBER(SEARCH("A",$V$4)),READ!AM1014,0)</f>
        <v>0</v>
      </c>
      <c r="W61" s="23">
        <f>IF(ISNUMBER(SEARCH("A",$W$4)),READ!AM1067,0)</f>
        <v>0</v>
      </c>
      <c r="X61" s="23">
        <f>IF(ISNUMBER(SEARCH("A",$X$4)),READ!AM1120,0)</f>
        <v>0</v>
      </c>
      <c r="Y61" s="23">
        <f>IF(ISNUMBER(SEARCH("A",$Y$4)),READ!AM1173,0)</f>
        <v>0</v>
      </c>
      <c r="Z61" s="482"/>
      <c r="AA61" t="str">
        <f t="shared" si="64"/>
        <v>Dashes</v>
      </c>
      <c r="AB61" s="23">
        <f>WRITE!$AW$7</f>
        <v>0</v>
      </c>
      <c r="AC61" s="23">
        <f>WRITE!$AW$83</f>
        <v>0</v>
      </c>
      <c r="AD61" s="23">
        <f>WRITE!$AW$159</f>
        <v>0</v>
      </c>
      <c r="AE61" s="23">
        <f>WRITE!$AW$235</f>
        <v>0</v>
      </c>
      <c r="AF61" s="23">
        <f>WRITE!$AW$311</f>
        <v>0</v>
      </c>
      <c r="AG61" s="23">
        <f>WRITE!$AW$387</f>
        <v>0</v>
      </c>
      <c r="AH61" s="23">
        <f>WRITE!$AW$463</f>
        <v>0</v>
      </c>
      <c r="AI61" s="23">
        <f>WRITE!$AW$539</f>
        <v>0</v>
      </c>
      <c r="AJ61" s="23">
        <f>WRITE!$AW$615</f>
        <v>0</v>
      </c>
      <c r="AK61" s="23">
        <f>WRITE!$AW$691</f>
        <v>0</v>
      </c>
      <c r="AL61" s="23">
        <f>WRITE!$AW$767</f>
        <v>0</v>
      </c>
      <c r="AM61" s="23">
        <f>WRITE!$AW$843</f>
        <v>0</v>
      </c>
      <c r="AN61" s="23">
        <f>WRITE!$AW$919</f>
        <v>0</v>
      </c>
      <c r="AO61" s="23">
        <f>WRITE!$AW$995</f>
        <v>0</v>
      </c>
      <c r="AP61" s="23">
        <f>WRITE!$AW$1071</f>
        <v>0</v>
      </c>
      <c r="AQ61" s="23">
        <f>WRITE!$AW$1147</f>
        <v>0</v>
      </c>
      <c r="AR61" s="23">
        <f>WRITE!$AW$1223</f>
        <v>0</v>
      </c>
      <c r="AS61" s="23">
        <f>WRITE!$AW$1299</f>
        <v>0</v>
      </c>
      <c r="AT61" s="23">
        <f>WRITE!$AW$1375</f>
        <v>0</v>
      </c>
      <c r="AU61" s="23">
        <f>WRITE!$AW$1451</f>
        <v>0</v>
      </c>
      <c r="AV61" s="23">
        <f>WRITE!$AW$1527</f>
        <v>0</v>
      </c>
      <c r="AW61" s="23">
        <f>WRITE!$AW$1603</f>
        <v>0</v>
      </c>
      <c r="AX61" s="23">
        <f>WRITE!$AW$1679</f>
        <v>0</v>
      </c>
      <c r="AY61" s="482"/>
      <c r="AZ61" t="s">
        <v>90</v>
      </c>
      <c r="BA61" s="23">
        <f>MATH!$DL$6</f>
        <v>0</v>
      </c>
      <c r="BB61" s="23">
        <f>MATH!$DL$87</f>
        <v>0</v>
      </c>
      <c r="BC61" s="23">
        <f>MATH!$DL$168</f>
        <v>0</v>
      </c>
      <c r="BD61" s="23">
        <f>MATH!$DL$249</f>
        <v>0</v>
      </c>
      <c r="BE61" s="23">
        <f>MATH!$DL$330</f>
        <v>0</v>
      </c>
      <c r="BF61" s="23">
        <f>MATH!$DL$411</f>
        <v>0</v>
      </c>
      <c r="BG61" s="23">
        <f>MATH!$DL$492</f>
        <v>0</v>
      </c>
      <c r="BH61" s="23">
        <f>MATH!$DL$573</f>
        <v>0</v>
      </c>
      <c r="BI61" s="23">
        <f>MATH!$DL$654</f>
        <v>0</v>
      </c>
      <c r="BJ61" s="23">
        <f>MATH!$DL$735</f>
        <v>0</v>
      </c>
      <c r="BK61" s="23">
        <f>MATH!$DL$816</f>
        <v>0</v>
      </c>
      <c r="BL61" s="23">
        <f>MATH!$DL$897</f>
        <v>0</v>
      </c>
      <c r="BM61" s="23">
        <f>MATH!$DL$978</f>
        <v>0</v>
      </c>
      <c r="BN61" s="23">
        <f>MATH!$DL$1059</f>
        <v>0</v>
      </c>
      <c r="BO61" s="23">
        <f>MATH!$DL$1140</f>
        <v>0</v>
      </c>
      <c r="BP61" s="23">
        <f>MATH!$DL$1221</f>
        <v>0</v>
      </c>
      <c r="BQ61" s="23">
        <f>MATH!$DL$1302</f>
        <v>0</v>
      </c>
      <c r="BR61" s="23">
        <f>MATH!$DL$1383</f>
        <v>0</v>
      </c>
      <c r="BS61" s="23">
        <f>MATH!$DL$1464</f>
        <v>0</v>
      </c>
      <c r="BT61" s="23">
        <f>MATH!$DL$1545</f>
        <v>0</v>
      </c>
      <c r="BU61" s="23">
        <f>MATH!$DL$1626</f>
        <v>0</v>
      </c>
      <c r="BV61" s="23">
        <f>MATH!$DL$1707</f>
        <v>0</v>
      </c>
      <c r="BW61" s="23">
        <f>MATH!$DL$1788</f>
        <v>0</v>
      </c>
      <c r="BX61" s="482"/>
      <c r="BY61" t="str">
        <f t="shared" si="17"/>
        <v>Percentages</v>
      </c>
      <c r="BZ61" s="23">
        <f>MATH!$DL$66</f>
        <v>0</v>
      </c>
      <c r="CA61" s="23">
        <f>MATH!$DL$147</f>
        <v>0</v>
      </c>
      <c r="CB61" s="23">
        <f>MATH!$DL$228</f>
        <v>0</v>
      </c>
      <c r="CC61" s="23">
        <f>MATH!$DL$309</f>
        <v>0</v>
      </c>
      <c r="CD61" s="23">
        <f>MATH!$DL$390</f>
        <v>0</v>
      </c>
      <c r="CE61" s="23">
        <f>MATH!$DL$471</f>
        <v>0</v>
      </c>
      <c r="CF61" s="23">
        <f>MATH!$DL$552</f>
        <v>0</v>
      </c>
      <c r="CG61" s="23">
        <f>MATH!$DL$633</f>
        <v>0</v>
      </c>
      <c r="CH61" s="23">
        <f>MATH!$DL$714</f>
        <v>0</v>
      </c>
      <c r="CI61" s="23">
        <f>MATH!$DL$795</f>
        <v>0</v>
      </c>
      <c r="CJ61" s="23">
        <f>MATH!$DL$876</f>
        <v>0</v>
      </c>
      <c r="CK61" s="23">
        <f>MATH!$DL$957</f>
        <v>0</v>
      </c>
      <c r="CL61" s="23">
        <f>MATH!$DL$1038</f>
        <v>0</v>
      </c>
      <c r="CM61" s="23">
        <f>MATH!$DL$1119</f>
        <v>0</v>
      </c>
      <c r="CN61" s="23">
        <f>MATH!$DL$1200</f>
        <v>0</v>
      </c>
      <c r="CO61" s="23">
        <f>MATH!$DL$1281</f>
        <v>0</v>
      </c>
      <c r="CP61" s="23">
        <f>MATH!$DL$1362</f>
        <v>0</v>
      </c>
      <c r="CQ61" s="23">
        <f>MATH!$DL$1443</f>
        <v>0</v>
      </c>
      <c r="CR61" s="23">
        <f>MATH!$DL$1524</f>
        <v>0</v>
      </c>
      <c r="CS61" s="23">
        <f>MATH!$DL$1605</f>
        <v>0</v>
      </c>
      <c r="CT61" s="23">
        <f>MATH!$DL$1686</f>
        <v>0</v>
      </c>
      <c r="CU61" s="23">
        <f>MATH!$DL$1767</f>
        <v>0</v>
      </c>
      <c r="CV61" s="23">
        <f>MATH!$DL$1848</f>
        <v>0</v>
      </c>
      <c r="CW61" s="482"/>
      <c r="CX61" t="str">
        <f t="shared" si="19"/>
        <v>Percentages</v>
      </c>
      <c r="CY61" s="23">
        <f t="shared" si="20"/>
        <v>0</v>
      </c>
      <c r="CZ61" s="23">
        <f t="shared" si="21"/>
        <v>0</v>
      </c>
      <c r="DA61" s="23">
        <f t="shared" si="22"/>
        <v>0</v>
      </c>
      <c r="DB61" s="23">
        <f t="shared" si="23"/>
        <v>0</v>
      </c>
      <c r="DC61" s="23">
        <f t="shared" si="24"/>
        <v>0</v>
      </c>
      <c r="DD61" s="23">
        <f t="shared" si="25"/>
        <v>0</v>
      </c>
      <c r="DE61" s="23">
        <f t="shared" si="26"/>
        <v>0</v>
      </c>
      <c r="DF61" s="23">
        <f t="shared" si="27"/>
        <v>0</v>
      </c>
      <c r="DG61" s="23">
        <f t="shared" si="28"/>
        <v>0</v>
      </c>
      <c r="DH61" s="23">
        <f t="shared" si="29"/>
        <v>0</v>
      </c>
      <c r="DI61" s="23">
        <f t="shared" si="30"/>
        <v>0</v>
      </c>
      <c r="DJ61" s="23">
        <f t="shared" si="31"/>
        <v>0</v>
      </c>
      <c r="DK61" s="23">
        <f t="shared" si="32"/>
        <v>0</v>
      </c>
      <c r="DL61" s="23">
        <f t="shared" si="33"/>
        <v>0</v>
      </c>
      <c r="DM61" s="23">
        <f t="shared" si="34"/>
        <v>0</v>
      </c>
      <c r="DN61" s="23">
        <f t="shared" si="35"/>
        <v>0</v>
      </c>
      <c r="DO61" s="23">
        <f t="shared" si="36"/>
        <v>0</v>
      </c>
      <c r="DP61" s="23">
        <f t="shared" si="37"/>
        <v>0</v>
      </c>
      <c r="DQ61" s="23">
        <f t="shared" si="38"/>
        <v>0</v>
      </c>
      <c r="DR61" s="23">
        <f t="shared" si="39"/>
        <v>0</v>
      </c>
      <c r="DS61" s="23">
        <f t="shared" si="40"/>
        <v>0</v>
      </c>
      <c r="DT61" s="23">
        <f t="shared" si="41"/>
        <v>0</v>
      </c>
      <c r="DU61" s="23">
        <f t="shared" si="42"/>
        <v>0</v>
      </c>
      <c r="DV61" s="482"/>
      <c r="DW61" s="2" t="str">
        <f t="shared" si="55"/>
        <v>FIGHTING SCIENTISTS</v>
      </c>
      <c r="DX61" s="23">
        <f>SCIENCE!$BC$7</f>
        <v>0</v>
      </c>
      <c r="DY61" s="23">
        <f>SCIENCE!$BC$48</f>
        <v>0</v>
      </c>
      <c r="DZ61" s="23">
        <f>SCIENCE!$BC$89</f>
        <v>0</v>
      </c>
      <c r="EA61" s="23">
        <f>SCIENCE!$BC$130</f>
        <v>0</v>
      </c>
      <c r="EB61" s="23">
        <f>SCIENCE!$BC$171</f>
        <v>0</v>
      </c>
      <c r="EC61" s="23">
        <f>SCIENCE!$BC$212</f>
        <v>0</v>
      </c>
      <c r="ED61" s="23">
        <f>SCIENCE!$BC$253</f>
        <v>0</v>
      </c>
      <c r="EE61" s="23">
        <f>SCIENCE!$BC$294</f>
        <v>0</v>
      </c>
      <c r="EF61" s="23">
        <f>SCIENCE!$BC$335</f>
        <v>0</v>
      </c>
      <c r="EG61" s="23">
        <f>SCIENCE!$BC$376</f>
        <v>0</v>
      </c>
      <c r="EH61" s="23">
        <f>SCIENCE!$BC$417</f>
        <v>0</v>
      </c>
      <c r="EI61" s="23">
        <f>SCIENCE!$BC$458</f>
        <v>0</v>
      </c>
      <c r="EJ61" s="23">
        <f>SCIENCE!$BC$499</f>
        <v>0</v>
      </c>
      <c r="EK61" s="23">
        <f>SCIENCE!$BC$540</f>
        <v>0</v>
      </c>
      <c r="EL61" s="23">
        <f>SCIENCE!$BC$581</f>
        <v>0</v>
      </c>
      <c r="EM61" s="23">
        <f>SCIENCE!$BC$622</f>
        <v>0</v>
      </c>
      <c r="EN61" s="23">
        <f>SCIENCE!$BC$663</f>
        <v>0</v>
      </c>
      <c r="EO61" s="23">
        <f>SCIENCE!$BC$704</f>
        <v>0</v>
      </c>
      <c r="EP61" s="23">
        <f>SCIENCE!$BC$745</f>
        <v>0</v>
      </c>
      <c r="EQ61" s="23">
        <f>SCIENCE!$BC$786</f>
        <v>0</v>
      </c>
      <c r="ER61" s="23">
        <f>SCIENCE!$BC$827</f>
        <v>0</v>
      </c>
      <c r="ES61" s="23">
        <f>SCIENCE!$BC$868</f>
        <v>0</v>
      </c>
      <c r="ET61" s="23">
        <f>SCIENCE!$BC$909</f>
        <v>0</v>
      </c>
      <c r="FA61" s="77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5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5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27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1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4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76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3">
        <f>COLUMNS(FJ46:GF46)-COUNTBLANK(FJ46:GF46)</f>
        <v>0</v>
      </c>
      <c r="FK61" s="23" t="str">
        <f>IF(FJ61&lt;&gt;0,AVERAGE(FJ46:GF46),"")</f>
        <v/>
      </c>
      <c r="FL61" s="23">
        <v>36</v>
      </c>
      <c r="FM61" s="98" t="str">
        <f>IF(FJ61&lt;&gt;0,FJ61*FK61/FL61,"")</f>
        <v/>
      </c>
      <c r="FT61" s="25" t="e">
        <f>ROUND(FM61*100,0)</f>
        <v>#VALUE!</v>
      </c>
      <c r="FU61" s="99" t="e">
        <f>IF(FV61&lt;&gt;"",FT61,"")</f>
        <v>#VALUE!</v>
      </c>
      <c r="FV61" s="23" t="e">
        <f>IF(FT61&gt;FT55,"ACT","")</f>
        <v>#VALUE!</v>
      </c>
      <c r="GB61" s="99">
        <f>FT53</f>
        <v>92</v>
      </c>
      <c r="GC61" s="23" t="e">
        <f>FT60</f>
        <v>#VALUE!</v>
      </c>
      <c r="GD61" s="23" t="e">
        <f>_xlfn.CONCAT(FV53,FV60)</f>
        <v>#VALUE!</v>
      </c>
    </row>
    <row r="62" spans="2:186" ht="14.65" thickBot="1" x14ac:dyDescent="0.5">
      <c r="B62" t="str">
        <f t="shared" si="63"/>
        <v>ACT Passage 4</v>
      </c>
      <c r="C62" s="23">
        <f>IF(ISNUMBER(SEARCH("A",$C$4)),READ!AN7,0)</f>
        <v>0</v>
      </c>
      <c r="D62" s="23">
        <f>IF(ISNUMBER(SEARCH("A",$D$4)),READ!AN60,0)</f>
        <v>0</v>
      </c>
      <c r="E62" s="23">
        <f>IF(ISNUMBER(SEARCH("A",$E$4)),READ!AN113,0)</f>
        <v>0</v>
      </c>
      <c r="F62" s="23">
        <f>IF(ISNUMBER(SEARCH("A",$F$4)),READ!AN166,0)</f>
        <v>0</v>
      </c>
      <c r="G62" s="23">
        <f>IF(ISNUMBER(SEARCH("A",$G$4)),READ!AN219,0)</f>
        <v>0</v>
      </c>
      <c r="H62" s="23">
        <f>IF(ISNUMBER(SEARCH("A",$H$4)),READ!AN272,0)</f>
        <v>0</v>
      </c>
      <c r="I62" s="23">
        <f>IF(ISNUMBER(SEARCH("A",$I$4)),READ!AN325,0)</f>
        <v>0</v>
      </c>
      <c r="J62" s="23">
        <f>IF(ISNUMBER(SEARCH("A",$J$4)),READ!AN378,0)</f>
        <v>0</v>
      </c>
      <c r="K62" s="23">
        <f>IF(ISNUMBER(SEARCH("A",$K$4)),READ!AN431,0)</f>
        <v>0</v>
      </c>
      <c r="L62" s="23">
        <f>IF(ISNUMBER(SEARCH("A",$L$4)),READ!AN484,0)</f>
        <v>0</v>
      </c>
      <c r="M62" s="23">
        <f>IF(ISNUMBER(SEARCH("A",$M$4)),READ!AN537,0)</f>
        <v>0</v>
      </c>
      <c r="N62" s="23">
        <f>IF(ISNUMBER(SEARCH("A",$N$4)),READ!AN590,0)</f>
        <v>0</v>
      </c>
      <c r="O62" s="23">
        <f>IF(ISNUMBER(SEARCH("A",$O$4)),READ!AN643,0)</f>
        <v>0</v>
      </c>
      <c r="P62" s="23">
        <f>IF(ISNUMBER(SEARCH("A",$P$4)),READ!AN696,0)</f>
        <v>0</v>
      </c>
      <c r="Q62" s="23">
        <f>IF(ISNUMBER(SEARCH("A",$Q$4)),READ!AN749,0)</f>
        <v>0</v>
      </c>
      <c r="R62" s="23">
        <f>IF(ISNUMBER(SEARCH("A",$R$4)),READ!AN802,0)</f>
        <v>0</v>
      </c>
      <c r="S62" s="23">
        <f>IF(ISNUMBER(SEARCH("A",$S$4)),READ!AN855,0)</f>
        <v>0</v>
      </c>
      <c r="T62" s="23">
        <f>IF(ISNUMBER(SEARCH("A",$T$4)),READ!AN908,0)</f>
        <v>0</v>
      </c>
      <c r="U62" s="23">
        <f>IF(ISNUMBER(SEARCH("A",$U$4)),READ!AN961,0)</f>
        <v>0</v>
      </c>
      <c r="V62" s="23">
        <f>IF(ISNUMBER(SEARCH("A",$V$4)),READ!AN1014,0)</f>
        <v>0</v>
      </c>
      <c r="W62" s="23">
        <f>IF(ISNUMBER(SEARCH("A",$W$4)),READ!AN1067,0)</f>
        <v>0</v>
      </c>
      <c r="X62" s="23">
        <f>IF(ISNUMBER(SEARCH("A",$X$4)),READ!AN1120,0)</f>
        <v>0</v>
      </c>
      <c r="Y62" s="23">
        <f>IF(ISNUMBER(SEARCH("A",$Y$4)),READ!AN1173,0)</f>
        <v>0</v>
      </c>
      <c r="Z62" s="482"/>
      <c r="AA62" t="str">
        <f t="shared" si="64"/>
        <v>Colons</v>
      </c>
      <c r="AB62" s="23">
        <f>WRITE!$AX$7</f>
        <v>0</v>
      </c>
      <c r="AC62" s="23">
        <f>WRITE!$AX$83</f>
        <v>0</v>
      </c>
      <c r="AD62" s="23">
        <f>WRITE!$AX$159</f>
        <v>0</v>
      </c>
      <c r="AE62" s="23">
        <f>WRITE!$AX$235</f>
        <v>0</v>
      </c>
      <c r="AF62" s="23">
        <f>WRITE!$AX$311</f>
        <v>0</v>
      </c>
      <c r="AG62" s="23">
        <f>WRITE!$AX$387</f>
        <v>0</v>
      </c>
      <c r="AH62" s="23">
        <f>WRITE!$AX$463</f>
        <v>0</v>
      </c>
      <c r="AI62" s="23">
        <f>WRITE!$AX$539</f>
        <v>0</v>
      </c>
      <c r="AJ62" s="23">
        <f>WRITE!$AX$615</f>
        <v>0</v>
      </c>
      <c r="AK62" s="23">
        <f>WRITE!$AX$691</f>
        <v>0</v>
      </c>
      <c r="AL62" s="23">
        <f>WRITE!$AX$767</f>
        <v>0</v>
      </c>
      <c r="AM62" s="23">
        <f>WRITE!$AX$843</f>
        <v>0</v>
      </c>
      <c r="AN62" s="23">
        <f>WRITE!$AX$919</f>
        <v>0</v>
      </c>
      <c r="AO62" s="23">
        <f>WRITE!$AX$995</f>
        <v>0</v>
      </c>
      <c r="AP62" s="23">
        <f>WRITE!$AX$1071</f>
        <v>0</v>
      </c>
      <c r="AQ62" s="23">
        <f>WRITE!$AX$1147</f>
        <v>0</v>
      </c>
      <c r="AR62" s="23">
        <f>WRITE!$AX$1223</f>
        <v>0</v>
      </c>
      <c r="AS62" s="23">
        <f>WRITE!$AX$1299</f>
        <v>0</v>
      </c>
      <c r="AT62" s="23">
        <f>WRITE!$AX$1375</f>
        <v>0</v>
      </c>
      <c r="AU62" s="23">
        <f>WRITE!$AX$1451</f>
        <v>0</v>
      </c>
      <c r="AV62" s="23">
        <f>WRITE!$AX$1527</f>
        <v>0</v>
      </c>
      <c r="AW62" s="23">
        <f>WRITE!$AX$1603</f>
        <v>0</v>
      </c>
      <c r="AX62" s="23">
        <f>WRITE!$AX$1679</f>
        <v>0</v>
      </c>
      <c r="AY62" s="482"/>
      <c r="AZ62" t="s">
        <v>528</v>
      </c>
      <c r="BA62" s="23">
        <f>MATH!$DM$6</f>
        <v>0</v>
      </c>
      <c r="BB62" s="23">
        <f>MATH!$DM$87</f>
        <v>0</v>
      </c>
      <c r="BC62" s="23">
        <f>MATH!$DM$168</f>
        <v>0</v>
      </c>
      <c r="BD62" s="23">
        <f>MATH!$DM$249</f>
        <v>0</v>
      </c>
      <c r="BE62" s="23">
        <f>MATH!$DM$330</f>
        <v>0</v>
      </c>
      <c r="BF62" s="23">
        <f>MATH!$DM$411</f>
        <v>0</v>
      </c>
      <c r="BG62" s="23">
        <f>MATH!$DM$492</f>
        <v>0</v>
      </c>
      <c r="BH62" s="23">
        <f>MATH!$DM$573</f>
        <v>0</v>
      </c>
      <c r="BI62" s="23">
        <f>MATH!$DM$654</f>
        <v>0</v>
      </c>
      <c r="BJ62" s="23">
        <f>MATH!$DM$735</f>
        <v>0</v>
      </c>
      <c r="BK62" s="23">
        <f>MATH!$DM$816</f>
        <v>0</v>
      </c>
      <c r="BL62" s="23">
        <f>MATH!$DM$897</f>
        <v>0</v>
      </c>
      <c r="BM62" s="23">
        <f>MATH!$DM$978</f>
        <v>0</v>
      </c>
      <c r="BN62" s="23">
        <f>MATH!$DM$1059</f>
        <v>0</v>
      </c>
      <c r="BO62" s="23">
        <f>MATH!$DM$1140</f>
        <v>0</v>
      </c>
      <c r="BP62" s="23">
        <f>MATH!$DM$1221</f>
        <v>0</v>
      </c>
      <c r="BQ62" s="23">
        <f>MATH!$DM$1302</f>
        <v>0</v>
      </c>
      <c r="BR62" s="23">
        <f>MATH!$DM$1383</f>
        <v>0</v>
      </c>
      <c r="BS62" s="23">
        <f>MATH!$DM$1464</f>
        <v>0</v>
      </c>
      <c r="BT62" s="23">
        <f>MATH!$DM$1545</f>
        <v>0</v>
      </c>
      <c r="BU62" s="23">
        <f>MATH!$DM$1626</f>
        <v>0</v>
      </c>
      <c r="BV62" s="23">
        <f>MATH!$DM$1707</f>
        <v>0</v>
      </c>
      <c r="BW62" s="23">
        <f>MATH!$DM$1788</f>
        <v>0</v>
      </c>
      <c r="BX62" s="482"/>
      <c r="BY62" t="str">
        <f t="shared" si="17"/>
        <v>Ratios</v>
      </c>
      <c r="BZ62" s="23">
        <f>MATH!$DM$66</f>
        <v>0</v>
      </c>
      <c r="CA62" s="23">
        <f>MATH!$DM$147</f>
        <v>0</v>
      </c>
      <c r="CB62" s="23">
        <f>MATH!$DM$228</f>
        <v>0</v>
      </c>
      <c r="CC62" s="23">
        <f>MATH!$DM$309</f>
        <v>0</v>
      </c>
      <c r="CD62" s="23">
        <f>MATH!$DM$390</f>
        <v>0</v>
      </c>
      <c r="CE62" s="23">
        <f>MATH!$DM$471</f>
        <v>0</v>
      </c>
      <c r="CF62" s="23">
        <f>MATH!$DM$552</f>
        <v>0</v>
      </c>
      <c r="CG62" s="23">
        <f>MATH!$DM$633</f>
        <v>0</v>
      </c>
      <c r="CH62" s="23">
        <f>MATH!$DM$714</f>
        <v>0</v>
      </c>
      <c r="CI62" s="23">
        <f>MATH!$DM$795</f>
        <v>0</v>
      </c>
      <c r="CJ62" s="23">
        <f>MATH!$DM$876</f>
        <v>0</v>
      </c>
      <c r="CK62" s="23">
        <f>MATH!$DM$957</f>
        <v>0</v>
      </c>
      <c r="CL62" s="23">
        <f>MATH!$DM$1038</f>
        <v>0</v>
      </c>
      <c r="CM62" s="23">
        <f>MATH!$DM$1119</f>
        <v>0</v>
      </c>
      <c r="CN62" s="23">
        <f>MATH!$DM$1200</f>
        <v>0</v>
      </c>
      <c r="CO62" s="23">
        <f>MATH!$DM$1281</f>
        <v>0</v>
      </c>
      <c r="CP62" s="23">
        <f>MATH!$DM$1362</f>
        <v>0</v>
      </c>
      <c r="CQ62" s="23">
        <f>MATH!$DM$1443</f>
        <v>0</v>
      </c>
      <c r="CR62" s="23">
        <f>MATH!$DM$1524</f>
        <v>0</v>
      </c>
      <c r="CS62" s="23">
        <f>MATH!$DM$1605</f>
        <v>0</v>
      </c>
      <c r="CT62" s="23">
        <f>MATH!$DM$1686</f>
        <v>0</v>
      </c>
      <c r="CU62" s="23">
        <f>MATH!$DM$1767</f>
        <v>0</v>
      </c>
      <c r="CV62" s="23">
        <f>MATH!$DM$1848</f>
        <v>0</v>
      </c>
      <c r="CW62" s="482"/>
      <c r="CX62" t="str">
        <f t="shared" si="19"/>
        <v>Ratios</v>
      </c>
      <c r="CY62" s="23">
        <f t="shared" si="20"/>
        <v>0</v>
      </c>
      <c r="CZ62" s="23">
        <f t="shared" si="21"/>
        <v>0</v>
      </c>
      <c r="DA62" s="23">
        <f t="shared" si="22"/>
        <v>0</v>
      </c>
      <c r="DB62" s="23">
        <f t="shared" si="23"/>
        <v>0</v>
      </c>
      <c r="DC62" s="23">
        <f t="shared" si="24"/>
        <v>0</v>
      </c>
      <c r="DD62" s="23">
        <f t="shared" si="25"/>
        <v>0</v>
      </c>
      <c r="DE62" s="23">
        <f t="shared" si="26"/>
        <v>0</v>
      </c>
      <c r="DF62" s="23">
        <f t="shared" si="27"/>
        <v>0</v>
      </c>
      <c r="DG62" s="23">
        <f t="shared" si="28"/>
        <v>0</v>
      </c>
      <c r="DH62" s="23">
        <f t="shared" si="29"/>
        <v>0</v>
      </c>
      <c r="DI62" s="23">
        <f t="shared" si="30"/>
        <v>0</v>
      </c>
      <c r="DJ62" s="23">
        <f t="shared" si="31"/>
        <v>0</v>
      </c>
      <c r="DK62" s="23">
        <f t="shared" si="32"/>
        <v>0</v>
      </c>
      <c r="DL62" s="23">
        <f t="shared" si="33"/>
        <v>0</v>
      </c>
      <c r="DM62" s="23">
        <f t="shared" si="34"/>
        <v>0</v>
      </c>
      <c r="DN62" s="23">
        <f t="shared" si="35"/>
        <v>0</v>
      </c>
      <c r="DO62" s="23">
        <f t="shared" si="36"/>
        <v>0</v>
      </c>
      <c r="DP62" s="23">
        <f t="shared" si="37"/>
        <v>0</v>
      </c>
      <c r="DQ62" s="23">
        <f t="shared" si="38"/>
        <v>0</v>
      </c>
      <c r="DR62" s="23">
        <f t="shared" si="39"/>
        <v>0</v>
      </c>
      <c r="DS62" s="23">
        <f t="shared" si="40"/>
        <v>0</v>
      </c>
      <c r="DT62" s="23">
        <f t="shared" si="41"/>
        <v>0</v>
      </c>
      <c r="DU62" s="23">
        <f t="shared" si="42"/>
        <v>0</v>
      </c>
      <c r="DV62" s="482"/>
      <c r="DW62" s="2" t="str">
        <f t="shared" si="55"/>
        <v>Understanding Viewpoint</v>
      </c>
      <c r="DX62" s="23">
        <f>SCIENCE!$BD$7</f>
        <v>0</v>
      </c>
      <c r="DY62" s="23">
        <f>SCIENCE!$BD$48</f>
        <v>0</v>
      </c>
      <c r="DZ62" s="23">
        <f>SCIENCE!$BD$89</f>
        <v>0</v>
      </c>
      <c r="EA62" s="23">
        <f>SCIENCE!$BD$130</f>
        <v>0</v>
      </c>
      <c r="EB62" s="23">
        <f>SCIENCE!$BD$171</f>
        <v>0</v>
      </c>
      <c r="EC62" s="23">
        <f>SCIENCE!$BD$212</f>
        <v>0</v>
      </c>
      <c r="ED62" s="23">
        <f>SCIENCE!$BD$253</f>
        <v>0</v>
      </c>
      <c r="EE62" s="23">
        <f>SCIENCE!$BD$294</f>
        <v>0</v>
      </c>
      <c r="EF62" s="23">
        <f>SCIENCE!$BD$335</f>
        <v>0</v>
      </c>
      <c r="EG62" s="23">
        <f>SCIENCE!$BD$376</f>
        <v>0</v>
      </c>
      <c r="EH62" s="23">
        <f>SCIENCE!$BD$417</f>
        <v>0</v>
      </c>
      <c r="EI62" s="23">
        <f>SCIENCE!$BD$458</f>
        <v>0</v>
      </c>
      <c r="EJ62" s="23">
        <f>SCIENCE!$BD$499</f>
        <v>0</v>
      </c>
      <c r="EK62" s="23">
        <f>SCIENCE!$BD$540</f>
        <v>0</v>
      </c>
      <c r="EL62" s="23">
        <f>SCIENCE!$BD$581</f>
        <v>0</v>
      </c>
      <c r="EM62" s="23">
        <f>SCIENCE!$BD$622</f>
        <v>0</v>
      </c>
      <c r="EN62" s="23">
        <f>SCIENCE!$BD$663</f>
        <v>0</v>
      </c>
      <c r="EO62" s="23">
        <f>SCIENCE!$BD$704</f>
        <v>0</v>
      </c>
      <c r="EP62" s="23">
        <f>SCIENCE!$BD$745</f>
        <v>0</v>
      </c>
      <c r="EQ62" s="23">
        <f>SCIENCE!$BD$786</f>
        <v>0</v>
      </c>
      <c r="ER62" s="23">
        <f>SCIENCE!$BD$827</f>
        <v>0</v>
      </c>
      <c r="ES62" s="23">
        <f>SCIENCE!$BD$868</f>
        <v>0</v>
      </c>
      <c r="ET62" s="23">
        <f>SCIENCE!$BD$909</f>
        <v>0</v>
      </c>
      <c r="EU62" s="482" t="s">
        <v>283</v>
      </c>
      <c r="FA62" s="78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28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28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29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0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1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79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3">
        <f>COLUMNS(FJ47:GF47)-COUNTBLANK(FJ47:GF47)</f>
        <v>0</v>
      </c>
      <c r="FK62" s="23" t="str">
        <f>IF(FJ62&lt;&gt;0,AVERAGE(FJ47:GF47),"")</f>
        <v/>
      </c>
      <c r="FL62" s="23">
        <v>36</v>
      </c>
      <c r="FM62" s="98" t="str">
        <f>IF(FJ62&lt;&gt;0,FJ62*FK62/FL62,"")</f>
        <v/>
      </c>
      <c r="FT62" s="25" t="e">
        <f>ROUND(FM62*100,0)</f>
        <v>#VALUE!</v>
      </c>
      <c r="FU62" s="99" t="e">
        <f>IF(FV62&lt;&gt;"",FT62,"")</f>
        <v>#VALUE!</v>
      </c>
      <c r="FV62" s="23" t="e">
        <f>IF(FT62&gt;FT56,"ACT","")</f>
        <v>#VALUE!</v>
      </c>
      <c r="FX62" s="77" t="s">
        <v>356</v>
      </c>
      <c r="FY62" s="94">
        <f>META!EE158</f>
        <v>0</v>
      </c>
      <c r="FZ62" s="95">
        <f>META!EG158</f>
        <v>0</v>
      </c>
      <c r="GA62" s="9" t="e">
        <f>META!#REF!</f>
        <v>#REF!</v>
      </c>
      <c r="GB62" s="99" t="s">
        <v>357</v>
      </c>
      <c r="GC62" s="23" t="e">
        <f>FT62</f>
        <v>#VALUE!</v>
      </c>
      <c r="GD62" s="23" t="e">
        <f>_xlfn.CONCAT(FV56,FV62)</f>
        <v>#VALUE!</v>
      </c>
    </row>
    <row r="63" spans="2:186" ht="15" thickTop="1" thickBot="1" x14ac:dyDescent="0.5">
      <c r="B63" t="str">
        <f t="shared" ref="B63:B64" si="65">B21</f>
        <v>Art Passages</v>
      </c>
      <c r="C63" s="23">
        <f>READ!AM18</f>
        <v>0</v>
      </c>
      <c r="D63" s="23">
        <f>READ!AM71</f>
        <v>0</v>
      </c>
      <c r="E63" s="23">
        <f>READ!AM124</f>
        <v>0</v>
      </c>
      <c r="F63" s="23">
        <f>READ!AM177</f>
        <v>0</v>
      </c>
      <c r="G63" s="23">
        <f>READ!AM230</f>
        <v>0</v>
      </c>
      <c r="H63" s="23">
        <f>READ!AM283</f>
        <v>0</v>
      </c>
      <c r="I63" s="23">
        <f>READ!AM336</f>
        <v>0</v>
      </c>
      <c r="J63" s="23">
        <f>READ!AM389</f>
        <v>0</v>
      </c>
      <c r="K63" s="23">
        <f>READ!AM442</f>
        <v>0</v>
      </c>
      <c r="L63" s="23">
        <f>READ!AM495</f>
        <v>0</v>
      </c>
      <c r="M63" s="23">
        <f>READ!AM548</f>
        <v>0</v>
      </c>
      <c r="N63" s="23">
        <f>READ!AM601</f>
        <v>0</v>
      </c>
      <c r="O63" s="23">
        <f>READ!AM654</f>
        <v>0</v>
      </c>
      <c r="P63" s="23">
        <f>READ!AM707</f>
        <v>0</v>
      </c>
      <c r="Q63" s="23">
        <f>READ!AM760</f>
        <v>0</v>
      </c>
      <c r="R63" s="23">
        <f>READ!AM813</f>
        <v>0</v>
      </c>
      <c r="S63" s="23">
        <f>READ!AM866</f>
        <v>0</v>
      </c>
      <c r="T63" s="23">
        <f>READ!AM919</f>
        <v>0</v>
      </c>
      <c r="U63" s="23">
        <f>READ!AM972</f>
        <v>0</v>
      </c>
      <c r="V63" s="23">
        <f>READ!AM1025</f>
        <v>0</v>
      </c>
      <c r="W63" s="23">
        <f>READ!AM1078</f>
        <v>0</v>
      </c>
      <c r="X63" s="23">
        <f>READ!AM1131</f>
        <v>0</v>
      </c>
      <c r="Y63" s="23">
        <f>READ!AM1184</f>
        <v>0</v>
      </c>
      <c r="Z63" s="482"/>
      <c r="AA63" t="str">
        <f t="shared" si="64"/>
        <v>Commas</v>
      </c>
      <c r="AB63" s="23">
        <f>WRITE!$AY$7</f>
        <v>0</v>
      </c>
      <c r="AC63" s="23">
        <f>WRITE!$AY$83</f>
        <v>0</v>
      </c>
      <c r="AD63" s="23">
        <f>WRITE!$AY$159</f>
        <v>0</v>
      </c>
      <c r="AE63" s="23">
        <f>WRITE!$AY$235</f>
        <v>0</v>
      </c>
      <c r="AF63" s="23">
        <f>WRITE!$AY$311</f>
        <v>0</v>
      </c>
      <c r="AG63" s="23">
        <f>WRITE!$AY$387</f>
        <v>0</v>
      </c>
      <c r="AH63" s="23">
        <f>WRITE!$AY$463</f>
        <v>0</v>
      </c>
      <c r="AI63" s="23">
        <f>WRITE!$AY$539</f>
        <v>0</v>
      </c>
      <c r="AJ63" s="23">
        <f>WRITE!$AY$615</f>
        <v>0</v>
      </c>
      <c r="AK63" s="23">
        <f>WRITE!$AY$691</f>
        <v>0</v>
      </c>
      <c r="AL63" s="23">
        <f>WRITE!$AY$767</f>
        <v>0</v>
      </c>
      <c r="AM63" s="23">
        <f>WRITE!$AY$843</f>
        <v>0</v>
      </c>
      <c r="AN63" s="23">
        <f>WRITE!$AY$919</f>
        <v>0</v>
      </c>
      <c r="AO63" s="23">
        <f>WRITE!$AY$995</f>
        <v>0</v>
      </c>
      <c r="AP63" s="23">
        <f>WRITE!$AY$1071</f>
        <v>0</v>
      </c>
      <c r="AQ63" s="23">
        <f>WRITE!$AY$1147</f>
        <v>0</v>
      </c>
      <c r="AR63" s="23">
        <f>WRITE!$AY$1223</f>
        <v>0</v>
      </c>
      <c r="AS63" s="23">
        <f>WRITE!$AY$1299</f>
        <v>0</v>
      </c>
      <c r="AT63" s="23">
        <f>WRITE!$AY$1375</f>
        <v>0</v>
      </c>
      <c r="AU63" s="23">
        <f>WRITE!$AY$1451</f>
        <v>0</v>
      </c>
      <c r="AV63" s="23">
        <f>WRITE!$AY$1527</f>
        <v>0</v>
      </c>
      <c r="AW63" s="23">
        <f>WRITE!$AY$1603</f>
        <v>0</v>
      </c>
      <c r="AX63" s="23">
        <f>WRITE!$AY$1679</f>
        <v>0</v>
      </c>
      <c r="AY63" s="482"/>
      <c r="AZ63" t="s">
        <v>529</v>
      </c>
      <c r="BA63" s="23">
        <f>MATH!$DN$6</f>
        <v>0</v>
      </c>
      <c r="BB63" s="23">
        <f>MATH!$DN$87</f>
        <v>0</v>
      </c>
      <c r="BC63" s="23">
        <f>MATH!$DN$168</f>
        <v>0</v>
      </c>
      <c r="BD63" s="23">
        <f>MATH!$DN$249</f>
        <v>0</v>
      </c>
      <c r="BE63" s="23">
        <f>MATH!$DN$330</f>
        <v>0</v>
      </c>
      <c r="BF63" s="23">
        <f>MATH!$DN$411</f>
        <v>0</v>
      </c>
      <c r="BG63" s="23">
        <f>MATH!$DN$492</f>
        <v>0</v>
      </c>
      <c r="BH63" s="23">
        <f>MATH!$DN$573</f>
        <v>0</v>
      </c>
      <c r="BI63" s="23">
        <f>MATH!$DN$654</f>
        <v>0</v>
      </c>
      <c r="BJ63" s="23">
        <f>MATH!$DN$735</f>
        <v>0</v>
      </c>
      <c r="BK63" s="23">
        <f>MATH!$DN$816</f>
        <v>0</v>
      </c>
      <c r="BL63" s="23">
        <f>MATH!$DN$897</f>
        <v>0</v>
      </c>
      <c r="BM63" s="23">
        <f>MATH!$DN$978</f>
        <v>0</v>
      </c>
      <c r="BN63" s="23">
        <f>MATH!$DN$1059</f>
        <v>0</v>
      </c>
      <c r="BO63" s="23">
        <f>MATH!$DN$1140</f>
        <v>0</v>
      </c>
      <c r="BP63" s="23">
        <f>MATH!$DN$1221</f>
        <v>0</v>
      </c>
      <c r="BQ63" s="23">
        <f>MATH!$DN$1302</f>
        <v>0</v>
      </c>
      <c r="BR63" s="23">
        <f>MATH!$DN$1383</f>
        <v>0</v>
      </c>
      <c r="BS63" s="23">
        <f>MATH!$DN$1464</f>
        <v>0</v>
      </c>
      <c r="BT63" s="23">
        <f>MATH!$DN$1545</f>
        <v>0</v>
      </c>
      <c r="BU63" s="23">
        <f>MATH!$DN$1626</f>
        <v>0</v>
      </c>
      <c r="BV63" s="23">
        <f>MATH!$DN$1707</f>
        <v>0</v>
      </c>
      <c r="BW63" s="23">
        <f>MATH!$DN$1788</f>
        <v>0</v>
      </c>
      <c r="BX63" s="482"/>
      <c r="BY63" t="str">
        <f t="shared" si="17"/>
        <v>Proportions</v>
      </c>
      <c r="BZ63" s="23">
        <f>MATH!$DN$66</f>
        <v>0</v>
      </c>
      <c r="CA63" s="23">
        <f>MATH!$DN$147</f>
        <v>0</v>
      </c>
      <c r="CB63" s="23">
        <f>MATH!$DN$228</f>
        <v>0</v>
      </c>
      <c r="CC63" s="23">
        <f>MATH!$DN$309</f>
        <v>0</v>
      </c>
      <c r="CD63" s="23">
        <f>MATH!$DN$390</f>
        <v>0</v>
      </c>
      <c r="CE63" s="23">
        <f>MATH!$DN$471</f>
        <v>0</v>
      </c>
      <c r="CF63" s="23">
        <f>MATH!$DN$552</f>
        <v>0</v>
      </c>
      <c r="CG63" s="23">
        <f>MATH!$DN$633</f>
        <v>0</v>
      </c>
      <c r="CH63" s="23">
        <f>MATH!$DN$714</f>
        <v>0</v>
      </c>
      <c r="CI63" s="23">
        <f>MATH!$DN$795</f>
        <v>0</v>
      </c>
      <c r="CJ63" s="23">
        <f>MATH!$DN$876</f>
        <v>0</v>
      </c>
      <c r="CK63" s="23">
        <f>MATH!$DN$957</f>
        <v>0</v>
      </c>
      <c r="CL63" s="23">
        <f>MATH!$DN$1038</f>
        <v>0</v>
      </c>
      <c r="CM63" s="23">
        <f>MATH!$DN$1119</f>
        <v>0</v>
      </c>
      <c r="CN63" s="23">
        <f>MATH!$DN$1200</f>
        <v>0</v>
      </c>
      <c r="CO63" s="23">
        <f>MATH!$DN$1281</f>
        <v>0</v>
      </c>
      <c r="CP63" s="23">
        <f>MATH!$DN$1362</f>
        <v>0</v>
      </c>
      <c r="CQ63" s="23">
        <f>MATH!$DN$1443</f>
        <v>0</v>
      </c>
      <c r="CR63" s="23">
        <f>MATH!$DN$1524</f>
        <v>0</v>
      </c>
      <c r="CS63" s="23">
        <f>MATH!$DN$1605</f>
        <v>0</v>
      </c>
      <c r="CT63" s="23">
        <f>MATH!$DN$1686</f>
        <v>0</v>
      </c>
      <c r="CU63" s="23">
        <f>MATH!$DN$1767</f>
        <v>0</v>
      </c>
      <c r="CV63" s="23">
        <f>MATH!$DN$1848</f>
        <v>0</v>
      </c>
      <c r="CW63" s="482"/>
      <c r="CX63" t="str">
        <f t="shared" si="19"/>
        <v>Proportions</v>
      </c>
      <c r="CY63" s="23">
        <f t="shared" si="20"/>
        <v>0</v>
      </c>
      <c r="CZ63" s="23">
        <f t="shared" si="21"/>
        <v>0</v>
      </c>
      <c r="DA63" s="23">
        <f t="shared" si="22"/>
        <v>0</v>
      </c>
      <c r="DB63" s="23">
        <f t="shared" si="23"/>
        <v>0</v>
      </c>
      <c r="DC63" s="23">
        <f t="shared" si="24"/>
        <v>0</v>
      </c>
      <c r="DD63" s="23">
        <f t="shared" si="25"/>
        <v>0</v>
      </c>
      <c r="DE63" s="23">
        <f t="shared" si="26"/>
        <v>0</v>
      </c>
      <c r="DF63" s="23">
        <f t="shared" si="27"/>
        <v>0</v>
      </c>
      <c r="DG63" s="23">
        <f t="shared" si="28"/>
        <v>0</v>
      </c>
      <c r="DH63" s="23">
        <f t="shared" si="29"/>
        <v>0</v>
      </c>
      <c r="DI63" s="23">
        <f t="shared" si="30"/>
        <v>0</v>
      </c>
      <c r="DJ63" s="23">
        <f t="shared" si="31"/>
        <v>0</v>
      </c>
      <c r="DK63" s="23">
        <f t="shared" si="32"/>
        <v>0</v>
      </c>
      <c r="DL63" s="23">
        <f t="shared" si="33"/>
        <v>0</v>
      </c>
      <c r="DM63" s="23">
        <f t="shared" si="34"/>
        <v>0</v>
      </c>
      <c r="DN63" s="23">
        <f t="shared" si="35"/>
        <v>0</v>
      </c>
      <c r="DO63" s="23">
        <f t="shared" si="36"/>
        <v>0</v>
      </c>
      <c r="DP63" s="23">
        <f t="shared" si="37"/>
        <v>0</v>
      </c>
      <c r="DQ63" s="23">
        <f t="shared" si="38"/>
        <v>0</v>
      </c>
      <c r="DR63" s="23">
        <f t="shared" si="39"/>
        <v>0</v>
      </c>
      <c r="DS63" s="23">
        <f t="shared" si="40"/>
        <v>0</v>
      </c>
      <c r="DT63" s="23">
        <f t="shared" si="41"/>
        <v>0</v>
      </c>
      <c r="DU63" s="23">
        <f t="shared" si="42"/>
        <v>0</v>
      </c>
      <c r="DV63" s="482"/>
      <c r="DW63" s="2" t="str">
        <f t="shared" si="55"/>
        <v>Comparing Viewpoints</v>
      </c>
      <c r="DX63" s="23">
        <f>SCIENCE!$BE$7</f>
        <v>0</v>
      </c>
      <c r="DY63" s="23">
        <f>SCIENCE!$BE$48</f>
        <v>0</v>
      </c>
      <c r="DZ63" s="23">
        <f>SCIENCE!$BE$89</f>
        <v>0</v>
      </c>
      <c r="EA63" s="23">
        <f>SCIENCE!$BE$130</f>
        <v>0</v>
      </c>
      <c r="EB63" s="23">
        <f>SCIENCE!$BE$171</f>
        <v>0</v>
      </c>
      <c r="EC63" s="23">
        <f>SCIENCE!$BE$212</f>
        <v>0</v>
      </c>
      <c r="ED63" s="23">
        <f>SCIENCE!$BE$253</f>
        <v>0</v>
      </c>
      <c r="EE63" s="23">
        <f>SCIENCE!$BE$294</f>
        <v>0</v>
      </c>
      <c r="EF63" s="23">
        <f>SCIENCE!$BE$335</f>
        <v>0</v>
      </c>
      <c r="EG63" s="23">
        <f>SCIENCE!$BE$376</f>
        <v>0</v>
      </c>
      <c r="EH63" s="23">
        <f>SCIENCE!$BE$417</f>
        <v>0</v>
      </c>
      <c r="EI63" s="23">
        <f>SCIENCE!$BE$458</f>
        <v>0</v>
      </c>
      <c r="EJ63" s="23">
        <f>SCIENCE!$BE$499</f>
        <v>0</v>
      </c>
      <c r="EK63" s="23">
        <f>SCIENCE!$BE$540</f>
        <v>0</v>
      </c>
      <c r="EL63" s="23">
        <f>SCIENCE!$BE$581</f>
        <v>0</v>
      </c>
      <c r="EM63" s="23">
        <f>SCIENCE!$BE$622</f>
        <v>0</v>
      </c>
      <c r="EN63" s="23">
        <f>SCIENCE!$BE$663</f>
        <v>0</v>
      </c>
      <c r="EO63" s="23">
        <f>SCIENCE!$BE$704</f>
        <v>0</v>
      </c>
      <c r="EP63" s="23">
        <f>SCIENCE!$BE$745</f>
        <v>0</v>
      </c>
      <c r="EQ63" s="23">
        <f>SCIENCE!$BE$786</f>
        <v>0</v>
      </c>
      <c r="ER63" s="23">
        <f>SCIENCE!$BE$827</f>
        <v>0</v>
      </c>
      <c r="ES63" s="23">
        <f>SCIENCE!$BE$868</f>
        <v>0</v>
      </c>
      <c r="ET63" s="23">
        <f>SCIENCE!$BE$909</f>
        <v>0</v>
      </c>
      <c r="EU63" s="482"/>
      <c r="FA63" s="80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1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1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2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3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4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5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3">
        <f>COLUMNS(FJ48:GF48)-COUNTBLANK(FJ48:GF48)</f>
        <v>0</v>
      </c>
      <c r="FK63" s="23" t="str">
        <f>IF(FJ63&lt;&gt;0,AVERAGE(FJ48:GF48),"")</f>
        <v/>
      </c>
      <c r="FL63" s="23">
        <v>36</v>
      </c>
      <c r="FM63" s="98" t="str">
        <f>IF(FJ63&lt;&gt;0,FJ63*FK63/FL63,"")</f>
        <v/>
      </c>
      <c r="FT63" s="25" t="e">
        <f>ROUND(FM63*100,0)</f>
        <v>#VALUE!</v>
      </c>
      <c r="FU63" s="99" t="e">
        <f>IF(FV63&lt;&gt;"",FT63,"")</f>
        <v>#VALUE!</v>
      </c>
      <c r="FV63" s="23" t="e">
        <f>IF(FT63&gt;FT57,"ACT","")</f>
        <v>#VALUE!</v>
      </c>
      <c r="GB63" s="99">
        <f>FT55</f>
        <v>82</v>
      </c>
      <c r="GC63" s="23" t="e">
        <f>FT61</f>
        <v>#VALUE!</v>
      </c>
      <c r="GD63" s="23" t="e">
        <f>_xlfn.CONCAT(FV55,FV61)</f>
        <v>#VALUE!</v>
      </c>
    </row>
    <row r="64" spans="2:186" ht="14.65" thickTop="1" x14ac:dyDescent="0.45">
      <c r="B64" t="str">
        <f t="shared" si="65"/>
        <v>Science Passages</v>
      </c>
      <c r="C64" s="23">
        <f>READ!AM19</f>
        <v>0</v>
      </c>
      <c r="D64" s="23">
        <f>READ!AM72</f>
        <v>0</v>
      </c>
      <c r="E64" s="23">
        <f>READ!AM125</f>
        <v>0</v>
      </c>
      <c r="F64" s="23">
        <f>READ!AM178</f>
        <v>0</v>
      </c>
      <c r="G64" s="23">
        <f>READ!AM231</f>
        <v>0</v>
      </c>
      <c r="H64" s="23">
        <f>READ!AM284</f>
        <v>0</v>
      </c>
      <c r="I64" s="23">
        <f>READ!AM337</f>
        <v>0</v>
      </c>
      <c r="J64" s="23">
        <f>READ!AM390</f>
        <v>0</v>
      </c>
      <c r="K64" s="23">
        <f>READ!AM443</f>
        <v>0</v>
      </c>
      <c r="L64" s="23">
        <f>READ!AM496</f>
        <v>0</v>
      </c>
      <c r="M64" s="23">
        <f>READ!AM549</f>
        <v>0</v>
      </c>
      <c r="N64" s="23">
        <f>READ!AM602</f>
        <v>0</v>
      </c>
      <c r="O64" s="23">
        <f>READ!AM655</f>
        <v>0</v>
      </c>
      <c r="P64" s="23">
        <f>READ!AM708</f>
        <v>0</v>
      </c>
      <c r="Q64" s="23">
        <f>READ!AM761</f>
        <v>0</v>
      </c>
      <c r="R64" s="23">
        <f>READ!AM814</f>
        <v>0</v>
      </c>
      <c r="S64" s="23">
        <f>READ!AM867</f>
        <v>0</v>
      </c>
      <c r="T64" s="23">
        <f>READ!AM920</f>
        <v>0</v>
      </c>
      <c r="U64" s="23">
        <f>READ!AM973</f>
        <v>0</v>
      </c>
      <c r="V64" s="23">
        <f>READ!AM1026</f>
        <v>0</v>
      </c>
      <c r="W64" s="23">
        <f>READ!AM1079</f>
        <v>0</v>
      </c>
      <c r="X64" s="23">
        <f>READ!AM1132</f>
        <v>0</v>
      </c>
      <c r="Y64" s="23">
        <f>READ!AM1185</f>
        <v>0</v>
      </c>
      <c r="Z64" s="482"/>
      <c r="AA64" t="str">
        <f t="shared" si="64"/>
        <v>Semicolons</v>
      </c>
      <c r="AB64" s="23">
        <f>WRITE!$AZ$7</f>
        <v>0</v>
      </c>
      <c r="AC64" s="23">
        <f>WRITE!$AZ$83</f>
        <v>0</v>
      </c>
      <c r="AD64" s="23">
        <f>WRITE!$AZ$159</f>
        <v>0</v>
      </c>
      <c r="AE64" s="23">
        <f>WRITE!$AZ$235</f>
        <v>0</v>
      </c>
      <c r="AF64" s="23">
        <f>WRITE!$AZ$311</f>
        <v>0</v>
      </c>
      <c r="AG64" s="23">
        <f>WRITE!$AZ$387</f>
        <v>0</v>
      </c>
      <c r="AH64" s="23">
        <f>WRITE!$AZ$463</f>
        <v>0</v>
      </c>
      <c r="AI64" s="23">
        <f>WRITE!$AZ$539</f>
        <v>0</v>
      </c>
      <c r="AJ64" s="23">
        <f>WRITE!$AZ$615</f>
        <v>0</v>
      </c>
      <c r="AK64" s="23">
        <f>WRITE!$AZ$691</f>
        <v>0</v>
      </c>
      <c r="AL64" s="23">
        <f>WRITE!$AZ$767</f>
        <v>0</v>
      </c>
      <c r="AM64" s="23">
        <f>WRITE!$AZ$843</f>
        <v>0</v>
      </c>
      <c r="AN64" s="23">
        <f>WRITE!$AZ$919</f>
        <v>0</v>
      </c>
      <c r="AO64" s="23">
        <f>WRITE!$AZ$995</f>
        <v>0</v>
      </c>
      <c r="AP64" s="23">
        <f>WRITE!$AZ$1071</f>
        <v>0</v>
      </c>
      <c r="AQ64" s="23">
        <f>WRITE!$AZ$1147</f>
        <v>0</v>
      </c>
      <c r="AR64" s="23">
        <f>WRITE!$AZ$1223</f>
        <v>0</v>
      </c>
      <c r="AS64" s="23">
        <f>WRITE!$AZ$1299</f>
        <v>0</v>
      </c>
      <c r="AT64" s="23">
        <f>WRITE!$AZ$1375</f>
        <v>0</v>
      </c>
      <c r="AU64" s="23">
        <f>WRITE!$AZ$1451</f>
        <v>0</v>
      </c>
      <c r="AV64" s="23">
        <f>WRITE!$AZ$1527</f>
        <v>0</v>
      </c>
      <c r="AW64" s="23">
        <f>WRITE!$AZ$1603</f>
        <v>0</v>
      </c>
      <c r="AX64" s="23">
        <f>WRITE!$AZ$1679</f>
        <v>0</v>
      </c>
      <c r="AZ64" t="s">
        <v>530</v>
      </c>
      <c r="BA64" s="23">
        <f>MATH!$DO$6</f>
        <v>0</v>
      </c>
      <c r="BB64" s="23">
        <f>MATH!$DO$87</f>
        <v>0</v>
      </c>
      <c r="BC64" s="23">
        <f>MATH!$DO$168</f>
        <v>0</v>
      </c>
      <c r="BD64" s="23">
        <f>MATH!$DO$249</f>
        <v>0</v>
      </c>
      <c r="BE64" s="23">
        <f>MATH!$DO$330</f>
        <v>0</v>
      </c>
      <c r="BF64" s="23">
        <f>MATH!$DO$411</f>
        <v>0</v>
      </c>
      <c r="BG64" s="23">
        <f>MATH!$DO$492</f>
        <v>0</v>
      </c>
      <c r="BH64" s="23">
        <f>MATH!$DO$573</f>
        <v>0</v>
      </c>
      <c r="BI64" s="23">
        <f>MATH!$DO$654</f>
        <v>0</v>
      </c>
      <c r="BJ64" s="23">
        <f>MATH!$DO$735</f>
        <v>0</v>
      </c>
      <c r="BK64" s="23">
        <f>MATH!$DO$816</f>
        <v>0</v>
      </c>
      <c r="BL64" s="23">
        <f>MATH!$DO$897</f>
        <v>0</v>
      </c>
      <c r="BM64" s="23">
        <f>MATH!$DO$978</f>
        <v>0</v>
      </c>
      <c r="BN64" s="23">
        <f>MATH!$DO$1059</f>
        <v>0</v>
      </c>
      <c r="BO64" s="23">
        <f>MATH!$DO$1140</f>
        <v>0</v>
      </c>
      <c r="BP64" s="23">
        <f>MATH!$DO$1221</f>
        <v>0</v>
      </c>
      <c r="BQ64" s="23">
        <f>MATH!$DO$1302</f>
        <v>0</v>
      </c>
      <c r="BR64" s="23">
        <f>MATH!$DO$1383</f>
        <v>0</v>
      </c>
      <c r="BS64" s="23">
        <f>MATH!$DO$1464</f>
        <v>0</v>
      </c>
      <c r="BT64" s="23">
        <f>MATH!$DO$1545</f>
        <v>0</v>
      </c>
      <c r="BU64" s="23">
        <f>MATH!$DO$1626</f>
        <v>0</v>
      </c>
      <c r="BV64" s="23">
        <f>MATH!$DO$1707</f>
        <v>0</v>
      </c>
      <c r="BW64" s="23">
        <f>MATH!$DO$1788</f>
        <v>0</v>
      </c>
      <c r="BX64" s="482"/>
      <c r="BY64" t="str">
        <f t="shared" si="17"/>
        <v>Unit Conversion</v>
      </c>
      <c r="BZ64" s="23">
        <f>MATH!$DO$66</f>
        <v>0</v>
      </c>
      <c r="CA64" s="23">
        <f>MATH!$DO$147</f>
        <v>0</v>
      </c>
      <c r="CB64" s="23">
        <f>MATH!$DO$228</f>
        <v>0</v>
      </c>
      <c r="CC64" s="23">
        <f>MATH!$DO$309</f>
        <v>0</v>
      </c>
      <c r="CD64" s="23">
        <f>MATH!$DO$390</f>
        <v>0</v>
      </c>
      <c r="CE64" s="23">
        <f>MATH!$DO$471</f>
        <v>0</v>
      </c>
      <c r="CF64" s="23">
        <f>MATH!$DO$552</f>
        <v>0</v>
      </c>
      <c r="CG64" s="23">
        <f>MATH!$DO$633</f>
        <v>0</v>
      </c>
      <c r="CH64" s="23">
        <f>MATH!$DO$714</f>
        <v>0</v>
      </c>
      <c r="CI64" s="23">
        <f>MATH!$DO$795</f>
        <v>0</v>
      </c>
      <c r="CJ64" s="23">
        <f>MATH!$DO$876</f>
        <v>0</v>
      </c>
      <c r="CK64" s="23">
        <f>MATH!$DO$957</f>
        <v>0</v>
      </c>
      <c r="CL64" s="23">
        <f>MATH!$DO$1038</f>
        <v>0</v>
      </c>
      <c r="CM64" s="23">
        <f>MATH!$DO$1119</f>
        <v>0</v>
      </c>
      <c r="CN64" s="23">
        <f>MATH!$DO$1200</f>
        <v>0</v>
      </c>
      <c r="CO64" s="23">
        <f>MATH!$DO$1281</f>
        <v>0</v>
      </c>
      <c r="CP64" s="23">
        <f>MATH!$DO$1362</f>
        <v>0</v>
      </c>
      <c r="CQ64" s="23">
        <f>MATH!$DO$1443</f>
        <v>0</v>
      </c>
      <c r="CR64" s="23">
        <f>MATH!$DO$1524</f>
        <v>0</v>
      </c>
      <c r="CS64" s="23">
        <f>MATH!$DO$1605</f>
        <v>0</v>
      </c>
      <c r="CT64" s="23">
        <f>MATH!$DO$1686</f>
        <v>0</v>
      </c>
      <c r="CU64" s="23">
        <f>MATH!$DO$1767</f>
        <v>0</v>
      </c>
      <c r="CV64" s="23">
        <f>MATH!$DO$1848</f>
        <v>0</v>
      </c>
      <c r="CW64" s="482"/>
      <c r="CX64" t="str">
        <f t="shared" si="19"/>
        <v>Unit Conversion</v>
      </c>
      <c r="CY64" s="23">
        <f t="shared" si="20"/>
        <v>0</v>
      </c>
      <c r="CZ64" s="23">
        <f t="shared" si="21"/>
        <v>0</v>
      </c>
      <c r="DA64" s="23">
        <f t="shared" si="22"/>
        <v>0</v>
      </c>
      <c r="DB64" s="23">
        <f t="shared" si="23"/>
        <v>0</v>
      </c>
      <c r="DC64" s="23">
        <f t="shared" si="24"/>
        <v>0</v>
      </c>
      <c r="DD64" s="23">
        <f t="shared" si="25"/>
        <v>0</v>
      </c>
      <c r="DE64" s="23">
        <f t="shared" si="26"/>
        <v>0</v>
      </c>
      <c r="DF64" s="23">
        <f t="shared" si="27"/>
        <v>0</v>
      </c>
      <c r="DG64" s="23">
        <f t="shared" si="28"/>
        <v>0</v>
      </c>
      <c r="DH64" s="23">
        <f t="shared" si="29"/>
        <v>0</v>
      </c>
      <c r="DI64" s="23">
        <f t="shared" si="30"/>
        <v>0</v>
      </c>
      <c r="DJ64" s="23">
        <f t="shared" si="31"/>
        <v>0</v>
      </c>
      <c r="DK64" s="23">
        <f t="shared" si="32"/>
        <v>0</v>
      </c>
      <c r="DL64" s="23">
        <f t="shared" si="33"/>
        <v>0</v>
      </c>
      <c r="DM64" s="23">
        <f t="shared" si="34"/>
        <v>0</v>
      </c>
      <c r="DN64" s="23">
        <f t="shared" si="35"/>
        <v>0</v>
      </c>
      <c r="DO64" s="23">
        <f t="shared" si="36"/>
        <v>0</v>
      </c>
      <c r="DP64" s="23">
        <f t="shared" si="37"/>
        <v>0</v>
      </c>
      <c r="DQ64" s="23">
        <f t="shared" si="38"/>
        <v>0</v>
      </c>
      <c r="DR64" s="23">
        <f t="shared" si="39"/>
        <v>0</v>
      </c>
      <c r="DS64" s="23">
        <f t="shared" si="40"/>
        <v>0</v>
      </c>
      <c r="DT64" s="23">
        <f t="shared" si="41"/>
        <v>0</v>
      </c>
      <c r="DU64" s="23">
        <f t="shared" si="42"/>
        <v>0</v>
      </c>
      <c r="DV64" s="482"/>
      <c r="DW64" s="2" t="str">
        <f t="shared" si="55"/>
        <v>ACT First 10</v>
      </c>
      <c r="DX64" s="23">
        <f>IF(ISNUMBER(SEARCH("A",DX$4)),10,0)</f>
        <v>0</v>
      </c>
      <c r="DY64" s="23">
        <f t="shared" ref="DY64:ET65" si="66">IF(ISNUMBER(SEARCH("A",DY$4)),10,0)</f>
        <v>0</v>
      </c>
      <c r="DZ64" s="23">
        <f t="shared" si="66"/>
        <v>0</v>
      </c>
      <c r="EA64" s="23">
        <f t="shared" si="66"/>
        <v>0</v>
      </c>
      <c r="EB64" s="23">
        <f t="shared" si="66"/>
        <v>0</v>
      </c>
      <c r="EC64" s="23">
        <f t="shared" si="66"/>
        <v>0</v>
      </c>
      <c r="ED64" s="23">
        <f t="shared" si="66"/>
        <v>0</v>
      </c>
      <c r="EE64" s="23">
        <f t="shared" si="66"/>
        <v>0</v>
      </c>
      <c r="EF64" s="23">
        <f t="shared" si="66"/>
        <v>0</v>
      </c>
      <c r="EG64" s="23">
        <f t="shared" si="66"/>
        <v>0</v>
      </c>
      <c r="EH64" s="23">
        <f t="shared" si="66"/>
        <v>0</v>
      </c>
      <c r="EI64" s="23">
        <f t="shared" si="66"/>
        <v>0</v>
      </c>
      <c r="EJ64" s="23">
        <f t="shared" si="66"/>
        <v>0</v>
      </c>
      <c r="EK64" s="23">
        <f t="shared" si="66"/>
        <v>0</v>
      </c>
      <c r="EL64" s="23">
        <f t="shared" si="66"/>
        <v>0</v>
      </c>
      <c r="EM64" s="23">
        <f t="shared" si="66"/>
        <v>0</v>
      </c>
      <c r="EN64" s="23">
        <f t="shared" si="66"/>
        <v>0</v>
      </c>
      <c r="EO64" s="23">
        <f t="shared" si="66"/>
        <v>0</v>
      </c>
      <c r="EP64" s="23">
        <f t="shared" si="66"/>
        <v>0</v>
      </c>
      <c r="EQ64" s="23">
        <f t="shared" si="66"/>
        <v>0</v>
      </c>
      <c r="ER64" s="23">
        <f t="shared" si="66"/>
        <v>0</v>
      </c>
      <c r="ES64" s="23">
        <f t="shared" si="66"/>
        <v>0</v>
      </c>
      <c r="ET64" s="23">
        <f t="shared" si="66"/>
        <v>0</v>
      </c>
      <c r="EU64" s="482"/>
      <c r="FB64" s="66"/>
      <c r="FC64" s="66"/>
      <c r="FD64" s="66"/>
      <c r="FE64" s="68"/>
      <c r="FF64" s="69"/>
      <c r="FG64" s="18"/>
      <c r="GB64" s="99">
        <f>FT56</f>
        <v>83</v>
      </c>
      <c r="GC64" s="23" t="e">
        <f>FT63</f>
        <v>#VALUE!</v>
      </c>
      <c r="GD64" s="23" t="e">
        <f>_xlfn.CONCAT(FV57,FV63)</f>
        <v>#VALUE!</v>
      </c>
    </row>
    <row r="65" spans="2:186" x14ac:dyDescent="0.45">
      <c r="B65" t="str">
        <f t="shared" ref="B65:B94" si="67">B23</f>
        <v>I Spy</v>
      </c>
      <c r="C65" s="23">
        <f>READ!$AP$7</f>
        <v>0</v>
      </c>
      <c r="D65" s="23">
        <f>READ!$AP$60</f>
        <v>0</v>
      </c>
      <c r="E65" s="23">
        <f>READ!$AP$113</f>
        <v>0</v>
      </c>
      <c r="F65" s="23">
        <f>READ!$AP$166</f>
        <v>0</v>
      </c>
      <c r="G65" s="23">
        <f>READ!$AP$219</f>
        <v>0</v>
      </c>
      <c r="H65" s="23">
        <f>READ!$AP$272</f>
        <v>0</v>
      </c>
      <c r="I65" s="23">
        <f>READ!$AP$325</f>
        <v>0</v>
      </c>
      <c r="J65" s="23">
        <f>READ!$AP$378</f>
        <v>0</v>
      </c>
      <c r="K65" s="23">
        <f>READ!$AP$431</f>
        <v>0</v>
      </c>
      <c r="L65" s="23">
        <f>READ!$AP$484</f>
        <v>0</v>
      </c>
      <c r="M65" s="23">
        <f>READ!$AP$537</f>
        <v>0</v>
      </c>
      <c r="N65" s="23">
        <f>READ!$AP$590</f>
        <v>0</v>
      </c>
      <c r="O65" s="23">
        <f>READ!$AP$643</f>
        <v>0</v>
      </c>
      <c r="P65" s="23">
        <f>READ!$AP$696</f>
        <v>0</v>
      </c>
      <c r="Q65" s="23">
        <f>READ!$AP$749</f>
        <v>0</v>
      </c>
      <c r="R65" s="23">
        <f>READ!$AP$802</f>
        <v>0</v>
      </c>
      <c r="S65" s="23">
        <f>READ!$AP$855</f>
        <v>0</v>
      </c>
      <c r="T65" s="23">
        <f>READ!$AP$908</f>
        <v>0</v>
      </c>
      <c r="U65" s="23">
        <f>READ!$AP$961</f>
        <v>0</v>
      </c>
      <c r="V65" s="23">
        <f>READ!$AP$1014</f>
        <v>0</v>
      </c>
      <c r="W65" s="23">
        <f>READ!$AP$1067</f>
        <v>0</v>
      </c>
      <c r="X65" s="23">
        <f>READ!$AP$1120</f>
        <v>0</v>
      </c>
      <c r="Y65" s="23">
        <f>READ!$AP$1173</f>
        <v>0</v>
      </c>
      <c r="AA65" t="str">
        <f t="shared" si="64"/>
        <v>End of Sentence</v>
      </c>
      <c r="AB65" s="23">
        <f>WRITE!$BA$7</f>
        <v>0</v>
      </c>
      <c r="AC65" s="23">
        <f>WRITE!$BA$83</f>
        <v>0</v>
      </c>
      <c r="AD65" s="23">
        <f>WRITE!$BA$159</f>
        <v>0</v>
      </c>
      <c r="AE65" s="23">
        <f>WRITE!$BA$235</f>
        <v>0</v>
      </c>
      <c r="AF65" s="23">
        <f>WRITE!$BA$311</f>
        <v>0</v>
      </c>
      <c r="AG65" s="23">
        <f>WRITE!$BA$387</f>
        <v>0</v>
      </c>
      <c r="AH65" s="23">
        <f>WRITE!$BA$463</f>
        <v>0</v>
      </c>
      <c r="AI65" s="23">
        <f>WRITE!$BA$539</f>
        <v>0</v>
      </c>
      <c r="AJ65" s="23">
        <f>WRITE!$BA$615</f>
        <v>0</v>
      </c>
      <c r="AK65" s="23">
        <f>WRITE!$BA$691</f>
        <v>0</v>
      </c>
      <c r="AL65" s="23">
        <f>WRITE!$BA$767</f>
        <v>0</v>
      </c>
      <c r="AM65" s="23">
        <f>WRITE!$BA$843</f>
        <v>0</v>
      </c>
      <c r="AN65" s="23">
        <f>WRITE!$BA$919</f>
        <v>0</v>
      </c>
      <c r="AO65" s="23">
        <f>WRITE!$BA$995</f>
        <v>0</v>
      </c>
      <c r="AP65" s="23">
        <f>WRITE!$BA$1071</f>
        <v>0</v>
      </c>
      <c r="AQ65" s="23">
        <f>WRITE!$BA$1147</f>
        <v>0</v>
      </c>
      <c r="AR65" s="23">
        <f>WRITE!$BA$1223</f>
        <v>0</v>
      </c>
      <c r="AS65" s="23">
        <f>WRITE!$BA$1299</f>
        <v>0</v>
      </c>
      <c r="AT65" s="23">
        <f>WRITE!$BA$1375</f>
        <v>0</v>
      </c>
      <c r="AU65" s="23">
        <f>WRITE!$BA$1451</f>
        <v>0</v>
      </c>
      <c r="AV65" s="23">
        <f>WRITE!$BA$1527</f>
        <v>0</v>
      </c>
      <c r="AW65" s="23">
        <f>WRITE!$BA$1603</f>
        <v>0</v>
      </c>
      <c r="AX65" s="23">
        <f>WRITE!$BA$1679</f>
        <v>0</v>
      </c>
      <c r="AY65" s="482"/>
      <c r="AZ65" t="s">
        <v>531</v>
      </c>
      <c r="BA65" s="23">
        <f>MATH!$DP$6</f>
        <v>0</v>
      </c>
      <c r="BB65" s="23">
        <f>MATH!$DP$87</f>
        <v>0</v>
      </c>
      <c r="BC65" s="23">
        <f>MATH!$DP$168</f>
        <v>0</v>
      </c>
      <c r="BD65" s="23">
        <f>MATH!$DP$249</f>
        <v>0</v>
      </c>
      <c r="BE65" s="23">
        <f>MATH!$DP$330</f>
        <v>0</v>
      </c>
      <c r="BF65" s="23">
        <f>MATH!$DP$411</f>
        <v>0</v>
      </c>
      <c r="BG65" s="23">
        <f>MATH!$DP$492</f>
        <v>0</v>
      </c>
      <c r="BH65" s="23">
        <f>MATH!$DP$573</f>
        <v>0</v>
      </c>
      <c r="BI65" s="23">
        <f>MATH!$DP$654</f>
        <v>0</v>
      </c>
      <c r="BJ65" s="23">
        <f>MATH!$DP$735</f>
        <v>0</v>
      </c>
      <c r="BK65" s="23">
        <f>MATH!$DP$816</f>
        <v>0</v>
      </c>
      <c r="BL65" s="23">
        <f>MATH!$DP$897</f>
        <v>0</v>
      </c>
      <c r="BM65" s="23">
        <f>MATH!$DP$978</f>
        <v>0</v>
      </c>
      <c r="BN65" s="23">
        <f>MATH!$DP$1059</f>
        <v>0</v>
      </c>
      <c r="BO65" s="23">
        <f>MATH!$DP$1140</f>
        <v>0</v>
      </c>
      <c r="BP65" s="23">
        <f>MATH!$DP$1221</f>
        <v>0</v>
      </c>
      <c r="BQ65" s="23">
        <f>MATH!$DP$1302</f>
        <v>0</v>
      </c>
      <c r="BR65" s="23">
        <f>MATH!$DP$1383</f>
        <v>0</v>
      </c>
      <c r="BS65" s="23">
        <f>MATH!$DP$1464</f>
        <v>0</v>
      </c>
      <c r="BT65" s="23">
        <f>MATH!$DP$1545</f>
        <v>0</v>
      </c>
      <c r="BU65" s="23">
        <f>MATH!$DP$1626</f>
        <v>0</v>
      </c>
      <c r="BV65" s="23">
        <f>MATH!$DP$1707</f>
        <v>0</v>
      </c>
      <c r="BW65" s="23">
        <f>MATH!$DP$1788</f>
        <v>0</v>
      </c>
      <c r="BX65" s="482"/>
      <c r="BY65" t="str">
        <f t="shared" si="17"/>
        <v>Dimensional Analysis</v>
      </c>
      <c r="BZ65" s="23">
        <f>MATH!$DP$66</f>
        <v>0</v>
      </c>
      <c r="CA65" s="23">
        <f>MATH!$DP$147</f>
        <v>0</v>
      </c>
      <c r="CB65" s="23">
        <f>MATH!$DP$228</f>
        <v>0</v>
      </c>
      <c r="CC65" s="23">
        <f>MATH!$DP$309</f>
        <v>0</v>
      </c>
      <c r="CD65" s="23">
        <f>MATH!$DP$390</f>
        <v>0</v>
      </c>
      <c r="CE65" s="23">
        <f>MATH!$DP$471</f>
        <v>0</v>
      </c>
      <c r="CF65" s="23">
        <f>MATH!$DP$552</f>
        <v>0</v>
      </c>
      <c r="CG65" s="23">
        <f>MATH!$DP$633</f>
        <v>0</v>
      </c>
      <c r="CH65" s="23">
        <f>MATH!$DP$714</f>
        <v>0</v>
      </c>
      <c r="CI65" s="23">
        <f>MATH!$DP$795</f>
        <v>0</v>
      </c>
      <c r="CJ65" s="23">
        <f>MATH!$DP$876</f>
        <v>0</v>
      </c>
      <c r="CK65" s="23">
        <f>MATH!$DP$957</f>
        <v>0</v>
      </c>
      <c r="CL65" s="23">
        <f>MATH!$DP$1038</f>
        <v>0</v>
      </c>
      <c r="CM65" s="23">
        <f>MATH!$DP$1119</f>
        <v>0</v>
      </c>
      <c r="CN65" s="23">
        <f>MATH!$DP$1200</f>
        <v>0</v>
      </c>
      <c r="CO65" s="23">
        <f>MATH!$DP$1281</f>
        <v>0</v>
      </c>
      <c r="CP65" s="23">
        <f>MATH!$DP$1362</f>
        <v>0</v>
      </c>
      <c r="CQ65" s="23">
        <f>MATH!$DP$1443</f>
        <v>0</v>
      </c>
      <c r="CR65" s="23">
        <f>MATH!$DP$1524</f>
        <v>0</v>
      </c>
      <c r="CS65" s="23">
        <f>MATH!$DP$1605</f>
        <v>0</v>
      </c>
      <c r="CT65" s="23">
        <f>MATH!$DP$1686</f>
        <v>0</v>
      </c>
      <c r="CU65" s="23">
        <f>MATH!$DP$1767</f>
        <v>0</v>
      </c>
      <c r="CV65" s="23">
        <f>MATH!$DP$1848</f>
        <v>0</v>
      </c>
      <c r="CW65" s="482"/>
      <c r="CX65" t="str">
        <f t="shared" si="19"/>
        <v>Dimensional Analysis</v>
      </c>
      <c r="CY65" s="23">
        <f t="shared" si="20"/>
        <v>0</v>
      </c>
      <c r="CZ65" s="23">
        <f t="shared" si="21"/>
        <v>0</v>
      </c>
      <c r="DA65" s="23">
        <f t="shared" si="22"/>
        <v>0</v>
      </c>
      <c r="DB65" s="23">
        <f t="shared" si="23"/>
        <v>0</v>
      </c>
      <c r="DC65" s="23">
        <f t="shared" si="24"/>
        <v>0</v>
      </c>
      <c r="DD65" s="23">
        <f t="shared" si="25"/>
        <v>0</v>
      </c>
      <c r="DE65" s="23">
        <f t="shared" si="26"/>
        <v>0</v>
      </c>
      <c r="DF65" s="23">
        <f t="shared" si="27"/>
        <v>0</v>
      </c>
      <c r="DG65" s="23">
        <f t="shared" si="28"/>
        <v>0</v>
      </c>
      <c r="DH65" s="23">
        <f t="shared" si="29"/>
        <v>0</v>
      </c>
      <c r="DI65" s="23">
        <f t="shared" si="30"/>
        <v>0</v>
      </c>
      <c r="DJ65" s="23">
        <f t="shared" si="31"/>
        <v>0</v>
      </c>
      <c r="DK65" s="23">
        <f t="shared" si="32"/>
        <v>0</v>
      </c>
      <c r="DL65" s="23">
        <f t="shared" si="33"/>
        <v>0</v>
      </c>
      <c r="DM65" s="23">
        <f t="shared" si="34"/>
        <v>0</v>
      </c>
      <c r="DN65" s="23">
        <f t="shared" si="35"/>
        <v>0</v>
      </c>
      <c r="DO65" s="23">
        <f t="shared" si="36"/>
        <v>0</v>
      </c>
      <c r="DP65" s="23">
        <f t="shared" si="37"/>
        <v>0</v>
      </c>
      <c r="DQ65" s="23">
        <f t="shared" si="38"/>
        <v>0</v>
      </c>
      <c r="DR65" s="23">
        <f t="shared" si="39"/>
        <v>0</v>
      </c>
      <c r="DS65" s="23">
        <f t="shared" si="40"/>
        <v>0</v>
      </c>
      <c r="DT65" s="23">
        <f t="shared" si="41"/>
        <v>0</v>
      </c>
      <c r="DU65" s="23">
        <f t="shared" si="42"/>
        <v>0</v>
      </c>
      <c r="DV65" s="482"/>
      <c r="DW65" s="2" t="str">
        <f t="shared" si="55"/>
        <v>ACT Last 10</v>
      </c>
      <c r="DX65" s="23">
        <f>IF(ISNUMBER(SEARCH("A",DX$4)),10,0)</f>
        <v>0</v>
      </c>
      <c r="DY65" s="23">
        <f t="shared" si="66"/>
        <v>0</v>
      </c>
      <c r="DZ65" s="23">
        <f t="shared" si="66"/>
        <v>0</v>
      </c>
      <c r="EA65" s="23">
        <f t="shared" si="66"/>
        <v>0</v>
      </c>
      <c r="EB65" s="23">
        <f t="shared" si="66"/>
        <v>0</v>
      </c>
      <c r="EC65" s="23">
        <f t="shared" si="66"/>
        <v>0</v>
      </c>
      <c r="ED65" s="23">
        <f t="shared" si="66"/>
        <v>0</v>
      </c>
      <c r="EE65" s="23">
        <f t="shared" si="66"/>
        <v>0</v>
      </c>
      <c r="EF65" s="23">
        <f t="shared" si="66"/>
        <v>0</v>
      </c>
      <c r="EG65" s="23">
        <f t="shared" si="66"/>
        <v>0</v>
      </c>
      <c r="EH65" s="23">
        <f t="shared" si="66"/>
        <v>0</v>
      </c>
      <c r="EI65" s="23">
        <f t="shared" si="66"/>
        <v>0</v>
      </c>
      <c r="EJ65" s="23">
        <f t="shared" si="66"/>
        <v>0</v>
      </c>
      <c r="EK65" s="23">
        <f t="shared" si="66"/>
        <v>0</v>
      </c>
      <c r="EL65" s="23">
        <f t="shared" si="66"/>
        <v>0</v>
      </c>
      <c r="EM65" s="23">
        <f t="shared" si="66"/>
        <v>0</v>
      </c>
      <c r="EN65" s="23">
        <f t="shared" si="66"/>
        <v>0</v>
      </c>
      <c r="EO65" s="23">
        <f t="shared" si="66"/>
        <v>0</v>
      </c>
      <c r="EP65" s="23">
        <f t="shared" si="66"/>
        <v>0</v>
      </c>
      <c r="EQ65" s="23">
        <f t="shared" si="66"/>
        <v>0</v>
      </c>
      <c r="ER65" s="23">
        <f t="shared" si="66"/>
        <v>0</v>
      </c>
      <c r="ES65" s="23">
        <f t="shared" si="66"/>
        <v>0</v>
      </c>
      <c r="ET65" s="23">
        <f t="shared" si="66"/>
        <v>0</v>
      </c>
      <c r="EU65" s="482"/>
      <c r="FA65" s="16" t="s">
        <v>321</v>
      </c>
    </row>
    <row r="66" spans="2:186" ht="15" customHeight="1" x14ac:dyDescent="0.45">
      <c r="B66" t="str">
        <f t="shared" si="67"/>
        <v>Given Line</v>
      </c>
      <c r="C66" s="23">
        <f>READ!$AR$7</f>
        <v>0</v>
      </c>
      <c r="D66" s="23">
        <f>READ!$AR$60</f>
        <v>0</v>
      </c>
      <c r="E66" s="23">
        <f>READ!$AR$113</f>
        <v>0</v>
      </c>
      <c r="F66" s="23">
        <f>READ!$AR$166</f>
        <v>0</v>
      </c>
      <c r="G66" s="23">
        <f>READ!$AR$219</f>
        <v>0</v>
      </c>
      <c r="H66" s="23">
        <f>READ!$AR$272</f>
        <v>0</v>
      </c>
      <c r="I66" s="23">
        <f>READ!$AR$325</f>
        <v>0</v>
      </c>
      <c r="J66" s="23">
        <f>READ!$AR$378</f>
        <v>0</v>
      </c>
      <c r="K66" s="23">
        <f>READ!$AR$431</f>
        <v>0</v>
      </c>
      <c r="L66" s="23">
        <f>READ!$AR$484</f>
        <v>0</v>
      </c>
      <c r="M66" s="23">
        <f>READ!$AR$537</f>
        <v>0</v>
      </c>
      <c r="N66" s="23">
        <f>READ!$AR$590</f>
        <v>0</v>
      </c>
      <c r="O66" s="23">
        <f>READ!$AR$643</f>
        <v>0</v>
      </c>
      <c r="P66" s="23">
        <f>READ!$AR$696</f>
        <v>0</v>
      </c>
      <c r="Q66" s="23">
        <f>READ!$AR$749</f>
        <v>0</v>
      </c>
      <c r="R66" s="23">
        <f>READ!$AR$802</f>
        <v>0</v>
      </c>
      <c r="S66" s="23">
        <f>READ!$AR$855</f>
        <v>0</v>
      </c>
      <c r="T66" s="23">
        <f>READ!$AR$908</f>
        <v>0</v>
      </c>
      <c r="U66" s="23">
        <f>READ!$AR$961</f>
        <v>0</v>
      </c>
      <c r="V66" s="23">
        <f>READ!$AR$1014</f>
        <v>0</v>
      </c>
      <c r="W66" s="23">
        <f>READ!$AR$1067</f>
        <v>0</v>
      </c>
      <c r="X66" s="23">
        <f>READ!$AR$1120</f>
        <v>0</v>
      </c>
      <c r="Y66" s="23">
        <f>READ!$AR$1173</f>
        <v>0</v>
      </c>
      <c r="Z66" s="482" t="s">
        <v>282</v>
      </c>
      <c r="AA66" t="str">
        <f t="shared" si="64"/>
        <v>Prepositions</v>
      </c>
      <c r="AB66" s="23">
        <f>WRITE!$BB$7</f>
        <v>0</v>
      </c>
      <c r="AC66" s="23">
        <f>WRITE!$BB$83</f>
        <v>0</v>
      </c>
      <c r="AD66" s="23">
        <f>WRITE!$BB$159</f>
        <v>0</v>
      </c>
      <c r="AE66" s="23">
        <f>WRITE!$BB$235</f>
        <v>0</v>
      </c>
      <c r="AF66" s="23">
        <f>WRITE!$BB$311</f>
        <v>0</v>
      </c>
      <c r="AG66" s="23">
        <f>WRITE!$BB$387</f>
        <v>0</v>
      </c>
      <c r="AH66" s="23">
        <f>WRITE!$BB$463</f>
        <v>0</v>
      </c>
      <c r="AI66" s="23">
        <f>WRITE!$BB$539</f>
        <v>0</v>
      </c>
      <c r="AJ66" s="23">
        <f>WRITE!$BB$615</f>
        <v>0</v>
      </c>
      <c r="AK66" s="23">
        <f>WRITE!$BB$691</f>
        <v>0</v>
      </c>
      <c r="AL66" s="23">
        <f>WRITE!$BB$767</f>
        <v>0</v>
      </c>
      <c r="AM66" s="23">
        <f>WRITE!$BB$843</f>
        <v>0</v>
      </c>
      <c r="AN66" s="23">
        <f>WRITE!$BB$919</f>
        <v>0</v>
      </c>
      <c r="AO66" s="23">
        <f>WRITE!$BB$995</f>
        <v>0</v>
      </c>
      <c r="AP66" s="23">
        <f>WRITE!$BB$1071</f>
        <v>0</v>
      </c>
      <c r="AQ66" s="23">
        <f>WRITE!$BB$1147</f>
        <v>0</v>
      </c>
      <c r="AR66" s="23">
        <f>WRITE!$BB$1223</f>
        <v>0</v>
      </c>
      <c r="AS66" s="23">
        <f>WRITE!$BB$1299</f>
        <v>0</v>
      </c>
      <c r="AT66" s="23">
        <f>WRITE!$BB$1375</f>
        <v>0</v>
      </c>
      <c r="AU66" s="23">
        <f>WRITE!$BB$1451</f>
        <v>0</v>
      </c>
      <c r="AV66" s="23">
        <f>WRITE!$BB$1527</f>
        <v>0</v>
      </c>
      <c r="AW66" s="23">
        <f>WRITE!$BB$1603</f>
        <v>0</v>
      </c>
      <c r="AX66" s="23">
        <f>WRITE!$BB$1679</f>
        <v>0</v>
      </c>
      <c r="AY66" s="482"/>
      <c r="AZ66" t="s">
        <v>532</v>
      </c>
      <c r="BA66" s="23">
        <f>MATH!$DQ$6</f>
        <v>0</v>
      </c>
      <c r="BB66" s="23">
        <f>MATH!$DQ$87</f>
        <v>0</v>
      </c>
      <c r="BC66" s="23">
        <f>MATH!$DQ$168</f>
        <v>0</v>
      </c>
      <c r="BD66" s="23">
        <f>MATH!$DQ$249</f>
        <v>0</v>
      </c>
      <c r="BE66" s="23">
        <f>MATH!$DQ$330</f>
        <v>0</v>
      </c>
      <c r="BF66" s="23">
        <f>MATH!$DQ$411</f>
        <v>0</v>
      </c>
      <c r="BG66" s="23">
        <f>MATH!$DQ$492</f>
        <v>0</v>
      </c>
      <c r="BH66" s="23">
        <f>MATH!$DQ$573</f>
        <v>0</v>
      </c>
      <c r="BI66" s="23">
        <f>MATH!$DQ$654</f>
        <v>0</v>
      </c>
      <c r="BJ66" s="23">
        <f>MATH!$DQ$735</f>
        <v>0</v>
      </c>
      <c r="BK66" s="23">
        <f>MATH!$DQ$816</f>
        <v>0</v>
      </c>
      <c r="BL66" s="23">
        <f>MATH!$DQ$897</f>
        <v>0</v>
      </c>
      <c r="BM66" s="23">
        <f>MATH!$DQ$978</f>
        <v>0</v>
      </c>
      <c r="BN66" s="23">
        <f>MATH!$DQ$1059</f>
        <v>0</v>
      </c>
      <c r="BO66" s="23">
        <f>MATH!$DQ$1140</f>
        <v>0</v>
      </c>
      <c r="BP66" s="23">
        <f>MATH!$DQ$1221</f>
        <v>0</v>
      </c>
      <c r="BQ66" s="23">
        <f>MATH!$DQ$1302</f>
        <v>0</v>
      </c>
      <c r="BR66" s="23">
        <f>MATH!$DQ$1383</f>
        <v>0</v>
      </c>
      <c r="BS66" s="23">
        <f>MATH!$DQ$1464</f>
        <v>0</v>
      </c>
      <c r="BT66" s="23">
        <f>MATH!$DQ$1545</f>
        <v>0</v>
      </c>
      <c r="BU66" s="23">
        <f>MATH!$DQ$1626</f>
        <v>0</v>
      </c>
      <c r="BV66" s="23">
        <f>MATH!$DQ$1707</f>
        <v>0</v>
      </c>
      <c r="BW66" s="23">
        <f>MATH!$DQ$1788</f>
        <v>0</v>
      </c>
      <c r="BX66" s="482"/>
      <c r="BY66" t="str">
        <f t="shared" si="17"/>
        <v>Scaling</v>
      </c>
      <c r="BZ66" s="23">
        <f>MATH!$DQ$66</f>
        <v>0</v>
      </c>
      <c r="CA66" s="23">
        <f>MATH!$DQ$147</f>
        <v>0</v>
      </c>
      <c r="CB66" s="23">
        <f>MATH!$DQ$228</f>
        <v>0</v>
      </c>
      <c r="CC66" s="23">
        <f>MATH!$DQ$309</f>
        <v>0</v>
      </c>
      <c r="CD66" s="23">
        <f>MATH!$DQ$390</f>
        <v>0</v>
      </c>
      <c r="CE66" s="23">
        <f>MATH!$DQ$471</f>
        <v>0</v>
      </c>
      <c r="CF66" s="23">
        <f>MATH!$DQ$552</f>
        <v>0</v>
      </c>
      <c r="CG66" s="23">
        <f>MATH!$DQ$633</f>
        <v>0</v>
      </c>
      <c r="CH66" s="23">
        <f>MATH!$DQ$714</f>
        <v>0</v>
      </c>
      <c r="CI66" s="23">
        <f>MATH!$DQ$795</f>
        <v>0</v>
      </c>
      <c r="CJ66" s="23">
        <f>MATH!$DQ$876</f>
        <v>0</v>
      </c>
      <c r="CK66" s="23">
        <f>MATH!$DQ$957</f>
        <v>0</v>
      </c>
      <c r="CL66" s="23">
        <f>MATH!$DQ$1038</f>
        <v>0</v>
      </c>
      <c r="CM66" s="23">
        <f>MATH!$DQ$1119</f>
        <v>0</v>
      </c>
      <c r="CN66" s="23">
        <f>MATH!$DQ$1200</f>
        <v>0</v>
      </c>
      <c r="CO66" s="23">
        <f>MATH!$DQ$1281</f>
        <v>0</v>
      </c>
      <c r="CP66" s="23">
        <f>MATH!$DQ$1362</f>
        <v>0</v>
      </c>
      <c r="CQ66" s="23">
        <f>MATH!$DQ$1443</f>
        <v>0</v>
      </c>
      <c r="CR66" s="23">
        <f>MATH!$DQ$1524</f>
        <v>0</v>
      </c>
      <c r="CS66" s="23">
        <f>MATH!$DQ$1605</f>
        <v>0</v>
      </c>
      <c r="CT66" s="23">
        <f>MATH!$DQ$1686</f>
        <v>0</v>
      </c>
      <c r="CU66" s="23">
        <f>MATH!$DQ$1767</f>
        <v>0</v>
      </c>
      <c r="CV66" s="23">
        <f>MATH!$DQ$1848</f>
        <v>0</v>
      </c>
      <c r="CW66" s="482"/>
      <c r="CX66" t="str">
        <f t="shared" si="19"/>
        <v>Scaling</v>
      </c>
      <c r="CY66" s="23">
        <f t="shared" si="20"/>
        <v>0</v>
      </c>
      <c r="CZ66" s="23">
        <f t="shared" si="21"/>
        <v>0</v>
      </c>
      <c r="DA66" s="23">
        <f t="shared" si="22"/>
        <v>0</v>
      </c>
      <c r="DB66" s="23">
        <f t="shared" si="23"/>
        <v>0</v>
      </c>
      <c r="DC66" s="23">
        <f t="shared" si="24"/>
        <v>0</v>
      </c>
      <c r="DD66" s="23">
        <f t="shared" si="25"/>
        <v>0</v>
      </c>
      <c r="DE66" s="23">
        <f t="shared" si="26"/>
        <v>0</v>
      </c>
      <c r="DF66" s="23">
        <f t="shared" si="27"/>
        <v>0</v>
      </c>
      <c r="DG66" s="23">
        <f t="shared" si="28"/>
        <v>0</v>
      </c>
      <c r="DH66" s="23">
        <f t="shared" si="29"/>
        <v>0</v>
      </c>
      <c r="DI66" s="23">
        <f t="shared" si="30"/>
        <v>0</v>
      </c>
      <c r="DJ66" s="23">
        <f t="shared" si="31"/>
        <v>0</v>
      </c>
      <c r="DK66" s="23">
        <f t="shared" si="32"/>
        <v>0</v>
      </c>
      <c r="DL66" s="23">
        <f t="shared" si="33"/>
        <v>0</v>
      </c>
      <c r="DM66" s="23">
        <f t="shared" si="34"/>
        <v>0</v>
      </c>
      <c r="DN66" s="23">
        <f t="shared" si="35"/>
        <v>0</v>
      </c>
      <c r="DO66" s="23">
        <f t="shared" si="36"/>
        <v>0</v>
      </c>
      <c r="DP66" s="23">
        <f t="shared" si="37"/>
        <v>0</v>
      </c>
      <c r="DQ66" s="23">
        <f t="shared" si="38"/>
        <v>0</v>
      </c>
      <c r="DR66" s="23">
        <f t="shared" si="39"/>
        <v>0</v>
      </c>
      <c r="DS66" s="23">
        <f t="shared" si="40"/>
        <v>0</v>
      </c>
      <c r="DT66" s="23">
        <f t="shared" si="41"/>
        <v>0</v>
      </c>
      <c r="DU66" s="23">
        <f t="shared" si="42"/>
        <v>0</v>
      </c>
      <c r="DV66" s="482"/>
      <c r="DW66" s="2" t="str">
        <f t="shared" si="55"/>
        <v>ACT Rest</v>
      </c>
      <c r="DX66" s="23">
        <f>IF(ISNUMBER(SEARCH("A",DX$4)),20,0)</f>
        <v>0</v>
      </c>
      <c r="DY66" s="23">
        <f t="shared" ref="DY66:ET66" si="68">IF(ISNUMBER(SEARCH("A",DY$4)),20,0)</f>
        <v>0</v>
      </c>
      <c r="DZ66" s="23">
        <f t="shared" si="68"/>
        <v>0</v>
      </c>
      <c r="EA66" s="23">
        <f t="shared" si="68"/>
        <v>0</v>
      </c>
      <c r="EB66" s="23">
        <f t="shared" si="68"/>
        <v>0</v>
      </c>
      <c r="EC66" s="23">
        <f t="shared" si="68"/>
        <v>0</v>
      </c>
      <c r="ED66" s="23">
        <f t="shared" si="68"/>
        <v>0</v>
      </c>
      <c r="EE66" s="23">
        <f t="shared" si="68"/>
        <v>0</v>
      </c>
      <c r="EF66" s="23">
        <f t="shared" si="68"/>
        <v>0</v>
      </c>
      <c r="EG66" s="23">
        <f t="shared" si="68"/>
        <v>0</v>
      </c>
      <c r="EH66" s="23">
        <f t="shared" si="68"/>
        <v>0</v>
      </c>
      <c r="EI66" s="23">
        <f t="shared" si="68"/>
        <v>0</v>
      </c>
      <c r="EJ66" s="23">
        <f t="shared" si="68"/>
        <v>0</v>
      </c>
      <c r="EK66" s="23">
        <f t="shared" si="68"/>
        <v>0</v>
      </c>
      <c r="EL66" s="23">
        <f t="shared" si="68"/>
        <v>0</v>
      </c>
      <c r="EM66" s="23">
        <f t="shared" si="68"/>
        <v>0</v>
      </c>
      <c r="EN66" s="23">
        <f t="shared" si="68"/>
        <v>0</v>
      </c>
      <c r="EO66" s="23">
        <f t="shared" si="68"/>
        <v>0</v>
      </c>
      <c r="EP66" s="23">
        <f t="shared" si="68"/>
        <v>0</v>
      </c>
      <c r="EQ66" s="23">
        <f t="shared" si="68"/>
        <v>0</v>
      </c>
      <c r="ER66" s="23">
        <f t="shared" si="68"/>
        <v>0</v>
      </c>
      <c r="ES66" s="23">
        <f t="shared" si="68"/>
        <v>0</v>
      </c>
      <c r="ET66" s="23">
        <f t="shared" si="68"/>
        <v>0</v>
      </c>
      <c r="EU66" s="482"/>
      <c r="FA66" s="477" t="str">
        <f>IF(INPUT!J4&lt;&gt;"",INDEX(EY3:EY25,MATCH(INPUT!J4,EX3:EX25,),0),"")</f>
        <v/>
      </c>
      <c r="FB66" s="478"/>
      <c r="FC66" s="478"/>
      <c r="FD66" s="478"/>
      <c r="FE66" s="478"/>
      <c r="FF66" s="478"/>
      <c r="FG66" s="479"/>
      <c r="FX66" s="457" t="str">
        <f>IF(SUM(FJ19:GF19)=1,_xlfn.CONCAT(FJ18:GF18),"TEST COMPARISON")</f>
        <v>PSAT 16</v>
      </c>
      <c r="FY66" s="457"/>
      <c r="FZ66" s="457"/>
      <c r="GA66" s="457"/>
      <c r="GB66" s="457"/>
      <c r="GC66" s="457"/>
      <c r="GD66" s="457"/>
    </row>
    <row r="67" spans="2:186" x14ac:dyDescent="0.45">
      <c r="B67" t="str">
        <f t="shared" si="67"/>
        <v>Vocabulary</v>
      </c>
      <c r="C67" s="23">
        <f>READ!$AS$7</f>
        <v>0</v>
      </c>
      <c r="D67" s="23">
        <f>READ!$AS$60</f>
        <v>0</v>
      </c>
      <c r="E67" s="23">
        <f>READ!$AS$113</f>
        <v>0</v>
      </c>
      <c r="F67" s="23">
        <f>READ!$AS$166</f>
        <v>0</v>
      </c>
      <c r="G67" s="23">
        <f>READ!$AS$219</f>
        <v>0</v>
      </c>
      <c r="H67" s="23">
        <f>READ!$AS$272</f>
        <v>0</v>
      </c>
      <c r="I67" s="23">
        <f>READ!$AS$325</f>
        <v>0</v>
      </c>
      <c r="J67" s="23">
        <f>READ!$AS$378</f>
        <v>0</v>
      </c>
      <c r="K67" s="23">
        <f>READ!$AS$431</f>
        <v>0</v>
      </c>
      <c r="L67" s="23">
        <f>READ!$AS$484</f>
        <v>0</v>
      </c>
      <c r="M67" s="23">
        <f>READ!$AS$537</f>
        <v>0</v>
      </c>
      <c r="N67" s="23">
        <f>READ!$AS$590</f>
        <v>0</v>
      </c>
      <c r="O67" s="23">
        <f>READ!$AS$643</f>
        <v>0</v>
      </c>
      <c r="P67" s="23">
        <f>READ!$AS$696</f>
        <v>0</v>
      </c>
      <c r="Q67" s="23">
        <f>READ!$AS$749</f>
        <v>0</v>
      </c>
      <c r="R67" s="23">
        <f>READ!$AS$802</f>
        <v>0</v>
      </c>
      <c r="S67" s="23">
        <f>READ!$AS$855</f>
        <v>0</v>
      </c>
      <c r="T67" s="23">
        <f>READ!$AS$908</f>
        <v>0</v>
      </c>
      <c r="U67" s="23">
        <f>READ!$AS$961</f>
        <v>0</v>
      </c>
      <c r="V67" s="23">
        <f>READ!$AS$1014</f>
        <v>0</v>
      </c>
      <c r="W67" s="23">
        <f>READ!$AS$1067</f>
        <v>0</v>
      </c>
      <c r="X67" s="23">
        <f>READ!$AS$1120</f>
        <v>0</v>
      </c>
      <c r="Y67" s="23">
        <f>READ!$AS$1173</f>
        <v>0</v>
      </c>
      <c r="Z67" s="482"/>
      <c r="AA67" t="str">
        <f t="shared" si="64"/>
        <v>Tense Agreement</v>
      </c>
      <c r="AB67" s="23">
        <f>WRITE!$BC$7</f>
        <v>0</v>
      </c>
      <c r="AC67" s="23">
        <f>WRITE!$BC$83</f>
        <v>0</v>
      </c>
      <c r="AD67" s="23">
        <f>WRITE!$BC$159</f>
        <v>0</v>
      </c>
      <c r="AE67" s="23">
        <f>WRITE!$BC$235</f>
        <v>0</v>
      </c>
      <c r="AF67" s="23">
        <f>WRITE!$BC$311</f>
        <v>0</v>
      </c>
      <c r="AG67" s="23">
        <f>WRITE!$BC$387</f>
        <v>0</v>
      </c>
      <c r="AH67" s="23">
        <f>WRITE!$BC$463</f>
        <v>0</v>
      </c>
      <c r="AI67" s="23">
        <f>WRITE!$BC$539</f>
        <v>0</v>
      </c>
      <c r="AJ67" s="23">
        <f>WRITE!$BC$615</f>
        <v>0</v>
      </c>
      <c r="AK67" s="23">
        <f>WRITE!$BC$691</f>
        <v>0</v>
      </c>
      <c r="AL67" s="23">
        <f>WRITE!$BC$767</f>
        <v>0</v>
      </c>
      <c r="AM67" s="23">
        <f>WRITE!$BC$843</f>
        <v>0</v>
      </c>
      <c r="AN67" s="23">
        <f>WRITE!$BC$919</f>
        <v>0</v>
      </c>
      <c r="AO67" s="23">
        <f>WRITE!$BC$995</f>
        <v>0</v>
      </c>
      <c r="AP67" s="23">
        <f>WRITE!$BC$1071</f>
        <v>0</v>
      </c>
      <c r="AQ67" s="23">
        <f>WRITE!$BC$1147</f>
        <v>0</v>
      </c>
      <c r="AR67" s="23">
        <f>WRITE!$BC$1223</f>
        <v>0</v>
      </c>
      <c r="AS67" s="23">
        <f>WRITE!$BC$1299</f>
        <v>0</v>
      </c>
      <c r="AT67" s="23">
        <f>WRITE!$BC$1375</f>
        <v>0</v>
      </c>
      <c r="AU67" s="23">
        <f>WRITE!$BC$1451</f>
        <v>0</v>
      </c>
      <c r="AV67" s="23">
        <f>WRITE!$BC$1527</f>
        <v>0</v>
      </c>
      <c r="AW67" s="23">
        <f>WRITE!$BC$1603</f>
        <v>0</v>
      </c>
      <c r="AX67" s="23">
        <f>WRITE!$BC$1679</f>
        <v>0</v>
      </c>
      <c r="AY67" s="482"/>
      <c r="AZ67" t="s">
        <v>75</v>
      </c>
      <c r="BA67" s="23">
        <f>MATH!$DR$6</f>
        <v>0</v>
      </c>
      <c r="BB67" s="23">
        <f>MATH!$DR$87</f>
        <v>0</v>
      </c>
      <c r="BC67" s="23">
        <f>MATH!$DR$168</f>
        <v>0</v>
      </c>
      <c r="BD67" s="23">
        <f>MATH!$DR$249</f>
        <v>0</v>
      </c>
      <c r="BE67" s="23">
        <f>MATH!$DR$330</f>
        <v>0</v>
      </c>
      <c r="BF67" s="23">
        <f>MATH!$DR$411</f>
        <v>0</v>
      </c>
      <c r="BG67" s="23">
        <f>MATH!$DR$492</f>
        <v>0</v>
      </c>
      <c r="BH67" s="23">
        <f>MATH!$DR$573</f>
        <v>0</v>
      </c>
      <c r="BI67" s="23">
        <f>MATH!$DR$654</f>
        <v>0</v>
      </c>
      <c r="BJ67" s="23">
        <f>MATH!$DR$735</f>
        <v>0</v>
      </c>
      <c r="BK67" s="23">
        <f>MATH!$DR$816</f>
        <v>0</v>
      </c>
      <c r="BL67" s="23">
        <f>MATH!$DR$897</f>
        <v>0</v>
      </c>
      <c r="BM67" s="23">
        <f>MATH!$DR$978</f>
        <v>0</v>
      </c>
      <c r="BN67" s="23">
        <f>MATH!$DR$1059</f>
        <v>0</v>
      </c>
      <c r="BO67" s="23">
        <f>MATH!$DR$1140</f>
        <v>0</v>
      </c>
      <c r="BP67" s="23">
        <f>MATH!$DR$1221</f>
        <v>0</v>
      </c>
      <c r="BQ67" s="23">
        <f>MATH!$DR$1302</f>
        <v>0</v>
      </c>
      <c r="BR67" s="23">
        <f>MATH!$DR$1383</f>
        <v>0</v>
      </c>
      <c r="BS67" s="23">
        <f>MATH!$DR$1464</f>
        <v>0</v>
      </c>
      <c r="BT67" s="23">
        <f>MATH!$DR$1545</f>
        <v>0</v>
      </c>
      <c r="BU67" s="23">
        <f>MATH!$DR$1626</f>
        <v>0</v>
      </c>
      <c r="BV67" s="23">
        <f>MATH!$DR$1707</f>
        <v>0</v>
      </c>
      <c r="BW67" s="23">
        <f>MATH!$DR$1788</f>
        <v>0</v>
      </c>
      <c r="BX67" s="482"/>
      <c r="BY67" t="str">
        <f t="shared" si="17"/>
        <v>TRIGONOMETRY</v>
      </c>
      <c r="BZ67" s="23">
        <f>MATH!$DR$66</f>
        <v>0</v>
      </c>
      <c r="CA67" s="23">
        <f>MATH!$DR$147</f>
        <v>0</v>
      </c>
      <c r="CB67" s="23">
        <f>MATH!$DR$228</f>
        <v>0</v>
      </c>
      <c r="CC67" s="23">
        <f>MATH!$DR$309</f>
        <v>0</v>
      </c>
      <c r="CD67" s="23">
        <f>MATH!$DR$390</f>
        <v>0</v>
      </c>
      <c r="CE67" s="23">
        <f>MATH!$DR$471</f>
        <v>0</v>
      </c>
      <c r="CF67" s="23">
        <f>MATH!$DR$552</f>
        <v>0</v>
      </c>
      <c r="CG67" s="23">
        <f>MATH!$DR$633</f>
        <v>0</v>
      </c>
      <c r="CH67" s="23">
        <f>MATH!$DR$714</f>
        <v>0</v>
      </c>
      <c r="CI67" s="23">
        <f>MATH!$DR$795</f>
        <v>0</v>
      </c>
      <c r="CJ67" s="23">
        <f>MATH!$DR$876</f>
        <v>0</v>
      </c>
      <c r="CK67" s="23">
        <f>MATH!$DR$957</f>
        <v>0</v>
      </c>
      <c r="CL67" s="23">
        <f>MATH!$DR$1038</f>
        <v>0</v>
      </c>
      <c r="CM67" s="23">
        <f>MATH!$DR$1119</f>
        <v>0</v>
      </c>
      <c r="CN67" s="23">
        <f>MATH!$DR$1200</f>
        <v>0</v>
      </c>
      <c r="CO67" s="23">
        <f>MATH!$DR$1281</f>
        <v>0</v>
      </c>
      <c r="CP67" s="23">
        <f>MATH!$DR$1362</f>
        <v>0</v>
      </c>
      <c r="CQ67" s="23">
        <f>MATH!$DR$1443</f>
        <v>0</v>
      </c>
      <c r="CR67" s="23">
        <f>MATH!$DR$1524</f>
        <v>0</v>
      </c>
      <c r="CS67" s="23">
        <f>MATH!$DR$1605</f>
        <v>0</v>
      </c>
      <c r="CT67" s="23">
        <f>MATH!$DR$1686</f>
        <v>0</v>
      </c>
      <c r="CU67" s="23">
        <f>MATH!$DR$1767</f>
        <v>0</v>
      </c>
      <c r="CV67" s="23">
        <f>MATH!$DR$1848</f>
        <v>0</v>
      </c>
      <c r="CW67" s="482"/>
      <c r="CX67" t="str">
        <f t="shared" si="19"/>
        <v>TRIGONOMETRY</v>
      </c>
      <c r="CY67" s="23">
        <f t="shared" si="20"/>
        <v>0</v>
      </c>
      <c r="CZ67" s="23">
        <f t="shared" si="21"/>
        <v>0</v>
      </c>
      <c r="DA67" s="23">
        <f t="shared" si="22"/>
        <v>0</v>
      </c>
      <c r="DB67" s="23">
        <f t="shared" si="23"/>
        <v>0</v>
      </c>
      <c r="DC67" s="23">
        <f t="shared" si="24"/>
        <v>0</v>
      </c>
      <c r="DD67" s="23">
        <f t="shared" si="25"/>
        <v>0</v>
      </c>
      <c r="DE67" s="23">
        <f t="shared" si="26"/>
        <v>0</v>
      </c>
      <c r="DF67" s="23">
        <f t="shared" si="27"/>
        <v>0</v>
      </c>
      <c r="DG67" s="23">
        <f t="shared" si="28"/>
        <v>0</v>
      </c>
      <c r="DH67" s="23">
        <f t="shared" si="29"/>
        <v>0</v>
      </c>
      <c r="DI67" s="23">
        <f t="shared" si="30"/>
        <v>0</v>
      </c>
      <c r="DJ67" s="23">
        <f t="shared" si="31"/>
        <v>0</v>
      </c>
      <c r="DK67" s="23">
        <f t="shared" si="32"/>
        <v>0</v>
      </c>
      <c r="DL67" s="23">
        <f t="shared" si="33"/>
        <v>0</v>
      </c>
      <c r="DM67" s="23">
        <f t="shared" si="34"/>
        <v>0</v>
      </c>
      <c r="DN67" s="23">
        <f t="shared" si="35"/>
        <v>0</v>
      </c>
      <c r="DO67" s="23">
        <f t="shared" si="36"/>
        <v>0</v>
      </c>
      <c r="DP67" s="23">
        <f t="shared" si="37"/>
        <v>0</v>
      </c>
      <c r="DQ67" s="23">
        <f t="shared" si="38"/>
        <v>0</v>
      </c>
      <c r="DR67" s="23">
        <f t="shared" si="39"/>
        <v>0</v>
      </c>
      <c r="DS67" s="23">
        <f t="shared" si="40"/>
        <v>0</v>
      </c>
      <c r="DT67" s="23">
        <f t="shared" si="41"/>
        <v>0</v>
      </c>
      <c r="DU67" s="23">
        <f t="shared" si="42"/>
        <v>0</v>
      </c>
      <c r="DV67" s="482"/>
      <c r="DX67" s="28">
        <v>1</v>
      </c>
      <c r="DY67" s="28">
        <v>2</v>
      </c>
      <c r="DZ67" s="28">
        <v>3</v>
      </c>
      <c r="EA67" s="28">
        <v>4</v>
      </c>
      <c r="EB67" s="28">
        <v>5</v>
      </c>
      <c r="EC67" s="28">
        <v>6</v>
      </c>
      <c r="ED67" s="28">
        <v>7</v>
      </c>
      <c r="EE67" s="28">
        <v>8</v>
      </c>
      <c r="EF67" s="28">
        <v>9</v>
      </c>
      <c r="EG67" s="28">
        <v>10</v>
      </c>
      <c r="EH67" s="28">
        <v>11</v>
      </c>
      <c r="EI67" s="28">
        <v>12</v>
      </c>
      <c r="EJ67" s="28">
        <v>13</v>
      </c>
      <c r="EK67" s="28">
        <v>14</v>
      </c>
      <c r="EL67" s="28">
        <v>15</v>
      </c>
      <c r="EM67" s="28">
        <v>16</v>
      </c>
      <c r="EN67" s="28">
        <v>17</v>
      </c>
      <c r="EO67" s="28">
        <v>18</v>
      </c>
      <c r="EP67" s="28">
        <v>19</v>
      </c>
      <c r="EQ67" s="28">
        <v>20</v>
      </c>
      <c r="ER67" s="28">
        <v>21</v>
      </c>
      <c r="ES67" s="28">
        <v>22</v>
      </c>
      <c r="ET67" s="28">
        <v>23</v>
      </c>
      <c r="EU67" s="482"/>
      <c r="FA67" s="30"/>
      <c r="FB67" s="458" t="s">
        <v>240</v>
      </c>
      <c r="FC67" s="459"/>
      <c r="FD67" s="460"/>
      <c r="FE67" s="480" t="s">
        <v>242</v>
      </c>
      <c r="FF67" s="481"/>
      <c r="FG67" s="30" t="s">
        <v>254</v>
      </c>
      <c r="FX67" s="86" t="str">
        <f>FX52</f>
        <v>Section</v>
      </c>
      <c r="FY67" s="86" t="str">
        <f>FY52</f>
        <v>Correct</v>
      </c>
      <c r="FZ67" s="86" t="str">
        <f>FZ52</f>
        <v>out of</v>
      </c>
      <c r="GA67" s="86" t="str">
        <f>GA52</f>
        <v>Raw Perc.</v>
      </c>
      <c r="GB67" s="86" t="str">
        <f>IF(SUM($FJ$19:$GF$19)=1,GB52,GB59)</f>
        <v>Score</v>
      </c>
      <c r="GC67" s="86" t="str">
        <f>IF(SUM($FJ$19:$GF$19)=1,GC52,GC59)</f>
        <v>out of</v>
      </c>
      <c r="GD67" s="86" t="str">
        <f>IF(SUM($FJ$19:$GF$19)=1,GD52,GD59)</f>
        <v>Percentile</v>
      </c>
    </row>
    <row r="68" spans="2:186" x14ac:dyDescent="0.45">
      <c r="B68" t="str">
        <f t="shared" si="67"/>
        <v>Implied Line</v>
      </c>
      <c r="C68" s="23">
        <f>READ!$AT$7</f>
        <v>0</v>
      </c>
      <c r="D68" s="23">
        <f>READ!$AT$60</f>
        <v>0</v>
      </c>
      <c r="E68" s="23">
        <f>READ!$AT$113</f>
        <v>0</v>
      </c>
      <c r="F68" s="23">
        <f>READ!$AT$166</f>
        <v>0</v>
      </c>
      <c r="G68" s="23">
        <f>READ!$AT$219</f>
        <v>0</v>
      </c>
      <c r="H68" s="23">
        <f>READ!$AT$272</f>
        <v>0</v>
      </c>
      <c r="I68" s="23">
        <f>READ!$AT$325</f>
        <v>0</v>
      </c>
      <c r="J68" s="23">
        <f>READ!$AT$378</f>
        <v>0</v>
      </c>
      <c r="K68" s="23">
        <f>READ!$AT$431</f>
        <v>0</v>
      </c>
      <c r="L68" s="23">
        <f>READ!$AT$484</f>
        <v>0</v>
      </c>
      <c r="M68" s="23">
        <f>READ!$AT$537</f>
        <v>0</v>
      </c>
      <c r="N68" s="23">
        <f>READ!$AT$590</f>
        <v>0</v>
      </c>
      <c r="O68" s="23">
        <f>READ!$AT$643</f>
        <v>0</v>
      </c>
      <c r="P68" s="23">
        <f>READ!$AT$696</f>
        <v>0</v>
      </c>
      <c r="Q68" s="23">
        <f>READ!$AT$749</f>
        <v>0</v>
      </c>
      <c r="R68" s="23">
        <f>READ!$AT$802</f>
        <v>0</v>
      </c>
      <c r="S68" s="23">
        <f>READ!$AT$855</f>
        <v>0</v>
      </c>
      <c r="T68" s="23">
        <f>READ!$AT$908</f>
        <v>0</v>
      </c>
      <c r="U68" s="23">
        <f>READ!$AT$961</f>
        <v>0</v>
      </c>
      <c r="V68" s="23">
        <f>READ!$AT$1014</f>
        <v>0</v>
      </c>
      <c r="W68" s="23">
        <f>READ!$AT$1067</f>
        <v>0</v>
      </c>
      <c r="X68" s="23">
        <f>READ!$AT$1120</f>
        <v>0</v>
      </c>
      <c r="Y68" s="23">
        <f>READ!$AT$1173</f>
        <v>0</v>
      </c>
      <c r="Z68" s="482"/>
      <c r="AA68" t="str">
        <f t="shared" si="64"/>
        <v>Nouns / Pronouns</v>
      </c>
      <c r="AB68" s="23">
        <f>WRITE!$BD$7</f>
        <v>0</v>
      </c>
      <c r="AC68" s="23">
        <f>WRITE!$BD$83</f>
        <v>0</v>
      </c>
      <c r="AD68" s="23">
        <f>WRITE!$BD$159</f>
        <v>0</v>
      </c>
      <c r="AE68" s="23">
        <f>WRITE!$BD$235</f>
        <v>0</v>
      </c>
      <c r="AF68" s="23">
        <f>WRITE!$BD$311</f>
        <v>0</v>
      </c>
      <c r="AG68" s="23">
        <f>WRITE!$BD$387</f>
        <v>0</v>
      </c>
      <c r="AH68" s="23">
        <f>WRITE!$BD$463</f>
        <v>0</v>
      </c>
      <c r="AI68" s="23">
        <f>WRITE!$BD$539</f>
        <v>0</v>
      </c>
      <c r="AJ68" s="23">
        <f>WRITE!$BD$615</f>
        <v>0</v>
      </c>
      <c r="AK68" s="23">
        <f>WRITE!$BD$691</f>
        <v>0</v>
      </c>
      <c r="AL68" s="23">
        <f>WRITE!$BD$767</f>
        <v>0</v>
      </c>
      <c r="AM68" s="23">
        <f>WRITE!$BD$843</f>
        <v>0</v>
      </c>
      <c r="AN68" s="23">
        <f>WRITE!$BD$919</f>
        <v>0</v>
      </c>
      <c r="AO68" s="23">
        <f>WRITE!$BD$995</f>
        <v>0</v>
      </c>
      <c r="AP68" s="23">
        <f>WRITE!$BD$1071</f>
        <v>0</v>
      </c>
      <c r="AQ68" s="23">
        <f>WRITE!$BD$1147</f>
        <v>0</v>
      </c>
      <c r="AR68" s="23">
        <f>WRITE!$BD$1223</f>
        <v>0</v>
      </c>
      <c r="AS68" s="23">
        <f>WRITE!$BD$1299</f>
        <v>0</v>
      </c>
      <c r="AT68" s="23">
        <f>WRITE!$BD$1375</f>
        <v>0</v>
      </c>
      <c r="AU68" s="23">
        <f>WRITE!$BD$1451</f>
        <v>0</v>
      </c>
      <c r="AV68" s="23">
        <f>WRITE!$BD$1527</f>
        <v>0</v>
      </c>
      <c r="AW68" s="23">
        <f>WRITE!$BD$1603</f>
        <v>0</v>
      </c>
      <c r="AX68" s="23">
        <f>WRITE!$BD$1679</f>
        <v>0</v>
      </c>
      <c r="AY68" s="482"/>
      <c r="AZ68" t="s">
        <v>98</v>
      </c>
      <c r="BA68" s="23">
        <f>MATH!$DS$6</f>
        <v>0</v>
      </c>
      <c r="BB68" s="23">
        <f>MATH!$DS$87</f>
        <v>0</v>
      </c>
      <c r="BC68" s="23">
        <f>MATH!$DS$168</f>
        <v>0</v>
      </c>
      <c r="BD68" s="23">
        <f>MATH!$DS$249</f>
        <v>0</v>
      </c>
      <c r="BE68" s="23">
        <f>MATH!$DS$330</f>
        <v>0</v>
      </c>
      <c r="BF68" s="23">
        <f>MATH!$DS$411</f>
        <v>0</v>
      </c>
      <c r="BG68" s="23">
        <f>MATH!$DS$492</f>
        <v>0</v>
      </c>
      <c r="BH68" s="23">
        <f>MATH!$DS$573</f>
        <v>0</v>
      </c>
      <c r="BI68" s="23">
        <f>MATH!$DS$654</f>
        <v>0</v>
      </c>
      <c r="BJ68" s="23">
        <f>MATH!$DS$735</f>
        <v>0</v>
      </c>
      <c r="BK68" s="23">
        <f>MATH!$DS$816</f>
        <v>0</v>
      </c>
      <c r="BL68" s="23">
        <f>MATH!$DS$897</f>
        <v>0</v>
      </c>
      <c r="BM68" s="23">
        <f>MATH!$DS$978</f>
        <v>0</v>
      </c>
      <c r="BN68" s="23">
        <f>MATH!$DS$1059</f>
        <v>0</v>
      </c>
      <c r="BO68" s="23">
        <f>MATH!$DS$1140</f>
        <v>0</v>
      </c>
      <c r="BP68" s="23">
        <f>MATH!$DS$1221</f>
        <v>0</v>
      </c>
      <c r="BQ68" s="23">
        <f>MATH!$DS$1302</f>
        <v>0</v>
      </c>
      <c r="BR68" s="23">
        <f>MATH!$DS$1383</f>
        <v>0</v>
      </c>
      <c r="BS68" s="23">
        <f>MATH!$DS$1464</f>
        <v>0</v>
      </c>
      <c r="BT68" s="23">
        <f>MATH!$DS$1545</f>
        <v>0</v>
      </c>
      <c r="BU68" s="23">
        <f>MATH!$DS$1626</f>
        <v>0</v>
      </c>
      <c r="BV68" s="23">
        <f>MATH!$DS$1707</f>
        <v>0</v>
      </c>
      <c r="BW68" s="23">
        <f>MATH!$DS$1788</f>
        <v>0</v>
      </c>
      <c r="BX68" s="482"/>
      <c r="BY68" t="str">
        <f t="shared" si="17"/>
        <v>SOH-CAH-TOA</v>
      </c>
      <c r="BZ68" s="23">
        <f>MATH!$DS$66</f>
        <v>0</v>
      </c>
      <c r="CA68" s="23">
        <f>MATH!$DS$147</f>
        <v>0</v>
      </c>
      <c r="CB68" s="23">
        <f>MATH!$DS$228</f>
        <v>0</v>
      </c>
      <c r="CC68" s="23">
        <f>MATH!$DS$309</f>
        <v>0</v>
      </c>
      <c r="CD68" s="23">
        <f>MATH!$DS$390</f>
        <v>0</v>
      </c>
      <c r="CE68" s="23">
        <f>MATH!$DS$471</f>
        <v>0</v>
      </c>
      <c r="CF68" s="23">
        <f>MATH!$DS$552</f>
        <v>0</v>
      </c>
      <c r="CG68" s="23">
        <f>MATH!$DS$633</f>
        <v>0</v>
      </c>
      <c r="CH68" s="23">
        <f>MATH!$DS$714</f>
        <v>0</v>
      </c>
      <c r="CI68" s="23">
        <f>MATH!$DS$795</f>
        <v>0</v>
      </c>
      <c r="CJ68" s="23">
        <f>MATH!$DS$876</f>
        <v>0</v>
      </c>
      <c r="CK68" s="23">
        <f>MATH!$DS$957</f>
        <v>0</v>
      </c>
      <c r="CL68" s="23">
        <f>MATH!$DS$1038</f>
        <v>0</v>
      </c>
      <c r="CM68" s="23">
        <f>MATH!$DS$1119</f>
        <v>0</v>
      </c>
      <c r="CN68" s="23">
        <f>MATH!$DS$1200</f>
        <v>0</v>
      </c>
      <c r="CO68" s="23">
        <f>MATH!$DS$1281</f>
        <v>0</v>
      </c>
      <c r="CP68" s="23">
        <f>MATH!$DS$1362</f>
        <v>0</v>
      </c>
      <c r="CQ68" s="23">
        <f>MATH!$DS$1443</f>
        <v>0</v>
      </c>
      <c r="CR68" s="23">
        <f>MATH!$DS$1524</f>
        <v>0</v>
      </c>
      <c r="CS68" s="23">
        <f>MATH!$DS$1605</f>
        <v>0</v>
      </c>
      <c r="CT68" s="23">
        <f>MATH!$DS$1686</f>
        <v>0</v>
      </c>
      <c r="CU68" s="23">
        <f>MATH!$DS$1767</f>
        <v>0</v>
      </c>
      <c r="CV68" s="23">
        <f>MATH!$DS$1848</f>
        <v>0</v>
      </c>
      <c r="CW68" s="482"/>
      <c r="CX68" t="str">
        <f t="shared" si="19"/>
        <v>SOH-CAH-TOA</v>
      </c>
      <c r="CY68" s="23">
        <f t="shared" si="20"/>
        <v>0</v>
      </c>
      <c r="CZ68" s="23">
        <f t="shared" si="21"/>
        <v>0</v>
      </c>
      <c r="DA68" s="23">
        <f t="shared" si="22"/>
        <v>0</v>
      </c>
      <c r="DB68" s="23">
        <f t="shared" si="23"/>
        <v>0</v>
      </c>
      <c r="DC68" s="23">
        <f t="shared" si="24"/>
        <v>0</v>
      </c>
      <c r="DD68" s="23">
        <f t="shared" si="25"/>
        <v>0</v>
      </c>
      <c r="DE68" s="23">
        <f t="shared" si="26"/>
        <v>0</v>
      </c>
      <c r="DF68" s="23">
        <f t="shared" si="27"/>
        <v>0</v>
      </c>
      <c r="DG68" s="23">
        <f t="shared" si="28"/>
        <v>0</v>
      </c>
      <c r="DH68" s="23">
        <f t="shared" si="29"/>
        <v>0</v>
      </c>
      <c r="DI68" s="23">
        <f t="shared" si="30"/>
        <v>0</v>
      </c>
      <c r="DJ68" s="23">
        <f t="shared" si="31"/>
        <v>0</v>
      </c>
      <c r="DK68" s="23">
        <f t="shared" si="32"/>
        <v>0</v>
      </c>
      <c r="DL68" s="23">
        <f t="shared" si="33"/>
        <v>0</v>
      </c>
      <c r="DM68" s="23">
        <f t="shared" si="34"/>
        <v>0</v>
      </c>
      <c r="DN68" s="23">
        <f t="shared" si="35"/>
        <v>0</v>
      </c>
      <c r="DO68" s="23">
        <f t="shared" si="36"/>
        <v>0</v>
      </c>
      <c r="DP68" s="23">
        <f t="shared" si="37"/>
        <v>0</v>
      </c>
      <c r="DQ68" s="23">
        <f t="shared" si="38"/>
        <v>0</v>
      </c>
      <c r="DR68" s="23">
        <f t="shared" si="39"/>
        <v>0</v>
      </c>
      <c r="DS68" s="23">
        <f t="shared" si="40"/>
        <v>0</v>
      </c>
      <c r="DT68" s="23">
        <f t="shared" si="41"/>
        <v>0</v>
      </c>
      <c r="DU68" s="23">
        <f t="shared" si="42"/>
        <v>0</v>
      </c>
      <c r="DV68" s="482"/>
      <c r="DW68" s="2" t="str">
        <f>DW40</f>
        <v>Passage 1</v>
      </c>
      <c r="DX68" s="43">
        <f t="shared" ref="DX68:DX94" si="69">DX12*DX$2</f>
        <v>0</v>
      </c>
      <c r="DY68" s="43">
        <f t="shared" ref="DY68:ET80" si="70">DY12*DY$2</f>
        <v>0</v>
      </c>
      <c r="DZ68" s="43">
        <f t="shared" si="70"/>
        <v>0</v>
      </c>
      <c r="EA68" s="43">
        <f t="shared" si="70"/>
        <v>0</v>
      </c>
      <c r="EB68" s="43">
        <f t="shared" si="70"/>
        <v>0</v>
      </c>
      <c r="EC68" s="43">
        <f t="shared" si="70"/>
        <v>0</v>
      </c>
      <c r="ED68" s="43">
        <f t="shared" si="70"/>
        <v>0</v>
      </c>
      <c r="EE68" s="43">
        <f t="shared" si="70"/>
        <v>0</v>
      </c>
      <c r="EF68" s="43">
        <f t="shared" si="70"/>
        <v>0</v>
      </c>
      <c r="EG68" s="43">
        <f t="shared" si="70"/>
        <v>0</v>
      </c>
      <c r="EH68" s="43">
        <f t="shared" si="70"/>
        <v>0</v>
      </c>
      <c r="EI68" s="43">
        <f t="shared" si="70"/>
        <v>0</v>
      </c>
      <c r="EJ68" s="43">
        <f t="shared" si="70"/>
        <v>0</v>
      </c>
      <c r="EK68" s="43">
        <f t="shared" si="70"/>
        <v>0</v>
      </c>
      <c r="EL68" s="43">
        <f t="shared" si="70"/>
        <v>0</v>
      </c>
      <c r="EM68" s="43">
        <f t="shared" si="70"/>
        <v>0</v>
      </c>
      <c r="EN68" s="43">
        <f t="shared" si="70"/>
        <v>0</v>
      </c>
      <c r="EO68" s="43">
        <f t="shared" si="70"/>
        <v>0</v>
      </c>
      <c r="EP68" s="43">
        <f t="shared" si="70"/>
        <v>0</v>
      </c>
      <c r="EQ68" s="43">
        <f t="shared" si="70"/>
        <v>0</v>
      </c>
      <c r="ER68" s="43">
        <f t="shared" si="70"/>
        <v>0</v>
      </c>
      <c r="ES68" s="43">
        <f t="shared" si="70"/>
        <v>0</v>
      </c>
      <c r="ET68" s="43">
        <f t="shared" si="70"/>
        <v>0</v>
      </c>
      <c r="EU68" s="482"/>
      <c r="FA68" s="75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5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5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26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1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4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76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0" t="str">
        <f>FX53</f>
        <v>READ</v>
      </c>
      <c r="FY68" s="91">
        <f>FY53</f>
        <v>0</v>
      </c>
      <c r="FZ68" s="91" t="str">
        <f>"/"&amp;FZ53</f>
        <v>/0</v>
      </c>
      <c r="GA68" s="93" t="e">
        <f>GA53</f>
        <v>#DIV/0!</v>
      </c>
      <c r="GB68" s="94">
        <f>IF(SUM($FJ$19:$GF$19)=1,GB53,GB60)</f>
        <v>290</v>
      </c>
      <c r="GC68" s="8" t="str">
        <f>IF(SUM($FJ$19:$GF$19)=1,"/"&amp;GC53,GC60)</f>
        <v>/380</v>
      </c>
      <c r="GD68" s="76" t="str">
        <f>IF(SUM($FJ$19:$GF$19)=1,GD53,GD60)</f>
        <v>-</v>
      </c>
    </row>
    <row r="69" spans="2:186" x14ac:dyDescent="0.45">
      <c r="B69" t="str">
        <f t="shared" si="67"/>
        <v>Imply / Suggest / Infer</v>
      </c>
      <c r="C69" s="23">
        <f>READ!$AU$7</f>
        <v>0</v>
      </c>
      <c r="D69" s="23">
        <f>READ!$AU$60</f>
        <v>0</v>
      </c>
      <c r="E69" s="23">
        <f>READ!$AU$113</f>
        <v>0</v>
      </c>
      <c r="F69" s="23">
        <f>READ!$AU$166</f>
        <v>0</v>
      </c>
      <c r="G69" s="23">
        <f>READ!$AU$219</f>
        <v>0</v>
      </c>
      <c r="H69" s="23">
        <f>READ!$AU$272</f>
        <v>0</v>
      </c>
      <c r="I69" s="23">
        <f>READ!$AU$325</f>
        <v>0</v>
      </c>
      <c r="J69" s="23">
        <f>READ!$AU$378</f>
        <v>0</v>
      </c>
      <c r="K69" s="23">
        <f>READ!$AU$431</f>
        <v>0</v>
      </c>
      <c r="L69" s="23">
        <f>READ!$AU$484</f>
        <v>0</v>
      </c>
      <c r="M69" s="23">
        <f>READ!$AU$537</f>
        <v>0</v>
      </c>
      <c r="N69" s="23">
        <f>READ!$AU$590</f>
        <v>0</v>
      </c>
      <c r="O69" s="23">
        <f>READ!$AU$643</f>
        <v>0</v>
      </c>
      <c r="P69" s="23">
        <f>READ!$AU$696</f>
        <v>0</v>
      </c>
      <c r="Q69" s="23">
        <f>READ!$AU$749</f>
        <v>0</v>
      </c>
      <c r="R69" s="23">
        <f>READ!$AU$802</f>
        <v>0</v>
      </c>
      <c r="S69" s="23">
        <f>READ!$AU$855</f>
        <v>0</v>
      </c>
      <c r="T69" s="23">
        <f>READ!$AU$908</f>
        <v>0</v>
      </c>
      <c r="U69" s="23">
        <f>READ!$AU$961</f>
        <v>0</v>
      </c>
      <c r="V69" s="23">
        <f>READ!$AU$1014</f>
        <v>0</v>
      </c>
      <c r="W69" s="23">
        <f>READ!$AU$1067</f>
        <v>0</v>
      </c>
      <c r="X69" s="23">
        <f>READ!$AU$1120</f>
        <v>0</v>
      </c>
      <c r="Y69" s="23">
        <f>READ!$AU$1173</f>
        <v>0</v>
      </c>
      <c r="Z69" s="482"/>
      <c r="AA69" t="str">
        <f t="shared" si="64"/>
        <v>Ambiguous PN</v>
      </c>
      <c r="AB69" s="23">
        <f>WRITE!$BE$7</f>
        <v>0</v>
      </c>
      <c r="AC69" s="23">
        <f>WRITE!$BE$83</f>
        <v>0</v>
      </c>
      <c r="AD69" s="23">
        <f>WRITE!$BE$159</f>
        <v>0</v>
      </c>
      <c r="AE69" s="23">
        <f>WRITE!$BE$235</f>
        <v>0</v>
      </c>
      <c r="AF69" s="23">
        <f>WRITE!$BE$311</f>
        <v>0</v>
      </c>
      <c r="AG69" s="23">
        <f>WRITE!$BE$387</f>
        <v>0</v>
      </c>
      <c r="AH69" s="23">
        <f>WRITE!$BE$463</f>
        <v>0</v>
      </c>
      <c r="AI69" s="23">
        <f>WRITE!$BE$539</f>
        <v>0</v>
      </c>
      <c r="AJ69" s="23">
        <f>WRITE!$BE$615</f>
        <v>0</v>
      </c>
      <c r="AK69" s="23">
        <f>WRITE!$BE$691</f>
        <v>0</v>
      </c>
      <c r="AL69" s="23">
        <f>WRITE!$BE$767</f>
        <v>0</v>
      </c>
      <c r="AM69" s="23">
        <f>WRITE!$BE$843</f>
        <v>0</v>
      </c>
      <c r="AN69" s="23">
        <f>WRITE!$BE$919</f>
        <v>0</v>
      </c>
      <c r="AO69" s="23">
        <f>WRITE!$BE$995</f>
        <v>0</v>
      </c>
      <c r="AP69" s="23">
        <f>WRITE!$BE$1071</f>
        <v>0</v>
      </c>
      <c r="AQ69" s="23">
        <f>WRITE!$BE$1147</f>
        <v>0</v>
      </c>
      <c r="AR69" s="23">
        <f>WRITE!$BE$1223</f>
        <v>0</v>
      </c>
      <c r="AS69" s="23">
        <f>WRITE!$BE$1299</f>
        <v>0</v>
      </c>
      <c r="AT69" s="23">
        <f>WRITE!$BE$1375</f>
        <v>0</v>
      </c>
      <c r="AU69" s="23">
        <f>WRITE!$BE$1451</f>
        <v>0</v>
      </c>
      <c r="AV69" s="23">
        <f>WRITE!$BE$1527</f>
        <v>0</v>
      </c>
      <c r="AW69" s="23">
        <f>WRITE!$BE$1603</f>
        <v>0</v>
      </c>
      <c r="AX69" s="23">
        <f>WRITE!$BE$1679</f>
        <v>0</v>
      </c>
      <c r="AY69" s="482"/>
      <c r="AZ69" t="s">
        <v>460</v>
      </c>
      <c r="BA69" s="23">
        <f>MATH!BP73</f>
        <v>0</v>
      </c>
      <c r="BB69" s="23">
        <f>MATH!BP154</f>
        <v>0</v>
      </c>
      <c r="BC69" s="23">
        <f>MATH!BP235</f>
        <v>0</v>
      </c>
      <c r="BD69" s="23">
        <f>MATH!BP316</f>
        <v>0</v>
      </c>
      <c r="BE69" s="23">
        <f>MATH!BP397</f>
        <v>0</v>
      </c>
      <c r="BF69" s="23">
        <f>MATH!BP478</f>
        <v>0</v>
      </c>
      <c r="BG69" s="23">
        <f>MATH!BP559</f>
        <v>0</v>
      </c>
      <c r="BH69" s="23">
        <f>MATH!BP640</f>
        <v>0</v>
      </c>
      <c r="BI69" s="23">
        <f>MATH!BP721</f>
        <v>0</v>
      </c>
      <c r="BJ69" s="23">
        <f>MATH!BP802</f>
        <v>0</v>
      </c>
      <c r="BK69" s="23">
        <f>MATH!BP883</f>
        <v>0</v>
      </c>
      <c r="BL69" s="23">
        <f>MATH!BP964</f>
        <v>0</v>
      </c>
      <c r="BM69" s="23">
        <f>MATH!BP1045</f>
        <v>0</v>
      </c>
      <c r="BN69" s="23">
        <f>MATH!BP1126</f>
        <v>0</v>
      </c>
      <c r="BO69" s="23">
        <f>MATH!BP1207</f>
        <v>0</v>
      </c>
      <c r="BP69" s="23">
        <f>MATH!BP1288</f>
        <v>0</v>
      </c>
      <c r="BQ69" s="23">
        <f>MATH!BP1369</f>
        <v>0</v>
      </c>
      <c r="BR69" s="23">
        <f>MATH!BP1450</f>
        <v>0</v>
      </c>
      <c r="BS69" s="23">
        <f>MATH!BP1531</f>
        <v>0</v>
      </c>
      <c r="BT69" s="23">
        <f>MATH!BP1612</f>
        <v>0</v>
      </c>
      <c r="BU69" s="23">
        <f>MATH!BP1693</f>
        <v>0</v>
      </c>
      <c r="BV69" s="23">
        <f>MATH!BP1774</f>
        <v>0</v>
      </c>
      <c r="BW69" s="23">
        <f>MATH!BP1855</f>
        <v>0</v>
      </c>
      <c r="BX69" s="482"/>
      <c r="BY69" t="str">
        <f t="shared" si="17"/>
        <v>SAT First 10</v>
      </c>
      <c r="BZ69" s="25">
        <f>MATH!BP13</f>
        <v>0</v>
      </c>
      <c r="CA69" s="25">
        <f>MATH!BP94</f>
        <v>0</v>
      </c>
      <c r="CB69" s="25">
        <f>MATH!BP175</f>
        <v>0</v>
      </c>
      <c r="CC69" s="25">
        <f>MATH!BP257</f>
        <v>0</v>
      </c>
      <c r="CD69" s="25">
        <f>MATH!BP338</f>
        <v>0</v>
      </c>
      <c r="CE69" s="25">
        <f>MATH!BP419</f>
        <v>0</v>
      </c>
      <c r="CF69" s="25">
        <f>MATH!BP500</f>
        <v>0</v>
      </c>
      <c r="CG69" s="25">
        <f>MATH!BP581</f>
        <v>0</v>
      </c>
      <c r="CH69" s="25">
        <f>MATH!BP662</f>
        <v>0</v>
      </c>
      <c r="CI69" s="25">
        <f>MATH!BP743</f>
        <v>0</v>
      </c>
      <c r="CJ69" s="25">
        <f>MATH!BP824</f>
        <v>0</v>
      </c>
      <c r="CK69" s="25">
        <f>MATH!BP905</f>
        <v>0</v>
      </c>
      <c r="CL69" s="25">
        <f>MATH!BP986</f>
        <v>0</v>
      </c>
      <c r="CM69" s="25">
        <f>MATH!BP1067</f>
        <v>0</v>
      </c>
      <c r="CN69" s="25">
        <f>MATH!BP1148</f>
        <v>0</v>
      </c>
      <c r="CO69" s="25">
        <f>MATH!BP1229</f>
        <v>0</v>
      </c>
      <c r="CP69" s="25">
        <f>MATH!BP1310</f>
        <v>0</v>
      </c>
      <c r="CQ69" s="25">
        <f>MATH!BP1391</f>
        <v>0</v>
      </c>
      <c r="CR69" s="25">
        <f>MATH!BP1472</f>
        <v>0</v>
      </c>
      <c r="CS69" s="25">
        <f>MATH!BP1553</f>
        <v>0</v>
      </c>
      <c r="CT69" s="25">
        <f>MATH!BP1634</f>
        <v>0</v>
      </c>
      <c r="CU69" s="25">
        <f>MATH!BP1715</f>
        <v>0</v>
      </c>
      <c r="CV69" s="25">
        <f>MATH!BP1796</f>
        <v>0</v>
      </c>
      <c r="CW69" s="482"/>
      <c r="CX69" t="str">
        <f t="shared" si="19"/>
        <v>SAT First 10</v>
      </c>
      <c r="CY69" s="23">
        <f t="shared" si="20"/>
        <v>0</v>
      </c>
      <c r="CZ69" s="23">
        <f t="shared" si="21"/>
        <v>0</v>
      </c>
      <c r="DA69" s="23">
        <f t="shared" si="22"/>
        <v>0</v>
      </c>
      <c r="DB69" s="23">
        <f t="shared" si="23"/>
        <v>0</v>
      </c>
      <c r="DC69" s="23">
        <f t="shared" si="24"/>
        <v>0</v>
      </c>
      <c r="DD69" s="23">
        <f t="shared" si="25"/>
        <v>0</v>
      </c>
      <c r="DE69" s="23">
        <f t="shared" si="26"/>
        <v>0</v>
      </c>
      <c r="DF69" s="23">
        <f t="shared" si="27"/>
        <v>0</v>
      </c>
      <c r="DG69" s="23">
        <f t="shared" si="28"/>
        <v>0</v>
      </c>
      <c r="DH69" s="23">
        <f t="shared" si="29"/>
        <v>0</v>
      </c>
      <c r="DI69" s="23">
        <f t="shared" si="30"/>
        <v>0</v>
      </c>
      <c r="DJ69" s="23">
        <f t="shared" si="31"/>
        <v>0</v>
      </c>
      <c r="DK69" s="23">
        <f t="shared" si="32"/>
        <v>0</v>
      </c>
      <c r="DL69" s="23">
        <f t="shared" si="33"/>
        <v>0</v>
      </c>
      <c r="DM69" s="23">
        <f t="shared" si="34"/>
        <v>0</v>
      </c>
      <c r="DN69" s="23">
        <f t="shared" si="35"/>
        <v>0</v>
      </c>
      <c r="DO69" s="23">
        <f t="shared" si="36"/>
        <v>0</v>
      </c>
      <c r="DP69" s="23">
        <f t="shared" si="37"/>
        <v>0</v>
      </c>
      <c r="DQ69" s="23">
        <f t="shared" si="38"/>
        <v>0</v>
      </c>
      <c r="DR69" s="23">
        <f t="shared" si="39"/>
        <v>0</v>
      </c>
      <c r="DS69" s="23">
        <f t="shared" si="40"/>
        <v>0</v>
      </c>
      <c r="DT69" s="23">
        <f t="shared" si="41"/>
        <v>0</v>
      </c>
      <c r="DU69" s="23">
        <f t="shared" si="42"/>
        <v>0</v>
      </c>
      <c r="DV69" s="482"/>
      <c r="DW69" s="2" t="str">
        <f t="shared" ref="DW69:DW94" si="71">DW41</f>
        <v>Passage 2</v>
      </c>
      <c r="DX69" s="43">
        <f t="shared" si="69"/>
        <v>0</v>
      </c>
      <c r="DY69" s="43">
        <f t="shared" ref="DY69:EM69" si="72">DY13*DY$2</f>
        <v>0</v>
      </c>
      <c r="DZ69" s="43">
        <f t="shared" si="72"/>
        <v>0</v>
      </c>
      <c r="EA69" s="43">
        <f t="shared" si="72"/>
        <v>0</v>
      </c>
      <c r="EB69" s="43">
        <f t="shared" si="72"/>
        <v>0</v>
      </c>
      <c r="EC69" s="43">
        <f t="shared" si="72"/>
        <v>0</v>
      </c>
      <c r="ED69" s="43">
        <f t="shared" si="72"/>
        <v>0</v>
      </c>
      <c r="EE69" s="43">
        <f t="shared" si="72"/>
        <v>0</v>
      </c>
      <c r="EF69" s="43">
        <f t="shared" si="72"/>
        <v>0</v>
      </c>
      <c r="EG69" s="43">
        <f t="shared" si="72"/>
        <v>0</v>
      </c>
      <c r="EH69" s="43">
        <f t="shared" si="72"/>
        <v>0</v>
      </c>
      <c r="EI69" s="43">
        <f t="shared" si="72"/>
        <v>0</v>
      </c>
      <c r="EJ69" s="43">
        <f t="shared" si="72"/>
        <v>0</v>
      </c>
      <c r="EK69" s="43">
        <f t="shared" si="72"/>
        <v>0</v>
      </c>
      <c r="EL69" s="43">
        <f t="shared" si="72"/>
        <v>0</v>
      </c>
      <c r="EM69" s="43">
        <f t="shared" si="72"/>
        <v>0</v>
      </c>
      <c r="EN69" s="43">
        <f t="shared" si="70"/>
        <v>0</v>
      </c>
      <c r="EO69" s="43">
        <f t="shared" si="70"/>
        <v>0</v>
      </c>
      <c r="EP69" s="43">
        <f t="shared" si="70"/>
        <v>0</v>
      </c>
      <c r="EQ69" s="43">
        <f t="shared" si="70"/>
        <v>0</v>
      </c>
      <c r="ER69" s="43">
        <f t="shared" si="70"/>
        <v>0</v>
      </c>
      <c r="ES69" s="43">
        <f t="shared" si="70"/>
        <v>0</v>
      </c>
      <c r="ET69" s="43">
        <f t="shared" si="70"/>
        <v>0</v>
      </c>
      <c r="EU69" s="482"/>
      <c r="FA69" s="77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5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5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27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1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4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76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77" t="str">
        <f>FX54</f>
        <v>WRITE</v>
      </c>
      <c r="FY69" s="91">
        <f>FY54</f>
        <v>0</v>
      </c>
      <c r="FZ69" s="91" t="str">
        <f>"/"&amp;FZ54</f>
        <v>/0</v>
      </c>
      <c r="GA69" s="93" t="e">
        <f>GA54</f>
        <v>#DIV/0!</v>
      </c>
      <c r="GB69" s="94">
        <f>IF(SUM($FJ$19:$GF$19)=1,GB54,GB61)</f>
        <v>350</v>
      </c>
      <c r="GC69" s="94" t="str">
        <f>IF(SUM($FJ$19:$GF$19)=1,"/"&amp;GC54,GC61)</f>
        <v>/380</v>
      </c>
      <c r="GD69" s="76" t="str">
        <f>IF(SUM($FJ$19:$GF$19)=1,GD54,GD61)</f>
        <v>-</v>
      </c>
    </row>
    <row r="70" spans="2:186" x14ac:dyDescent="0.45">
      <c r="B70" t="str">
        <f t="shared" si="67"/>
        <v>Given Figure</v>
      </c>
      <c r="C70" s="23">
        <f>READ!$AV$7</f>
        <v>0</v>
      </c>
      <c r="D70" s="23">
        <f>READ!$AV$60</f>
        <v>0</v>
      </c>
      <c r="E70" s="23">
        <f>READ!$AV$113</f>
        <v>0</v>
      </c>
      <c r="F70" s="23">
        <f>READ!$AV$166</f>
        <v>0</v>
      </c>
      <c r="G70" s="23">
        <f>READ!$AV$219</f>
        <v>0</v>
      </c>
      <c r="H70" s="23">
        <f>READ!$AV$272</f>
        <v>0</v>
      </c>
      <c r="I70" s="23">
        <f>READ!$AV$325</f>
        <v>0</v>
      </c>
      <c r="J70" s="23">
        <f>READ!$AV$378</f>
        <v>0</v>
      </c>
      <c r="K70" s="23">
        <f>READ!$AV$431</f>
        <v>0</v>
      </c>
      <c r="L70" s="23">
        <f>READ!$AV$484</f>
        <v>0</v>
      </c>
      <c r="M70" s="23">
        <f>READ!$AV$537</f>
        <v>0</v>
      </c>
      <c r="N70" s="23">
        <f>READ!$AV$590</f>
        <v>0</v>
      </c>
      <c r="O70" s="23">
        <f>READ!$AV$643</f>
        <v>0</v>
      </c>
      <c r="P70" s="23">
        <f>READ!$AV$696</f>
        <v>0</v>
      </c>
      <c r="Q70" s="23">
        <f>READ!$AV$749</f>
        <v>0</v>
      </c>
      <c r="R70" s="23">
        <f>READ!$AV$802</f>
        <v>0</v>
      </c>
      <c r="S70" s="23">
        <f>READ!$AV$855</f>
        <v>0</v>
      </c>
      <c r="T70" s="23">
        <f>READ!$AV$908</f>
        <v>0</v>
      </c>
      <c r="U70" s="23">
        <f>READ!$AV$961</f>
        <v>0</v>
      </c>
      <c r="V70" s="23">
        <f>READ!$AV$1014</f>
        <v>0</v>
      </c>
      <c r="W70" s="23">
        <f>READ!$AV$1067</f>
        <v>0</v>
      </c>
      <c r="X70" s="23">
        <f>READ!$AV$1120</f>
        <v>0</v>
      </c>
      <c r="Y70" s="23">
        <f>READ!$AV$1173</f>
        <v>0</v>
      </c>
      <c r="Z70" s="482"/>
      <c r="AA70" t="str">
        <f t="shared" si="64"/>
        <v>Possessive N/PN</v>
      </c>
      <c r="AB70" s="23">
        <f>WRITE!$BF$7</f>
        <v>0</v>
      </c>
      <c r="AC70" s="23">
        <f>WRITE!$BF$83</f>
        <v>0</v>
      </c>
      <c r="AD70" s="23">
        <f>WRITE!$BF$159</f>
        <v>0</v>
      </c>
      <c r="AE70" s="23">
        <f>WRITE!$BF$235</f>
        <v>0</v>
      </c>
      <c r="AF70" s="23">
        <f>WRITE!$BF$311</f>
        <v>0</v>
      </c>
      <c r="AG70" s="23">
        <f>WRITE!$BF$387</f>
        <v>0</v>
      </c>
      <c r="AH70" s="23">
        <f>WRITE!$BF$463</f>
        <v>0</v>
      </c>
      <c r="AI70" s="23">
        <f>WRITE!$BF$539</f>
        <v>0</v>
      </c>
      <c r="AJ70" s="23">
        <f>WRITE!$BF$615</f>
        <v>0</v>
      </c>
      <c r="AK70" s="23">
        <f>WRITE!$BF$691</f>
        <v>0</v>
      </c>
      <c r="AL70" s="23">
        <f>WRITE!$BF$767</f>
        <v>0</v>
      </c>
      <c r="AM70" s="23">
        <f>WRITE!$BF$843</f>
        <v>0</v>
      </c>
      <c r="AN70" s="23">
        <f>WRITE!$BF$919</f>
        <v>0</v>
      </c>
      <c r="AO70" s="23">
        <f>WRITE!$BF$995</f>
        <v>0</v>
      </c>
      <c r="AP70" s="23">
        <f>WRITE!$BF$1071</f>
        <v>0</v>
      </c>
      <c r="AQ70" s="23">
        <f>WRITE!$BF$1147</f>
        <v>0</v>
      </c>
      <c r="AR70" s="23">
        <f>WRITE!$BF$1223</f>
        <v>0</v>
      </c>
      <c r="AS70" s="23">
        <f>WRITE!$BF$1299</f>
        <v>0</v>
      </c>
      <c r="AT70" s="23">
        <f>WRITE!$BF$1375</f>
        <v>0</v>
      </c>
      <c r="AU70" s="23">
        <f>WRITE!$BF$1451</f>
        <v>0</v>
      </c>
      <c r="AV70" s="23">
        <f>WRITE!$BF$1527</f>
        <v>0</v>
      </c>
      <c r="AW70" s="23">
        <f>WRITE!$BF$1603</f>
        <v>0</v>
      </c>
      <c r="AX70" s="23">
        <f>WRITE!$BF$1679</f>
        <v>0</v>
      </c>
      <c r="AY70" s="482"/>
      <c r="AZ70" t="s">
        <v>461</v>
      </c>
      <c r="BA70" s="23">
        <f>MATH!BQ73</f>
        <v>0</v>
      </c>
      <c r="BB70" s="23">
        <f>MATH!BQ154</f>
        <v>0</v>
      </c>
      <c r="BC70" s="23">
        <f>MATH!BQ235</f>
        <v>0</v>
      </c>
      <c r="BD70" s="23">
        <f>MATH!BQ316</f>
        <v>0</v>
      </c>
      <c r="BE70" s="23">
        <f>MATH!BQ397</f>
        <v>0</v>
      </c>
      <c r="BF70" s="23">
        <f>MATH!BQ478</f>
        <v>0</v>
      </c>
      <c r="BG70" s="23">
        <f>MATH!BQ559</f>
        <v>0</v>
      </c>
      <c r="BH70" s="23">
        <f>MATH!BQ640</f>
        <v>0</v>
      </c>
      <c r="BI70" s="23">
        <f>MATH!BQ721</f>
        <v>0</v>
      </c>
      <c r="BJ70" s="23">
        <f>MATH!BQ802</f>
        <v>0</v>
      </c>
      <c r="BK70" s="23">
        <f>MATH!BQ884</f>
        <v>0</v>
      </c>
      <c r="BL70" s="23">
        <f>MATH!BQ964</f>
        <v>0</v>
      </c>
      <c r="BM70" s="23">
        <f>MATH!BQ1045</f>
        <v>0</v>
      </c>
      <c r="BN70" s="23">
        <f>MATH!BQ1126</f>
        <v>0</v>
      </c>
      <c r="BO70" s="23">
        <f>MATH!BQ1207</f>
        <v>0</v>
      </c>
      <c r="BP70" s="23">
        <f>MATH!BQ1288</f>
        <v>0</v>
      </c>
      <c r="BQ70" s="23">
        <f>MATH!BQ1369</f>
        <v>0</v>
      </c>
      <c r="BR70" s="23">
        <f>MATH!BQ1450</f>
        <v>0</v>
      </c>
      <c r="BS70" s="23">
        <f>MATH!BQ1531</f>
        <v>0</v>
      </c>
      <c r="BT70" s="23">
        <f>MATH!BQ1612</f>
        <v>0</v>
      </c>
      <c r="BU70" s="23">
        <f>MATH!BQ1693</f>
        <v>0</v>
      </c>
      <c r="BV70" s="23">
        <f>MATH!BQ1774</f>
        <v>0</v>
      </c>
      <c r="BW70" s="23">
        <f>MATH!BQ1855</f>
        <v>0</v>
      </c>
      <c r="BX70" s="482"/>
      <c r="BY70" t="str">
        <f t="shared" si="17"/>
        <v>SAT Last 10</v>
      </c>
      <c r="BZ70" s="25">
        <f>MATH!BQ13</f>
        <v>0</v>
      </c>
      <c r="CA70" s="25">
        <f>MATH!BQ94</f>
        <v>0</v>
      </c>
      <c r="CB70" s="25">
        <f>MATH!BQ175</f>
        <v>0</v>
      </c>
      <c r="CC70" s="25">
        <f>MATH!BQ257</f>
        <v>0</v>
      </c>
      <c r="CD70" s="25">
        <f>MATH!BQ338</f>
        <v>0</v>
      </c>
      <c r="CE70" s="25">
        <f>MATH!BQ419</f>
        <v>0</v>
      </c>
      <c r="CF70" s="25">
        <f>MATH!BQ500</f>
        <v>0</v>
      </c>
      <c r="CG70" s="25">
        <f>MATH!BQ581</f>
        <v>0</v>
      </c>
      <c r="CH70" s="25">
        <f>MATH!BQ662</f>
        <v>0</v>
      </c>
      <c r="CI70" s="25">
        <f>MATH!BQ743</f>
        <v>0</v>
      </c>
      <c r="CJ70" s="25">
        <f>MATH!BQ824</f>
        <v>0</v>
      </c>
      <c r="CK70" s="25">
        <f>MATH!BQ905</f>
        <v>0</v>
      </c>
      <c r="CL70" s="25">
        <f>MATH!BQ986</f>
        <v>0</v>
      </c>
      <c r="CM70" s="25">
        <f>MATH!BQ1067</f>
        <v>0</v>
      </c>
      <c r="CN70" s="25">
        <f>MATH!BQ1148</f>
        <v>0</v>
      </c>
      <c r="CO70" s="25">
        <f>MATH!BQ1229</f>
        <v>0</v>
      </c>
      <c r="CP70" s="25">
        <f>MATH!BQ1310</f>
        <v>0</v>
      </c>
      <c r="CQ70" s="25">
        <f>MATH!BQ1391</f>
        <v>0</v>
      </c>
      <c r="CR70" s="25">
        <f>MATH!BQ1472</f>
        <v>0</v>
      </c>
      <c r="CS70" s="25">
        <f>MATH!BQ1553</f>
        <v>0</v>
      </c>
      <c r="CT70" s="25">
        <f>MATH!BQ1634</f>
        <v>0</v>
      </c>
      <c r="CU70" s="25">
        <f>MATH!BQ1715</f>
        <v>0</v>
      </c>
      <c r="CV70" s="25">
        <f>MATH!BQ1796</f>
        <v>0</v>
      </c>
      <c r="CW70" s="482"/>
      <c r="CX70" t="str">
        <f t="shared" si="19"/>
        <v>SAT Last 10</v>
      </c>
      <c r="CY70" s="23">
        <f t="shared" si="20"/>
        <v>0</v>
      </c>
      <c r="CZ70" s="23">
        <f t="shared" si="21"/>
        <v>0</v>
      </c>
      <c r="DA70" s="23">
        <f t="shared" si="22"/>
        <v>0</v>
      </c>
      <c r="DB70" s="23">
        <f t="shared" si="23"/>
        <v>0</v>
      </c>
      <c r="DC70" s="23">
        <f t="shared" si="24"/>
        <v>0</v>
      </c>
      <c r="DD70" s="23">
        <f t="shared" si="25"/>
        <v>0</v>
      </c>
      <c r="DE70" s="23">
        <f t="shared" si="26"/>
        <v>0</v>
      </c>
      <c r="DF70" s="23">
        <f t="shared" si="27"/>
        <v>0</v>
      </c>
      <c r="DG70" s="23">
        <f t="shared" si="28"/>
        <v>0</v>
      </c>
      <c r="DH70" s="23">
        <f t="shared" si="29"/>
        <v>0</v>
      </c>
      <c r="DI70" s="23">
        <f t="shared" si="30"/>
        <v>0</v>
      </c>
      <c r="DJ70" s="23">
        <f t="shared" si="31"/>
        <v>0</v>
      </c>
      <c r="DK70" s="23">
        <f t="shared" si="32"/>
        <v>0</v>
      </c>
      <c r="DL70" s="23">
        <f t="shared" si="33"/>
        <v>0</v>
      </c>
      <c r="DM70" s="23">
        <f t="shared" si="34"/>
        <v>0</v>
      </c>
      <c r="DN70" s="23">
        <f t="shared" si="35"/>
        <v>0</v>
      </c>
      <c r="DO70" s="23">
        <f t="shared" si="36"/>
        <v>0</v>
      </c>
      <c r="DP70" s="23">
        <f t="shared" si="37"/>
        <v>0</v>
      </c>
      <c r="DQ70" s="23">
        <f t="shared" si="38"/>
        <v>0</v>
      </c>
      <c r="DR70" s="23">
        <f t="shared" si="39"/>
        <v>0</v>
      </c>
      <c r="DS70" s="23">
        <f t="shared" si="40"/>
        <v>0</v>
      </c>
      <c r="DT70" s="23">
        <f t="shared" si="41"/>
        <v>0</v>
      </c>
      <c r="DU70" s="23">
        <f t="shared" si="42"/>
        <v>0</v>
      </c>
      <c r="DV70" s="482"/>
      <c r="DW70" s="2" t="str">
        <f t="shared" si="71"/>
        <v>Passage 3</v>
      </c>
      <c r="DX70" s="43">
        <f t="shared" si="69"/>
        <v>0</v>
      </c>
      <c r="DY70" s="43">
        <f t="shared" si="70"/>
        <v>0</v>
      </c>
      <c r="DZ70" s="43">
        <f t="shared" si="70"/>
        <v>0</v>
      </c>
      <c r="EA70" s="43">
        <f t="shared" si="70"/>
        <v>0</v>
      </c>
      <c r="EB70" s="43">
        <f t="shared" si="70"/>
        <v>0</v>
      </c>
      <c r="EC70" s="43">
        <f t="shared" si="70"/>
        <v>0</v>
      </c>
      <c r="ED70" s="43">
        <f t="shared" si="70"/>
        <v>0</v>
      </c>
      <c r="EE70" s="43">
        <f t="shared" si="70"/>
        <v>0</v>
      </c>
      <c r="EF70" s="43">
        <f t="shared" si="70"/>
        <v>0</v>
      </c>
      <c r="EG70" s="43">
        <f t="shared" si="70"/>
        <v>0</v>
      </c>
      <c r="EH70" s="43">
        <f t="shared" si="70"/>
        <v>0</v>
      </c>
      <c r="EI70" s="43">
        <f t="shared" si="70"/>
        <v>0</v>
      </c>
      <c r="EJ70" s="43">
        <f t="shared" si="70"/>
        <v>0</v>
      </c>
      <c r="EK70" s="43">
        <f t="shared" si="70"/>
        <v>0</v>
      </c>
      <c r="EL70" s="43">
        <f t="shared" si="70"/>
        <v>0</v>
      </c>
      <c r="EM70" s="43">
        <f t="shared" si="70"/>
        <v>0</v>
      </c>
      <c r="EN70" s="43">
        <f t="shared" si="70"/>
        <v>0</v>
      </c>
      <c r="EO70" s="43">
        <f t="shared" si="70"/>
        <v>0</v>
      </c>
      <c r="EP70" s="43">
        <f t="shared" si="70"/>
        <v>0</v>
      </c>
      <c r="EQ70" s="43">
        <f t="shared" si="70"/>
        <v>0</v>
      </c>
      <c r="ER70" s="43">
        <f t="shared" si="70"/>
        <v>0</v>
      </c>
      <c r="ES70" s="43">
        <f t="shared" si="70"/>
        <v>0</v>
      </c>
      <c r="ET70" s="43">
        <f t="shared" si="70"/>
        <v>0</v>
      </c>
      <c r="EU70" s="482"/>
      <c r="FA70" s="77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5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5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27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1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4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76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77" t="str">
        <f>IF(OR(
  SUM(FJ19:GF19)&lt;&gt;1,
  AND(SUM(FJ19:GF19))=1,ISNUMBER(SEARCH("A*",_xlfn.CONCAT(FJ17:GF17)))),
  FX62,FX55)</f>
        <v>R/W</v>
      </c>
      <c r="FY70" s="91">
        <f>IF(OR(
  SUM(FJ19:GF19)&lt;&gt;1,
  AND(SUM(FJ19:GF19))=1,ISNUMBER(SEARCH("A*",_xlfn.CONCAT(FJ17:GF17)))),
  FY62,FY55)</f>
        <v>0</v>
      </c>
      <c r="FZ70" s="23" t="str">
        <f>"/"&amp;IF(OR(
  SUM(FJ19:GF19)&lt;&gt;1,
  AND(SUM(FJ19:GF19))=1,ISNUMBER(SEARCH("A*",_xlfn.CONCAT(FJ17:GF17)))),
  FZ62,FZ55)</f>
        <v>/0</v>
      </c>
      <c r="GA70" s="41" t="e">
        <f>IF(OR(
  SUM(FJ19:GF19)&lt;&gt;1,
  AND(SUM(FJ19:GF19))=1,ISNUMBER(SEARCH("A*",_xlfn.CONCAT(FJ17:GF17)))),
  GA62,GA55)</f>
        <v>#DIV/0!</v>
      </c>
      <c r="GB70" s="94">
        <f>IF(SUM($FJ$19:$GF$19)=1,GB55,GB62)</f>
        <v>640</v>
      </c>
      <c r="GC70" s="94" t="str">
        <f>IF(SUM($FJ$19:$GF$19)=1,"/"&amp;GC55,GC62)</f>
        <v>/760</v>
      </c>
      <c r="GD70" s="76" t="str">
        <f>IF(SUM($FJ$19:$GF$19)=1,GD55,GD62)</f>
        <v>94%</v>
      </c>
    </row>
    <row r="71" spans="2:186" ht="14.65" thickBot="1" x14ac:dyDescent="0.5">
      <c r="B71" t="str">
        <f t="shared" si="67"/>
        <v>Broad-Scope</v>
      </c>
      <c r="C71" s="23">
        <f>READ!$AW$7</f>
        <v>0</v>
      </c>
      <c r="D71" s="23">
        <f>READ!$AW$60</f>
        <v>0</v>
      </c>
      <c r="E71" s="23">
        <f>READ!$AW$113</f>
        <v>0</v>
      </c>
      <c r="F71" s="23">
        <f>READ!$AW$166</f>
        <v>0</v>
      </c>
      <c r="G71" s="23">
        <f>READ!$AW$219</f>
        <v>0</v>
      </c>
      <c r="H71" s="23">
        <f>READ!$AW$272</f>
        <v>0</v>
      </c>
      <c r="I71" s="23">
        <f>READ!$AW$325</f>
        <v>0</v>
      </c>
      <c r="J71" s="23">
        <f>READ!$AW$378</f>
        <v>0</v>
      </c>
      <c r="K71" s="23">
        <f>READ!$AW$431</f>
        <v>0</v>
      </c>
      <c r="L71" s="23">
        <f>READ!$AW$484</f>
        <v>0</v>
      </c>
      <c r="M71" s="23">
        <f>READ!$AW$537</f>
        <v>0</v>
      </c>
      <c r="N71" s="23">
        <f>READ!$AW$590</f>
        <v>0</v>
      </c>
      <c r="O71" s="23">
        <f>READ!$AW$643</f>
        <v>0</v>
      </c>
      <c r="P71" s="23">
        <f>READ!$AW$696</f>
        <v>0</v>
      </c>
      <c r="Q71" s="23">
        <f>READ!$AW$749</f>
        <v>0</v>
      </c>
      <c r="R71" s="23">
        <f>READ!$AW$802</f>
        <v>0</v>
      </c>
      <c r="S71" s="23">
        <f>READ!$AW$855</f>
        <v>0</v>
      </c>
      <c r="T71" s="23">
        <f>READ!$AW$908</f>
        <v>0</v>
      </c>
      <c r="U71" s="23">
        <f>READ!$AW$961</f>
        <v>0</v>
      </c>
      <c r="V71" s="23">
        <f>READ!$AW$1014</f>
        <v>0</v>
      </c>
      <c r="W71" s="23">
        <f>READ!$AW$1067</f>
        <v>0</v>
      </c>
      <c r="X71" s="23">
        <f>READ!$AW$1120</f>
        <v>0</v>
      </c>
      <c r="Y71" s="23">
        <f>READ!$AW$1173</f>
        <v>0</v>
      </c>
      <c r="Z71" s="482"/>
      <c r="AA71" t="str">
        <f t="shared" si="64"/>
        <v>Singular / Plural</v>
      </c>
      <c r="AB71" s="23">
        <f>WRITE!$BG$7</f>
        <v>0</v>
      </c>
      <c r="AC71" s="23">
        <f>WRITE!$BG$83</f>
        <v>0</v>
      </c>
      <c r="AD71" s="23">
        <f>WRITE!$BG$159</f>
        <v>0</v>
      </c>
      <c r="AE71" s="23">
        <f>WRITE!$BG$235</f>
        <v>0</v>
      </c>
      <c r="AF71" s="23">
        <f>WRITE!$BG$311</f>
        <v>0</v>
      </c>
      <c r="AG71" s="23">
        <f>WRITE!$BG$387</f>
        <v>0</v>
      </c>
      <c r="AH71" s="23">
        <f>WRITE!$BG$463</f>
        <v>0</v>
      </c>
      <c r="AI71" s="23">
        <f>WRITE!$BG$539</f>
        <v>0</v>
      </c>
      <c r="AJ71" s="23">
        <f>WRITE!$BG$615</f>
        <v>0</v>
      </c>
      <c r="AK71" s="23">
        <f>WRITE!$BG$691</f>
        <v>0</v>
      </c>
      <c r="AL71" s="23">
        <f>WRITE!$BG$767</f>
        <v>0</v>
      </c>
      <c r="AM71" s="23">
        <f>WRITE!$BG$843</f>
        <v>0</v>
      </c>
      <c r="AN71" s="23">
        <f>WRITE!$BG$919</f>
        <v>0</v>
      </c>
      <c r="AO71" s="23">
        <f>WRITE!$BG$995</f>
        <v>0</v>
      </c>
      <c r="AP71" s="23">
        <f>WRITE!$BG$1071</f>
        <v>0</v>
      </c>
      <c r="AQ71" s="23">
        <f>WRITE!$BG$1147</f>
        <v>0</v>
      </c>
      <c r="AR71" s="23">
        <f>WRITE!$BG$1223</f>
        <v>0</v>
      </c>
      <c r="AS71" s="23">
        <f>WRITE!$BG$1299</f>
        <v>0</v>
      </c>
      <c r="AT71" s="23">
        <f>WRITE!$BG$1375</f>
        <v>0</v>
      </c>
      <c r="AU71" s="23">
        <f>WRITE!$BG$1451</f>
        <v>0</v>
      </c>
      <c r="AV71" s="23">
        <f>WRITE!$BG$1527</f>
        <v>0</v>
      </c>
      <c r="AW71" s="23">
        <f>WRITE!$BG$1603</f>
        <v>0</v>
      </c>
      <c r="AX71" s="23">
        <f>WRITE!$BG$1679</f>
        <v>0</v>
      </c>
      <c r="AY71" s="482"/>
      <c r="AZ71" t="s">
        <v>462</v>
      </c>
      <c r="BA71" s="23">
        <f>MATH!BR73</f>
        <v>0</v>
      </c>
      <c r="BB71" s="23">
        <f>MATH!BR154</f>
        <v>0</v>
      </c>
      <c r="BC71" s="23">
        <f>MATH!BR235</f>
        <v>0</v>
      </c>
      <c r="BD71" s="23">
        <f>MATH!BR316</f>
        <v>0</v>
      </c>
      <c r="BE71" s="23">
        <f>MATH!BR397</f>
        <v>0</v>
      </c>
      <c r="BF71" s="23">
        <f>MATH!BR478</f>
        <v>0</v>
      </c>
      <c r="BG71" s="23">
        <f>MATH!BR559</f>
        <v>0</v>
      </c>
      <c r="BH71" s="23">
        <f>MATH!BR640</f>
        <v>0</v>
      </c>
      <c r="BI71" s="23">
        <f>MATH!BR721</f>
        <v>0</v>
      </c>
      <c r="BJ71" s="23">
        <f>MATH!BR802</f>
        <v>0</v>
      </c>
      <c r="BK71" s="23">
        <f>MATH!BR884</f>
        <v>0</v>
      </c>
      <c r="BL71" s="23">
        <f>MATH!BR964</f>
        <v>0</v>
      </c>
      <c r="BM71" s="23">
        <f>MATH!BR1045</f>
        <v>0</v>
      </c>
      <c r="BN71" s="23">
        <f>MATH!BR1126</f>
        <v>0</v>
      </c>
      <c r="BO71" s="23">
        <f>MATH!BR1207</f>
        <v>0</v>
      </c>
      <c r="BP71" s="23">
        <f>MATH!BR1288</f>
        <v>0</v>
      </c>
      <c r="BQ71" s="23">
        <f>MATH!BR1369</f>
        <v>0</v>
      </c>
      <c r="BR71" s="23">
        <f>MATH!BR1450</f>
        <v>0</v>
      </c>
      <c r="BS71" s="23">
        <f>MATH!BR1531</f>
        <v>0</v>
      </c>
      <c r="BT71" s="23">
        <f>MATH!BR1612</f>
        <v>0</v>
      </c>
      <c r="BU71" s="23">
        <f>MATH!BR1693</f>
        <v>0</v>
      </c>
      <c r="BV71" s="23">
        <f>MATH!BR1774</f>
        <v>0</v>
      </c>
      <c r="BW71" s="23">
        <f>MATH!BR1855</f>
        <v>0</v>
      </c>
      <c r="BX71" s="482"/>
      <c r="BY71" t="str">
        <f t="shared" si="17"/>
        <v>SAT Rest</v>
      </c>
      <c r="BZ71" s="25">
        <f>MATH!BR13</f>
        <v>0</v>
      </c>
      <c r="CA71" s="25">
        <f>MATH!BR94</f>
        <v>0</v>
      </c>
      <c r="CB71" s="25">
        <f>MATH!BR175</f>
        <v>0</v>
      </c>
      <c r="CC71" s="25">
        <f>MATH!BR257</f>
        <v>0</v>
      </c>
      <c r="CD71" s="25">
        <f>MATH!BR338</f>
        <v>0</v>
      </c>
      <c r="CE71" s="25">
        <f>MATH!BR419</f>
        <v>0</v>
      </c>
      <c r="CF71" s="25">
        <f>MATH!BR500</f>
        <v>0</v>
      </c>
      <c r="CG71" s="25">
        <f>MATH!BR581</f>
        <v>0</v>
      </c>
      <c r="CH71" s="25">
        <f>MATH!BR662</f>
        <v>0</v>
      </c>
      <c r="CI71" s="25">
        <f>MATH!BR743</f>
        <v>0</v>
      </c>
      <c r="CJ71" s="25">
        <f>MATH!BR824</f>
        <v>0</v>
      </c>
      <c r="CK71" s="25">
        <f>MATH!BR905</f>
        <v>0</v>
      </c>
      <c r="CL71" s="25">
        <f>MATH!BR986</f>
        <v>0</v>
      </c>
      <c r="CM71" s="25">
        <f>MATH!BR1067</f>
        <v>0</v>
      </c>
      <c r="CN71" s="25">
        <f>MATH!BR1148</f>
        <v>0</v>
      </c>
      <c r="CO71" s="25">
        <f>MATH!BR1229</f>
        <v>0</v>
      </c>
      <c r="CP71" s="25">
        <f>MATH!BR1310</f>
        <v>0</v>
      </c>
      <c r="CQ71" s="25">
        <f>MATH!BR1391</f>
        <v>0</v>
      </c>
      <c r="CR71" s="25">
        <f>MATH!BR1472</f>
        <v>0</v>
      </c>
      <c r="CS71" s="25">
        <f>MATH!BR1553</f>
        <v>0</v>
      </c>
      <c r="CT71" s="25">
        <f>MATH!BR1634</f>
        <v>0</v>
      </c>
      <c r="CU71" s="25">
        <f>MATH!BR1715</f>
        <v>0</v>
      </c>
      <c r="CV71" s="25">
        <f>MATH!BR1796</f>
        <v>0</v>
      </c>
      <c r="CW71" s="482"/>
      <c r="CX71" t="str">
        <f t="shared" si="19"/>
        <v>SAT Rest</v>
      </c>
      <c r="CY71" s="23">
        <f t="shared" si="20"/>
        <v>0</v>
      </c>
      <c r="CZ71" s="23">
        <f t="shared" si="21"/>
        <v>0</v>
      </c>
      <c r="DA71" s="23">
        <f t="shared" si="22"/>
        <v>0</v>
      </c>
      <c r="DB71" s="23">
        <f t="shared" si="23"/>
        <v>0</v>
      </c>
      <c r="DC71" s="23">
        <f t="shared" si="24"/>
        <v>0</v>
      </c>
      <c r="DD71" s="23">
        <f t="shared" si="25"/>
        <v>0</v>
      </c>
      <c r="DE71" s="23">
        <f t="shared" si="26"/>
        <v>0</v>
      </c>
      <c r="DF71" s="23">
        <f t="shared" si="27"/>
        <v>0</v>
      </c>
      <c r="DG71" s="23">
        <f t="shared" si="28"/>
        <v>0</v>
      </c>
      <c r="DH71" s="23">
        <f t="shared" si="29"/>
        <v>0</v>
      </c>
      <c r="DI71" s="23">
        <f t="shared" si="30"/>
        <v>0</v>
      </c>
      <c r="DJ71" s="23">
        <f t="shared" si="31"/>
        <v>0</v>
      </c>
      <c r="DK71" s="23">
        <f t="shared" si="32"/>
        <v>0</v>
      </c>
      <c r="DL71" s="23">
        <f t="shared" si="33"/>
        <v>0</v>
      </c>
      <c r="DM71" s="23">
        <f t="shared" si="34"/>
        <v>0</v>
      </c>
      <c r="DN71" s="23">
        <f t="shared" si="35"/>
        <v>0</v>
      </c>
      <c r="DO71" s="23">
        <f t="shared" si="36"/>
        <v>0</v>
      </c>
      <c r="DP71" s="23">
        <f t="shared" si="37"/>
        <v>0</v>
      </c>
      <c r="DQ71" s="23">
        <f t="shared" si="38"/>
        <v>0</v>
      </c>
      <c r="DR71" s="23">
        <f t="shared" si="39"/>
        <v>0</v>
      </c>
      <c r="DS71" s="23">
        <f t="shared" si="40"/>
        <v>0</v>
      </c>
      <c r="DT71" s="23">
        <f t="shared" si="41"/>
        <v>0</v>
      </c>
      <c r="DU71" s="23">
        <f t="shared" si="42"/>
        <v>0</v>
      </c>
      <c r="DV71" s="482"/>
      <c r="DW71" s="2" t="str">
        <f t="shared" si="71"/>
        <v>Passage 4</v>
      </c>
      <c r="DX71" s="43">
        <f t="shared" si="69"/>
        <v>0</v>
      </c>
      <c r="DY71" s="43">
        <f t="shared" si="70"/>
        <v>0</v>
      </c>
      <c r="DZ71" s="43">
        <f t="shared" si="70"/>
        <v>0</v>
      </c>
      <c r="EA71" s="43">
        <f t="shared" si="70"/>
        <v>0</v>
      </c>
      <c r="EB71" s="43">
        <f t="shared" si="70"/>
        <v>0</v>
      </c>
      <c r="EC71" s="43">
        <f t="shared" si="70"/>
        <v>0</v>
      </c>
      <c r="ED71" s="43">
        <f t="shared" si="70"/>
        <v>0</v>
      </c>
      <c r="EE71" s="43">
        <f t="shared" si="70"/>
        <v>0</v>
      </c>
      <c r="EF71" s="43">
        <f t="shared" si="70"/>
        <v>0</v>
      </c>
      <c r="EG71" s="43">
        <f t="shared" si="70"/>
        <v>0</v>
      </c>
      <c r="EH71" s="43">
        <f t="shared" si="70"/>
        <v>0</v>
      </c>
      <c r="EI71" s="43">
        <f t="shared" si="70"/>
        <v>0</v>
      </c>
      <c r="EJ71" s="43">
        <f t="shared" si="70"/>
        <v>0</v>
      </c>
      <c r="EK71" s="43">
        <f t="shared" si="70"/>
        <v>0</v>
      </c>
      <c r="EL71" s="43">
        <f t="shared" si="70"/>
        <v>0</v>
      </c>
      <c r="EM71" s="43">
        <f t="shared" si="70"/>
        <v>0</v>
      </c>
      <c r="EN71" s="43">
        <f t="shared" si="70"/>
        <v>0</v>
      </c>
      <c r="EO71" s="43">
        <f t="shared" si="70"/>
        <v>0</v>
      </c>
      <c r="EP71" s="43">
        <f t="shared" si="70"/>
        <v>0</v>
      </c>
      <c r="EQ71" s="43">
        <f t="shared" si="70"/>
        <v>0</v>
      </c>
      <c r="ER71" s="43">
        <f t="shared" si="70"/>
        <v>0</v>
      </c>
      <c r="ES71" s="43">
        <f t="shared" si="70"/>
        <v>0</v>
      </c>
      <c r="ET71" s="43">
        <f t="shared" si="70"/>
        <v>0</v>
      </c>
      <c r="EU71" s="482"/>
      <c r="FA71" s="78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28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28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29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0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1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79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77" t="str">
        <f>FX56</f>
        <v>MATH</v>
      </c>
      <c r="FY71" s="91">
        <f>FY56</f>
        <v>0</v>
      </c>
      <c r="FZ71" s="94" t="str">
        <f>"/"&amp;FZ56</f>
        <v>/0</v>
      </c>
      <c r="GA71" s="101" t="e">
        <f>GA56</f>
        <v>#DIV/0!</v>
      </c>
      <c r="GB71" s="94">
        <f>IF(SUM($FJ$19:$GF$19)=1,GB56,GB63)</f>
        <v>620</v>
      </c>
      <c r="GC71" s="94" t="str">
        <f>IF(SUM($FJ$19:$GF$19)=1,"/"&amp;GC56,GC63)</f>
        <v>/760</v>
      </c>
      <c r="GD71" s="76" t="str">
        <f>IF(SUM($FJ$19:$GF$19)=1,GD56,GD63)</f>
        <v>90%</v>
      </c>
    </row>
    <row r="72" spans="2:186" ht="15" thickTop="1" thickBot="1" x14ac:dyDescent="0.5">
      <c r="B72" t="str">
        <f t="shared" si="67"/>
        <v>Entire Passage</v>
      </c>
      <c r="C72" s="23">
        <f>READ!$AX$7</f>
        <v>0</v>
      </c>
      <c r="D72" s="23">
        <f>READ!$AX$60</f>
        <v>0</v>
      </c>
      <c r="E72" s="23">
        <f>READ!$AX$113</f>
        <v>0</v>
      </c>
      <c r="F72" s="23">
        <f>READ!$AX$166</f>
        <v>0</v>
      </c>
      <c r="G72" s="23">
        <f>READ!$AX$219</f>
        <v>0</v>
      </c>
      <c r="H72" s="23">
        <f>READ!$AX$272</f>
        <v>0</v>
      </c>
      <c r="I72" s="23">
        <f>READ!$AX$325</f>
        <v>0</v>
      </c>
      <c r="J72" s="23">
        <f>READ!$AX$378</f>
        <v>0</v>
      </c>
      <c r="K72" s="23">
        <f>READ!$AX$431</f>
        <v>0</v>
      </c>
      <c r="L72" s="23">
        <f>READ!$AX$484</f>
        <v>0</v>
      </c>
      <c r="M72" s="23">
        <f>READ!$AX$537</f>
        <v>0</v>
      </c>
      <c r="N72" s="23">
        <f>READ!$AX$590</f>
        <v>0</v>
      </c>
      <c r="O72" s="23">
        <f>READ!$AX$643</f>
        <v>0</v>
      </c>
      <c r="P72" s="23">
        <f>READ!$AX$696</f>
        <v>0</v>
      </c>
      <c r="Q72" s="23">
        <f>READ!$AX$749</f>
        <v>0</v>
      </c>
      <c r="R72" s="23">
        <f>READ!$AX$802</f>
        <v>0</v>
      </c>
      <c r="S72" s="23">
        <f>READ!$AX$855</f>
        <v>0</v>
      </c>
      <c r="T72" s="23">
        <f>READ!$AX$908</f>
        <v>0</v>
      </c>
      <c r="U72" s="23">
        <f>READ!$AX$961</f>
        <v>0</v>
      </c>
      <c r="V72" s="23">
        <f>READ!$AX$1014</f>
        <v>0</v>
      </c>
      <c r="W72" s="23">
        <f>READ!$AX$1067</f>
        <v>0</v>
      </c>
      <c r="X72" s="23">
        <f>READ!$AX$1120</f>
        <v>0</v>
      </c>
      <c r="Y72" s="23">
        <f>READ!$AX$1173</f>
        <v>0</v>
      </c>
      <c r="Z72" s="482"/>
      <c r="AA72" t="str">
        <f t="shared" si="64"/>
        <v>Rhetoric</v>
      </c>
      <c r="AB72" s="23">
        <f>WRITE!$BH$7</f>
        <v>0</v>
      </c>
      <c r="AC72" s="23">
        <f>WRITE!$BH$83</f>
        <v>0</v>
      </c>
      <c r="AD72" s="23">
        <f>WRITE!$BH$159</f>
        <v>0</v>
      </c>
      <c r="AE72" s="23">
        <f>WRITE!$BH$235</f>
        <v>0</v>
      </c>
      <c r="AF72" s="23">
        <f>WRITE!$BH$311</f>
        <v>0</v>
      </c>
      <c r="AG72" s="23">
        <f>WRITE!$BH$387</f>
        <v>0</v>
      </c>
      <c r="AH72" s="23">
        <f>WRITE!$BH$463</f>
        <v>0</v>
      </c>
      <c r="AI72" s="23">
        <f>WRITE!$BH$539</f>
        <v>0</v>
      </c>
      <c r="AJ72" s="23">
        <f>WRITE!$BH$615</f>
        <v>0</v>
      </c>
      <c r="AK72" s="23">
        <f>WRITE!$BH$691</f>
        <v>0</v>
      </c>
      <c r="AL72" s="23">
        <f>WRITE!$BH$767</f>
        <v>0</v>
      </c>
      <c r="AM72" s="23">
        <f>WRITE!$BH$843</f>
        <v>0</v>
      </c>
      <c r="AN72" s="23">
        <f>WRITE!$BH$919</f>
        <v>0</v>
      </c>
      <c r="AO72" s="23">
        <f>WRITE!$BH$995</f>
        <v>0</v>
      </c>
      <c r="AP72" s="23">
        <f>WRITE!$BH$1071</f>
        <v>0</v>
      </c>
      <c r="AQ72" s="23">
        <f>WRITE!$BH$1147</f>
        <v>0</v>
      </c>
      <c r="AR72" s="23">
        <f>WRITE!$BH$1223</f>
        <v>0</v>
      </c>
      <c r="AS72" s="23">
        <f>WRITE!$BH$1299</f>
        <v>0</v>
      </c>
      <c r="AT72" s="23">
        <f>WRITE!$BH$1375</f>
        <v>0</v>
      </c>
      <c r="AU72" s="23">
        <f>WRITE!$BH$1451</f>
        <v>0</v>
      </c>
      <c r="AV72" s="23">
        <f>WRITE!$BH$1527</f>
        <v>0</v>
      </c>
      <c r="AW72" s="23">
        <f>WRITE!$BH$1603</f>
        <v>0</v>
      </c>
      <c r="AX72" s="23">
        <f>WRITE!$BH$1679</f>
        <v>0</v>
      </c>
      <c r="AY72" s="482"/>
      <c r="AZ72" t="s">
        <v>474</v>
      </c>
      <c r="BA72" s="23">
        <f>MATH!BS73</f>
        <v>0</v>
      </c>
      <c r="BB72" s="23">
        <f>MATH!BS154</f>
        <v>0</v>
      </c>
      <c r="BC72" s="23">
        <f>MATH!BS235</f>
        <v>0</v>
      </c>
      <c r="BD72" s="23">
        <f>MATH!BS316</f>
        <v>0</v>
      </c>
      <c r="BE72" s="23">
        <f>MATH!BS397</f>
        <v>0</v>
      </c>
      <c r="BF72" s="23">
        <f>MATH!BS478</f>
        <v>0</v>
      </c>
      <c r="BG72" s="23">
        <f>MATH!BS559</f>
        <v>0</v>
      </c>
      <c r="BH72" s="23">
        <f>MATH!BS640</f>
        <v>0</v>
      </c>
      <c r="BI72" s="23">
        <f>MATH!BS721</f>
        <v>0</v>
      </c>
      <c r="BJ72" s="23">
        <f>MATH!BS802</f>
        <v>0</v>
      </c>
      <c r="BK72" s="23">
        <f>MATH!BS884</f>
        <v>0</v>
      </c>
      <c r="BL72" s="23">
        <f>MATH!BS964</f>
        <v>0</v>
      </c>
      <c r="BM72" s="23">
        <f>MATH!BS1045</f>
        <v>0</v>
      </c>
      <c r="BN72" s="23">
        <f>MATH!BS1126</f>
        <v>0</v>
      </c>
      <c r="BO72" s="23">
        <f>MATH!BS1207</f>
        <v>0</v>
      </c>
      <c r="BP72" s="23">
        <f>MATH!BS1288</f>
        <v>0</v>
      </c>
      <c r="BQ72" s="23">
        <f>MATH!BS1369</f>
        <v>0</v>
      </c>
      <c r="BR72" s="23">
        <f>MATH!BS1450</f>
        <v>0</v>
      </c>
      <c r="BS72" s="23">
        <f>MATH!BS1531</f>
        <v>0</v>
      </c>
      <c r="BT72" s="23">
        <f>MATH!BS1612</f>
        <v>0</v>
      </c>
      <c r="BU72" s="23">
        <f>MATH!BS1693</f>
        <v>0</v>
      </c>
      <c r="BV72" s="23">
        <f>MATH!BS1774</f>
        <v>0</v>
      </c>
      <c r="BW72" s="23">
        <f>MATH!BS1855</f>
        <v>0</v>
      </c>
      <c r="BX72" s="482"/>
      <c r="BY72" t="str">
        <f t="shared" si="17"/>
        <v>SAT Easy</v>
      </c>
      <c r="BZ72" s="25">
        <f>MATH!BS13</f>
        <v>0</v>
      </c>
      <c r="CA72" s="25">
        <f>MATH!BS94</f>
        <v>0</v>
      </c>
      <c r="CB72" s="25">
        <f>MATH!BS175</f>
        <v>0</v>
      </c>
      <c r="CC72" s="25">
        <f>MATH!BS257</f>
        <v>0</v>
      </c>
      <c r="CD72" s="25">
        <f>MATH!BS338</f>
        <v>0</v>
      </c>
      <c r="CE72" s="25">
        <f>MATH!BS419</f>
        <v>0</v>
      </c>
      <c r="CF72" s="25">
        <f>MATH!BS500</f>
        <v>0</v>
      </c>
      <c r="CG72" s="25">
        <f>MATH!BS581</f>
        <v>0</v>
      </c>
      <c r="CH72" s="25">
        <f>MATH!BS662</f>
        <v>0</v>
      </c>
      <c r="CI72" s="25">
        <f>MATH!BS743</f>
        <v>0</v>
      </c>
      <c r="CJ72" s="25">
        <f>MATH!BS824</f>
        <v>0</v>
      </c>
      <c r="CK72" s="25">
        <f>MATH!BS905</f>
        <v>0</v>
      </c>
      <c r="CL72" s="25">
        <f>MATH!BS986</f>
        <v>0</v>
      </c>
      <c r="CM72" s="25">
        <f>MATH!BS1067</f>
        <v>0</v>
      </c>
      <c r="CN72" s="25">
        <f>MATH!BS1148</f>
        <v>0</v>
      </c>
      <c r="CO72" s="25">
        <f>MATH!BS1229</f>
        <v>0</v>
      </c>
      <c r="CP72" s="25">
        <f>MATH!BS1310</f>
        <v>0</v>
      </c>
      <c r="CQ72" s="25">
        <f>MATH!BS1391</f>
        <v>0</v>
      </c>
      <c r="CR72" s="25">
        <f>MATH!BS1472</f>
        <v>0</v>
      </c>
      <c r="CS72" s="25">
        <f>MATH!BS1553</f>
        <v>0</v>
      </c>
      <c r="CT72" s="25">
        <f>MATH!BS1634</f>
        <v>0</v>
      </c>
      <c r="CU72" s="25">
        <f>MATH!BS1715</f>
        <v>0</v>
      </c>
      <c r="CV72" s="25">
        <f>MATH!BS1796</f>
        <v>0</v>
      </c>
      <c r="CW72" s="482"/>
      <c r="CX72" t="str">
        <f t="shared" si="19"/>
        <v>SAT Easy</v>
      </c>
      <c r="CY72" s="23">
        <f t="shared" si="20"/>
        <v>0</v>
      </c>
      <c r="CZ72" s="23">
        <f t="shared" si="21"/>
        <v>0</v>
      </c>
      <c r="DA72" s="23">
        <f t="shared" si="22"/>
        <v>0</v>
      </c>
      <c r="DB72" s="23">
        <f t="shared" si="23"/>
        <v>0</v>
      </c>
      <c r="DC72" s="23">
        <f t="shared" si="24"/>
        <v>0</v>
      </c>
      <c r="DD72" s="23">
        <f t="shared" si="25"/>
        <v>0</v>
      </c>
      <c r="DE72" s="23">
        <f t="shared" si="26"/>
        <v>0</v>
      </c>
      <c r="DF72" s="23">
        <f t="shared" si="27"/>
        <v>0</v>
      </c>
      <c r="DG72" s="23">
        <f t="shared" si="28"/>
        <v>0</v>
      </c>
      <c r="DH72" s="23">
        <f t="shared" si="29"/>
        <v>0</v>
      </c>
      <c r="DI72" s="23">
        <f t="shared" si="30"/>
        <v>0</v>
      </c>
      <c r="DJ72" s="23">
        <f t="shared" si="31"/>
        <v>0</v>
      </c>
      <c r="DK72" s="23">
        <f t="shared" si="32"/>
        <v>0</v>
      </c>
      <c r="DL72" s="23">
        <f t="shared" si="33"/>
        <v>0</v>
      </c>
      <c r="DM72" s="23">
        <f t="shared" si="34"/>
        <v>0</v>
      </c>
      <c r="DN72" s="23">
        <f t="shared" si="35"/>
        <v>0</v>
      </c>
      <c r="DO72" s="23">
        <f t="shared" si="36"/>
        <v>0</v>
      </c>
      <c r="DP72" s="23">
        <f t="shared" si="37"/>
        <v>0</v>
      </c>
      <c r="DQ72" s="23">
        <f t="shared" si="38"/>
        <v>0</v>
      </c>
      <c r="DR72" s="23">
        <f t="shared" si="39"/>
        <v>0</v>
      </c>
      <c r="DS72" s="23">
        <f t="shared" si="40"/>
        <v>0</v>
      </c>
      <c r="DT72" s="23">
        <f t="shared" si="41"/>
        <v>0</v>
      </c>
      <c r="DU72" s="23">
        <f t="shared" si="42"/>
        <v>0</v>
      </c>
      <c r="DV72" s="482"/>
      <c r="DW72" s="2" t="str">
        <f t="shared" si="71"/>
        <v>Passage 5</v>
      </c>
      <c r="DX72" s="43">
        <f t="shared" si="69"/>
        <v>0</v>
      </c>
      <c r="DY72" s="43">
        <f t="shared" si="70"/>
        <v>0</v>
      </c>
      <c r="DZ72" s="43">
        <f t="shared" si="70"/>
        <v>0</v>
      </c>
      <c r="EA72" s="43">
        <f t="shared" si="70"/>
        <v>0</v>
      </c>
      <c r="EB72" s="43">
        <f t="shared" si="70"/>
        <v>0</v>
      </c>
      <c r="EC72" s="43">
        <f t="shared" si="70"/>
        <v>0</v>
      </c>
      <c r="ED72" s="43">
        <f t="shared" si="70"/>
        <v>0</v>
      </c>
      <c r="EE72" s="43">
        <f t="shared" si="70"/>
        <v>0</v>
      </c>
      <c r="EF72" s="43">
        <f t="shared" si="70"/>
        <v>0</v>
      </c>
      <c r="EG72" s="43">
        <f t="shared" si="70"/>
        <v>0</v>
      </c>
      <c r="EH72" s="43">
        <f t="shared" si="70"/>
        <v>0</v>
      </c>
      <c r="EI72" s="43">
        <f t="shared" si="70"/>
        <v>0</v>
      </c>
      <c r="EJ72" s="43">
        <f t="shared" si="70"/>
        <v>0</v>
      </c>
      <c r="EK72" s="43">
        <f t="shared" si="70"/>
        <v>0</v>
      </c>
      <c r="EL72" s="43">
        <f t="shared" si="70"/>
        <v>0</v>
      </c>
      <c r="EM72" s="43">
        <f t="shared" si="70"/>
        <v>0</v>
      </c>
      <c r="EN72" s="43">
        <f t="shared" si="70"/>
        <v>0</v>
      </c>
      <c r="EO72" s="43">
        <f t="shared" si="70"/>
        <v>0</v>
      </c>
      <c r="EP72" s="43">
        <f t="shared" si="70"/>
        <v>0</v>
      </c>
      <c r="EQ72" s="43">
        <f t="shared" si="70"/>
        <v>0</v>
      </c>
      <c r="ER72" s="43">
        <f t="shared" si="70"/>
        <v>0</v>
      </c>
      <c r="ES72" s="43">
        <f t="shared" si="70"/>
        <v>0</v>
      </c>
      <c r="ET72" s="43">
        <f t="shared" si="70"/>
        <v>0</v>
      </c>
      <c r="EU72" s="482"/>
      <c r="FA72" s="80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1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1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2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3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4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5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96" t="str">
        <f>FX57</f>
        <v>Total</v>
      </c>
      <c r="FY72" s="91">
        <f>FY57</f>
        <v>0</v>
      </c>
      <c r="FZ72" s="94" t="str">
        <f>"/"&amp;FZ57</f>
        <v>/0</v>
      </c>
      <c r="GA72" s="101" t="e">
        <f>GA57</f>
        <v>#DIV/0!</v>
      </c>
      <c r="GB72" s="94">
        <f>IF(SUM($FJ$19:$GF$19)=1,GB57,GB64)</f>
        <v>1260</v>
      </c>
      <c r="GC72" s="94" t="str">
        <f>IF(SUM($FJ$19:$GF$19)=1,"/"&amp;GC57,GC64)</f>
        <v>/1520</v>
      </c>
      <c r="GD72" s="76" t="str">
        <f>IF(SUM($FJ$19:$GF$19)=1,GD57,GD64)</f>
        <v>92%</v>
      </c>
    </row>
    <row r="73" spans="2:186" ht="14.65" thickTop="1" x14ac:dyDescent="0.45">
      <c r="B73" t="str">
        <f t="shared" si="67"/>
        <v>General Theme</v>
      </c>
      <c r="C73" s="23">
        <f>READ!$AY$7</f>
        <v>0</v>
      </c>
      <c r="D73" s="23">
        <f>READ!$AY$60</f>
        <v>0</v>
      </c>
      <c r="E73" s="23">
        <f>READ!$AY$113</f>
        <v>0</v>
      </c>
      <c r="F73" s="23">
        <f>READ!$AY$166</f>
        <v>0</v>
      </c>
      <c r="G73" s="23">
        <f>READ!$AY$219</f>
        <v>0</v>
      </c>
      <c r="H73" s="23">
        <f>READ!$AY$272</f>
        <v>0</v>
      </c>
      <c r="I73" s="23">
        <f>READ!$AY$325</f>
        <v>0</v>
      </c>
      <c r="J73" s="23">
        <f>READ!$AY$378</f>
        <v>0</v>
      </c>
      <c r="K73" s="23">
        <f>READ!$AY$431</f>
        <v>0</v>
      </c>
      <c r="L73" s="23">
        <f>READ!$AY$484</f>
        <v>0</v>
      </c>
      <c r="M73" s="23">
        <f>READ!$AY$537</f>
        <v>0</v>
      </c>
      <c r="N73" s="23">
        <f>READ!$AY$590</f>
        <v>0</v>
      </c>
      <c r="O73" s="23">
        <f>READ!$AY$643</f>
        <v>0</v>
      </c>
      <c r="P73" s="23">
        <f>READ!$AY$696</f>
        <v>0</v>
      </c>
      <c r="Q73" s="23">
        <f>READ!$AY$749</f>
        <v>0</v>
      </c>
      <c r="R73" s="23">
        <f>READ!$AY$802</f>
        <v>0</v>
      </c>
      <c r="S73" s="23">
        <f>READ!$AY$855</f>
        <v>0</v>
      </c>
      <c r="T73" s="23">
        <f>READ!$AY$908</f>
        <v>0</v>
      </c>
      <c r="U73" s="23">
        <f>READ!$AY$961</f>
        <v>0</v>
      </c>
      <c r="V73" s="23">
        <f>READ!$AY$1014</f>
        <v>0</v>
      </c>
      <c r="W73" s="23">
        <f>READ!$AY$1067</f>
        <v>0</v>
      </c>
      <c r="X73" s="23">
        <f>READ!$AY$1120</f>
        <v>0</v>
      </c>
      <c r="Y73" s="23">
        <f>READ!$AY$1173</f>
        <v>0</v>
      </c>
      <c r="Z73" s="482"/>
      <c r="AA73" t="str">
        <f t="shared" si="64"/>
        <v>Question's Intent</v>
      </c>
      <c r="AB73" s="23">
        <f>WRITE!$BI$7</f>
        <v>0</v>
      </c>
      <c r="AC73" s="23">
        <f>WRITE!$BI$83</f>
        <v>0</v>
      </c>
      <c r="AD73" s="23">
        <f>WRITE!$BI$159</f>
        <v>0</v>
      </c>
      <c r="AE73" s="23">
        <f>WRITE!$BI$235</f>
        <v>0</v>
      </c>
      <c r="AF73" s="23">
        <f>WRITE!$BI$311</f>
        <v>0</v>
      </c>
      <c r="AG73" s="23">
        <f>WRITE!$BI$387</f>
        <v>0</v>
      </c>
      <c r="AH73" s="23">
        <f>WRITE!$BI$463</f>
        <v>0</v>
      </c>
      <c r="AI73" s="23">
        <f>WRITE!$BI$539</f>
        <v>0</v>
      </c>
      <c r="AJ73" s="23">
        <f>WRITE!$BI$615</f>
        <v>0</v>
      </c>
      <c r="AK73" s="23">
        <f>WRITE!$BI$691</f>
        <v>0</v>
      </c>
      <c r="AL73" s="23">
        <f>WRITE!$BI$767</f>
        <v>0</v>
      </c>
      <c r="AM73" s="23">
        <f>WRITE!$BI$843</f>
        <v>0</v>
      </c>
      <c r="AN73" s="23">
        <f>WRITE!$BI$919</f>
        <v>0</v>
      </c>
      <c r="AO73" s="23">
        <f>WRITE!$BI$995</f>
        <v>0</v>
      </c>
      <c r="AP73" s="23">
        <f>WRITE!$BI$1071</f>
        <v>0</v>
      </c>
      <c r="AQ73" s="23">
        <f>WRITE!$BI$1147</f>
        <v>0</v>
      </c>
      <c r="AR73" s="23">
        <f>WRITE!$BI$1223</f>
        <v>0</v>
      </c>
      <c r="AS73" s="23">
        <f>WRITE!$BI$1299</f>
        <v>0</v>
      </c>
      <c r="AT73" s="23">
        <f>WRITE!$BI$1375</f>
        <v>0</v>
      </c>
      <c r="AU73" s="23">
        <f>WRITE!$BI$1451</f>
        <v>0</v>
      </c>
      <c r="AV73" s="23">
        <f>WRITE!$BI$1527</f>
        <v>0</v>
      </c>
      <c r="AW73" s="23">
        <f>WRITE!$BI$1603</f>
        <v>0</v>
      </c>
      <c r="AX73" s="23">
        <f>WRITE!$BI$1679</f>
        <v>0</v>
      </c>
      <c r="AY73" s="482"/>
      <c r="AZ73" t="s">
        <v>475</v>
      </c>
      <c r="BA73" s="23">
        <f>MATH!BT73</f>
        <v>0</v>
      </c>
      <c r="BB73" s="23">
        <f>MATH!BT154</f>
        <v>0</v>
      </c>
      <c r="BC73" s="23">
        <f>MATH!BT235</f>
        <v>0</v>
      </c>
      <c r="BD73" s="23">
        <f>MATH!BT316</f>
        <v>0</v>
      </c>
      <c r="BE73" s="23">
        <f>MATH!BT397</f>
        <v>0</v>
      </c>
      <c r="BF73" s="23">
        <f>MATH!BT478</f>
        <v>0</v>
      </c>
      <c r="BG73" s="23">
        <f>MATH!BT559</f>
        <v>0</v>
      </c>
      <c r="BH73" s="23">
        <f>MATH!BT640</f>
        <v>0</v>
      </c>
      <c r="BI73" s="23">
        <f>MATH!BT721</f>
        <v>0</v>
      </c>
      <c r="BJ73" s="23">
        <f>MATH!BT802</f>
        <v>0</v>
      </c>
      <c r="BK73" s="23">
        <f>MATH!BT884</f>
        <v>0</v>
      </c>
      <c r="BL73" s="23">
        <f>MATH!BT964</f>
        <v>0</v>
      </c>
      <c r="BM73" s="23">
        <f>MATH!BT1045</f>
        <v>0</v>
      </c>
      <c r="BN73" s="23">
        <f>MATH!BT1126</f>
        <v>0</v>
      </c>
      <c r="BO73" s="23">
        <f>MATH!BT1207</f>
        <v>0</v>
      </c>
      <c r="BP73" s="23">
        <f>MATH!BT1288</f>
        <v>0</v>
      </c>
      <c r="BQ73" s="23">
        <f>MATH!BT1369</f>
        <v>0</v>
      </c>
      <c r="BR73" s="23">
        <f>MATH!BT1450</f>
        <v>0</v>
      </c>
      <c r="BS73" s="23">
        <f>MATH!BT1531</f>
        <v>0</v>
      </c>
      <c r="BT73" s="23">
        <f>MATH!BT1613</f>
        <v>0</v>
      </c>
      <c r="BU73" s="23">
        <f>MATH!BT1693</f>
        <v>0</v>
      </c>
      <c r="BV73" s="23">
        <f>MATH!BT1774</f>
        <v>0</v>
      </c>
      <c r="BW73" s="23">
        <f>MATH!BT1855</f>
        <v>0</v>
      </c>
      <c r="BX73" s="482"/>
      <c r="BY73" t="str">
        <f t="shared" si="17"/>
        <v>SAT Medium</v>
      </c>
      <c r="BZ73" s="25">
        <f>MATH!BT13</f>
        <v>0</v>
      </c>
      <c r="CA73" s="25">
        <f>MATH!BT94</f>
        <v>0</v>
      </c>
      <c r="CB73" s="25">
        <f>MATH!BT175</f>
        <v>0</v>
      </c>
      <c r="CC73" s="25">
        <f>MATH!BT257</f>
        <v>0</v>
      </c>
      <c r="CD73" s="25">
        <f>MATH!BT338</f>
        <v>0</v>
      </c>
      <c r="CE73" s="25">
        <f>MATH!BT419</f>
        <v>0</v>
      </c>
      <c r="CF73" s="25">
        <f>MATH!BT500</f>
        <v>0</v>
      </c>
      <c r="CG73" s="25">
        <f>MATH!BT581</f>
        <v>0</v>
      </c>
      <c r="CH73" s="25">
        <f>MATH!BT662</f>
        <v>0</v>
      </c>
      <c r="CI73" s="25">
        <f>MATH!BT743</f>
        <v>0</v>
      </c>
      <c r="CJ73" s="25">
        <f>MATH!BT824</f>
        <v>0</v>
      </c>
      <c r="CK73" s="25">
        <f>MATH!BT905</f>
        <v>0</v>
      </c>
      <c r="CL73" s="25">
        <f>MATH!BT986</f>
        <v>0</v>
      </c>
      <c r="CM73" s="25">
        <f>MATH!BT1067</f>
        <v>0</v>
      </c>
      <c r="CN73" s="25">
        <f>MATH!BT1148</f>
        <v>0</v>
      </c>
      <c r="CO73" s="25">
        <f>MATH!BT1229</f>
        <v>0</v>
      </c>
      <c r="CP73" s="25">
        <f>MATH!BT1310</f>
        <v>0</v>
      </c>
      <c r="CQ73" s="25">
        <f>MATH!BT1391</f>
        <v>0</v>
      </c>
      <c r="CR73" s="25">
        <f>MATH!BT1472</f>
        <v>0</v>
      </c>
      <c r="CS73" s="25">
        <f>MATH!BT1553</f>
        <v>0</v>
      </c>
      <c r="CT73" s="25">
        <f>MATH!BT1634</f>
        <v>0</v>
      </c>
      <c r="CU73" s="25">
        <f>MATH!BT1715</f>
        <v>0</v>
      </c>
      <c r="CV73" s="25">
        <f>MATH!BT1796</f>
        <v>0</v>
      </c>
      <c r="CW73" s="482"/>
      <c r="CX73" t="str">
        <f t="shared" si="19"/>
        <v>SAT Medium</v>
      </c>
      <c r="CY73" s="23">
        <f t="shared" si="20"/>
        <v>0</v>
      </c>
      <c r="CZ73" s="23">
        <f t="shared" si="21"/>
        <v>0</v>
      </c>
      <c r="DA73" s="23">
        <f t="shared" si="22"/>
        <v>0</v>
      </c>
      <c r="DB73" s="23">
        <f t="shared" si="23"/>
        <v>0</v>
      </c>
      <c r="DC73" s="23">
        <f t="shared" si="24"/>
        <v>0</v>
      </c>
      <c r="DD73" s="23">
        <f t="shared" si="25"/>
        <v>0</v>
      </c>
      <c r="DE73" s="23">
        <f t="shared" si="26"/>
        <v>0</v>
      </c>
      <c r="DF73" s="23">
        <f t="shared" si="27"/>
        <v>0</v>
      </c>
      <c r="DG73" s="23">
        <f t="shared" si="28"/>
        <v>0</v>
      </c>
      <c r="DH73" s="23">
        <f t="shared" si="29"/>
        <v>0</v>
      </c>
      <c r="DI73" s="23">
        <f t="shared" si="30"/>
        <v>0</v>
      </c>
      <c r="DJ73" s="23">
        <f t="shared" si="31"/>
        <v>0</v>
      </c>
      <c r="DK73" s="23">
        <f t="shared" si="32"/>
        <v>0</v>
      </c>
      <c r="DL73" s="23">
        <f t="shared" si="33"/>
        <v>0</v>
      </c>
      <c r="DM73" s="23">
        <f t="shared" si="34"/>
        <v>0</v>
      </c>
      <c r="DN73" s="23">
        <f t="shared" si="35"/>
        <v>0</v>
      </c>
      <c r="DO73" s="23">
        <f t="shared" si="36"/>
        <v>0</v>
      </c>
      <c r="DP73" s="23">
        <f t="shared" si="37"/>
        <v>0</v>
      </c>
      <c r="DQ73" s="23">
        <f t="shared" si="38"/>
        <v>0</v>
      </c>
      <c r="DR73" s="23">
        <f t="shared" si="39"/>
        <v>0</v>
      </c>
      <c r="DS73" s="23">
        <f t="shared" si="40"/>
        <v>0</v>
      </c>
      <c r="DT73" s="23">
        <f t="shared" si="41"/>
        <v>0</v>
      </c>
      <c r="DU73" s="23">
        <f t="shared" si="42"/>
        <v>0</v>
      </c>
      <c r="DV73" s="482"/>
      <c r="DW73" s="2" t="str">
        <f t="shared" si="71"/>
        <v>Passage 6</v>
      </c>
      <c r="DX73" s="43">
        <f t="shared" si="69"/>
        <v>0</v>
      </c>
      <c r="DY73" s="43">
        <f t="shared" si="70"/>
        <v>0</v>
      </c>
      <c r="DZ73" s="43">
        <f t="shared" si="70"/>
        <v>0</v>
      </c>
      <c r="EA73" s="43">
        <f t="shared" si="70"/>
        <v>0</v>
      </c>
      <c r="EB73" s="43">
        <f t="shared" si="70"/>
        <v>0</v>
      </c>
      <c r="EC73" s="43">
        <f t="shared" si="70"/>
        <v>0</v>
      </c>
      <c r="ED73" s="43">
        <f t="shared" si="70"/>
        <v>0</v>
      </c>
      <c r="EE73" s="43">
        <f t="shared" si="70"/>
        <v>0</v>
      </c>
      <c r="EF73" s="43">
        <f t="shared" si="70"/>
        <v>0</v>
      </c>
      <c r="EG73" s="43">
        <f t="shared" si="70"/>
        <v>0</v>
      </c>
      <c r="EH73" s="43">
        <f t="shared" si="70"/>
        <v>0</v>
      </c>
      <c r="EI73" s="43">
        <f t="shared" si="70"/>
        <v>0</v>
      </c>
      <c r="EJ73" s="43">
        <f t="shared" si="70"/>
        <v>0</v>
      </c>
      <c r="EK73" s="43">
        <f t="shared" si="70"/>
        <v>0</v>
      </c>
      <c r="EL73" s="43">
        <f t="shared" si="70"/>
        <v>0</v>
      </c>
      <c r="EM73" s="43">
        <f t="shared" si="70"/>
        <v>0</v>
      </c>
      <c r="EN73" s="43">
        <f t="shared" si="70"/>
        <v>0</v>
      </c>
      <c r="EO73" s="43">
        <f t="shared" si="70"/>
        <v>0</v>
      </c>
      <c r="EP73" s="43">
        <f t="shared" si="70"/>
        <v>0</v>
      </c>
      <c r="EQ73" s="43">
        <f t="shared" si="70"/>
        <v>0</v>
      </c>
      <c r="ER73" s="43">
        <f t="shared" si="70"/>
        <v>0</v>
      </c>
      <c r="ES73" s="43">
        <f t="shared" si="70"/>
        <v>0</v>
      </c>
      <c r="ET73" s="43">
        <f t="shared" si="70"/>
        <v>0</v>
      </c>
      <c r="EU73" s="482"/>
      <c r="FB73" s="66"/>
      <c r="FC73" s="66"/>
      <c r="FD73" s="66"/>
      <c r="FE73" s="68"/>
      <c r="FF73" s="69"/>
      <c r="FG73" s="18"/>
    </row>
    <row r="74" spans="2:186" x14ac:dyDescent="0.45">
      <c r="B74" t="str">
        <f t="shared" si="67"/>
        <v>Lines / Paragraph</v>
      </c>
      <c r="C74" s="23">
        <f>READ!$AZ$7</f>
        <v>0</v>
      </c>
      <c r="D74" s="23">
        <f>READ!$AZ$60</f>
        <v>0</v>
      </c>
      <c r="E74" s="23">
        <f>READ!$AZ$113</f>
        <v>0</v>
      </c>
      <c r="F74" s="23">
        <f>READ!$AZ$166</f>
        <v>0</v>
      </c>
      <c r="G74" s="23">
        <f>READ!$AZ$219</f>
        <v>0</v>
      </c>
      <c r="H74" s="23">
        <f>READ!$AZ$272</f>
        <v>0</v>
      </c>
      <c r="I74" s="23">
        <f>READ!$AZ$325</f>
        <v>0</v>
      </c>
      <c r="J74" s="23">
        <f>READ!$AZ$378</f>
        <v>0</v>
      </c>
      <c r="K74" s="23">
        <f>READ!$AZ$431</f>
        <v>0</v>
      </c>
      <c r="L74" s="23">
        <f>READ!$AZ$484</f>
        <v>0</v>
      </c>
      <c r="M74" s="23">
        <f>READ!$AZ$537</f>
        <v>0</v>
      </c>
      <c r="N74" s="23">
        <f>READ!$AZ$590</f>
        <v>0</v>
      </c>
      <c r="O74" s="23">
        <f>READ!$AZ$643</f>
        <v>0</v>
      </c>
      <c r="P74" s="23">
        <f>READ!$AZ$696</f>
        <v>0</v>
      </c>
      <c r="Q74" s="23">
        <f>READ!$AZ$749</f>
        <v>0</v>
      </c>
      <c r="R74" s="23">
        <f>READ!$AZ$802</f>
        <v>0</v>
      </c>
      <c r="S74" s="23">
        <f>READ!$AZ$855</f>
        <v>0</v>
      </c>
      <c r="T74" s="23">
        <f>READ!$AZ$908</f>
        <v>0</v>
      </c>
      <c r="U74" s="23">
        <f>READ!$AZ$961</f>
        <v>0</v>
      </c>
      <c r="V74" s="23">
        <f>READ!$AZ$1014</f>
        <v>0</v>
      </c>
      <c r="W74" s="23">
        <f>READ!$AZ$1067</f>
        <v>0</v>
      </c>
      <c r="X74" s="23">
        <f>READ!$AZ$1120</f>
        <v>0</v>
      </c>
      <c r="Y74" s="23">
        <f>READ!$AZ$1173</f>
        <v>0</v>
      </c>
      <c r="Z74" s="482"/>
      <c r="AA74" t="str">
        <f t="shared" si="64"/>
        <v>Passage's Intent</v>
      </c>
      <c r="AB74" s="23">
        <f>WRITE!$BJ$7</f>
        <v>0</v>
      </c>
      <c r="AC74" s="23">
        <f>WRITE!$BJ$83</f>
        <v>0</v>
      </c>
      <c r="AD74" s="23">
        <f>WRITE!$BJ$159</f>
        <v>0</v>
      </c>
      <c r="AE74" s="23">
        <f>WRITE!$BJ$235</f>
        <v>0</v>
      </c>
      <c r="AF74" s="23">
        <f>WRITE!$BJ$311</f>
        <v>0</v>
      </c>
      <c r="AG74" s="23">
        <f>WRITE!$BJ$387</f>
        <v>0</v>
      </c>
      <c r="AH74" s="23">
        <f>WRITE!$BJ$463</f>
        <v>0</v>
      </c>
      <c r="AI74" s="23">
        <f>WRITE!$BJ$539</f>
        <v>0</v>
      </c>
      <c r="AJ74" s="23">
        <f>WRITE!$BJ$615</f>
        <v>0</v>
      </c>
      <c r="AK74" s="23">
        <f>WRITE!$BJ$691</f>
        <v>0</v>
      </c>
      <c r="AL74" s="23">
        <f>WRITE!$BJ$767</f>
        <v>0</v>
      </c>
      <c r="AM74" s="23">
        <f>WRITE!$BJ$843</f>
        <v>0</v>
      </c>
      <c r="AN74" s="23">
        <f>WRITE!$BJ$919</f>
        <v>0</v>
      </c>
      <c r="AO74" s="23">
        <f>WRITE!$BJ$995</f>
        <v>0</v>
      </c>
      <c r="AP74" s="23">
        <f>WRITE!$BJ$1071</f>
        <v>0</v>
      </c>
      <c r="AQ74" s="23">
        <f>WRITE!$BJ$1147</f>
        <v>0</v>
      </c>
      <c r="AR74" s="23">
        <f>WRITE!$BJ$1223</f>
        <v>0</v>
      </c>
      <c r="AS74" s="23">
        <f>WRITE!$BJ$1299</f>
        <v>0</v>
      </c>
      <c r="AT74" s="23">
        <f>WRITE!$BJ$1375</f>
        <v>0</v>
      </c>
      <c r="AU74" s="23">
        <f>WRITE!$BJ$1451</f>
        <v>0</v>
      </c>
      <c r="AV74" s="23">
        <f>WRITE!$BJ$1527</f>
        <v>0</v>
      </c>
      <c r="AW74" s="23">
        <f>WRITE!$BJ$1603</f>
        <v>0</v>
      </c>
      <c r="AX74" s="23">
        <f>WRITE!$BJ$1679</f>
        <v>0</v>
      </c>
      <c r="AY74" s="482"/>
      <c r="AZ74" t="s">
        <v>476</v>
      </c>
      <c r="BA74" s="23">
        <f>MATH!BU73</f>
        <v>0</v>
      </c>
      <c r="BB74" s="23">
        <f>MATH!BU154</f>
        <v>0</v>
      </c>
      <c r="BC74" s="23">
        <f>MATH!BU235</f>
        <v>0</v>
      </c>
      <c r="BD74" s="23">
        <f>MATH!BU316</f>
        <v>0</v>
      </c>
      <c r="BE74" s="23">
        <f>MATH!BU397</f>
        <v>0</v>
      </c>
      <c r="BF74" s="23">
        <f>MATH!BU478</f>
        <v>0</v>
      </c>
      <c r="BG74" s="23">
        <f>MATH!BU559</f>
        <v>0</v>
      </c>
      <c r="BH74" s="23">
        <f>MATH!BU640</f>
        <v>0</v>
      </c>
      <c r="BI74" s="23">
        <f>MATH!BU721</f>
        <v>0</v>
      </c>
      <c r="BJ74" s="23">
        <f>MATH!BU802</f>
        <v>0</v>
      </c>
      <c r="BK74" s="23">
        <f>MATH!BU884</f>
        <v>0</v>
      </c>
      <c r="BL74" s="23">
        <f>MATH!BU964</f>
        <v>0</v>
      </c>
      <c r="BM74" s="23">
        <f>MATH!BU1045</f>
        <v>0</v>
      </c>
      <c r="BN74" s="23">
        <f>MATH!BU1126</f>
        <v>0</v>
      </c>
      <c r="BO74" s="23">
        <f>MATH!BU1207</f>
        <v>0</v>
      </c>
      <c r="BP74" s="23">
        <f>MATH!BU1288</f>
        <v>0</v>
      </c>
      <c r="BQ74" s="23">
        <f>MATH!BU1369</f>
        <v>0</v>
      </c>
      <c r="BR74" s="23">
        <f>MATH!BU1450</f>
        <v>0</v>
      </c>
      <c r="BS74" s="23">
        <f>MATH!BU1531</f>
        <v>0</v>
      </c>
      <c r="BT74" s="23">
        <f>MATH!BU1612</f>
        <v>0</v>
      </c>
      <c r="BU74" s="23">
        <f>MATH!BU1693</f>
        <v>0</v>
      </c>
      <c r="BV74" s="23">
        <f>MATH!BU1774</f>
        <v>0</v>
      </c>
      <c r="BW74" s="23">
        <f>MATH!BU1855</f>
        <v>0</v>
      </c>
      <c r="BX74" s="482"/>
      <c r="BY74" t="str">
        <f t="shared" si="17"/>
        <v>SAT Hard</v>
      </c>
      <c r="BZ74" s="25">
        <f>MATH!BU13</f>
        <v>0</v>
      </c>
      <c r="CA74" s="25">
        <f>MATH!BU94</f>
        <v>0</v>
      </c>
      <c r="CB74" s="25">
        <f>MATH!BU175</f>
        <v>0</v>
      </c>
      <c r="CC74" s="25">
        <f>MATH!BU257</f>
        <v>0</v>
      </c>
      <c r="CD74" s="25">
        <f>MATH!BU338</f>
        <v>0</v>
      </c>
      <c r="CE74" s="25">
        <f>MATH!BU419</f>
        <v>0</v>
      </c>
      <c r="CF74" s="25">
        <f>MATH!BU500</f>
        <v>0</v>
      </c>
      <c r="CG74" s="25">
        <f>MATH!BU581</f>
        <v>0</v>
      </c>
      <c r="CH74" s="25">
        <f>MATH!BU662</f>
        <v>0</v>
      </c>
      <c r="CI74" s="25">
        <f>MATH!BU743</f>
        <v>0</v>
      </c>
      <c r="CJ74" s="25">
        <f>MATH!BU824</f>
        <v>0</v>
      </c>
      <c r="CK74" s="25">
        <f>MATH!BU905</f>
        <v>0</v>
      </c>
      <c r="CL74" s="25">
        <f>MATH!BU986</f>
        <v>0</v>
      </c>
      <c r="CM74" s="25">
        <f>MATH!BU1067</f>
        <v>0</v>
      </c>
      <c r="CN74" s="25">
        <f>MATH!BU1148</f>
        <v>0</v>
      </c>
      <c r="CO74" s="25">
        <f>MATH!BU1229</f>
        <v>0</v>
      </c>
      <c r="CP74" s="25">
        <f>MATH!BU1310</f>
        <v>0</v>
      </c>
      <c r="CQ74" s="25">
        <f>MATH!BU1391</f>
        <v>0</v>
      </c>
      <c r="CR74" s="25">
        <f>MATH!BU1472</f>
        <v>0</v>
      </c>
      <c r="CS74" s="25">
        <f>MATH!BU1553</f>
        <v>0</v>
      </c>
      <c r="CT74" s="25">
        <f>MATH!BU1634</f>
        <v>0</v>
      </c>
      <c r="CU74" s="25">
        <f>MATH!BU1715</f>
        <v>0</v>
      </c>
      <c r="CV74" s="25">
        <f>MATH!BU1796</f>
        <v>0</v>
      </c>
      <c r="CW74" s="482"/>
      <c r="CX74" t="str">
        <f t="shared" si="19"/>
        <v>SAT Hard</v>
      </c>
      <c r="CY74" s="23">
        <f t="shared" si="20"/>
        <v>0</v>
      </c>
      <c r="CZ74" s="23">
        <f t="shared" si="21"/>
        <v>0</v>
      </c>
      <c r="DA74" s="23">
        <f t="shared" si="22"/>
        <v>0</v>
      </c>
      <c r="DB74" s="23">
        <f t="shared" si="23"/>
        <v>0</v>
      </c>
      <c r="DC74" s="23">
        <f t="shared" si="24"/>
        <v>0</v>
      </c>
      <c r="DD74" s="23">
        <f t="shared" si="25"/>
        <v>0</v>
      </c>
      <c r="DE74" s="23">
        <f t="shared" si="26"/>
        <v>0</v>
      </c>
      <c r="DF74" s="23">
        <f t="shared" si="27"/>
        <v>0</v>
      </c>
      <c r="DG74" s="23">
        <f t="shared" si="28"/>
        <v>0</v>
      </c>
      <c r="DH74" s="23">
        <f t="shared" si="29"/>
        <v>0</v>
      </c>
      <c r="DI74" s="23">
        <f t="shared" si="30"/>
        <v>0</v>
      </c>
      <c r="DJ74" s="23">
        <f t="shared" si="31"/>
        <v>0</v>
      </c>
      <c r="DK74" s="23">
        <f t="shared" si="32"/>
        <v>0</v>
      </c>
      <c r="DL74" s="23">
        <f t="shared" si="33"/>
        <v>0</v>
      </c>
      <c r="DM74" s="23">
        <f t="shared" si="34"/>
        <v>0</v>
      </c>
      <c r="DN74" s="23">
        <f t="shared" si="35"/>
        <v>0</v>
      </c>
      <c r="DO74" s="23">
        <f t="shared" si="36"/>
        <v>0</v>
      </c>
      <c r="DP74" s="23">
        <f t="shared" si="37"/>
        <v>0</v>
      </c>
      <c r="DQ74" s="23">
        <f t="shared" si="38"/>
        <v>0</v>
      </c>
      <c r="DR74" s="23">
        <f t="shared" si="39"/>
        <v>0</v>
      </c>
      <c r="DS74" s="23">
        <f t="shared" si="40"/>
        <v>0</v>
      </c>
      <c r="DT74" s="23">
        <f t="shared" si="41"/>
        <v>0</v>
      </c>
      <c r="DU74" s="23">
        <f t="shared" si="42"/>
        <v>0</v>
      </c>
      <c r="DV74" s="482"/>
      <c r="DW74" s="2" t="str">
        <f t="shared" si="71"/>
        <v>Passage 7</v>
      </c>
      <c r="DX74" s="43">
        <f t="shared" si="69"/>
        <v>0</v>
      </c>
      <c r="DY74" s="43">
        <f t="shared" si="70"/>
        <v>0</v>
      </c>
      <c r="DZ74" s="43">
        <f t="shared" si="70"/>
        <v>0</v>
      </c>
      <c r="EA74" s="43">
        <f t="shared" si="70"/>
        <v>0</v>
      </c>
      <c r="EB74" s="43">
        <f t="shared" si="70"/>
        <v>0</v>
      </c>
      <c r="EC74" s="43">
        <f t="shared" si="70"/>
        <v>0</v>
      </c>
      <c r="ED74" s="43">
        <f t="shared" si="70"/>
        <v>0</v>
      </c>
      <c r="EE74" s="43">
        <f t="shared" si="70"/>
        <v>0</v>
      </c>
      <c r="EF74" s="43">
        <f t="shared" si="70"/>
        <v>0</v>
      </c>
      <c r="EG74" s="43">
        <f t="shared" si="70"/>
        <v>0</v>
      </c>
      <c r="EH74" s="43">
        <f t="shared" si="70"/>
        <v>0</v>
      </c>
      <c r="EI74" s="43">
        <f t="shared" si="70"/>
        <v>0</v>
      </c>
      <c r="EJ74" s="43">
        <f t="shared" si="70"/>
        <v>0</v>
      </c>
      <c r="EK74" s="43">
        <f t="shared" si="70"/>
        <v>0</v>
      </c>
      <c r="EL74" s="43">
        <f t="shared" si="70"/>
        <v>0</v>
      </c>
      <c r="EM74" s="43">
        <f t="shared" si="70"/>
        <v>0</v>
      </c>
      <c r="EN74" s="43">
        <f t="shared" si="70"/>
        <v>0</v>
      </c>
      <c r="EO74" s="43">
        <f t="shared" si="70"/>
        <v>0</v>
      </c>
      <c r="EP74" s="43">
        <f t="shared" si="70"/>
        <v>0</v>
      </c>
      <c r="EQ74" s="43">
        <f t="shared" si="70"/>
        <v>0</v>
      </c>
      <c r="ER74" s="43">
        <f t="shared" si="70"/>
        <v>0</v>
      </c>
      <c r="ES74" s="43">
        <f t="shared" si="70"/>
        <v>0</v>
      </c>
      <c r="ET74" s="43">
        <f t="shared" si="70"/>
        <v>0</v>
      </c>
      <c r="EU74" s="482"/>
      <c r="FA74" s="16" t="s">
        <v>322</v>
      </c>
    </row>
    <row r="75" spans="2:186" x14ac:dyDescent="0.45">
      <c r="B75" t="str">
        <f t="shared" si="67"/>
        <v>Dual Passage</v>
      </c>
      <c r="C75" s="23">
        <f>READ!$BA$7</f>
        <v>0</v>
      </c>
      <c r="D75" s="23">
        <f>READ!$BA$60</f>
        <v>0</v>
      </c>
      <c r="E75" s="23">
        <f>READ!$BA$113</f>
        <v>0</v>
      </c>
      <c r="F75" s="23">
        <f>READ!$BA$166</f>
        <v>0</v>
      </c>
      <c r="G75" s="23">
        <f>READ!$BA$219</f>
        <v>0</v>
      </c>
      <c r="H75" s="23">
        <f>READ!$BA$272</f>
        <v>0</v>
      </c>
      <c r="I75" s="23">
        <f>READ!$BA$325</f>
        <v>0</v>
      </c>
      <c r="J75" s="23">
        <f>READ!$BA$378</f>
        <v>0</v>
      </c>
      <c r="K75" s="23">
        <f>READ!$BA$431</f>
        <v>0</v>
      </c>
      <c r="L75" s="23">
        <f>READ!$BA$484</f>
        <v>0</v>
      </c>
      <c r="M75" s="23">
        <f>READ!$BA$537</f>
        <v>0</v>
      </c>
      <c r="N75" s="23">
        <f>READ!$BA$590</f>
        <v>0</v>
      </c>
      <c r="O75" s="23">
        <f>READ!$BA$643</f>
        <v>0</v>
      </c>
      <c r="P75" s="23">
        <f>READ!$BA$696</f>
        <v>0</v>
      </c>
      <c r="Q75" s="23">
        <f>READ!$BA$749</f>
        <v>0</v>
      </c>
      <c r="R75" s="23">
        <f>READ!$BA$802</f>
        <v>0</v>
      </c>
      <c r="S75" s="23">
        <f>READ!$BA$855</f>
        <v>0</v>
      </c>
      <c r="T75" s="23">
        <f>READ!$BA$908</f>
        <v>0</v>
      </c>
      <c r="U75" s="23">
        <f>READ!$BA$961</f>
        <v>0</v>
      </c>
      <c r="V75" s="23">
        <f>READ!$BA$1014</f>
        <v>0</v>
      </c>
      <c r="W75" s="23">
        <f>READ!$BA$1067</f>
        <v>0</v>
      </c>
      <c r="X75" s="23">
        <f>READ!$BA$1120</f>
        <v>0</v>
      </c>
      <c r="Y75" s="23">
        <f>READ!$BA$1173</f>
        <v>0</v>
      </c>
      <c r="Z75" s="482"/>
      <c r="AA75" t="str">
        <f t="shared" si="64"/>
        <v>Delete or Add</v>
      </c>
      <c r="AB75" s="23">
        <f>WRITE!$BK$7</f>
        <v>0</v>
      </c>
      <c r="AC75" s="23">
        <f>WRITE!$BK$83</f>
        <v>0</v>
      </c>
      <c r="AD75" s="23">
        <f>WRITE!$BK$159</f>
        <v>0</v>
      </c>
      <c r="AE75" s="23">
        <f>WRITE!$BK$235</f>
        <v>0</v>
      </c>
      <c r="AF75" s="23">
        <f>WRITE!$BK$311</f>
        <v>0</v>
      </c>
      <c r="AG75" s="23">
        <f>WRITE!$BK$387</f>
        <v>0</v>
      </c>
      <c r="AH75" s="23">
        <f>WRITE!$BK$463</f>
        <v>0</v>
      </c>
      <c r="AI75" s="23">
        <f>WRITE!$BK$539</f>
        <v>0</v>
      </c>
      <c r="AJ75" s="23">
        <f>WRITE!$BK$615</f>
        <v>0</v>
      </c>
      <c r="AK75" s="23">
        <f>WRITE!$BK$691</f>
        <v>0</v>
      </c>
      <c r="AL75" s="23">
        <f>WRITE!$BK$767</f>
        <v>0</v>
      </c>
      <c r="AM75" s="23">
        <f>WRITE!$BK$843</f>
        <v>0</v>
      </c>
      <c r="AN75" s="23">
        <f>WRITE!$BK$919</f>
        <v>0</v>
      </c>
      <c r="AO75" s="23">
        <f>WRITE!$BK$995</f>
        <v>0</v>
      </c>
      <c r="AP75" s="23">
        <f>WRITE!$BK$1071</f>
        <v>0</v>
      </c>
      <c r="AQ75" s="23">
        <f>WRITE!$BK$1147</f>
        <v>0</v>
      </c>
      <c r="AR75" s="23">
        <f>WRITE!$BK$1223</f>
        <v>0</v>
      </c>
      <c r="AS75" s="23">
        <f>WRITE!$BK$1299</f>
        <v>0</v>
      </c>
      <c r="AT75" s="23">
        <f>WRITE!$BK$1375</f>
        <v>0</v>
      </c>
      <c r="AU75" s="23">
        <f>WRITE!$BK$1451</f>
        <v>0</v>
      </c>
      <c r="AV75" s="23">
        <f>WRITE!$BK$1527</f>
        <v>0</v>
      </c>
      <c r="AW75" s="23">
        <f>WRITE!$BK$1603</f>
        <v>0</v>
      </c>
      <c r="AX75" s="23">
        <f>WRITE!$BK$1679</f>
        <v>0</v>
      </c>
      <c r="AY75" s="482"/>
      <c r="AZ75" t="s">
        <v>463</v>
      </c>
      <c r="BA75" s="23">
        <f>MATH!BP74</f>
        <v>0</v>
      </c>
      <c r="BB75" s="23">
        <f>MATH!BP155</f>
        <v>0</v>
      </c>
      <c r="BC75" s="23">
        <f>MATH!BP236</f>
        <v>0</v>
      </c>
      <c r="BD75" s="23">
        <f>MATH!BP317</f>
        <v>0</v>
      </c>
      <c r="BE75" s="23">
        <f>MATH!BP38</f>
        <v>0</v>
      </c>
      <c r="BF75" s="23">
        <f>MATH!BP479</f>
        <v>0</v>
      </c>
      <c r="BG75" s="23">
        <f>MATH!BP560</f>
        <v>0</v>
      </c>
      <c r="BH75" s="23">
        <f>MATH!BP641</f>
        <v>0</v>
      </c>
      <c r="BI75" s="23">
        <f>MATH!BP722</f>
        <v>0</v>
      </c>
      <c r="BJ75" s="23">
        <f>MATH!BP803</f>
        <v>0</v>
      </c>
      <c r="BK75" s="23">
        <f>MATH!BP885</f>
        <v>0</v>
      </c>
      <c r="BL75" s="23">
        <f>MATH!BP965</f>
        <v>0</v>
      </c>
      <c r="BM75" s="23">
        <f>MATH!BP1046</f>
        <v>0</v>
      </c>
      <c r="BN75" s="23">
        <f>MATH!BP1127</f>
        <v>0</v>
      </c>
      <c r="BO75" s="23">
        <f>MATH!BP1208</f>
        <v>0</v>
      </c>
      <c r="BP75" s="23">
        <f>MATH!BP1289</f>
        <v>0</v>
      </c>
      <c r="BQ75" s="23">
        <f>MATH!BP1370</f>
        <v>0</v>
      </c>
      <c r="BR75" s="23">
        <f>MATH!BP1451</f>
        <v>0</v>
      </c>
      <c r="BS75" s="23">
        <f>MATH!BP1532</f>
        <v>0</v>
      </c>
      <c r="BT75" s="23">
        <f>MATH!BP1613</f>
        <v>0</v>
      </c>
      <c r="BU75" s="23">
        <f>MATH!BP1694</f>
        <v>0</v>
      </c>
      <c r="BV75" s="23">
        <f>MATH!BP1775</f>
        <v>0</v>
      </c>
      <c r="BW75" s="23">
        <f>MATH!BP1856</f>
        <v>0</v>
      </c>
      <c r="BX75" s="482"/>
      <c r="BY75" t="str">
        <f t="shared" si="17"/>
        <v>PSAT First 10</v>
      </c>
      <c r="BZ75" s="25">
        <f>MATH!BP14</f>
        <v>0</v>
      </c>
      <c r="CA75" s="25">
        <f>MATH!BP95</f>
        <v>0</v>
      </c>
      <c r="CB75" s="25">
        <f>MATH!BP176</f>
        <v>0</v>
      </c>
      <c r="CC75" s="25">
        <f>MATH!BP258</f>
        <v>0</v>
      </c>
      <c r="CD75" s="25">
        <f>MATH!BP339</f>
        <v>0</v>
      </c>
      <c r="CE75" s="25">
        <f>MATH!BP420</f>
        <v>0</v>
      </c>
      <c r="CF75" s="25">
        <f>MATH!BP501</f>
        <v>0</v>
      </c>
      <c r="CG75" s="25">
        <f>MATH!BP582</f>
        <v>0</v>
      </c>
      <c r="CH75" s="25">
        <f>MATH!BP663</f>
        <v>0</v>
      </c>
      <c r="CI75" s="25">
        <f>MATH!BP744</f>
        <v>0</v>
      </c>
      <c r="CJ75" s="25">
        <f>MATH!BP825</f>
        <v>0</v>
      </c>
      <c r="CK75" s="25">
        <f>MATH!BP906</f>
        <v>0</v>
      </c>
      <c r="CL75" s="25">
        <f>MATH!BP987</f>
        <v>0</v>
      </c>
      <c r="CM75" s="25">
        <f>MATH!BP1068</f>
        <v>0</v>
      </c>
      <c r="CN75" s="25">
        <f>MATH!BP1149</f>
        <v>0</v>
      </c>
      <c r="CO75" s="25">
        <f>MATH!BP1230</f>
        <v>0</v>
      </c>
      <c r="CP75" s="25">
        <f>MATH!BP1311</f>
        <v>0</v>
      </c>
      <c r="CQ75" s="25">
        <f>MATH!BP1392</f>
        <v>0</v>
      </c>
      <c r="CR75" s="25">
        <f>MATH!BP1473</f>
        <v>0</v>
      </c>
      <c r="CS75" s="25">
        <f>MATH!BP1554</f>
        <v>0</v>
      </c>
      <c r="CT75" s="25">
        <f>MATH!BP1635</f>
        <v>0</v>
      </c>
      <c r="CU75" s="25">
        <f>MATH!BP1716</f>
        <v>0</v>
      </c>
      <c r="CV75" s="25">
        <f>MATH!BP1797</f>
        <v>0</v>
      </c>
      <c r="CW75" s="482"/>
      <c r="CX75" t="str">
        <f t="shared" si="19"/>
        <v>PSAT First 10</v>
      </c>
      <c r="CY75" s="23">
        <f t="shared" si="20"/>
        <v>0</v>
      </c>
      <c r="CZ75" s="23">
        <f t="shared" si="21"/>
        <v>0</v>
      </c>
      <c r="DA75" s="23">
        <f t="shared" si="22"/>
        <v>0</v>
      </c>
      <c r="DB75" s="23">
        <f t="shared" si="23"/>
        <v>0</v>
      </c>
      <c r="DC75" s="23">
        <f t="shared" si="24"/>
        <v>0</v>
      </c>
      <c r="DD75" s="23">
        <f t="shared" si="25"/>
        <v>0</v>
      </c>
      <c r="DE75" s="23">
        <f t="shared" si="26"/>
        <v>0</v>
      </c>
      <c r="DF75" s="23">
        <f t="shared" si="27"/>
        <v>0</v>
      </c>
      <c r="DG75" s="23">
        <f t="shared" si="28"/>
        <v>0</v>
      </c>
      <c r="DH75" s="23">
        <f t="shared" si="29"/>
        <v>0</v>
      </c>
      <c r="DI75" s="23">
        <f t="shared" si="30"/>
        <v>0</v>
      </c>
      <c r="DJ75" s="23">
        <f t="shared" si="31"/>
        <v>0</v>
      </c>
      <c r="DK75" s="23">
        <f t="shared" si="32"/>
        <v>0</v>
      </c>
      <c r="DL75" s="23">
        <f t="shared" si="33"/>
        <v>0</v>
      </c>
      <c r="DM75" s="23">
        <f t="shared" si="34"/>
        <v>0</v>
      </c>
      <c r="DN75" s="23">
        <f t="shared" si="35"/>
        <v>0</v>
      </c>
      <c r="DO75" s="23">
        <f t="shared" si="36"/>
        <v>0</v>
      </c>
      <c r="DP75" s="23">
        <f t="shared" si="37"/>
        <v>0</v>
      </c>
      <c r="DQ75" s="23">
        <f t="shared" si="38"/>
        <v>0</v>
      </c>
      <c r="DR75" s="23">
        <f t="shared" si="39"/>
        <v>0</v>
      </c>
      <c r="DS75" s="23">
        <f t="shared" si="40"/>
        <v>0</v>
      </c>
      <c r="DT75" s="23">
        <f t="shared" si="41"/>
        <v>0</v>
      </c>
      <c r="DU75" s="23">
        <f t="shared" si="42"/>
        <v>0</v>
      </c>
      <c r="DV75" s="482"/>
      <c r="DW75" s="2" t="str">
        <f t="shared" si="71"/>
        <v>General</v>
      </c>
      <c r="DX75" s="43">
        <f t="shared" si="69"/>
        <v>0</v>
      </c>
      <c r="DY75" s="43">
        <f t="shared" si="70"/>
        <v>0</v>
      </c>
      <c r="DZ75" s="43">
        <f t="shared" si="70"/>
        <v>0</v>
      </c>
      <c r="EA75" s="43">
        <f t="shared" si="70"/>
        <v>0</v>
      </c>
      <c r="EB75" s="43">
        <f t="shared" si="70"/>
        <v>0</v>
      </c>
      <c r="EC75" s="43">
        <f t="shared" si="70"/>
        <v>0</v>
      </c>
      <c r="ED75" s="43">
        <f t="shared" si="70"/>
        <v>0</v>
      </c>
      <c r="EE75" s="43">
        <f t="shared" si="70"/>
        <v>0</v>
      </c>
      <c r="EF75" s="43">
        <f t="shared" si="70"/>
        <v>0</v>
      </c>
      <c r="EG75" s="43">
        <f t="shared" si="70"/>
        <v>0</v>
      </c>
      <c r="EH75" s="43">
        <f t="shared" si="70"/>
        <v>0</v>
      </c>
      <c r="EI75" s="43">
        <f t="shared" si="70"/>
        <v>0</v>
      </c>
      <c r="EJ75" s="43">
        <f t="shared" si="70"/>
        <v>0</v>
      </c>
      <c r="EK75" s="43">
        <f t="shared" si="70"/>
        <v>0</v>
      </c>
      <c r="EL75" s="43">
        <f t="shared" si="70"/>
        <v>0</v>
      </c>
      <c r="EM75" s="43">
        <f t="shared" si="70"/>
        <v>0</v>
      </c>
      <c r="EN75" s="43">
        <f t="shared" si="70"/>
        <v>0</v>
      </c>
      <c r="EO75" s="43">
        <f t="shared" si="70"/>
        <v>0</v>
      </c>
      <c r="EP75" s="43">
        <f t="shared" si="70"/>
        <v>0</v>
      </c>
      <c r="EQ75" s="43">
        <f t="shared" si="70"/>
        <v>0</v>
      </c>
      <c r="ER75" s="43">
        <f t="shared" si="70"/>
        <v>0</v>
      </c>
      <c r="ES75" s="43">
        <f t="shared" si="70"/>
        <v>0</v>
      </c>
      <c r="ET75" s="43">
        <f t="shared" si="70"/>
        <v>0</v>
      </c>
      <c r="EU75" s="482"/>
      <c r="FA75" s="477" t="str">
        <f>IF(INPUT!K4&lt;&gt;"",INDEX(EY3:EY25,MATCH(INPUT!K4,EX3:EX25,),0),"")</f>
        <v/>
      </c>
      <c r="FB75" s="478"/>
      <c r="FC75" s="478"/>
      <c r="FD75" s="478"/>
      <c r="FE75" s="478"/>
      <c r="FF75" s="478"/>
      <c r="FG75" s="479"/>
    </row>
    <row r="76" spans="2:186" x14ac:dyDescent="0.45">
      <c r="B76" t="str">
        <f t="shared" si="67"/>
        <v>Comparing Authors</v>
      </c>
      <c r="C76" s="23">
        <f>READ!$BB$7</f>
        <v>0</v>
      </c>
      <c r="D76" s="23">
        <f>READ!$BB$60</f>
        <v>0</v>
      </c>
      <c r="E76" s="23">
        <f>READ!$BB$113</f>
        <v>0</v>
      </c>
      <c r="F76" s="23">
        <f>READ!$BB$166</f>
        <v>0</v>
      </c>
      <c r="G76" s="23">
        <f>READ!$BB$219</f>
        <v>0</v>
      </c>
      <c r="H76" s="23">
        <f>READ!$BB$272</f>
        <v>0</v>
      </c>
      <c r="I76" s="23">
        <f>READ!$BB$325</f>
        <v>0</v>
      </c>
      <c r="J76" s="23">
        <f>READ!$BB$378</f>
        <v>0</v>
      </c>
      <c r="K76" s="23">
        <f>READ!$BB$431</f>
        <v>0</v>
      </c>
      <c r="L76" s="23">
        <f>READ!$BB$484</f>
        <v>0</v>
      </c>
      <c r="M76" s="23">
        <f>READ!$BB$537</f>
        <v>0</v>
      </c>
      <c r="N76" s="23">
        <f>READ!$BB$590</f>
        <v>0</v>
      </c>
      <c r="O76" s="23">
        <f>READ!$BB$643</f>
        <v>0</v>
      </c>
      <c r="P76" s="23">
        <f>READ!$BB$696</f>
        <v>0</v>
      </c>
      <c r="Q76" s="23">
        <f>READ!$BB$749</f>
        <v>0</v>
      </c>
      <c r="R76" s="23">
        <f>READ!$BB$802</f>
        <v>0</v>
      </c>
      <c r="S76" s="23">
        <f>READ!$BB$855</f>
        <v>0</v>
      </c>
      <c r="T76" s="23">
        <f>READ!$BB$908</f>
        <v>0</v>
      </c>
      <c r="U76" s="23">
        <f>READ!$BB$961</f>
        <v>0</v>
      </c>
      <c r="V76" s="23">
        <f>READ!$BB$1014</f>
        <v>0</v>
      </c>
      <c r="W76" s="23">
        <f>READ!$BB$1067</f>
        <v>0</v>
      </c>
      <c r="X76" s="23">
        <f>READ!$BB$1120</f>
        <v>0</v>
      </c>
      <c r="Y76" s="23">
        <f>READ!$BB$1173</f>
        <v>0</v>
      </c>
      <c r="Z76" s="482"/>
      <c r="AA76" t="str">
        <f t="shared" si="64"/>
        <v>Organization</v>
      </c>
      <c r="AB76" s="23">
        <f>WRITE!$BL$7</f>
        <v>0</v>
      </c>
      <c r="AC76" s="23">
        <f>WRITE!$BL$83</f>
        <v>0</v>
      </c>
      <c r="AD76" s="23">
        <f>WRITE!$BL$159</f>
        <v>0</v>
      </c>
      <c r="AE76" s="23">
        <f>WRITE!$BL$235</f>
        <v>0</v>
      </c>
      <c r="AF76" s="23">
        <f>WRITE!$BL$311</f>
        <v>0</v>
      </c>
      <c r="AG76" s="23">
        <f>WRITE!$BL$387</f>
        <v>0</v>
      </c>
      <c r="AH76" s="23">
        <f>WRITE!$BL$463</f>
        <v>0</v>
      </c>
      <c r="AI76" s="23">
        <f>WRITE!$BL$539</f>
        <v>0</v>
      </c>
      <c r="AJ76" s="23">
        <f>WRITE!$BL$615</f>
        <v>0</v>
      </c>
      <c r="AK76" s="23">
        <f>WRITE!$BL$691</f>
        <v>0</v>
      </c>
      <c r="AL76" s="23">
        <f>WRITE!$BL$767</f>
        <v>0</v>
      </c>
      <c r="AM76" s="23">
        <f>WRITE!$BL$843</f>
        <v>0</v>
      </c>
      <c r="AN76" s="23">
        <f>WRITE!$BL$919</f>
        <v>0</v>
      </c>
      <c r="AO76" s="23">
        <f>WRITE!$BL$995</f>
        <v>0</v>
      </c>
      <c r="AP76" s="23">
        <f>WRITE!$BL$1071</f>
        <v>0</v>
      </c>
      <c r="AQ76" s="23">
        <f>WRITE!$BL$1147</f>
        <v>0</v>
      </c>
      <c r="AR76" s="23">
        <f>WRITE!$BL$1223</f>
        <v>0</v>
      </c>
      <c r="AS76" s="23">
        <f>WRITE!$BL$1299</f>
        <v>0</v>
      </c>
      <c r="AT76" s="23">
        <f>WRITE!$BL$1375</f>
        <v>0</v>
      </c>
      <c r="AU76" s="23">
        <f>WRITE!$BL$1451</f>
        <v>0</v>
      </c>
      <c r="AV76" s="23">
        <f>WRITE!$BL$1527</f>
        <v>0</v>
      </c>
      <c r="AW76" s="23">
        <f>WRITE!$BL$1603</f>
        <v>0</v>
      </c>
      <c r="AX76" s="23">
        <f>WRITE!$BL$1679</f>
        <v>0</v>
      </c>
      <c r="AY76" s="482"/>
      <c r="AZ76" t="s">
        <v>464</v>
      </c>
      <c r="BA76" s="23">
        <f>MATH!BQ74</f>
        <v>0</v>
      </c>
      <c r="BB76" s="23">
        <f>MATH!BQ155</f>
        <v>0</v>
      </c>
      <c r="BC76" s="23">
        <f>MATH!BQ236</f>
        <v>0</v>
      </c>
      <c r="BD76" s="23">
        <f>MATH!BQ317</f>
        <v>0</v>
      </c>
      <c r="BE76" s="23">
        <f>MATH!BQ398</f>
        <v>0</v>
      </c>
      <c r="BF76" s="23">
        <f>MATH!BQ479</f>
        <v>0</v>
      </c>
      <c r="BG76" s="23">
        <f>MATH!BQ560</f>
        <v>0</v>
      </c>
      <c r="BH76" s="23">
        <f>MATH!BQ641</f>
        <v>0</v>
      </c>
      <c r="BI76" s="23">
        <f>MATH!BQ722</f>
        <v>0</v>
      </c>
      <c r="BJ76" s="23">
        <f>MATH!BQ803</f>
        <v>0</v>
      </c>
      <c r="BK76" s="23">
        <f>MATH!BQ885</f>
        <v>0</v>
      </c>
      <c r="BL76" s="23">
        <f>MATH!BQ965</f>
        <v>0</v>
      </c>
      <c r="BM76" s="23">
        <f>MATH!BQ1046</f>
        <v>0</v>
      </c>
      <c r="BN76" s="23">
        <f>MATH!BQ1127</f>
        <v>0</v>
      </c>
      <c r="BO76" s="23">
        <f>MATH!BQ1208</f>
        <v>0</v>
      </c>
      <c r="BP76" s="23">
        <f>MATH!BQ1289</f>
        <v>0</v>
      </c>
      <c r="BQ76" s="23">
        <f>MATH!BQ1370</f>
        <v>0</v>
      </c>
      <c r="BR76" s="23">
        <f>MATH!BQ1451</f>
        <v>0</v>
      </c>
      <c r="BS76" s="23">
        <f>MATH!BQ1532</f>
        <v>0</v>
      </c>
      <c r="BT76" s="23">
        <f>MATH!BQ1613</f>
        <v>0</v>
      </c>
      <c r="BU76" s="23">
        <f>MATH!BQ1694</f>
        <v>0</v>
      </c>
      <c r="BV76" s="23">
        <f>MATH!BQ1775</f>
        <v>0</v>
      </c>
      <c r="BW76" s="23">
        <f>MATH!BQ1856</f>
        <v>0</v>
      </c>
      <c r="BX76" s="482"/>
      <c r="BY76" t="str">
        <f t="shared" ref="BY76:BY86" si="73">AZ76</f>
        <v>PSAT Last 10</v>
      </c>
      <c r="BZ76" s="25">
        <f>MATH!BQ14</f>
        <v>0</v>
      </c>
      <c r="CA76" s="25">
        <f>MATH!BQ95</f>
        <v>0</v>
      </c>
      <c r="CB76" s="25">
        <f>MATH!BQ176</f>
        <v>0</v>
      </c>
      <c r="CC76" s="25">
        <f>MATH!BQ258</f>
        <v>0</v>
      </c>
      <c r="CD76" s="25">
        <f>MATH!BQ339</f>
        <v>0</v>
      </c>
      <c r="CE76" s="25">
        <f>MATH!BQ420</f>
        <v>0</v>
      </c>
      <c r="CF76" s="25">
        <f>MATH!BQ501</f>
        <v>0</v>
      </c>
      <c r="CG76" s="25">
        <f>MATH!BQ582</f>
        <v>0</v>
      </c>
      <c r="CH76" s="25">
        <f>MATH!BQ663</f>
        <v>0</v>
      </c>
      <c r="CI76" s="25">
        <f>MATH!BQ744</f>
        <v>0</v>
      </c>
      <c r="CJ76" s="25">
        <f>MATH!BQ825</f>
        <v>0</v>
      </c>
      <c r="CK76" s="25">
        <f>MATH!BQ906</f>
        <v>0</v>
      </c>
      <c r="CL76" s="25">
        <f>MATH!BQ987</f>
        <v>0</v>
      </c>
      <c r="CM76" s="25">
        <f>MATH!BQ1068</f>
        <v>0</v>
      </c>
      <c r="CN76" s="25">
        <f>MATH!BQ1149</f>
        <v>0</v>
      </c>
      <c r="CO76" s="25">
        <f>MATH!BQ1230</f>
        <v>0</v>
      </c>
      <c r="CP76" s="25">
        <f>MATH!BQ1311</f>
        <v>0</v>
      </c>
      <c r="CQ76" s="25">
        <f>MATH!BQ1392</f>
        <v>0</v>
      </c>
      <c r="CR76" s="25">
        <f>MATH!BQ1473</f>
        <v>0</v>
      </c>
      <c r="CS76" s="25">
        <f>MATH!BQ1554</f>
        <v>0</v>
      </c>
      <c r="CT76" s="25">
        <f>MATH!BQ1635</f>
        <v>0</v>
      </c>
      <c r="CU76" s="25">
        <f>MATH!BQ1716</f>
        <v>0</v>
      </c>
      <c r="CV76" s="25">
        <f>MATH!BQ1797</f>
        <v>0</v>
      </c>
      <c r="CW76" s="482"/>
      <c r="CX76" t="str">
        <f t="shared" si="19"/>
        <v>PSAT Last 10</v>
      </c>
      <c r="CY76" s="23">
        <f t="shared" si="20"/>
        <v>0</v>
      </c>
      <c r="CZ76" s="23">
        <f t="shared" si="21"/>
        <v>0</v>
      </c>
      <c r="DA76" s="23">
        <f t="shared" si="22"/>
        <v>0</v>
      </c>
      <c r="DB76" s="23">
        <f t="shared" si="23"/>
        <v>0</v>
      </c>
      <c r="DC76" s="23">
        <f t="shared" si="24"/>
        <v>0</v>
      </c>
      <c r="DD76" s="23">
        <f t="shared" si="25"/>
        <v>0</v>
      </c>
      <c r="DE76" s="23">
        <f t="shared" si="26"/>
        <v>0</v>
      </c>
      <c r="DF76" s="23">
        <f t="shared" si="27"/>
        <v>0</v>
      </c>
      <c r="DG76" s="23">
        <f t="shared" si="28"/>
        <v>0</v>
      </c>
      <c r="DH76" s="23">
        <f t="shared" si="29"/>
        <v>0</v>
      </c>
      <c r="DI76" s="23">
        <f t="shared" si="30"/>
        <v>0</v>
      </c>
      <c r="DJ76" s="23">
        <f t="shared" si="31"/>
        <v>0</v>
      </c>
      <c r="DK76" s="23">
        <f t="shared" si="32"/>
        <v>0</v>
      </c>
      <c r="DL76" s="23">
        <f t="shared" si="33"/>
        <v>0</v>
      </c>
      <c r="DM76" s="23">
        <f t="shared" si="34"/>
        <v>0</v>
      </c>
      <c r="DN76" s="23">
        <f t="shared" si="35"/>
        <v>0</v>
      </c>
      <c r="DO76" s="23">
        <f t="shared" si="36"/>
        <v>0</v>
      </c>
      <c r="DP76" s="23">
        <f t="shared" si="37"/>
        <v>0</v>
      </c>
      <c r="DQ76" s="23">
        <f t="shared" si="38"/>
        <v>0</v>
      </c>
      <c r="DR76" s="23">
        <f t="shared" si="39"/>
        <v>0</v>
      </c>
      <c r="DS76" s="23">
        <f t="shared" si="40"/>
        <v>0</v>
      </c>
      <c r="DT76" s="23">
        <f t="shared" si="41"/>
        <v>0</v>
      </c>
      <c r="DU76" s="23">
        <f t="shared" si="42"/>
        <v>0</v>
      </c>
      <c r="DV76" s="482"/>
      <c r="DW76" s="2" t="str">
        <f t="shared" si="71"/>
        <v>Table</v>
      </c>
      <c r="DX76" s="43">
        <f t="shared" si="69"/>
        <v>0</v>
      </c>
      <c r="DY76" s="43">
        <f t="shared" si="70"/>
        <v>0</v>
      </c>
      <c r="DZ76" s="43">
        <f t="shared" si="70"/>
        <v>0</v>
      </c>
      <c r="EA76" s="43">
        <f t="shared" si="70"/>
        <v>0</v>
      </c>
      <c r="EB76" s="43">
        <f t="shared" si="70"/>
        <v>0</v>
      </c>
      <c r="EC76" s="43">
        <f t="shared" si="70"/>
        <v>0</v>
      </c>
      <c r="ED76" s="43">
        <f t="shared" si="70"/>
        <v>0</v>
      </c>
      <c r="EE76" s="43">
        <f t="shared" si="70"/>
        <v>0</v>
      </c>
      <c r="EF76" s="43">
        <f t="shared" si="70"/>
        <v>0</v>
      </c>
      <c r="EG76" s="43">
        <f t="shared" si="70"/>
        <v>0</v>
      </c>
      <c r="EH76" s="43">
        <f t="shared" si="70"/>
        <v>0</v>
      </c>
      <c r="EI76" s="43">
        <f t="shared" si="70"/>
        <v>0</v>
      </c>
      <c r="EJ76" s="43">
        <f t="shared" si="70"/>
        <v>0</v>
      </c>
      <c r="EK76" s="43">
        <f t="shared" si="70"/>
        <v>0</v>
      </c>
      <c r="EL76" s="43">
        <f t="shared" si="70"/>
        <v>0</v>
      </c>
      <c r="EM76" s="43">
        <f t="shared" si="70"/>
        <v>0</v>
      </c>
      <c r="EN76" s="43">
        <f t="shared" si="70"/>
        <v>0</v>
      </c>
      <c r="EO76" s="43">
        <f t="shared" si="70"/>
        <v>0</v>
      </c>
      <c r="EP76" s="43">
        <f t="shared" si="70"/>
        <v>0</v>
      </c>
      <c r="EQ76" s="43">
        <f t="shared" si="70"/>
        <v>0</v>
      </c>
      <c r="ER76" s="43">
        <f t="shared" si="70"/>
        <v>0</v>
      </c>
      <c r="ES76" s="43">
        <f t="shared" si="70"/>
        <v>0</v>
      </c>
      <c r="ET76" s="43">
        <f t="shared" si="70"/>
        <v>0</v>
      </c>
      <c r="EU76" s="482"/>
      <c r="FA76" s="30"/>
      <c r="FB76" s="458" t="s">
        <v>240</v>
      </c>
      <c r="FC76" s="459"/>
      <c r="FD76" s="460"/>
      <c r="FE76" s="480" t="s">
        <v>242</v>
      </c>
      <c r="FF76" s="481"/>
      <c r="FG76" s="30" t="s">
        <v>254</v>
      </c>
    </row>
    <row r="77" spans="2:186" x14ac:dyDescent="0.45">
      <c r="B77" t="str">
        <f t="shared" si="67"/>
        <v>Answer Challenge</v>
      </c>
      <c r="C77" s="23">
        <f>READ!$BC$7</f>
        <v>0</v>
      </c>
      <c r="D77" s="23">
        <f>READ!$BC$60</f>
        <v>0</v>
      </c>
      <c r="E77" s="23">
        <f>READ!$BC$113</f>
        <v>0</v>
      </c>
      <c r="F77" s="23">
        <f>READ!$BC$166</f>
        <v>0</v>
      </c>
      <c r="G77" s="23">
        <f>READ!$BC$219</f>
        <v>0</v>
      </c>
      <c r="H77" s="23">
        <f>READ!$BC$272</f>
        <v>0</v>
      </c>
      <c r="I77" s="23">
        <f>READ!$BC$325</f>
        <v>0</v>
      </c>
      <c r="J77" s="23">
        <f>READ!$BC$378</f>
        <v>0</v>
      </c>
      <c r="K77" s="23">
        <f>READ!$BC$431</f>
        <v>0</v>
      </c>
      <c r="L77" s="23">
        <f>READ!$BC$484</f>
        <v>0</v>
      </c>
      <c r="M77" s="23">
        <f>READ!$BC$537</f>
        <v>0</v>
      </c>
      <c r="N77" s="23">
        <f>READ!$BC$590</f>
        <v>0</v>
      </c>
      <c r="O77" s="23">
        <f>READ!$BC$643</f>
        <v>0</v>
      </c>
      <c r="P77" s="23">
        <f>READ!$BC$696</f>
        <v>0</v>
      </c>
      <c r="Q77" s="23">
        <f>READ!$BC$749</f>
        <v>0</v>
      </c>
      <c r="R77" s="23">
        <f>READ!$BC$802</f>
        <v>0</v>
      </c>
      <c r="S77" s="23">
        <f>READ!$BC$855</f>
        <v>0</v>
      </c>
      <c r="T77" s="23">
        <f>READ!$BC$908</f>
        <v>0</v>
      </c>
      <c r="U77" s="23">
        <f>READ!$BC$961</f>
        <v>0</v>
      </c>
      <c r="V77" s="23">
        <f>READ!$BC$1014</f>
        <v>0</v>
      </c>
      <c r="W77" s="23">
        <f>READ!$BC$1067</f>
        <v>0</v>
      </c>
      <c r="X77" s="23">
        <f>READ!$BC$1120</f>
        <v>0</v>
      </c>
      <c r="Y77" s="23">
        <f>READ!$BC$1173</f>
        <v>0</v>
      </c>
      <c r="Z77" s="482"/>
      <c r="AA77" t="str">
        <f t="shared" si="64"/>
        <v>Clarity / Conciseness</v>
      </c>
      <c r="AB77" s="23">
        <f>WRITE!$BM$7</f>
        <v>0</v>
      </c>
      <c r="AC77" s="23">
        <f>WRITE!$BM$83</f>
        <v>0</v>
      </c>
      <c r="AD77" s="23">
        <f>WRITE!$BM$159</f>
        <v>0</v>
      </c>
      <c r="AE77" s="23">
        <f>WRITE!$BM$235</f>
        <v>0</v>
      </c>
      <c r="AF77" s="23">
        <f>WRITE!$BM$311</f>
        <v>0</v>
      </c>
      <c r="AG77" s="23">
        <f>WRITE!$BM$387</f>
        <v>0</v>
      </c>
      <c r="AH77" s="23">
        <f>WRITE!$BM$463</f>
        <v>0</v>
      </c>
      <c r="AI77" s="23">
        <f>WRITE!$BM$539</f>
        <v>0</v>
      </c>
      <c r="AJ77" s="23">
        <f>WRITE!$BM$615</f>
        <v>0</v>
      </c>
      <c r="AK77" s="23">
        <f>WRITE!$BM$691</f>
        <v>0</v>
      </c>
      <c r="AL77" s="23">
        <f>WRITE!$BM$767</f>
        <v>0</v>
      </c>
      <c r="AM77" s="23">
        <f>WRITE!$BM$843</f>
        <v>0</v>
      </c>
      <c r="AN77" s="23">
        <f>WRITE!$BM$919</f>
        <v>0</v>
      </c>
      <c r="AO77" s="23">
        <f>WRITE!$BM$995</f>
        <v>0</v>
      </c>
      <c r="AP77" s="23">
        <f>WRITE!$BM$1071</f>
        <v>0</v>
      </c>
      <c r="AQ77" s="23">
        <f>WRITE!$BM$1147</f>
        <v>0</v>
      </c>
      <c r="AR77" s="23">
        <f>WRITE!$BM$1223</f>
        <v>0</v>
      </c>
      <c r="AS77" s="23">
        <f>WRITE!$BM$1299</f>
        <v>0</v>
      </c>
      <c r="AT77" s="23">
        <f>WRITE!$BM$1375</f>
        <v>0</v>
      </c>
      <c r="AU77" s="23">
        <f>WRITE!$BM$1451</f>
        <v>0</v>
      </c>
      <c r="AV77" s="23">
        <f>WRITE!$BM$1527</f>
        <v>0</v>
      </c>
      <c r="AW77" s="23">
        <f>WRITE!$BM$1603</f>
        <v>0</v>
      </c>
      <c r="AX77" s="23">
        <f>WRITE!$BM$1679</f>
        <v>0</v>
      </c>
      <c r="AY77" s="482"/>
      <c r="AZ77" t="s">
        <v>465</v>
      </c>
      <c r="BA77" s="23">
        <f>MATH!BR74</f>
        <v>0</v>
      </c>
      <c r="BB77" s="23">
        <f>MATH!BR155</f>
        <v>0</v>
      </c>
      <c r="BC77" s="23">
        <f>MATH!BR236</f>
        <v>0</v>
      </c>
      <c r="BD77" s="23">
        <f>MATH!BR317</f>
        <v>0</v>
      </c>
      <c r="BE77" s="23">
        <f>MATH!BR398</f>
        <v>0</v>
      </c>
      <c r="BF77" s="23">
        <f>MATH!BR479</f>
        <v>0</v>
      </c>
      <c r="BG77" s="23">
        <f>MATH!BR560</f>
        <v>0</v>
      </c>
      <c r="BH77" s="23">
        <f>MATH!BR641</f>
        <v>0</v>
      </c>
      <c r="BI77" s="23">
        <f>MATH!BR722</f>
        <v>0</v>
      </c>
      <c r="BJ77" s="23">
        <f>MATH!BR803</f>
        <v>0</v>
      </c>
      <c r="BK77" s="23">
        <f>MATH!BR885</f>
        <v>0</v>
      </c>
      <c r="BL77" s="23">
        <f>MATH!BR965</f>
        <v>0</v>
      </c>
      <c r="BM77" s="23">
        <f>MATH!BR1046</f>
        <v>0</v>
      </c>
      <c r="BN77" s="23">
        <f>MATH!BR1127</f>
        <v>0</v>
      </c>
      <c r="BO77" s="23">
        <f>MATH!BR1208</f>
        <v>0</v>
      </c>
      <c r="BP77" s="23">
        <f>MATH!BR1289</f>
        <v>0</v>
      </c>
      <c r="BQ77" s="23">
        <f>MATH!BR1370</f>
        <v>0</v>
      </c>
      <c r="BR77" s="23">
        <f>MATH!BR1451</f>
        <v>0</v>
      </c>
      <c r="BS77" s="23">
        <f>MATH!BR1532</f>
        <v>0</v>
      </c>
      <c r="BT77" s="23">
        <f>MATH!BR1613</f>
        <v>0</v>
      </c>
      <c r="BU77" s="23">
        <f>MATH!BR1694</f>
        <v>0</v>
      </c>
      <c r="BV77" s="23">
        <f>MATH!BR1775</f>
        <v>0</v>
      </c>
      <c r="BW77" s="23">
        <f>MATH!BR1856</f>
        <v>0</v>
      </c>
      <c r="BX77" s="482"/>
      <c r="BY77" t="str">
        <f t="shared" si="73"/>
        <v>PSAT Rest</v>
      </c>
      <c r="BZ77" s="25">
        <f>MATH!BR14</f>
        <v>0</v>
      </c>
      <c r="CA77" s="25">
        <f>MATH!BR95</f>
        <v>0</v>
      </c>
      <c r="CB77" s="25">
        <f>MATH!BR176</f>
        <v>0</v>
      </c>
      <c r="CC77" s="25">
        <f>MATH!BR258</f>
        <v>0</v>
      </c>
      <c r="CD77" s="25">
        <f>MATH!BR339</f>
        <v>0</v>
      </c>
      <c r="CE77" s="25">
        <f>MATH!BR420</f>
        <v>0</v>
      </c>
      <c r="CF77" s="25">
        <f>MATH!BR501</f>
        <v>0</v>
      </c>
      <c r="CG77" s="25">
        <f>MATH!BR582</f>
        <v>0</v>
      </c>
      <c r="CH77" s="25">
        <f>MATH!BR663</f>
        <v>0</v>
      </c>
      <c r="CI77" s="25">
        <f>MATH!BR744</f>
        <v>0</v>
      </c>
      <c r="CJ77" s="25">
        <f>MATH!BR825</f>
        <v>0</v>
      </c>
      <c r="CK77" s="25">
        <f>MATH!BR906</f>
        <v>0</v>
      </c>
      <c r="CL77" s="25">
        <f>MATH!BR987</f>
        <v>0</v>
      </c>
      <c r="CM77" s="25">
        <f>MATH!BR1068</f>
        <v>0</v>
      </c>
      <c r="CN77" s="25">
        <f>MATH!BR1149</f>
        <v>0</v>
      </c>
      <c r="CO77" s="25">
        <f>MATH!BR1230</f>
        <v>0</v>
      </c>
      <c r="CP77" s="25">
        <f>MATH!BR1311</f>
        <v>0</v>
      </c>
      <c r="CQ77" s="25">
        <f>MATH!BR1392</f>
        <v>0</v>
      </c>
      <c r="CR77" s="25">
        <f>MATH!BR1473</f>
        <v>0</v>
      </c>
      <c r="CS77" s="25">
        <f>MATH!BR1554</f>
        <v>0</v>
      </c>
      <c r="CT77" s="25">
        <f>MATH!BR1635</f>
        <v>0</v>
      </c>
      <c r="CU77" s="25">
        <f>MATH!BR1716</f>
        <v>0</v>
      </c>
      <c r="CV77" s="25">
        <f>MATH!BR1797</f>
        <v>0</v>
      </c>
      <c r="CW77" s="482"/>
      <c r="CX77" t="str">
        <f t="shared" ref="CX77:CX86" si="74">AZ77</f>
        <v>PSAT Rest</v>
      </c>
      <c r="CY77" s="23">
        <f t="shared" ref="CY77:CY86" si="75">BA77+BZ77</f>
        <v>0</v>
      </c>
      <c r="CZ77" s="23">
        <f t="shared" ref="CZ77:CZ86" si="76">BB77+CA77</f>
        <v>0</v>
      </c>
      <c r="DA77" s="23">
        <f t="shared" ref="DA77:DA86" si="77">BC77+CB77</f>
        <v>0</v>
      </c>
      <c r="DB77" s="23">
        <f t="shared" ref="DB77:DB86" si="78">BD77+CC77</f>
        <v>0</v>
      </c>
      <c r="DC77" s="23">
        <f t="shared" ref="DC77:DC86" si="79">BE77+CD77</f>
        <v>0</v>
      </c>
      <c r="DD77" s="23">
        <f t="shared" ref="DD77:DD86" si="80">BF77+CE77</f>
        <v>0</v>
      </c>
      <c r="DE77" s="23">
        <f t="shared" ref="DE77:DE86" si="81">BG77+CF77</f>
        <v>0</v>
      </c>
      <c r="DF77" s="23">
        <f t="shared" ref="DF77:DF86" si="82">BH77+CG77</f>
        <v>0</v>
      </c>
      <c r="DG77" s="23">
        <f t="shared" ref="DG77:DG86" si="83">BI77+CH77</f>
        <v>0</v>
      </c>
      <c r="DH77" s="23">
        <f t="shared" ref="DH77:DH86" si="84">BJ77+CI77</f>
        <v>0</v>
      </c>
      <c r="DI77" s="23">
        <f t="shared" ref="DI77:DI86" si="85">BK77+CJ77</f>
        <v>0</v>
      </c>
      <c r="DJ77" s="23">
        <f t="shared" ref="DJ77:DJ86" si="86">BL77+CK77</f>
        <v>0</v>
      </c>
      <c r="DK77" s="23">
        <f t="shared" ref="DK77:DK86" si="87">BM77+CL77</f>
        <v>0</v>
      </c>
      <c r="DL77" s="23">
        <f t="shared" ref="DL77:DL86" si="88">BN77+CM77</f>
        <v>0</v>
      </c>
      <c r="DM77" s="23">
        <f t="shared" ref="DM77:DM86" si="89">BO77+CN77</f>
        <v>0</v>
      </c>
      <c r="DN77" s="23">
        <f t="shared" ref="DN77:DN86" si="90">BP77+CO77</f>
        <v>0</v>
      </c>
      <c r="DO77" s="23">
        <f t="shared" ref="DO77:DO86" si="91">BQ77+CP77</f>
        <v>0</v>
      </c>
      <c r="DP77" s="23">
        <f t="shared" ref="DP77:DP86" si="92">BR77+CQ77</f>
        <v>0</v>
      </c>
      <c r="DQ77" s="23">
        <f t="shared" ref="DQ77:DQ86" si="93">BS77+CR77</f>
        <v>0</v>
      </c>
      <c r="DR77" s="23">
        <f t="shared" ref="DR77:DR86" si="94">BT77+CS77</f>
        <v>0</v>
      </c>
      <c r="DS77" s="23">
        <f t="shared" ref="DS77:DS86" si="95">BU77+CT77</f>
        <v>0</v>
      </c>
      <c r="DT77" s="23">
        <f t="shared" ref="DT77:DT86" si="96">BV77+CU77</f>
        <v>0</v>
      </c>
      <c r="DU77" s="23">
        <f t="shared" ref="DU77:DU86" si="97">BW77+CV77</f>
        <v>0</v>
      </c>
      <c r="DV77" s="482"/>
      <c r="DW77" s="2" t="str">
        <f t="shared" si="71"/>
        <v>X-Y Plot</v>
      </c>
      <c r="DX77" s="43">
        <f t="shared" si="69"/>
        <v>0</v>
      </c>
      <c r="DY77" s="43">
        <f t="shared" si="70"/>
        <v>0</v>
      </c>
      <c r="DZ77" s="43">
        <f t="shared" si="70"/>
        <v>0</v>
      </c>
      <c r="EA77" s="43">
        <f t="shared" si="70"/>
        <v>0</v>
      </c>
      <c r="EB77" s="43">
        <f t="shared" si="70"/>
        <v>0</v>
      </c>
      <c r="EC77" s="43">
        <f t="shared" si="70"/>
        <v>0</v>
      </c>
      <c r="ED77" s="43">
        <f t="shared" si="70"/>
        <v>0</v>
      </c>
      <c r="EE77" s="43">
        <f t="shared" si="70"/>
        <v>0</v>
      </c>
      <c r="EF77" s="43">
        <f t="shared" si="70"/>
        <v>0</v>
      </c>
      <c r="EG77" s="43">
        <f t="shared" si="70"/>
        <v>0</v>
      </c>
      <c r="EH77" s="43">
        <f t="shared" si="70"/>
        <v>0</v>
      </c>
      <c r="EI77" s="43">
        <f t="shared" si="70"/>
        <v>0</v>
      </c>
      <c r="EJ77" s="43">
        <f t="shared" si="70"/>
        <v>0</v>
      </c>
      <c r="EK77" s="43">
        <f t="shared" si="70"/>
        <v>0</v>
      </c>
      <c r="EL77" s="43">
        <f t="shared" si="70"/>
        <v>0</v>
      </c>
      <c r="EM77" s="43">
        <f t="shared" si="70"/>
        <v>0</v>
      </c>
      <c r="EN77" s="43">
        <f t="shared" si="70"/>
        <v>0</v>
      </c>
      <c r="EO77" s="43">
        <f t="shared" si="70"/>
        <v>0</v>
      </c>
      <c r="EP77" s="43">
        <f t="shared" si="70"/>
        <v>0</v>
      </c>
      <c r="EQ77" s="43">
        <f t="shared" si="70"/>
        <v>0</v>
      </c>
      <c r="ER77" s="43">
        <f t="shared" si="70"/>
        <v>0</v>
      </c>
      <c r="ES77" s="43">
        <f t="shared" si="70"/>
        <v>0</v>
      </c>
      <c r="ET77" s="43">
        <f t="shared" si="70"/>
        <v>0</v>
      </c>
      <c r="EU77" s="482"/>
      <c r="FA77" s="75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5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5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26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1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4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76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7"/>
        <v>Buzz Words</v>
      </c>
      <c r="C78" s="23">
        <f>READ!$BD$7</f>
        <v>0</v>
      </c>
      <c r="D78" s="23">
        <f>READ!$BD$60</f>
        <v>0</v>
      </c>
      <c r="E78" s="23">
        <f>READ!$BD$113</f>
        <v>0</v>
      </c>
      <c r="F78" s="23">
        <f>READ!$BD$166</f>
        <v>0</v>
      </c>
      <c r="G78" s="23">
        <f>READ!$BD$219</f>
        <v>0</v>
      </c>
      <c r="H78" s="23">
        <f>READ!$BD$272</f>
        <v>0</v>
      </c>
      <c r="I78" s="23">
        <f>READ!$BD$325</f>
        <v>0</v>
      </c>
      <c r="J78" s="23">
        <f>READ!$BD$378</f>
        <v>0</v>
      </c>
      <c r="K78" s="23">
        <f>READ!$BD$431</f>
        <v>0</v>
      </c>
      <c r="L78" s="23">
        <f>READ!$BD$484</f>
        <v>0</v>
      </c>
      <c r="M78" s="23">
        <f>READ!$BD$537</f>
        <v>0</v>
      </c>
      <c r="N78" s="23">
        <f>READ!$BD$590</f>
        <v>0</v>
      </c>
      <c r="O78" s="23">
        <f>READ!$BD$643</f>
        <v>0</v>
      </c>
      <c r="P78" s="23">
        <f>READ!$BD$696</f>
        <v>0</v>
      </c>
      <c r="Q78" s="23">
        <f>READ!$BD$749</f>
        <v>0</v>
      </c>
      <c r="R78" s="23">
        <f>READ!$BD$802</f>
        <v>0</v>
      </c>
      <c r="S78" s="23">
        <f>READ!$BD$855</f>
        <v>0</v>
      </c>
      <c r="T78" s="23">
        <f>READ!$BD$908</f>
        <v>0</v>
      </c>
      <c r="U78" s="23">
        <f>READ!$BD$961</f>
        <v>0</v>
      </c>
      <c r="V78" s="23">
        <f>READ!$BD$1014</f>
        <v>0</v>
      </c>
      <c r="W78" s="23">
        <f>READ!$BD$1067</f>
        <v>0</v>
      </c>
      <c r="X78" s="23">
        <f>READ!$BD$1120</f>
        <v>0</v>
      </c>
      <c r="Y78" s="23">
        <f>READ!$BD$1173</f>
        <v>0</v>
      </c>
      <c r="Z78" s="482"/>
      <c r="AA78" t="str">
        <f t="shared" si="64"/>
        <v>Redundancies</v>
      </c>
      <c r="AB78" s="23">
        <f>WRITE!$BN$7</f>
        <v>0</v>
      </c>
      <c r="AC78" s="23">
        <f>WRITE!$BN$83</f>
        <v>0</v>
      </c>
      <c r="AD78" s="23">
        <f>WRITE!$BN$159</f>
        <v>0</v>
      </c>
      <c r="AE78" s="23">
        <f>WRITE!$BN$235</f>
        <v>0</v>
      </c>
      <c r="AF78" s="23">
        <f>WRITE!$BN$311</f>
        <v>0</v>
      </c>
      <c r="AG78" s="23">
        <f>WRITE!$BN$387</f>
        <v>0</v>
      </c>
      <c r="AH78" s="23">
        <f>WRITE!$BN$463</f>
        <v>0</v>
      </c>
      <c r="AI78" s="23">
        <f>WRITE!$BN$539</f>
        <v>0</v>
      </c>
      <c r="AJ78" s="23">
        <f>WRITE!$BN$615</f>
        <v>0</v>
      </c>
      <c r="AK78" s="23">
        <f>WRITE!$BN$691</f>
        <v>0</v>
      </c>
      <c r="AL78" s="23">
        <f>WRITE!$BN$767</f>
        <v>0</v>
      </c>
      <c r="AM78" s="23">
        <f>WRITE!$BN$843</f>
        <v>0</v>
      </c>
      <c r="AN78" s="23">
        <f>WRITE!$BN$919</f>
        <v>0</v>
      </c>
      <c r="AO78" s="23">
        <f>WRITE!$BN$995</f>
        <v>0</v>
      </c>
      <c r="AP78" s="23">
        <f>WRITE!$BN$1071</f>
        <v>0</v>
      </c>
      <c r="AQ78" s="23">
        <f>WRITE!$BN$1147</f>
        <v>0</v>
      </c>
      <c r="AR78" s="23">
        <f>WRITE!$BN$1223</f>
        <v>0</v>
      </c>
      <c r="AS78" s="23">
        <f>WRITE!$BN$1299</f>
        <v>0</v>
      </c>
      <c r="AT78" s="23">
        <f>WRITE!$BN$1375</f>
        <v>0</v>
      </c>
      <c r="AU78" s="23">
        <f>WRITE!$BN$1451</f>
        <v>0</v>
      </c>
      <c r="AV78" s="23">
        <f>WRITE!$BN$1527</f>
        <v>0</v>
      </c>
      <c r="AW78" s="23">
        <f>WRITE!$BN$1603</f>
        <v>0</v>
      </c>
      <c r="AX78" s="23">
        <f>WRITE!$BN$1679</f>
        <v>0</v>
      </c>
      <c r="AY78" s="482"/>
      <c r="AZ78" t="s">
        <v>477</v>
      </c>
      <c r="BA78" s="23">
        <f>MATH!BS74</f>
        <v>0</v>
      </c>
      <c r="BB78" s="23">
        <f>MATH!BS155</f>
        <v>0</v>
      </c>
      <c r="BC78" s="23">
        <f>MATH!BS236</f>
        <v>0</v>
      </c>
      <c r="BD78" s="23">
        <f>MATH!BS317</f>
        <v>0</v>
      </c>
      <c r="BE78" s="23">
        <f>MATH!BS398</f>
        <v>0</v>
      </c>
      <c r="BF78" s="23">
        <f>MATH!BS479</f>
        <v>0</v>
      </c>
      <c r="BG78" s="23">
        <f>MATH!BS560</f>
        <v>0</v>
      </c>
      <c r="BH78" s="23">
        <f>MATH!BS641</f>
        <v>0</v>
      </c>
      <c r="BI78" s="23">
        <f>MATH!BS722</f>
        <v>0</v>
      </c>
      <c r="BJ78" s="23">
        <f>MATH!BS803</f>
        <v>0</v>
      </c>
      <c r="BK78" s="23">
        <f>MATH!BS885</f>
        <v>0</v>
      </c>
      <c r="BL78" s="23">
        <f>MATH!BS965</f>
        <v>0</v>
      </c>
      <c r="BM78" s="23">
        <f>MATH!BS1046</f>
        <v>0</v>
      </c>
      <c r="BN78" s="23">
        <f>MATH!BS1127</f>
        <v>0</v>
      </c>
      <c r="BO78" s="23">
        <f>MATH!BS1208</f>
        <v>0</v>
      </c>
      <c r="BP78" s="23">
        <f>MATH!BS1289</f>
        <v>0</v>
      </c>
      <c r="BQ78" s="23">
        <f>MATH!BS1370</f>
        <v>0</v>
      </c>
      <c r="BR78" s="23">
        <f>MATH!BS1451</f>
        <v>0</v>
      </c>
      <c r="BS78" s="23">
        <f>MATH!BS1532</f>
        <v>0</v>
      </c>
      <c r="BT78" s="23">
        <f>MATH!BS1613</f>
        <v>0</v>
      </c>
      <c r="BU78" s="23">
        <f>MATH!BS1694</f>
        <v>0</v>
      </c>
      <c r="BV78" s="23">
        <f>MATH!BS1775</f>
        <v>0</v>
      </c>
      <c r="BW78" s="23">
        <f>MATH!BS1856</f>
        <v>0</v>
      </c>
      <c r="BX78" s="482"/>
      <c r="BY78" t="str">
        <f t="shared" si="73"/>
        <v>PSAT Easy</v>
      </c>
      <c r="BZ78" s="25">
        <f>MATH!BS14</f>
        <v>0</v>
      </c>
      <c r="CA78" s="25">
        <f>MATH!BS95</f>
        <v>0</v>
      </c>
      <c r="CB78" s="25">
        <f>MATH!BS176</f>
        <v>0</v>
      </c>
      <c r="CC78" s="25">
        <f>MATH!BS258</f>
        <v>0</v>
      </c>
      <c r="CD78" s="25">
        <f>MATH!BS339</f>
        <v>0</v>
      </c>
      <c r="CE78" s="25">
        <f>MATH!BS420</f>
        <v>0</v>
      </c>
      <c r="CF78" s="25">
        <f>MATH!BS501</f>
        <v>0</v>
      </c>
      <c r="CG78" s="25">
        <f>MATH!BS582</f>
        <v>0</v>
      </c>
      <c r="CH78" s="25">
        <f>MATH!BS663</f>
        <v>0</v>
      </c>
      <c r="CI78" s="25">
        <f>MATH!BS744</f>
        <v>0</v>
      </c>
      <c r="CJ78" s="25">
        <f>MATH!BS825</f>
        <v>0</v>
      </c>
      <c r="CK78" s="25">
        <f>MATH!BS906</f>
        <v>0</v>
      </c>
      <c r="CL78" s="25">
        <f>MATH!BS987</f>
        <v>0</v>
      </c>
      <c r="CM78" s="25">
        <f>MATH!BS1068</f>
        <v>0</v>
      </c>
      <c r="CN78" s="25">
        <f>MATH!BS1149</f>
        <v>0</v>
      </c>
      <c r="CO78" s="25">
        <f>MATH!BS1230</f>
        <v>0</v>
      </c>
      <c r="CP78" s="25">
        <f>MATH!BS1311</f>
        <v>0</v>
      </c>
      <c r="CQ78" s="25">
        <f>MATH!BS1392</f>
        <v>0</v>
      </c>
      <c r="CR78" s="25">
        <f>MATH!BS1473</f>
        <v>0</v>
      </c>
      <c r="CS78" s="25">
        <f>MATH!BS1554</f>
        <v>0</v>
      </c>
      <c r="CT78" s="25">
        <f>MATH!BS1635</f>
        <v>0</v>
      </c>
      <c r="CU78" s="25">
        <f>MATH!BS1716</f>
        <v>0</v>
      </c>
      <c r="CV78" s="25">
        <f>MATH!BS1797</f>
        <v>0</v>
      </c>
      <c r="CW78" s="482"/>
      <c r="CX78" t="str">
        <f t="shared" si="74"/>
        <v>PSAT Easy</v>
      </c>
      <c r="CY78" s="23">
        <f t="shared" si="75"/>
        <v>0</v>
      </c>
      <c r="CZ78" s="23">
        <f t="shared" si="76"/>
        <v>0</v>
      </c>
      <c r="DA78" s="23">
        <f t="shared" si="77"/>
        <v>0</v>
      </c>
      <c r="DB78" s="23">
        <f t="shared" si="78"/>
        <v>0</v>
      </c>
      <c r="DC78" s="23">
        <f t="shared" si="79"/>
        <v>0</v>
      </c>
      <c r="DD78" s="23">
        <f t="shared" si="80"/>
        <v>0</v>
      </c>
      <c r="DE78" s="23">
        <f t="shared" si="81"/>
        <v>0</v>
      </c>
      <c r="DF78" s="23">
        <f t="shared" si="82"/>
        <v>0</v>
      </c>
      <c r="DG78" s="23">
        <f t="shared" si="83"/>
        <v>0</v>
      </c>
      <c r="DH78" s="23">
        <f t="shared" si="84"/>
        <v>0</v>
      </c>
      <c r="DI78" s="23">
        <f t="shared" si="85"/>
        <v>0</v>
      </c>
      <c r="DJ78" s="23">
        <f t="shared" si="86"/>
        <v>0</v>
      </c>
      <c r="DK78" s="23">
        <f t="shared" si="87"/>
        <v>0</v>
      </c>
      <c r="DL78" s="23">
        <f t="shared" si="88"/>
        <v>0</v>
      </c>
      <c r="DM78" s="23">
        <f t="shared" si="89"/>
        <v>0</v>
      </c>
      <c r="DN78" s="23">
        <f t="shared" si="90"/>
        <v>0</v>
      </c>
      <c r="DO78" s="23">
        <f t="shared" si="91"/>
        <v>0</v>
      </c>
      <c r="DP78" s="23">
        <f t="shared" si="92"/>
        <v>0</v>
      </c>
      <c r="DQ78" s="23">
        <f t="shared" si="93"/>
        <v>0</v>
      </c>
      <c r="DR78" s="23">
        <f t="shared" si="94"/>
        <v>0</v>
      </c>
      <c r="DS78" s="23">
        <f t="shared" si="95"/>
        <v>0</v>
      </c>
      <c r="DT78" s="23">
        <f t="shared" si="96"/>
        <v>0</v>
      </c>
      <c r="DU78" s="23">
        <f t="shared" si="97"/>
        <v>0</v>
      </c>
      <c r="DV78" s="482"/>
      <c r="DW78" s="2" t="str">
        <f t="shared" si="71"/>
        <v>Misc. Figure</v>
      </c>
      <c r="DX78" s="43">
        <f t="shared" si="69"/>
        <v>0</v>
      </c>
      <c r="DY78" s="43">
        <f t="shared" si="70"/>
        <v>0</v>
      </c>
      <c r="DZ78" s="43">
        <f t="shared" si="70"/>
        <v>0</v>
      </c>
      <c r="EA78" s="43">
        <f t="shared" si="70"/>
        <v>0</v>
      </c>
      <c r="EB78" s="43">
        <f t="shared" si="70"/>
        <v>0</v>
      </c>
      <c r="EC78" s="43">
        <f t="shared" si="70"/>
        <v>0</v>
      </c>
      <c r="ED78" s="43">
        <f t="shared" si="70"/>
        <v>0</v>
      </c>
      <c r="EE78" s="43">
        <f t="shared" si="70"/>
        <v>0</v>
      </c>
      <c r="EF78" s="43">
        <f t="shared" si="70"/>
        <v>0</v>
      </c>
      <c r="EG78" s="43">
        <f t="shared" si="70"/>
        <v>0</v>
      </c>
      <c r="EH78" s="43">
        <f t="shared" si="70"/>
        <v>0</v>
      </c>
      <c r="EI78" s="43">
        <f t="shared" si="70"/>
        <v>0</v>
      </c>
      <c r="EJ78" s="43">
        <f t="shared" si="70"/>
        <v>0</v>
      </c>
      <c r="EK78" s="43">
        <f t="shared" si="70"/>
        <v>0</v>
      </c>
      <c r="EL78" s="43">
        <f t="shared" si="70"/>
        <v>0</v>
      </c>
      <c r="EM78" s="43">
        <f t="shared" si="70"/>
        <v>0</v>
      </c>
      <c r="EN78" s="43">
        <f t="shared" si="70"/>
        <v>0</v>
      </c>
      <c r="EO78" s="43">
        <f t="shared" si="70"/>
        <v>0</v>
      </c>
      <c r="EP78" s="43">
        <f t="shared" si="70"/>
        <v>0</v>
      </c>
      <c r="EQ78" s="43">
        <f t="shared" si="70"/>
        <v>0</v>
      </c>
      <c r="ER78" s="43">
        <f t="shared" si="70"/>
        <v>0</v>
      </c>
      <c r="ES78" s="43">
        <f t="shared" si="70"/>
        <v>0</v>
      </c>
      <c r="ET78" s="43">
        <f t="shared" si="70"/>
        <v>0</v>
      </c>
      <c r="FA78" s="77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5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5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27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1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4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76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7"/>
        <v>Extremes</v>
      </c>
      <c r="C79" s="23">
        <f>READ!$BE$7</f>
        <v>0</v>
      </c>
      <c r="D79" s="23">
        <f>READ!$BE$60</f>
        <v>0</v>
      </c>
      <c r="E79" s="23">
        <f>READ!$BE$113</f>
        <v>0</v>
      </c>
      <c r="F79" s="23">
        <f>READ!$BE$166</f>
        <v>0</v>
      </c>
      <c r="G79" s="23">
        <f>READ!$BE$219</f>
        <v>0</v>
      </c>
      <c r="H79" s="23">
        <f>READ!$BE$272</f>
        <v>0</v>
      </c>
      <c r="I79" s="23">
        <f>READ!$BE$325</f>
        <v>0</v>
      </c>
      <c r="J79" s="23">
        <f>READ!$BE$378</f>
        <v>0</v>
      </c>
      <c r="K79" s="23">
        <f>READ!$BE$431</f>
        <v>0</v>
      </c>
      <c r="L79" s="23">
        <f>READ!$BE$484</f>
        <v>0</v>
      </c>
      <c r="M79" s="23">
        <f>READ!$BE$537</f>
        <v>0</v>
      </c>
      <c r="N79" s="23">
        <f>READ!$BE$590</f>
        <v>0</v>
      </c>
      <c r="O79" s="23">
        <f>READ!$BE$643</f>
        <v>0</v>
      </c>
      <c r="P79" s="23">
        <f>READ!$BE$696</f>
        <v>0</v>
      </c>
      <c r="Q79" s="23">
        <f>READ!$BE$749</f>
        <v>0</v>
      </c>
      <c r="R79" s="23">
        <f>READ!$BE$802</f>
        <v>0</v>
      </c>
      <c r="S79" s="23">
        <f>READ!$BE$855</f>
        <v>0</v>
      </c>
      <c r="T79" s="23">
        <f>READ!$BE$908</f>
        <v>0</v>
      </c>
      <c r="U79" s="23">
        <f>READ!$BE$961</f>
        <v>0</v>
      </c>
      <c r="V79" s="23">
        <f>READ!$BE$1014</f>
        <v>0</v>
      </c>
      <c r="W79" s="23">
        <f>READ!$BE$1067</f>
        <v>0</v>
      </c>
      <c r="X79" s="23">
        <f>READ!$BE$1120</f>
        <v>0</v>
      </c>
      <c r="Y79" s="23">
        <f>READ!$BE$1173</f>
        <v>0</v>
      </c>
      <c r="Z79" s="482"/>
      <c r="AA79" t="str">
        <f t="shared" si="64"/>
        <v>Given Figure</v>
      </c>
      <c r="AB79" s="23">
        <f>WRITE!$BO$7</f>
        <v>0</v>
      </c>
      <c r="AC79" s="23">
        <f>WRITE!$BO$83</f>
        <v>0</v>
      </c>
      <c r="AD79" s="23">
        <f>WRITE!$BO$159</f>
        <v>0</v>
      </c>
      <c r="AE79" s="23">
        <f>WRITE!$BO$235</f>
        <v>0</v>
      </c>
      <c r="AF79" s="23">
        <f>WRITE!$BO$311</f>
        <v>0</v>
      </c>
      <c r="AG79" s="23">
        <f>WRITE!$BO$387</f>
        <v>0</v>
      </c>
      <c r="AH79" s="23">
        <f>WRITE!$BO$463</f>
        <v>0</v>
      </c>
      <c r="AI79" s="23">
        <f>WRITE!$BO$539</f>
        <v>0</v>
      </c>
      <c r="AJ79" s="23">
        <f>WRITE!$BO$615</f>
        <v>0</v>
      </c>
      <c r="AK79" s="23">
        <f>WRITE!$BO$691</f>
        <v>0</v>
      </c>
      <c r="AL79" s="23">
        <f>WRITE!$BO$767</f>
        <v>0</v>
      </c>
      <c r="AM79" s="23">
        <f>WRITE!$BO$843</f>
        <v>0</v>
      </c>
      <c r="AN79" s="23">
        <f>WRITE!$BO$919</f>
        <v>0</v>
      </c>
      <c r="AO79" s="23">
        <f>WRITE!$BO$995</f>
        <v>0</v>
      </c>
      <c r="AP79" s="23">
        <f>WRITE!$BO$1071</f>
        <v>0</v>
      </c>
      <c r="AQ79" s="23">
        <f>WRITE!$BO$1147</f>
        <v>0</v>
      </c>
      <c r="AR79" s="23">
        <f>WRITE!$BO$1223</f>
        <v>0</v>
      </c>
      <c r="AS79" s="23">
        <f>WRITE!$BO$1299</f>
        <v>0</v>
      </c>
      <c r="AT79" s="23">
        <f>WRITE!$BO$1375</f>
        <v>0</v>
      </c>
      <c r="AU79" s="23">
        <f>WRITE!$BO$1451</f>
        <v>0</v>
      </c>
      <c r="AV79" s="23">
        <f>WRITE!$BO$1527</f>
        <v>0</v>
      </c>
      <c r="AW79" s="23">
        <f>WRITE!$BO$1603</f>
        <v>0</v>
      </c>
      <c r="AX79" s="23">
        <f>WRITE!$BO$1679</f>
        <v>0</v>
      </c>
      <c r="AY79" s="482"/>
      <c r="AZ79" t="s">
        <v>478</v>
      </c>
      <c r="BA79" s="23">
        <f>MATH!BT74</f>
        <v>0</v>
      </c>
      <c r="BB79" s="23">
        <f>MATH!BT155</f>
        <v>0</v>
      </c>
      <c r="BC79" s="23">
        <f>MATH!BT236</f>
        <v>0</v>
      </c>
      <c r="BD79" s="23">
        <f>MATH!BT317</f>
        <v>0</v>
      </c>
      <c r="BE79" s="23">
        <f>MATH!BT398</f>
        <v>0</v>
      </c>
      <c r="BF79" s="23">
        <f>MATH!BT479</f>
        <v>0</v>
      </c>
      <c r="BG79" s="23">
        <f>MATH!BT560</f>
        <v>0</v>
      </c>
      <c r="BH79" s="23">
        <f>MATH!BT641</f>
        <v>0</v>
      </c>
      <c r="BI79" s="23">
        <f>MATH!BT722</f>
        <v>0</v>
      </c>
      <c r="BJ79" s="23">
        <f>MATH!BT803</f>
        <v>0</v>
      </c>
      <c r="BK79" s="23">
        <f>MATH!BT885</f>
        <v>0</v>
      </c>
      <c r="BL79" s="23">
        <f>MATH!BT965</f>
        <v>0</v>
      </c>
      <c r="BM79" s="23">
        <f>MATH!BT1046</f>
        <v>0</v>
      </c>
      <c r="BN79" s="23">
        <f>MATH!BT1127</f>
        <v>0</v>
      </c>
      <c r="BO79" s="23">
        <f>MATH!BT1208</f>
        <v>0</v>
      </c>
      <c r="BP79" s="23">
        <f>MATH!BT1289</f>
        <v>0</v>
      </c>
      <c r="BQ79" s="23">
        <f>MATH!BT1370</f>
        <v>0</v>
      </c>
      <c r="BR79" s="23">
        <f>MATH!BT1451</f>
        <v>0</v>
      </c>
      <c r="BS79" s="23">
        <f>MATH!BT1532</f>
        <v>0</v>
      </c>
      <c r="BT79" s="23">
        <f>MATH!BT1613</f>
        <v>0</v>
      </c>
      <c r="BU79" s="23">
        <f>MATH!BT1694</f>
        <v>0</v>
      </c>
      <c r="BV79" s="23">
        <f>MATH!BT1775</f>
        <v>0</v>
      </c>
      <c r="BW79" s="23">
        <f>MATH!BT1856</f>
        <v>0</v>
      </c>
      <c r="BX79" s="482"/>
      <c r="BY79" t="str">
        <f t="shared" si="73"/>
        <v>PSAT Medium</v>
      </c>
      <c r="BZ79" s="25">
        <f>MATH!BT14</f>
        <v>0</v>
      </c>
      <c r="CA79" s="25">
        <f>MATH!BT95</f>
        <v>0</v>
      </c>
      <c r="CB79" s="25">
        <f>MATH!BT176</f>
        <v>0</v>
      </c>
      <c r="CC79" s="25">
        <f>MATH!BT258</f>
        <v>0</v>
      </c>
      <c r="CD79" s="25">
        <f>MATH!BT339</f>
        <v>0</v>
      </c>
      <c r="CE79" s="25">
        <f>MATH!BT420</f>
        <v>0</v>
      </c>
      <c r="CF79" s="25">
        <f>MATH!BT501</f>
        <v>0</v>
      </c>
      <c r="CG79" s="25">
        <f>MATH!BT582</f>
        <v>0</v>
      </c>
      <c r="CH79" s="25">
        <f>MATH!BT663</f>
        <v>0</v>
      </c>
      <c r="CI79" s="25">
        <f>MATH!BT744</f>
        <v>0</v>
      </c>
      <c r="CJ79" s="25">
        <f>MATH!BT825</f>
        <v>0</v>
      </c>
      <c r="CK79" s="25">
        <f>MATH!BT906</f>
        <v>0</v>
      </c>
      <c r="CL79" s="25">
        <f>MATH!BT987</f>
        <v>0</v>
      </c>
      <c r="CM79" s="25">
        <f>MATH!BT1068</f>
        <v>0</v>
      </c>
      <c r="CN79" s="25">
        <f>MATH!BT1149</f>
        <v>0</v>
      </c>
      <c r="CO79" s="25">
        <f>MATH!BT1230</f>
        <v>0</v>
      </c>
      <c r="CP79" s="25">
        <f>MATH!BT1311</f>
        <v>0</v>
      </c>
      <c r="CQ79" s="25">
        <f>MATH!BT1392</f>
        <v>0</v>
      </c>
      <c r="CR79" s="25">
        <f>MATH!BT1473</f>
        <v>0</v>
      </c>
      <c r="CS79" s="25">
        <f>MATH!BT1554</f>
        <v>0</v>
      </c>
      <c r="CT79" s="25">
        <f>MATH!BT1635</f>
        <v>0</v>
      </c>
      <c r="CU79" s="25">
        <f>MATH!BT1716</f>
        <v>0</v>
      </c>
      <c r="CV79" s="25">
        <f>MATH!BT1797</f>
        <v>0</v>
      </c>
      <c r="CW79" s="482"/>
      <c r="CX79" t="str">
        <f t="shared" si="74"/>
        <v>PSAT Medium</v>
      </c>
      <c r="CY79" s="23">
        <f t="shared" si="75"/>
        <v>0</v>
      </c>
      <c r="CZ79" s="23">
        <f t="shared" si="76"/>
        <v>0</v>
      </c>
      <c r="DA79" s="23">
        <f t="shared" si="77"/>
        <v>0</v>
      </c>
      <c r="DB79" s="23">
        <f t="shared" si="78"/>
        <v>0</v>
      </c>
      <c r="DC79" s="23">
        <f t="shared" si="79"/>
        <v>0</v>
      </c>
      <c r="DD79" s="23">
        <f t="shared" si="80"/>
        <v>0</v>
      </c>
      <c r="DE79" s="23">
        <f t="shared" si="81"/>
        <v>0</v>
      </c>
      <c r="DF79" s="23">
        <f t="shared" si="82"/>
        <v>0</v>
      </c>
      <c r="DG79" s="23">
        <f t="shared" si="83"/>
        <v>0</v>
      </c>
      <c r="DH79" s="23">
        <f t="shared" si="84"/>
        <v>0</v>
      </c>
      <c r="DI79" s="23">
        <f t="shared" si="85"/>
        <v>0</v>
      </c>
      <c r="DJ79" s="23">
        <f t="shared" si="86"/>
        <v>0</v>
      </c>
      <c r="DK79" s="23">
        <f t="shared" si="87"/>
        <v>0</v>
      </c>
      <c r="DL79" s="23">
        <f t="shared" si="88"/>
        <v>0</v>
      </c>
      <c r="DM79" s="23">
        <f t="shared" si="89"/>
        <v>0</v>
      </c>
      <c r="DN79" s="23">
        <f t="shared" si="90"/>
        <v>0</v>
      </c>
      <c r="DO79" s="23">
        <f t="shared" si="91"/>
        <v>0</v>
      </c>
      <c r="DP79" s="23">
        <f t="shared" si="92"/>
        <v>0</v>
      </c>
      <c r="DQ79" s="23">
        <f t="shared" si="93"/>
        <v>0</v>
      </c>
      <c r="DR79" s="23">
        <f t="shared" si="94"/>
        <v>0</v>
      </c>
      <c r="DS79" s="23">
        <f t="shared" si="95"/>
        <v>0</v>
      </c>
      <c r="DT79" s="23">
        <f t="shared" si="96"/>
        <v>0</v>
      </c>
      <c r="DU79" s="23">
        <f t="shared" si="97"/>
        <v>0</v>
      </c>
      <c r="DV79" s="482"/>
      <c r="DW79" s="2" t="str">
        <f t="shared" si="71"/>
        <v>Cross-Reference</v>
      </c>
      <c r="DX79" s="43">
        <f t="shared" si="69"/>
        <v>0</v>
      </c>
      <c r="DY79" s="43">
        <f t="shared" si="70"/>
        <v>0</v>
      </c>
      <c r="DZ79" s="43">
        <f t="shared" si="70"/>
        <v>0</v>
      </c>
      <c r="EA79" s="43">
        <f t="shared" si="70"/>
        <v>0</v>
      </c>
      <c r="EB79" s="43">
        <f t="shared" si="70"/>
        <v>0</v>
      </c>
      <c r="EC79" s="43">
        <f t="shared" si="70"/>
        <v>0</v>
      </c>
      <c r="ED79" s="43">
        <f t="shared" si="70"/>
        <v>0</v>
      </c>
      <c r="EE79" s="43">
        <f t="shared" si="70"/>
        <v>0</v>
      </c>
      <c r="EF79" s="43">
        <f t="shared" si="70"/>
        <v>0</v>
      </c>
      <c r="EG79" s="43">
        <f t="shared" si="70"/>
        <v>0</v>
      </c>
      <c r="EH79" s="43">
        <f t="shared" si="70"/>
        <v>0</v>
      </c>
      <c r="EI79" s="43">
        <f t="shared" si="70"/>
        <v>0</v>
      </c>
      <c r="EJ79" s="43">
        <f t="shared" si="70"/>
        <v>0</v>
      </c>
      <c r="EK79" s="43">
        <f t="shared" si="70"/>
        <v>0</v>
      </c>
      <c r="EL79" s="43">
        <f t="shared" si="70"/>
        <v>0</v>
      </c>
      <c r="EM79" s="43">
        <f t="shared" si="70"/>
        <v>0</v>
      </c>
      <c r="EN79" s="43">
        <f t="shared" si="70"/>
        <v>0</v>
      </c>
      <c r="EO79" s="43">
        <f t="shared" si="70"/>
        <v>0</v>
      </c>
      <c r="EP79" s="43">
        <f t="shared" si="70"/>
        <v>0</v>
      </c>
      <c r="EQ79" s="43">
        <f t="shared" si="70"/>
        <v>0</v>
      </c>
      <c r="ER79" s="43">
        <f t="shared" si="70"/>
        <v>0</v>
      </c>
      <c r="ES79" s="43">
        <f t="shared" si="70"/>
        <v>0</v>
      </c>
      <c r="ET79" s="43">
        <f t="shared" si="70"/>
        <v>0</v>
      </c>
      <c r="EU79" s="482" t="s">
        <v>284</v>
      </c>
      <c r="FA79" s="77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5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5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27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1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4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76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7"/>
        <v>Elimination</v>
      </c>
      <c r="C80" s="23">
        <f>READ!$BF$7</f>
        <v>0</v>
      </c>
      <c r="D80" s="23">
        <f>READ!$BF$60</f>
        <v>0</v>
      </c>
      <c r="E80" s="23">
        <f>READ!$BF$113</f>
        <v>0</v>
      </c>
      <c r="F80" s="23">
        <f>READ!$BF$166</f>
        <v>0</v>
      </c>
      <c r="G80" s="23">
        <f>READ!$BF$219</f>
        <v>0</v>
      </c>
      <c r="H80" s="23">
        <f>READ!$BF$272</f>
        <v>0</v>
      </c>
      <c r="I80" s="23">
        <f>READ!$BF$325</f>
        <v>0</v>
      </c>
      <c r="J80" s="23">
        <f>READ!$BF$378</f>
        <v>0</v>
      </c>
      <c r="K80" s="23">
        <f>READ!$BF$431</f>
        <v>0</v>
      </c>
      <c r="L80" s="23">
        <f>READ!$BF$484</f>
        <v>0</v>
      </c>
      <c r="M80" s="23">
        <f>READ!$BF$537</f>
        <v>0</v>
      </c>
      <c r="N80" s="23">
        <f>READ!$BF$590</f>
        <v>0</v>
      </c>
      <c r="O80" s="23">
        <f>READ!$BF$643</f>
        <v>0</v>
      </c>
      <c r="P80" s="23">
        <f>READ!$BF$696</f>
        <v>0</v>
      </c>
      <c r="Q80" s="23">
        <f>READ!$BF$749</f>
        <v>0</v>
      </c>
      <c r="R80" s="23">
        <f>READ!$BF$802</f>
        <v>0</v>
      </c>
      <c r="S80" s="23">
        <f>READ!$BF$855</f>
        <v>0</v>
      </c>
      <c r="T80" s="23">
        <f>READ!$BF$908</f>
        <v>0</v>
      </c>
      <c r="U80" s="23">
        <f>READ!$BF$961</f>
        <v>0</v>
      </c>
      <c r="V80" s="23">
        <f>READ!$BF$1014</f>
        <v>0</v>
      </c>
      <c r="W80" s="23">
        <f>READ!$BF$1067</f>
        <v>0</v>
      </c>
      <c r="X80" s="23">
        <f>READ!$BF$1120</f>
        <v>0</v>
      </c>
      <c r="Y80" s="23">
        <f>READ!$BF$1173</f>
        <v>0</v>
      </c>
      <c r="Z80" s="482"/>
      <c r="AA80" t="str">
        <f t="shared" si="64"/>
        <v>Not / Except / Least</v>
      </c>
      <c r="AB80" s="23">
        <f>WRITE!$BP$7</f>
        <v>0</v>
      </c>
      <c r="AC80" s="23">
        <f>WRITE!$BP$83</f>
        <v>0</v>
      </c>
      <c r="AD80" s="23">
        <f>WRITE!$BP$159</f>
        <v>0</v>
      </c>
      <c r="AE80" s="23">
        <f>WRITE!$BP$235</f>
        <v>0</v>
      </c>
      <c r="AF80" s="23">
        <f>WRITE!$BP$311</f>
        <v>0</v>
      </c>
      <c r="AG80" s="23">
        <f>WRITE!$BP$387</f>
        <v>0</v>
      </c>
      <c r="AH80" s="23">
        <f>WRITE!$BP$463</f>
        <v>0</v>
      </c>
      <c r="AI80" s="23">
        <f>WRITE!$BP$539</f>
        <v>0</v>
      </c>
      <c r="AJ80" s="23">
        <f>WRITE!$BP$615</f>
        <v>0</v>
      </c>
      <c r="AK80" s="23">
        <f>WRITE!$BP$691</f>
        <v>0</v>
      </c>
      <c r="AL80" s="23">
        <f>WRITE!$BP$767</f>
        <v>0</v>
      </c>
      <c r="AM80" s="23">
        <f>WRITE!$BP$843</f>
        <v>0</v>
      </c>
      <c r="AN80" s="23">
        <f>WRITE!$BP$919</f>
        <v>0</v>
      </c>
      <c r="AO80" s="23">
        <f>WRITE!$BP$995</f>
        <v>0</v>
      </c>
      <c r="AP80" s="23">
        <f>WRITE!$BP$1071</f>
        <v>0</v>
      </c>
      <c r="AQ80" s="23">
        <f>WRITE!$BP$1147</f>
        <v>0</v>
      </c>
      <c r="AR80" s="23">
        <f>WRITE!$BP$1223</f>
        <v>0</v>
      </c>
      <c r="AS80" s="23">
        <f>WRITE!$BP$1299</f>
        <v>0</v>
      </c>
      <c r="AT80" s="23">
        <f>WRITE!$BP$1375</f>
        <v>0</v>
      </c>
      <c r="AU80" s="23">
        <f>WRITE!$BP$1451</f>
        <v>0</v>
      </c>
      <c r="AV80" s="23">
        <f>WRITE!$BP$1527</f>
        <v>0</v>
      </c>
      <c r="AW80" s="23">
        <f>WRITE!$BP$1603</f>
        <v>0</v>
      </c>
      <c r="AX80" s="23">
        <f>WRITE!$BP$1679</f>
        <v>0</v>
      </c>
      <c r="AY80" s="482"/>
      <c r="AZ80" t="s">
        <v>479</v>
      </c>
      <c r="BA80" s="23">
        <f>MATH!BU74</f>
        <v>0</v>
      </c>
      <c r="BB80" s="23">
        <f>MATH!BU155</f>
        <v>0</v>
      </c>
      <c r="BC80" s="23">
        <f>MATH!BU236</f>
        <v>0</v>
      </c>
      <c r="BD80" s="23">
        <f>MATH!BU317</f>
        <v>0</v>
      </c>
      <c r="BE80" s="23">
        <f>MATH!BU398</f>
        <v>0</v>
      </c>
      <c r="BF80" s="23">
        <f>MATH!BU479</f>
        <v>0</v>
      </c>
      <c r="BG80" s="23">
        <f>MATH!BU560</f>
        <v>0</v>
      </c>
      <c r="BH80" s="23">
        <f>MATH!BU641</f>
        <v>0</v>
      </c>
      <c r="BI80" s="23">
        <f>MATH!BU722</f>
        <v>0</v>
      </c>
      <c r="BJ80" s="23">
        <f>MATH!BU803</f>
        <v>0</v>
      </c>
      <c r="BK80" s="23">
        <f>MATH!BU885</f>
        <v>0</v>
      </c>
      <c r="BL80" s="23">
        <f>MATH!BU965</f>
        <v>0</v>
      </c>
      <c r="BM80" s="23">
        <f>MATH!BU1046</f>
        <v>0</v>
      </c>
      <c r="BN80" s="23">
        <f>MATH!BU1127</f>
        <v>0</v>
      </c>
      <c r="BO80" s="23">
        <f>MATH!BU1208</f>
        <v>0</v>
      </c>
      <c r="BP80" s="23">
        <f>MATH!BU1289</f>
        <v>0</v>
      </c>
      <c r="BQ80" s="23">
        <f>MATH!BU1370</f>
        <v>0</v>
      </c>
      <c r="BR80" s="23">
        <f>MATH!BU1451</f>
        <v>0</v>
      </c>
      <c r="BS80" s="23">
        <f>MATH!BU1532</f>
        <v>0</v>
      </c>
      <c r="BT80" s="23">
        <f>MATH!BU1613</f>
        <v>0</v>
      </c>
      <c r="BU80" s="23">
        <f>MATH!BU1694</f>
        <v>0</v>
      </c>
      <c r="BV80" s="23">
        <f>MATH!BU1775</f>
        <v>0</v>
      </c>
      <c r="BW80" s="23">
        <f>MATH!BU1856</f>
        <v>0</v>
      </c>
      <c r="BX80" s="482"/>
      <c r="BY80" t="str">
        <f t="shared" si="73"/>
        <v>PSAT Hard</v>
      </c>
      <c r="BZ80" s="25">
        <f>MATH!BU14</f>
        <v>0</v>
      </c>
      <c r="CA80" s="25">
        <f>MATH!BU95</f>
        <v>0</v>
      </c>
      <c r="CB80" s="25">
        <f>MATH!BU176</f>
        <v>0</v>
      </c>
      <c r="CC80" s="25">
        <f>MATH!BU258</f>
        <v>0</v>
      </c>
      <c r="CD80" s="25">
        <f>MATH!BU339</f>
        <v>0</v>
      </c>
      <c r="CE80" s="25">
        <f>MATH!BU420</f>
        <v>0</v>
      </c>
      <c r="CF80" s="25">
        <f>MATH!BU501</f>
        <v>0</v>
      </c>
      <c r="CG80" s="25">
        <f>MATH!BU582</f>
        <v>0</v>
      </c>
      <c r="CH80" s="25">
        <f>MATH!BU663</f>
        <v>0</v>
      </c>
      <c r="CI80" s="25">
        <f>MATH!BU744</f>
        <v>0</v>
      </c>
      <c r="CJ80" s="25">
        <f>MATH!BU825</f>
        <v>0</v>
      </c>
      <c r="CK80" s="25">
        <f>MATH!BU906</f>
        <v>0</v>
      </c>
      <c r="CL80" s="25">
        <f>MATH!BU987</f>
        <v>0</v>
      </c>
      <c r="CM80" s="25">
        <f>MATH!BU1068</f>
        <v>0</v>
      </c>
      <c r="CN80" s="25">
        <f>MATH!BU1149</f>
        <v>0</v>
      </c>
      <c r="CO80" s="25">
        <f>MATH!BU1230</f>
        <v>0</v>
      </c>
      <c r="CP80" s="25">
        <f>MATH!BU1311</f>
        <v>0</v>
      </c>
      <c r="CQ80" s="25">
        <f>MATH!BU1392</f>
        <v>0</v>
      </c>
      <c r="CR80" s="25">
        <f>MATH!BU1473</f>
        <v>0</v>
      </c>
      <c r="CS80" s="25">
        <f>MATH!BU1554</f>
        <v>0</v>
      </c>
      <c r="CT80" s="25">
        <f>MATH!BU1635</f>
        <v>0</v>
      </c>
      <c r="CU80" s="25">
        <f>MATH!BU1716</f>
        <v>0</v>
      </c>
      <c r="CV80" s="25">
        <f>MATH!BU1797</f>
        <v>0</v>
      </c>
      <c r="CW80" s="482"/>
      <c r="CX80" t="str">
        <f t="shared" si="74"/>
        <v>PSAT Hard</v>
      </c>
      <c r="CY80" s="23">
        <f t="shared" si="75"/>
        <v>0</v>
      </c>
      <c r="CZ80" s="23">
        <f t="shared" si="76"/>
        <v>0</v>
      </c>
      <c r="DA80" s="23">
        <f t="shared" si="77"/>
        <v>0</v>
      </c>
      <c r="DB80" s="23">
        <f t="shared" si="78"/>
        <v>0</v>
      </c>
      <c r="DC80" s="23">
        <f t="shared" si="79"/>
        <v>0</v>
      </c>
      <c r="DD80" s="23">
        <f t="shared" si="80"/>
        <v>0</v>
      </c>
      <c r="DE80" s="23">
        <f t="shared" si="81"/>
        <v>0</v>
      </c>
      <c r="DF80" s="23">
        <f t="shared" si="82"/>
        <v>0</v>
      </c>
      <c r="DG80" s="23">
        <f t="shared" si="83"/>
        <v>0</v>
      </c>
      <c r="DH80" s="23">
        <f t="shared" si="84"/>
        <v>0</v>
      </c>
      <c r="DI80" s="23">
        <f t="shared" si="85"/>
        <v>0</v>
      </c>
      <c r="DJ80" s="23">
        <f t="shared" si="86"/>
        <v>0</v>
      </c>
      <c r="DK80" s="23">
        <f t="shared" si="87"/>
        <v>0</v>
      </c>
      <c r="DL80" s="23">
        <f t="shared" si="88"/>
        <v>0</v>
      </c>
      <c r="DM80" s="23">
        <f t="shared" si="89"/>
        <v>0</v>
      </c>
      <c r="DN80" s="23">
        <f t="shared" si="90"/>
        <v>0</v>
      </c>
      <c r="DO80" s="23">
        <f t="shared" si="91"/>
        <v>0</v>
      </c>
      <c r="DP80" s="23">
        <f t="shared" si="92"/>
        <v>0</v>
      </c>
      <c r="DQ80" s="23">
        <f t="shared" si="93"/>
        <v>0</v>
      </c>
      <c r="DR80" s="23">
        <f t="shared" si="94"/>
        <v>0</v>
      </c>
      <c r="DS80" s="23">
        <f t="shared" si="95"/>
        <v>0</v>
      </c>
      <c r="DT80" s="23">
        <f t="shared" si="96"/>
        <v>0</v>
      </c>
      <c r="DU80" s="23">
        <f t="shared" si="97"/>
        <v>0</v>
      </c>
      <c r="DV80" s="482"/>
      <c r="DW80" s="2" t="str">
        <f t="shared" si="71"/>
        <v>Factual</v>
      </c>
      <c r="DX80" s="43">
        <f t="shared" si="69"/>
        <v>0</v>
      </c>
      <c r="DY80" s="43">
        <f t="shared" si="70"/>
        <v>0</v>
      </c>
      <c r="DZ80" s="43">
        <f t="shared" si="70"/>
        <v>0</v>
      </c>
      <c r="EA80" s="43">
        <f t="shared" si="70"/>
        <v>0</v>
      </c>
      <c r="EB80" s="43">
        <f t="shared" si="70"/>
        <v>0</v>
      </c>
      <c r="EC80" s="43">
        <f t="shared" si="70"/>
        <v>0</v>
      </c>
      <c r="ED80" s="43">
        <f t="shared" si="70"/>
        <v>0</v>
      </c>
      <c r="EE80" s="43">
        <f t="shared" ref="DY80:ET91" si="98">EE24*EE$2</f>
        <v>0</v>
      </c>
      <c r="EF80" s="43">
        <f t="shared" si="98"/>
        <v>0</v>
      </c>
      <c r="EG80" s="43">
        <f t="shared" si="98"/>
        <v>0</v>
      </c>
      <c r="EH80" s="43">
        <f t="shared" si="98"/>
        <v>0</v>
      </c>
      <c r="EI80" s="43">
        <f t="shared" si="98"/>
        <v>0</v>
      </c>
      <c r="EJ80" s="43">
        <f t="shared" si="98"/>
        <v>0</v>
      </c>
      <c r="EK80" s="43">
        <f t="shared" si="98"/>
        <v>0</v>
      </c>
      <c r="EL80" s="43">
        <f t="shared" si="98"/>
        <v>0</v>
      </c>
      <c r="EM80" s="43">
        <f t="shared" si="98"/>
        <v>0</v>
      </c>
      <c r="EN80" s="43">
        <f t="shared" si="98"/>
        <v>0</v>
      </c>
      <c r="EO80" s="43">
        <f t="shared" si="98"/>
        <v>0</v>
      </c>
      <c r="EP80" s="43">
        <f t="shared" si="98"/>
        <v>0</v>
      </c>
      <c r="EQ80" s="43">
        <f t="shared" si="98"/>
        <v>0</v>
      </c>
      <c r="ER80" s="43">
        <f t="shared" si="98"/>
        <v>0</v>
      </c>
      <c r="ES80" s="43">
        <f t="shared" si="98"/>
        <v>0</v>
      </c>
      <c r="ET80" s="43">
        <f t="shared" si="98"/>
        <v>0</v>
      </c>
      <c r="EU80" s="482"/>
      <c r="FA80" s="78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28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28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29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0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1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79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7"/>
        <v>Rhetoric</v>
      </c>
      <c r="C81" s="23">
        <f>READ!$BG$7</f>
        <v>0</v>
      </c>
      <c r="D81" s="23">
        <f>READ!$BG$60</f>
        <v>0</v>
      </c>
      <c r="E81" s="23">
        <f>READ!$BG$113</f>
        <v>0</v>
      </c>
      <c r="F81" s="23">
        <f>READ!$BG$166</f>
        <v>0</v>
      </c>
      <c r="G81" s="23">
        <f>READ!$BG$219</f>
        <v>0</v>
      </c>
      <c r="H81" s="23">
        <f>READ!$BG$272</f>
        <v>0</v>
      </c>
      <c r="I81" s="23">
        <f>READ!$BG$325</f>
        <v>0</v>
      </c>
      <c r="J81" s="23">
        <f>READ!$BG$378</f>
        <v>0</v>
      </c>
      <c r="K81" s="23">
        <f>READ!$BG$431</f>
        <v>0</v>
      </c>
      <c r="L81" s="23">
        <f>READ!$BG$484</f>
        <v>0</v>
      </c>
      <c r="M81" s="23">
        <f>READ!$BG$537</f>
        <v>0</v>
      </c>
      <c r="N81" s="23">
        <f>READ!$BG$590</f>
        <v>0</v>
      </c>
      <c r="O81" s="23">
        <f>READ!$BG$643</f>
        <v>0</v>
      </c>
      <c r="P81" s="23">
        <f>READ!$BG$696</f>
        <v>0</v>
      </c>
      <c r="Q81" s="23">
        <f>READ!$BG$749</f>
        <v>0</v>
      </c>
      <c r="R81" s="23">
        <f>READ!$BG$802</f>
        <v>0</v>
      </c>
      <c r="S81" s="23">
        <f>READ!$BG$855</f>
        <v>0</v>
      </c>
      <c r="T81" s="23">
        <f>READ!$BG$908</f>
        <v>0</v>
      </c>
      <c r="U81" s="23">
        <f>READ!$BG$961</f>
        <v>0</v>
      </c>
      <c r="V81" s="23">
        <f>READ!$BG$1014</f>
        <v>0</v>
      </c>
      <c r="W81" s="23">
        <f>READ!$BG$1067</f>
        <v>0</v>
      </c>
      <c r="X81" s="23">
        <f>READ!$BG$1120</f>
        <v>0</v>
      </c>
      <c r="Y81" s="23">
        <f>READ!$BG$1173</f>
        <v>0</v>
      </c>
      <c r="Z81" s="482"/>
      <c r="AA81" t="str">
        <f t="shared" si="64"/>
        <v>Parallelism</v>
      </c>
      <c r="AB81" s="23">
        <f>WRITE!$BQ$7</f>
        <v>0</v>
      </c>
      <c r="AC81" s="23">
        <f>WRITE!$BQ$83</f>
        <v>0</v>
      </c>
      <c r="AD81" s="23">
        <f>WRITE!$BQ$159</f>
        <v>0</v>
      </c>
      <c r="AE81" s="23">
        <f>WRITE!$BQ$235</f>
        <v>0</v>
      </c>
      <c r="AF81" s="23">
        <f>WRITE!$BQ$311</f>
        <v>0</v>
      </c>
      <c r="AG81" s="23">
        <f>WRITE!$BQ$387</f>
        <v>0</v>
      </c>
      <c r="AH81" s="23">
        <f>WRITE!$BQ$463</f>
        <v>0</v>
      </c>
      <c r="AI81" s="23">
        <f>WRITE!$BQ$539</f>
        <v>0</v>
      </c>
      <c r="AJ81" s="23">
        <f>WRITE!$BQ$615</f>
        <v>0</v>
      </c>
      <c r="AK81" s="23">
        <f>WRITE!$BQ$691</f>
        <v>0</v>
      </c>
      <c r="AL81" s="23">
        <f>WRITE!$BQ$767</f>
        <v>0</v>
      </c>
      <c r="AM81" s="23">
        <f>WRITE!$BQ$843</f>
        <v>0</v>
      </c>
      <c r="AN81" s="23">
        <f>WRITE!$BQ$919</f>
        <v>0</v>
      </c>
      <c r="AO81" s="23">
        <f>WRITE!$BQ$995</f>
        <v>0</v>
      </c>
      <c r="AP81" s="23">
        <f>WRITE!$BQ$1071</f>
        <v>0</v>
      </c>
      <c r="AQ81" s="23">
        <f>WRITE!$BQ$1147</f>
        <v>0</v>
      </c>
      <c r="AR81" s="23">
        <f>WRITE!$BQ$1223</f>
        <v>0</v>
      </c>
      <c r="AS81" s="23">
        <f>WRITE!$BQ$1299</f>
        <v>0</v>
      </c>
      <c r="AT81" s="23">
        <f>WRITE!$BQ$1375</f>
        <v>0</v>
      </c>
      <c r="AU81" s="23">
        <f>WRITE!$BQ$1451</f>
        <v>0</v>
      </c>
      <c r="AV81" s="23">
        <f>WRITE!$BQ$1527</f>
        <v>0</v>
      </c>
      <c r="AW81" s="23">
        <f>WRITE!$BQ$1603</f>
        <v>0</v>
      </c>
      <c r="AX81" s="23">
        <f>WRITE!$BQ$1679</f>
        <v>0</v>
      </c>
      <c r="AY81" s="482"/>
      <c r="AZ81" t="s">
        <v>466</v>
      </c>
      <c r="BA81" s="23">
        <f>MATH!BP75</f>
        <v>0</v>
      </c>
      <c r="BB81" s="23">
        <f>MATH!BP156</f>
        <v>0</v>
      </c>
      <c r="BC81" s="23">
        <f>MATH!BP237</f>
        <v>0</v>
      </c>
      <c r="BD81" s="23">
        <f>MATH!BP318</f>
        <v>0</v>
      </c>
      <c r="BE81" s="23">
        <f>MATH!BP399</f>
        <v>0</v>
      </c>
      <c r="BF81" s="23">
        <f>MATH!BP480</f>
        <v>0</v>
      </c>
      <c r="BG81" s="23">
        <f>MATH!BP561</f>
        <v>0</v>
      </c>
      <c r="BH81" s="23">
        <f>MATH!BP642</f>
        <v>0</v>
      </c>
      <c r="BI81" s="23">
        <f>MATH!BP723</f>
        <v>0</v>
      </c>
      <c r="BJ81" s="23">
        <f>MATH!BP804</f>
        <v>0</v>
      </c>
      <c r="BK81" s="23">
        <f>MATH!BP886</f>
        <v>0</v>
      </c>
      <c r="BL81" s="23">
        <f>MATH!BP966</f>
        <v>0</v>
      </c>
      <c r="BM81" s="23">
        <f>MATH!BP1047</f>
        <v>0</v>
      </c>
      <c r="BN81" s="23">
        <f>MATH!BP1128</f>
        <v>0</v>
      </c>
      <c r="BO81" s="23">
        <f>MATH!BP1209</f>
        <v>0</v>
      </c>
      <c r="BP81" s="23">
        <f>MATH!BP1290</f>
        <v>0</v>
      </c>
      <c r="BQ81" s="23">
        <f>MATH!BP1371</f>
        <v>0</v>
      </c>
      <c r="BR81" s="23">
        <f>MATH!BP1452</f>
        <v>0</v>
      </c>
      <c r="BS81" s="23">
        <f>MATH!BP1533</f>
        <v>0</v>
      </c>
      <c r="BT81" s="23">
        <f>MATH!BP1614</f>
        <v>0</v>
      </c>
      <c r="BU81" s="23">
        <f>MATH!BP1695</f>
        <v>0</v>
      </c>
      <c r="BV81" s="23">
        <f>MATH!BP1776</f>
        <v>0</v>
      </c>
      <c r="BW81" s="23">
        <f>MATH!BP1857</f>
        <v>0</v>
      </c>
      <c r="BX81" s="482"/>
      <c r="BY81" t="str">
        <f t="shared" si="73"/>
        <v>ACT First 10</v>
      </c>
      <c r="BZ81" s="25">
        <f>MATH!BP15</f>
        <v>0</v>
      </c>
      <c r="CA81" s="25">
        <f>MATH!BP96</f>
        <v>0</v>
      </c>
      <c r="CB81" s="25">
        <f>MATH!BP177</f>
        <v>0</v>
      </c>
      <c r="CC81" s="25">
        <f>MATH!BP259</f>
        <v>0</v>
      </c>
      <c r="CD81" s="25">
        <f>MATH!BP340</f>
        <v>0</v>
      </c>
      <c r="CE81" s="25">
        <f>MATH!BP421</f>
        <v>0</v>
      </c>
      <c r="CF81" s="25">
        <f>MATH!BP502</f>
        <v>0</v>
      </c>
      <c r="CG81" s="25">
        <f>MATH!BP583</f>
        <v>0</v>
      </c>
      <c r="CH81" s="25">
        <f>MATH!BP664</f>
        <v>0</v>
      </c>
      <c r="CI81" s="25">
        <f>MATH!BP745</f>
        <v>0</v>
      </c>
      <c r="CJ81" s="25">
        <f>MATH!BP826</f>
        <v>0</v>
      </c>
      <c r="CK81" s="25">
        <f>MATH!BP907</f>
        <v>0</v>
      </c>
      <c r="CL81" s="25">
        <f>MATH!BP988</f>
        <v>0</v>
      </c>
      <c r="CM81" s="25">
        <f>MATH!BP1069</f>
        <v>0</v>
      </c>
      <c r="CN81" s="25">
        <f>MATH!BP1150</f>
        <v>0</v>
      </c>
      <c r="CO81" s="25">
        <f>MATH!BP1231</f>
        <v>0</v>
      </c>
      <c r="CP81" s="25">
        <f>MATH!BP1312</f>
        <v>0</v>
      </c>
      <c r="CQ81" s="25">
        <f>MATH!BP1393</f>
        <v>0</v>
      </c>
      <c r="CR81" s="25">
        <f>MATH!BP1474</f>
        <v>0</v>
      </c>
      <c r="CS81" s="25">
        <f>MATH!BP1555</f>
        <v>0</v>
      </c>
      <c r="CT81" s="25">
        <f>MATH!BP1636</f>
        <v>0</v>
      </c>
      <c r="CU81" s="25">
        <f>MATH!BP1717</f>
        <v>0</v>
      </c>
      <c r="CV81" s="25">
        <f>MATH!BP1798</f>
        <v>0</v>
      </c>
      <c r="CW81" s="482"/>
      <c r="CX81" t="str">
        <f t="shared" si="74"/>
        <v>ACT First 10</v>
      </c>
      <c r="CY81" s="23">
        <f t="shared" si="75"/>
        <v>0</v>
      </c>
      <c r="CZ81" s="23">
        <f t="shared" si="76"/>
        <v>0</v>
      </c>
      <c r="DA81" s="23">
        <f t="shared" si="77"/>
        <v>0</v>
      </c>
      <c r="DB81" s="23">
        <f t="shared" si="78"/>
        <v>0</v>
      </c>
      <c r="DC81" s="23">
        <f t="shared" si="79"/>
        <v>0</v>
      </c>
      <c r="DD81" s="23">
        <f t="shared" si="80"/>
        <v>0</v>
      </c>
      <c r="DE81" s="23">
        <f t="shared" si="81"/>
        <v>0</v>
      </c>
      <c r="DF81" s="23">
        <f t="shared" si="82"/>
        <v>0</v>
      </c>
      <c r="DG81" s="23">
        <f t="shared" si="83"/>
        <v>0</v>
      </c>
      <c r="DH81" s="23">
        <f t="shared" si="84"/>
        <v>0</v>
      </c>
      <c r="DI81" s="23">
        <f t="shared" si="85"/>
        <v>0</v>
      </c>
      <c r="DJ81" s="23">
        <f t="shared" si="86"/>
        <v>0</v>
      </c>
      <c r="DK81" s="23">
        <f t="shared" si="87"/>
        <v>0</v>
      </c>
      <c r="DL81" s="23">
        <f t="shared" si="88"/>
        <v>0</v>
      </c>
      <c r="DM81" s="23">
        <f t="shared" si="89"/>
        <v>0</v>
      </c>
      <c r="DN81" s="23">
        <f t="shared" si="90"/>
        <v>0</v>
      </c>
      <c r="DO81" s="23">
        <f t="shared" si="91"/>
        <v>0</v>
      </c>
      <c r="DP81" s="23">
        <f t="shared" si="92"/>
        <v>0</v>
      </c>
      <c r="DQ81" s="23">
        <f t="shared" si="93"/>
        <v>0</v>
      </c>
      <c r="DR81" s="23">
        <f t="shared" si="94"/>
        <v>0</v>
      </c>
      <c r="DS81" s="23">
        <f t="shared" si="95"/>
        <v>0</v>
      </c>
      <c r="DT81" s="23">
        <f t="shared" si="96"/>
        <v>0</v>
      </c>
      <c r="DU81" s="23">
        <f t="shared" si="97"/>
        <v>0</v>
      </c>
      <c r="DV81" s="482"/>
      <c r="DW81" s="2" t="str">
        <f t="shared" si="71"/>
        <v>Interpreting Relations</v>
      </c>
      <c r="DX81" s="43">
        <f t="shared" si="69"/>
        <v>0</v>
      </c>
      <c r="DY81" s="43">
        <f t="shared" si="98"/>
        <v>0</v>
      </c>
      <c r="DZ81" s="43">
        <f t="shared" si="98"/>
        <v>0</v>
      </c>
      <c r="EA81" s="43">
        <f t="shared" si="98"/>
        <v>0</v>
      </c>
      <c r="EB81" s="43">
        <f t="shared" si="98"/>
        <v>0</v>
      </c>
      <c r="EC81" s="43">
        <f t="shared" si="98"/>
        <v>0</v>
      </c>
      <c r="ED81" s="43">
        <f t="shared" si="98"/>
        <v>0</v>
      </c>
      <c r="EE81" s="43">
        <f t="shared" si="98"/>
        <v>0</v>
      </c>
      <c r="EF81" s="43">
        <f t="shared" si="98"/>
        <v>0</v>
      </c>
      <c r="EG81" s="43">
        <f t="shared" si="98"/>
        <v>0</v>
      </c>
      <c r="EH81" s="43">
        <f t="shared" si="98"/>
        <v>0</v>
      </c>
      <c r="EI81" s="43">
        <f t="shared" si="98"/>
        <v>0</v>
      </c>
      <c r="EJ81" s="43">
        <f t="shared" si="98"/>
        <v>0</v>
      </c>
      <c r="EK81" s="43">
        <f t="shared" si="98"/>
        <v>0</v>
      </c>
      <c r="EL81" s="43">
        <f t="shared" si="98"/>
        <v>0</v>
      </c>
      <c r="EM81" s="43">
        <f t="shared" si="98"/>
        <v>0</v>
      </c>
      <c r="EN81" s="43">
        <f t="shared" si="98"/>
        <v>0</v>
      </c>
      <c r="EO81" s="43">
        <f t="shared" si="98"/>
        <v>0</v>
      </c>
      <c r="EP81" s="43">
        <f t="shared" si="98"/>
        <v>0</v>
      </c>
      <c r="EQ81" s="43">
        <f t="shared" si="98"/>
        <v>0</v>
      </c>
      <c r="ER81" s="43">
        <f t="shared" si="98"/>
        <v>0</v>
      </c>
      <c r="ES81" s="43">
        <f t="shared" si="98"/>
        <v>0</v>
      </c>
      <c r="ET81" s="43">
        <f t="shared" si="98"/>
        <v>0</v>
      </c>
      <c r="EU81" s="482"/>
      <c r="FA81" s="80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1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1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2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3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4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5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7"/>
        <v>Format Challenge</v>
      </c>
      <c r="C82" s="23">
        <f>READ!$BH$7</f>
        <v>0</v>
      </c>
      <c r="D82" s="23">
        <f>READ!$BH$60</f>
        <v>0</v>
      </c>
      <c r="E82" s="23">
        <f>READ!$BH$113</f>
        <v>0</v>
      </c>
      <c r="F82" s="23">
        <f>READ!$BH$166</f>
        <v>0</v>
      </c>
      <c r="G82" s="23">
        <f>READ!$BH$219</f>
        <v>0</v>
      </c>
      <c r="H82" s="23">
        <f>READ!$BH$272</f>
        <v>0</v>
      </c>
      <c r="I82" s="23">
        <f>READ!$BH$325</f>
        <v>0</v>
      </c>
      <c r="J82" s="23">
        <f>READ!$BH$378</f>
        <v>0</v>
      </c>
      <c r="K82" s="23">
        <f>READ!$BH$431</f>
        <v>0</v>
      </c>
      <c r="L82" s="23">
        <f>READ!$BH$484</f>
        <v>0</v>
      </c>
      <c r="M82" s="23">
        <f>READ!$BH$537</f>
        <v>0</v>
      </c>
      <c r="N82" s="23">
        <f>READ!$BH$590</f>
        <v>0</v>
      </c>
      <c r="O82" s="23">
        <f>READ!$BH$643</f>
        <v>0</v>
      </c>
      <c r="P82" s="23">
        <f>READ!$BH$696</f>
        <v>0</v>
      </c>
      <c r="Q82" s="23">
        <f>READ!$BH$749</f>
        <v>0</v>
      </c>
      <c r="R82" s="23">
        <f>READ!$BH$802</f>
        <v>0</v>
      </c>
      <c r="S82" s="23">
        <f>READ!$BH$855</f>
        <v>0</v>
      </c>
      <c r="T82" s="23">
        <f>READ!$BH$908</f>
        <v>0</v>
      </c>
      <c r="U82" s="23">
        <f>READ!$BH$961</f>
        <v>0</v>
      </c>
      <c r="V82" s="23">
        <f>READ!$BH$1014</f>
        <v>0</v>
      </c>
      <c r="W82" s="23">
        <f>READ!$BH$1067</f>
        <v>0</v>
      </c>
      <c r="X82" s="23">
        <f>READ!$BH$1120</f>
        <v>0</v>
      </c>
      <c r="Y82" s="23">
        <f>READ!$BH$1173</f>
        <v>0</v>
      </c>
      <c r="Z82" s="482"/>
      <c r="AA82" t="str">
        <f t="shared" si="64"/>
        <v>Transitions</v>
      </c>
      <c r="AB82" s="23">
        <f>WRITE!$BR$7</f>
        <v>0</v>
      </c>
      <c r="AC82" s="23">
        <f>WRITE!$BR$83</f>
        <v>0</v>
      </c>
      <c r="AD82" s="23">
        <f>WRITE!$BR$159</f>
        <v>0</v>
      </c>
      <c r="AE82" s="23">
        <f>WRITE!$BR$235</f>
        <v>0</v>
      </c>
      <c r="AF82" s="23">
        <f>WRITE!$BR$311</f>
        <v>0</v>
      </c>
      <c r="AG82" s="23">
        <f>WRITE!$BR$387</f>
        <v>0</v>
      </c>
      <c r="AH82" s="23">
        <f>WRITE!$BR$463</f>
        <v>0</v>
      </c>
      <c r="AI82" s="23">
        <f>WRITE!$BR$539</f>
        <v>0</v>
      </c>
      <c r="AJ82" s="23">
        <f>WRITE!$BR$615</f>
        <v>0</v>
      </c>
      <c r="AK82" s="23">
        <f>WRITE!$BR$691</f>
        <v>0</v>
      </c>
      <c r="AL82" s="23">
        <f>WRITE!$BR$767</f>
        <v>0</v>
      </c>
      <c r="AM82" s="23">
        <f>WRITE!$BR$843</f>
        <v>0</v>
      </c>
      <c r="AN82" s="23">
        <f>WRITE!$BR$919</f>
        <v>0</v>
      </c>
      <c r="AO82" s="23">
        <f>WRITE!$BR$995</f>
        <v>0</v>
      </c>
      <c r="AP82" s="23">
        <f>WRITE!$BR$1071</f>
        <v>0</v>
      </c>
      <c r="AQ82" s="23">
        <f>WRITE!$BR$1147</f>
        <v>0</v>
      </c>
      <c r="AR82" s="23">
        <f>WRITE!$BR$1223</f>
        <v>0</v>
      </c>
      <c r="AS82" s="23">
        <f>WRITE!$BR$1299</f>
        <v>0</v>
      </c>
      <c r="AT82" s="23">
        <f>WRITE!$BR$1375</f>
        <v>0</v>
      </c>
      <c r="AU82" s="23">
        <f>WRITE!$BR$1451</f>
        <v>0</v>
      </c>
      <c r="AV82" s="23">
        <f>WRITE!$BR$1527</f>
        <v>0</v>
      </c>
      <c r="AW82" s="23">
        <f>WRITE!$BR$1603</f>
        <v>0</v>
      </c>
      <c r="AX82" s="23">
        <f>WRITE!$BR$1679</f>
        <v>0</v>
      </c>
      <c r="AY82" s="482"/>
      <c r="AZ82" t="s">
        <v>467</v>
      </c>
      <c r="BA82" s="23">
        <f>MATH!BQ75</f>
        <v>0</v>
      </c>
      <c r="BB82" s="23">
        <f>MATH!BQ156</f>
        <v>0</v>
      </c>
      <c r="BC82" s="23">
        <f>MATH!BQ237</f>
        <v>0</v>
      </c>
      <c r="BD82" s="23">
        <f>MATH!BQ318</f>
        <v>0</v>
      </c>
      <c r="BE82" s="23">
        <f>MATH!BQ399</f>
        <v>0</v>
      </c>
      <c r="BF82" s="23">
        <f>MATH!BQ480</f>
        <v>0</v>
      </c>
      <c r="BG82" s="23">
        <f>MATH!BQ561</f>
        <v>0</v>
      </c>
      <c r="BH82" s="23">
        <f>MATH!BQ642</f>
        <v>0</v>
      </c>
      <c r="BI82" s="23">
        <f>MATH!BQ723</f>
        <v>0</v>
      </c>
      <c r="BJ82" s="23">
        <f>MATH!BQ804</f>
        <v>0</v>
      </c>
      <c r="BK82" s="23">
        <f>MATH!BQ886</f>
        <v>0</v>
      </c>
      <c r="BL82" s="23">
        <f>MATH!BQ966</f>
        <v>0</v>
      </c>
      <c r="BM82" s="23">
        <f>MATH!BQ1047</f>
        <v>0</v>
      </c>
      <c r="BN82" s="23">
        <f>MATH!BQ1128</f>
        <v>0</v>
      </c>
      <c r="BO82" s="23">
        <f>MATH!BQ1209</f>
        <v>0</v>
      </c>
      <c r="BP82" s="23">
        <f>MATH!BQ1290</f>
        <v>0</v>
      </c>
      <c r="BQ82" s="23">
        <f>MATH!BQ1371</f>
        <v>0</v>
      </c>
      <c r="BR82" s="23">
        <f>MATH!BQ1452</f>
        <v>0</v>
      </c>
      <c r="BS82" s="23">
        <f>MATH!BQ1533</f>
        <v>0</v>
      </c>
      <c r="BT82" s="23">
        <f>MATH!BQ1614</f>
        <v>0</v>
      </c>
      <c r="BU82" s="23">
        <f>MATH!BQ1695</f>
        <v>0</v>
      </c>
      <c r="BV82" s="23">
        <f>MATH!BQ1776</f>
        <v>0</v>
      </c>
      <c r="BW82" s="23">
        <f>MATH!BQ1857</f>
        <v>0</v>
      </c>
      <c r="BX82" s="482"/>
      <c r="BY82" t="str">
        <f t="shared" si="73"/>
        <v>ACT Last 10</v>
      </c>
      <c r="BZ82" s="25">
        <f>MATH!BQ15</f>
        <v>0</v>
      </c>
      <c r="CA82" s="25">
        <f>MATH!BQ96</f>
        <v>0</v>
      </c>
      <c r="CB82" s="25">
        <f>MATH!BQ177</f>
        <v>0</v>
      </c>
      <c r="CC82" s="25">
        <f>MATH!BQ259</f>
        <v>0</v>
      </c>
      <c r="CD82" s="25">
        <f>MATH!BQ340</f>
        <v>0</v>
      </c>
      <c r="CE82" s="25">
        <f>MATH!BQ421</f>
        <v>0</v>
      </c>
      <c r="CF82" s="25">
        <f>MATH!BQ502</f>
        <v>0</v>
      </c>
      <c r="CG82" s="25">
        <f>MATH!BQ583</f>
        <v>0</v>
      </c>
      <c r="CH82" s="25">
        <f>MATH!BQ664</f>
        <v>0</v>
      </c>
      <c r="CI82" s="25">
        <f>MATH!BQ745</f>
        <v>0</v>
      </c>
      <c r="CJ82" s="25">
        <f>MATH!BQ826</f>
        <v>0</v>
      </c>
      <c r="CK82" s="25">
        <f>MATH!BQ907</f>
        <v>0</v>
      </c>
      <c r="CL82" s="25">
        <f>MATH!BQ988</f>
        <v>0</v>
      </c>
      <c r="CM82" s="25">
        <f>MATH!BQ1069</f>
        <v>0</v>
      </c>
      <c r="CN82" s="25">
        <f>MATH!BQ1150</f>
        <v>0</v>
      </c>
      <c r="CO82" s="25">
        <f>MATH!BQ1231</f>
        <v>0</v>
      </c>
      <c r="CP82" s="25">
        <f>MATH!BQ1312</f>
        <v>0</v>
      </c>
      <c r="CQ82" s="25">
        <f>MATH!BQ1393</f>
        <v>0</v>
      </c>
      <c r="CR82" s="25">
        <f>MATH!BQ1474</f>
        <v>0</v>
      </c>
      <c r="CS82" s="25">
        <f>MATH!BQ1555</f>
        <v>0</v>
      </c>
      <c r="CT82" s="25">
        <f>MATH!BQ1636</f>
        <v>0</v>
      </c>
      <c r="CU82" s="25">
        <f>MATH!BQ1717</f>
        <v>0</v>
      </c>
      <c r="CV82" s="25">
        <f>MATH!BQ1798</f>
        <v>0</v>
      </c>
      <c r="CW82" s="482"/>
      <c r="CX82" t="str">
        <f t="shared" si="74"/>
        <v>ACT Last 10</v>
      </c>
      <c r="CY82" s="23">
        <f t="shared" si="75"/>
        <v>0</v>
      </c>
      <c r="CZ82" s="23">
        <f t="shared" si="76"/>
        <v>0</v>
      </c>
      <c r="DA82" s="23">
        <f t="shared" si="77"/>
        <v>0</v>
      </c>
      <c r="DB82" s="23">
        <f t="shared" si="78"/>
        <v>0</v>
      </c>
      <c r="DC82" s="23">
        <f t="shared" si="79"/>
        <v>0</v>
      </c>
      <c r="DD82" s="23">
        <f t="shared" si="80"/>
        <v>0</v>
      </c>
      <c r="DE82" s="23">
        <f t="shared" si="81"/>
        <v>0</v>
      </c>
      <c r="DF82" s="23">
        <f t="shared" si="82"/>
        <v>0</v>
      </c>
      <c r="DG82" s="23">
        <f t="shared" si="83"/>
        <v>0</v>
      </c>
      <c r="DH82" s="23">
        <f t="shared" si="84"/>
        <v>0</v>
      </c>
      <c r="DI82" s="23">
        <f t="shared" si="85"/>
        <v>0</v>
      </c>
      <c r="DJ82" s="23">
        <f t="shared" si="86"/>
        <v>0</v>
      </c>
      <c r="DK82" s="23">
        <f t="shared" si="87"/>
        <v>0</v>
      </c>
      <c r="DL82" s="23">
        <f t="shared" si="88"/>
        <v>0</v>
      </c>
      <c r="DM82" s="23">
        <f t="shared" si="89"/>
        <v>0</v>
      </c>
      <c r="DN82" s="23">
        <f t="shared" si="90"/>
        <v>0</v>
      </c>
      <c r="DO82" s="23">
        <f t="shared" si="91"/>
        <v>0</v>
      </c>
      <c r="DP82" s="23">
        <f t="shared" si="92"/>
        <v>0</v>
      </c>
      <c r="DQ82" s="23">
        <f t="shared" si="93"/>
        <v>0</v>
      </c>
      <c r="DR82" s="23">
        <f t="shared" si="94"/>
        <v>0</v>
      </c>
      <c r="DS82" s="23">
        <f t="shared" si="95"/>
        <v>0</v>
      </c>
      <c r="DT82" s="23">
        <f t="shared" si="96"/>
        <v>0</v>
      </c>
      <c r="DU82" s="23">
        <f t="shared" si="97"/>
        <v>0</v>
      </c>
      <c r="DV82" s="482"/>
      <c r="DW82" s="2" t="str">
        <f t="shared" si="71"/>
        <v>Interpolation / Extrapolation</v>
      </c>
      <c r="DX82" s="43">
        <f t="shared" si="69"/>
        <v>0</v>
      </c>
      <c r="DY82" s="43">
        <f t="shared" si="98"/>
        <v>0</v>
      </c>
      <c r="DZ82" s="43">
        <f t="shared" si="98"/>
        <v>0</v>
      </c>
      <c r="EA82" s="43">
        <f t="shared" si="98"/>
        <v>0</v>
      </c>
      <c r="EB82" s="43">
        <f t="shared" si="98"/>
        <v>0</v>
      </c>
      <c r="EC82" s="43">
        <f t="shared" si="98"/>
        <v>0</v>
      </c>
      <c r="ED82" s="43">
        <f t="shared" si="98"/>
        <v>0</v>
      </c>
      <c r="EE82" s="43">
        <f t="shared" si="98"/>
        <v>0</v>
      </c>
      <c r="EF82" s="43">
        <f t="shared" si="98"/>
        <v>0</v>
      </c>
      <c r="EG82" s="43">
        <f t="shared" si="98"/>
        <v>0</v>
      </c>
      <c r="EH82" s="43">
        <f t="shared" si="98"/>
        <v>0</v>
      </c>
      <c r="EI82" s="43">
        <f t="shared" si="98"/>
        <v>0</v>
      </c>
      <c r="EJ82" s="43">
        <f t="shared" si="98"/>
        <v>0</v>
      </c>
      <c r="EK82" s="43">
        <f t="shared" si="98"/>
        <v>0</v>
      </c>
      <c r="EL82" s="43">
        <f t="shared" si="98"/>
        <v>0</v>
      </c>
      <c r="EM82" s="43">
        <f t="shared" si="98"/>
        <v>0</v>
      </c>
      <c r="EN82" s="43">
        <f t="shared" si="98"/>
        <v>0</v>
      </c>
      <c r="EO82" s="43">
        <f t="shared" si="98"/>
        <v>0</v>
      </c>
      <c r="EP82" s="43">
        <f t="shared" si="98"/>
        <v>0</v>
      </c>
      <c r="EQ82" s="43">
        <f t="shared" si="98"/>
        <v>0</v>
      </c>
      <c r="ER82" s="43">
        <f t="shared" si="98"/>
        <v>0</v>
      </c>
      <c r="ES82" s="43">
        <f t="shared" si="98"/>
        <v>0</v>
      </c>
      <c r="ET82" s="43">
        <f t="shared" si="98"/>
        <v>0</v>
      </c>
      <c r="EU82" s="482"/>
      <c r="FB82" s="66"/>
      <c r="FC82" s="66"/>
      <c r="FD82" s="66"/>
      <c r="FE82" s="68"/>
      <c r="FF82" s="69"/>
      <c r="FG82" s="18"/>
    </row>
    <row r="83" spans="2:163" x14ac:dyDescent="0.45">
      <c r="B83" t="str">
        <f t="shared" si="67"/>
        <v>Followup</v>
      </c>
      <c r="C83" s="23">
        <f>READ!$BI$7</f>
        <v>0</v>
      </c>
      <c r="D83" s="23">
        <f>READ!$BI$60</f>
        <v>0</v>
      </c>
      <c r="E83" s="23">
        <f>READ!$BI$113</f>
        <v>0</v>
      </c>
      <c r="F83" s="23">
        <f>READ!$BI$166</f>
        <v>0</v>
      </c>
      <c r="G83" s="23">
        <f>READ!$BI$219</f>
        <v>0</v>
      </c>
      <c r="H83" s="23">
        <f>READ!$BI$272</f>
        <v>0</v>
      </c>
      <c r="I83" s="23">
        <f>READ!$BI$325</f>
        <v>0</v>
      </c>
      <c r="J83" s="23">
        <f>READ!$BI$378</f>
        <v>0</v>
      </c>
      <c r="K83" s="23">
        <f>READ!$BI$431</f>
        <v>0</v>
      </c>
      <c r="L83" s="23">
        <f>READ!$BI$484</f>
        <v>0</v>
      </c>
      <c r="M83" s="23">
        <f>READ!$BI$537</f>
        <v>0</v>
      </c>
      <c r="N83" s="23">
        <f>READ!$BI$590</f>
        <v>0</v>
      </c>
      <c r="O83" s="23">
        <f>READ!$BI$643</f>
        <v>0</v>
      </c>
      <c r="P83" s="23">
        <f>READ!$BI$696</f>
        <v>0</v>
      </c>
      <c r="Q83" s="23">
        <f>READ!$BI$749</f>
        <v>0</v>
      </c>
      <c r="R83" s="23">
        <f>READ!$BI$802</f>
        <v>0</v>
      </c>
      <c r="S83" s="23">
        <f>READ!$BI$855</f>
        <v>0</v>
      </c>
      <c r="T83" s="23">
        <f>READ!$BI$908</f>
        <v>0</v>
      </c>
      <c r="U83" s="23">
        <f>READ!$BI$961</f>
        <v>0</v>
      </c>
      <c r="V83" s="23">
        <f>READ!$BI$1014</f>
        <v>0</v>
      </c>
      <c r="W83" s="23">
        <f>READ!$BI$1067</f>
        <v>0</v>
      </c>
      <c r="X83" s="23">
        <f>READ!$BI$1120</f>
        <v>0</v>
      </c>
      <c r="Y83" s="23">
        <f>READ!$BI$1173</f>
        <v>0</v>
      </c>
      <c r="Z83" s="482"/>
      <c r="AA83" t="str">
        <f t="shared" si="64"/>
        <v>Word Choice</v>
      </c>
      <c r="AB83" s="23">
        <f>WRITE!$BS$7</f>
        <v>0</v>
      </c>
      <c r="AC83" s="23">
        <f>WRITE!$BS$83</f>
        <v>0</v>
      </c>
      <c r="AD83" s="23">
        <f>WRITE!$BS$159</f>
        <v>0</v>
      </c>
      <c r="AE83" s="23">
        <f>WRITE!$BS$235</f>
        <v>0</v>
      </c>
      <c r="AF83" s="23">
        <f>WRITE!$BS$311</f>
        <v>0</v>
      </c>
      <c r="AG83" s="23">
        <f>WRITE!$BS$387</f>
        <v>0</v>
      </c>
      <c r="AH83" s="23">
        <f>WRITE!$BS$463</f>
        <v>0</v>
      </c>
      <c r="AI83" s="23">
        <f>WRITE!$BS$539</f>
        <v>0</v>
      </c>
      <c r="AJ83" s="23">
        <f>WRITE!$BS$615</f>
        <v>0</v>
      </c>
      <c r="AK83" s="23">
        <f>WRITE!$BS$691</f>
        <v>0</v>
      </c>
      <c r="AL83" s="23">
        <f>WRITE!$BS$767</f>
        <v>0</v>
      </c>
      <c r="AM83" s="23">
        <f>WRITE!$BS$843</f>
        <v>0</v>
      </c>
      <c r="AN83" s="23">
        <f>WRITE!$BS$919</f>
        <v>0</v>
      </c>
      <c r="AO83" s="23">
        <f>WRITE!$BS$995</f>
        <v>0</v>
      </c>
      <c r="AP83" s="23">
        <f>WRITE!$BS$1071</f>
        <v>0</v>
      </c>
      <c r="AQ83" s="23">
        <f>WRITE!$BS$1147</f>
        <v>0</v>
      </c>
      <c r="AR83" s="23">
        <f>WRITE!$BS$1223</f>
        <v>0</v>
      </c>
      <c r="AS83" s="23">
        <f>WRITE!$BS$1299</f>
        <v>0</v>
      </c>
      <c r="AT83" s="23">
        <f>WRITE!$BS$1375</f>
        <v>0</v>
      </c>
      <c r="AU83" s="23">
        <f>WRITE!$BS$1451</f>
        <v>0</v>
      </c>
      <c r="AV83" s="23">
        <f>WRITE!$BS$1527</f>
        <v>0</v>
      </c>
      <c r="AW83" s="23">
        <f>WRITE!$BS$1603</f>
        <v>0</v>
      </c>
      <c r="AX83" s="23">
        <f>WRITE!$BS$1679</f>
        <v>0</v>
      </c>
      <c r="AY83" s="482"/>
      <c r="AZ83" t="s">
        <v>468</v>
      </c>
      <c r="BA83" s="23">
        <f>MATH!BR75</f>
        <v>0</v>
      </c>
      <c r="BB83" s="23">
        <f>MATH!BR156</f>
        <v>0</v>
      </c>
      <c r="BC83" s="23">
        <f>MATH!BR237</f>
        <v>0</v>
      </c>
      <c r="BD83" s="23">
        <f>MATH!BR318</f>
        <v>0</v>
      </c>
      <c r="BE83" s="23">
        <f>MATH!BR399</f>
        <v>0</v>
      </c>
      <c r="BF83" s="23">
        <f>MATH!BR480</f>
        <v>0</v>
      </c>
      <c r="BG83" s="23">
        <f>MATH!BR561</f>
        <v>0</v>
      </c>
      <c r="BH83" s="23">
        <f>MATH!BR642</f>
        <v>0</v>
      </c>
      <c r="BI83" s="23">
        <f>MATH!BR723</f>
        <v>0</v>
      </c>
      <c r="BJ83" s="23">
        <f>MATH!BR804</f>
        <v>0</v>
      </c>
      <c r="BK83" s="23">
        <f>MATH!BR886</f>
        <v>0</v>
      </c>
      <c r="BL83" s="23">
        <f>MATH!BR966</f>
        <v>0</v>
      </c>
      <c r="BM83" s="23">
        <f>MATH!BR1047</f>
        <v>0</v>
      </c>
      <c r="BN83" s="23">
        <f>MATH!BR1128</f>
        <v>0</v>
      </c>
      <c r="BO83" s="23">
        <f>MATH!BR1209</f>
        <v>0</v>
      </c>
      <c r="BP83" s="23">
        <f>MATH!BR1290</f>
        <v>0</v>
      </c>
      <c r="BQ83" s="23">
        <f>MATH!BR1371</f>
        <v>0</v>
      </c>
      <c r="BR83" s="23">
        <f>MATH!BR1452</f>
        <v>0</v>
      </c>
      <c r="BS83" s="23">
        <f>MATH!BR1533</f>
        <v>0</v>
      </c>
      <c r="BT83" s="23">
        <f>MATH!BR1614</f>
        <v>0</v>
      </c>
      <c r="BU83" s="23">
        <f>MATH!BR1695</f>
        <v>0</v>
      </c>
      <c r="BV83" s="23">
        <f>MATH!BR1776</f>
        <v>0</v>
      </c>
      <c r="BW83" s="23">
        <f>MATH!BR1857</f>
        <v>0</v>
      </c>
      <c r="BX83" s="482"/>
      <c r="BY83" t="str">
        <f t="shared" si="73"/>
        <v>ACT Rest</v>
      </c>
      <c r="BZ83" s="25">
        <f>MATH!BR15</f>
        <v>0</v>
      </c>
      <c r="CA83" s="25">
        <f>MATH!BR96</f>
        <v>0</v>
      </c>
      <c r="CB83" s="25">
        <f>MATH!BR177</f>
        <v>0</v>
      </c>
      <c r="CC83" s="25">
        <f>MATH!BR259</f>
        <v>0</v>
      </c>
      <c r="CD83" s="25">
        <f>MATH!BR340</f>
        <v>0</v>
      </c>
      <c r="CE83" s="25">
        <f>MATH!BR421</f>
        <v>0</v>
      </c>
      <c r="CF83" s="25">
        <f>MATH!BR502</f>
        <v>0</v>
      </c>
      <c r="CG83" s="25">
        <f>MATH!BR583</f>
        <v>0</v>
      </c>
      <c r="CH83" s="25">
        <f>MATH!BR664</f>
        <v>0</v>
      </c>
      <c r="CI83" s="25">
        <f>MATH!BR745</f>
        <v>0</v>
      </c>
      <c r="CJ83" s="25">
        <f>MATH!BR826</f>
        <v>0</v>
      </c>
      <c r="CK83" s="25">
        <f>MATH!BR907</f>
        <v>0</v>
      </c>
      <c r="CL83" s="25">
        <f>MATH!BR988</f>
        <v>0</v>
      </c>
      <c r="CM83" s="25">
        <f>MATH!BR1069</f>
        <v>0</v>
      </c>
      <c r="CN83" s="25">
        <f>MATH!BR1150</f>
        <v>0</v>
      </c>
      <c r="CO83" s="25">
        <f>MATH!BR1231</f>
        <v>0</v>
      </c>
      <c r="CP83" s="25">
        <f>MATH!BR1312</f>
        <v>0</v>
      </c>
      <c r="CQ83" s="25">
        <f>MATH!BR1393</f>
        <v>0</v>
      </c>
      <c r="CR83" s="25">
        <f>MATH!BR1474</f>
        <v>0</v>
      </c>
      <c r="CS83" s="25">
        <f>MATH!BR1555</f>
        <v>0</v>
      </c>
      <c r="CT83" s="25">
        <f>MATH!BR1636</f>
        <v>0</v>
      </c>
      <c r="CU83" s="25">
        <f>MATH!BR1717</f>
        <v>0</v>
      </c>
      <c r="CV83" s="25">
        <f>MATH!BR1798</f>
        <v>0</v>
      </c>
      <c r="CW83" s="482"/>
      <c r="CX83" t="str">
        <f t="shared" si="74"/>
        <v>ACT Rest</v>
      </c>
      <c r="CY83" s="23">
        <f t="shared" si="75"/>
        <v>0</v>
      </c>
      <c r="CZ83" s="23">
        <f t="shared" si="76"/>
        <v>0</v>
      </c>
      <c r="DA83" s="23">
        <f t="shared" si="77"/>
        <v>0</v>
      </c>
      <c r="DB83" s="23">
        <f t="shared" si="78"/>
        <v>0</v>
      </c>
      <c r="DC83" s="23">
        <f t="shared" si="79"/>
        <v>0</v>
      </c>
      <c r="DD83" s="23">
        <f t="shared" si="80"/>
        <v>0</v>
      </c>
      <c r="DE83" s="23">
        <f t="shared" si="81"/>
        <v>0</v>
      </c>
      <c r="DF83" s="23">
        <f t="shared" si="82"/>
        <v>0</v>
      </c>
      <c r="DG83" s="23">
        <f t="shared" si="83"/>
        <v>0</v>
      </c>
      <c r="DH83" s="23">
        <f t="shared" si="84"/>
        <v>0</v>
      </c>
      <c r="DI83" s="23">
        <f t="shared" si="85"/>
        <v>0</v>
      </c>
      <c r="DJ83" s="23">
        <f t="shared" si="86"/>
        <v>0</v>
      </c>
      <c r="DK83" s="23">
        <f t="shared" si="87"/>
        <v>0</v>
      </c>
      <c r="DL83" s="23">
        <f t="shared" si="88"/>
        <v>0</v>
      </c>
      <c r="DM83" s="23">
        <f t="shared" si="89"/>
        <v>0</v>
      </c>
      <c r="DN83" s="23">
        <f t="shared" si="90"/>
        <v>0</v>
      </c>
      <c r="DO83" s="23">
        <f t="shared" si="91"/>
        <v>0</v>
      </c>
      <c r="DP83" s="23">
        <f t="shared" si="92"/>
        <v>0</v>
      </c>
      <c r="DQ83" s="23">
        <f t="shared" si="93"/>
        <v>0</v>
      </c>
      <c r="DR83" s="23">
        <f t="shared" si="94"/>
        <v>0</v>
      </c>
      <c r="DS83" s="23">
        <f t="shared" si="95"/>
        <v>0</v>
      </c>
      <c r="DT83" s="23">
        <f t="shared" si="96"/>
        <v>0</v>
      </c>
      <c r="DU83" s="23">
        <f t="shared" si="97"/>
        <v>0</v>
      </c>
      <c r="DV83" s="482"/>
      <c r="DW83" s="2" t="str">
        <f t="shared" si="71"/>
        <v>Foundational Knowledge</v>
      </c>
      <c r="DX83" s="43">
        <f t="shared" si="69"/>
        <v>0</v>
      </c>
      <c r="DY83" s="43">
        <f t="shared" si="98"/>
        <v>0</v>
      </c>
      <c r="DZ83" s="43">
        <f t="shared" si="98"/>
        <v>0</v>
      </c>
      <c r="EA83" s="43">
        <f t="shared" si="98"/>
        <v>0</v>
      </c>
      <c r="EB83" s="43">
        <f t="shared" si="98"/>
        <v>0</v>
      </c>
      <c r="EC83" s="43">
        <f t="shared" si="98"/>
        <v>0</v>
      </c>
      <c r="ED83" s="43">
        <f t="shared" si="98"/>
        <v>0</v>
      </c>
      <c r="EE83" s="43">
        <f t="shared" si="98"/>
        <v>0</v>
      </c>
      <c r="EF83" s="43">
        <f t="shared" si="98"/>
        <v>0</v>
      </c>
      <c r="EG83" s="43">
        <f t="shared" si="98"/>
        <v>0</v>
      </c>
      <c r="EH83" s="43">
        <f t="shared" si="98"/>
        <v>0</v>
      </c>
      <c r="EI83" s="43">
        <f t="shared" si="98"/>
        <v>0</v>
      </c>
      <c r="EJ83" s="43">
        <f t="shared" si="98"/>
        <v>0</v>
      </c>
      <c r="EK83" s="43">
        <f t="shared" si="98"/>
        <v>0</v>
      </c>
      <c r="EL83" s="43">
        <f t="shared" si="98"/>
        <v>0</v>
      </c>
      <c r="EM83" s="43">
        <f t="shared" si="98"/>
        <v>0</v>
      </c>
      <c r="EN83" s="43">
        <f t="shared" si="98"/>
        <v>0</v>
      </c>
      <c r="EO83" s="43">
        <f t="shared" si="98"/>
        <v>0</v>
      </c>
      <c r="EP83" s="43">
        <f t="shared" si="98"/>
        <v>0</v>
      </c>
      <c r="EQ83" s="43">
        <f t="shared" si="98"/>
        <v>0</v>
      </c>
      <c r="ER83" s="43">
        <f t="shared" si="98"/>
        <v>0</v>
      </c>
      <c r="ES83" s="43">
        <f t="shared" si="98"/>
        <v>0</v>
      </c>
      <c r="ET83" s="43">
        <f t="shared" si="98"/>
        <v>0</v>
      </c>
      <c r="EU83" s="482"/>
      <c r="FA83" s="16" t="s">
        <v>323</v>
      </c>
    </row>
    <row r="84" spans="2:163" ht="15" customHeight="1" x14ac:dyDescent="0.45">
      <c r="B84" t="str">
        <f t="shared" si="67"/>
        <v>Pre-Followup</v>
      </c>
      <c r="C84" s="23">
        <f>READ!$BJ$7</f>
        <v>0</v>
      </c>
      <c r="D84" s="23">
        <f>READ!$BJ$60</f>
        <v>0</v>
      </c>
      <c r="E84" s="23">
        <f>READ!$BJ$113</f>
        <v>0</v>
      </c>
      <c r="F84" s="23">
        <f>READ!$BJ$166</f>
        <v>0</v>
      </c>
      <c r="G84" s="23">
        <f>READ!$BJ$219</f>
        <v>0</v>
      </c>
      <c r="H84" s="23">
        <f>READ!$BJ$272</f>
        <v>0</v>
      </c>
      <c r="I84" s="23">
        <f>READ!$BJ$325</f>
        <v>0</v>
      </c>
      <c r="J84" s="23">
        <f>READ!$BJ$378</f>
        <v>0</v>
      </c>
      <c r="K84" s="23">
        <f>READ!$BJ$431</f>
        <v>0</v>
      </c>
      <c r="L84" s="23">
        <f>READ!$BJ$484</f>
        <v>0</v>
      </c>
      <c r="M84" s="23">
        <f>READ!$BJ$537</f>
        <v>0</v>
      </c>
      <c r="N84" s="23">
        <f>READ!$BJ$590</f>
        <v>0</v>
      </c>
      <c r="O84" s="23">
        <f>READ!$BJ$643</f>
        <v>0</v>
      </c>
      <c r="P84" s="23">
        <f>READ!$BJ$696</f>
        <v>0</v>
      </c>
      <c r="Q84" s="23">
        <f>READ!$BJ$749</f>
        <v>0</v>
      </c>
      <c r="R84" s="23">
        <f>READ!$BJ$802</f>
        <v>0</v>
      </c>
      <c r="S84" s="23">
        <f>READ!$BJ$855</f>
        <v>0</v>
      </c>
      <c r="T84" s="23">
        <f>READ!$BJ$908</f>
        <v>0</v>
      </c>
      <c r="U84" s="23">
        <f>READ!$BJ$961</f>
        <v>0</v>
      </c>
      <c r="V84" s="23">
        <f>READ!$BJ$1014</f>
        <v>0</v>
      </c>
      <c r="W84" s="23">
        <f>READ!$BJ$1067</f>
        <v>0</v>
      </c>
      <c r="X84" s="23">
        <f>READ!$BJ$1120</f>
        <v>0</v>
      </c>
      <c r="Y84" s="23">
        <f>READ!$BJ$1173</f>
        <v>0</v>
      </c>
      <c r="Z84" s="482"/>
      <c r="AA84" t="str">
        <f t="shared" si="64"/>
        <v>SAT First 10</v>
      </c>
      <c r="AB84" s="23">
        <f>IF(ISNUMBER(SEARCH("S",AB$4)),10,0)</f>
        <v>0</v>
      </c>
      <c r="AC84" s="23">
        <f t="shared" ref="AC84:AX85" si="99">IF(ISNUMBER(SEARCH("S",AC$4)),10,0)</f>
        <v>0</v>
      </c>
      <c r="AD84" s="23">
        <f t="shared" si="99"/>
        <v>0</v>
      </c>
      <c r="AE84" s="23">
        <f t="shared" si="99"/>
        <v>0</v>
      </c>
      <c r="AF84" s="23">
        <f t="shared" si="99"/>
        <v>0</v>
      </c>
      <c r="AG84" s="23">
        <f t="shared" si="99"/>
        <v>0</v>
      </c>
      <c r="AH84" s="23">
        <f t="shared" si="99"/>
        <v>0</v>
      </c>
      <c r="AI84" s="23">
        <f t="shared" si="99"/>
        <v>0</v>
      </c>
      <c r="AJ84" s="23">
        <f t="shared" si="99"/>
        <v>0</v>
      </c>
      <c r="AK84" s="23">
        <f t="shared" si="99"/>
        <v>0</v>
      </c>
      <c r="AL84" s="23">
        <f t="shared" si="99"/>
        <v>0</v>
      </c>
      <c r="AM84" s="23">
        <f t="shared" si="99"/>
        <v>0</v>
      </c>
      <c r="AN84" s="23">
        <f t="shared" si="99"/>
        <v>0</v>
      </c>
      <c r="AO84" s="23">
        <f t="shared" si="99"/>
        <v>0</v>
      </c>
      <c r="AP84" s="23">
        <f t="shared" si="99"/>
        <v>0</v>
      </c>
      <c r="AQ84" s="23">
        <f t="shared" si="99"/>
        <v>0</v>
      </c>
      <c r="AR84" s="23">
        <f t="shared" si="99"/>
        <v>0</v>
      </c>
      <c r="AS84" s="23">
        <f t="shared" si="99"/>
        <v>0</v>
      </c>
      <c r="AT84" s="23">
        <f t="shared" si="99"/>
        <v>0</v>
      </c>
      <c r="AU84" s="23">
        <f t="shared" si="99"/>
        <v>0</v>
      </c>
      <c r="AV84" s="23">
        <f t="shared" si="99"/>
        <v>0</v>
      </c>
      <c r="AW84" s="23">
        <f t="shared" si="99"/>
        <v>0</v>
      </c>
      <c r="AX84" s="23">
        <f t="shared" si="99"/>
        <v>0</v>
      </c>
      <c r="AY84" s="482"/>
      <c r="AZ84" t="s">
        <v>480</v>
      </c>
      <c r="BA84" s="23">
        <f>MATH!BS75</f>
        <v>0</v>
      </c>
      <c r="BB84" s="23">
        <f>MATH!BS156</f>
        <v>0</v>
      </c>
      <c r="BC84" s="23">
        <f>MATH!BS237</f>
        <v>0</v>
      </c>
      <c r="BD84" s="23">
        <f>MATH!BS318</f>
        <v>0</v>
      </c>
      <c r="BE84" s="23">
        <f>MATH!BS399</f>
        <v>0</v>
      </c>
      <c r="BF84" s="23">
        <f>MATH!BS480</f>
        <v>0</v>
      </c>
      <c r="BG84" s="23">
        <f>MATH!BS561</f>
        <v>0</v>
      </c>
      <c r="BH84" s="23">
        <f>MATH!BS642</f>
        <v>0</v>
      </c>
      <c r="BI84" s="23">
        <f>MATH!BS723</f>
        <v>0</v>
      </c>
      <c r="BJ84" s="23">
        <f>MATH!BS804</f>
        <v>0</v>
      </c>
      <c r="BK84" s="23">
        <f>MATH!BS886</f>
        <v>0</v>
      </c>
      <c r="BL84" s="23">
        <f>MATH!BS966</f>
        <v>0</v>
      </c>
      <c r="BM84" s="23">
        <f>MATH!BS1047</f>
        <v>0</v>
      </c>
      <c r="BN84" s="23">
        <f>MATH!BS1128</f>
        <v>0</v>
      </c>
      <c r="BO84" s="23">
        <f>MATH!BS1209</f>
        <v>0</v>
      </c>
      <c r="BP84" s="23">
        <f>MATH!BS1290</f>
        <v>0</v>
      </c>
      <c r="BQ84" s="23">
        <f>MATH!BS1371</f>
        <v>0</v>
      </c>
      <c r="BR84" s="23">
        <f>MATH!BS1452</f>
        <v>0</v>
      </c>
      <c r="BS84" s="23">
        <f>MATH!BS1533</f>
        <v>0</v>
      </c>
      <c r="BT84" s="23">
        <f>MATH!BS1614</f>
        <v>0</v>
      </c>
      <c r="BU84" s="23">
        <f>MATH!BS1695</f>
        <v>0</v>
      </c>
      <c r="BV84" s="23">
        <f>MATH!BS1776</f>
        <v>0</v>
      </c>
      <c r="BW84" s="23">
        <f>MATH!BS1857</f>
        <v>0</v>
      </c>
      <c r="BX84" s="482"/>
      <c r="BY84" t="str">
        <f t="shared" si="73"/>
        <v>ACT Easy</v>
      </c>
      <c r="BZ84" s="25">
        <f>MATH!BS15</f>
        <v>0</v>
      </c>
      <c r="CA84" s="25">
        <f>MATH!BS96</f>
        <v>0</v>
      </c>
      <c r="CB84" s="25">
        <f>MATH!BS177</f>
        <v>0</v>
      </c>
      <c r="CC84" s="25">
        <f>MATH!BS259</f>
        <v>0</v>
      </c>
      <c r="CD84" s="25">
        <f>MATH!BS340</f>
        <v>0</v>
      </c>
      <c r="CE84" s="25">
        <f>MATH!BS421</f>
        <v>0</v>
      </c>
      <c r="CF84" s="25">
        <f>MATH!BS502</f>
        <v>0</v>
      </c>
      <c r="CG84" s="25">
        <f>MATH!BS583</f>
        <v>0</v>
      </c>
      <c r="CH84" s="25">
        <f>MATH!BS664</f>
        <v>0</v>
      </c>
      <c r="CI84" s="25">
        <f>MATH!BS745</f>
        <v>0</v>
      </c>
      <c r="CJ84" s="25">
        <f>MATH!BS826</f>
        <v>0</v>
      </c>
      <c r="CK84" s="25">
        <f>MATH!BS907</f>
        <v>0</v>
      </c>
      <c r="CL84" s="25">
        <f>MATH!BS988</f>
        <v>0</v>
      </c>
      <c r="CM84" s="25">
        <f>MATH!BS1069</f>
        <v>0</v>
      </c>
      <c r="CN84" s="25">
        <f>MATH!BS1150</f>
        <v>0</v>
      </c>
      <c r="CO84" s="25">
        <f>MATH!BS1231</f>
        <v>0</v>
      </c>
      <c r="CP84" s="25">
        <f>MATH!BS1312</f>
        <v>0</v>
      </c>
      <c r="CQ84" s="25">
        <f>MATH!BS1393</f>
        <v>0</v>
      </c>
      <c r="CR84" s="25">
        <f>MATH!BS1474</f>
        <v>0</v>
      </c>
      <c r="CS84" s="25">
        <f>MATH!BS1555</f>
        <v>0</v>
      </c>
      <c r="CT84" s="25">
        <f>MATH!BS1636</f>
        <v>0</v>
      </c>
      <c r="CU84" s="25">
        <f>MATH!BS1717</f>
        <v>0</v>
      </c>
      <c r="CV84" s="25">
        <f>MATH!BS1798</f>
        <v>0</v>
      </c>
      <c r="CW84" s="482"/>
      <c r="CX84" t="str">
        <f t="shared" si="74"/>
        <v>ACT Easy</v>
      </c>
      <c r="CY84" s="23">
        <f t="shared" si="75"/>
        <v>0</v>
      </c>
      <c r="CZ84" s="23">
        <f t="shared" si="76"/>
        <v>0</v>
      </c>
      <c r="DA84" s="23">
        <f t="shared" si="77"/>
        <v>0</v>
      </c>
      <c r="DB84" s="23">
        <f t="shared" si="78"/>
        <v>0</v>
      </c>
      <c r="DC84" s="23">
        <f t="shared" si="79"/>
        <v>0</v>
      </c>
      <c r="DD84" s="23">
        <f t="shared" si="80"/>
        <v>0</v>
      </c>
      <c r="DE84" s="23">
        <f t="shared" si="81"/>
        <v>0</v>
      </c>
      <c r="DF84" s="23">
        <f t="shared" si="82"/>
        <v>0</v>
      </c>
      <c r="DG84" s="23">
        <f t="shared" si="83"/>
        <v>0</v>
      </c>
      <c r="DH84" s="23">
        <f t="shared" si="84"/>
        <v>0</v>
      </c>
      <c r="DI84" s="23">
        <f t="shared" si="85"/>
        <v>0</v>
      </c>
      <c r="DJ84" s="23">
        <f t="shared" si="86"/>
        <v>0</v>
      </c>
      <c r="DK84" s="23">
        <f t="shared" si="87"/>
        <v>0</v>
      </c>
      <c r="DL84" s="23">
        <f t="shared" si="88"/>
        <v>0</v>
      </c>
      <c r="DM84" s="23">
        <f t="shared" si="89"/>
        <v>0</v>
      </c>
      <c r="DN84" s="23">
        <f t="shared" si="90"/>
        <v>0</v>
      </c>
      <c r="DO84" s="23">
        <f t="shared" si="91"/>
        <v>0</v>
      </c>
      <c r="DP84" s="23">
        <f t="shared" si="92"/>
        <v>0</v>
      </c>
      <c r="DQ84" s="23">
        <f t="shared" si="93"/>
        <v>0</v>
      </c>
      <c r="DR84" s="23">
        <f t="shared" si="94"/>
        <v>0</v>
      </c>
      <c r="DS84" s="23">
        <f t="shared" si="95"/>
        <v>0</v>
      </c>
      <c r="DT84" s="23">
        <f t="shared" si="96"/>
        <v>0</v>
      </c>
      <c r="DU84" s="23">
        <f t="shared" si="97"/>
        <v>0</v>
      </c>
      <c r="DV84" s="482"/>
      <c r="DW84" s="2" t="str">
        <f t="shared" si="71"/>
        <v>CHARTS &amp; GRAPHS</v>
      </c>
      <c r="DX84" s="43">
        <f t="shared" si="69"/>
        <v>0</v>
      </c>
      <c r="DY84" s="43">
        <f t="shared" si="98"/>
        <v>0</v>
      </c>
      <c r="DZ84" s="43">
        <f t="shared" si="98"/>
        <v>0</v>
      </c>
      <c r="EA84" s="43">
        <f t="shared" si="98"/>
        <v>0</v>
      </c>
      <c r="EB84" s="43">
        <f t="shared" si="98"/>
        <v>0</v>
      </c>
      <c r="EC84" s="43">
        <f t="shared" si="98"/>
        <v>0</v>
      </c>
      <c r="ED84" s="43">
        <f t="shared" si="98"/>
        <v>0</v>
      </c>
      <c r="EE84" s="43">
        <f t="shared" si="98"/>
        <v>0</v>
      </c>
      <c r="EF84" s="43">
        <f t="shared" si="98"/>
        <v>0</v>
      </c>
      <c r="EG84" s="43">
        <f t="shared" si="98"/>
        <v>0</v>
      </c>
      <c r="EH84" s="43">
        <f t="shared" si="98"/>
        <v>0</v>
      </c>
      <c r="EI84" s="43">
        <f t="shared" si="98"/>
        <v>0</v>
      </c>
      <c r="EJ84" s="43">
        <f t="shared" si="98"/>
        <v>0</v>
      </c>
      <c r="EK84" s="43">
        <f t="shared" si="98"/>
        <v>0</v>
      </c>
      <c r="EL84" s="43">
        <f t="shared" si="98"/>
        <v>0</v>
      </c>
      <c r="EM84" s="43">
        <f t="shared" si="98"/>
        <v>0</v>
      </c>
      <c r="EN84" s="43">
        <f t="shared" si="98"/>
        <v>0</v>
      </c>
      <c r="EO84" s="43">
        <f t="shared" si="98"/>
        <v>0</v>
      </c>
      <c r="EP84" s="43">
        <f t="shared" si="98"/>
        <v>0</v>
      </c>
      <c r="EQ84" s="43">
        <f t="shared" si="98"/>
        <v>0</v>
      </c>
      <c r="ER84" s="43">
        <f t="shared" si="98"/>
        <v>0</v>
      </c>
      <c r="ES84" s="43">
        <f t="shared" si="98"/>
        <v>0</v>
      </c>
      <c r="ET84" s="43">
        <f t="shared" si="98"/>
        <v>0</v>
      </c>
      <c r="EU84" s="482"/>
      <c r="FA84" s="477" t="str">
        <f>IF(INPUT!L4&lt;&gt;"",INDEX(EY3:EY25,MATCH(INPUT!L4,EX3:EX25,),0),"")</f>
        <v/>
      </c>
      <c r="FB84" s="478"/>
      <c r="FC84" s="478"/>
      <c r="FD84" s="478"/>
      <c r="FE84" s="478"/>
      <c r="FF84" s="478"/>
      <c r="FG84" s="479"/>
    </row>
    <row r="85" spans="2:163" x14ac:dyDescent="0.45">
      <c r="B85" t="str">
        <f t="shared" si="67"/>
        <v>Flipped Questions</v>
      </c>
      <c r="C85" s="23">
        <f>READ!$BK$7</f>
        <v>0</v>
      </c>
      <c r="D85" s="23">
        <f>READ!$BK$60</f>
        <v>0</v>
      </c>
      <c r="E85" s="23">
        <f>READ!$BK$113</f>
        <v>0</v>
      </c>
      <c r="F85" s="23">
        <f>READ!$BK$166</f>
        <v>0</v>
      </c>
      <c r="G85" s="23">
        <f>READ!$BK$219</f>
        <v>0</v>
      </c>
      <c r="H85" s="23">
        <f>READ!$BK$272</f>
        <v>0</v>
      </c>
      <c r="I85" s="23">
        <f>READ!$BK$325</f>
        <v>0</v>
      </c>
      <c r="J85" s="23">
        <f>READ!$BK$378</f>
        <v>0</v>
      </c>
      <c r="K85" s="23">
        <f>READ!$BK$431</f>
        <v>0</v>
      </c>
      <c r="L85" s="23">
        <f>READ!$BK$484</f>
        <v>0</v>
      </c>
      <c r="M85" s="23">
        <f>READ!$BK$537</f>
        <v>0</v>
      </c>
      <c r="N85" s="23">
        <f>READ!$BK$590</f>
        <v>0</v>
      </c>
      <c r="O85" s="23">
        <f>READ!$BK$643</f>
        <v>0</v>
      </c>
      <c r="P85" s="23">
        <f>READ!$BK$696</f>
        <v>0</v>
      </c>
      <c r="Q85" s="23">
        <f>READ!$BK$749</f>
        <v>0</v>
      </c>
      <c r="R85" s="23">
        <f>READ!$BK$802</f>
        <v>0</v>
      </c>
      <c r="S85" s="23">
        <f>READ!$BK$855</f>
        <v>0</v>
      </c>
      <c r="T85" s="23">
        <f>READ!$BK$908</f>
        <v>0</v>
      </c>
      <c r="U85" s="23">
        <f>READ!$BK$961</f>
        <v>0</v>
      </c>
      <c r="V85" s="23">
        <f>READ!$BK$1014</f>
        <v>0</v>
      </c>
      <c r="W85" s="23">
        <f>READ!$BK$1067</f>
        <v>0</v>
      </c>
      <c r="X85" s="23">
        <f>READ!$BK$1120</f>
        <v>0</v>
      </c>
      <c r="Y85" s="23">
        <f>READ!$BK$1173</f>
        <v>0</v>
      </c>
      <c r="Z85" s="482"/>
      <c r="AA85" t="str">
        <f t="shared" si="64"/>
        <v>SAT Last 10</v>
      </c>
      <c r="AB85" s="23">
        <f>IF(ISNUMBER(SEARCH("S",AB$4)),10,0)</f>
        <v>0</v>
      </c>
      <c r="AC85" s="23">
        <f t="shared" si="99"/>
        <v>0</v>
      </c>
      <c r="AD85" s="23">
        <f t="shared" si="99"/>
        <v>0</v>
      </c>
      <c r="AE85" s="23">
        <f t="shared" si="99"/>
        <v>0</v>
      </c>
      <c r="AF85" s="23">
        <f t="shared" si="99"/>
        <v>0</v>
      </c>
      <c r="AG85" s="23">
        <f t="shared" si="99"/>
        <v>0</v>
      </c>
      <c r="AH85" s="23">
        <f t="shared" si="99"/>
        <v>0</v>
      </c>
      <c r="AI85" s="23">
        <f t="shared" si="99"/>
        <v>0</v>
      </c>
      <c r="AJ85" s="23">
        <f t="shared" si="99"/>
        <v>0</v>
      </c>
      <c r="AK85" s="23">
        <f t="shared" si="99"/>
        <v>0</v>
      </c>
      <c r="AL85" s="23">
        <f t="shared" si="99"/>
        <v>0</v>
      </c>
      <c r="AM85" s="23">
        <f t="shared" si="99"/>
        <v>0</v>
      </c>
      <c r="AN85" s="23">
        <f t="shared" si="99"/>
        <v>0</v>
      </c>
      <c r="AO85" s="23">
        <f t="shared" si="99"/>
        <v>0</v>
      </c>
      <c r="AP85" s="23">
        <f t="shared" si="99"/>
        <v>0</v>
      </c>
      <c r="AQ85" s="23">
        <f t="shared" si="99"/>
        <v>0</v>
      </c>
      <c r="AR85" s="23">
        <f t="shared" si="99"/>
        <v>0</v>
      </c>
      <c r="AS85" s="23">
        <f t="shared" si="99"/>
        <v>0</v>
      </c>
      <c r="AT85" s="23">
        <f t="shared" si="99"/>
        <v>0</v>
      </c>
      <c r="AU85" s="23">
        <f t="shared" si="99"/>
        <v>0</v>
      </c>
      <c r="AV85" s="23">
        <f t="shared" si="99"/>
        <v>0</v>
      </c>
      <c r="AW85" s="23">
        <f t="shared" si="99"/>
        <v>0</v>
      </c>
      <c r="AX85" s="23">
        <f t="shared" si="99"/>
        <v>0</v>
      </c>
      <c r="AY85" s="482"/>
      <c r="AZ85" t="s">
        <v>481</v>
      </c>
      <c r="BA85" s="23">
        <f>MATH!BT75</f>
        <v>0</v>
      </c>
      <c r="BB85" s="23">
        <f>MATH!BT156</f>
        <v>0</v>
      </c>
      <c r="BC85" s="23">
        <f>MATH!BT237</f>
        <v>0</v>
      </c>
      <c r="BD85" s="23">
        <f>MATH!BT318</f>
        <v>0</v>
      </c>
      <c r="BE85" s="23">
        <f>MATH!BT399</f>
        <v>0</v>
      </c>
      <c r="BF85" s="23">
        <f>MATH!BT480</f>
        <v>0</v>
      </c>
      <c r="BG85" s="23">
        <f>MATH!BT561</f>
        <v>0</v>
      </c>
      <c r="BH85" s="23">
        <f>MATH!BT642</f>
        <v>0</v>
      </c>
      <c r="BI85" s="23">
        <f>MATH!BT723</f>
        <v>0</v>
      </c>
      <c r="BJ85" s="23">
        <f>MATH!BT804</f>
        <v>0</v>
      </c>
      <c r="BK85" s="23">
        <f>MATH!BT886</f>
        <v>0</v>
      </c>
      <c r="BL85" s="23">
        <f>MATH!BT966</f>
        <v>0</v>
      </c>
      <c r="BM85" s="23">
        <f>MATH!BT1047</f>
        <v>0</v>
      </c>
      <c r="BN85" s="23">
        <f>MATH!BT1128</f>
        <v>0</v>
      </c>
      <c r="BO85" s="23">
        <f>MATH!BT1209</f>
        <v>0</v>
      </c>
      <c r="BP85" s="23">
        <f>MATH!BT1290</f>
        <v>0</v>
      </c>
      <c r="BQ85" s="23">
        <f>MATH!BT1371</f>
        <v>0</v>
      </c>
      <c r="BR85" s="23">
        <f>MATH!BT1452</f>
        <v>0</v>
      </c>
      <c r="BS85" s="23">
        <f>MATH!BT1533</f>
        <v>0</v>
      </c>
      <c r="BT85" s="23">
        <f>MATH!BT1614</f>
        <v>0</v>
      </c>
      <c r="BU85" s="23">
        <f>MATH!BT1695</f>
        <v>0</v>
      </c>
      <c r="BV85" s="23">
        <f>MATH!BT1776</f>
        <v>0</v>
      </c>
      <c r="BW85" s="23">
        <f>MATH!BT1857</f>
        <v>0</v>
      </c>
      <c r="BX85" s="482"/>
      <c r="BY85" t="str">
        <f t="shared" si="73"/>
        <v>ACT Medium</v>
      </c>
      <c r="BZ85" s="25">
        <f>MATH!BT15</f>
        <v>0</v>
      </c>
      <c r="CA85" s="25">
        <f>MATH!BT96</f>
        <v>0</v>
      </c>
      <c r="CB85" s="25">
        <f>MATH!BT177</f>
        <v>0</v>
      </c>
      <c r="CC85" s="25">
        <f>MATH!BT259</f>
        <v>0</v>
      </c>
      <c r="CD85" s="25">
        <f>MATH!BT340</f>
        <v>0</v>
      </c>
      <c r="CE85" s="25">
        <f>MATH!BT421</f>
        <v>0</v>
      </c>
      <c r="CF85" s="25">
        <f>MATH!BT502</f>
        <v>0</v>
      </c>
      <c r="CG85" s="25">
        <f>MATH!BT583</f>
        <v>0</v>
      </c>
      <c r="CH85" s="25">
        <f>MATH!BT664</f>
        <v>0</v>
      </c>
      <c r="CI85" s="25">
        <f>MATH!BT745</f>
        <v>0</v>
      </c>
      <c r="CJ85" s="25">
        <f>MATH!BT826</f>
        <v>0</v>
      </c>
      <c r="CK85" s="25">
        <f>MATH!BT907</f>
        <v>0</v>
      </c>
      <c r="CL85" s="25">
        <f>MATH!BT988</f>
        <v>0</v>
      </c>
      <c r="CM85" s="25">
        <f>MATH!BT1069</f>
        <v>0</v>
      </c>
      <c r="CN85" s="25">
        <f>MATH!BT1150</f>
        <v>0</v>
      </c>
      <c r="CO85" s="25">
        <f>MATH!BT1231</f>
        <v>0</v>
      </c>
      <c r="CP85" s="25">
        <f>MATH!BT1312</f>
        <v>0</v>
      </c>
      <c r="CQ85" s="25">
        <f>MATH!BT1393</f>
        <v>0</v>
      </c>
      <c r="CR85" s="25">
        <f>MATH!BT1474</f>
        <v>0</v>
      </c>
      <c r="CS85" s="25">
        <f>MATH!BT1555</f>
        <v>0</v>
      </c>
      <c r="CT85" s="25">
        <f>MATH!BT1636</f>
        <v>0</v>
      </c>
      <c r="CU85" s="25">
        <f>MATH!BT1717</f>
        <v>0</v>
      </c>
      <c r="CV85" s="25">
        <f>MATH!BT1798</f>
        <v>0</v>
      </c>
      <c r="CW85" s="482"/>
      <c r="CX85" t="str">
        <f t="shared" si="74"/>
        <v>ACT Medium</v>
      </c>
      <c r="CY85" s="23">
        <f t="shared" si="75"/>
        <v>0</v>
      </c>
      <c r="CZ85" s="23">
        <f t="shared" si="76"/>
        <v>0</v>
      </c>
      <c r="DA85" s="23">
        <f t="shared" si="77"/>
        <v>0</v>
      </c>
      <c r="DB85" s="23">
        <f t="shared" si="78"/>
        <v>0</v>
      </c>
      <c r="DC85" s="23">
        <f t="shared" si="79"/>
        <v>0</v>
      </c>
      <c r="DD85" s="23">
        <f t="shared" si="80"/>
        <v>0</v>
      </c>
      <c r="DE85" s="23">
        <f t="shared" si="81"/>
        <v>0</v>
      </c>
      <c r="DF85" s="23">
        <f t="shared" si="82"/>
        <v>0</v>
      </c>
      <c r="DG85" s="23">
        <f t="shared" si="83"/>
        <v>0</v>
      </c>
      <c r="DH85" s="23">
        <f t="shared" si="84"/>
        <v>0</v>
      </c>
      <c r="DI85" s="23">
        <f t="shared" si="85"/>
        <v>0</v>
      </c>
      <c r="DJ85" s="23">
        <f t="shared" si="86"/>
        <v>0</v>
      </c>
      <c r="DK85" s="23">
        <f t="shared" si="87"/>
        <v>0</v>
      </c>
      <c r="DL85" s="23">
        <f t="shared" si="88"/>
        <v>0</v>
      </c>
      <c r="DM85" s="23">
        <f t="shared" si="89"/>
        <v>0</v>
      </c>
      <c r="DN85" s="23">
        <f t="shared" si="90"/>
        <v>0</v>
      </c>
      <c r="DO85" s="23">
        <f t="shared" si="91"/>
        <v>0</v>
      </c>
      <c r="DP85" s="23">
        <f t="shared" si="92"/>
        <v>0</v>
      </c>
      <c r="DQ85" s="23">
        <f t="shared" si="93"/>
        <v>0</v>
      </c>
      <c r="DR85" s="23">
        <f t="shared" si="94"/>
        <v>0</v>
      </c>
      <c r="DS85" s="23">
        <f t="shared" si="95"/>
        <v>0</v>
      </c>
      <c r="DT85" s="23">
        <f t="shared" si="96"/>
        <v>0</v>
      </c>
      <c r="DU85" s="23">
        <f t="shared" si="97"/>
        <v>0</v>
      </c>
      <c r="DV85" s="482"/>
      <c r="DW85" s="2" t="str">
        <f t="shared" si="71"/>
        <v>EXPERIMENTS</v>
      </c>
      <c r="DX85" s="43">
        <f t="shared" si="69"/>
        <v>0</v>
      </c>
      <c r="DY85" s="43">
        <f t="shared" si="98"/>
        <v>0</v>
      </c>
      <c r="DZ85" s="43">
        <f t="shared" si="98"/>
        <v>0</v>
      </c>
      <c r="EA85" s="43">
        <f t="shared" si="98"/>
        <v>0</v>
      </c>
      <c r="EB85" s="43">
        <f t="shared" si="98"/>
        <v>0</v>
      </c>
      <c r="EC85" s="43">
        <f t="shared" si="98"/>
        <v>0</v>
      </c>
      <c r="ED85" s="43">
        <f t="shared" si="98"/>
        <v>0</v>
      </c>
      <c r="EE85" s="43">
        <f t="shared" si="98"/>
        <v>0</v>
      </c>
      <c r="EF85" s="43">
        <f t="shared" si="98"/>
        <v>0</v>
      </c>
      <c r="EG85" s="43">
        <f t="shared" si="98"/>
        <v>0</v>
      </c>
      <c r="EH85" s="43">
        <f t="shared" si="98"/>
        <v>0</v>
      </c>
      <c r="EI85" s="43">
        <f t="shared" si="98"/>
        <v>0</v>
      </c>
      <c r="EJ85" s="43">
        <f t="shared" si="98"/>
        <v>0</v>
      </c>
      <c r="EK85" s="43">
        <f t="shared" si="98"/>
        <v>0</v>
      </c>
      <c r="EL85" s="43">
        <f t="shared" si="98"/>
        <v>0</v>
      </c>
      <c r="EM85" s="43">
        <f t="shared" si="98"/>
        <v>0</v>
      </c>
      <c r="EN85" s="43">
        <f t="shared" si="98"/>
        <v>0</v>
      </c>
      <c r="EO85" s="43">
        <f t="shared" si="98"/>
        <v>0</v>
      </c>
      <c r="EP85" s="43">
        <f t="shared" si="98"/>
        <v>0</v>
      </c>
      <c r="EQ85" s="43">
        <f t="shared" si="98"/>
        <v>0</v>
      </c>
      <c r="ER85" s="43">
        <f t="shared" si="98"/>
        <v>0</v>
      </c>
      <c r="ES85" s="43">
        <f t="shared" si="98"/>
        <v>0</v>
      </c>
      <c r="ET85" s="43">
        <f t="shared" si="98"/>
        <v>0</v>
      </c>
      <c r="EU85" s="482"/>
      <c r="FA85" s="30"/>
      <c r="FB85" s="458" t="s">
        <v>240</v>
      </c>
      <c r="FC85" s="459"/>
      <c r="FD85" s="460"/>
      <c r="FE85" s="480" t="s">
        <v>242</v>
      </c>
      <c r="FF85" s="481"/>
      <c r="FG85" s="30" t="s">
        <v>254</v>
      </c>
    </row>
    <row r="86" spans="2:163" x14ac:dyDescent="0.45">
      <c r="B86" t="str">
        <f t="shared" si="67"/>
        <v>SAT First 10</v>
      </c>
      <c r="C86" s="23">
        <f>IF(ISNUMBER(SEARCH("S",C$4)),10,0)</f>
        <v>0</v>
      </c>
      <c r="D86" s="23">
        <f t="shared" ref="D86:Y86" si="100">IF(ISNUMBER(SEARCH("S",D$4)),10,0)</f>
        <v>0</v>
      </c>
      <c r="E86" s="23">
        <f t="shared" si="100"/>
        <v>0</v>
      </c>
      <c r="F86" s="23">
        <f t="shared" si="100"/>
        <v>0</v>
      </c>
      <c r="G86" s="23">
        <f t="shared" si="100"/>
        <v>0</v>
      </c>
      <c r="H86" s="23">
        <f t="shared" si="100"/>
        <v>0</v>
      </c>
      <c r="I86" s="23">
        <f t="shared" si="100"/>
        <v>0</v>
      </c>
      <c r="J86" s="23">
        <f t="shared" si="100"/>
        <v>0</v>
      </c>
      <c r="K86" s="23">
        <f t="shared" si="100"/>
        <v>0</v>
      </c>
      <c r="L86" s="23">
        <f t="shared" si="100"/>
        <v>0</v>
      </c>
      <c r="M86" s="23">
        <f t="shared" si="100"/>
        <v>0</v>
      </c>
      <c r="N86" s="23">
        <f t="shared" si="100"/>
        <v>0</v>
      </c>
      <c r="O86" s="23">
        <f t="shared" si="100"/>
        <v>0</v>
      </c>
      <c r="P86" s="23">
        <f t="shared" si="100"/>
        <v>0</v>
      </c>
      <c r="Q86" s="23">
        <f t="shared" si="100"/>
        <v>0</v>
      </c>
      <c r="R86" s="23">
        <f t="shared" si="100"/>
        <v>0</v>
      </c>
      <c r="S86" s="23">
        <f t="shared" si="100"/>
        <v>0</v>
      </c>
      <c r="T86" s="23">
        <f t="shared" si="100"/>
        <v>0</v>
      </c>
      <c r="U86" s="23">
        <f t="shared" si="100"/>
        <v>0</v>
      </c>
      <c r="V86" s="23">
        <f t="shared" si="100"/>
        <v>0</v>
      </c>
      <c r="W86" s="23">
        <f t="shared" si="100"/>
        <v>0</v>
      </c>
      <c r="X86" s="23">
        <f t="shared" si="100"/>
        <v>0</v>
      </c>
      <c r="Y86" s="23">
        <f t="shared" si="100"/>
        <v>0</v>
      </c>
      <c r="Z86" s="482"/>
      <c r="AA86" t="str">
        <f t="shared" si="64"/>
        <v>SAT Rest</v>
      </c>
      <c r="AB86" s="23">
        <f>IF(ISNUMBER(SEARCH("S",AB$4)),24,0)</f>
        <v>0</v>
      </c>
      <c r="AC86" s="23">
        <f t="shared" ref="AC86:AX86" si="101">IF(ISNUMBER(SEARCH("S",AC$4)),24,0)</f>
        <v>0</v>
      </c>
      <c r="AD86" s="23">
        <f t="shared" si="101"/>
        <v>0</v>
      </c>
      <c r="AE86" s="23">
        <f t="shared" si="101"/>
        <v>0</v>
      </c>
      <c r="AF86" s="23">
        <f t="shared" si="101"/>
        <v>0</v>
      </c>
      <c r="AG86" s="23">
        <f t="shared" si="101"/>
        <v>0</v>
      </c>
      <c r="AH86" s="23">
        <f t="shared" si="101"/>
        <v>0</v>
      </c>
      <c r="AI86" s="23">
        <f t="shared" si="101"/>
        <v>0</v>
      </c>
      <c r="AJ86" s="23">
        <f t="shared" si="101"/>
        <v>0</v>
      </c>
      <c r="AK86" s="23">
        <f t="shared" si="101"/>
        <v>0</v>
      </c>
      <c r="AL86" s="23">
        <f t="shared" si="101"/>
        <v>0</v>
      </c>
      <c r="AM86" s="23">
        <f t="shared" si="101"/>
        <v>0</v>
      </c>
      <c r="AN86" s="23">
        <f t="shared" si="101"/>
        <v>0</v>
      </c>
      <c r="AO86" s="23">
        <f t="shared" si="101"/>
        <v>0</v>
      </c>
      <c r="AP86" s="23">
        <f t="shared" si="101"/>
        <v>0</v>
      </c>
      <c r="AQ86" s="23">
        <f t="shared" si="101"/>
        <v>0</v>
      </c>
      <c r="AR86" s="23">
        <f t="shared" si="101"/>
        <v>0</v>
      </c>
      <c r="AS86" s="23">
        <f t="shared" si="101"/>
        <v>0</v>
      </c>
      <c r="AT86" s="23">
        <f t="shared" si="101"/>
        <v>0</v>
      </c>
      <c r="AU86" s="23">
        <f t="shared" si="101"/>
        <v>0</v>
      </c>
      <c r="AV86" s="23">
        <f t="shared" si="101"/>
        <v>0</v>
      </c>
      <c r="AW86" s="23">
        <f t="shared" si="101"/>
        <v>0</v>
      </c>
      <c r="AX86" s="23">
        <f t="shared" si="101"/>
        <v>0</v>
      </c>
      <c r="AY86" s="482"/>
      <c r="AZ86" t="s">
        <v>482</v>
      </c>
      <c r="BA86" s="23">
        <f>MATH!BU75</f>
        <v>0</v>
      </c>
      <c r="BB86" s="23">
        <f>MATH!BU156</f>
        <v>0</v>
      </c>
      <c r="BC86" s="23">
        <f>MATH!BU237</f>
        <v>0</v>
      </c>
      <c r="BD86" s="23">
        <f>MATH!BU318</f>
        <v>0</v>
      </c>
      <c r="BE86" s="23">
        <f>MATH!BU399</f>
        <v>0</v>
      </c>
      <c r="BF86" s="23">
        <f>MATH!BU480</f>
        <v>0</v>
      </c>
      <c r="BG86" s="23">
        <f>MATH!BU561</f>
        <v>0</v>
      </c>
      <c r="BH86" s="23">
        <f>MATH!BU642</f>
        <v>0</v>
      </c>
      <c r="BI86" s="23">
        <f>MATH!BU723</f>
        <v>0</v>
      </c>
      <c r="BJ86" s="23">
        <f>MATH!BU804</f>
        <v>0</v>
      </c>
      <c r="BK86" s="23">
        <f>MATH!BU886</f>
        <v>0</v>
      </c>
      <c r="BL86" s="23">
        <f>MATH!BU966</f>
        <v>0</v>
      </c>
      <c r="BM86" s="23">
        <f>MATH!BU1047</f>
        <v>0</v>
      </c>
      <c r="BN86" s="23">
        <f>MATH!BU1128</f>
        <v>0</v>
      </c>
      <c r="BO86" s="23">
        <f>MATH!BU1209</f>
        <v>0</v>
      </c>
      <c r="BP86" s="23">
        <f>MATH!BU1290</f>
        <v>0</v>
      </c>
      <c r="BQ86" s="23">
        <f>MATH!BU1371</f>
        <v>0</v>
      </c>
      <c r="BR86" s="23">
        <f>MATH!BU1452</f>
        <v>0</v>
      </c>
      <c r="BS86" s="23">
        <f>MATH!BU1533</f>
        <v>0</v>
      </c>
      <c r="BT86" s="23">
        <f>MATH!BU1614</f>
        <v>0</v>
      </c>
      <c r="BU86" s="23">
        <f>MATH!BU1695</f>
        <v>0</v>
      </c>
      <c r="BV86" s="23">
        <f>MATH!BU176</f>
        <v>0</v>
      </c>
      <c r="BW86" s="23">
        <f>MATH!BU1857</f>
        <v>0</v>
      </c>
      <c r="BX86" s="482"/>
      <c r="BY86" t="str">
        <f t="shared" si="73"/>
        <v>ACT Hard</v>
      </c>
      <c r="BZ86" s="25">
        <f>MATH!BU15</f>
        <v>0</v>
      </c>
      <c r="CA86" s="25">
        <f>MATH!BU96</f>
        <v>0</v>
      </c>
      <c r="CB86" s="25">
        <f>MATH!BU177</f>
        <v>0</v>
      </c>
      <c r="CC86" s="25">
        <f>MATH!BU259</f>
        <v>0</v>
      </c>
      <c r="CD86" s="25">
        <f>MATH!BU340</f>
        <v>0</v>
      </c>
      <c r="CE86" s="25">
        <f>MATH!BU421</f>
        <v>0</v>
      </c>
      <c r="CF86" s="25">
        <f>MATH!BU502</f>
        <v>0</v>
      </c>
      <c r="CG86" s="25">
        <f>MATH!BU583</f>
        <v>0</v>
      </c>
      <c r="CH86" s="25">
        <f>MATH!BU664</f>
        <v>0</v>
      </c>
      <c r="CI86" s="25">
        <f>MATH!BU745</f>
        <v>0</v>
      </c>
      <c r="CJ86" s="25">
        <f>MATH!BU826</f>
        <v>0</v>
      </c>
      <c r="CK86" s="25">
        <f>MATH!BU907</f>
        <v>0</v>
      </c>
      <c r="CL86" s="25">
        <f>MATH!BU988</f>
        <v>0</v>
      </c>
      <c r="CM86" s="25">
        <f>MATH!BU1069</f>
        <v>0</v>
      </c>
      <c r="CN86" s="25">
        <f>MATH!BU1150</f>
        <v>0</v>
      </c>
      <c r="CO86" s="25">
        <f>MATH!BU1231</f>
        <v>0</v>
      </c>
      <c r="CP86" s="25">
        <f>MATH!BU1312</f>
        <v>0</v>
      </c>
      <c r="CQ86" s="25">
        <f>MATH!BU1393</f>
        <v>0</v>
      </c>
      <c r="CR86" s="25">
        <f>MATH!BU1474</f>
        <v>0</v>
      </c>
      <c r="CS86" s="25">
        <f>MATH!BU1555</f>
        <v>0</v>
      </c>
      <c r="CT86" s="25">
        <f>MATH!BU1636</f>
        <v>0</v>
      </c>
      <c r="CU86" s="25">
        <f>MATH!BU1717</f>
        <v>0</v>
      </c>
      <c r="CV86" s="25">
        <f>MATH!BU1798</f>
        <v>0</v>
      </c>
      <c r="CW86" s="482"/>
      <c r="CX86" t="str">
        <f t="shared" si="74"/>
        <v>ACT Hard</v>
      </c>
      <c r="CY86" s="23">
        <f t="shared" si="75"/>
        <v>0</v>
      </c>
      <c r="CZ86" s="23">
        <f t="shared" si="76"/>
        <v>0</v>
      </c>
      <c r="DA86" s="23">
        <f t="shared" si="77"/>
        <v>0</v>
      </c>
      <c r="DB86" s="23">
        <f t="shared" si="78"/>
        <v>0</v>
      </c>
      <c r="DC86" s="23">
        <f t="shared" si="79"/>
        <v>0</v>
      </c>
      <c r="DD86" s="23">
        <f t="shared" si="80"/>
        <v>0</v>
      </c>
      <c r="DE86" s="23">
        <f t="shared" si="81"/>
        <v>0</v>
      </c>
      <c r="DF86" s="23">
        <f t="shared" si="82"/>
        <v>0</v>
      </c>
      <c r="DG86" s="23">
        <f t="shared" si="83"/>
        <v>0</v>
      </c>
      <c r="DH86" s="23">
        <f t="shared" si="84"/>
        <v>0</v>
      </c>
      <c r="DI86" s="23">
        <f t="shared" si="85"/>
        <v>0</v>
      </c>
      <c r="DJ86" s="23">
        <f t="shared" si="86"/>
        <v>0</v>
      </c>
      <c r="DK86" s="23">
        <f t="shared" si="87"/>
        <v>0</v>
      </c>
      <c r="DL86" s="23">
        <f t="shared" si="88"/>
        <v>0</v>
      </c>
      <c r="DM86" s="23">
        <f t="shared" si="89"/>
        <v>0</v>
      </c>
      <c r="DN86" s="23">
        <f t="shared" si="90"/>
        <v>0</v>
      </c>
      <c r="DO86" s="23">
        <f t="shared" si="91"/>
        <v>0</v>
      </c>
      <c r="DP86" s="23">
        <f t="shared" si="92"/>
        <v>0</v>
      </c>
      <c r="DQ86" s="23">
        <f t="shared" si="93"/>
        <v>0</v>
      </c>
      <c r="DR86" s="23">
        <f t="shared" si="94"/>
        <v>0</v>
      </c>
      <c r="DS86" s="23">
        <f t="shared" si="95"/>
        <v>0</v>
      </c>
      <c r="DT86" s="23">
        <f t="shared" si="96"/>
        <v>0</v>
      </c>
      <c r="DU86" s="23">
        <f t="shared" si="97"/>
        <v>0</v>
      </c>
      <c r="DV86" s="482"/>
      <c r="DW86" s="2" t="str">
        <f t="shared" si="71"/>
        <v>Experimental Design</v>
      </c>
      <c r="DX86" s="43">
        <f t="shared" si="69"/>
        <v>0</v>
      </c>
      <c r="DY86" s="43">
        <f t="shared" si="98"/>
        <v>0</v>
      </c>
      <c r="DZ86" s="43">
        <f t="shared" si="98"/>
        <v>0</v>
      </c>
      <c r="EA86" s="43">
        <f t="shared" si="98"/>
        <v>0</v>
      </c>
      <c r="EB86" s="43">
        <f t="shared" si="98"/>
        <v>0</v>
      </c>
      <c r="EC86" s="43">
        <f t="shared" si="98"/>
        <v>0</v>
      </c>
      <c r="ED86" s="43">
        <f t="shared" si="98"/>
        <v>0</v>
      </c>
      <c r="EE86" s="43">
        <f t="shared" si="98"/>
        <v>0</v>
      </c>
      <c r="EF86" s="43">
        <f t="shared" si="98"/>
        <v>0</v>
      </c>
      <c r="EG86" s="43">
        <f t="shared" si="98"/>
        <v>0</v>
      </c>
      <c r="EH86" s="43">
        <f t="shared" si="98"/>
        <v>0</v>
      </c>
      <c r="EI86" s="43">
        <f t="shared" si="98"/>
        <v>0</v>
      </c>
      <c r="EJ86" s="43">
        <f t="shared" si="98"/>
        <v>0</v>
      </c>
      <c r="EK86" s="43">
        <f t="shared" si="98"/>
        <v>0</v>
      </c>
      <c r="EL86" s="43">
        <f t="shared" si="98"/>
        <v>0</v>
      </c>
      <c r="EM86" s="43">
        <f t="shared" si="98"/>
        <v>0</v>
      </c>
      <c r="EN86" s="43">
        <f t="shared" si="98"/>
        <v>0</v>
      </c>
      <c r="EO86" s="43">
        <f t="shared" si="98"/>
        <v>0</v>
      </c>
      <c r="EP86" s="43">
        <f t="shared" si="98"/>
        <v>0</v>
      </c>
      <c r="EQ86" s="43">
        <f t="shared" si="98"/>
        <v>0</v>
      </c>
      <c r="ER86" s="43">
        <f t="shared" si="98"/>
        <v>0</v>
      </c>
      <c r="ES86" s="43">
        <f t="shared" si="98"/>
        <v>0</v>
      </c>
      <c r="ET86" s="43">
        <f t="shared" si="98"/>
        <v>0</v>
      </c>
      <c r="EU86" s="482"/>
      <c r="FA86" s="75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5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5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26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1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4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76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7"/>
        <v>SAT Last 10</v>
      </c>
      <c r="C87" s="23">
        <f>IF(ISNUMBER(SEARCH("S",C$4)),10,0)</f>
        <v>0</v>
      </c>
      <c r="D87" s="23">
        <f t="shared" ref="D87:Y87" si="102">IF(ISNUMBER(SEARCH("S",D$4)),10,0)</f>
        <v>0</v>
      </c>
      <c r="E87" s="23">
        <f t="shared" si="102"/>
        <v>0</v>
      </c>
      <c r="F87" s="23">
        <f t="shared" si="102"/>
        <v>0</v>
      </c>
      <c r="G87" s="23">
        <f t="shared" si="102"/>
        <v>0</v>
      </c>
      <c r="H87" s="23">
        <f t="shared" si="102"/>
        <v>0</v>
      </c>
      <c r="I87" s="23">
        <f t="shared" si="102"/>
        <v>0</v>
      </c>
      <c r="J87" s="23">
        <f t="shared" si="102"/>
        <v>0</v>
      </c>
      <c r="K87" s="23">
        <f t="shared" si="102"/>
        <v>0</v>
      </c>
      <c r="L87" s="23">
        <f t="shared" si="102"/>
        <v>0</v>
      </c>
      <c r="M87" s="23">
        <f t="shared" si="102"/>
        <v>0</v>
      </c>
      <c r="N87" s="23">
        <f t="shared" si="102"/>
        <v>0</v>
      </c>
      <c r="O87" s="23">
        <f t="shared" si="102"/>
        <v>0</v>
      </c>
      <c r="P87" s="23">
        <f t="shared" si="102"/>
        <v>0</v>
      </c>
      <c r="Q87" s="23">
        <f t="shared" si="102"/>
        <v>0</v>
      </c>
      <c r="R87" s="23">
        <f t="shared" si="102"/>
        <v>0</v>
      </c>
      <c r="S87" s="23">
        <f t="shared" si="102"/>
        <v>0</v>
      </c>
      <c r="T87" s="23">
        <f t="shared" si="102"/>
        <v>0</v>
      </c>
      <c r="U87" s="23">
        <f t="shared" si="102"/>
        <v>0</v>
      </c>
      <c r="V87" s="23">
        <f t="shared" si="102"/>
        <v>0</v>
      </c>
      <c r="W87" s="23">
        <f t="shared" si="102"/>
        <v>0</v>
      </c>
      <c r="X87" s="23">
        <f t="shared" si="102"/>
        <v>0</v>
      </c>
      <c r="Y87" s="23">
        <f t="shared" si="102"/>
        <v>0</v>
      </c>
      <c r="Z87" s="482"/>
      <c r="AA87" t="str">
        <f t="shared" si="64"/>
        <v>PSAT First 10</v>
      </c>
      <c r="AB87" s="23">
        <f>IF(ISNUMBER(SEARCH("P",AB$4)),10,0)</f>
        <v>10</v>
      </c>
      <c r="AC87" s="23">
        <f t="shared" ref="AC87:AX88" si="103">IF(ISNUMBER(SEARCH("P",AC$4)),10,0)</f>
        <v>0</v>
      </c>
      <c r="AD87" s="23">
        <f t="shared" si="103"/>
        <v>0</v>
      </c>
      <c r="AE87" s="23">
        <f t="shared" si="103"/>
        <v>0</v>
      </c>
      <c r="AF87" s="23">
        <f t="shared" si="103"/>
        <v>0</v>
      </c>
      <c r="AG87" s="23">
        <f t="shared" si="103"/>
        <v>0</v>
      </c>
      <c r="AH87" s="23">
        <f t="shared" si="103"/>
        <v>0</v>
      </c>
      <c r="AI87" s="23">
        <f t="shared" si="103"/>
        <v>0</v>
      </c>
      <c r="AJ87" s="23">
        <f t="shared" si="103"/>
        <v>0</v>
      </c>
      <c r="AK87" s="23">
        <f t="shared" si="103"/>
        <v>0</v>
      </c>
      <c r="AL87" s="23">
        <f t="shared" si="103"/>
        <v>0</v>
      </c>
      <c r="AM87" s="23">
        <f t="shared" si="103"/>
        <v>0</v>
      </c>
      <c r="AN87" s="23">
        <f t="shared" si="103"/>
        <v>0</v>
      </c>
      <c r="AO87" s="23">
        <f t="shared" si="103"/>
        <v>0</v>
      </c>
      <c r="AP87" s="23">
        <f t="shared" si="103"/>
        <v>0</v>
      </c>
      <c r="AQ87" s="23">
        <f t="shared" si="103"/>
        <v>0</v>
      </c>
      <c r="AR87" s="23">
        <f t="shared" si="103"/>
        <v>0</v>
      </c>
      <c r="AS87" s="23">
        <f t="shared" si="103"/>
        <v>0</v>
      </c>
      <c r="AT87" s="23">
        <f t="shared" si="103"/>
        <v>0</v>
      </c>
      <c r="AU87" s="23">
        <f t="shared" si="103"/>
        <v>0</v>
      </c>
      <c r="AV87" s="23">
        <f t="shared" si="103"/>
        <v>0</v>
      </c>
      <c r="AW87" s="23">
        <f t="shared" si="103"/>
        <v>0</v>
      </c>
      <c r="AX87" s="23">
        <f t="shared" si="103"/>
        <v>0</v>
      </c>
      <c r="AY87" s="482"/>
      <c r="BA87" s="28">
        <v>1</v>
      </c>
      <c r="BB87" s="28">
        <v>2</v>
      </c>
      <c r="BC87" s="28">
        <v>3</v>
      </c>
      <c r="BD87" s="28">
        <v>4</v>
      </c>
      <c r="BE87" s="28">
        <v>5</v>
      </c>
      <c r="BF87" s="28">
        <v>6</v>
      </c>
      <c r="BG87" s="28">
        <v>7</v>
      </c>
      <c r="BH87" s="28">
        <v>8</v>
      </c>
      <c r="BI87" s="28">
        <v>9</v>
      </c>
      <c r="BJ87" s="28">
        <v>10</v>
      </c>
      <c r="BK87" s="28">
        <v>11</v>
      </c>
      <c r="BL87" s="28">
        <v>12</v>
      </c>
      <c r="BM87" s="28">
        <v>13</v>
      </c>
      <c r="BN87" s="28">
        <v>14</v>
      </c>
      <c r="BO87" s="28">
        <v>15</v>
      </c>
      <c r="BP87" s="28">
        <v>16</v>
      </c>
      <c r="BQ87" s="28">
        <v>17</v>
      </c>
      <c r="BR87" s="28">
        <v>18</v>
      </c>
      <c r="BS87" s="28">
        <v>19</v>
      </c>
      <c r="BT87" s="28">
        <v>20</v>
      </c>
      <c r="BU87" s="28">
        <v>21</v>
      </c>
      <c r="BV87" s="28">
        <v>22</v>
      </c>
      <c r="BW87" s="28">
        <v>23</v>
      </c>
      <c r="BX87" s="482"/>
      <c r="BZ87" s="28">
        <v>1</v>
      </c>
      <c r="CA87" s="28">
        <v>2</v>
      </c>
      <c r="CB87" s="28">
        <v>3</v>
      </c>
      <c r="CC87" s="28">
        <v>4</v>
      </c>
      <c r="CD87" s="28">
        <v>5</v>
      </c>
      <c r="CE87" s="28">
        <v>6</v>
      </c>
      <c r="CF87" s="28">
        <v>7</v>
      </c>
      <c r="CG87" s="28">
        <v>8</v>
      </c>
      <c r="CH87" s="28">
        <v>9</v>
      </c>
      <c r="CI87" s="28">
        <v>10</v>
      </c>
      <c r="CJ87" s="28">
        <v>11</v>
      </c>
      <c r="CK87" s="28">
        <v>12</v>
      </c>
      <c r="CL87" s="28">
        <v>13</v>
      </c>
      <c r="CM87" s="28">
        <v>14</v>
      </c>
      <c r="CN87" s="28">
        <v>15</v>
      </c>
      <c r="CO87" s="28">
        <v>16</v>
      </c>
      <c r="CP87" s="28">
        <v>17</v>
      </c>
      <c r="CQ87" s="28">
        <v>18</v>
      </c>
      <c r="CR87" s="28">
        <v>19</v>
      </c>
      <c r="CS87" s="28">
        <v>20</v>
      </c>
      <c r="CT87" s="28">
        <v>21</v>
      </c>
      <c r="CU87" s="28">
        <v>22</v>
      </c>
      <c r="CV87" s="28">
        <v>23</v>
      </c>
      <c r="CW87" s="482"/>
      <c r="CY87" s="28">
        <v>1</v>
      </c>
      <c r="CZ87" s="28">
        <v>2</v>
      </c>
      <c r="DA87" s="28">
        <v>3</v>
      </c>
      <c r="DB87" s="28">
        <v>4</v>
      </c>
      <c r="DC87" s="28">
        <v>5</v>
      </c>
      <c r="DD87" s="28">
        <v>6</v>
      </c>
      <c r="DE87" s="28">
        <v>7</v>
      </c>
      <c r="DF87" s="28">
        <v>8</v>
      </c>
      <c r="DG87" s="28">
        <v>9</v>
      </c>
      <c r="DH87" s="28">
        <v>10</v>
      </c>
      <c r="DI87" s="28">
        <v>11</v>
      </c>
      <c r="DJ87" s="28">
        <v>12</v>
      </c>
      <c r="DK87" s="28">
        <v>13</v>
      </c>
      <c r="DL87" s="28">
        <v>14</v>
      </c>
      <c r="DM87" s="28">
        <v>15</v>
      </c>
      <c r="DN87" s="28">
        <v>16</v>
      </c>
      <c r="DO87" s="28">
        <v>17</v>
      </c>
      <c r="DP87" s="28">
        <v>18</v>
      </c>
      <c r="DQ87" s="28">
        <v>19</v>
      </c>
      <c r="DR87" s="28">
        <v>20</v>
      </c>
      <c r="DS87" s="28">
        <v>21</v>
      </c>
      <c r="DT87" s="28">
        <v>22</v>
      </c>
      <c r="DU87" s="28">
        <v>23</v>
      </c>
      <c r="DV87" s="482"/>
      <c r="DW87" s="2" t="str">
        <f t="shared" si="71"/>
        <v>Hypothetical Experiment</v>
      </c>
      <c r="DX87" s="43">
        <f t="shared" si="69"/>
        <v>0</v>
      </c>
      <c r="DY87" s="43">
        <f t="shared" si="98"/>
        <v>0</v>
      </c>
      <c r="DZ87" s="43">
        <f t="shared" si="98"/>
        <v>0</v>
      </c>
      <c r="EA87" s="43">
        <f t="shared" si="98"/>
        <v>0</v>
      </c>
      <c r="EB87" s="43">
        <f t="shared" si="98"/>
        <v>0</v>
      </c>
      <c r="EC87" s="43">
        <f t="shared" si="98"/>
        <v>0</v>
      </c>
      <c r="ED87" s="43">
        <f t="shared" si="98"/>
        <v>0</v>
      </c>
      <c r="EE87" s="43">
        <f t="shared" si="98"/>
        <v>0</v>
      </c>
      <c r="EF87" s="43">
        <f t="shared" si="98"/>
        <v>0</v>
      </c>
      <c r="EG87" s="43">
        <f t="shared" si="98"/>
        <v>0</v>
      </c>
      <c r="EH87" s="43">
        <f t="shared" si="98"/>
        <v>0</v>
      </c>
      <c r="EI87" s="43">
        <f t="shared" si="98"/>
        <v>0</v>
      </c>
      <c r="EJ87" s="43">
        <f t="shared" si="98"/>
        <v>0</v>
      </c>
      <c r="EK87" s="43">
        <f t="shared" si="98"/>
        <v>0</v>
      </c>
      <c r="EL87" s="43">
        <f t="shared" si="98"/>
        <v>0</v>
      </c>
      <c r="EM87" s="43">
        <f t="shared" si="98"/>
        <v>0</v>
      </c>
      <c r="EN87" s="43">
        <f t="shared" si="98"/>
        <v>0</v>
      </c>
      <c r="EO87" s="43">
        <f t="shared" si="98"/>
        <v>0</v>
      </c>
      <c r="EP87" s="43">
        <f t="shared" si="98"/>
        <v>0</v>
      </c>
      <c r="EQ87" s="43">
        <f t="shared" si="98"/>
        <v>0</v>
      </c>
      <c r="ER87" s="43">
        <f t="shared" si="98"/>
        <v>0</v>
      </c>
      <c r="ES87" s="43">
        <f t="shared" si="98"/>
        <v>0</v>
      </c>
      <c r="ET87" s="43">
        <f t="shared" si="98"/>
        <v>0</v>
      </c>
      <c r="EU87" s="482"/>
      <c r="FA87" s="77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5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5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27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1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4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76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7"/>
        <v>SAT Rest</v>
      </c>
      <c r="C88" s="23">
        <f t="shared" ref="C88:Y88" si="104">IF(ISNUMBER(SEARCH("S",C$4)),32,0)</f>
        <v>0</v>
      </c>
      <c r="D88" s="23">
        <f t="shared" si="104"/>
        <v>0</v>
      </c>
      <c r="E88" s="23">
        <f t="shared" si="104"/>
        <v>0</v>
      </c>
      <c r="F88" s="23">
        <f t="shared" si="104"/>
        <v>0</v>
      </c>
      <c r="G88" s="23">
        <f t="shared" si="104"/>
        <v>0</v>
      </c>
      <c r="H88" s="23">
        <f t="shared" si="104"/>
        <v>0</v>
      </c>
      <c r="I88" s="23">
        <f t="shared" si="104"/>
        <v>0</v>
      </c>
      <c r="J88" s="23">
        <f t="shared" si="104"/>
        <v>0</v>
      </c>
      <c r="K88" s="23">
        <f t="shared" si="104"/>
        <v>0</v>
      </c>
      <c r="L88" s="23">
        <f t="shared" si="104"/>
        <v>0</v>
      </c>
      <c r="M88" s="23">
        <f t="shared" si="104"/>
        <v>0</v>
      </c>
      <c r="N88" s="23">
        <f t="shared" si="104"/>
        <v>0</v>
      </c>
      <c r="O88" s="23">
        <f t="shared" si="104"/>
        <v>0</v>
      </c>
      <c r="P88" s="23">
        <f t="shared" si="104"/>
        <v>0</v>
      </c>
      <c r="Q88" s="23">
        <f t="shared" si="104"/>
        <v>0</v>
      </c>
      <c r="R88" s="23">
        <f t="shared" si="104"/>
        <v>0</v>
      </c>
      <c r="S88" s="23">
        <f t="shared" si="104"/>
        <v>0</v>
      </c>
      <c r="T88" s="23">
        <f t="shared" si="104"/>
        <v>0</v>
      </c>
      <c r="U88" s="23">
        <f t="shared" si="104"/>
        <v>0</v>
      </c>
      <c r="V88" s="23">
        <f t="shared" si="104"/>
        <v>0</v>
      </c>
      <c r="W88" s="23">
        <f t="shared" si="104"/>
        <v>0</v>
      </c>
      <c r="X88" s="23">
        <f t="shared" si="104"/>
        <v>0</v>
      </c>
      <c r="Y88" s="23">
        <f t="shared" si="104"/>
        <v>0</v>
      </c>
      <c r="Z88" s="482"/>
      <c r="AA88" t="str">
        <f t="shared" si="64"/>
        <v>PSAT Last 10</v>
      </c>
      <c r="AB88" s="23">
        <f>IF(ISNUMBER(SEARCH("P",AB$4)),10,0)</f>
        <v>10</v>
      </c>
      <c r="AC88" s="23">
        <f t="shared" si="103"/>
        <v>0</v>
      </c>
      <c r="AD88" s="23">
        <f t="shared" si="103"/>
        <v>0</v>
      </c>
      <c r="AE88" s="23">
        <f t="shared" si="103"/>
        <v>0</v>
      </c>
      <c r="AF88" s="23">
        <f t="shared" si="103"/>
        <v>0</v>
      </c>
      <c r="AG88" s="23">
        <f t="shared" si="103"/>
        <v>0</v>
      </c>
      <c r="AH88" s="23">
        <f t="shared" si="103"/>
        <v>0</v>
      </c>
      <c r="AI88" s="23">
        <f t="shared" si="103"/>
        <v>0</v>
      </c>
      <c r="AJ88" s="23">
        <f t="shared" si="103"/>
        <v>0</v>
      </c>
      <c r="AK88" s="23">
        <f t="shared" si="103"/>
        <v>0</v>
      </c>
      <c r="AL88" s="23">
        <f t="shared" si="103"/>
        <v>0</v>
      </c>
      <c r="AM88" s="23">
        <f t="shared" si="103"/>
        <v>0</v>
      </c>
      <c r="AN88" s="23">
        <f t="shared" si="103"/>
        <v>0</v>
      </c>
      <c r="AO88" s="23">
        <f t="shared" si="103"/>
        <v>0</v>
      </c>
      <c r="AP88" s="23">
        <f t="shared" si="103"/>
        <v>0</v>
      </c>
      <c r="AQ88" s="23">
        <f t="shared" si="103"/>
        <v>0</v>
      </c>
      <c r="AR88" s="23">
        <f t="shared" si="103"/>
        <v>0</v>
      </c>
      <c r="AS88" s="23">
        <f t="shared" si="103"/>
        <v>0</v>
      </c>
      <c r="AT88" s="23">
        <f t="shared" si="103"/>
        <v>0</v>
      </c>
      <c r="AU88" s="23">
        <f t="shared" si="103"/>
        <v>0</v>
      </c>
      <c r="AV88" s="23">
        <f t="shared" si="103"/>
        <v>0</v>
      </c>
      <c r="AW88" s="23">
        <f t="shared" si="103"/>
        <v>0</v>
      </c>
      <c r="AX88" s="23">
        <f t="shared" si="103"/>
        <v>0</v>
      </c>
      <c r="AY88" s="482"/>
      <c r="AZ88" t="str">
        <f>AZ12</f>
        <v>Grid-In</v>
      </c>
      <c r="BA88" s="23">
        <f>MATH!$BO$7</f>
        <v>0</v>
      </c>
      <c r="BB88" s="23">
        <f>MATH!$BO$88</f>
        <v>0</v>
      </c>
      <c r="BC88" s="23">
        <f>MATH!$BO$169</f>
        <v>0</v>
      </c>
      <c r="BD88" s="23">
        <f>MATH!$BO$250</f>
        <v>0</v>
      </c>
      <c r="BE88" s="23">
        <f>MATH!$BO$331</f>
        <v>0</v>
      </c>
      <c r="BF88" s="23">
        <f>MATH!$BO$412</f>
        <v>0</v>
      </c>
      <c r="BG88" s="23">
        <f>MATH!$BO$493</f>
        <v>0</v>
      </c>
      <c r="BH88" s="23">
        <f>MATH!$BO$574</f>
        <v>0</v>
      </c>
      <c r="BI88" s="23">
        <f>MATH!$BO$655</f>
        <v>0</v>
      </c>
      <c r="BJ88" s="23">
        <f>MATH!$BO$736</f>
        <v>0</v>
      </c>
      <c r="BK88" s="23">
        <f>MATH!$BO$817</f>
        <v>0</v>
      </c>
      <c r="BL88" s="23">
        <f>MATH!$BO$898</f>
        <v>0</v>
      </c>
      <c r="BM88" s="23">
        <f>MATH!$BO$979</f>
        <v>0</v>
      </c>
      <c r="BN88" s="23">
        <f>MATH!$BO$1060</f>
        <v>0</v>
      </c>
      <c r="BO88" s="23">
        <f>MATH!$BO$1141</f>
        <v>0</v>
      </c>
      <c r="BP88" s="23">
        <f>MATH!$BO$1222</f>
        <v>0</v>
      </c>
      <c r="BQ88" s="23">
        <f>MATH!$BO$1303</f>
        <v>0</v>
      </c>
      <c r="BR88" s="23">
        <f>MATH!$BO$1384</f>
        <v>0</v>
      </c>
      <c r="BS88" s="23">
        <f>MATH!$BO$1465</f>
        <v>0</v>
      </c>
      <c r="BT88" s="23">
        <f>MATH!$BO$1546</f>
        <v>0</v>
      </c>
      <c r="BU88" s="23">
        <f>MATH!$BO$1627</f>
        <v>0</v>
      </c>
      <c r="BV88" s="23">
        <f>MATH!$BO$1708</f>
        <v>0</v>
      </c>
      <c r="BW88" s="23">
        <f>MATH!$BO$1789</f>
        <v>0</v>
      </c>
      <c r="BX88" s="482"/>
      <c r="BY88" t="str">
        <f>BY12</f>
        <v>Grid-In</v>
      </c>
      <c r="BZ88" s="23">
        <f>MATH!$BO$67</f>
        <v>0</v>
      </c>
      <c r="CA88" s="23">
        <f>MATH!$BO$148</f>
        <v>0</v>
      </c>
      <c r="CB88" s="23">
        <f>MATH!$BO$229</f>
        <v>0</v>
      </c>
      <c r="CC88" s="23">
        <f>MATH!$BO$310</f>
        <v>0</v>
      </c>
      <c r="CD88" s="23">
        <f>MATH!$BO$391</f>
        <v>0</v>
      </c>
      <c r="CE88" s="23">
        <f>MATH!$BO$472</f>
        <v>0</v>
      </c>
      <c r="CF88" s="23">
        <f>MATH!$BO$553</f>
        <v>0</v>
      </c>
      <c r="CG88" s="23">
        <f>MATH!$BO$634</f>
        <v>0</v>
      </c>
      <c r="CH88" s="23">
        <f>MATH!$BO$715</f>
        <v>0</v>
      </c>
      <c r="CI88" s="23">
        <f>MATH!$BO$796</f>
        <v>0</v>
      </c>
      <c r="CJ88" s="23">
        <f>MATH!$BO$877</f>
        <v>0</v>
      </c>
      <c r="CK88" s="23">
        <f>MATH!$BO$958</f>
        <v>0</v>
      </c>
      <c r="CL88" s="23">
        <f>MATH!$BO$1039</f>
        <v>0</v>
      </c>
      <c r="CM88" s="23">
        <f>MATH!$BO$1120</f>
        <v>0</v>
      </c>
      <c r="CN88" s="23">
        <f>MATH!$BO$1201</f>
        <v>0</v>
      </c>
      <c r="CO88" s="23">
        <f>MATH!$BO$1282</f>
        <v>0</v>
      </c>
      <c r="CP88" s="23">
        <f>MATH!$BO$1363</f>
        <v>0</v>
      </c>
      <c r="CQ88" s="23">
        <f>MATH!$BO$1444</f>
        <v>0</v>
      </c>
      <c r="CR88" s="23">
        <f>MATH!$BO$1525</f>
        <v>0</v>
      </c>
      <c r="CS88" s="23">
        <f>MATH!$BO$1606</f>
        <v>0</v>
      </c>
      <c r="CT88" s="23">
        <f>MATH!$BO$1687</f>
        <v>0</v>
      </c>
      <c r="CU88" s="23">
        <f>MATH!$BO$1768</f>
        <v>0</v>
      </c>
      <c r="CV88" s="23">
        <f>MATH!$BO$1849</f>
        <v>0</v>
      </c>
      <c r="CW88" s="482"/>
      <c r="CX88" t="str">
        <f>CX12</f>
        <v>Grid-In</v>
      </c>
      <c r="CY88" s="23">
        <f t="shared" ref="CY88:DU88" si="105">BA88+BZ88</f>
        <v>0</v>
      </c>
      <c r="CZ88" s="23">
        <f t="shared" si="105"/>
        <v>0</v>
      </c>
      <c r="DA88" s="23">
        <f t="shared" si="105"/>
        <v>0</v>
      </c>
      <c r="DB88" s="23">
        <f t="shared" si="105"/>
        <v>0</v>
      </c>
      <c r="DC88" s="23">
        <f t="shared" si="105"/>
        <v>0</v>
      </c>
      <c r="DD88" s="23">
        <f t="shared" si="105"/>
        <v>0</v>
      </c>
      <c r="DE88" s="23">
        <f t="shared" si="105"/>
        <v>0</v>
      </c>
      <c r="DF88" s="23">
        <f t="shared" si="105"/>
        <v>0</v>
      </c>
      <c r="DG88" s="23">
        <f t="shared" si="105"/>
        <v>0</v>
      </c>
      <c r="DH88" s="23">
        <f t="shared" si="105"/>
        <v>0</v>
      </c>
      <c r="DI88" s="23">
        <f t="shared" si="105"/>
        <v>0</v>
      </c>
      <c r="DJ88" s="23">
        <f t="shared" si="105"/>
        <v>0</v>
      </c>
      <c r="DK88" s="23">
        <f t="shared" si="105"/>
        <v>0</v>
      </c>
      <c r="DL88" s="23">
        <f t="shared" si="105"/>
        <v>0</v>
      </c>
      <c r="DM88" s="23">
        <f t="shared" si="105"/>
        <v>0</v>
      </c>
      <c r="DN88" s="23">
        <f t="shared" si="105"/>
        <v>0</v>
      </c>
      <c r="DO88" s="23">
        <f t="shared" si="105"/>
        <v>0</v>
      </c>
      <c r="DP88" s="23">
        <f t="shared" si="105"/>
        <v>0</v>
      </c>
      <c r="DQ88" s="23">
        <f t="shared" si="105"/>
        <v>0</v>
      </c>
      <c r="DR88" s="23">
        <f t="shared" si="105"/>
        <v>0</v>
      </c>
      <c r="DS88" s="23">
        <f t="shared" si="105"/>
        <v>0</v>
      </c>
      <c r="DT88" s="23">
        <f t="shared" si="105"/>
        <v>0</v>
      </c>
      <c r="DU88" s="23">
        <f t="shared" si="105"/>
        <v>0</v>
      </c>
      <c r="DV88" s="482"/>
      <c r="DW88" s="2" t="str">
        <f t="shared" si="71"/>
        <v>Interpreting Experiment</v>
      </c>
      <c r="DX88" s="43">
        <f t="shared" si="69"/>
        <v>0</v>
      </c>
      <c r="DY88" s="43">
        <f t="shared" si="98"/>
        <v>0</v>
      </c>
      <c r="DZ88" s="43">
        <f t="shared" si="98"/>
        <v>0</v>
      </c>
      <c r="EA88" s="43">
        <f t="shared" si="98"/>
        <v>0</v>
      </c>
      <c r="EB88" s="43">
        <f t="shared" si="98"/>
        <v>0</v>
      </c>
      <c r="EC88" s="43">
        <f t="shared" si="98"/>
        <v>0</v>
      </c>
      <c r="ED88" s="43">
        <f t="shared" si="98"/>
        <v>0</v>
      </c>
      <c r="EE88" s="43">
        <f t="shared" si="98"/>
        <v>0</v>
      </c>
      <c r="EF88" s="43">
        <f t="shared" si="98"/>
        <v>0</v>
      </c>
      <c r="EG88" s="43">
        <f t="shared" si="98"/>
        <v>0</v>
      </c>
      <c r="EH88" s="43">
        <f t="shared" si="98"/>
        <v>0</v>
      </c>
      <c r="EI88" s="43">
        <f t="shared" si="98"/>
        <v>0</v>
      </c>
      <c r="EJ88" s="43">
        <f t="shared" si="98"/>
        <v>0</v>
      </c>
      <c r="EK88" s="43">
        <f t="shared" si="98"/>
        <v>0</v>
      </c>
      <c r="EL88" s="43">
        <f t="shared" si="98"/>
        <v>0</v>
      </c>
      <c r="EM88" s="43">
        <f t="shared" si="98"/>
        <v>0</v>
      </c>
      <c r="EN88" s="43">
        <f t="shared" si="98"/>
        <v>0</v>
      </c>
      <c r="EO88" s="43">
        <f t="shared" si="98"/>
        <v>0</v>
      </c>
      <c r="EP88" s="43">
        <f t="shared" si="98"/>
        <v>0</v>
      </c>
      <c r="EQ88" s="43">
        <f t="shared" si="98"/>
        <v>0</v>
      </c>
      <c r="ER88" s="43">
        <f t="shared" si="98"/>
        <v>0</v>
      </c>
      <c r="ES88" s="43">
        <f t="shared" si="98"/>
        <v>0</v>
      </c>
      <c r="ET88" s="43">
        <f t="shared" si="98"/>
        <v>0</v>
      </c>
      <c r="EU88" s="482"/>
      <c r="FA88" s="77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5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5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27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1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4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76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7"/>
        <v>PSAT First 10</v>
      </c>
      <c r="C89" s="23">
        <f t="shared" ref="C89:L90" si="106">IF(ISNUMBER(SEARCH("P",C$4)),10,0)</f>
        <v>10</v>
      </c>
      <c r="D89" s="23">
        <f t="shared" si="106"/>
        <v>0</v>
      </c>
      <c r="E89" s="23">
        <f t="shared" si="106"/>
        <v>0</v>
      </c>
      <c r="F89" s="23">
        <f t="shared" si="106"/>
        <v>0</v>
      </c>
      <c r="G89" s="23">
        <f t="shared" si="106"/>
        <v>0</v>
      </c>
      <c r="H89" s="23">
        <f t="shared" si="106"/>
        <v>0</v>
      </c>
      <c r="I89" s="23">
        <f t="shared" si="106"/>
        <v>0</v>
      </c>
      <c r="J89" s="23">
        <f t="shared" si="106"/>
        <v>0</v>
      </c>
      <c r="K89" s="23">
        <f t="shared" si="106"/>
        <v>0</v>
      </c>
      <c r="L89" s="23">
        <f t="shared" si="106"/>
        <v>0</v>
      </c>
      <c r="M89" s="23">
        <f t="shared" ref="M89:Y90" si="107">IF(ISNUMBER(SEARCH("P",M$4)),10,0)</f>
        <v>0</v>
      </c>
      <c r="N89" s="23">
        <f t="shared" si="107"/>
        <v>0</v>
      </c>
      <c r="O89" s="23">
        <f t="shared" si="107"/>
        <v>0</v>
      </c>
      <c r="P89" s="23">
        <f t="shared" si="107"/>
        <v>0</v>
      </c>
      <c r="Q89" s="23">
        <f t="shared" si="107"/>
        <v>0</v>
      </c>
      <c r="R89" s="23">
        <f t="shared" si="107"/>
        <v>0</v>
      </c>
      <c r="S89" s="23">
        <f t="shared" si="107"/>
        <v>0</v>
      </c>
      <c r="T89" s="23">
        <f t="shared" si="107"/>
        <v>0</v>
      </c>
      <c r="U89" s="23">
        <f t="shared" si="107"/>
        <v>0</v>
      </c>
      <c r="V89" s="23">
        <f t="shared" si="107"/>
        <v>0</v>
      </c>
      <c r="W89" s="23">
        <f t="shared" si="107"/>
        <v>0</v>
      </c>
      <c r="X89" s="23">
        <f t="shared" si="107"/>
        <v>0</v>
      </c>
      <c r="Y89" s="23">
        <f t="shared" si="107"/>
        <v>0</v>
      </c>
      <c r="Z89" s="482"/>
      <c r="AA89" t="str">
        <f t="shared" si="64"/>
        <v>PSAT Rest</v>
      </c>
      <c r="AB89" s="23">
        <f>IF(ISNUMBER(SEARCH("P",AB$4)),24,0)</f>
        <v>24</v>
      </c>
      <c r="AC89" s="23">
        <f t="shared" ref="AC89:AX89" si="108">IF(ISNUMBER(SEARCH("P",AC$4)),24,0)</f>
        <v>0</v>
      </c>
      <c r="AD89" s="23">
        <f t="shared" si="108"/>
        <v>0</v>
      </c>
      <c r="AE89" s="23">
        <f t="shared" si="108"/>
        <v>0</v>
      </c>
      <c r="AF89" s="23">
        <f t="shared" si="108"/>
        <v>0</v>
      </c>
      <c r="AG89" s="23">
        <f t="shared" si="108"/>
        <v>0</v>
      </c>
      <c r="AH89" s="23">
        <f t="shared" si="108"/>
        <v>0</v>
      </c>
      <c r="AI89" s="23">
        <f t="shared" si="108"/>
        <v>0</v>
      </c>
      <c r="AJ89" s="23">
        <f t="shared" si="108"/>
        <v>0</v>
      </c>
      <c r="AK89" s="23">
        <f t="shared" si="108"/>
        <v>0</v>
      </c>
      <c r="AL89" s="23">
        <f t="shared" si="108"/>
        <v>0</v>
      </c>
      <c r="AM89" s="23">
        <f t="shared" si="108"/>
        <v>0</v>
      </c>
      <c r="AN89" s="23">
        <f t="shared" si="108"/>
        <v>0</v>
      </c>
      <c r="AO89" s="23">
        <f t="shared" si="108"/>
        <v>0</v>
      </c>
      <c r="AP89" s="23">
        <f t="shared" si="108"/>
        <v>0</v>
      </c>
      <c r="AQ89" s="23">
        <f t="shared" si="108"/>
        <v>0</v>
      </c>
      <c r="AR89" s="23">
        <f t="shared" si="108"/>
        <v>0</v>
      </c>
      <c r="AS89" s="23">
        <f t="shared" si="108"/>
        <v>0</v>
      </c>
      <c r="AT89" s="23">
        <f t="shared" si="108"/>
        <v>0</v>
      </c>
      <c r="AU89" s="23">
        <f t="shared" si="108"/>
        <v>0</v>
      </c>
      <c r="AV89" s="23">
        <f t="shared" si="108"/>
        <v>0</v>
      </c>
      <c r="AW89" s="23">
        <f t="shared" si="108"/>
        <v>0</v>
      </c>
      <c r="AX89" s="23">
        <f t="shared" si="108"/>
        <v>0</v>
      </c>
      <c r="AY89" s="482"/>
      <c r="AZ89" t="str">
        <f t="shared" ref="AZ89:AZ152" si="109">AZ13</f>
        <v>Calculator Dependence</v>
      </c>
      <c r="BA89" s="23">
        <f>MATH!$BP$7</f>
        <v>0</v>
      </c>
      <c r="BB89" s="23">
        <f>MATH!$BP$88</f>
        <v>0</v>
      </c>
      <c r="BC89" s="23">
        <f>MATH!$BP$169</f>
        <v>0</v>
      </c>
      <c r="BD89" s="23">
        <f>MATH!$BP$250</f>
        <v>0</v>
      </c>
      <c r="BE89" s="23">
        <f>MATH!$BP$331</f>
        <v>0</v>
      </c>
      <c r="BF89" s="23">
        <f>MATH!$BP$412</f>
        <v>0</v>
      </c>
      <c r="BG89" s="23">
        <f>MATH!$BP$493</f>
        <v>0</v>
      </c>
      <c r="BH89" s="23">
        <f>MATH!$BP$574</f>
        <v>0</v>
      </c>
      <c r="BI89" s="23">
        <f>MATH!$BP$655</f>
        <v>0</v>
      </c>
      <c r="BJ89" s="23">
        <f>MATH!$BP$736</f>
        <v>0</v>
      </c>
      <c r="BK89" s="23">
        <f>MATH!$BP$817</f>
        <v>0</v>
      </c>
      <c r="BL89" s="23">
        <f>MATH!$BP$898</f>
        <v>0</v>
      </c>
      <c r="BM89" s="23">
        <f>MATH!$BP$979</f>
        <v>0</v>
      </c>
      <c r="BN89" s="23">
        <f>MATH!$BP$1060</f>
        <v>0</v>
      </c>
      <c r="BO89" s="23">
        <f>MATH!$BP$1141</f>
        <v>0</v>
      </c>
      <c r="BP89" s="23">
        <f>MATH!$BP$1222</f>
        <v>0</v>
      </c>
      <c r="BQ89" s="23">
        <f>MATH!$BP$1303</f>
        <v>0</v>
      </c>
      <c r="BR89" s="23">
        <f>MATH!$BP$1384</f>
        <v>0</v>
      </c>
      <c r="BS89" s="23">
        <f>MATH!$BP$1465</f>
        <v>0</v>
      </c>
      <c r="BT89" s="23">
        <f>MATH!$BP$1546</f>
        <v>0</v>
      </c>
      <c r="BU89" s="23">
        <f>MATH!$BP$1627</f>
        <v>0</v>
      </c>
      <c r="BV89" s="23">
        <f>MATH!$BP$1708</f>
        <v>0</v>
      </c>
      <c r="BW89" s="23">
        <f>MATH!$BP$1789</f>
        <v>0</v>
      </c>
      <c r="BX89" s="482"/>
      <c r="BY89" t="str">
        <f t="shared" ref="BY89:BY152" si="110">BY13</f>
        <v>Calculator Dependence</v>
      </c>
      <c r="BZ89" s="23">
        <f>MATH!$BP$67</f>
        <v>0</v>
      </c>
      <c r="CA89" s="23">
        <f>MATH!$BP$148</f>
        <v>0</v>
      </c>
      <c r="CB89" s="23">
        <f>MATH!$BP$229</f>
        <v>0</v>
      </c>
      <c r="CC89" s="23">
        <f>MATH!$BP$310</f>
        <v>0</v>
      </c>
      <c r="CD89" s="23">
        <f>MATH!$BP$391</f>
        <v>0</v>
      </c>
      <c r="CE89" s="23">
        <f>MATH!$BP$472</f>
        <v>0</v>
      </c>
      <c r="CF89" s="23">
        <f>MATH!$BP$553</f>
        <v>0</v>
      </c>
      <c r="CG89" s="23">
        <f>MATH!$BP$634</f>
        <v>0</v>
      </c>
      <c r="CH89" s="23">
        <f>MATH!$BP$715</f>
        <v>0</v>
      </c>
      <c r="CI89" s="23">
        <f>MATH!$BP$796</f>
        <v>0</v>
      </c>
      <c r="CJ89" s="23">
        <f>MATH!$BP$877</f>
        <v>0</v>
      </c>
      <c r="CK89" s="23">
        <f>MATH!$BP$958</f>
        <v>0</v>
      </c>
      <c r="CL89" s="23">
        <f>MATH!$BP$1039</f>
        <v>0</v>
      </c>
      <c r="CM89" s="23">
        <f>MATH!$BP$1120</f>
        <v>0</v>
      </c>
      <c r="CN89" s="23">
        <f>MATH!$BP$1201</f>
        <v>0</v>
      </c>
      <c r="CO89" s="23">
        <f>MATH!$BP$1282</f>
        <v>0</v>
      </c>
      <c r="CP89" s="23">
        <f>MATH!$BP$1363</f>
        <v>0</v>
      </c>
      <c r="CQ89" s="23">
        <f>MATH!$BP$1444</f>
        <v>0</v>
      </c>
      <c r="CR89" s="23">
        <f>MATH!$BP$1525</f>
        <v>0</v>
      </c>
      <c r="CS89" s="23">
        <f>MATH!$BP$1606</f>
        <v>0</v>
      </c>
      <c r="CT89" s="23">
        <f>MATH!$BP$1687</f>
        <v>0</v>
      </c>
      <c r="CU89" s="23">
        <f>MATH!$BP$1768</f>
        <v>0</v>
      </c>
      <c r="CV89" s="23">
        <f>MATH!$BP$1849</f>
        <v>0</v>
      </c>
      <c r="CW89" s="482"/>
      <c r="CX89" t="str">
        <f t="shared" ref="CX89:CX152" si="111">CX13</f>
        <v>Calculator Dependence</v>
      </c>
      <c r="CY89" s="23">
        <f t="shared" ref="CY89:CY152" si="112">BA89+BZ89</f>
        <v>0</v>
      </c>
      <c r="CZ89" s="23">
        <f t="shared" ref="CZ89:CZ152" si="113">BB89+CA89</f>
        <v>0</v>
      </c>
      <c r="DA89" s="23">
        <f t="shared" ref="DA89:DA152" si="114">BC89+CB89</f>
        <v>0</v>
      </c>
      <c r="DB89" s="23">
        <f t="shared" ref="DB89:DB152" si="115">BD89+CC89</f>
        <v>0</v>
      </c>
      <c r="DC89" s="23">
        <f t="shared" ref="DC89:DC152" si="116">BE89+CD89</f>
        <v>0</v>
      </c>
      <c r="DD89" s="23">
        <f t="shared" ref="DD89:DD152" si="117">BF89+CE89</f>
        <v>0</v>
      </c>
      <c r="DE89" s="23">
        <f t="shared" ref="DE89:DE152" si="118">BG89+CF89</f>
        <v>0</v>
      </c>
      <c r="DF89" s="23">
        <f t="shared" ref="DF89:DF152" si="119">BH89+CG89</f>
        <v>0</v>
      </c>
      <c r="DG89" s="23">
        <f t="shared" ref="DG89:DG152" si="120">BI89+CH89</f>
        <v>0</v>
      </c>
      <c r="DH89" s="23">
        <f t="shared" ref="DH89:DH152" si="121">BJ89+CI89</f>
        <v>0</v>
      </c>
      <c r="DI89" s="23">
        <f t="shared" ref="DI89:DI152" si="122">BK89+CJ89</f>
        <v>0</v>
      </c>
      <c r="DJ89" s="23">
        <f t="shared" ref="DJ89:DJ152" si="123">BL89+CK89</f>
        <v>0</v>
      </c>
      <c r="DK89" s="23">
        <f t="shared" ref="DK89:DK152" si="124">BM89+CL89</f>
        <v>0</v>
      </c>
      <c r="DL89" s="23">
        <f t="shared" ref="DL89:DL152" si="125">BN89+CM89</f>
        <v>0</v>
      </c>
      <c r="DM89" s="23">
        <f t="shared" ref="DM89:DM152" si="126">BO89+CN89</f>
        <v>0</v>
      </c>
      <c r="DN89" s="23">
        <f t="shared" ref="DN89:DN152" si="127">BP89+CO89</f>
        <v>0</v>
      </c>
      <c r="DO89" s="23">
        <f t="shared" ref="DO89:DO152" si="128">BQ89+CP89</f>
        <v>0</v>
      </c>
      <c r="DP89" s="23">
        <f t="shared" ref="DP89:DP152" si="129">BR89+CQ89</f>
        <v>0</v>
      </c>
      <c r="DQ89" s="23">
        <f t="shared" ref="DQ89:DQ152" si="130">BS89+CR89</f>
        <v>0</v>
      </c>
      <c r="DR89" s="23">
        <f t="shared" ref="DR89:DR152" si="131">BT89+CS89</f>
        <v>0</v>
      </c>
      <c r="DS89" s="23">
        <f t="shared" ref="DS89:DS152" si="132">BU89+CT89</f>
        <v>0</v>
      </c>
      <c r="DT89" s="23">
        <f t="shared" ref="DT89:DT152" si="133">BV89+CU89</f>
        <v>0</v>
      </c>
      <c r="DU89" s="23">
        <f t="shared" ref="DU89:DU152" si="134">BW89+CV89</f>
        <v>0</v>
      </c>
      <c r="DV89" s="482"/>
      <c r="DW89" s="2" t="str">
        <f t="shared" si="71"/>
        <v>FIGHTING SCIENTISTS</v>
      </c>
      <c r="DX89" s="43">
        <f t="shared" si="69"/>
        <v>0</v>
      </c>
      <c r="DY89" s="43">
        <f t="shared" si="98"/>
        <v>0</v>
      </c>
      <c r="DZ89" s="43">
        <f t="shared" si="98"/>
        <v>0</v>
      </c>
      <c r="EA89" s="43">
        <f t="shared" si="98"/>
        <v>0</v>
      </c>
      <c r="EB89" s="43">
        <f t="shared" si="98"/>
        <v>0</v>
      </c>
      <c r="EC89" s="43">
        <f t="shared" si="98"/>
        <v>0</v>
      </c>
      <c r="ED89" s="43">
        <f t="shared" si="98"/>
        <v>0</v>
      </c>
      <c r="EE89" s="43">
        <f t="shared" si="98"/>
        <v>0</v>
      </c>
      <c r="EF89" s="43">
        <f t="shared" si="98"/>
        <v>0</v>
      </c>
      <c r="EG89" s="43">
        <f t="shared" si="98"/>
        <v>0</v>
      </c>
      <c r="EH89" s="43">
        <f t="shared" si="98"/>
        <v>0</v>
      </c>
      <c r="EI89" s="43">
        <f t="shared" si="98"/>
        <v>0</v>
      </c>
      <c r="EJ89" s="43">
        <f t="shared" si="98"/>
        <v>0</v>
      </c>
      <c r="EK89" s="43">
        <f t="shared" si="98"/>
        <v>0</v>
      </c>
      <c r="EL89" s="43">
        <f t="shared" si="98"/>
        <v>0</v>
      </c>
      <c r="EM89" s="43">
        <f t="shared" si="98"/>
        <v>0</v>
      </c>
      <c r="EN89" s="43">
        <f t="shared" si="98"/>
        <v>0</v>
      </c>
      <c r="EO89" s="43">
        <f t="shared" si="98"/>
        <v>0</v>
      </c>
      <c r="EP89" s="43">
        <f t="shared" si="98"/>
        <v>0</v>
      </c>
      <c r="EQ89" s="43">
        <f t="shared" si="98"/>
        <v>0</v>
      </c>
      <c r="ER89" s="43">
        <f t="shared" si="98"/>
        <v>0</v>
      </c>
      <c r="ES89" s="43">
        <f t="shared" si="98"/>
        <v>0</v>
      </c>
      <c r="ET89" s="43">
        <f t="shared" si="98"/>
        <v>0</v>
      </c>
      <c r="EU89" s="482"/>
      <c r="FA89" s="78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28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28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29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0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1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79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7"/>
        <v>PSAT Last 10</v>
      </c>
      <c r="C90" s="23">
        <f t="shared" si="106"/>
        <v>10</v>
      </c>
      <c r="D90" s="23">
        <f t="shared" si="106"/>
        <v>0</v>
      </c>
      <c r="E90" s="23">
        <f t="shared" si="106"/>
        <v>0</v>
      </c>
      <c r="F90" s="23">
        <f t="shared" si="106"/>
        <v>0</v>
      </c>
      <c r="G90" s="23">
        <f t="shared" si="106"/>
        <v>0</v>
      </c>
      <c r="H90" s="23">
        <f t="shared" si="106"/>
        <v>0</v>
      </c>
      <c r="I90" s="23">
        <f t="shared" si="106"/>
        <v>0</v>
      </c>
      <c r="J90" s="23">
        <f t="shared" si="106"/>
        <v>0</v>
      </c>
      <c r="K90" s="23">
        <f t="shared" si="106"/>
        <v>0</v>
      </c>
      <c r="L90" s="23">
        <f t="shared" si="106"/>
        <v>0</v>
      </c>
      <c r="M90" s="23">
        <f t="shared" si="107"/>
        <v>0</v>
      </c>
      <c r="N90" s="23">
        <f t="shared" si="107"/>
        <v>0</v>
      </c>
      <c r="O90" s="23">
        <f t="shared" si="107"/>
        <v>0</v>
      </c>
      <c r="P90" s="23">
        <f t="shared" si="107"/>
        <v>0</v>
      </c>
      <c r="Q90" s="23">
        <f t="shared" si="107"/>
        <v>0</v>
      </c>
      <c r="R90" s="23">
        <f t="shared" si="107"/>
        <v>0</v>
      </c>
      <c r="S90" s="23">
        <f t="shared" si="107"/>
        <v>0</v>
      </c>
      <c r="T90" s="23">
        <f t="shared" si="107"/>
        <v>0</v>
      </c>
      <c r="U90" s="23">
        <f t="shared" si="107"/>
        <v>0</v>
      </c>
      <c r="V90" s="23">
        <f t="shared" si="107"/>
        <v>0</v>
      </c>
      <c r="W90" s="23">
        <f t="shared" si="107"/>
        <v>0</v>
      </c>
      <c r="X90" s="23">
        <f t="shared" si="107"/>
        <v>0</v>
      </c>
      <c r="Y90" s="23">
        <f t="shared" si="107"/>
        <v>0</v>
      </c>
      <c r="Z90" s="482"/>
      <c r="AA90" t="str">
        <f t="shared" si="64"/>
        <v>ACT First 10</v>
      </c>
      <c r="AB90" s="23">
        <f>IF(ISNUMBER(SEARCH("A",AB$4)),10,0)</f>
        <v>0</v>
      </c>
      <c r="AC90" s="23">
        <f t="shared" ref="AC90:AX91" si="135">IF(ISNUMBER(SEARCH("A",AC$4)),10,0)</f>
        <v>0</v>
      </c>
      <c r="AD90" s="23">
        <f t="shared" si="135"/>
        <v>0</v>
      </c>
      <c r="AE90" s="23">
        <f t="shared" si="135"/>
        <v>0</v>
      </c>
      <c r="AF90" s="23">
        <f t="shared" si="135"/>
        <v>0</v>
      </c>
      <c r="AG90" s="23">
        <f t="shared" si="135"/>
        <v>0</v>
      </c>
      <c r="AH90" s="23">
        <f t="shared" si="135"/>
        <v>0</v>
      </c>
      <c r="AI90" s="23">
        <f t="shared" si="135"/>
        <v>0</v>
      </c>
      <c r="AJ90" s="23">
        <f t="shared" si="135"/>
        <v>0</v>
      </c>
      <c r="AK90" s="23">
        <f t="shared" si="135"/>
        <v>0</v>
      </c>
      <c r="AL90" s="23">
        <f t="shared" si="135"/>
        <v>0</v>
      </c>
      <c r="AM90" s="23">
        <f t="shared" si="135"/>
        <v>0</v>
      </c>
      <c r="AN90" s="23">
        <f t="shared" si="135"/>
        <v>0</v>
      </c>
      <c r="AO90" s="23">
        <f t="shared" si="135"/>
        <v>0</v>
      </c>
      <c r="AP90" s="23">
        <f t="shared" si="135"/>
        <v>0</v>
      </c>
      <c r="AQ90" s="23">
        <f t="shared" si="135"/>
        <v>0</v>
      </c>
      <c r="AR90" s="23">
        <f t="shared" si="135"/>
        <v>0</v>
      </c>
      <c r="AS90" s="23">
        <f t="shared" si="135"/>
        <v>0</v>
      </c>
      <c r="AT90" s="23">
        <f t="shared" si="135"/>
        <v>0</v>
      </c>
      <c r="AU90" s="23">
        <f t="shared" si="135"/>
        <v>0</v>
      </c>
      <c r="AV90" s="23">
        <f t="shared" si="135"/>
        <v>0</v>
      </c>
      <c r="AW90" s="23">
        <f t="shared" si="135"/>
        <v>0</v>
      </c>
      <c r="AX90" s="23">
        <f t="shared" si="135"/>
        <v>0</v>
      </c>
      <c r="AY90" s="482"/>
      <c r="AZ90" t="str">
        <f t="shared" si="109"/>
        <v>Word Problem</v>
      </c>
      <c r="BA90" s="23">
        <f>MATH!$BQ$7</f>
        <v>0</v>
      </c>
      <c r="BB90" s="23">
        <f>MATH!$BQ$88</f>
        <v>0</v>
      </c>
      <c r="BC90" s="23">
        <f>MATH!$BQ$169</f>
        <v>0</v>
      </c>
      <c r="BD90" s="23">
        <f>MATH!$BQ$250</f>
        <v>0</v>
      </c>
      <c r="BE90" s="23">
        <f>MATH!$BQ$331</f>
        <v>0</v>
      </c>
      <c r="BF90" s="23">
        <f>MATH!$BQ$412</f>
        <v>0</v>
      </c>
      <c r="BG90" s="23">
        <f>MATH!$BQ$493</f>
        <v>0</v>
      </c>
      <c r="BH90" s="23">
        <f>MATH!$BQ$574</f>
        <v>0</v>
      </c>
      <c r="BI90" s="23">
        <f>MATH!$BQ$655</f>
        <v>0</v>
      </c>
      <c r="BJ90" s="23">
        <f>MATH!$BQ$736</f>
        <v>0</v>
      </c>
      <c r="BK90" s="23">
        <f>MATH!$BQ$817</f>
        <v>0</v>
      </c>
      <c r="BL90" s="23">
        <f>MATH!$BQ$898</f>
        <v>0</v>
      </c>
      <c r="BM90" s="23">
        <f>MATH!$BQ$979</f>
        <v>0</v>
      </c>
      <c r="BN90" s="23">
        <f>MATH!$BQ$1060</f>
        <v>0</v>
      </c>
      <c r="BO90" s="23">
        <f>MATH!$BQ$1141</f>
        <v>0</v>
      </c>
      <c r="BP90" s="23">
        <f>MATH!$BQ$1222</f>
        <v>0</v>
      </c>
      <c r="BQ90" s="23">
        <f>MATH!$BQ$1303</f>
        <v>0</v>
      </c>
      <c r="BR90" s="23">
        <f>MATH!$BQ$1384</f>
        <v>0</v>
      </c>
      <c r="BS90" s="23">
        <f>MATH!$BQ$1465</f>
        <v>0</v>
      </c>
      <c r="BT90" s="23">
        <f>MATH!$BQ$1546</f>
        <v>0</v>
      </c>
      <c r="BU90" s="23">
        <f>MATH!$BQ$1627</f>
        <v>0</v>
      </c>
      <c r="BV90" s="23">
        <f>MATH!$BQ$1708</f>
        <v>0</v>
      </c>
      <c r="BW90" s="23">
        <f>MATH!$BQ$1789</f>
        <v>0</v>
      </c>
      <c r="BX90" s="482"/>
      <c r="BY90" t="str">
        <f t="shared" si="110"/>
        <v>Word Problem</v>
      </c>
      <c r="BZ90" s="23">
        <f>MATH!$BQ$67</f>
        <v>0</v>
      </c>
      <c r="CA90" s="23">
        <f>MATH!$BQ$148</f>
        <v>0</v>
      </c>
      <c r="CB90" s="23">
        <f>MATH!$BQ$229</f>
        <v>0</v>
      </c>
      <c r="CC90" s="23">
        <f>MATH!$BQ$310</f>
        <v>0</v>
      </c>
      <c r="CD90" s="23">
        <f>MATH!$BQ$391</f>
        <v>0</v>
      </c>
      <c r="CE90" s="23">
        <f>MATH!$BQ$472</f>
        <v>0</v>
      </c>
      <c r="CF90" s="23">
        <f>MATH!$BQ$553</f>
        <v>0</v>
      </c>
      <c r="CG90" s="23">
        <f>MATH!$BQ$634</f>
        <v>0</v>
      </c>
      <c r="CH90" s="23">
        <f>MATH!$BQ$715</f>
        <v>0</v>
      </c>
      <c r="CI90" s="23">
        <f>MATH!$BQ$796</f>
        <v>0</v>
      </c>
      <c r="CJ90" s="23">
        <f>MATH!$BQ$877</f>
        <v>0</v>
      </c>
      <c r="CK90" s="23">
        <f>MATH!$BQ$958</f>
        <v>0</v>
      </c>
      <c r="CL90" s="23">
        <f>MATH!$BQ$1039</f>
        <v>0</v>
      </c>
      <c r="CM90" s="23">
        <f>MATH!$BQ$1120</f>
        <v>0</v>
      </c>
      <c r="CN90" s="23">
        <f>MATH!$BQ$1201</f>
        <v>0</v>
      </c>
      <c r="CO90" s="23">
        <f>MATH!$BQ$1282</f>
        <v>0</v>
      </c>
      <c r="CP90" s="23">
        <f>MATH!$BQ$1363</f>
        <v>0</v>
      </c>
      <c r="CQ90" s="23">
        <f>MATH!$BQ$1444</f>
        <v>0</v>
      </c>
      <c r="CR90" s="23">
        <f>MATH!$BQ$1525</f>
        <v>0</v>
      </c>
      <c r="CS90" s="23">
        <f>MATH!$BQ$1606</f>
        <v>0</v>
      </c>
      <c r="CT90" s="23">
        <f>MATH!$BQ$1687</f>
        <v>0</v>
      </c>
      <c r="CU90" s="23">
        <f>MATH!$BQ$1768</f>
        <v>0</v>
      </c>
      <c r="CV90" s="23">
        <f>MATH!$BQ$1849</f>
        <v>0</v>
      </c>
      <c r="CW90" s="482"/>
      <c r="CX90" t="str">
        <f t="shared" si="111"/>
        <v>Word Problem</v>
      </c>
      <c r="CY90" s="23">
        <f t="shared" si="112"/>
        <v>0</v>
      </c>
      <c r="CZ90" s="23">
        <f t="shared" si="113"/>
        <v>0</v>
      </c>
      <c r="DA90" s="23">
        <f t="shared" si="114"/>
        <v>0</v>
      </c>
      <c r="DB90" s="23">
        <f t="shared" si="115"/>
        <v>0</v>
      </c>
      <c r="DC90" s="23">
        <f t="shared" si="116"/>
        <v>0</v>
      </c>
      <c r="DD90" s="23">
        <f t="shared" si="117"/>
        <v>0</v>
      </c>
      <c r="DE90" s="23">
        <f t="shared" si="118"/>
        <v>0</v>
      </c>
      <c r="DF90" s="23">
        <f t="shared" si="119"/>
        <v>0</v>
      </c>
      <c r="DG90" s="23">
        <f t="shared" si="120"/>
        <v>0</v>
      </c>
      <c r="DH90" s="23">
        <f t="shared" si="121"/>
        <v>0</v>
      </c>
      <c r="DI90" s="23">
        <f t="shared" si="122"/>
        <v>0</v>
      </c>
      <c r="DJ90" s="23">
        <f t="shared" si="123"/>
        <v>0</v>
      </c>
      <c r="DK90" s="23">
        <f t="shared" si="124"/>
        <v>0</v>
      </c>
      <c r="DL90" s="23">
        <f t="shared" si="125"/>
        <v>0</v>
      </c>
      <c r="DM90" s="23">
        <f t="shared" si="126"/>
        <v>0</v>
      </c>
      <c r="DN90" s="23">
        <f t="shared" si="127"/>
        <v>0</v>
      </c>
      <c r="DO90" s="23">
        <f t="shared" si="128"/>
        <v>0</v>
      </c>
      <c r="DP90" s="23">
        <f t="shared" si="129"/>
        <v>0</v>
      </c>
      <c r="DQ90" s="23">
        <f t="shared" si="130"/>
        <v>0</v>
      </c>
      <c r="DR90" s="23">
        <f t="shared" si="131"/>
        <v>0</v>
      </c>
      <c r="DS90" s="23">
        <f t="shared" si="132"/>
        <v>0</v>
      </c>
      <c r="DT90" s="23">
        <f t="shared" si="133"/>
        <v>0</v>
      </c>
      <c r="DU90" s="23">
        <f t="shared" si="134"/>
        <v>0</v>
      </c>
      <c r="DW90" s="2" t="str">
        <f t="shared" si="71"/>
        <v>Understanding Viewpoint</v>
      </c>
      <c r="DX90" s="43">
        <f t="shared" si="69"/>
        <v>0</v>
      </c>
      <c r="DY90" s="43">
        <f t="shared" si="98"/>
        <v>0</v>
      </c>
      <c r="DZ90" s="43">
        <f t="shared" si="98"/>
        <v>0</v>
      </c>
      <c r="EA90" s="43">
        <f t="shared" si="98"/>
        <v>0</v>
      </c>
      <c r="EB90" s="43">
        <f t="shared" si="98"/>
        <v>0</v>
      </c>
      <c r="EC90" s="43">
        <f t="shared" si="98"/>
        <v>0</v>
      </c>
      <c r="ED90" s="43">
        <f t="shared" si="98"/>
        <v>0</v>
      </c>
      <c r="EE90" s="43">
        <f t="shared" si="98"/>
        <v>0</v>
      </c>
      <c r="EF90" s="43">
        <f t="shared" si="98"/>
        <v>0</v>
      </c>
      <c r="EG90" s="43">
        <f t="shared" si="98"/>
        <v>0</v>
      </c>
      <c r="EH90" s="43">
        <f t="shared" si="98"/>
        <v>0</v>
      </c>
      <c r="EI90" s="43">
        <f t="shared" si="98"/>
        <v>0</v>
      </c>
      <c r="EJ90" s="43">
        <f t="shared" si="98"/>
        <v>0</v>
      </c>
      <c r="EK90" s="43">
        <f t="shared" si="98"/>
        <v>0</v>
      </c>
      <c r="EL90" s="43">
        <f t="shared" si="98"/>
        <v>0</v>
      </c>
      <c r="EM90" s="43">
        <f t="shared" si="98"/>
        <v>0</v>
      </c>
      <c r="EN90" s="43">
        <f t="shared" si="98"/>
        <v>0</v>
      </c>
      <c r="EO90" s="43">
        <f t="shared" si="98"/>
        <v>0</v>
      </c>
      <c r="EP90" s="43">
        <f t="shared" si="98"/>
        <v>0</v>
      </c>
      <c r="EQ90" s="43">
        <f t="shared" si="98"/>
        <v>0</v>
      </c>
      <c r="ER90" s="43">
        <f t="shared" si="98"/>
        <v>0</v>
      </c>
      <c r="ES90" s="43">
        <f t="shared" si="98"/>
        <v>0</v>
      </c>
      <c r="ET90" s="43">
        <f t="shared" si="98"/>
        <v>0</v>
      </c>
      <c r="EU90" s="482"/>
      <c r="FA90" s="80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1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1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2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3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4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5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B91" t="str">
        <f t="shared" si="67"/>
        <v>PSAT Rest</v>
      </c>
      <c r="C91" s="23">
        <f t="shared" ref="C91:Y91" si="136">IF(ISNUMBER(SEARCH("P",C$4)),27,0)</f>
        <v>27</v>
      </c>
      <c r="D91" s="23">
        <f t="shared" si="136"/>
        <v>0</v>
      </c>
      <c r="E91" s="23">
        <f t="shared" si="136"/>
        <v>0</v>
      </c>
      <c r="F91" s="23">
        <f t="shared" si="136"/>
        <v>0</v>
      </c>
      <c r="G91" s="23">
        <f t="shared" si="136"/>
        <v>0</v>
      </c>
      <c r="H91" s="23">
        <f t="shared" si="136"/>
        <v>0</v>
      </c>
      <c r="I91" s="23">
        <f t="shared" si="136"/>
        <v>0</v>
      </c>
      <c r="J91" s="23">
        <f t="shared" si="136"/>
        <v>0</v>
      </c>
      <c r="K91" s="23">
        <f t="shared" si="136"/>
        <v>0</v>
      </c>
      <c r="L91" s="23">
        <f t="shared" si="136"/>
        <v>0</v>
      </c>
      <c r="M91" s="23">
        <f t="shared" si="136"/>
        <v>0</v>
      </c>
      <c r="N91" s="23">
        <f t="shared" si="136"/>
        <v>0</v>
      </c>
      <c r="O91" s="23">
        <f t="shared" si="136"/>
        <v>0</v>
      </c>
      <c r="P91" s="23">
        <f t="shared" si="136"/>
        <v>0</v>
      </c>
      <c r="Q91" s="23">
        <f t="shared" si="136"/>
        <v>0</v>
      </c>
      <c r="R91" s="23">
        <f t="shared" si="136"/>
        <v>0</v>
      </c>
      <c r="S91" s="23">
        <f t="shared" si="136"/>
        <v>0</v>
      </c>
      <c r="T91" s="23">
        <f t="shared" si="136"/>
        <v>0</v>
      </c>
      <c r="U91" s="23">
        <f t="shared" si="136"/>
        <v>0</v>
      </c>
      <c r="V91" s="23">
        <f t="shared" si="136"/>
        <v>0</v>
      </c>
      <c r="W91" s="23">
        <f t="shared" si="136"/>
        <v>0</v>
      </c>
      <c r="X91" s="23">
        <f t="shared" si="136"/>
        <v>0</v>
      </c>
      <c r="Y91" s="23">
        <f t="shared" si="136"/>
        <v>0</v>
      </c>
      <c r="Z91" s="482"/>
      <c r="AA91" t="str">
        <f t="shared" si="64"/>
        <v>ACT Last 10</v>
      </c>
      <c r="AB91" s="23">
        <f>IF(ISNUMBER(SEARCH("A",AB$4)),10,0)</f>
        <v>0</v>
      </c>
      <c r="AC91" s="23">
        <f t="shared" si="135"/>
        <v>0</v>
      </c>
      <c r="AD91" s="23">
        <f t="shared" si="135"/>
        <v>0</v>
      </c>
      <c r="AE91" s="23">
        <f t="shared" si="135"/>
        <v>0</v>
      </c>
      <c r="AF91" s="23">
        <f t="shared" si="135"/>
        <v>0</v>
      </c>
      <c r="AG91" s="23">
        <f t="shared" si="135"/>
        <v>0</v>
      </c>
      <c r="AH91" s="23">
        <f t="shared" si="135"/>
        <v>0</v>
      </c>
      <c r="AI91" s="23">
        <f t="shared" si="135"/>
        <v>0</v>
      </c>
      <c r="AJ91" s="23">
        <f t="shared" si="135"/>
        <v>0</v>
      </c>
      <c r="AK91" s="23">
        <f t="shared" si="135"/>
        <v>0</v>
      </c>
      <c r="AL91" s="23">
        <f t="shared" si="135"/>
        <v>0</v>
      </c>
      <c r="AM91" s="23">
        <f t="shared" si="135"/>
        <v>0</v>
      </c>
      <c r="AN91" s="23">
        <f t="shared" si="135"/>
        <v>0</v>
      </c>
      <c r="AO91" s="23">
        <f t="shared" si="135"/>
        <v>0</v>
      </c>
      <c r="AP91" s="23">
        <f t="shared" si="135"/>
        <v>0</v>
      </c>
      <c r="AQ91" s="23">
        <f t="shared" si="135"/>
        <v>0</v>
      </c>
      <c r="AR91" s="23">
        <f t="shared" si="135"/>
        <v>0</v>
      </c>
      <c r="AS91" s="23">
        <f t="shared" si="135"/>
        <v>0</v>
      </c>
      <c r="AT91" s="23">
        <f t="shared" si="135"/>
        <v>0</v>
      </c>
      <c r="AU91" s="23">
        <f t="shared" si="135"/>
        <v>0</v>
      </c>
      <c r="AV91" s="23">
        <f t="shared" si="135"/>
        <v>0</v>
      </c>
      <c r="AW91" s="23">
        <f t="shared" si="135"/>
        <v>0</v>
      </c>
      <c r="AX91" s="23">
        <f t="shared" si="135"/>
        <v>0</v>
      </c>
      <c r="AZ91" t="str">
        <f t="shared" si="109"/>
        <v>All Variables</v>
      </c>
      <c r="BA91" s="23">
        <f>MATH!$BR$7</f>
        <v>0</v>
      </c>
      <c r="BB91" s="23">
        <f>MATH!$BR$88</f>
        <v>0</v>
      </c>
      <c r="BC91" s="23">
        <f>MATH!$BR$169</f>
        <v>0</v>
      </c>
      <c r="BD91" s="23">
        <f>MATH!$BR$250</f>
        <v>0</v>
      </c>
      <c r="BE91" s="23">
        <f>MATH!$BR$331</f>
        <v>0</v>
      </c>
      <c r="BF91" s="23">
        <f>MATH!$BR$412</f>
        <v>0</v>
      </c>
      <c r="BG91" s="23">
        <f>MATH!$BR$493</f>
        <v>0</v>
      </c>
      <c r="BH91" s="23">
        <f>MATH!$BR$574</f>
        <v>0</v>
      </c>
      <c r="BI91" s="23">
        <f>MATH!$BR$655</f>
        <v>0</v>
      </c>
      <c r="BJ91" s="23">
        <f>MATH!$BR$736</f>
        <v>0</v>
      </c>
      <c r="BK91" s="23">
        <f>MATH!$BR$817</f>
        <v>0</v>
      </c>
      <c r="BL91" s="23">
        <f>MATH!$BR$898</f>
        <v>0</v>
      </c>
      <c r="BM91" s="23">
        <f>MATH!$BR$979</f>
        <v>0</v>
      </c>
      <c r="BN91" s="23">
        <f>MATH!$BR$1060</f>
        <v>0</v>
      </c>
      <c r="BO91" s="23">
        <f>MATH!$BR$1141</f>
        <v>0</v>
      </c>
      <c r="BP91" s="23">
        <f>MATH!$BR$1222</f>
        <v>0</v>
      </c>
      <c r="BQ91" s="23">
        <f>MATH!$BR$1303</f>
        <v>0</v>
      </c>
      <c r="BR91" s="23">
        <f>MATH!$BR$1384</f>
        <v>0</v>
      </c>
      <c r="BS91" s="23">
        <f>MATH!$BR$1465</f>
        <v>0</v>
      </c>
      <c r="BT91" s="23">
        <f>MATH!$BR$1546</f>
        <v>0</v>
      </c>
      <c r="BU91" s="23">
        <f>MATH!$BR$1627</f>
        <v>0</v>
      </c>
      <c r="BV91" s="23">
        <f>MATH!$BR$1708</f>
        <v>0</v>
      </c>
      <c r="BW91" s="23">
        <f>MATH!$BR$1789</f>
        <v>0</v>
      </c>
      <c r="BX91" s="482"/>
      <c r="BY91" t="str">
        <f t="shared" si="110"/>
        <v>All Variables</v>
      </c>
      <c r="BZ91" s="23">
        <f>MATH!$BR$67</f>
        <v>0</v>
      </c>
      <c r="CA91" s="23">
        <f>MATH!$BR$148</f>
        <v>0</v>
      </c>
      <c r="CB91" s="23">
        <f>MATH!$BR$229</f>
        <v>0</v>
      </c>
      <c r="CC91" s="23">
        <f>MATH!$BR$310</f>
        <v>0</v>
      </c>
      <c r="CD91" s="23">
        <f>MATH!$BR$391</f>
        <v>0</v>
      </c>
      <c r="CE91" s="23">
        <f>MATH!$BR$472</f>
        <v>0</v>
      </c>
      <c r="CF91" s="23">
        <f>MATH!$BR$553</f>
        <v>0</v>
      </c>
      <c r="CG91" s="23">
        <f>MATH!$BR$634</f>
        <v>0</v>
      </c>
      <c r="CH91" s="23">
        <f>MATH!$BR$715</f>
        <v>0</v>
      </c>
      <c r="CI91" s="23">
        <f>MATH!$BR$796</f>
        <v>0</v>
      </c>
      <c r="CJ91" s="23">
        <f>MATH!$BR$877</f>
        <v>0</v>
      </c>
      <c r="CK91" s="23">
        <f>MATH!$BR$958</f>
        <v>0</v>
      </c>
      <c r="CL91" s="23">
        <f>MATH!$BR$1039</f>
        <v>0</v>
      </c>
      <c r="CM91" s="23">
        <f>MATH!$BR$1120</f>
        <v>0</v>
      </c>
      <c r="CN91" s="23">
        <f>MATH!$BR$1201</f>
        <v>0</v>
      </c>
      <c r="CO91" s="23">
        <f>MATH!$BR$1282</f>
        <v>0</v>
      </c>
      <c r="CP91" s="23">
        <f>MATH!$BR$1363</f>
        <v>0</v>
      </c>
      <c r="CQ91" s="23">
        <f>MATH!$BR$1444</f>
        <v>0</v>
      </c>
      <c r="CR91" s="23">
        <f>MATH!$BR$1525</f>
        <v>0</v>
      </c>
      <c r="CS91" s="23">
        <f>MATH!$BR$1606</f>
        <v>0</v>
      </c>
      <c r="CT91" s="23">
        <f>MATH!$BR$1687</f>
        <v>0</v>
      </c>
      <c r="CU91" s="23">
        <f>MATH!$BR$1768</f>
        <v>0</v>
      </c>
      <c r="CV91" s="23">
        <f>MATH!$BR$1849</f>
        <v>0</v>
      </c>
      <c r="CW91" s="482"/>
      <c r="CX91" t="str">
        <f t="shared" si="111"/>
        <v>All Variables</v>
      </c>
      <c r="CY91" s="23">
        <f t="shared" si="112"/>
        <v>0</v>
      </c>
      <c r="CZ91" s="23">
        <f t="shared" si="113"/>
        <v>0</v>
      </c>
      <c r="DA91" s="23">
        <f t="shared" si="114"/>
        <v>0</v>
      </c>
      <c r="DB91" s="23">
        <f t="shared" si="115"/>
        <v>0</v>
      </c>
      <c r="DC91" s="23">
        <f t="shared" si="116"/>
        <v>0</v>
      </c>
      <c r="DD91" s="23">
        <f t="shared" si="117"/>
        <v>0</v>
      </c>
      <c r="DE91" s="23">
        <f t="shared" si="118"/>
        <v>0</v>
      </c>
      <c r="DF91" s="23">
        <f t="shared" si="119"/>
        <v>0</v>
      </c>
      <c r="DG91" s="23">
        <f t="shared" si="120"/>
        <v>0</v>
      </c>
      <c r="DH91" s="23">
        <f t="shared" si="121"/>
        <v>0</v>
      </c>
      <c r="DI91" s="23">
        <f t="shared" si="122"/>
        <v>0</v>
      </c>
      <c r="DJ91" s="23">
        <f t="shared" si="123"/>
        <v>0</v>
      </c>
      <c r="DK91" s="23">
        <f t="shared" si="124"/>
        <v>0</v>
      </c>
      <c r="DL91" s="23">
        <f t="shared" si="125"/>
        <v>0</v>
      </c>
      <c r="DM91" s="23">
        <f t="shared" si="126"/>
        <v>0</v>
      </c>
      <c r="DN91" s="23">
        <f t="shared" si="127"/>
        <v>0</v>
      </c>
      <c r="DO91" s="23">
        <f t="shared" si="128"/>
        <v>0</v>
      </c>
      <c r="DP91" s="23">
        <f t="shared" si="129"/>
        <v>0</v>
      </c>
      <c r="DQ91" s="23">
        <f t="shared" si="130"/>
        <v>0</v>
      </c>
      <c r="DR91" s="23">
        <f t="shared" si="131"/>
        <v>0</v>
      </c>
      <c r="DS91" s="23">
        <f t="shared" si="132"/>
        <v>0</v>
      </c>
      <c r="DT91" s="23">
        <f t="shared" si="133"/>
        <v>0</v>
      </c>
      <c r="DU91" s="23">
        <f t="shared" si="134"/>
        <v>0</v>
      </c>
      <c r="DV91" s="482" t="s">
        <v>282</v>
      </c>
      <c r="DW91" s="2" t="str">
        <f t="shared" si="71"/>
        <v>Comparing Viewpoints</v>
      </c>
      <c r="DX91" s="43">
        <f t="shared" si="69"/>
        <v>0</v>
      </c>
      <c r="DY91" s="43">
        <f t="shared" si="98"/>
        <v>0</v>
      </c>
      <c r="DZ91" s="43">
        <f t="shared" si="98"/>
        <v>0</v>
      </c>
      <c r="EA91" s="43">
        <f t="shared" si="98"/>
        <v>0</v>
      </c>
      <c r="EB91" s="43">
        <f t="shared" si="98"/>
        <v>0</v>
      </c>
      <c r="EC91" s="43">
        <f t="shared" si="98"/>
        <v>0</v>
      </c>
      <c r="ED91" s="43">
        <f t="shared" si="98"/>
        <v>0</v>
      </c>
      <c r="EE91" s="43">
        <f t="shared" si="98"/>
        <v>0</v>
      </c>
      <c r="EF91" s="43">
        <f t="shared" si="98"/>
        <v>0</v>
      </c>
      <c r="EG91" s="43">
        <f t="shared" si="98"/>
        <v>0</v>
      </c>
      <c r="EH91" s="43">
        <f t="shared" si="98"/>
        <v>0</v>
      </c>
      <c r="EI91" s="43">
        <f t="shared" si="98"/>
        <v>0</v>
      </c>
      <c r="EJ91" s="43">
        <f t="shared" si="98"/>
        <v>0</v>
      </c>
      <c r="EK91" s="43">
        <f t="shared" si="98"/>
        <v>0</v>
      </c>
      <c r="EL91" s="43">
        <f t="shared" si="98"/>
        <v>0</v>
      </c>
      <c r="EM91" s="43">
        <f t="shared" si="98"/>
        <v>0</v>
      </c>
      <c r="EN91" s="43">
        <f t="shared" si="98"/>
        <v>0</v>
      </c>
      <c r="EO91" s="43">
        <f t="shared" si="98"/>
        <v>0</v>
      </c>
      <c r="EP91" s="43">
        <f t="shared" si="98"/>
        <v>0</v>
      </c>
      <c r="EQ91" s="43">
        <f t="shared" si="98"/>
        <v>0</v>
      </c>
      <c r="ER91" s="43">
        <f t="shared" ref="DY91:ET94" si="137">ER35*ER$2</f>
        <v>0</v>
      </c>
      <c r="ES91" s="43">
        <f t="shared" si="137"/>
        <v>0</v>
      </c>
      <c r="ET91" s="43">
        <f t="shared" si="137"/>
        <v>0</v>
      </c>
      <c r="EU91" s="482"/>
      <c r="FB91" s="66"/>
      <c r="FC91" s="66"/>
      <c r="FD91" s="66"/>
      <c r="FE91" s="68"/>
      <c r="FF91" s="69"/>
      <c r="FG91" s="18"/>
    </row>
    <row r="92" spans="2:163" x14ac:dyDescent="0.45">
      <c r="B92" t="str">
        <f t="shared" si="67"/>
        <v>ACT First 10</v>
      </c>
      <c r="C92" s="23">
        <f t="shared" ref="C92:L93" si="138">IF(ISNUMBER(SEARCH("A",C$4)),10,0)</f>
        <v>0</v>
      </c>
      <c r="D92" s="23">
        <f t="shared" si="138"/>
        <v>0</v>
      </c>
      <c r="E92" s="23">
        <f t="shared" si="138"/>
        <v>0</v>
      </c>
      <c r="F92" s="23">
        <f t="shared" si="138"/>
        <v>0</v>
      </c>
      <c r="G92" s="23">
        <f t="shared" si="138"/>
        <v>0</v>
      </c>
      <c r="H92" s="23">
        <f t="shared" si="138"/>
        <v>0</v>
      </c>
      <c r="I92" s="23">
        <f t="shared" si="138"/>
        <v>0</v>
      </c>
      <c r="J92" s="23">
        <f t="shared" si="138"/>
        <v>0</v>
      </c>
      <c r="K92" s="23">
        <f t="shared" si="138"/>
        <v>0</v>
      </c>
      <c r="L92" s="23">
        <f t="shared" si="138"/>
        <v>0</v>
      </c>
      <c r="M92" s="23">
        <f t="shared" ref="M92:Y93" si="139">IF(ISNUMBER(SEARCH("A",M$4)),10,0)</f>
        <v>0</v>
      </c>
      <c r="N92" s="23">
        <f t="shared" si="139"/>
        <v>0</v>
      </c>
      <c r="O92" s="23">
        <f t="shared" si="139"/>
        <v>0</v>
      </c>
      <c r="P92" s="23">
        <f t="shared" si="139"/>
        <v>0</v>
      </c>
      <c r="Q92" s="23">
        <f t="shared" si="139"/>
        <v>0</v>
      </c>
      <c r="R92" s="23">
        <f t="shared" si="139"/>
        <v>0</v>
      </c>
      <c r="S92" s="23">
        <f t="shared" si="139"/>
        <v>0</v>
      </c>
      <c r="T92" s="23">
        <f t="shared" si="139"/>
        <v>0</v>
      </c>
      <c r="U92" s="23">
        <f t="shared" si="139"/>
        <v>0</v>
      </c>
      <c r="V92" s="23">
        <f t="shared" si="139"/>
        <v>0</v>
      </c>
      <c r="W92" s="23">
        <f t="shared" si="139"/>
        <v>0</v>
      </c>
      <c r="X92" s="23">
        <f t="shared" si="139"/>
        <v>0</v>
      </c>
      <c r="Y92" s="23">
        <f t="shared" si="139"/>
        <v>0</v>
      </c>
      <c r="Z92" s="112"/>
      <c r="AA92" t="str">
        <f t="shared" si="64"/>
        <v>ACT Rest</v>
      </c>
      <c r="AB92" s="23">
        <f>IF(ISNUMBER(SEARCH("A",AB$4)),55,0)</f>
        <v>0</v>
      </c>
      <c r="AC92" s="23">
        <f t="shared" ref="AC92:AX92" si="140">IF(ISNUMBER(SEARCH("A",AC$4)),55,0)</f>
        <v>0</v>
      </c>
      <c r="AD92" s="23">
        <f t="shared" si="140"/>
        <v>0</v>
      </c>
      <c r="AE92" s="23">
        <f t="shared" si="140"/>
        <v>0</v>
      </c>
      <c r="AF92" s="23">
        <f t="shared" si="140"/>
        <v>0</v>
      </c>
      <c r="AG92" s="23">
        <f t="shared" si="140"/>
        <v>0</v>
      </c>
      <c r="AH92" s="23">
        <f t="shared" si="140"/>
        <v>0</v>
      </c>
      <c r="AI92" s="23">
        <f t="shared" si="140"/>
        <v>0</v>
      </c>
      <c r="AJ92" s="23">
        <f t="shared" si="140"/>
        <v>0</v>
      </c>
      <c r="AK92" s="23">
        <f t="shared" si="140"/>
        <v>0</v>
      </c>
      <c r="AL92" s="23">
        <f t="shared" si="140"/>
        <v>0</v>
      </c>
      <c r="AM92" s="23">
        <f t="shared" si="140"/>
        <v>0</v>
      </c>
      <c r="AN92" s="23">
        <f t="shared" si="140"/>
        <v>0</v>
      </c>
      <c r="AO92" s="23">
        <f t="shared" si="140"/>
        <v>0</v>
      </c>
      <c r="AP92" s="23">
        <f t="shared" si="140"/>
        <v>0</v>
      </c>
      <c r="AQ92" s="23">
        <f t="shared" si="140"/>
        <v>0</v>
      </c>
      <c r="AR92" s="23">
        <f t="shared" si="140"/>
        <v>0</v>
      </c>
      <c r="AS92" s="23">
        <f t="shared" si="140"/>
        <v>0</v>
      </c>
      <c r="AT92" s="23">
        <f t="shared" si="140"/>
        <v>0</v>
      </c>
      <c r="AU92" s="23">
        <f t="shared" si="140"/>
        <v>0</v>
      </c>
      <c r="AV92" s="23">
        <f t="shared" si="140"/>
        <v>0</v>
      </c>
      <c r="AW92" s="23">
        <f t="shared" si="140"/>
        <v>0</v>
      </c>
      <c r="AX92" s="23">
        <f t="shared" si="140"/>
        <v>0</v>
      </c>
      <c r="AY92" s="482" t="s">
        <v>283</v>
      </c>
      <c r="AZ92" t="str">
        <f t="shared" si="109"/>
        <v>Chain of Questions</v>
      </c>
      <c r="BA92" s="23">
        <f>MATH!$BS$7</f>
        <v>0</v>
      </c>
      <c r="BB92" s="23">
        <f>MATH!$BS$88</f>
        <v>0</v>
      </c>
      <c r="BC92" s="23">
        <f>MATH!$BS$169</f>
        <v>0</v>
      </c>
      <c r="BD92" s="23">
        <f>MATH!$BS$250</f>
        <v>0</v>
      </c>
      <c r="BE92" s="23">
        <f>MATH!$BS$331</f>
        <v>0</v>
      </c>
      <c r="BF92" s="23">
        <f>MATH!$BS$412</f>
        <v>0</v>
      </c>
      <c r="BG92" s="23">
        <f>MATH!$BS$493</f>
        <v>0</v>
      </c>
      <c r="BH92" s="23">
        <f>MATH!$BS$574</f>
        <v>0</v>
      </c>
      <c r="BI92" s="23">
        <f>MATH!$BS$655</f>
        <v>0</v>
      </c>
      <c r="BJ92" s="23">
        <f>MATH!$BS$736</f>
        <v>0</v>
      </c>
      <c r="BK92" s="23">
        <f>MATH!$BS$817</f>
        <v>0</v>
      </c>
      <c r="BL92" s="23">
        <f>MATH!$BS$898</f>
        <v>0</v>
      </c>
      <c r="BM92" s="23">
        <f>MATH!$BS$979</f>
        <v>0</v>
      </c>
      <c r="BN92" s="23">
        <f>MATH!$BS$1060</f>
        <v>0</v>
      </c>
      <c r="BO92" s="23">
        <f>MATH!$BS$1141</f>
        <v>0</v>
      </c>
      <c r="BP92" s="23">
        <f>MATH!$BS$1222</f>
        <v>0</v>
      </c>
      <c r="BQ92" s="23">
        <f>MATH!$BS$1303</f>
        <v>0</v>
      </c>
      <c r="BR92" s="23">
        <f>MATH!$BS$1384</f>
        <v>0</v>
      </c>
      <c r="BS92" s="23">
        <f>MATH!$BS$1465</f>
        <v>0</v>
      </c>
      <c r="BT92" s="23">
        <f>MATH!$BS$1546</f>
        <v>0</v>
      </c>
      <c r="BU92" s="23">
        <f>MATH!$BS$1627</f>
        <v>0</v>
      </c>
      <c r="BV92" s="23">
        <f>MATH!$BS$1708</f>
        <v>0</v>
      </c>
      <c r="BW92" s="23">
        <f>MATH!$BS$1789</f>
        <v>0</v>
      </c>
      <c r="BX92" s="482"/>
      <c r="BY92" t="str">
        <f t="shared" si="110"/>
        <v>Chain of Questions</v>
      </c>
      <c r="BZ92" s="23">
        <f>MATH!$BS$67</f>
        <v>0</v>
      </c>
      <c r="CA92" s="23">
        <f>MATH!$BS$148</f>
        <v>0</v>
      </c>
      <c r="CB92" s="23">
        <f>MATH!$BS$229</f>
        <v>0</v>
      </c>
      <c r="CC92" s="23">
        <f>MATH!$BS$310</f>
        <v>0</v>
      </c>
      <c r="CD92" s="23">
        <f>MATH!$BS$391</f>
        <v>0</v>
      </c>
      <c r="CE92" s="23">
        <f>MATH!$BS$472</f>
        <v>0</v>
      </c>
      <c r="CF92" s="23">
        <f>MATH!$BS$553</f>
        <v>0</v>
      </c>
      <c r="CG92" s="23">
        <f>MATH!$BS$634</f>
        <v>0</v>
      </c>
      <c r="CH92" s="23">
        <f>MATH!$BS$715</f>
        <v>0</v>
      </c>
      <c r="CI92" s="23">
        <f>MATH!$BS$796</f>
        <v>0</v>
      </c>
      <c r="CJ92" s="23">
        <f>MATH!$BS$877</f>
        <v>0</v>
      </c>
      <c r="CK92" s="23">
        <f>MATH!$BS$958</f>
        <v>0</v>
      </c>
      <c r="CL92" s="23">
        <f>MATH!$BS$1039</f>
        <v>0</v>
      </c>
      <c r="CM92" s="23">
        <f>MATH!$BS$1120</f>
        <v>0</v>
      </c>
      <c r="CN92" s="23">
        <f>MATH!$BS$1201</f>
        <v>0</v>
      </c>
      <c r="CO92" s="23">
        <f>MATH!$BS$1282</f>
        <v>0</v>
      </c>
      <c r="CP92" s="23">
        <f>MATH!$BS$1363</f>
        <v>0</v>
      </c>
      <c r="CQ92" s="23">
        <f>MATH!$BS$1444</f>
        <v>0</v>
      </c>
      <c r="CR92" s="23">
        <f>MATH!$BS$1525</f>
        <v>0</v>
      </c>
      <c r="CS92" s="23">
        <f>MATH!$BS$1606</f>
        <v>0</v>
      </c>
      <c r="CT92" s="23">
        <f>MATH!$BS$1687</f>
        <v>0</v>
      </c>
      <c r="CU92" s="23">
        <f>MATH!$BS$1768</f>
        <v>0</v>
      </c>
      <c r="CV92" s="23">
        <f>MATH!$BS$1849</f>
        <v>0</v>
      </c>
      <c r="CW92" s="482"/>
      <c r="CX92" t="str">
        <f t="shared" si="111"/>
        <v>Chain of Questions</v>
      </c>
      <c r="CY92" s="23">
        <f t="shared" si="112"/>
        <v>0</v>
      </c>
      <c r="CZ92" s="23">
        <f t="shared" si="113"/>
        <v>0</v>
      </c>
      <c r="DA92" s="23">
        <f t="shared" si="114"/>
        <v>0</v>
      </c>
      <c r="DB92" s="23">
        <f t="shared" si="115"/>
        <v>0</v>
      </c>
      <c r="DC92" s="23">
        <f t="shared" si="116"/>
        <v>0</v>
      </c>
      <c r="DD92" s="23">
        <f t="shared" si="117"/>
        <v>0</v>
      </c>
      <c r="DE92" s="23">
        <f t="shared" si="118"/>
        <v>0</v>
      </c>
      <c r="DF92" s="23">
        <f t="shared" si="119"/>
        <v>0</v>
      </c>
      <c r="DG92" s="23">
        <f t="shared" si="120"/>
        <v>0</v>
      </c>
      <c r="DH92" s="23">
        <f t="shared" si="121"/>
        <v>0</v>
      </c>
      <c r="DI92" s="23">
        <f t="shared" si="122"/>
        <v>0</v>
      </c>
      <c r="DJ92" s="23">
        <f t="shared" si="123"/>
        <v>0</v>
      </c>
      <c r="DK92" s="23">
        <f t="shared" si="124"/>
        <v>0</v>
      </c>
      <c r="DL92" s="23">
        <f t="shared" si="125"/>
        <v>0</v>
      </c>
      <c r="DM92" s="23">
        <f t="shared" si="126"/>
        <v>0</v>
      </c>
      <c r="DN92" s="23">
        <f t="shared" si="127"/>
        <v>0</v>
      </c>
      <c r="DO92" s="23">
        <f t="shared" si="128"/>
        <v>0</v>
      </c>
      <c r="DP92" s="23">
        <f t="shared" si="129"/>
        <v>0</v>
      </c>
      <c r="DQ92" s="23">
        <f t="shared" si="130"/>
        <v>0</v>
      </c>
      <c r="DR92" s="23">
        <f t="shared" si="131"/>
        <v>0</v>
      </c>
      <c r="DS92" s="23">
        <f t="shared" si="132"/>
        <v>0</v>
      </c>
      <c r="DT92" s="23">
        <f t="shared" si="133"/>
        <v>0</v>
      </c>
      <c r="DU92" s="23">
        <f t="shared" si="134"/>
        <v>0</v>
      </c>
      <c r="DV92" s="482"/>
      <c r="DW92" s="2" t="str">
        <f t="shared" si="71"/>
        <v>ACT First 10</v>
      </c>
      <c r="DX92" s="43">
        <f t="shared" si="69"/>
        <v>0</v>
      </c>
      <c r="DY92" s="43">
        <f t="shared" si="137"/>
        <v>0</v>
      </c>
      <c r="DZ92" s="43">
        <f t="shared" si="137"/>
        <v>0</v>
      </c>
      <c r="EA92" s="43">
        <f t="shared" si="137"/>
        <v>0</v>
      </c>
      <c r="EB92" s="43">
        <f t="shared" si="137"/>
        <v>0</v>
      </c>
      <c r="EC92" s="43">
        <f t="shared" si="137"/>
        <v>0</v>
      </c>
      <c r="ED92" s="43">
        <f t="shared" si="137"/>
        <v>0</v>
      </c>
      <c r="EE92" s="43">
        <f t="shared" si="137"/>
        <v>0</v>
      </c>
      <c r="EF92" s="43">
        <f t="shared" si="137"/>
        <v>0</v>
      </c>
      <c r="EG92" s="43">
        <f t="shared" si="137"/>
        <v>0</v>
      </c>
      <c r="EH92" s="43">
        <f t="shared" si="137"/>
        <v>0</v>
      </c>
      <c r="EI92" s="43">
        <f t="shared" si="137"/>
        <v>0</v>
      </c>
      <c r="EJ92" s="43">
        <f t="shared" si="137"/>
        <v>0</v>
      </c>
      <c r="EK92" s="43">
        <f t="shared" si="137"/>
        <v>0</v>
      </c>
      <c r="EL92" s="43">
        <f t="shared" si="137"/>
        <v>0</v>
      </c>
      <c r="EM92" s="43">
        <f t="shared" si="137"/>
        <v>0</v>
      </c>
      <c r="EN92" s="43">
        <f t="shared" si="137"/>
        <v>0</v>
      </c>
      <c r="EO92" s="43">
        <f t="shared" si="137"/>
        <v>0</v>
      </c>
      <c r="EP92" s="43">
        <f t="shared" si="137"/>
        <v>0</v>
      </c>
      <c r="EQ92" s="43">
        <f t="shared" si="137"/>
        <v>0</v>
      </c>
      <c r="ER92" s="43">
        <f t="shared" si="137"/>
        <v>0</v>
      </c>
      <c r="ES92" s="43">
        <f t="shared" si="137"/>
        <v>0</v>
      </c>
      <c r="ET92" s="43">
        <f t="shared" si="137"/>
        <v>0</v>
      </c>
      <c r="EU92" s="482"/>
      <c r="FA92" s="16" t="s">
        <v>324</v>
      </c>
    </row>
    <row r="93" spans="2:163" x14ac:dyDescent="0.45">
      <c r="B93" t="str">
        <f t="shared" si="67"/>
        <v>ACT Last 10</v>
      </c>
      <c r="C93" s="23">
        <f t="shared" si="138"/>
        <v>0</v>
      </c>
      <c r="D93" s="23">
        <f t="shared" si="138"/>
        <v>0</v>
      </c>
      <c r="E93" s="23">
        <f t="shared" si="138"/>
        <v>0</v>
      </c>
      <c r="F93" s="23">
        <f t="shared" si="138"/>
        <v>0</v>
      </c>
      <c r="G93" s="23">
        <f t="shared" si="138"/>
        <v>0</v>
      </c>
      <c r="H93" s="23">
        <f t="shared" si="138"/>
        <v>0</v>
      </c>
      <c r="I93" s="23">
        <f t="shared" si="138"/>
        <v>0</v>
      </c>
      <c r="J93" s="23">
        <f t="shared" si="138"/>
        <v>0</v>
      </c>
      <c r="K93" s="23">
        <f t="shared" si="138"/>
        <v>0</v>
      </c>
      <c r="L93" s="23">
        <f t="shared" si="138"/>
        <v>0</v>
      </c>
      <c r="M93" s="23">
        <f t="shared" si="139"/>
        <v>0</v>
      </c>
      <c r="N93" s="23">
        <f t="shared" si="139"/>
        <v>0</v>
      </c>
      <c r="O93" s="23">
        <f t="shared" si="139"/>
        <v>0</v>
      </c>
      <c r="P93" s="23">
        <f t="shared" si="139"/>
        <v>0</v>
      </c>
      <c r="Q93" s="23">
        <f t="shared" si="139"/>
        <v>0</v>
      </c>
      <c r="R93" s="23">
        <f t="shared" si="139"/>
        <v>0</v>
      </c>
      <c r="S93" s="23">
        <f t="shared" si="139"/>
        <v>0</v>
      </c>
      <c r="T93" s="23">
        <f t="shared" si="139"/>
        <v>0</v>
      </c>
      <c r="U93" s="23">
        <f t="shared" si="139"/>
        <v>0</v>
      </c>
      <c r="V93" s="23">
        <f t="shared" si="139"/>
        <v>0</v>
      </c>
      <c r="W93" s="23">
        <f t="shared" si="139"/>
        <v>0</v>
      </c>
      <c r="X93" s="23">
        <f t="shared" si="139"/>
        <v>0</v>
      </c>
      <c r="Y93" s="23">
        <f t="shared" si="139"/>
        <v>0</v>
      </c>
      <c r="Z93" s="482" t="s">
        <v>469</v>
      </c>
      <c r="AB93" s="28">
        <v>1</v>
      </c>
      <c r="AC93" s="28">
        <v>2</v>
      </c>
      <c r="AD93" s="28">
        <v>3</v>
      </c>
      <c r="AE93" s="28">
        <v>4</v>
      </c>
      <c r="AF93" s="28">
        <v>5</v>
      </c>
      <c r="AG93" s="28">
        <v>6</v>
      </c>
      <c r="AH93" s="28">
        <v>7</v>
      </c>
      <c r="AI93" s="28">
        <v>8</v>
      </c>
      <c r="AJ93" s="28">
        <v>9</v>
      </c>
      <c r="AK93" s="28">
        <v>10</v>
      </c>
      <c r="AL93" s="28">
        <v>11</v>
      </c>
      <c r="AM93" s="28">
        <v>12</v>
      </c>
      <c r="AN93" s="28">
        <v>13</v>
      </c>
      <c r="AO93" s="28">
        <v>14</v>
      </c>
      <c r="AP93" s="28">
        <v>15</v>
      </c>
      <c r="AQ93" s="28">
        <v>16</v>
      </c>
      <c r="AR93" s="28">
        <v>17</v>
      </c>
      <c r="AS93" s="28">
        <v>18</v>
      </c>
      <c r="AT93" s="28">
        <v>19</v>
      </c>
      <c r="AU93" s="28">
        <v>20</v>
      </c>
      <c r="AV93" s="28">
        <v>21</v>
      </c>
      <c r="AW93" s="28">
        <v>22</v>
      </c>
      <c r="AX93" s="28">
        <v>23</v>
      </c>
      <c r="AY93" s="482"/>
      <c r="AZ93" t="str">
        <f t="shared" si="109"/>
        <v>Foundational Knowledge</v>
      </c>
      <c r="BA93" s="23">
        <f>MATH!$BT$7</f>
        <v>0</v>
      </c>
      <c r="BB93" s="23">
        <f>MATH!$BT$88</f>
        <v>0</v>
      </c>
      <c r="BC93" s="23">
        <f>MATH!$BT$169</f>
        <v>0</v>
      </c>
      <c r="BD93" s="23">
        <f>MATH!$BT$250</f>
        <v>0</v>
      </c>
      <c r="BE93" s="23">
        <f>MATH!$BT$331</f>
        <v>0</v>
      </c>
      <c r="BF93" s="23">
        <f>MATH!$BT$412</f>
        <v>0</v>
      </c>
      <c r="BG93" s="23">
        <f>MATH!$BT$493</f>
        <v>0</v>
      </c>
      <c r="BH93" s="23">
        <f>MATH!$BT$574</f>
        <v>0</v>
      </c>
      <c r="BI93" s="23">
        <f>MATH!$BT$655</f>
        <v>0</v>
      </c>
      <c r="BJ93" s="23">
        <f>MATH!$BT$736</f>
        <v>0</v>
      </c>
      <c r="BK93" s="23">
        <f>MATH!$BT$817</f>
        <v>0</v>
      </c>
      <c r="BL93" s="23">
        <f>MATH!$BT$898</f>
        <v>0</v>
      </c>
      <c r="BM93" s="23">
        <f>MATH!$BT$979</f>
        <v>0</v>
      </c>
      <c r="BN93" s="23">
        <f>MATH!$BT$1060</f>
        <v>0</v>
      </c>
      <c r="BO93" s="23">
        <f>MATH!$BT$1141</f>
        <v>0</v>
      </c>
      <c r="BP93" s="23">
        <f>MATH!$BT$1222</f>
        <v>0</v>
      </c>
      <c r="BQ93" s="23">
        <f>MATH!$BT$1303</f>
        <v>0</v>
      </c>
      <c r="BR93" s="23">
        <f>MATH!$BT$1384</f>
        <v>0</v>
      </c>
      <c r="BS93" s="23">
        <f>MATH!$BT$1465</f>
        <v>0</v>
      </c>
      <c r="BT93" s="23">
        <f>MATH!$BT$1546</f>
        <v>0</v>
      </c>
      <c r="BU93" s="23">
        <f>MATH!$BT$1627</f>
        <v>0</v>
      </c>
      <c r="BV93" s="23">
        <f>MATH!$BT$1708</f>
        <v>0</v>
      </c>
      <c r="BW93" s="23">
        <f>MATH!$BT$1789</f>
        <v>0</v>
      </c>
      <c r="BX93" s="482"/>
      <c r="BY93" t="str">
        <f t="shared" si="110"/>
        <v>Foundational Knowledge</v>
      </c>
      <c r="BZ93" s="23">
        <f>MATH!$BT$67</f>
        <v>0</v>
      </c>
      <c r="CA93" s="23">
        <f>MATH!$BT$148</f>
        <v>0</v>
      </c>
      <c r="CB93" s="23">
        <f>MATH!$BT$229</f>
        <v>0</v>
      </c>
      <c r="CC93" s="23">
        <f>MATH!$BT$310</f>
        <v>0</v>
      </c>
      <c r="CD93" s="23">
        <f>MATH!$BT$391</f>
        <v>0</v>
      </c>
      <c r="CE93" s="23">
        <f>MATH!$BT$472</f>
        <v>0</v>
      </c>
      <c r="CF93" s="23">
        <f>MATH!$BT$553</f>
        <v>0</v>
      </c>
      <c r="CG93" s="23">
        <f>MATH!$BT$634</f>
        <v>0</v>
      </c>
      <c r="CH93" s="23">
        <f>MATH!$BT$715</f>
        <v>0</v>
      </c>
      <c r="CI93" s="23">
        <f>MATH!$BT$796</f>
        <v>0</v>
      </c>
      <c r="CJ93" s="23">
        <f>MATH!$BT$877</f>
        <v>0</v>
      </c>
      <c r="CK93" s="23">
        <f>MATH!$BT$958</f>
        <v>0</v>
      </c>
      <c r="CL93" s="23">
        <f>MATH!$BT$1039</f>
        <v>0</v>
      </c>
      <c r="CM93" s="23">
        <f>MATH!$BT$1120</f>
        <v>0</v>
      </c>
      <c r="CN93" s="23">
        <f>MATH!$BT$1201</f>
        <v>0</v>
      </c>
      <c r="CO93" s="23">
        <f>MATH!$BT$1282</f>
        <v>0</v>
      </c>
      <c r="CP93" s="23">
        <f>MATH!$BT$1363</f>
        <v>0</v>
      </c>
      <c r="CQ93" s="23">
        <f>MATH!$BT$1444</f>
        <v>0</v>
      </c>
      <c r="CR93" s="23">
        <f>MATH!$BT$1525</f>
        <v>0</v>
      </c>
      <c r="CS93" s="23">
        <f>MATH!$BT$1606</f>
        <v>0</v>
      </c>
      <c r="CT93" s="23">
        <f>MATH!$BT$1687</f>
        <v>0</v>
      </c>
      <c r="CU93" s="23">
        <f>MATH!$BT$1768</f>
        <v>0</v>
      </c>
      <c r="CV93" s="23">
        <f>MATH!$BT$1849</f>
        <v>0</v>
      </c>
      <c r="CW93" s="482"/>
      <c r="CX93" t="str">
        <f t="shared" si="111"/>
        <v>Foundational Knowledge</v>
      </c>
      <c r="CY93" s="23">
        <f t="shared" si="112"/>
        <v>0</v>
      </c>
      <c r="CZ93" s="23">
        <f t="shared" si="113"/>
        <v>0</v>
      </c>
      <c r="DA93" s="23">
        <f t="shared" si="114"/>
        <v>0</v>
      </c>
      <c r="DB93" s="23">
        <f t="shared" si="115"/>
        <v>0</v>
      </c>
      <c r="DC93" s="23">
        <f t="shared" si="116"/>
        <v>0</v>
      </c>
      <c r="DD93" s="23">
        <f t="shared" si="117"/>
        <v>0</v>
      </c>
      <c r="DE93" s="23">
        <f t="shared" si="118"/>
        <v>0</v>
      </c>
      <c r="DF93" s="23">
        <f t="shared" si="119"/>
        <v>0</v>
      </c>
      <c r="DG93" s="23">
        <f t="shared" si="120"/>
        <v>0</v>
      </c>
      <c r="DH93" s="23">
        <f t="shared" si="121"/>
        <v>0</v>
      </c>
      <c r="DI93" s="23">
        <f t="shared" si="122"/>
        <v>0</v>
      </c>
      <c r="DJ93" s="23">
        <f t="shared" si="123"/>
        <v>0</v>
      </c>
      <c r="DK93" s="23">
        <f t="shared" si="124"/>
        <v>0</v>
      </c>
      <c r="DL93" s="23">
        <f t="shared" si="125"/>
        <v>0</v>
      </c>
      <c r="DM93" s="23">
        <f t="shared" si="126"/>
        <v>0</v>
      </c>
      <c r="DN93" s="23">
        <f t="shared" si="127"/>
        <v>0</v>
      </c>
      <c r="DO93" s="23">
        <f t="shared" si="128"/>
        <v>0</v>
      </c>
      <c r="DP93" s="23">
        <f t="shared" si="129"/>
        <v>0</v>
      </c>
      <c r="DQ93" s="23">
        <f t="shared" si="130"/>
        <v>0</v>
      </c>
      <c r="DR93" s="23">
        <f t="shared" si="131"/>
        <v>0</v>
      </c>
      <c r="DS93" s="23">
        <f t="shared" si="132"/>
        <v>0</v>
      </c>
      <c r="DT93" s="23">
        <f t="shared" si="133"/>
        <v>0</v>
      </c>
      <c r="DU93" s="23">
        <f t="shared" si="134"/>
        <v>0</v>
      </c>
      <c r="DV93" s="482"/>
      <c r="DW93" s="2" t="str">
        <f t="shared" si="71"/>
        <v>ACT Last 10</v>
      </c>
      <c r="DX93" s="43">
        <f t="shared" si="69"/>
        <v>0</v>
      </c>
      <c r="DY93" s="43">
        <f t="shared" si="137"/>
        <v>0</v>
      </c>
      <c r="DZ93" s="43">
        <f t="shared" si="137"/>
        <v>0</v>
      </c>
      <c r="EA93" s="43">
        <f t="shared" si="137"/>
        <v>0</v>
      </c>
      <c r="EB93" s="43">
        <f t="shared" si="137"/>
        <v>0</v>
      </c>
      <c r="EC93" s="43">
        <f t="shared" si="137"/>
        <v>0</v>
      </c>
      <c r="ED93" s="43">
        <f t="shared" si="137"/>
        <v>0</v>
      </c>
      <c r="EE93" s="43">
        <f t="shared" si="137"/>
        <v>0</v>
      </c>
      <c r="EF93" s="43">
        <f t="shared" si="137"/>
        <v>0</v>
      </c>
      <c r="EG93" s="43">
        <f t="shared" si="137"/>
        <v>0</v>
      </c>
      <c r="EH93" s="43">
        <f t="shared" si="137"/>
        <v>0</v>
      </c>
      <c r="EI93" s="43">
        <f t="shared" si="137"/>
        <v>0</v>
      </c>
      <c r="EJ93" s="43">
        <f t="shared" si="137"/>
        <v>0</v>
      </c>
      <c r="EK93" s="43">
        <f t="shared" si="137"/>
        <v>0</v>
      </c>
      <c r="EL93" s="43">
        <f t="shared" si="137"/>
        <v>0</v>
      </c>
      <c r="EM93" s="43">
        <f t="shared" si="137"/>
        <v>0</v>
      </c>
      <c r="EN93" s="43">
        <f t="shared" si="137"/>
        <v>0</v>
      </c>
      <c r="EO93" s="43">
        <f t="shared" si="137"/>
        <v>0</v>
      </c>
      <c r="EP93" s="43">
        <f t="shared" si="137"/>
        <v>0</v>
      </c>
      <c r="EQ93" s="43">
        <f t="shared" si="137"/>
        <v>0</v>
      </c>
      <c r="ER93" s="43">
        <f t="shared" si="137"/>
        <v>0</v>
      </c>
      <c r="ES93" s="43">
        <f t="shared" si="137"/>
        <v>0</v>
      </c>
      <c r="ET93" s="43">
        <f t="shared" si="137"/>
        <v>0</v>
      </c>
      <c r="EU93" s="482"/>
      <c r="FA93" s="477" t="str">
        <f>IF(INPUT!M4&lt;&gt;"",INDEX(EY3:EY25,MATCH(INPUT!M4,EX3:EX25,),0),"")</f>
        <v/>
      </c>
      <c r="FB93" s="478"/>
      <c r="FC93" s="478"/>
      <c r="FD93" s="478"/>
      <c r="FE93" s="478"/>
      <c r="FF93" s="478"/>
      <c r="FG93" s="479"/>
    </row>
    <row r="94" spans="2:163" x14ac:dyDescent="0.45">
      <c r="B94" t="str">
        <f t="shared" si="67"/>
        <v>ACT Rest</v>
      </c>
      <c r="C94" s="23">
        <f t="shared" ref="C94:Y94" si="141">IF(ISNUMBER(SEARCH("A",C$4)),20,0)</f>
        <v>0</v>
      </c>
      <c r="D94" s="23">
        <f t="shared" si="141"/>
        <v>0</v>
      </c>
      <c r="E94" s="23">
        <f t="shared" si="141"/>
        <v>0</v>
      </c>
      <c r="F94" s="23">
        <f t="shared" si="141"/>
        <v>0</v>
      </c>
      <c r="G94" s="23">
        <f t="shared" si="141"/>
        <v>0</v>
      </c>
      <c r="H94" s="23">
        <f t="shared" si="141"/>
        <v>0</v>
      </c>
      <c r="I94" s="23">
        <f t="shared" si="141"/>
        <v>0</v>
      </c>
      <c r="J94" s="23">
        <f t="shared" si="141"/>
        <v>0</v>
      </c>
      <c r="K94" s="23">
        <f t="shared" si="141"/>
        <v>0</v>
      </c>
      <c r="L94" s="23">
        <f t="shared" si="141"/>
        <v>0</v>
      </c>
      <c r="M94" s="23">
        <f t="shared" si="141"/>
        <v>0</v>
      </c>
      <c r="N94" s="23">
        <f t="shared" si="141"/>
        <v>0</v>
      </c>
      <c r="O94" s="23">
        <f t="shared" si="141"/>
        <v>0</v>
      </c>
      <c r="P94" s="23">
        <f t="shared" si="141"/>
        <v>0</v>
      </c>
      <c r="Q94" s="23">
        <f t="shared" si="141"/>
        <v>0</v>
      </c>
      <c r="R94" s="23">
        <f t="shared" si="141"/>
        <v>0</v>
      </c>
      <c r="S94" s="23">
        <f t="shared" si="141"/>
        <v>0</v>
      </c>
      <c r="T94" s="23">
        <f t="shared" si="141"/>
        <v>0</v>
      </c>
      <c r="U94" s="23">
        <f t="shared" si="141"/>
        <v>0</v>
      </c>
      <c r="V94" s="23">
        <f t="shared" si="141"/>
        <v>0</v>
      </c>
      <c r="W94" s="23">
        <f t="shared" si="141"/>
        <v>0</v>
      </c>
      <c r="X94" s="23">
        <f t="shared" si="141"/>
        <v>0</v>
      </c>
      <c r="Y94" s="23">
        <f t="shared" si="141"/>
        <v>0</v>
      </c>
      <c r="Z94" s="482"/>
      <c r="AA94" t="str">
        <f>AA12</f>
        <v>Grammar</v>
      </c>
      <c r="AB94" s="43">
        <f>AB12*AB$2</f>
        <v>0</v>
      </c>
      <c r="AC94" s="43">
        <f t="shared" ref="AC94:AX94" si="142">AC12*AC$2</f>
        <v>0</v>
      </c>
      <c r="AD94" s="43">
        <f t="shared" si="142"/>
        <v>0</v>
      </c>
      <c r="AE94" s="43">
        <f t="shared" si="142"/>
        <v>0</v>
      </c>
      <c r="AF94" s="43">
        <f t="shared" si="142"/>
        <v>0</v>
      </c>
      <c r="AG94" s="43">
        <f t="shared" si="142"/>
        <v>0</v>
      </c>
      <c r="AH94" s="43">
        <f t="shared" si="142"/>
        <v>0</v>
      </c>
      <c r="AI94" s="43">
        <f t="shared" si="142"/>
        <v>0</v>
      </c>
      <c r="AJ94" s="43">
        <f t="shared" si="142"/>
        <v>0</v>
      </c>
      <c r="AK94" s="43">
        <f t="shared" si="142"/>
        <v>0</v>
      </c>
      <c r="AL94" s="43">
        <f t="shared" si="142"/>
        <v>0</v>
      </c>
      <c r="AM94" s="43">
        <f t="shared" si="142"/>
        <v>0</v>
      </c>
      <c r="AN94" s="43">
        <f t="shared" si="142"/>
        <v>0</v>
      </c>
      <c r="AO94" s="43">
        <f t="shared" si="142"/>
        <v>0</v>
      </c>
      <c r="AP94" s="43">
        <f t="shared" si="142"/>
        <v>0</v>
      </c>
      <c r="AQ94" s="43">
        <f t="shared" si="142"/>
        <v>0</v>
      </c>
      <c r="AR94" s="43">
        <f t="shared" si="142"/>
        <v>0</v>
      </c>
      <c r="AS94" s="43">
        <f t="shared" si="142"/>
        <v>0</v>
      </c>
      <c r="AT94" s="43">
        <f t="shared" si="142"/>
        <v>0</v>
      </c>
      <c r="AU94" s="43">
        <f t="shared" si="142"/>
        <v>0</v>
      </c>
      <c r="AV94" s="43">
        <f t="shared" si="142"/>
        <v>0</v>
      </c>
      <c r="AW94" s="43">
        <f t="shared" si="142"/>
        <v>0</v>
      </c>
      <c r="AX94" s="43">
        <f t="shared" si="142"/>
        <v>0</v>
      </c>
      <c r="AY94" s="482"/>
      <c r="AZ94" t="str">
        <f t="shared" si="109"/>
        <v>Must be True</v>
      </c>
      <c r="BA94" s="23">
        <f>MATH!$BU$7</f>
        <v>0</v>
      </c>
      <c r="BB94" s="23">
        <f>MATH!$BU$88</f>
        <v>0</v>
      </c>
      <c r="BC94" s="23">
        <f>MATH!$BU$169</f>
        <v>0</v>
      </c>
      <c r="BD94" s="23">
        <f>MATH!$BU$250</f>
        <v>0</v>
      </c>
      <c r="BE94" s="23">
        <f>MATH!$BU$331</f>
        <v>0</v>
      </c>
      <c r="BF94" s="23">
        <f>MATH!$BU$412</f>
        <v>0</v>
      </c>
      <c r="BG94" s="23">
        <f>MATH!$BU$493</f>
        <v>0</v>
      </c>
      <c r="BH94" s="23">
        <f>MATH!$BU$574</f>
        <v>0</v>
      </c>
      <c r="BI94" s="23">
        <f>MATH!$BU$655</f>
        <v>0</v>
      </c>
      <c r="BJ94" s="23">
        <f>MATH!$BU$736</f>
        <v>0</v>
      </c>
      <c r="BK94" s="23">
        <f>MATH!$BU$817</f>
        <v>0</v>
      </c>
      <c r="BL94" s="23">
        <f>MATH!$BU$898</f>
        <v>0</v>
      </c>
      <c r="BM94" s="23">
        <f>MATH!$BU$979</f>
        <v>0</v>
      </c>
      <c r="BN94" s="23">
        <f>MATH!$BU$1060</f>
        <v>0</v>
      </c>
      <c r="BO94" s="23">
        <f>MATH!$BU$1141</f>
        <v>0</v>
      </c>
      <c r="BP94" s="23">
        <f>MATH!$BU$1222</f>
        <v>0</v>
      </c>
      <c r="BQ94" s="23">
        <f>MATH!$BU$1303</f>
        <v>0</v>
      </c>
      <c r="BR94" s="23">
        <f>MATH!$BU$1384</f>
        <v>0</v>
      </c>
      <c r="BS94" s="23">
        <f>MATH!$BU$1465</f>
        <v>0</v>
      </c>
      <c r="BT94" s="23">
        <f>MATH!$BU$1546</f>
        <v>0</v>
      </c>
      <c r="BU94" s="23">
        <f>MATH!$BU$1627</f>
        <v>0</v>
      </c>
      <c r="BV94" s="23">
        <f>MATH!$BU$1708</f>
        <v>0</v>
      </c>
      <c r="BW94" s="23">
        <f>MATH!$BU$1789</f>
        <v>0</v>
      </c>
      <c r="BX94" s="70"/>
      <c r="BY94" t="str">
        <f t="shared" si="110"/>
        <v>Must be True</v>
      </c>
      <c r="BZ94" s="23">
        <f>MATH!$BU$67</f>
        <v>0</v>
      </c>
      <c r="CA94" s="23">
        <f>MATH!$BU$148</f>
        <v>0</v>
      </c>
      <c r="CB94" s="23">
        <f>MATH!$BU$229</f>
        <v>0</v>
      </c>
      <c r="CC94" s="23">
        <f>MATH!$BU$310</f>
        <v>0</v>
      </c>
      <c r="CD94" s="23">
        <f>MATH!$BU$391</f>
        <v>0</v>
      </c>
      <c r="CE94" s="23">
        <f>MATH!$BU$472</f>
        <v>0</v>
      </c>
      <c r="CF94" s="23">
        <f>MATH!$BU$553</f>
        <v>0</v>
      </c>
      <c r="CG94" s="23">
        <f>MATH!$BU$634</f>
        <v>0</v>
      </c>
      <c r="CH94" s="23">
        <f>MATH!$BU$715</f>
        <v>0</v>
      </c>
      <c r="CI94" s="23">
        <f>MATH!$BU$796</f>
        <v>0</v>
      </c>
      <c r="CJ94" s="23">
        <f>MATH!$BU$877</f>
        <v>0</v>
      </c>
      <c r="CK94" s="23">
        <f>MATH!$BU$958</f>
        <v>0</v>
      </c>
      <c r="CL94" s="23">
        <f>MATH!$BU$1039</f>
        <v>0</v>
      </c>
      <c r="CM94" s="23">
        <f>MATH!$BU$1120</f>
        <v>0</v>
      </c>
      <c r="CN94" s="23">
        <f>MATH!$BU$1201</f>
        <v>0</v>
      </c>
      <c r="CO94" s="23">
        <f>MATH!$BU$1282</f>
        <v>0</v>
      </c>
      <c r="CP94" s="23">
        <f>MATH!$BU$1363</f>
        <v>0</v>
      </c>
      <c r="CQ94" s="23">
        <f>MATH!$BU$1444</f>
        <v>0</v>
      </c>
      <c r="CR94" s="23">
        <f>MATH!$BU$1525</f>
        <v>0</v>
      </c>
      <c r="CS94" s="23">
        <f>MATH!$BU$1606</f>
        <v>0</v>
      </c>
      <c r="CT94" s="23">
        <f>MATH!$BU$1687</f>
        <v>0</v>
      </c>
      <c r="CU94" s="23">
        <f>MATH!$BU$1768</f>
        <v>0</v>
      </c>
      <c r="CV94" s="23">
        <f>MATH!$BU$1849</f>
        <v>0</v>
      </c>
      <c r="CW94" s="70"/>
      <c r="CX94" t="str">
        <f t="shared" si="111"/>
        <v>Must be True</v>
      </c>
      <c r="CY94" s="23">
        <f t="shared" si="112"/>
        <v>0</v>
      </c>
      <c r="CZ94" s="23">
        <f t="shared" si="113"/>
        <v>0</v>
      </c>
      <c r="DA94" s="23">
        <f t="shared" si="114"/>
        <v>0</v>
      </c>
      <c r="DB94" s="23">
        <f t="shared" si="115"/>
        <v>0</v>
      </c>
      <c r="DC94" s="23">
        <f t="shared" si="116"/>
        <v>0</v>
      </c>
      <c r="DD94" s="23">
        <f t="shared" si="117"/>
        <v>0</v>
      </c>
      <c r="DE94" s="23">
        <f t="shared" si="118"/>
        <v>0</v>
      </c>
      <c r="DF94" s="23">
        <f t="shared" si="119"/>
        <v>0</v>
      </c>
      <c r="DG94" s="23">
        <f t="shared" si="120"/>
        <v>0</v>
      </c>
      <c r="DH94" s="23">
        <f t="shared" si="121"/>
        <v>0</v>
      </c>
      <c r="DI94" s="23">
        <f t="shared" si="122"/>
        <v>0</v>
      </c>
      <c r="DJ94" s="23">
        <f t="shared" si="123"/>
        <v>0</v>
      </c>
      <c r="DK94" s="23">
        <f t="shared" si="124"/>
        <v>0</v>
      </c>
      <c r="DL94" s="23">
        <f t="shared" si="125"/>
        <v>0</v>
      </c>
      <c r="DM94" s="23">
        <f t="shared" si="126"/>
        <v>0</v>
      </c>
      <c r="DN94" s="23">
        <f t="shared" si="127"/>
        <v>0</v>
      </c>
      <c r="DO94" s="23">
        <f t="shared" si="128"/>
        <v>0</v>
      </c>
      <c r="DP94" s="23">
        <f t="shared" si="129"/>
        <v>0</v>
      </c>
      <c r="DQ94" s="23">
        <f t="shared" si="130"/>
        <v>0</v>
      </c>
      <c r="DR94" s="23">
        <f t="shared" si="131"/>
        <v>0</v>
      </c>
      <c r="DS94" s="23">
        <f t="shared" si="132"/>
        <v>0</v>
      </c>
      <c r="DT94" s="23">
        <f t="shared" si="133"/>
        <v>0</v>
      </c>
      <c r="DU94" s="23">
        <f t="shared" si="134"/>
        <v>0</v>
      </c>
      <c r="DV94" s="482"/>
      <c r="DW94" s="2" t="str">
        <f t="shared" si="71"/>
        <v>ACT Rest</v>
      </c>
      <c r="DX94" s="43">
        <f t="shared" si="69"/>
        <v>0</v>
      </c>
      <c r="DY94" s="43">
        <f t="shared" si="137"/>
        <v>0</v>
      </c>
      <c r="DZ94" s="43">
        <f t="shared" si="137"/>
        <v>0</v>
      </c>
      <c r="EA94" s="43">
        <f t="shared" si="137"/>
        <v>0</v>
      </c>
      <c r="EB94" s="43">
        <f t="shared" si="137"/>
        <v>0</v>
      </c>
      <c r="EC94" s="43">
        <f t="shared" si="137"/>
        <v>0</v>
      </c>
      <c r="ED94" s="43">
        <f t="shared" si="137"/>
        <v>0</v>
      </c>
      <c r="EE94" s="43">
        <f t="shared" si="137"/>
        <v>0</v>
      </c>
      <c r="EF94" s="43">
        <f t="shared" si="137"/>
        <v>0</v>
      </c>
      <c r="EG94" s="43">
        <f t="shared" si="137"/>
        <v>0</v>
      </c>
      <c r="EH94" s="43">
        <f t="shared" si="137"/>
        <v>0</v>
      </c>
      <c r="EI94" s="43">
        <f t="shared" si="137"/>
        <v>0</v>
      </c>
      <c r="EJ94" s="43">
        <f t="shared" si="137"/>
        <v>0</v>
      </c>
      <c r="EK94" s="43">
        <f t="shared" si="137"/>
        <v>0</v>
      </c>
      <c r="EL94" s="43">
        <f t="shared" si="137"/>
        <v>0</v>
      </c>
      <c r="EM94" s="43">
        <f t="shared" si="137"/>
        <v>0</v>
      </c>
      <c r="EN94" s="43">
        <f t="shared" si="137"/>
        <v>0</v>
      </c>
      <c r="EO94" s="43">
        <f t="shared" si="137"/>
        <v>0</v>
      </c>
      <c r="EP94" s="43">
        <f t="shared" si="137"/>
        <v>0</v>
      </c>
      <c r="EQ94" s="43">
        <f t="shared" si="137"/>
        <v>0</v>
      </c>
      <c r="ER94" s="43">
        <f t="shared" si="137"/>
        <v>0</v>
      </c>
      <c r="ES94" s="43">
        <f t="shared" si="137"/>
        <v>0</v>
      </c>
      <c r="ET94" s="43">
        <f t="shared" si="137"/>
        <v>0</v>
      </c>
      <c r="EU94" s="482"/>
      <c r="FA94" s="30"/>
      <c r="FB94" s="458" t="s">
        <v>240</v>
      </c>
      <c r="FC94" s="459"/>
      <c r="FD94" s="460"/>
      <c r="FE94" s="480" t="s">
        <v>242</v>
      </c>
      <c r="FF94" s="481"/>
      <c r="FG94" s="30" t="s">
        <v>254</v>
      </c>
    </row>
    <row r="95" spans="2:163" x14ac:dyDescent="0.45">
      <c r="C95" s="28">
        <v>1</v>
      </c>
      <c r="D95" s="28">
        <v>2</v>
      </c>
      <c r="E95" s="28">
        <v>3</v>
      </c>
      <c r="F95" s="28">
        <v>4</v>
      </c>
      <c r="G95" s="28">
        <v>5</v>
      </c>
      <c r="H95" s="28">
        <v>6</v>
      </c>
      <c r="I95" s="28">
        <v>7</v>
      </c>
      <c r="J95" s="28">
        <v>8</v>
      </c>
      <c r="K95" s="28">
        <v>9</v>
      </c>
      <c r="L95" s="28">
        <v>10</v>
      </c>
      <c r="M95" s="28">
        <v>11</v>
      </c>
      <c r="N95" s="28">
        <v>12</v>
      </c>
      <c r="O95" s="28">
        <v>13</v>
      </c>
      <c r="P95" s="28">
        <v>14</v>
      </c>
      <c r="Q95" s="28">
        <v>15</v>
      </c>
      <c r="R95" s="28">
        <v>16</v>
      </c>
      <c r="S95" s="28">
        <v>17</v>
      </c>
      <c r="T95" s="28">
        <v>18</v>
      </c>
      <c r="U95" s="28">
        <v>19</v>
      </c>
      <c r="V95" s="28">
        <v>20</v>
      </c>
      <c r="W95" s="28">
        <v>21</v>
      </c>
      <c r="X95" s="28">
        <v>22</v>
      </c>
      <c r="Y95" s="28">
        <v>23</v>
      </c>
      <c r="Z95" s="482"/>
      <c r="AA95" t="str">
        <f t="shared" ref="AA95:AA133" si="143">AA13</f>
        <v>Choosing the Modifier</v>
      </c>
      <c r="AB95" s="43">
        <f t="shared" ref="AB95:AX95" si="144">AB13*AB$2</f>
        <v>0</v>
      </c>
      <c r="AC95" s="43">
        <f t="shared" si="144"/>
        <v>0</v>
      </c>
      <c r="AD95" s="43">
        <f t="shared" si="144"/>
        <v>0</v>
      </c>
      <c r="AE95" s="43">
        <f t="shared" si="144"/>
        <v>0</v>
      </c>
      <c r="AF95" s="43">
        <f t="shared" si="144"/>
        <v>0</v>
      </c>
      <c r="AG95" s="43">
        <f t="shared" si="144"/>
        <v>0</v>
      </c>
      <c r="AH95" s="43">
        <f t="shared" si="144"/>
        <v>0</v>
      </c>
      <c r="AI95" s="43">
        <f t="shared" si="144"/>
        <v>0</v>
      </c>
      <c r="AJ95" s="43">
        <f t="shared" si="144"/>
        <v>0</v>
      </c>
      <c r="AK95" s="43">
        <f t="shared" si="144"/>
        <v>0</v>
      </c>
      <c r="AL95" s="43">
        <f t="shared" si="144"/>
        <v>0</v>
      </c>
      <c r="AM95" s="43">
        <f t="shared" si="144"/>
        <v>0</v>
      </c>
      <c r="AN95" s="43">
        <f t="shared" si="144"/>
        <v>0</v>
      </c>
      <c r="AO95" s="43">
        <f t="shared" si="144"/>
        <v>0</v>
      </c>
      <c r="AP95" s="43">
        <f t="shared" si="144"/>
        <v>0</v>
      </c>
      <c r="AQ95" s="43">
        <f t="shared" si="144"/>
        <v>0</v>
      </c>
      <c r="AR95" s="43">
        <f t="shared" si="144"/>
        <v>0</v>
      </c>
      <c r="AS95" s="43">
        <f t="shared" si="144"/>
        <v>0</v>
      </c>
      <c r="AT95" s="43">
        <f t="shared" si="144"/>
        <v>0</v>
      </c>
      <c r="AU95" s="43">
        <f t="shared" si="144"/>
        <v>0</v>
      </c>
      <c r="AV95" s="43">
        <f t="shared" si="144"/>
        <v>0</v>
      </c>
      <c r="AW95" s="43">
        <f t="shared" si="144"/>
        <v>0</v>
      </c>
      <c r="AX95" s="43">
        <f t="shared" si="144"/>
        <v>0</v>
      </c>
      <c r="AY95" s="482"/>
      <c r="AZ95" t="str">
        <f t="shared" si="109"/>
        <v>Two-Part</v>
      </c>
      <c r="BA95" s="23">
        <f>MATH!$BV$7</f>
        <v>0</v>
      </c>
      <c r="BB95" s="23">
        <f>MATH!$BV$88</f>
        <v>0</v>
      </c>
      <c r="BC95" s="23">
        <f>MATH!$BV$169</f>
        <v>0</v>
      </c>
      <c r="BD95" s="23">
        <f>MATH!$BV$250</f>
        <v>0</v>
      </c>
      <c r="BE95" s="23">
        <f>MATH!$BV$331</f>
        <v>0</v>
      </c>
      <c r="BF95" s="23">
        <f>MATH!$BV$412</f>
        <v>0</v>
      </c>
      <c r="BG95" s="23">
        <f>MATH!$BV$493</f>
        <v>0</v>
      </c>
      <c r="BH95" s="23">
        <f>MATH!$BV$574</f>
        <v>0</v>
      </c>
      <c r="BI95" s="23">
        <f>MATH!$BV$655</f>
        <v>0</v>
      </c>
      <c r="BJ95" s="23">
        <f>MATH!$BV$736</f>
        <v>0</v>
      </c>
      <c r="BK95" s="23">
        <f>MATH!$BV$817</f>
        <v>0</v>
      </c>
      <c r="BL95" s="23">
        <f>MATH!$BV$898</f>
        <v>0</v>
      </c>
      <c r="BM95" s="23">
        <f>MATH!$BV$979</f>
        <v>0</v>
      </c>
      <c r="BN95" s="23">
        <f>MATH!$BV$1060</f>
        <v>0</v>
      </c>
      <c r="BO95" s="23">
        <f>MATH!$BV$1141</f>
        <v>0</v>
      </c>
      <c r="BP95" s="23">
        <f>MATH!$BV$1222</f>
        <v>0</v>
      </c>
      <c r="BQ95" s="23">
        <f>MATH!$BV$1303</f>
        <v>0</v>
      </c>
      <c r="BR95" s="23">
        <f>MATH!$BV$1384</f>
        <v>0</v>
      </c>
      <c r="BS95" s="23">
        <f>MATH!$BV$1465</f>
        <v>0</v>
      </c>
      <c r="BT95" s="23">
        <f>MATH!$BV$1546</f>
        <v>0</v>
      </c>
      <c r="BU95" s="23">
        <f>MATH!$BV$1627</f>
        <v>0</v>
      </c>
      <c r="BV95" s="23">
        <f>MATH!$BV$1708</f>
        <v>0</v>
      </c>
      <c r="BW95" s="23">
        <f>MATH!$BV$1789</f>
        <v>0</v>
      </c>
      <c r="BX95" s="70"/>
      <c r="BY95" t="str">
        <f t="shared" si="110"/>
        <v>Two-Part</v>
      </c>
      <c r="BZ95" s="23">
        <f>MATH!$BV$67</f>
        <v>0</v>
      </c>
      <c r="CA95" s="23">
        <f>MATH!$BV$148</f>
        <v>0</v>
      </c>
      <c r="CB95" s="23">
        <f>MATH!$BV$229</f>
        <v>0</v>
      </c>
      <c r="CC95" s="23">
        <f>MATH!$BV$310</f>
        <v>0</v>
      </c>
      <c r="CD95" s="23">
        <f>MATH!$BV$391</f>
        <v>0</v>
      </c>
      <c r="CE95" s="23">
        <f>MATH!$BV$472</f>
        <v>0</v>
      </c>
      <c r="CF95" s="23">
        <f>MATH!$BV$553</f>
        <v>0</v>
      </c>
      <c r="CG95" s="23">
        <f>MATH!$BV$634</f>
        <v>0</v>
      </c>
      <c r="CH95" s="23">
        <f>MATH!$BV$715</f>
        <v>0</v>
      </c>
      <c r="CI95" s="23">
        <f>MATH!$BV$796</f>
        <v>0</v>
      </c>
      <c r="CJ95" s="23">
        <f>MATH!$BV$877</f>
        <v>0</v>
      </c>
      <c r="CK95" s="23">
        <f>MATH!$BV$958</f>
        <v>0</v>
      </c>
      <c r="CL95" s="23">
        <f>MATH!$BV$1039</f>
        <v>0</v>
      </c>
      <c r="CM95" s="23">
        <f>MATH!$BV$1120</f>
        <v>0</v>
      </c>
      <c r="CN95" s="23">
        <f>MATH!$BV$1201</f>
        <v>0</v>
      </c>
      <c r="CO95" s="23">
        <f>MATH!$BV$1282</f>
        <v>0</v>
      </c>
      <c r="CP95" s="23">
        <f>MATH!$BV$1363</f>
        <v>0</v>
      </c>
      <c r="CQ95" s="23">
        <f>MATH!$BV$1444</f>
        <v>0</v>
      </c>
      <c r="CR95" s="23">
        <f>MATH!$BV$1525</f>
        <v>0</v>
      </c>
      <c r="CS95" s="23">
        <f>MATH!$BV$1606</f>
        <v>0</v>
      </c>
      <c r="CT95" s="23">
        <f>MATH!$BV$1687</f>
        <v>0</v>
      </c>
      <c r="CU95" s="23">
        <f>MATH!$BV$1768</f>
        <v>0</v>
      </c>
      <c r="CV95" s="23">
        <f>MATH!$BV$1849</f>
        <v>0</v>
      </c>
      <c r="CW95" s="70"/>
      <c r="CX95" t="str">
        <f t="shared" si="111"/>
        <v>Two-Part</v>
      </c>
      <c r="CY95" s="23">
        <f t="shared" si="112"/>
        <v>0</v>
      </c>
      <c r="CZ95" s="23">
        <f t="shared" si="113"/>
        <v>0</v>
      </c>
      <c r="DA95" s="23">
        <f t="shared" si="114"/>
        <v>0</v>
      </c>
      <c r="DB95" s="23">
        <f t="shared" si="115"/>
        <v>0</v>
      </c>
      <c r="DC95" s="23">
        <f t="shared" si="116"/>
        <v>0</v>
      </c>
      <c r="DD95" s="23">
        <f t="shared" si="117"/>
        <v>0</v>
      </c>
      <c r="DE95" s="23">
        <f t="shared" si="118"/>
        <v>0</v>
      </c>
      <c r="DF95" s="23">
        <f t="shared" si="119"/>
        <v>0</v>
      </c>
      <c r="DG95" s="23">
        <f t="shared" si="120"/>
        <v>0</v>
      </c>
      <c r="DH95" s="23">
        <f t="shared" si="121"/>
        <v>0</v>
      </c>
      <c r="DI95" s="23">
        <f t="shared" si="122"/>
        <v>0</v>
      </c>
      <c r="DJ95" s="23">
        <f t="shared" si="123"/>
        <v>0</v>
      </c>
      <c r="DK95" s="23">
        <f t="shared" si="124"/>
        <v>0</v>
      </c>
      <c r="DL95" s="23">
        <f t="shared" si="125"/>
        <v>0</v>
      </c>
      <c r="DM95" s="23">
        <f t="shared" si="126"/>
        <v>0</v>
      </c>
      <c r="DN95" s="23">
        <f t="shared" si="127"/>
        <v>0</v>
      </c>
      <c r="DO95" s="23">
        <f t="shared" si="128"/>
        <v>0</v>
      </c>
      <c r="DP95" s="23">
        <f t="shared" si="129"/>
        <v>0</v>
      </c>
      <c r="DQ95" s="23">
        <f t="shared" si="130"/>
        <v>0</v>
      </c>
      <c r="DR95" s="23">
        <f t="shared" si="131"/>
        <v>0</v>
      </c>
      <c r="DS95" s="23">
        <f t="shared" si="132"/>
        <v>0</v>
      </c>
      <c r="DT95" s="23">
        <f t="shared" si="133"/>
        <v>0</v>
      </c>
      <c r="DU95" s="23">
        <f t="shared" si="134"/>
        <v>0</v>
      </c>
      <c r="DV95" s="482"/>
      <c r="DX95" s="28">
        <v>1</v>
      </c>
      <c r="DY95" s="28">
        <v>2</v>
      </c>
      <c r="DZ95" s="28">
        <v>3</v>
      </c>
      <c r="EA95" s="28">
        <v>4</v>
      </c>
      <c r="EB95" s="28">
        <v>5</v>
      </c>
      <c r="EC95" s="28">
        <v>6</v>
      </c>
      <c r="ED95" s="28">
        <v>7</v>
      </c>
      <c r="EE95" s="28">
        <v>8</v>
      </c>
      <c r="EF95" s="28">
        <v>9</v>
      </c>
      <c r="EG95" s="28">
        <v>10</v>
      </c>
      <c r="EH95" s="28">
        <v>11</v>
      </c>
      <c r="EI95" s="28">
        <v>12</v>
      </c>
      <c r="EJ95" s="28">
        <v>13</v>
      </c>
      <c r="EK95" s="28">
        <v>14</v>
      </c>
      <c r="EL95" s="28">
        <v>15</v>
      </c>
      <c r="EM95" s="28">
        <v>16</v>
      </c>
      <c r="EN95" s="28">
        <v>17</v>
      </c>
      <c r="EO95" s="28">
        <v>18</v>
      </c>
      <c r="EP95" s="28">
        <v>19</v>
      </c>
      <c r="EQ95" s="28">
        <v>20</v>
      </c>
      <c r="ER95" s="28">
        <v>21</v>
      </c>
      <c r="ES95" s="28">
        <v>22</v>
      </c>
      <c r="ET95" s="28">
        <v>23</v>
      </c>
      <c r="FA95" s="75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5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5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26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1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4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76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ref="B96:B104" si="145">B12</f>
        <v>SAT Passage 1</v>
      </c>
      <c r="C96" s="43">
        <f t="shared" ref="C96:Y96" si="146">C12*C$2</f>
        <v>0</v>
      </c>
      <c r="D96" s="43">
        <f t="shared" si="146"/>
        <v>0</v>
      </c>
      <c r="E96" s="43">
        <f t="shared" si="146"/>
        <v>0</v>
      </c>
      <c r="F96" s="43">
        <f t="shared" si="146"/>
        <v>0</v>
      </c>
      <c r="G96" s="43">
        <f t="shared" si="146"/>
        <v>0</v>
      </c>
      <c r="H96" s="43">
        <f t="shared" si="146"/>
        <v>0</v>
      </c>
      <c r="I96" s="43">
        <f t="shared" si="146"/>
        <v>0</v>
      </c>
      <c r="J96" s="43">
        <f t="shared" si="146"/>
        <v>0</v>
      </c>
      <c r="K96" s="43">
        <f t="shared" si="146"/>
        <v>0</v>
      </c>
      <c r="L96" s="43">
        <f t="shared" si="146"/>
        <v>0</v>
      </c>
      <c r="M96" s="43">
        <f t="shared" si="146"/>
        <v>0</v>
      </c>
      <c r="N96" s="43">
        <f t="shared" si="146"/>
        <v>0</v>
      </c>
      <c r="O96" s="43">
        <f t="shared" si="146"/>
        <v>0</v>
      </c>
      <c r="P96" s="43">
        <f t="shared" si="146"/>
        <v>0</v>
      </c>
      <c r="Q96" s="43">
        <f t="shared" si="146"/>
        <v>0</v>
      </c>
      <c r="R96" s="43">
        <f t="shared" si="146"/>
        <v>0</v>
      </c>
      <c r="S96" s="43">
        <f t="shared" si="146"/>
        <v>0</v>
      </c>
      <c r="T96" s="43">
        <f t="shared" si="146"/>
        <v>0</v>
      </c>
      <c r="U96" s="43">
        <f t="shared" si="146"/>
        <v>0</v>
      </c>
      <c r="V96" s="43">
        <f t="shared" si="146"/>
        <v>0</v>
      </c>
      <c r="W96" s="43">
        <f t="shared" si="146"/>
        <v>0</v>
      </c>
      <c r="X96" s="43">
        <f t="shared" si="146"/>
        <v>0</v>
      </c>
      <c r="Y96" s="43">
        <f t="shared" si="146"/>
        <v>0</v>
      </c>
      <c r="Z96" s="482"/>
      <c r="AA96" t="str">
        <f t="shared" si="143"/>
        <v>Faulty Comparisons</v>
      </c>
      <c r="AB96" s="43">
        <f t="shared" ref="AB96:AX96" si="147">AB14*AB$2</f>
        <v>0</v>
      </c>
      <c r="AC96" s="43">
        <f t="shared" si="147"/>
        <v>0</v>
      </c>
      <c r="AD96" s="43">
        <f t="shared" si="147"/>
        <v>0</v>
      </c>
      <c r="AE96" s="43">
        <f t="shared" si="147"/>
        <v>0</v>
      </c>
      <c r="AF96" s="43">
        <f t="shared" si="147"/>
        <v>0</v>
      </c>
      <c r="AG96" s="43">
        <f t="shared" si="147"/>
        <v>0</v>
      </c>
      <c r="AH96" s="43">
        <f t="shared" si="147"/>
        <v>0</v>
      </c>
      <c r="AI96" s="43">
        <f t="shared" si="147"/>
        <v>0</v>
      </c>
      <c r="AJ96" s="43">
        <f t="shared" si="147"/>
        <v>0</v>
      </c>
      <c r="AK96" s="43">
        <f t="shared" si="147"/>
        <v>0</v>
      </c>
      <c r="AL96" s="43">
        <f t="shared" si="147"/>
        <v>0</v>
      </c>
      <c r="AM96" s="43">
        <f t="shared" si="147"/>
        <v>0</v>
      </c>
      <c r="AN96" s="43">
        <f t="shared" si="147"/>
        <v>0</v>
      </c>
      <c r="AO96" s="43">
        <f t="shared" si="147"/>
        <v>0</v>
      </c>
      <c r="AP96" s="43">
        <f t="shared" si="147"/>
        <v>0</v>
      </c>
      <c r="AQ96" s="43">
        <f t="shared" si="147"/>
        <v>0</v>
      </c>
      <c r="AR96" s="43">
        <f t="shared" si="147"/>
        <v>0</v>
      </c>
      <c r="AS96" s="43">
        <f t="shared" si="147"/>
        <v>0</v>
      </c>
      <c r="AT96" s="43">
        <f t="shared" si="147"/>
        <v>0</v>
      </c>
      <c r="AU96" s="43">
        <f t="shared" si="147"/>
        <v>0</v>
      </c>
      <c r="AV96" s="43">
        <f t="shared" si="147"/>
        <v>0</v>
      </c>
      <c r="AW96" s="43">
        <f t="shared" si="147"/>
        <v>0</v>
      </c>
      <c r="AX96" s="43">
        <f t="shared" si="147"/>
        <v>0</v>
      </c>
      <c r="AY96" s="482"/>
      <c r="AZ96" t="str">
        <f t="shared" si="109"/>
        <v>Imaginary Numbers</v>
      </c>
      <c r="BA96" s="23">
        <f>MATH!$BW$7</f>
        <v>0</v>
      </c>
      <c r="BB96" s="23">
        <f>MATH!$BW$88</f>
        <v>0</v>
      </c>
      <c r="BC96" s="23">
        <f>MATH!$BW$169</f>
        <v>0</v>
      </c>
      <c r="BD96" s="23">
        <f>MATH!$BW$250</f>
        <v>0</v>
      </c>
      <c r="BE96" s="23">
        <f>MATH!$BW$331</f>
        <v>0</v>
      </c>
      <c r="BF96" s="23">
        <f>MATH!$BW$412</f>
        <v>0</v>
      </c>
      <c r="BG96" s="23">
        <f>MATH!$BW$493</f>
        <v>0</v>
      </c>
      <c r="BH96" s="23">
        <f>MATH!$BW$574</f>
        <v>0</v>
      </c>
      <c r="BI96" s="23">
        <f>MATH!$BW$655</f>
        <v>0</v>
      </c>
      <c r="BJ96" s="23">
        <f>MATH!$BW$736</f>
        <v>0</v>
      </c>
      <c r="BK96" s="23">
        <f>MATH!$BW$817</f>
        <v>0</v>
      </c>
      <c r="BL96" s="23">
        <f>MATH!$BW$898</f>
        <v>0</v>
      </c>
      <c r="BM96" s="23">
        <f>MATH!$BW$979</f>
        <v>0</v>
      </c>
      <c r="BN96" s="23">
        <f>MATH!$BW$1060</f>
        <v>0</v>
      </c>
      <c r="BO96" s="23">
        <f>MATH!$BW$1141</f>
        <v>0</v>
      </c>
      <c r="BP96" s="23">
        <f>MATH!$BW$1222</f>
        <v>0</v>
      </c>
      <c r="BQ96" s="23">
        <f>MATH!$BW$1303</f>
        <v>0</v>
      </c>
      <c r="BR96" s="23">
        <f>MATH!$BW$1384</f>
        <v>0</v>
      </c>
      <c r="BS96" s="23">
        <f>MATH!$BW$1465</f>
        <v>0</v>
      </c>
      <c r="BT96" s="23">
        <f>MATH!$BW$1546</f>
        <v>0</v>
      </c>
      <c r="BU96" s="23">
        <f>MATH!$BW$1627</f>
        <v>0</v>
      </c>
      <c r="BV96" s="23">
        <f>MATH!$BW$1708</f>
        <v>0</v>
      </c>
      <c r="BW96" s="23">
        <f>MATH!$BW$1789</f>
        <v>0</v>
      </c>
      <c r="BX96" s="70"/>
      <c r="BY96" t="str">
        <f t="shared" si="110"/>
        <v>Imaginary Numbers</v>
      </c>
      <c r="BZ96" s="23">
        <f>MATH!$BW$67</f>
        <v>0</v>
      </c>
      <c r="CA96" s="23">
        <f>MATH!$BW$148</f>
        <v>0</v>
      </c>
      <c r="CB96" s="23">
        <f>MATH!$BW$229</f>
        <v>0</v>
      </c>
      <c r="CC96" s="23">
        <f>MATH!$BW$310</f>
        <v>0</v>
      </c>
      <c r="CD96" s="23">
        <f>MATH!$BW$391</f>
        <v>0</v>
      </c>
      <c r="CE96" s="23">
        <f>MATH!$BW$472</f>
        <v>0</v>
      </c>
      <c r="CF96" s="23">
        <f>MATH!$BW$553</f>
        <v>0</v>
      </c>
      <c r="CG96" s="23">
        <f>MATH!$BW$634</f>
        <v>0</v>
      </c>
      <c r="CH96" s="23">
        <f>MATH!$BW$715</f>
        <v>0</v>
      </c>
      <c r="CI96" s="23">
        <f>MATH!$BW$796</f>
        <v>0</v>
      </c>
      <c r="CJ96" s="23">
        <f>MATH!$BW$877</f>
        <v>0</v>
      </c>
      <c r="CK96" s="23">
        <f>MATH!$BW$958</f>
        <v>0</v>
      </c>
      <c r="CL96" s="23">
        <f>MATH!$BW$1039</f>
        <v>0</v>
      </c>
      <c r="CM96" s="23">
        <f>MATH!$BW$1120</f>
        <v>0</v>
      </c>
      <c r="CN96" s="23">
        <f>MATH!$BW$1201</f>
        <v>0</v>
      </c>
      <c r="CO96" s="23">
        <f>MATH!$BW$1282</f>
        <v>0</v>
      </c>
      <c r="CP96" s="23">
        <f>MATH!$BW$1363</f>
        <v>0</v>
      </c>
      <c r="CQ96" s="23">
        <f>MATH!$BW$1444</f>
        <v>0</v>
      </c>
      <c r="CR96" s="23">
        <f>MATH!$BW$1525</f>
        <v>0</v>
      </c>
      <c r="CS96" s="23">
        <f>MATH!$BW$1606</f>
        <v>0</v>
      </c>
      <c r="CT96" s="23">
        <f>MATH!$BW$1687</f>
        <v>0</v>
      </c>
      <c r="CU96" s="23">
        <f>MATH!$BW$1768</f>
        <v>0</v>
      </c>
      <c r="CV96" s="23">
        <f>MATH!$BW$1849</f>
        <v>0</v>
      </c>
      <c r="CW96" s="70"/>
      <c r="CX96" t="str">
        <f t="shared" si="111"/>
        <v>Imaginary Numbers</v>
      </c>
      <c r="CY96" s="23">
        <f t="shared" si="112"/>
        <v>0</v>
      </c>
      <c r="CZ96" s="23">
        <f t="shared" si="113"/>
        <v>0</v>
      </c>
      <c r="DA96" s="23">
        <f t="shared" si="114"/>
        <v>0</v>
      </c>
      <c r="DB96" s="23">
        <f t="shared" si="115"/>
        <v>0</v>
      </c>
      <c r="DC96" s="23">
        <f t="shared" si="116"/>
        <v>0</v>
      </c>
      <c r="DD96" s="23">
        <f t="shared" si="117"/>
        <v>0</v>
      </c>
      <c r="DE96" s="23">
        <f t="shared" si="118"/>
        <v>0</v>
      </c>
      <c r="DF96" s="23">
        <f t="shared" si="119"/>
        <v>0</v>
      </c>
      <c r="DG96" s="23">
        <f t="shared" si="120"/>
        <v>0</v>
      </c>
      <c r="DH96" s="23">
        <f t="shared" si="121"/>
        <v>0</v>
      </c>
      <c r="DI96" s="23">
        <f t="shared" si="122"/>
        <v>0</v>
      </c>
      <c r="DJ96" s="23">
        <f t="shared" si="123"/>
        <v>0</v>
      </c>
      <c r="DK96" s="23">
        <f t="shared" si="124"/>
        <v>0</v>
      </c>
      <c r="DL96" s="23">
        <f t="shared" si="125"/>
        <v>0</v>
      </c>
      <c r="DM96" s="23">
        <f t="shared" si="126"/>
        <v>0</v>
      </c>
      <c r="DN96" s="23">
        <f t="shared" si="127"/>
        <v>0</v>
      </c>
      <c r="DO96" s="23">
        <f t="shared" si="128"/>
        <v>0</v>
      </c>
      <c r="DP96" s="23">
        <f t="shared" si="129"/>
        <v>0</v>
      </c>
      <c r="DQ96" s="23">
        <f t="shared" si="130"/>
        <v>0</v>
      </c>
      <c r="DR96" s="23">
        <f t="shared" si="131"/>
        <v>0</v>
      </c>
      <c r="DS96" s="23">
        <f t="shared" si="132"/>
        <v>0</v>
      </c>
      <c r="DT96" s="23">
        <f t="shared" si="133"/>
        <v>0</v>
      </c>
      <c r="DU96" s="23">
        <f t="shared" si="134"/>
        <v>0</v>
      </c>
      <c r="DV96" s="482"/>
      <c r="DW96" s="2" t="str">
        <f>DW68</f>
        <v>Passage 1</v>
      </c>
      <c r="DX96" s="43">
        <f t="shared" ref="DX96:DX122" si="148">DX40*DX$2</f>
        <v>0</v>
      </c>
      <c r="DY96" s="43">
        <f t="shared" ref="DY96:ET108" si="149">DY40*DY$2</f>
        <v>0</v>
      </c>
      <c r="DZ96" s="43">
        <f t="shared" si="149"/>
        <v>0</v>
      </c>
      <c r="EA96" s="43">
        <f t="shared" si="149"/>
        <v>0</v>
      </c>
      <c r="EB96" s="43">
        <f t="shared" si="149"/>
        <v>0</v>
      </c>
      <c r="EC96" s="43">
        <f t="shared" si="149"/>
        <v>0</v>
      </c>
      <c r="ED96" s="43">
        <f t="shared" si="149"/>
        <v>0</v>
      </c>
      <c r="EE96" s="43">
        <f t="shared" si="149"/>
        <v>0</v>
      </c>
      <c r="EF96" s="43">
        <f t="shared" si="149"/>
        <v>0</v>
      </c>
      <c r="EG96" s="43">
        <f t="shared" si="149"/>
        <v>0</v>
      </c>
      <c r="EH96" s="43">
        <f t="shared" si="149"/>
        <v>0</v>
      </c>
      <c r="EI96" s="43">
        <f t="shared" si="149"/>
        <v>0</v>
      </c>
      <c r="EJ96" s="43">
        <f t="shared" si="149"/>
        <v>0</v>
      </c>
      <c r="EK96" s="43">
        <f t="shared" si="149"/>
        <v>0</v>
      </c>
      <c r="EL96" s="43">
        <f t="shared" si="149"/>
        <v>0</v>
      </c>
      <c r="EM96" s="43">
        <f t="shared" si="149"/>
        <v>0</v>
      </c>
      <c r="EN96" s="43">
        <f t="shared" si="149"/>
        <v>0</v>
      </c>
      <c r="EO96" s="43">
        <f t="shared" si="149"/>
        <v>0</v>
      </c>
      <c r="EP96" s="43">
        <f t="shared" si="149"/>
        <v>0</v>
      </c>
      <c r="EQ96" s="43">
        <f t="shared" si="149"/>
        <v>0</v>
      </c>
      <c r="ER96" s="43">
        <f t="shared" si="149"/>
        <v>0</v>
      </c>
      <c r="ES96" s="43">
        <f t="shared" si="149"/>
        <v>0</v>
      </c>
      <c r="ET96" s="43">
        <f t="shared" si="149"/>
        <v>0</v>
      </c>
      <c r="EU96" s="482" t="s">
        <v>286</v>
      </c>
      <c r="FA96" s="77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5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5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27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1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4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76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5"/>
        <v>SAT Passage 2</v>
      </c>
      <c r="C97" s="43">
        <f t="shared" ref="C97:Y97" si="150">C13*C$2</f>
        <v>0</v>
      </c>
      <c r="D97" s="43">
        <f t="shared" si="150"/>
        <v>0</v>
      </c>
      <c r="E97" s="43">
        <f t="shared" si="150"/>
        <v>0</v>
      </c>
      <c r="F97" s="43">
        <f t="shared" si="150"/>
        <v>0</v>
      </c>
      <c r="G97" s="43">
        <f t="shared" si="150"/>
        <v>0</v>
      </c>
      <c r="H97" s="43">
        <f t="shared" si="150"/>
        <v>0</v>
      </c>
      <c r="I97" s="43">
        <f t="shared" si="150"/>
        <v>0</v>
      </c>
      <c r="J97" s="43">
        <f t="shared" si="150"/>
        <v>0</v>
      </c>
      <c r="K97" s="43">
        <f t="shared" si="150"/>
        <v>0</v>
      </c>
      <c r="L97" s="43">
        <f t="shared" si="150"/>
        <v>0</v>
      </c>
      <c r="M97" s="43">
        <f t="shared" si="150"/>
        <v>0</v>
      </c>
      <c r="N97" s="43">
        <f t="shared" si="150"/>
        <v>0</v>
      </c>
      <c r="O97" s="43">
        <f t="shared" si="150"/>
        <v>0</v>
      </c>
      <c r="P97" s="43">
        <f t="shared" si="150"/>
        <v>0</v>
      </c>
      <c r="Q97" s="43">
        <f t="shared" si="150"/>
        <v>0</v>
      </c>
      <c r="R97" s="43">
        <f t="shared" si="150"/>
        <v>0</v>
      </c>
      <c r="S97" s="43">
        <f t="shared" si="150"/>
        <v>0</v>
      </c>
      <c r="T97" s="43">
        <f t="shared" si="150"/>
        <v>0</v>
      </c>
      <c r="U97" s="43">
        <f t="shared" si="150"/>
        <v>0</v>
      </c>
      <c r="V97" s="43">
        <f t="shared" si="150"/>
        <v>0</v>
      </c>
      <c r="W97" s="43">
        <f t="shared" si="150"/>
        <v>0</v>
      </c>
      <c r="X97" s="43">
        <f t="shared" si="150"/>
        <v>0</v>
      </c>
      <c r="Y97" s="43">
        <f t="shared" si="150"/>
        <v>0</v>
      </c>
      <c r="Z97" s="482"/>
      <c r="AA97" t="str">
        <f t="shared" si="143"/>
        <v>Idioms</v>
      </c>
      <c r="AB97" s="43">
        <f t="shared" ref="AB97:AX97" si="151">AB15*AB$2</f>
        <v>0</v>
      </c>
      <c r="AC97" s="43">
        <f t="shared" si="151"/>
        <v>0</v>
      </c>
      <c r="AD97" s="43">
        <f t="shared" si="151"/>
        <v>0</v>
      </c>
      <c r="AE97" s="43">
        <f t="shared" si="151"/>
        <v>0</v>
      </c>
      <c r="AF97" s="43">
        <f t="shared" si="151"/>
        <v>0</v>
      </c>
      <c r="AG97" s="43">
        <f t="shared" si="151"/>
        <v>0</v>
      </c>
      <c r="AH97" s="43">
        <f t="shared" si="151"/>
        <v>0</v>
      </c>
      <c r="AI97" s="43">
        <f t="shared" si="151"/>
        <v>0</v>
      </c>
      <c r="AJ97" s="43">
        <f t="shared" si="151"/>
        <v>0</v>
      </c>
      <c r="AK97" s="43">
        <f t="shared" si="151"/>
        <v>0</v>
      </c>
      <c r="AL97" s="43">
        <f t="shared" si="151"/>
        <v>0</v>
      </c>
      <c r="AM97" s="43">
        <f t="shared" si="151"/>
        <v>0</v>
      </c>
      <c r="AN97" s="43">
        <f t="shared" si="151"/>
        <v>0</v>
      </c>
      <c r="AO97" s="43">
        <f t="shared" si="151"/>
        <v>0</v>
      </c>
      <c r="AP97" s="43">
        <f t="shared" si="151"/>
        <v>0</v>
      </c>
      <c r="AQ97" s="43">
        <f t="shared" si="151"/>
        <v>0</v>
      </c>
      <c r="AR97" s="43">
        <f t="shared" si="151"/>
        <v>0</v>
      </c>
      <c r="AS97" s="43">
        <f t="shared" si="151"/>
        <v>0</v>
      </c>
      <c r="AT97" s="43">
        <f t="shared" si="151"/>
        <v>0</v>
      </c>
      <c r="AU97" s="43">
        <f t="shared" si="151"/>
        <v>0</v>
      </c>
      <c r="AV97" s="43">
        <f t="shared" si="151"/>
        <v>0</v>
      </c>
      <c r="AW97" s="43">
        <f t="shared" si="151"/>
        <v>0</v>
      </c>
      <c r="AX97" s="43">
        <f t="shared" si="151"/>
        <v>0</v>
      </c>
      <c r="AY97" s="482"/>
      <c r="AZ97" t="str">
        <f t="shared" si="109"/>
        <v>Power Rules</v>
      </c>
      <c r="BA97" s="23">
        <f>MATH!$BX$7</f>
        <v>0</v>
      </c>
      <c r="BB97" s="23">
        <f>MATH!$BX$88</f>
        <v>0</v>
      </c>
      <c r="BC97" s="23">
        <f>MATH!$BX$169</f>
        <v>0</v>
      </c>
      <c r="BD97" s="23">
        <f>MATH!$BX$250</f>
        <v>0</v>
      </c>
      <c r="BE97" s="23">
        <f>MATH!$BX$331</f>
        <v>0</v>
      </c>
      <c r="BF97" s="23">
        <f>MATH!$BX$412</f>
        <v>0</v>
      </c>
      <c r="BG97" s="23">
        <f>MATH!$BX$493</f>
        <v>0</v>
      </c>
      <c r="BH97" s="23">
        <f>MATH!$BX$574</f>
        <v>0</v>
      </c>
      <c r="BI97" s="23">
        <f>MATH!$BX$655</f>
        <v>0</v>
      </c>
      <c r="BJ97" s="23">
        <f>MATH!$BX$736</f>
        <v>0</v>
      </c>
      <c r="BK97" s="23">
        <f>MATH!$BX$817</f>
        <v>0</v>
      </c>
      <c r="BL97" s="23">
        <f>MATH!$BX$898</f>
        <v>0</v>
      </c>
      <c r="BM97" s="23">
        <f>MATH!$BX$979</f>
        <v>0</v>
      </c>
      <c r="BN97" s="23">
        <f>MATH!$BX$1060</f>
        <v>0</v>
      </c>
      <c r="BO97" s="23">
        <f>MATH!$BX$1141</f>
        <v>0</v>
      </c>
      <c r="BP97" s="23">
        <f>MATH!$BX$1222</f>
        <v>0</v>
      </c>
      <c r="BQ97" s="23">
        <f>MATH!$BX$1303</f>
        <v>0</v>
      </c>
      <c r="BR97" s="23">
        <f>MATH!$BX$1384</f>
        <v>0</v>
      </c>
      <c r="BS97" s="23">
        <f>MATH!$BX$1465</f>
        <v>0</v>
      </c>
      <c r="BT97" s="23">
        <f>MATH!$BX$1546</f>
        <v>0</v>
      </c>
      <c r="BU97" s="23">
        <f>MATH!$BX$1627</f>
        <v>0</v>
      </c>
      <c r="BV97" s="23">
        <f>MATH!$BX$1708</f>
        <v>0</v>
      </c>
      <c r="BW97" s="23">
        <f>MATH!$BX$1789</f>
        <v>0</v>
      </c>
      <c r="BX97" s="70"/>
      <c r="BY97" t="str">
        <f t="shared" si="110"/>
        <v>Power Rules</v>
      </c>
      <c r="BZ97" s="23">
        <f>MATH!$BX$67</f>
        <v>0</v>
      </c>
      <c r="CA97" s="23">
        <f>MATH!$BX$148</f>
        <v>0</v>
      </c>
      <c r="CB97" s="23">
        <f>MATH!$BX$229</f>
        <v>0</v>
      </c>
      <c r="CC97" s="23">
        <f>MATH!$BX$310</f>
        <v>0</v>
      </c>
      <c r="CD97" s="23">
        <f>MATH!$BX$391</f>
        <v>0</v>
      </c>
      <c r="CE97" s="23">
        <f>MATH!$BX$472</f>
        <v>0</v>
      </c>
      <c r="CF97" s="23">
        <f>MATH!$BX$553</f>
        <v>0</v>
      </c>
      <c r="CG97" s="23">
        <f>MATH!$BX$634</f>
        <v>0</v>
      </c>
      <c r="CH97" s="23">
        <f>MATH!$BX$715</f>
        <v>0</v>
      </c>
      <c r="CI97" s="23">
        <f>MATH!$BX$796</f>
        <v>0</v>
      </c>
      <c r="CJ97" s="23">
        <f>MATH!$BX$877</f>
        <v>0</v>
      </c>
      <c r="CK97" s="23">
        <f>MATH!$BX$958</f>
        <v>0</v>
      </c>
      <c r="CL97" s="23">
        <f>MATH!$BX$1039</f>
        <v>0</v>
      </c>
      <c r="CM97" s="23">
        <f>MATH!$BX$1120</f>
        <v>0</v>
      </c>
      <c r="CN97" s="23">
        <f>MATH!$BX$1201</f>
        <v>0</v>
      </c>
      <c r="CO97" s="23">
        <f>MATH!$BX$1282</f>
        <v>0</v>
      </c>
      <c r="CP97" s="23">
        <f>MATH!$BX$1363</f>
        <v>0</v>
      </c>
      <c r="CQ97" s="23">
        <f>MATH!$BX$1444</f>
        <v>0</v>
      </c>
      <c r="CR97" s="23">
        <f>MATH!$BX$1525</f>
        <v>0</v>
      </c>
      <c r="CS97" s="23">
        <f>MATH!$BX$1606</f>
        <v>0</v>
      </c>
      <c r="CT97" s="23">
        <f>MATH!$BX$1687</f>
        <v>0</v>
      </c>
      <c r="CU97" s="23">
        <f>MATH!$BX$1768</f>
        <v>0</v>
      </c>
      <c r="CV97" s="23">
        <f>MATH!$BX$1849</f>
        <v>0</v>
      </c>
      <c r="CW97" s="70"/>
      <c r="CX97" t="str">
        <f t="shared" si="111"/>
        <v>Power Rules</v>
      </c>
      <c r="CY97" s="23">
        <f t="shared" si="112"/>
        <v>0</v>
      </c>
      <c r="CZ97" s="23">
        <f t="shared" si="113"/>
        <v>0</v>
      </c>
      <c r="DA97" s="23">
        <f t="shared" si="114"/>
        <v>0</v>
      </c>
      <c r="DB97" s="23">
        <f t="shared" si="115"/>
        <v>0</v>
      </c>
      <c r="DC97" s="23">
        <f t="shared" si="116"/>
        <v>0</v>
      </c>
      <c r="DD97" s="23">
        <f t="shared" si="117"/>
        <v>0</v>
      </c>
      <c r="DE97" s="23">
        <f t="shared" si="118"/>
        <v>0</v>
      </c>
      <c r="DF97" s="23">
        <f t="shared" si="119"/>
        <v>0</v>
      </c>
      <c r="DG97" s="23">
        <f t="shared" si="120"/>
        <v>0</v>
      </c>
      <c r="DH97" s="23">
        <f t="shared" si="121"/>
        <v>0</v>
      </c>
      <c r="DI97" s="23">
        <f t="shared" si="122"/>
        <v>0</v>
      </c>
      <c r="DJ97" s="23">
        <f t="shared" si="123"/>
        <v>0</v>
      </c>
      <c r="DK97" s="23">
        <f t="shared" si="124"/>
        <v>0</v>
      </c>
      <c r="DL97" s="23">
        <f t="shared" si="125"/>
        <v>0</v>
      </c>
      <c r="DM97" s="23">
        <f t="shared" si="126"/>
        <v>0</v>
      </c>
      <c r="DN97" s="23">
        <f t="shared" si="127"/>
        <v>0</v>
      </c>
      <c r="DO97" s="23">
        <f t="shared" si="128"/>
        <v>0</v>
      </c>
      <c r="DP97" s="23">
        <f t="shared" si="129"/>
        <v>0</v>
      </c>
      <c r="DQ97" s="23">
        <f t="shared" si="130"/>
        <v>0</v>
      </c>
      <c r="DR97" s="23">
        <f t="shared" si="131"/>
        <v>0</v>
      </c>
      <c r="DS97" s="23">
        <f t="shared" si="132"/>
        <v>0</v>
      </c>
      <c r="DT97" s="23">
        <f t="shared" si="133"/>
        <v>0</v>
      </c>
      <c r="DU97" s="23">
        <f t="shared" si="134"/>
        <v>0</v>
      </c>
      <c r="DV97" s="482"/>
      <c r="DW97" s="2" t="str">
        <f t="shared" ref="DW97:DW122" si="152">DW69</f>
        <v>Passage 2</v>
      </c>
      <c r="DX97" s="43">
        <f t="shared" si="148"/>
        <v>0</v>
      </c>
      <c r="DY97" s="43">
        <f t="shared" ref="DY97:EM97" si="153">DY41*DY$2</f>
        <v>0</v>
      </c>
      <c r="DZ97" s="43">
        <f t="shared" si="153"/>
        <v>0</v>
      </c>
      <c r="EA97" s="43">
        <f t="shared" si="153"/>
        <v>0</v>
      </c>
      <c r="EB97" s="43">
        <f t="shared" si="153"/>
        <v>0</v>
      </c>
      <c r="EC97" s="43">
        <f t="shared" si="153"/>
        <v>0</v>
      </c>
      <c r="ED97" s="43">
        <f t="shared" si="153"/>
        <v>0</v>
      </c>
      <c r="EE97" s="43">
        <f t="shared" si="153"/>
        <v>0</v>
      </c>
      <c r="EF97" s="43">
        <f t="shared" si="153"/>
        <v>0</v>
      </c>
      <c r="EG97" s="43">
        <f t="shared" si="153"/>
        <v>0</v>
      </c>
      <c r="EH97" s="43">
        <f t="shared" si="153"/>
        <v>0</v>
      </c>
      <c r="EI97" s="43">
        <f t="shared" si="153"/>
        <v>0</v>
      </c>
      <c r="EJ97" s="43">
        <f t="shared" si="153"/>
        <v>0</v>
      </c>
      <c r="EK97" s="43">
        <f t="shared" si="153"/>
        <v>0</v>
      </c>
      <c r="EL97" s="43">
        <f t="shared" si="153"/>
        <v>0</v>
      </c>
      <c r="EM97" s="43">
        <f t="shared" si="153"/>
        <v>0</v>
      </c>
      <c r="EN97" s="43">
        <f t="shared" si="149"/>
        <v>0</v>
      </c>
      <c r="EO97" s="43">
        <f t="shared" si="149"/>
        <v>0</v>
      </c>
      <c r="EP97" s="43">
        <f t="shared" si="149"/>
        <v>0</v>
      </c>
      <c r="EQ97" s="43">
        <f t="shared" si="149"/>
        <v>0</v>
      </c>
      <c r="ER97" s="43">
        <f t="shared" si="149"/>
        <v>0</v>
      </c>
      <c r="ES97" s="43">
        <f t="shared" si="149"/>
        <v>0</v>
      </c>
      <c r="ET97" s="43">
        <f t="shared" si="149"/>
        <v>0</v>
      </c>
      <c r="EU97" s="482"/>
      <c r="FA97" s="77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5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5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27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1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4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76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5"/>
        <v>SAT Passage 3</v>
      </c>
      <c r="C98" s="43">
        <f t="shared" ref="C98:Y98" si="154">C14*C$2</f>
        <v>0</v>
      </c>
      <c r="D98" s="43">
        <f t="shared" si="154"/>
        <v>0</v>
      </c>
      <c r="E98" s="43">
        <f t="shared" si="154"/>
        <v>0</v>
      </c>
      <c r="F98" s="43">
        <f t="shared" si="154"/>
        <v>0</v>
      </c>
      <c r="G98" s="43">
        <f t="shared" si="154"/>
        <v>0</v>
      </c>
      <c r="H98" s="43">
        <f t="shared" si="154"/>
        <v>0</v>
      </c>
      <c r="I98" s="43">
        <f t="shared" si="154"/>
        <v>0</v>
      </c>
      <c r="J98" s="43">
        <f t="shared" si="154"/>
        <v>0</v>
      </c>
      <c r="K98" s="43">
        <f t="shared" si="154"/>
        <v>0</v>
      </c>
      <c r="L98" s="43">
        <f t="shared" si="154"/>
        <v>0</v>
      </c>
      <c r="M98" s="43">
        <f t="shared" si="154"/>
        <v>0</v>
      </c>
      <c r="N98" s="43">
        <f t="shared" si="154"/>
        <v>0</v>
      </c>
      <c r="O98" s="43">
        <f t="shared" si="154"/>
        <v>0</v>
      </c>
      <c r="P98" s="43">
        <f t="shared" si="154"/>
        <v>0</v>
      </c>
      <c r="Q98" s="43">
        <f t="shared" si="154"/>
        <v>0</v>
      </c>
      <c r="R98" s="43">
        <f t="shared" si="154"/>
        <v>0</v>
      </c>
      <c r="S98" s="43">
        <f t="shared" si="154"/>
        <v>0</v>
      </c>
      <c r="T98" s="43">
        <f t="shared" si="154"/>
        <v>0</v>
      </c>
      <c r="U98" s="43">
        <f t="shared" si="154"/>
        <v>0</v>
      </c>
      <c r="V98" s="43">
        <f t="shared" si="154"/>
        <v>0</v>
      </c>
      <c r="W98" s="43">
        <f t="shared" si="154"/>
        <v>0</v>
      </c>
      <c r="X98" s="43">
        <f t="shared" si="154"/>
        <v>0</v>
      </c>
      <c r="Y98" s="43">
        <f t="shared" si="154"/>
        <v>0</v>
      </c>
      <c r="Z98" s="482"/>
      <c r="AA98" t="str">
        <f t="shared" si="143"/>
        <v>Ind / Dependent Clauses</v>
      </c>
      <c r="AB98" s="43">
        <f t="shared" ref="AB98:AX98" si="155">AB16*AB$2</f>
        <v>0</v>
      </c>
      <c r="AC98" s="43">
        <f t="shared" si="155"/>
        <v>0</v>
      </c>
      <c r="AD98" s="43">
        <f t="shared" si="155"/>
        <v>0</v>
      </c>
      <c r="AE98" s="43">
        <f t="shared" si="155"/>
        <v>0</v>
      </c>
      <c r="AF98" s="43">
        <f t="shared" si="155"/>
        <v>0</v>
      </c>
      <c r="AG98" s="43">
        <f t="shared" si="155"/>
        <v>0</v>
      </c>
      <c r="AH98" s="43">
        <f t="shared" si="155"/>
        <v>0</v>
      </c>
      <c r="AI98" s="43">
        <f t="shared" si="155"/>
        <v>0</v>
      </c>
      <c r="AJ98" s="43">
        <f t="shared" si="155"/>
        <v>0</v>
      </c>
      <c r="AK98" s="43">
        <f t="shared" si="155"/>
        <v>0</v>
      </c>
      <c r="AL98" s="43">
        <f t="shared" si="155"/>
        <v>0</v>
      </c>
      <c r="AM98" s="43">
        <f t="shared" si="155"/>
        <v>0</v>
      </c>
      <c r="AN98" s="43">
        <f t="shared" si="155"/>
        <v>0</v>
      </c>
      <c r="AO98" s="43">
        <f t="shared" si="155"/>
        <v>0</v>
      </c>
      <c r="AP98" s="43">
        <f t="shared" si="155"/>
        <v>0</v>
      </c>
      <c r="AQ98" s="43">
        <f t="shared" si="155"/>
        <v>0</v>
      </c>
      <c r="AR98" s="43">
        <f t="shared" si="155"/>
        <v>0</v>
      </c>
      <c r="AS98" s="43">
        <f t="shared" si="155"/>
        <v>0</v>
      </c>
      <c r="AT98" s="43">
        <f t="shared" si="155"/>
        <v>0</v>
      </c>
      <c r="AU98" s="43">
        <f t="shared" si="155"/>
        <v>0</v>
      </c>
      <c r="AV98" s="43">
        <f t="shared" si="155"/>
        <v>0</v>
      </c>
      <c r="AW98" s="43">
        <f t="shared" si="155"/>
        <v>0</v>
      </c>
      <c r="AX98" s="43">
        <f t="shared" si="155"/>
        <v>0</v>
      </c>
      <c r="AY98" s="482"/>
      <c r="AZ98" t="str">
        <f t="shared" si="109"/>
        <v>Inequalities</v>
      </c>
      <c r="BA98" s="23">
        <f>MATH!$BY$7</f>
        <v>0</v>
      </c>
      <c r="BB98" s="23">
        <f>MATH!$BY$88</f>
        <v>0</v>
      </c>
      <c r="BC98" s="23">
        <f>MATH!$BY$169</f>
        <v>0</v>
      </c>
      <c r="BD98" s="23">
        <f>MATH!$BY$250</f>
        <v>0</v>
      </c>
      <c r="BE98" s="23">
        <f>MATH!$BY$331</f>
        <v>0</v>
      </c>
      <c r="BF98" s="23">
        <f>MATH!$BY$412</f>
        <v>0</v>
      </c>
      <c r="BG98" s="23">
        <f>MATH!$BY$493</f>
        <v>0</v>
      </c>
      <c r="BH98" s="23">
        <f>MATH!$BY$574</f>
        <v>0</v>
      </c>
      <c r="BI98" s="23">
        <f>MATH!$BY$655</f>
        <v>0</v>
      </c>
      <c r="BJ98" s="23">
        <f>MATH!$BY$736</f>
        <v>0</v>
      </c>
      <c r="BK98" s="23">
        <f>MATH!$BY$817</f>
        <v>0</v>
      </c>
      <c r="BL98" s="23">
        <f>MATH!$BY$898</f>
        <v>0</v>
      </c>
      <c r="BM98" s="23">
        <f>MATH!$BY$979</f>
        <v>0</v>
      </c>
      <c r="BN98" s="23">
        <f>MATH!$BY$1060</f>
        <v>0</v>
      </c>
      <c r="BO98" s="23">
        <f>MATH!$BY$1141</f>
        <v>0</v>
      </c>
      <c r="BP98" s="23">
        <f>MATH!$BY$1222</f>
        <v>0</v>
      </c>
      <c r="BQ98" s="23">
        <f>MATH!$BY$1303</f>
        <v>0</v>
      </c>
      <c r="BR98" s="23">
        <f>MATH!$BY$1384</f>
        <v>0</v>
      </c>
      <c r="BS98" s="23">
        <f>MATH!$BY$1465</f>
        <v>0</v>
      </c>
      <c r="BT98" s="23">
        <f>MATH!$BY$1546</f>
        <v>0</v>
      </c>
      <c r="BU98" s="23">
        <f>MATH!$BY$1627</f>
        <v>0</v>
      </c>
      <c r="BV98" s="23">
        <f>MATH!$BY$1708</f>
        <v>0</v>
      </c>
      <c r="BW98" s="23">
        <f>MATH!$BY$1789</f>
        <v>0</v>
      </c>
      <c r="BY98" t="str">
        <f t="shared" si="110"/>
        <v>Inequalities</v>
      </c>
      <c r="BZ98" s="23">
        <f>MATH!$BY$67</f>
        <v>0</v>
      </c>
      <c r="CA98" s="23">
        <f>MATH!$BY$148</f>
        <v>0</v>
      </c>
      <c r="CB98" s="23">
        <f>MATH!$BY$229</f>
        <v>0</v>
      </c>
      <c r="CC98" s="23">
        <f>MATH!$BY$310</f>
        <v>0</v>
      </c>
      <c r="CD98" s="23">
        <f>MATH!$BY$391</f>
        <v>0</v>
      </c>
      <c r="CE98" s="23">
        <f>MATH!$BY$472</f>
        <v>0</v>
      </c>
      <c r="CF98" s="23">
        <f>MATH!$BY$553</f>
        <v>0</v>
      </c>
      <c r="CG98" s="23">
        <f>MATH!$BY$634</f>
        <v>0</v>
      </c>
      <c r="CH98" s="23">
        <f>MATH!$BY$715</f>
        <v>0</v>
      </c>
      <c r="CI98" s="23">
        <f>MATH!$BY$796</f>
        <v>0</v>
      </c>
      <c r="CJ98" s="23">
        <f>MATH!$BY$877</f>
        <v>0</v>
      </c>
      <c r="CK98" s="23">
        <f>MATH!$BY$958</f>
        <v>0</v>
      </c>
      <c r="CL98" s="23">
        <f>MATH!$BY$1039</f>
        <v>0</v>
      </c>
      <c r="CM98" s="23">
        <f>MATH!$BY$1120</f>
        <v>0</v>
      </c>
      <c r="CN98" s="23">
        <f>MATH!$BY$1201</f>
        <v>0</v>
      </c>
      <c r="CO98" s="23">
        <f>MATH!$BY$1282</f>
        <v>0</v>
      </c>
      <c r="CP98" s="23">
        <f>MATH!$BY$1363</f>
        <v>0</v>
      </c>
      <c r="CQ98" s="23">
        <f>MATH!$BY$1444</f>
        <v>0</v>
      </c>
      <c r="CR98" s="23">
        <f>MATH!$BY$1525</f>
        <v>0</v>
      </c>
      <c r="CS98" s="23">
        <f>MATH!$BY$1606</f>
        <v>0</v>
      </c>
      <c r="CT98" s="23">
        <f>MATH!$BY$1687</f>
        <v>0</v>
      </c>
      <c r="CU98" s="23">
        <f>MATH!$BY$1768</f>
        <v>0</v>
      </c>
      <c r="CV98" s="23">
        <f>MATH!$BY$1849</f>
        <v>0</v>
      </c>
      <c r="CX98" t="str">
        <f t="shared" si="111"/>
        <v>Inequalities</v>
      </c>
      <c r="CY98" s="23">
        <f t="shared" si="112"/>
        <v>0</v>
      </c>
      <c r="CZ98" s="23">
        <f t="shared" si="113"/>
        <v>0</v>
      </c>
      <c r="DA98" s="23">
        <f t="shared" si="114"/>
        <v>0</v>
      </c>
      <c r="DB98" s="23">
        <f t="shared" si="115"/>
        <v>0</v>
      </c>
      <c r="DC98" s="23">
        <f t="shared" si="116"/>
        <v>0</v>
      </c>
      <c r="DD98" s="23">
        <f t="shared" si="117"/>
        <v>0</v>
      </c>
      <c r="DE98" s="23">
        <f t="shared" si="118"/>
        <v>0</v>
      </c>
      <c r="DF98" s="23">
        <f t="shared" si="119"/>
        <v>0</v>
      </c>
      <c r="DG98" s="23">
        <f t="shared" si="120"/>
        <v>0</v>
      </c>
      <c r="DH98" s="23">
        <f t="shared" si="121"/>
        <v>0</v>
      </c>
      <c r="DI98" s="23">
        <f t="shared" si="122"/>
        <v>0</v>
      </c>
      <c r="DJ98" s="23">
        <f t="shared" si="123"/>
        <v>0</v>
      </c>
      <c r="DK98" s="23">
        <f t="shared" si="124"/>
        <v>0</v>
      </c>
      <c r="DL98" s="23">
        <f t="shared" si="125"/>
        <v>0</v>
      </c>
      <c r="DM98" s="23">
        <f t="shared" si="126"/>
        <v>0</v>
      </c>
      <c r="DN98" s="23">
        <f t="shared" si="127"/>
        <v>0</v>
      </c>
      <c r="DO98" s="23">
        <f t="shared" si="128"/>
        <v>0</v>
      </c>
      <c r="DP98" s="23">
        <f t="shared" si="129"/>
        <v>0</v>
      </c>
      <c r="DQ98" s="23">
        <f t="shared" si="130"/>
        <v>0</v>
      </c>
      <c r="DR98" s="23">
        <f t="shared" si="131"/>
        <v>0</v>
      </c>
      <c r="DS98" s="23">
        <f t="shared" si="132"/>
        <v>0</v>
      </c>
      <c r="DT98" s="23">
        <f t="shared" si="133"/>
        <v>0</v>
      </c>
      <c r="DU98" s="23">
        <f t="shared" si="134"/>
        <v>0</v>
      </c>
      <c r="DV98" s="482"/>
      <c r="DW98" s="2" t="str">
        <f t="shared" si="152"/>
        <v>Passage 3</v>
      </c>
      <c r="DX98" s="43">
        <f t="shared" si="148"/>
        <v>0</v>
      </c>
      <c r="DY98" s="43">
        <f t="shared" si="149"/>
        <v>0</v>
      </c>
      <c r="DZ98" s="43">
        <f t="shared" si="149"/>
        <v>0</v>
      </c>
      <c r="EA98" s="43">
        <f t="shared" si="149"/>
        <v>0</v>
      </c>
      <c r="EB98" s="43">
        <f t="shared" si="149"/>
        <v>0</v>
      </c>
      <c r="EC98" s="43">
        <f t="shared" si="149"/>
        <v>0</v>
      </c>
      <c r="ED98" s="43">
        <f t="shared" si="149"/>
        <v>0</v>
      </c>
      <c r="EE98" s="43">
        <f t="shared" si="149"/>
        <v>0</v>
      </c>
      <c r="EF98" s="43">
        <f t="shared" si="149"/>
        <v>0</v>
      </c>
      <c r="EG98" s="43">
        <f t="shared" si="149"/>
        <v>0</v>
      </c>
      <c r="EH98" s="43">
        <f t="shared" si="149"/>
        <v>0</v>
      </c>
      <c r="EI98" s="43">
        <f t="shared" si="149"/>
        <v>0</v>
      </c>
      <c r="EJ98" s="43">
        <f t="shared" si="149"/>
        <v>0</v>
      </c>
      <c r="EK98" s="43">
        <f t="shared" si="149"/>
        <v>0</v>
      </c>
      <c r="EL98" s="43">
        <f t="shared" si="149"/>
        <v>0</v>
      </c>
      <c r="EM98" s="43">
        <f t="shared" si="149"/>
        <v>0</v>
      </c>
      <c r="EN98" s="43">
        <f t="shared" si="149"/>
        <v>0</v>
      </c>
      <c r="EO98" s="43">
        <f t="shared" si="149"/>
        <v>0</v>
      </c>
      <c r="EP98" s="43">
        <f t="shared" si="149"/>
        <v>0</v>
      </c>
      <c r="EQ98" s="43">
        <f t="shared" si="149"/>
        <v>0</v>
      </c>
      <c r="ER98" s="43">
        <f t="shared" si="149"/>
        <v>0</v>
      </c>
      <c r="ES98" s="43">
        <f t="shared" si="149"/>
        <v>0</v>
      </c>
      <c r="ET98" s="43">
        <f t="shared" si="149"/>
        <v>0</v>
      </c>
      <c r="EU98" s="482"/>
      <c r="FA98" s="78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28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28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29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0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1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79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5"/>
        <v>SAT Passage 4</v>
      </c>
      <c r="C99" s="43">
        <f t="shared" ref="C99:Y99" si="156">C15*C$2</f>
        <v>0</v>
      </c>
      <c r="D99" s="43">
        <f t="shared" si="156"/>
        <v>0</v>
      </c>
      <c r="E99" s="43">
        <f t="shared" si="156"/>
        <v>0</v>
      </c>
      <c r="F99" s="43">
        <f t="shared" si="156"/>
        <v>0</v>
      </c>
      <c r="G99" s="43">
        <f t="shared" si="156"/>
        <v>0</v>
      </c>
      <c r="H99" s="43">
        <f t="shared" si="156"/>
        <v>0</v>
      </c>
      <c r="I99" s="43">
        <f t="shared" si="156"/>
        <v>0</v>
      </c>
      <c r="J99" s="43">
        <f t="shared" si="156"/>
        <v>0</v>
      </c>
      <c r="K99" s="43">
        <f t="shared" si="156"/>
        <v>0</v>
      </c>
      <c r="L99" s="43">
        <f t="shared" si="156"/>
        <v>0</v>
      </c>
      <c r="M99" s="43">
        <f t="shared" si="156"/>
        <v>0</v>
      </c>
      <c r="N99" s="43">
        <f t="shared" si="156"/>
        <v>0</v>
      </c>
      <c r="O99" s="43">
        <f t="shared" si="156"/>
        <v>0</v>
      </c>
      <c r="P99" s="43">
        <f t="shared" si="156"/>
        <v>0</v>
      </c>
      <c r="Q99" s="43">
        <f t="shared" si="156"/>
        <v>0</v>
      </c>
      <c r="R99" s="43">
        <f t="shared" si="156"/>
        <v>0</v>
      </c>
      <c r="S99" s="43">
        <f t="shared" si="156"/>
        <v>0</v>
      </c>
      <c r="T99" s="43">
        <f t="shared" si="156"/>
        <v>0</v>
      </c>
      <c r="U99" s="43">
        <f t="shared" si="156"/>
        <v>0</v>
      </c>
      <c r="V99" s="43">
        <f t="shared" si="156"/>
        <v>0</v>
      </c>
      <c r="W99" s="43">
        <f t="shared" si="156"/>
        <v>0</v>
      </c>
      <c r="X99" s="43">
        <f t="shared" si="156"/>
        <v>0</v>
      </c>
      <c r="Y99" s="43">
        <f t="shared" si="156"/>
        <v>0</v>
      </c>
      <c r="Z99" s="482"/>
      <c r="AA99" t="str">
        <f t="shared" si="143"/>
        <v>Conjunctions</v>
      </c>
      <c r="AB99" s="43">
        <f t="shared" ref="AB99:AX99" si="157">AB17*AB$2</f>
        <v>0</v>
      </c>
      <c r="AC99" s="43">
        <f t="shared" si="157"/>
        <v>0</v>
      </c>
      <c r="AD99" s="43">
        <f t="shared" si="157"/>
        <v>0</v>
      </c>
      <c r="AE99" s="43">
        <f t="shared" si="157"/>
        <v>0</v>
      </c>
      <c r="AF99" s="43">
        <f t="shared" si="157"/>
        <v>0</v>
      </c>
      <c r="AG99" s="43">
        <f t="shared" si="157"/>
        <v>0</v>
      </c>
      <c r="AH99" s="43">
        <f t="shared" si="157"/>
        <v>0</v>
      </c>
      <c r="AI99" s="43">
        <f t="shared" si="157"/>
        <v>0</v>
      </c>
      <c r="AJ99" s="43">
        <f t="shared" si="157"/>
        <v>0</v>
      </c>
      <c r="AK99" s="43">
        <f t="shared" si="157"/>
        <v>0</v>
      </c>
      <c r="AL99" s="43">
        <f t="shared" si="157"/>
        <v>0</v>
      </c>
      <c r="AM99" s="43">
        <f t="shared" si="157"/>
        <v>0</v>
      </c>
      <c r="AN99" s="43">
        <f t="shared" si="157"/>
        <v>0</v>
      </c>
      <c r="AO99" s="43">
        <f t="shared" si="157"/>
        <v>0</v>
      </c>
      <c r="AP99" s="43">
        <f t="shared" si="157"/>
        <v>0</v>
      </c>
      <c r="AQ99" s="43">
        <f t="shared" si="157"/>
        <v>0</v>
      </c>
      <c r="AR99" s="43">
        <f t="shared" si="157"/>
        <v>0</v>
      </c>
      <c r="AS99" s="43">
        <f t="shared" si="157"/>
        <v>0</v>
      </c>
      <c r="AT99" s="43">
        <f t="shared" si="157"/>
        <v>0</v>
      </c>
      <c r="AU99" s="43">
        <f t="shared" si="157"/>
        <v>0</v>
      </c>
      <c r="AV99" s="43">
        <f t="shared" si="157"/>
        <v>0</v>
      </c>
      <c r="AW99" s="43">
        <f t="shared" si="157"/>
        <v>0</v>
      </c>
      <c r="AX99" s="43">
        <f t="shared" si="157"/>
        <v>0</v>
      </c>
      <c r="AY99" s="482"/>
      <c r="AZ99" t="str">
        <f t="shared" si="109"/>
        <v>Creating Figures</v>
      </c>
      <c r="BA99" s="23">
        <f>MATH!$BZ$7</f>
        <v>0</v>
      </c>
      <c r="BB99" s="23">
        <f>MATH!$BZ$88</f>
        <v>0</v>
      </c>
      <c r="BC99" s="23">
        <f>MATH!$BZ$169</f>
        <v>0</v>
      </c>
      <c r="BD99" s="23">
        <f>MATH!$BZ$250</f>
        <v>0</v>
      </c>
      <c r="BE99" s="23">
        <f>MATH!$BZ$331</f>
        <v>0</v>
      </c>
      <c r="BF99" s="23">
        <f>MATH!$BZ$412</f>
        <v>0</v>
      </c>
      <c r="BG99" s="23">
        <f>MATH!$BZ$493</f>
        <v>0</v>
      </c>
      <c r="BH99" s="23">
        <f>MATH!$BZ$574</f>
        <v>0</v>
      </c>
      <c r="BI99" s="23">
        <f>MATH!$BZ$655</f>
        <v>0</v>
      </c>
      <c r="BJ99" s="23">
        <f>MATH!$BZ$736</f>
        <v>0</v>
      </c>
      <c r="BK99" s="23">
        <f>MATH!$BZ$817</f>
        <v>0</v>
      </c>
      <c r="BL99" s="23">
        <f>MATH!$BZ$898</f>
        <v>0</v>
      </c>
      <c r="BM99" s="23">
        <f>MATH!$BZ$979</f>
        <v>0</v>
      </c>
      <c r="BN99" s="23">
        <f>MATH!$BZ$1060</f>
        <v>0</v>
      </c>
      <c r="BO99" s="23">
        <f>MATH!$BZ$1141</f>
        <v>0</v>
      </c>
      <c r="BP99" s="23">
        <f>MATH!$BZ$1222</f>
        <v>0</v>
      </c>
      <c r="BQ99" s="23">
        <f>MATH!$BZ$1303</f>
        <v>0</v>
      </c>
      <c r="BR99" s="23">
        <f>MATH!$BZ$1384</f>
        <v>0</v>
      </c>
      <c r="BS99" s="23">
        <f>MATH!$BZ$1465</f>
        <v>0</v>
      </c>
      <c r="BT99" s="23">
        <f>MATH!$BZ$1546</f>
        <v>0</v>
      </c>
      <c r="BU99" s="23">
        <f>MATH!$BZ$1627</f>
        <v>0</v>
      </c>
      <c r="BV99" s="23">
        <f>MATH!$BZ$1708</f>
        <v>0</v>
      </c>
      <c r="BW99" s="23">
        <f>MATH!$BZ$1789</f>
        <v>0</v>
      </c>
      <c r="BX99" s="482" t="s">
        <v>282</v>
      </c>
      <c r="BY99" t="str">
        <f t="shared" si="110"/>
        <v>Creating Figures</v>
      </c>
      <c r="BZ99" s="23">
        <f>MATH!$BZ$67</f>
        <v>0</v>
      </c>
      <c r="CA99" s="23">
        <f>MATH!$BZ$148</f>
        <v>0</v>
      </c>
      <c r="CB99" s="23">
        <f>MATH!$BZ$229</f>
        <v>0</v>
      </c>
      <c r="CC99" s="23">
        <f>MATH!$BZ$310</f>
        <v>0</v>
      </c>
      <c r="CD99" s="23">
        <f>MATH!$BZ$391</f>
        <v>0</v>
      </c>
      <c r="CE99" s="23">
        <f>MATH!$BZ$472</f>
        <v>0</v>
      </c>
      <c r="CF99" s="23">
        <f>MATH!$BZ$553</f>
        <v>0</v>
      </c>
      <c r="CG99" s="23">
        <f>MATH!$BZ$634</f>
        <v>0</v>
      </c>
      <c r="CH99" s="23">
        <f>MATH!$BZ$715</f>
        <v>0</v>
      </c>
      <c r="CI99" s="23">
        <f>MATH!$BZ$796</f>
        <v>0</v>
      </c>
      <c r="CJ99" s="23">
        <f>MATH!$BZ$877</f>
        <v>0</v>
      </c>
      <c r="CK99" s="23">
        <f>MATH!$BZ$958</f>
        <v>0</v>
      </c>
      <c r="CL99" s="23">
        <f>MATH!$BZ$1039</f>
        <v>0</v>
      </c>
      <c r="CM99" s="23">
        <f>MATH!$BZ$1120</f>
        <v>0</v>
      </c>
      <c r="CN99" s="23">
        <f>MATH!$BZ$1201</f>
        <v>0</v>
      </c>
      <c r="CO99" s="23">
        <f>MATH!$BZ$1282</f>
        <v>0</v>
      </c>
      <c r="CP99" s="23">
        <f>MATH!$BZ$1363</f>
        <v>0</v>
      </c>
      <c r="CQ99" s="23">
        <f>MATH!$BZ$1444</f>
        <v>0</v>
      </c>
      <c r="CR99" s="23">
        <f>MATH!$BZ$1525</f>
        <v>0</v>
      </c>
      <c r="CS99" s="23">
        <f>MATH!$BZ$1606</f>
        <v>0</v>
      </c>
      <c r="CT99" s="23">
        <f>MATH!$BZ$1687</f>
        <v>0</v>
      </c>
      <c r="CU99" s="23">
        <f>MATH!$BZ$1768</f>
        <v>0</v>
      </c>
      <c r="CV99" s="23">
        <f>MATH!$BZ$1849</f>
        <v>0</v>
      </c>
      <c r="CW99" s="482" t="s">
        <v>282</v>
      </c>
      <c r="CX99" t="str">
        <f t="shared" si="111"/>
        <v>Creating Figures</v>
      </c>
      <c r="CY99" s="23">
        <f t="shared" si="112"/>
        <v>0</v>
      </c>
      <c r="CZ99" s="23">
        <f t="shared" si="113"/>
        <v>0</v>
      </c>
      <c r="DA99" s="23">
        <f t="shared" si="114"/>
        <v>0</v>
      </c>
      <c r="DB99" s="23">
        <f t="shared" si="115"/>
        <v>0</v>
      </c>
      <c r="DC99" s="23">
        <f t="shared" si="116"/>
        <v>0</v>
      </c>
      <c r="DD99" s="23">
        <f t="shared" si="117"/>
        <v>0</v>
      </c>
      <c r="DE99" s="23">
        <f t="shared" si="118"/>
        <v>0</v>
      </c>
      <c r="DF99" s="23">
        <f t="shared" si="119"/>
        <v>0</v>
      </c>
      <c r="DG99" s="23">
        <f t="shared" si="120"/>
        <v>0</v>
      </c>
      <c r="DH99" s="23">
        <f t="shared" si="121"/>
        <v>0</v>
      </c>
      <c r="DI99" s="23">
        <f t="shared" si="122"/>
        <v>0</v>
      </c>
      <c r="DJ99" s="23">
        <f t="shared" si="123"/>
        <v>0</v>
      </c>
      <c r="DK99" s="23">
        <f t="shared" si="124"/>
        <v>0</v>
      </c>
      <c r="DL99" s="23">
        <f t="shared" si="125"/>
        <v>0</v>
      </c>
      <c r="DM99" s="23">
        <f t="shared" si="126"/>
        <v>0</v>
      </c>
      <c r="DN99" s="23">
        <f t="shared" si="127"/>
        <v>0</v>
      </c>
      <c r="DO99" s="23">
        <f t="shared" si="128"/>
        <v>0</v>
      </c>
      <c r="DP99" s="23">
        <f t="shared" si="129"/>
        <v>0</v>
      </c>
      <c r="DQ99" s="23">
        <f t="shared" si="130"/>
        <v>0</v>
      </c>
      <c r="DR99" s="23">
        <f t="shared" si="131"/>
        <v>0</v>
      </c>
      <c r="DS99" s="23">
        <f t="shared" si="132"/>
        <v>0</v>
      </c>
      <c r="DT99" s="23">
        <f t="shared" si="133"/>
        <v>0</v>
      </c>
      <c r="DU99" s="23">
        <f t="shared" si="134"/>
        <v>0</v>
      </c>
      <c r="DV99" s="482"/>
      <c r="DW99" s="2" t="str">
        <f t="shared" si="152"/>
        <v>Passage 4</v>
      </c>
      <c r="DX99" s="43">
        <f t="shared" si="148"/>
        <v>0</v>
      </c>
      <c r="DY99" s="43">
        <f t="shared" si="149"/>
        <v>0</v>
      </c>
      <c r="DZ99" s="43">
        <f t="shared" si="149"/>
        <v>0</v>
      </c>
      <c r="EA99" s="43">
        <f t="shared" si="149"/>
        <v>0</v>
      </c>
      <c r="EB99" s="43">
        <f t="shared" si="149"/>
        <v>0</v>
      </c>
      <c r="EC99" s="43">
        <f t="shared" si="149"/>
        <v>0</v>
      </c>
      <c r="ED99" s="43">
        <f t="shared" si="149"/>
        <v>0</v>
      </c>
      <c r="EE99" s="43">
        <f t="shared" si="149"/>
        <v>0</v>
      </c>
      <c r="EF99" s="43">
        <f t="shared" si="149"/>
        <v>0</v>
      </c>
      <c r="EG99" s="43">
        <f t="shared" si="149"/>
        <v>0</v>
      </c>
      <c r="EH99" s="43">
        <f t="shared" si="149"/>
        <v>0</v>
      </c>
      <c r="EI99" s="43">
        <f t="shared" si="149"/>
        <v>0</v>
      </c>
      <c r="EJ99" s="43">
        <f t="shared" si="149"/>
        <v>0</v>
      </c>
      <c r="EK99" s="43">
        <f t="shared" si="149"/>
        <v>0</v>
      </c>
      <c r="EL99" s="43">
        <f t="shared" si="149"/>
        <v>0</v>
      </c>
      <c r="EM99" s="43">
        <f t="shared" si="149"/>
        <v>0</v>
      </c>
      <c r="EN99" s="43">
        <f t="shared" si="149"/>
        <v>0</v>
      </c>
      <c r="EO99" s="43">
        <f t="shared" si="149"/>
        <v>0</v>
      </c>
      <c r="EP99" s="43">
        <f t="shared" si="149"/>
        <v>0</v>
      </c>
      <c r="EQ99" s="43">
        <f t="shared" si="149"/>
        <v>0</v>
      </c>
      <c r="ER99" s="43">
        <f t="shared" si="149"/>
        <v>0</v>
      </c>
      <c r="ES99" s="43">
        <f t="shared" si="149"/>
        <v>0</v>
      </c>
      <c r="ET99" s="43">
        <f t="shared" si="149"/>
        <v>0</v>
      </c>
      <c r="EU99" s="482"/>
      <c r="FA99" s="80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1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1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2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3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4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5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5"/>
        <v>SAT Passage 5</v>
      </c>
      <c r="C100" s="43">
        <f t="shared" ref="C100:Y100" si="158">C16*C$2</f>
        <v>0</v>
      </c>
      <c r="D100" s="43">
        <f t="shared" si="158"/>
        <v>0</v>
      </c>
      <c r="E100" s="43">
        <f t="shared" si="158"/>
        <v>0</v>
      </c>
      <c r="F100" s="43">
        <f t="shared" si="158"/>
        <v>0</v>
      </c>
      <c r="G100" s="43">
        <f t="shared" si="158"/>
        <v>0</v>
      </c>
      <c r="H100" s="43">
        <f t="shared" si="158"/>
        <v>0</v>
      </c>
      <c r="I100" s="43">
        <f t="shared" si="158"/>
        <v>0</v>
      </c>
      <c r="J100" s="43">
        <f t="shared" si="158"/>
        <v>0</v>
      </c>
      <c r="K100" s="43">
        <f t="shared" si="158"/>
        <v>0</v>
      </c>
      <c r="L100" s="43">
        <f t="shared" si="158"/>
        <v>0</v>
      </c>
      <c r="M100" s="43">
        <f t="shared" si="158"/>
        <v>0</v>
      </c>
      <c r="N100" s="43">
        <f t="shared" si="158"/>
        <v>0</v>
      </c>
      <c r="O100" s="43">
        <f t="shared" si="158"/>
        <v>0</v>
      </c>
      <c r="P100" s="43">
        <f t="shared" si="158"/>
        <v>0</v>
      </c>
      <c r="Q100" s="43">
        <f t="shared" si="158"/>
        <v>0</v>
      </c>
      <c r="R100" s="43">
        <f t="shared" si="158"/>
        <v>0</v>
      </c>
      <c r="S100" s="43">
        <f t="shared" si="158"/>
        <v>0</v>
      </c>
      <c r="T100" s="43">
        <f t="shared" si="158"/>
        <v>0</v>
      </c>
      <c r="U100" s="43">
        <f t="shared" si="158"/>
        <v>0</v>
      </c>
      <c r="V100" s="43">
        <f t="shared" si="158"/>
        <v>0</v>
      </c>
      <c r="W100" s="43">
        <f t="shared" si="158"/>
        <v>0</v>
      </c>
      <c r="X100" s="43">
        <f t="shared" si="158"/>
        <v>0</v>
      </c>
      <c r="Y100" s="43">
        <f t="shared" si="158"/>
        <v>0</v>
      </c>
      <c r="Z100" s="482"/>
      <c r="AA100" t="str">
        <f t="shared" si="143"/>
        <v>Punctuation</v>
      </c>
      <c r="AB100" s="43">
        <f t="shared" ref="AB100:AX100" si="159">AB18*AB$2</f>
        <v>0</v>
      </c>
      <c r="AC100" s="43">
        <f t="shared" si="159"/>
        <v>0</v>
      </c>
      <c r="AD100" s="43">
        <f t="shared" si="159"/>
        <v>0</v>
      </c>
      <c r="AE100" s="43">
        <f t="shared" si="159"/>
        <v>0</v>
      </c>
      <c r="AF100" s="43">
        <f t="shared" si="159"/>
        <v>0</v>
      </c>
      <c r="AG100" s="43">
        <f t="shared" si="159"/>
        <v>0</v>
      </c>
      <c r="AH100" s="43">
        <f t="shared" si="159"/>
        <v>0</v>
      </c>
      <c r="AI100" s="43">
        <f t="shared" si="159"/>
        <v>0</v>
      </c>
      <c r="AJ100" s="43">
        <f t="shared" si="159"/>
        <v>0</v>
      </c>
      <c r="AK100" s="43">
        <f t="shared" si="159"/>
        <v>0</v>
      </c>
      <c r="AL100" s="43">
        <f t="shared" si="159"/>
        <v>0</v>
      </c>
      <c r="AM100" s="43">
        <f t="shared" si="159"/>
        <v>0</v>
      </c>
      <c r="AN100" s="43">
        <f t="shared" si="159"/>
        <v>0</v>
      </c>
      <c r="AO100" s="43">
        <f t="shared" si="159"/>
        <v>0</v>
      </c>
      <c r="AP100" s="43">
        <f t="shared" si="159"/>
        <v>0</v>
      </c>
      <c r="AQ100" s="43">
        <f t="shared" si="159"/>
        <v>0</v>
      </c>
      <c r="AR100" s="43">
        <f t="shared" si="159"/>
        <v>0</v>
      </c>
      <c r="AS100" s="43">
        <f t="shared" si="159"/>
        <v>0</v>
      </c>
      <c r="AT100" s="43">
        <f t="shared" si="159"/>
        <v>0</v>
      </c>
      <c r="AU100" s="43">
        <f t="shared" si="159"/>
        <v>0</v>
      </c>
      <c r="AV100" s="43">
        <f t="shared" si="159"/>
        <v>0</v>
      </c>
      <c r="AW100" s="43">
        <f t="shared" si="159"/>
        <v>0</v>
      </c>
      <c r="AX100" s="43">
        <f t="shared" si="159"/>
        <v>0</v>
      </c>
      <c r="AY100" s="482"/>
      <c r="AZ100" t="str">
        <f t="shared" si="109"/>
        <v>Given Figure</v>
      </c>
      <c r="BA100" s="23">
        <f>MATH!$CA$7</f>
        <v>0</v>
      </c>
      <c r="BB100" s="23">
        <f>MATH!$CA$88</f>
        <v>0</v>
      </c>
      <c r="BC100" s="23">
        <f>MATH!$CA$169</f>
        <v>0</v>
      </c>
      <c r="BD100" s="23">
        <f>MATH!$CA$250</f>
        <v>0</v>
      </c>
      <c r="BE100" s="23">
        <f>MATH!$CA$331</f>
        <v>0</v>
      </c>
      <c r="BF100" s="23">
        <f>MATH!$CA$412</f>
        <v>0</v>
      </c>
      <c r="BG100" s="23">
        <f>MATH!$CA$493</f>
        <v>0</v>
      </c>
      <c r="BH100" s="23">
        <f>MATH!$CA$574</f>
        <v>0</v>
      </c>
      <c r="BI100" s="23">
        <f>MATH!$CA$655</f>
        <v>0</v>
      </c>
      <c r="BJ100" s="23">
        <f>MATH!$CA$736</f>
        <v>0</v>
      </c>
      <c r="BK100" s="23">
        <f>MATH!$CA$817</f>
        <v>0</v>
      </c>
      <c r="BL100" s="23">
        <f>MATH!$CA$898</f>
        <v>0</v>
      </c>
      <c r="BM100" s="23">
        <f>MATH!$CA$979</f>
        <v>0</v>
      </c>
      <c r="BN100" s="23">
        <f>MATH!$CA$1060</f>
        <v>0</v>
      </c>
      <c r="BO100" s="23">
        <f>MATH!$CA$1141</f>
        <v>0</v>
      </c>
      <c r="BP100" s="23">
        <f>MATH!$CA$1222</f>
        <v>0</v>
      </c>
      <c r="BQ100" s="23">
        <f>MATH!$CA$1303</f>
        <v>0</v>
      </c>
      <c r="BR100" s="23">
        <f>MATH!$CA$1384</f>
        <v>0</v>
      </c>
      <c r="BS100" s="23">
        <f>MATH!$CA$1465</f>
        <v>0</v>
      </c>
      <c r="BT100" s="23">
        <f>MATH!$CA$1546</f>
        <v>0</v>
      </c>
      <c r="BU100" s="23">
        <f>MATH!$CA$1627</f>
        <v>0</v>
      </c>
      <c r="BV100" s="23">
        <f>MATH!$CA$1708</f>
        <v>0</v>
      </c>
      <c r="BW100" s="23">
        <f>MATH!$CA$1789</f>
        <v>0</v>
      </c>
      <c r="BX100" s="482"/>
      <c r="BY100" t="str">
        <f t="shared" si="110"/>
        <v>Given Figure</v>
      </c>
      <c r="BZ100" s="23">
        <f>MATH!$CA$67</f>
        <v>0</v>
      </c>
      <c r="CA100" s="23">
        <f>MATH!$CA$148</f>
        <v>0</v>
      </c>
      <c r="CB100" s="23">
        <f>MATH!$CA$229</f>
        <v>0</v>
      </c>
      <c r="CC100" s="23">
        <f>MATH!$CA$310</f>
        <v>0</v>
      </c>
      <c r="CD100" s="23">
        <f>MATH!$CA$391</f>
        <v>0</v>
      </c>
      <c r="CE100" s="23">
        <f>MATH!$CA$472</f>
        <v>0</v>
      </c>
      <c r="CF100" s="23">
        <f>MATH!$CA$553</f>
        <v>0</v>
      </c>
      <c r="CG100" s="23">
        <f>MATH!$CA$634</f>
        <v>0</v>
      </c>
      <c r="CH100" s="23">
        <f>MATH!$CA$715</f>
        <v>0</v>
      </c>
      <c r="CI100" s="23">
        <f>MATH!$CA$796</f>
        <v>0</v>
      </c>
      <c r="CJ100" s="23">
        <f>MATH!$CA$877</f>
        <v>0</v>
      </c>
      <c r="CK100" s="23">
        <f>MATH!$CA$958</f>
        <v>0</v>
      </c>
      <c r="CL100" s="23">
        <f>MATH!$CA$1039</f>
        <v>0</v>
      </c>
      <c r="CM100" s="23">
        <f>MATH!$CA$1120</f>
        <v>0</v>
      </c>
      <c r="CN100" s="23">
        <f>MATH!$CA$1201</f>
        <v>0</v>
      </c>
      <c r="CO100" s="23">
        <f>MATH!$CA$1282</f>
        <v>0</v>
      </c>
      <c r="CP100" s="23">
        <f>MATH!$CA$1363</f>
        <v>0</v>
      </c>
      <c r="CQ100" s="23">
        <f>MATH!$CA$1444</f>
        <v>0</v>
      </c>
      <c r="CR100" s="23">
        <f>MATH!$CA$1525</f>
        <v>0</v>
      </c>
      <c r="CS100" s="23">
        <f>MATH!$CA$1606</f>
        <v>0</v>
      </c>
      <c r="CT100" s="23">
        <f>MATH!$CA$1687</f>
        <v>0</v>
      </c>
      <c r="CU100" s="23">
        <f>MATH!$CA$1768</f>
        <v>0</v>
      </c>
      <c r="CV100" s="23">
        <f>MATH!$CA$1849</f>
        <v>0</v>
      </c>
      <c r="CW100" s="482"/>
      <c r="CX100" t="str">
        <f t="shared" si="111"/>
        <v>Given Figure</v>
      </c>
      <c r="CY100" s="23">
        <f t="shared" si="112"/>
        <v>0</v>
      </c>
      <c r="CZ100" s="23">
        <f t="shared" si="113"/>
        <v>0</v>
      </c>
      <c r="DA100" s="23">
        <f t="shared" si="114"/>
        <v>0</v>
      </c>
      <c r="DB100" s="23">
        <f t="shared" si="115"/>
        <v>0</v>
      </c>
      <c r="DC100" s="23">
        <f t="shared" si="116"/>
        <v>0</v>
      </c>
      <c r="DD100" s="23">
        <f t="shared" si="117"/>
        <v>0</v>
      </c>
      <c r="DE100" s="23">
        <f t="shared" si="118"/>
        <v>0</v>
      </c>
      <c r="DF100" s="23">
        <f t="shared" si="119"/>
        <v>0</v>
      </c>
      <c r="DG100" s="23">
        <f t="shared" si="120"/>
        <v>0</v>
      </c>
      <c r="DH100" s="23">
        <f t="shared" si="121"/>
        <v>0</v>
      </c>
      <c r="DI100" s="23">
        <f t="shared" si="122"/>
        <v>0</v>
      </c>
      <c r="DJ100" s="23">
        <f t="shared" si="123"/>
        <v>0</v>
      </c>
      <c r="DK100" s="23">
        <f t="shared" si="124"/>
        <v>0</v>
      </c>
      <c r="DL100" s="23">
        <f t="shared" si="125"/>
        <v>0</v>
      </c>
      <c r="DM100" s="23">
        <f t="shared" si="126"/>
        <v>0</v>
      </c>
      <c r="DN100" s="23">
        <f t="shared" si="127"/>
        <v>0</v>
      </c>
      <c r="DO100" s="23">
        <f t="shared" si="128"/>
        <v>0</v>
      </c>
      <c r="DP100" s="23">
        <f t="shared" si="129"/>
        <v>0</v>
      </c>
      <c r="DQ100" s="23">
        <f t="shared" si="130"/>
        <v>0</v>
      </c>
      <c r="DR100" s="23">
        <f t="shared" si="131"/>
        <v>0</v>
      </c>
      <c r="DS100" s="23">
        <f t="shared" si="132"/>
        <v>0</v>
      </c>
      <c r="DT100" s="23">
        <f t="shared" si="133"/>
        <v>0</v>
      </c>
      <c r="DU100" s="23">
        <f t="shared" si="134"/>
        <v>0</v>
      </c>
      <c r="DV100" s="482"/>
      <c r="DW100" s="2" t="str">
        <f t="shared" si="152"/>
        <v>Passage 5</v>
      </c>
      <c r="DX100" s="43">
        <f t="shared" si="148"/>
        <v>0</v>
      </c>
      <c r="DY100" s="43">
        <f t="shared" si="149"/>
        <v>0</v>
      </c>
      <c r="DZ100" s="43">
        <f t="shared" si="149"/>
        <v>0</v>
      </c>
      <c r="EA100" s="43">
        <f t="shared" si="149"/>
        <v>0</v>
      </c>
      <c r="EB100" s="43">
        <f t="shared" si="149"/>
        <v>0</v>
      </c>
      <c r="EC100" s="43">
        <f t="shared" si="149"/>
        <v>0</v>
      </c>
      <c r="ED100" s="43">
        <f t="shared" si="149"/>
        <v>0</v>
      </c>
      <c r="EE100" s="43">
        <f t="shared" si="149"/>
        <v>0</v>
      </c>
      <c r="EF100" s="43">
        <f t="shared" si="149"/>
        <v>0</v>
      </c>
      <c r="EG100" s="43">
        <f t="shared" si="149"/>
        <v>0</v>
      </c>
      <c r="EH100" s="43">
        <f t="shared" si="149"/>
        <v>0</v>
      </c>
      <c r="EI100" s="43">
        <f t="shared" si="149"/>
        <v>0</v>
      </c>
      <c r="EJ100" s="43">
        <f t="shared" si="149"/>
        <v>0</v>
      </c>
      <c r="EK100" s="43">
        <f t="shared" si="149"/>
        <v>0</v>
      </c>
      <c r="EL100" s="43">
        <f t="shared" si="149"/>
        <v>0</v>
      </c>
      <c r="EM100" s="43">
        <f t="shared" si="149"/>
        <v>0</v>
      </c>
      <c r="EN100" s="43">
        <f t="shared" si="149"/>
        <v>0</v>
      </c>
      <c r="EO100" s="43">
        <f t="shared" si="149"/>
        <v>0</v>
      </c>
      <c r="EP100" s="43">
        <f t="shared" si="149"/>
        <v>0</v>
      </c>
      <c r="EQ100" s="43">
        <f t="shared" si="149"/>
        <v>0</v>
      </c>
      <c r="ER100" s="43">
        <f t="shared" si="149"/>
        <v>0</v>
      </c>
      <c r="ES100" s="43">
        <f t="shared" si="149"/>
        <v>0</v>
      </c>
      <c r="ET100" s="43">
        <f t="shared" si="149"/>
        <v>0</v>
      </c>
      <c r="EU100" s="482"/>
      <c r="FB100" s="66"/>
      <c r="FC100" s="66"/>
      <c r="FD100" s="66"/>
      <c r="FE100" s="68"/>
      <c r="FF100" s="69"/>
      <c r="FG100" s="18"/>
    </row>
    <row r="101" spans="2:163" x14ac:dyDescent="0.45">
      <c r="B101" t="str">
        <f t="shared" si="145"/>
        <v>ACT Passage 1</v>
      </c>
      <c r="C101" s="43">
        <f t="shared" ref="C101:Y101" si="160">C17*C$2</f>
        <v>0</v>
      </c>
      <c r="D101" s="43">
        <f t="shared" si="160"/>
        <v>0</v>
      </c>
      <c r="E101" s="43">
        <f t="shared" si="160"/>
        <v>0</v>
      </c>
      <c r="F101" s="43">
        <f t="shared" si="160"/>
        <v>0</v>
      </c>
      <c r="G101" s="43">
        <f t="shared" si="160"/>
        <v>0</v>
      </c>
      <c r="H101" s="43">
        <f t="shared" si="160"/>
        <v>0</v>
      </c>
      <c r="I101" s="43">
        <f t="shared" si="160"/>
        <v>0</v>
      </c>
      <c r="J101" s="43">
        <f t="shared" si="160"/>
        <v>0</v>
      </c>
      <c r="K101" s="43">
        <f t="shared" si="160"/>
        <v>0</v>
      </c>
      <c r="L101" s="43">
        <f t="shared" si="160"/>
        <v>0</v>
      </c>
      <c r="M101" s="43">
        <f t="shared" si="160"/>
        <v>0</v>
      </c>
      <c r="N101" s="43">
        <f t="shared" si="160"/>
        <v>0</v>
      </c>
      <c r="O101" s="43">
        <f t="shared" si="160"/>
        <v>0</v>
      </c>
      <c r="P101" s="43">
        <f t="shared" si="160"/>
        <v>0</v>
      </c>
      <c r="Q101" s="43">
        <f t="shared" si="160"/>
        <v>0</v>
      </c>
      <c r="R101" s="43">
        <f t="shared" si="160"/>
        <v>0</v>
      </c>
      <c r="S101" s="43">
        <f t="shared" si="160"/>
        <v>0</v>
      </c>
      <c r="T101" s="43">
        <f t="shared" si="160"/>
        <v>0</v>
      </c>
      <c r="U101" s="43">
        <f t="shared" si="160"/>
        <v>0</v>
      </c>
      <c r="V101" s="43">
        <f t="shared" si="160"/>
        <v>0</v>
      </c>
      <c r="W101" s="43">
        <f t="shared" si="160"/>
        <v>0</v>
      </c>
      <c r="X101" s="43">
        <f t="shared" si="160"/>
        <v>0</v>
      </c>
      <c r="Y101" s="43">
        <f t="shared" si="160"/>
        <v>0</v>
      </c>
      <c r="Z101" s="482"/>
      <c r="AA101" t="str">
        <f t="shared" si="143"/>
        <v>Apostrophes</v>
      </c>
      <c r="AB101" s="43">
        <f t="shared" ref="AB101:AX101" si="161">AB19*AB$2</f>
        <v>0</v>
      </c>
      <c r="AC101" s="43">
        <f t="shared" si="161"/>
        <v>0</v>
      </c>
      <c r="AD101" s="43">
        <f t="shared" si="161"/>
        <v>0</v>
      </c>
      <c r="AE101" s="43">
        <f t="shared" si="161"/>
        <v>0</v>
      </c>
      <c r="AF101" s="43">
        <f t="shared" si="161"/>
        <v>0</v>
      </c>
      <c r="AG101" s="43">
        <f t="shared" si="161"/>
        <v>0</v>
      </c>
      <c r="AH101" s="43">
        <f t="shared" si="161"/>
        <v>0</v>
      </c>
      <c r="AI101" s="43">
        <f t="shared" si="161"/>
        <v>0</v>
      </c>
      <c r="AJ101" s="43">
        <f t="shared" si="161"/>
        <v>0</v>
      </c>
      <c r="AK101" s="43">
        <f t="shared" si="161"/>
        <v>0</v>
      </c>
      <c r="AL101" s="43">
        <f t="shared" si="161"/>
        <v>0</v>
      </c>
      <c r="AM101" s="43">
        <f t="shared" si="161"/>
        <v>0</v>
      </c>
      <c r="AN101" s="43">
        <f t="shared" si="161"/>
        <v>0</v>
      </c>
      <c r="AO101" s="43">
        <f t="shared" si="161"/>
        <v>0</v>
      </c>
      <c r="AP101" s="43">
        <f t="shared" si="161"/>
        <v>0</v>
      </c>
      <c r="AQ101" s="43">
        <f t="shared" si="161"/>
        <v>0</v>
      </c>
      <c r="AR101" s="43">
        <f t="shared" si="161"/>
        <v>0</v>
      </c>
      <c r="AS101" s="43">
        <f t="shared" si="161"/>
        <v>0</v>
      </c>
      <c r="AT101" s="43">
        <f t="shared" si="161"/>
        <v>0</v>
      </c>
      <c r="AU101" s="43">
        <f t="shared" si="161"/>
        <v>0</v>
      </c>
      <c r="AV101" s="43">
        <f t="shared" si="161"/>
        <v>0</v>
      </c>
      <c r="AW101" s="43">
        <f t="shared" si="161"/>
        <v>0</v>
      </c>
      <c r="AX101" s="43">
        <f t="shared" si="161"/>
        <v>0</v>
      </c>
      <c r="AY101" s="482"/>
      <c r="AZ101" t="str">
        <f t="shared" si="109"/>
        <v>Drawn to Scale</v>
      </c>
      <c r="BA101" s="23">
        <f>MATH!$CB$7</f>
        <v>0</v>
      </c>
      <c r="BB101" s="23">
        <f>MATH!$CB$88</f>
        <v>0</v>
      </c>
      <c r="BC101" s="23">
        <f>MATH!$CB$169</f>
        <v>0</v>
      </c>
      <c r="BD101" s="23">
        <f>MATH!$CB$250</f>
        <v>0</v>
      </c>
      <c r="BE101" s="23">
        <f>MATH!$CB$331</f>
        <v>0</v>
      </c>
      <c r="BF101" s="23">
        <f>MATH!$CB$412</f>
        <v>0</v>
      </c>
      <c r="BG101" s="23">
        <f>MATH!$CB$493</f>
        <v>0</v>
      </c>
      <c r="BH101" s="23">
        <f>MATH!$CB$574</f>
        <v>0</v>
      </c>
      <c r="BI101" s="23">
        <f>MATH!$CB$655</f>
        <v>0</v>
      </c>
      <c r="BJ101" s="23">
        <f>MATH!$CB$736</f>
        <v>0</v>
      </c>
      <c r="BK101" s="23">
        <f>MATH!$CB$817</f>
        <v>0</v>
      </c>
      <c r="BL101" s="23">
        <f>MATH!$CB$898</f>
        <v>0</v>
      </c>
      <c r="BM101" s="23">
        <f>MATH!$CB$979</f>
        <v>0</v>
      </c>
      <c r="BN101" s="23">
        <f>MATH!$CB$1060</f>
        <v>0</v>
      </c>
      <c r="BO101" s="23">
        <f>MATH!$CB$1141</f>
        <v>0</v>
      </c>
      <c r="BP101" s="23">
        <f>MATH!$CB$1222</f>
        <v>0</v>
      </c>
      <c r="BQ101" s="23">
        <f>MATH!$CB$1303</f>
        <v>0</v>
      </c>
      <c r="BR101" s="23">
        <f>MATH!$CB$1384</f>
        <v>0</v>
      </c>
      <c r="BS101" s="23">
        <f>MATH!$CB$1465</f>
        <v>0</v>
      </c>
      <c r="BT101" s="23">
        <f>MATH!$CB$1546</f>
        <v>0</v>
      </c>
      <c r="BU101" s="23">
        <f>MATH!$CB$1627</f>
        <v>0</v>
      </c>
      <c r="BV101" s="23">
        <f>MATH!$CB$1708</f>
        <v>0</v>
      </c>
      <c r="BW101" s="23">
        <f>MATH!$CB$1789</f>
        <v>0</v>
      </c>
      <c r="BX101" s="482"/>
      <c r="BY101" t="str">
        <f t="shared" si="110"/>
        <v>Drawn to Scale</v>
      </c>
      <c r="BZ101" s="23">
        <f>MATH!$CB$67</f>
        <v>0</v>
      </c>
      <c r="CA101" s="23">
        <f>MATH!$CB$148</f>
        <v>0</v>
      </c>
      <c r="CB101" s="23">
        <f>MATH!$CB$229</f>
        <v>0</v>
      </c>
      <c r="CC101" s="23">
        <f>MATH!$CB$310</f>
        <v>0</v>
      </c>
      <c r="CD101" s="23">
        <f>MATH!$CB$391</f>
        <v>0</v>
      </c>
      <c r="CE101" s="23">
        <f>MATH!$CB$472</f>
        <v>0</v>
      </c>
      <c r="CF101" s="23">
        <f>MATH!$CB$553</f>
        <v>0</v>
      </c>
      <c r="CG101" s="23">
        <f>MATH!$CB$634</f>
        <v>0</v>
      </c>
      <c r="CH101" s="23">
        <f>MATH!$CB$715</f>
        <v>0</v>
      </c>
      <c r="CI101" s="23">
        <f>MATH!$CB$796</f>
        <v>0</v>
      </c>
      <c r="CJ101" s="23">
        <f>MATH!$CB$877</f>
        <v>0</v>
      </c>
      <c r="CK101" s="23">
        <f>MATH!$CB$958</f>
        <v>0</v>
      </c>
      <c r="CL101" s="23">
        <f>MATH!$CB$1039</f>
        <v>0</v>
      </c>
      <c r="CM101" s="23">
        <f>MATH!$CB$1120</f>
        <v>0</v>
      </c>
      <c r="CN101" s="23">
        <f>MATH!$CB$1201</f>
        <v>0</v>
      </c>
      <c r="CO101" s="23">
        <f>MATH!$CB$1282</f>
        <v>0</v>
      </c>
      <c r="CP101" s="23">
        <f>MATH!$CB$1363</f>
        <v>0</v>
      </c>
      <c r="CQ101" s="23">
        <f>MATH!$CB$1444</f>
        <v>0</v>
      </c>
      <c r="CR101" s="23">
        <f>MATH!$CB$1525</f>
        <v>0</v>
      </c>
      <c r="CS101" s="23">
        <f>MATH!$CB$1606</f>
        <v>0</v>
      </c>
      <c r="CT101" s="23">
        <f>MATH!$CB$1687</f>
        <v>0</v>
      </c>
      <c r="CU101" s="23">
        <f>MATH!$CB$1768</f>
        <v>0</v>
      </c>
      <c r="CV101" s="23">
        <f>MATH!$CB$1849</f>
        <v>0</v>
      </c>
      <c r="CW101" s="482"/>
      <c r="CX101" t="str">
        <f t="shared" si="111"/>
        <v>Drawn to Scale</v>
      </c>
      <c r="CY101" s="23">
        <f t="shared" si="112"/>
        <v>0</v>
      </c>
      <c r="CZ101" s="23">
        <f t="shared" si="113"/>
        <v>0</v>
      </c>
      <c r="DA101" s="23">
        <f t="shared" si="114"/>
        <v>0</v>
      </c>
      <c r="DB101" s="23">
        <f t="shared" si="115"/>
        <v>0</v>
      </c>
      <c r="DC101" s="23">
        <f t="shared" si="116"/>
        <v>0</v>
      </c>
      <c r="DD101" s="23">
        <f t="shared" si="117"/>
        <v>0</v>
      </c>
      <c r="DE101" s="23">
        <f t="shared" si="118"/>
        <v>0</v>
      </c>
      <c r="DF101" s="23">
        <f t="shared" si="119"/>
        <v>0</v>
      </c>
      <c r="DG101" s="23">
        <f t="shared" si="120"/>
        <v>0</v>
      </c>
      <c r="DH101" s="23">
        <f t="shared" si="121"/>
        <v>0</v>
      </c>
      <c r="DI101" s="23">
        <f t="shared" si="122"/>
        <v>0</v>
      </c>
      <c r="DJ101" s="23">
        <f t="shared" si="123"/>
        <v>0</v>
      </c>
      <c r="DK101" s="23">
        <f t="shared" si="124"/>
        <v>0</v>
      </c>
      <c r="DL101" s="23">
        <f t="shared" si="125"/>
        <v>0</v>
      </c>
      <c r="DM101" s="23">
        <f t="shared" si="126"/>
        <v>0</v>
      </c>
      <c r="DN101" s="23">
        <f t="shared" si="127"/>
        <v>0</v>
      </c>
      <c r="DO101" s="23">
        <f t="shared" si="128"/>
        <v>0</v>
      </c>
      <c r="DP101" s="23">
        <f t="shared" si="129"/>
        <v>0</v>
      </c>
      <c r="DQ101" s="23">
        <f t="shared" si="130"/>
        <v>0</v>
      </c>
      <c r="DR101" s="23">
        <f t="shared" si="131"/>
        <v>0</v>
      </c>
      <c r="DS101" s="23">
        <f t="shared" si="132"/>
        <v>0</v>
      </c>
      <c r="DT101" s="23">
        <f t="shared" si="133"/>
        <v>0</v>
      </c>
      <c r="DU101" s="23">
        <f t="shared" si="134"/>
        <v>0</v>
      </c>
      <c r="DV101" s="482"/>
      <c r="DW101" s="2" t="str">
        <f t="shared" si="152"/>
        <v>Passage 6</v>
      </c>
      <c r="DX101" s="43">
        <f t="shared" si="148"/>
        <v>0</v>
      </c>
      <c r="DY101" s="43">
        <f t="shared" si="149"/>
        <v>0</v>
      </c>
      <c r="DZ101" s="43">
        <f t="shared" si="149"/>
        <v>0</v>
      </c>
      <c r="EA101" s="43">
        <f t="shared" si="149"/>
        <v>0</v>
      </c>
      <c r="EB101" s="43">
        <f t="shared" si="149"/>
        <v>0</v>
      </c>
      <c r="EC101" s="43">
        <f t="shared" si="149"/>
        <v>0</v>
      </c>
      <c r="ED101" s="43">
        <f t="shared" si="149"/>
        <v>0</v>
      </c>
      <c r="EE101" s="43">
        <f t="shared" si="149"/>
        <v>0</v>
      </c>
      <c r="EF101" s="43">
        <f t="shared" si="149"/>
        <v>0</v>
      </c>
      <c r="EG101" s="43">
        <f t="shared" si="149"/>
        <v>0</v>
      </c>
      <c r="EH101" s="43">
        <f t="shared" si="149"/>
        <v>0</v>
      </c>
      <c r="EI101" s="43">
        <f t="shared" si="149"/>
        <v>0</v>
      </c>
      <c r="EJ101" s="43">
        <f t="shared" si="149"/>
        <v>0</v>
      </c>
      <c r="EK101" s="43">
        <f t="shared" si="149"/>
        <v>0</v>
      </c>
      <c r="EL101" s="43">
        <f t="shared" si="149"/>
        <v>0</v>
      </c>
      <c r="EM101" s="43">
        <f t="shared" si="149"/>
        <v>0</v>
      </c>
      <c r="EN101" s="43">
        <f t="shared" si="149"/>
        <v>0</v>
      </c>
      <c r="EO101" s="43">
        <f t="shared" si="149"/>
        <v>0</v>
      </c>
      <c r="EP101" s="43">
        <f t="shared" si="149"/>
        <v>0</v>
      </c>
      <c r="EQ101" s="43">
        <f t="shared" si="149"/>
        <v>0</v>
      </c>
      <c r="ER101" s="43">
        <f t="shared" si="149"/>
        <v>0</v>
      </c>
      <c r="ES101" s="43">
        <f t="shared" si="149"/>
        <v>0</v>
      </c>
      <c r="ET101" s="43">
        <f t="shared" si="149"/>
        <v>0</v>
      </c>
      <c r="EU101" s="482"/>
      <c r="FA101" s="16" t="s">
        <v>325</v>
      </c>
    </row>
    <row r="102" spans="2:163" ht="15" customHeight="1" x14ac:dyDescent="0.45">
      <c r="B102" t="str">
        <f t="shared" si="145"/>
        <v>ACT Passage 2</v>
      </c>
      <c r="C102" s="43">
        <f t="shared" ref="C102:Y102" si="162">C18*C$2</f>
        <v>0</v>
      </c>
      <c r="D102" s="43">
        <f t="shared" si="162"/>
        <v>0</v>
      </c>
      <c r="E102" s="43">
        <f t="shared" si="162"/>
        <v>0</v>
      </c>
      <c r="F102" s="43">
        <f t="shared" si="162"/>
        <v>0</v>
      </c>
      <c r="G102" s="43">
        <f t="shared" si="162"/>
        <v>0</v>
      </c>
      <c r="H102" s="43">
        <f t="shared" si="162"/>
        <v>0</v>
      </c>
      <c r="I102" s="43">
        <f t="shared" si="162"/>
        <v>0</v>
      </c>
      <c r="J102" s="43">
        <f t="shared" si="162"/>
        <v>0</v>
      </c>
      <c r="K102" s="43">
        <f t="shared" si="162"/>
        <v>0</v>
      </c>
      <c r="L102" s="43">
        <f t="shared" si="162"/>
        <v>0</v>
      </c>
      <c r="M102" s="43">
        <f t="shared" si="162"/>
        <v>0</v>
      </c>
      <c r="N102" s="43">
        <f t="shared" si="162"/>
        <v>0</v>
      </c>
      <c r="O102" s="43">
        <f t="shared" si="162"/>
        <v>0</v>
      </c>
      <c r="P102" s="43">
        <f t="shared" si="162"/>
        <v>0</v>
      </c>
      <c r="Q102" s="43">
        <f t="shared" si="162"/>
        <v>0</v>
      </c>
      <c r="R102" s="43">
        <f t="shared" si="162"/>
        <v>0</v>
      </c>
      <c r="S102" s="43">
        <f t="shared" si="162"/>
        <v>0</v>
      </c>
      <c r="T102" s="43">
        <f t="shared" si="162"/>
        <v>0</v>
      </c>
      <c r="U102" s="43">
        <f t="shared" si="162"/>
        <v>0</v>
      </c>
      <c r="V102" s="43">
        <f t="shared" si="162"/>
        <v>0</v>
      </c>
      <c r="W102" s="43">
        <f t="shared" si="162"/>
        <v>0</v>
      </c>
      <c r="X102" s="43">
        <f t="shared" si="162"/>
        <v>0</v>
      </c>
      <c r="Y102" s="43">
        <f t="shared" si="162"/>
        <v>0</v>
      </c>
      <c r="Z102" s="482"/>
      <c r="AA102" t="str">
        <f t="shared" si="143"/>
        <v>Dashes</v>
      </c>
      <c r="AB102" s="43">
        <f t="shared" ref="AB102:AX102" si="163">AB20*AB$2</f>
        <v>0</v>
      </c>
      <c r="AC102" s="43">
        <f t="shared" si="163"/>
        <v>0</v>
      </c>
      <c r="AD102" s="43">
        <f t="shared" si="163"/>
        <v>0</v>
      </c>
      <c r="AE102" s="43">
        <f t="shared" si="163"/>
        <v>0</v>
      </c>
      <c r="AF102" s="43">
        <f t="shared" si="163"/>
        <v>0</v>
      </c>
      <c r="AG102" s="43">
        <f t="shared" si="163"/>
        <v>0</v>
      </c>
      <c r="AH102" s="43">
        <f t="shared" si="163"/>
        <v>0</v>
      </c>
      <c r="AI102" s="43">
        <f t="shared" si="163"/>
        <v>0</v>
      </c>
      <c r="AJ102" s="43">
        <f t="shared" si="163"/>
        <v>0</v>
      </c>
      <c r="AK102" s="43">
        <f t="shared" si="163"/>
        <v>0</v>
      </c>
      <c r="AL102" s="43">
        <f t="shared" si="163"/>
        <v>0</v>
      </c>
      <c r="AM102" s="43">
        <f t="shared" si="163"/>
        <v>0</v>
      </c>
      <c r="AN102" s="43">
        <f t="shared" si="163"/>
        <v>0</v>
      </c>
      <c r="AO102" s="43">
        <f t="shared" si="163"/>
        <v>0</v>
      </c>
      <c r="AP102" s="43">
        <f t="shared" si="163"/>
        <v>0</v>
      </c>
      <c r="AQ102" s="43">
        <f t="shared" si="163"/>
        <v>0</v>
      </c>
      <c r="AR102" s="43">
        <f t="shared" si="163"/>
        <v>0</v>
      </c>
      <c r="AS102" s="43">
        <f t="shared" si="163"/>
        <v>0</v>
      </c>
      <c r="AT102" s="43">
        <f t="shared" si="163"/>
        <v>0</v>
      </c>
      <c r="AU102" s="43">
        <f t="shared" si="163"/>
        <v>0</v>
      </c>
      <c r="AV102" s="43">
        <f t="shared" si="163"/>
        <v>0</v>
      </c>
      <c r="AW102" s="43">
        <f t="shared" si="163"/>
        <v>0</v>
      </c>
      <c r="AX102" s="43">
        <f t="shared" si="163"/>
        <v>0</v>
      </c>
      <c r="AY102" s="482"/>
      <c r="AZ102" t="str">
        <f t="shared" si="109"/>
        <v>Not Drawn to Scale</v>
      </c>
      <c r="BA102" s="23">
        <f>MATH!$CC$7</f>
        <v>0</v>
      </c>
      <c r="BB102" s="23">
        <f>MATH!$CC$88</f>
        <v>0</v>
      </c>
      <c r="BC102" s="23">
        <f>MATH!$CC$169</f>
        <v>0</v>
      </c>
      <c r="BD102" s="23">
        <f>MATH!$CC$250</f>
        <v>0</v>
      </c>
      <c r="BE102" s="23">
        <f>MATH!$CC$331</f>
        <v>0</v>
      </c>
      <c r="BF102" s="23">
        <f>MATH!$CC$412</f>
        <v>0</v>
      </c>
      <c r="BG102" s="23">
        <f>MATH!$CC$493</f>
        <v>0</v>
      </c>
      <c r="BH102" s="23">
        <f>MATH!$CC$574</f>
        <v>0</v>
      </c>
      <c r="BI102" s="23">
        <f>MATH!$CC$655</f>
        <v>0</v>
      </c>
      <c r="BJ102" s="23">
        <f>MATH!$CC$736</f>
        <v>0</v>
      </c>
      <c r="BK102" s="23">
        <f>MATH!$CC$817</f>
        <v>0</v>
      </c>
      <c r="BL102" s="23">
        <f>MATH!$CC$898</f>
        <v>0</v>
      </c>
      <c r="BM102" s="23">
        <f>MATH!$CC$979</f>
        <v>0</v>
      </c>
      <c r="BN102" s="23">
        <f>MATH!$CC$1060</f>
        <v>0</v>
      </c>
      <c r="BO102" s="23">
        <f>MATH!$CC$1141</f>
        <v>0</v>
      </c>
      <c r="BP102" s="23">
        <f>MATH!$CC$1222</f>
        <v>0</v>
      </c>
      <c r="BQ102" s="23">
        <f>MATH!$CC$1303</f>
        <v>0</v>
      </c>
      <c r="BR102" s="23">
        <f>MATH!$CC$1384</f>
        <v>0</v>
      </c>
      <c r="BS102" s="23">
        <f>MATH!$CC$1465</f>
        <v>0</v>
      </c>
      <c r="BT102" s="23">
        <f>MATH!$CC$1546</f>
        <v>0</v>
      </c>
      <c r="BU102" s="23">
        <f>MATH!$CC$1627</f>
        <v>0</v>
      </c>
      <c r="BV102" s="23">
        <f>MATH!$CC$1708</f>
        <v>0</v>
      </c>
      <c r="BW102" s="23">
        <f>MATH!$CC$1789</f>
        <v>0</v>
      </c>
      <c r="BX102" s="482"/>
      <c r="BY102" t="str">
        <f t="shared" si="110"/>
        <v>Not Drawn to Scale</v>
      </c>
      <c r="BZ102" s="23">
        <f>MATH!$CC$67</f>
        <v>0</v>
      </c>
      <c r="CA102" s="23">
        <f>MATH!$CC$148</f>
        <v>0</v>
      </c>
      <c r="CB102" s="23">
        <f>MATH!$CC$229</f>
        <v>0</v>
      </c>
      <c r="CC102" s="23">
        <f>MATH!$CC$310</f>
        <v>0</v>
      </c>
      <c r="CD102" s="23">
        <f>MATH!$CC$391</f>
        <v>0</v>
      </c>
      <c r="CE102" s="23">
        <f>MATH!$CC$472</f>
        <v>0</v>
      </c>
      <c r="CF102" s="23">
        <f>MATH!$CC$553</f>
        <v>0</v>
      </c>
      <c r="CG102" s="23">
        <f>MATH!$CC$634</f>
        <v>0</v>
      </c>
      <c r="CH102" s="23">
        <f>MATH!$CC$715</f>
        <v>0</v>
      </c>
      <c r="CI102" s="23">
        <f>MATH!$CC$796</f>
        <v>0</v>
      </c>
      <c r="CJ102" s="23">
        <f>MATH!$CC$877</f>
        <v>0</v>
      </c>
      <c r="CK102" s="23">
        <f>MATH!$CC$958</f>
        <v>0</v>
      </c>
      <c r="CL102" s="23">
        <f>MATH!$CC$1039</f>
        <v>0</v>
      </c>
      <c r="CM102" s="23">
        <f>MATH!$CC$1120</f>
        <v>0</v>
      </c>
      <c r="CN102" s="23">
        <f>MATH!$CC$1201</f>
        <v>0</v>
      </c>
      <c r="CO102" s="23">
        <f>MATH!$CC$1282</f>
        <v>0</v>
      </c>
      <c r="CP102" s="23">
        <f>MATH!$CC$1363</f>
        <v>0</v>
      </c>
      <c r="CQ102" s="23">
        <f>MATH!$CC$1444</f>
        <v>0</v>
      </c>
      <c r="CR102" s="23">
        <f>MATH!$CC$1525</f>
        <v>0</v>
      </c>
      <c r="CS102" s="23">
        <f>MATH!$CC$1606</f>
        <v>0</v>
      </c>
      <c r="CT102" s="23">
        <f>MATH!$CC$1687</f>
        <v>0</v>
      </c>
      <c r="CU102" s="23">
        <f>MATH!$CC$1768</f>
        <v>0</v>
      </c>
      <c r="CV102" s="23">
        <f>MATH!$CC$1849</f>
        <v>0</v>
      </c>
      <c r="CW102" s="482"/>
      <c r="CX102" t="str">
        <f t="shared" si="111"/>
        <v>Not Drawn to Scale</v>
      </c>
      <c r="CY102" s="23">
        <f t="shared" si="112"/>
        <v>0</v>
      </c>
      <c r="CZ102" s="23">
        <f t="shared" si="113"/>
        <v>0</v>
      </c>
      <c r="DA102" s="23">
        <f t="shared" si="114"/>
        <v>0</v>
      </c>
      <c r="DB102" s="23">
        <f t="shared" si="115"/>
        <v>0</v>
      </c>
      <c r="DC102" s="23">
        <f t="shared" si="116"/>
        <v>0</v>
      </c>
      <c r="DD102" s="23">
        <f t="shared" si="117"/>
        <v>0</v>
      </c>
      <c r="DE102" s="23">
        <f t="shared" si="118"/>
        <v>0</v>
      </c>
      <c r="DF102" s="23">
        <f t="shared" si="119"/>
        <v>0</v>
      </c>
      <c r="DG102" s="23">
        <f t="shared" si="120"/>
        <v>0</v>
      </c>
      <c r="DH102" s="23">
        <f t="shared" si="121"/>
        <v>0</v>
      </c>
      <c r="DI102" s="23">
        <f t="shared" si="122"/>
        <v>0</v>
      </c>
      <c r="DJ102" s="23">
        <f t="shared" si="123"/>
        <v>0</v>
      </c>
      <c r="DK102" s="23">
        <f t="shared" si="124"/>
        <v>0</v>
      </c>
      <c r="DL102" s="23">
        <f t="shared" si="125"/>
        <v>0</v>
      </c>
      <c r="DM102" s="23">
        <f t="shared" si="126"/>
        <v>0</v>
      </c>
      <c r="DN102" s="23">
        <f t="shared" si="127"/>
        <v>0</v>
      </c>
      <c r="DO102" s="23">
        <f t="shared" si="128"/>
        <v>0</v>
      </c>
      <c r="DP102" s="23">
        <f t="shared" si="129"/>
        <v>0</v>
      </c>
      <c r="DQ102" s="23">
        <f t="shared" si="130"/>
        <v>0</v>
      </c>
      <c r="DR102" s="23">
        <f t="shared" si="131"/>
        <v>0</v>
      </c>
      <c r="DS102" s="23">
        <f t="shared" si="132"/>
        <v>0</v>
      </c>
      <c r="DT102" s="23">
        <f t="shared" si="133"/>
        <v>0</v>
      </c>
      <c r="DU102" s="23">
        <f t="shared" si="134"/>
        <v>0</v>
      </c>
      <c r="DV102" s="482"/>
      <c r="DW102" s="2" t="str">
        <f t="shared" si="152"/>
        <v>Passage 7</v>
      </c>
      <c r="DX102" s="43">
        <f t="shared" si="148"/>
        <v>0</v>
      </c>
      <c r="DY102" s="43">
        <f t="shared" si="149"/>
        <v>0</v>
      </c>
      <c r="DZ102" s="43">
        <f t="shared" si="149"/>
        <v>0</v>
      </c>
      <c r="EA102" s="43">
        <f t="shared" si="149"/>
        <v>0</v>
      </c>
      <c r="EB102" s="43">
        <f t="shared" si="149"/>
        <v>0</v>
      </c>
      <c r="EC102" s="43">
        <f t="shared" si="149"/>
        <v>0</v>
      </c>
      <c r="ED102" s="43">
        <f t="shared" si="149"/>
        <v>0</v>
      </c>
      <c r="EE102" s="43">
        <f t="shared" si="149"/>
        <v>0</v>
      </c>
      <c r="EF102" s="43">
        <f t="shared" si="149"/>
        <v>0</v>
      </c>
      <c r="EG102" s="43">
        <f t="shared" si="149"/>
        <v>0</v>
      </c>
      <c r="EH102" s="43">
        <f t="shared" si="149"/>
        <v>0</v>
      </c>
      <c r="EI102" s="43">
        <f t="shared" si="149"/>
        <v>0</v>
      </c>
      <c r="EJ102" s="43">
        <f t="shared" si="149"/>
        <v>0</v>
      </c>
      <c r="EK102" s="43">
        <f t="shared" si="149"/>
        <v>0</v>
      </c>
      <c r="EL102" s="43">
        <f t="shared" si="149"/>
        <v>0</v>
      </c>
      <c r="EM102" s="43">
        <f t="shared" si="149"/>
        <v>0</v>
      </c>
      <c r="EN102" s="43">
        <f t="shared" si="149"/>
        <v>0</v>
      </c>
      <c r="EO102" s="43">
        <f t="shared" si="149"/>
        <v>0</v>
      </c>
      <c r="EP102" s="43">
        <f t="shared" si="149"/>
        <v>0</v>
      </c>
      <c r="EQ102" s="43">
        <f t="shared" si="149"/>
        <v>0</v>
      </c>
      <c r="ER102" s="43">
        <f t="shared" si="149"/>
        <v>0</v>
      </c>
      <c r="ES102" s="43">
        <f t="shared" si="149"/>
        <v>0</v>
      </c>
      <c r="ET102" s="43">
        <f t="shared" si="149"/>
        <v>0</v>
      </c>
      <c r="EU102" s="482"/>
      <c r="FA102" s="477" t="str">
        <f>IF(INPUT!N4&lt;&gt;"",INDEX(EY3:EY25,MATCH(INPUT!N4,EX3:EX25,),0),"")</f>
        <v/>
      </c>
      <c r="FB102" s="478"/>
      <c r="FC102" s="478"/>
      <c r="FD102" s="478"/>
      <c r="FE102" s="478"/>
      <c r="FF102" s="478"/>
      <c r="FG102" s="479"/>
    </row>
    <row r="103" spans="2:163" x14ac:dyDescent="0.45">
      <c r="B103" t="str">
        <f t="shared" si="145"/>
        <v>ACT Passage 3</v>
      </c>
      <c r="C103" s="43">
        <f t="shared" ref="C103:Y103" si="164">C19*C$2</f>
        <v>0</v>
      </c>
      <c r="D103" s="43">
        <f t="shared" si="164"/>
        <v>0</v>
      </c>
      <c r="E103" s="43">
        <f t="shared" si="164"/>
        <v>0</v>
      </c>
      <c r="F103" s="43">
        <f t="shared" si="164"/>
        <v>0</v>
      </c>
      <c r="G103" s="43">
        <f t="shared" si="164"/>
        <v>0</v>
      </c>
      <c r="H103" s="43">
        <f t="shared" si="164"/>
        <v>0</v>
      </c>
      <c r="I103" s="43">
        <f t="shared" si="164"/>
        <v>0</v>
      </c>
      <c r="J103" s="43">
        <f t="shared" si="164"/>
        <v>0</v>
      </c>
      <c r="K103" s="43">
        <f t="shared" si="164"/>
        <v>0</v>
      </c>
      <c r="L103" s="43">
        <f t="shared" si="164"/>
        <v>0</v>
      </c>
      <c r="M103" s="43">
        <f t="shared" si="164"/>
        <v>0</v>
      </c>
      <c r="N103" s="43">
        <f t="shared" si="164"/>
        <v>0</v>
      </c>
      <c r="O103" s="43">
        <f t="shared" si="164"/>
        <v>0</v>
      </c>
      <c r="P103" s="43">
        <f t="shared" si="164"/>
        <v>0</v>
      </c>
      <c r="Q103" s="43">
        <f t="shared" si="164"/>
        <v>0</v>
      </c>
      <c r="R103" s="43">
        <f t="shared" si="164"/>
        <v>0</v>
      </c>
      <c r="S103" s="43">
        <f t="shared" si="164"/>
        <v>0</v>
      </c>
      <c r="T103" s="43">
        <f t="shared" si="164"/>
        <v>0</v>
      </c>
      <c r="U103" s="43">
        <f t="shared" si="164"/>
        <v>0</v>
      </c>
      <c r="V103" s="43">
        <f t="shared" si="164"/>
        <v>0</v>
      </c>
      <c r="W103" s="43">
        <f t="shared" si="164"/>
        <v>0</v>
      </c>
      <c r="X103" s="43">
        <f t="shared" si="164"/>
        <v>0</v>
      </c>
      <c r="Y103" s="43">
        <f t="shared" si="164"/>
        <v>0</v>
      </c>
      <c r="Z103" s="482"/>
      <c r="AA103" t="str">
        <f t="shared" si="143"/>
        <v>Colons</v>
      </c>
      <c r="AB103" s="43">
        <f t="shared" ref="AB103:AX103" si="165">AB21*AB$2</f>
        <v>0</v>
      </c>
      <c r="AC103" s="43">
        <f t="shared" si="165"/>
        <v>0</v>
      </c>
      <c r="AD103" s="43">
        <f t="shared" si="165"/>
        <v>0</v>
      </c>
      <c r="AE103" s="43">
        <f t="shared" si="165"/>
        <v>0</v>
      </c>
      <c r="AF103" s="43">
        <f t="shared" si="165"/>
        <v>0</v>
      </c>
      <c r="AG103" s="43">
        <f t="shared" si="165"/>
        <v>0</v>
      </c>
      <c r="AH103" s="43">
        <f t="shared" si="165"/>
        <v>0</v>
      </c>
      <c r="AI103" s="43">
        <f t="shared" si="165"/>
        <v>0</v>
      </c>
      <c r="AJ103" s="43">
        <f t="shared" si="165"/>
        <v>0</v>
      </c>
      <c r="AK103" s="43">
        <f t="shared" si="165"/>
        <v>0</v>
      </c>
      <c r="AL103" s="43">
        <f t="shared" si="165"/>
        <v>0</v>
      </c>
      <c r="AM103" s="43">
        <f t="shared" si="165"/>
        <v>0</v>
      </c>
      <c r="AN103" s="43">
        <f t="shared" si="165"/>
        <v>0</v>
      </c>
      <c r="AO103" s="43">
        <f t="shared" si="165"/>
        <v>0</v>
      </c>
      <c r="AP103" s="43">
        <f t="shared" si="165"/>
        <v>0</v>
      </c>
      <c r="AQ103" s="43">
        <f t="shared" si="165"/>
        <v>0</v>
      </c>
      <c r="AR103" s="43">
        <f t="shared" si="165"/>
        <v>0</v>
      </c>
      <c r="AS103" s="43">
        <f t="shared" si="165"/>
        <v>0</v>
      </c>
      <c r="AT103" s="43">
        <f t="shared" si="165"/>
        <v>0</v>
      </c>
      <c r="AU103" s="43">
        <f t="shared" si="165"/>
        <v>0</v>
      </c>
      <c r="AV103" s="43">
        <f t="shared" si="165"/>
        <v>0</v>
      </c>
      <c r="AW103" s="43">
        <f t="shared" si="165"/>
        <v>0</v>
      </c>
      <c r="AX103" s="43">
        <f t="shared" si="165"/>
        <v>0</v>
      </c>
      <c r="AY103" s="482"/>
      <c r="AZ103" t="str">
        <f t="shared" si="109"/>
        <v>Isolate the Figure</v>
      </c>
      <c r="BA103" s="23">
        <f>MATH!$CD$7</f>
        <v>0</v>
      </c>
      <c r="BB103" s="23">
        <f>MATH!$CD$88</f>
        <v>0</v>
      </c>
      <c r="BC103" s="23">
        <f>MATH!$CD$169</f>
        <v>0</v>
      </c>
      <c r="BD103" s="23">
        <f>MATH!$CD$250</f>
        <v>0</v>
      </c>
      <c r="BE103" s="23">
        <f>MATH!$CD$331</f>
        <v>0</v>
      </c>
      <c r="BF103" s="23">
        <f>MATH!$CD$412</f>
        <v>0</v>
      </c>
      <c r="BG103" s="23">
        <f>MATH!$CD$493</f>
        <v>0</v>
      </c>
      <c r="BH103" s="23">
        <f>MATH!$CD$574</f>
        <v>0</v>
      </c>
      <c r="BI103" s="23">
        <f>MATH!$CD$655</f>
        <v>0</v>
      </c>
      <c r="BJ103" s="23">
        <f>MATH!$CD$736</f>
        <v>0</v>
      </c>
      <c r="BK103" s="23">
        <f>MATH!$CD$817</f>
        <v>0</v>
      </c>
      <c r="BL103" s="23">
        <f>MATH!$CD$898</f>
        <v>0</v>
      </c>
      <c r="BM103" s="23">
        <f>MATH!$CD$979</f>
        <v>0</v>
      </c>
      <c r="BN103" s="23">
        <f>MATH!$CD$1060</f>
        <v>0</v>
      </c>
      <c r="BO103" s="23">
        <f>MATH!$CD$1141</f>
        <v>0</v>
      </c>
      <c r="BP103" s="23">
        <f>MATH!$CD$1222</f>
        <v>0</v>
      </c>
      <c r="BQ103" s="23">
        <f>MATH!$CD$1303</f>
        <v>0</v>
      </c>
      <c r="BR103" s="23">
        <f>MATH!$CD$1384</f>
        <v>0</v>
      </c>
      <c r="BS103" s="23">
        <f>MATH!$CD$1465</f>
        <v>0</v>
      </c>
      <c r="BT103" s="23">
        <f>MATH!$CD$1546</f>
        <v>0</v>
      </c>
      <c r="BU103" s="23">
        <f>MATH!$CD$1627</f>
        <v>0</v>
      </c>
      <c r="BV103" s="23">
        <f>MATH!$CD$1708</f>
        <v>0</v>
      </c>
      <c r="BW103" s="23">
        <f>MATH!$CD$1789</f>
        <v>0</v>
      </c>
      <c r="BX103" s="482"/>
      <c r="BY103" t="str">
        <f t="shared" si="110"/>
        <v>Isolate the Figure</v>
      </c>
      <c r="BZ103" s="23">
        <f>MATH!$CD$67</f>
        <v>0</v>
      </c>
      <c r="CA103" s="23">
        <f>MATH!$CD$148</f>
        <v>0</v>
      </c>
      <c r="CB103" s="23">
        <f>MATH!$CD$229</f>
        <v>0</v>
      </c>
      <c r="CC103" s="23">
        <f>MATH!$CD$310</f>
        <v>0</v>
      </c>
      <c r="CD103" s="23">
        <f>MATH!$CD$391</f>
        <v>0</v>
      </c>
      <c r="CE103" s="23">
        <f>MATH!$CD$472</f>
        <v>0</v>
      </c>
      <c r="CF103" s="23">
        <f>MATH!$CD$553</f>
        <v>0</v>
      </c>
      <c r="CG103" s="23">
        <f>MATH!$CD$634</f>
        <v>0</v>
      </c>
      <c r="CH103" s="23">
        <f>MATH!$CD$715</f>
        <v>0</v>
      </c>
      <c r="CI103" s="23">
        <f>MATH!$CD$796</f>
        <v>0</v>
      </c>
      <c r="CJ103" s="23">
        <f>MATH!$CD$877</f>
        <v>0</v>
      </c>
      <c r="CK103" s="23">
        <f>MATH!$CD$958</f>
        <v>0</v>
      </c>
      <c r="CL103" s="23">
        <f>MATH!$CD$1039</f>
        <v>0</v>
      </c>
      <c r="CM103" s="23">
        <f>MATH!$CD$1120</f>
        <v>0</v>
      </c>
      <c r="CN103" s="23">
        <f>MATH!$CD$1201</f>
        <v>0</v>
      </c>
      <c r="CO103" s="23">
        <f>MATH!$CD$1282</f>
        <v>0</v>
      </c>
      <c r="CP103" s="23">
        <f>MATH!$CD$1363</f>
        <v>0</v>
      </c>
      <c r="CQ103" s="23">
        <f>MATH!$CD$1444</f>
        <v>0</v>
      </c>
      <c r="CR103" s="23">
        <f>MATH!$CD$1525</f>
        <v>0</v>
      </c>
      <c r="CS103" s="23">
        <f>MATH!$CD$1606</f>
        <v>0</v>
      </c>
      <c r="CT103" s="23">
        <f>MATH!$CD$1687</f>
        <v>0</v>
      </c>
      <c r="CU103" s="23">
        <f>MATH!$CD$1768</f>
        <v>0</v>
      </c>
      <c r="CV103" s="23">
        <f>MATH!$CD$1849</f>
        <v>0</v>
      </c>
      <c r="CW103" s="482"/>
      <c r="CX103" t="str">
        <f t="shared" si="111"/>
        <v>Isolate the Figure</v>
      </c>
      <c r="CY103" s="23">
        <f t="shared" si="112"/>
        <v>0</v>
      </c>
      <c r="CZ103" s="23">
        <f t="shared" si="113"/>
        <v>0</v>
      </c>
      <c r="DA103" s="23">
        <f t="shared" si="114"/>
        <v>0</v>
      </c>
      <c r="DB103" s="23">
        <f t="shared" si="115"/>
        <v>0</v>
      </c>
      <c r="DC103" s="23">
        <f t="shared" si="116"/>
        <v>0</v>
      </c>
      <c r="DD103" s="23">
        <f t="shared" si="117"/>
        <v>0</v>
      </c>
      <c r="DE103" s="23">
        <f t="shared" si="118"/>
        <v>0</v>
      </c>
      <c r="DF103" s="23">
        <f t="shared" si="119"/>
        <v>0</v>
      </c>
      <c r="DG103" s="23">
        <f t="shared" si="120"/>
        <v>0</v>
      </c>
      <c r="DH103" s="23">
        <f t="shared" si="121"/>
        <v>0</v>
      </c>
      <c r="DI103" s="23">
        <f t="shared" si="122"/>
        <v>0</v>
      </c>
      <c r="DJ103" s="23">
        <f t="shared" si="123"/>
        <v>0</v>
      </c>
      <c r="DK103" s="23">
        <f t="shared" si="124"/>
        <v>0</v>
      </c>
      <c r="DL103" s="23">
        <f t="shared" si="125"/>
        <v>0</v>
      </c>
      <c r="DM103" s="23">
        <f t="shared" si="126"/>
        <v>0</v>
      </c>
      <c r="DN103" s="23">
        <f t="shared" si="127"/>
        <v>0</v>
      </c>
      <c r="DO103" s="23">
        <f t="shared" si="128"/>
        <v>0</v>
      </c>
      <c r="DP103" s="23">
        <f t="shared" si="129"/>
        <v>0</v>
      </c>
      <c r="DQ103" s="23">
        <f t="shared" si="130"/>
        <v>0</v>
      </c>
      <c r="DR103" s="23">
        <f t="shared" si="131"/>
        <v>0</v>
      </c>
      <c r="DS103" s="23">
        <f t="shared" si="132"/>
        <v>0</v>
      </c>
      <c r="DT103" s="23">
        <f t="shared" si="133"/>
        <v>0</v>
      </c>
      <c r="DU103" s="23">
        <f t="shared" si="134"/>
        <v>0</v>
      </c>
      <c r="DV103" s="482"/>
      <c r="DW103" s="2" t="str">
        <f t="shared" si="152"/>
        <v>General</v>
      </c>
      <c r="DX103" s="43">
        <f t="shared" si="148"/>
        <v>0</v>
      </c>
      <c r="DY103" s="43">
        <f t="shared" si="149"/>
        <v>0</v>
      </c>
      <c r="DZ103" s="43">
        <f t="shared" si="149"/>
        <v>0</v>
      </c>
      <c r="EA103" s="43">
        <f t="shared" si="149"/>
        <v>0</v>
      </c>
      <c r="EB103" s="43">
        <f t="shared" si="149"/>
        <v>0</v>
      </c>
      <c r="EC103" s="43">
        <f t="shared" si="149"/>
        <v>0</v>
      </c>
      <c r="ED103" s="43">
        <f t="shared" si="149"/>
        <v>0</v>
      </c>
      <c r="EE103" s="43">
        <f t="shared" si="149"/>
        <v>0</v>
      </c>
      <c r="EF103" s="43">
        <f t="shared" si="149"/>
        <v>0</v>
      </c>
      <c r="EG103" s="43">
        <f t="shared" si="149"/>
        <v>0</v>
      </c>
      <c r="EH103" s="43">
        <f t="shared" si="149"/>
        <v>0</v>
      </c>
      <c r="EI103" s="43">
        <f t="shared" si="149"/>
        <v>0</v>
      </c>
      <c r="EJ103" s="43">
        <f t="shared" si="149"/>
        <v>0</v>
      </c>
      <c r="EK103" s="43">
        <f t="shared" si="149"/>
        <v>0</v>
      </c>
      <c r="EL103" s="43">
        <f t="shared" si="149"/>
        <v>0</v>
      </c>
      <c r="EM103" s="43">
        <f t="shared" si="149"/>
        <v>0</v>
      </c>
      <c r="EN103" s="43">
        <f t="shared" si="149"/>
        <v>0</v>
      </c>
      <c r="EO103" s="43">
        <f t="shared" si="149"/>
        <v>0</v>
      </c>
      <c r="EP103" s="43">
        <f t="shared" si="149"/>
        <v>0</v>
      </c>
      <c r="EQ103" s="43">
        <f t="shared" si="149"/>
        <v>0</v>
      </c>
      <c r="ER103" s="43">
        <f t="shared" si="149"/>
        <v>0</v>
      </c>
      <c r="ES103" s="43">
        <f t="shared" si="149"/>
        <v>0</v>
      </c>
      <c r="ET103" s="43">
        <f t="shared" si="149"/>
        <v>0</v>
      </c>
      <c r="EU103" s="482"/>
      <c r="FA103" s="30"/>
      <c r="FB103" s="458" t="s">
        <v>240</v>
      </c>
      <c r="FC103" s="459"/>
      <c r="FD103" s="460"/>
      <c r="FE103" s="480" t="s">
        <v>242</v>
      </c>
      <c r="FF103" s="481"/>
      <c r="FG103" s="30" t="s">
        <v>254</v>
      </c>
    </row>
    <row r="104" spans="2:163" x14ac:dyDescent="0.45">
      <c r="B104" t="str">
        <f t="shared" si="145"/>
        <v>ACT Passage 4</v>
      </c>
      <c r="C104" s="43">
        <f t="shared" ref="C104:Y104" si="166">C20*C$2</f>
        <v>0</v>
      </c>
      <c r="D104" s="43">
        <f t="shared" si="166"/>
        <v>0</v>
      </c>
      <c r="E104" s="43">
        <f t="shared" si="166"/>
        <v>0</v>
      </c>
      <c r="F104" s="43">
        <f t="shared" si="166"/>
        <v>0</v>
      </c>
      <c r="G104" s="43">
        <f t="shared" si="166"/>
        <v>0</v>
      </c>
      <c r="H104" s="43">
        <f t="shared" si="166"/>
        <v>0</v>
      </c>
      <c r="I104" s="43">
        <f t="shared" si="166"/>
        <v>0</v>
      </c>
      <c r="J104" s="43">
        <f t="shared" si="166"/>
        <v>0</v>
      </c>
      <c r="K104" s="43">
        <f t="shared" si="166"/>
        <v>0</v>
      </c>
      <c r="L104" s="43">
        <f t="shared" si="166"/>
        <v>0</v>
      </c>
      <c r="M104" s="43">
        <f t="shared" si="166"/>
        <v>0</v>
      </c>
      <c r="N104" s="43">
        <f t="shared" si="166"/>
        <v>0</v>
      </c>
      <c r="O104" s="43">
        <f t="shared" si="166"/>
        <v>0</v>
      </c>
      <c r="P104" s="43">
        <f t="shared" si="166"/>
        <v>0</v>
      </c>
      <c r="Q104" s="43">
        <f t="shared" si="166"/>
        <v>0</v>
      </c>
      <c r="R104" s="43">
        <f t="shared" si="166"/>
        <v>0</v>
      </c>
      <c r="S104" s="43">
        <f t="shared" si="166"/>
        <v>0</v>
      </c>
      <c r="T104" s="43">
        <f t="shared" si="166"/>
        <v>0</v>
      </c>
      <c r="U104" s="43">
        <f t="shared" si="166"/>
        <v>0</v>
      </c>
      <c r="V104" s="43">
        <f t="shared" si="166"/>
        <v>0</v>
      </c>
      <c r="W104" s="43">
        <f t="shared" si="166"/>
        <v>0</v>
      </c>
      <c r="X104" s="43">
        <f t="shared" si="166"/>
        <v>0</v>
      </c>
      <c r="Y104" s="43">
        <f t="shared" si="166"/>
        <v>0</v>
      </c>
      <c r="Z104" s="482"/>
      <c r="AA104" t="str">
        <f t="shared" si="143"/>
        <v>Commas</v>
      </c>
      <c r="AB104" s="43">
        <f t="shared" ref="AB104:AX104" si="167">AB22*AB$2</f>
        <v>0</v>
      </c>
      <c r="AC104" s="43">
        <f t="shared" si="167"/>
        <v>0</v>
      </c>
      <c r="AD104" s="43">
        <f t="shared" si="167"/>
        <v>0</v>
      </c>
      <c r="AE104" s="43">
        <f t="shared" si="167"/>
        <v>0</v>
      </c>
      <c r="AF104" s="43">
        <f t="shared" si="167"/>
        <v>0</v>
      </c>
      <c r="AG104" s="43">
        <f t="shared" si="167"/>
        <v>0</v>
      </c>
      <c r="AH104" s="43">
        <f t="shared" si="167"/>
        <v>0</v>
      </c>
      <c r="AI104" s="43">
        <f t="shared" si="167"/>
        <v>0</v>
      </c>
      <c r="AJ104" s="43">
        <f t="shared" si="167"/>
        <v>0</v>
      </c>
      <c r="AK104" s="43">
        <f t="shared" si="167"/>
        <v>0</v>
      </c>
      <c r="AL104" s="43">
        <f t="shared" si="167"/>
        <v>0</v>
      </c>
      <c r="AM104" s="43">
        <f t="shared" si="167"/>
        <v>0</v>
      </c>
      <c r="AN104" s="43">
        <f t="shared" si="167"/>
        <v>0</v>
      </c>
      <c r="AO104" s="43">
        <f t="shared" si="167"/>
        <v>0</v>
      </c>
      <c r="AP104" s="43">
        <f t="shared" si="167"/>
        <v>0</v>
      </c>
      <c r="AQ104" s="43">
        <f t="shared" si="167"/>
        <v>0</v>
      </c>
      <c r="AR104" s="43">
        <f t="shared" si="167"/>
        <v>0</v>
      </c>
      <c r="AS104" s="43">
        <f t="shared" si="167"/>
        <v>0</v>
      </c>
      <c r="AT104" s="43">
        <f t="shared" si="167"/>
        <v>0</v>
      </c>
      <c r="AU104" s="43">
        <f t="shared" si="167"/>
        <v>0</v>
      </c>
      <c r="AV104" s="43">
        <f t="shared" si="167"/>
        <v>0</v>
      </c>
      <c r="AW104" s="43">
        <f t="shared" si="167"/>
        <v>0</v>
      </c>
      <c r="AX104" s="43">
        <f t="shared" si="167"/>
        <v>0</v>
      </c>
      <c r="AY104" s="482"/>
      <c r="AZ104" t="str">
        <f t="shared" si="109"/>
        <v>Creating Equations</v>
      </c>
      <c r="BA104" s="23">
        <f>MATH!$CE$7</f>
        <v>0</v>
      </c>
      <c r="BB104" s="23">
        <f>MATH!$CE$88</f>
        <v>0</v>
      </c>
      <c r="BC104" s="23">
        <f>MATH!$CE$169</f>
        <v>0</v>
      </c>
      <c r="BD104" s="23">
        <f>MATH!$CE$250</f>
        <v>0</v>
      </c>
      <c r="BE104" s="23">
        <f>MATH!$CE$331</f>
        <v>0</v>
      </c>
      <c r="BF104" s="23">
        <f>MATH!$CE$412</f>
        <v>0</v>
      </c>
      <c r="BG104" s="23">
        <f>MATH!$CE$493</f>
        <v>0</v>
      </c>
      <c r="BH104" s="23">
        <f>MATH!$CE$574</f>
        <v>0</v>
      </c>
      <c r="BI104" s="23">
        <f>MATH!$CE$655</f>
        <v>0</v>
      </c>
      <c r="BJ104" s="23">
        <f>MATH!$CE$736</f>
        <v>0</v>
      </c>
      <c r="BK104" s="23">
        <f>MATH!$CE$817</f>
        <v>0</v>
      </c>
      <c r="BL104" s="23">
        <f>MATH!$CE$898</f>
        <v>0</v>
      </c>
      <c r="BM104" s="23">
        <f>MATH!$CE$979</f>
        <v>0</v>
      </c>
      <c r="BN104" s="23">
        <f>MATH!$CE$1060</f>
        <v>0</v>
      </c>
      <c r="BO104" s="23">
        <f>MATH!$CE$1141</f>
        <v>0</v>
      </c>
      <c r="BP104" s="23">
        <f>MATH!$CE$1222</f>
        <v>0</v>
      </c>
      <c r="BQ104" s="23">
        <f>MATH!$CE$1303</f>
        <v>0</v>
      </c>
      <c r="BR104" s="23">
        <f>MATH!$CE$1384</f>
        <v>0</v>
      </c>
      <c r="BS104" s="23">
        <f>MATH!$CE$1465</f>
        <v>0</v>
      </c>
      <c r="BT104" s="23">
        <f>MATH!$CE$1546</f>
        <v>0</v>
      </c>
      <c r="BU104" s="23">
        <f>MATH!$CE$1627</f>
        <v>0</v>
      </c>
      <c r="BV104" s="23">
        <f>MATH!$CE$1708</f>
        <v>0</v>
      </c>
      <c r="BW104" s="23">
        <f>MATH!$CE$1789</f>
        <v>0</v>
      </c>
      <c r="BX104" s="482"/>
      <c r="BY104" t="str">
        <f t="shared" si="110"/>
        <v>Creating Equations</v>
      </c>
      <c r="BZ104" s="23">
        <f>MATH!$CE$67</f>
        <v>0</v>
      </c>
      <c r="CA104" s="23">
        <f>MATH!$CE$148</f>
        <v>0</v>
      </c>
      <c r="CB104" s="23">
        <f>MATH!$CE$229</f>
        <v>0</v>
      </c>
      <c r="CC104" s="23">
        <f>MATH!$CE$310</f>
        <v>0</v>
      </c>
      <c r="CD104" s="23">
        <f>MATH!$CE$391</f>
        <v>0</v>
      </c>
      <c r="CE104" s="23">
        <f>MATH!$CE$472</f>
        <v>0</v>
      </c>
      <c r="CF104" s="23">
        <f>MATH!$CE$553</f>
        <v>0</v>
      </c>
      <c r="CG104" s="23">
        <f>MATH!$CE$634</f>
        <v>0</v>
      </c>
      <c r="CH104" s="23">
        <f>MATH!$CE$715</f>
        <v>0</v>
      </c>
      <c r="CI104" s="23">
        <f>MATH!$CE$796</f>
        <v>0</v>
      </c>
      <c r="CJ104" s="23">
        <f>MATH!$CE$877</f>
        <v>0</v>
      </c>
      <c r="CK104" s="23">
        <f>MATH!$CE$958</f>
        <v>0</v>
      </c>
      <c r="CL104" s="23">
        <f>MATH!$CE$1039</f>
        <v>0</v>
      </c>
      <c r="CM104" s="23">
        <f>MATH!$CE$1120</f>
        <v>0</v>
      </c>
      <c r="CN104" s="23">
        <f>MATH!$CE$1201</f>
        <v>0</v>
      </c>
      <c r="CO104" s="23">
        <f>MATH!$CE$1282</f>
        <v>0</v>
      </c>
      <c r="CP104" s="23">
        <f>MATH!$CE$1363</f>
        <v>0</v>
      </c>
      <c r="CQ104" s="23">
        <f>MATH!$CE$1444</f>
        <v>0</v>
      </c>
      <c r="CR104" s="23">
        <f>MATH!$CE$1525</f>
        <v>0</v>
      </c>
      <c r="CS104" s="23">
        <f>MATH!$CE$1606</f>
        <v>0</v>
      </c>
      <c r="CT104" s="23">
        <f>MATH!$CE$1687</f>
        <v>0</v>
      </c>
      <c r="CU104" s="23">
        <f>MATH!$CE$1768</f>
        <v>0</v>
      </c>
      <c r="CV104" s="23">
        <f>MATH!$CE$1849</f>
        <v>0</v>
      </c>
      <c r="CW104" s="482"/>
      <c r="CX104" t="str">
        <f t="shared" si="111"/>
        <v>Creating Equations</v>
      </c>
      <c r="CY104" s="23">
        <f t="shared" si="112"/>
        <v>0</v>
      </c>
      <c r="CZ104" s="23">
        <f t="shared" si="113"/>
        <v>0</v>
      </c>
      <c r="DA104" s="23">
        <f t="shared" si="114"/>
        <v>0</v>
      </c>
      <c r="DB104" s="23">
        <f t="shared" si="115"/>
        <v>0</v>
      </c>
      <c r="DC104" s="23">
        <f t="shared" si="116"/>
        <v>0</v>
      </c>
      <c r="DD104" s="23">
        <f t="shared" si="117"/>
        <v>0</v>
      </c>
      <c r="DE104" s="23">
        <f t="shared" si="118"/>
        <v>0</v>
      </c>
      <c r="DF104" s="23">
        <f t="shared" si="119"/>
        <v>0</v>
      </c>
      <c r="DG104" s="23">
        <f t="shared" si="120"/>
        <v>0</v>
      </c>
      <c r="DH104" s="23">
        <f t="shared" si="121"/>
        <v>0</v>
      </c>
      <c r="DI104" s="23">
        <f t="shared" si="122"/>
        <v>0</v>
      </c>
      <c r="DJ104" s="23">
        <f t="shared" si="123"/>
        <v>0</v>
      </c>
      <c r="DK104" s="23">
        <f t="shared" si="124"/>
        <v>0</v>
      </c>
      <c r="DL104" s="23">
        <f t="shared" si="125"/>
        <v>0</v>
      </c>
      <c r="DM104" s="23">
        <f t="shared" si="126"/>
        <v>0</v>
      </c>
      <c r="DN104" s="23">
        <f t="shared" si="127"/>
        <v>0</v>
      </c>
      <c r="DO104" s="23">
        <f t="shared" si="128"/>
        <v>0</v>
      </c>
      <c r="DP104" s="23">
        <f t="shared" si="129"/>
        <v>0</v>
      </c>
      <c r="DQ104" s="23">
        <f t="shared" si="130"/>
        <v>0</v>
      </c>
      <c r="DR104" s="23">
        <f t="shared" si="131"/>
        <v>0</v>
      </c>
      <c r="DS104" s="23">
        <f t="shared" si="132"/>
        <v>0</v>
      </c>
      <c r="DT104" s="23">
        <f t="shared" si="133"/>
        <v>0</v>
      </c>
      <c r="DU104" s="23">
        <f t="shared" si="134"/>
        <v>0</v>
      </c>
      <c r="DV104" s="482"/>
      <c r="DW104" s="2" t="str">
        <f t="shared" si="152"/>
        <v>Table</v>
      </c>
      <c r="DX104" s="43">
        <f t="shared" si="148"/>
        <v>0</v>
      </c>
      <c r="DY104" s="43">
        <f t="shared" si="149"/>
        <v>0</v>
      </c>
      <c r="DZ104" s="43">
        <f t="shared" si="149"/>
        <v>0</v>
      </c>
      <c r="EA104" s="43">
        <f t="shared" si="149"/>
        <v>0</v>
      </c>
      <c r="EB104" s="43">
        <f t="shared" si="149"/>
        <v>0</v>
      </c>
      <c r="EC104" s="43">
        <f t="shared" si="149"/>
        <v>0</v>
      </c>
      <c r="ED104" s="43">
        <f t="shared" si="149"/>
        <v>0</v>
      </c>
      <c r="EE104" s="43">
        <f t="shared" si="149"/>
        <v>0</v>
      </c>
      <c r="EF104" s="43">
        <f t="shared" si="149"/>
        <v>0</v>
      </c>
      <c r="EG104" s="43">
        <f t="shared" si="149"/>
        <v>0</v>
      </c>
      <c r="EH104" s="43">
        <f t="shared" si="149"/>
        <v>0</v>
      </c>
      <c r="EI104" s="43">
        <f t="shared" si="149"/>
        <v>0</v>
      </c>
      <c r="EJ104" s="43">
        <f t="shared" si="149"/>
        <v>0</v>
      </c>
      <c r="EK104" s="43">
        <f t="shared" si="149"/>
        <v>0</v>
      </c>
      <c r="EL104" s="43">
        <f t="shared" si="149"/>
        <v>0</v>
      </c>
      <c r="EM104" s="43">
        <f t="shared" si="149"/>
        <v>0</v>
      </c>
      <c r="EN104" s="43">
        <f t="shared" si="149"/>
        <v>0</v>
      </c>
      <c r="EO104" s="43">
        <f t="shared" si="149"/>
        <v>0</v>
      </c>
      <c r="EP104" s="43">
        <f t="shared" si="149"/>
        <v>0</v>
      </c>
      <c r="EQ104" s="43">
        <f t="shared" si="149"/>
        <v>0</v>
      </c>
      <c r="ER104" s="43">
        <f t="shared" si="149"/>
        <v>0</v>
      </c>
      <c r="ES104" s="43">
        <f t="shared" si="149"/>
        <v>0</v>
      </c>
      <c r="ET104" s="43">
        <f t="shared" si="149"/>
        <v>0</v>
      </c>
      <c r="EU104" s="482"/>
      <c r="FA104" s="75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5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5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26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1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4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76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ref="B105:B106" si="168">B21</f>
        <v>Art Passages</v>
      </c>
      <c r="C105" s="43">
        <f t="shared" ref="C105:Y105" si="169">C21*C$2</f>
        <v>0</v>
      </c>
      <c r="D105" s="43">
        <f t="shared" si="169"/>
        <v>0</v>
      </c>
      <c r="E105" s="43">
        <f t="shared" si="169"/>
        <v>0</v>
      </c>
      <c r="F105" s="43">
        <f t="shared" si="169"/>
        <v>0</v>
      </c>
      <c r="G105" s="43">
        <f t="shared" si="169"/>
        <v>0</v>
      </c>
      <c r="H105" s="43">
        <f t="shared" si="169"/>
        <v>0</v>
      </c>
      <c r="I105" s="43">
        <f t="shared" si="169"/>
        <v>0</v>
      </c>
      <c r="J105" s="43">
        <f t="shared" si="169"/>
        <v>0</v>
      </c>
      <c r="K105" s="43">
        <f t="shared" si="169"/>
        <v>0</v>
      </c>
      <c r="L105" s="43">
        <f t="shared" si="169"/>
        <v>0</v>
      </c>
      <c r="M105" s="43">
        <f t="shared" si="169"/>
        <v>0</v>
      </c>
      <c r="N105" s="43">
        <f t="shared" si="169"/>
        <v>0</v>
      </c>
      <c r="O105" s="43">
        <f t="shared" si="169"/>
        <v>0</v>
      </c>
      <c r="P105" s="43">
        <f t="shared" si="169"/>
        <v>0</v>
      </c>
      <c r="Q105" s="43">
        <f t="shared" si="169"/>
        <v>0</v>
      </c>
      <c r="R105" s="43">
        <f t="shared" si="169"/>
        <v>0</v>
      </c>
      <c r="S105" s="43">
        <f t="shared" si="169"/>
        <v>0</v>
      </c>
      <c r="T105" s="43">
        <f t="shared" si="169"/>
        <v>0</v>
      </c>
      <c r="U105" s="43">
        <f t="shared" si="169"/>
        <v>0</v>
      </c>
      <c r="V105" s="43">
        <f t="shared" si="169"/>
        <v>0</v>
      </c>
      <c r="W105" s="43">
        <f t="shared" si="169"/>
        <v>0</v>
      </c>
      <c r="X105" s="43">
        <f t="shared" si="169"/>
        <v>0</v>
      </c>
      <c r="Y105" s="43">
        <f t="shared" si="169"/>
        <v>0</v>
      </c>
      <c r="Z105" s="482"/>
      <c r="AA105" t="str">
        <f t="shared" si="143"/>
        <v>Semicolons</v>
      </c>
      <c r="AB105" s="43">
        <f t="shared" ref="AB105:AX105" si="170">AB23*AB$2</f>
        <v>0</v>
      </c>
      <c r="AC105" s="43">
        <f t="shared" si="170"/>
        <v>0</v>
      </c>
      <c r="AD105" s="43">
        <f t="shared" si="170"/>
        <v>0</v>
      </c>
      <c r="AE105" s="43">
        <f t="shared" si="170"/>
        <v>0</v>
      </c>
      <c r="AF105" s="43">
        <f t="shared" si="170"/>
        <v>0</v>
      </c>
      <c r="AG105" s="43">
        <f t="shared" si="170"/>
        <v>0</v>
      </c>
      <c r="AH105" s="43">
        <f t="shared" si="170"/>
        <v>0</v>
      </c>
      <c r="AI105" s="43">
        <f t="shared" si="170"/>
        <v>0</v>
      </c>
      <c r="AJ105" s="43">
        <f t="shared" si="170"/>
        <v>0</v>
      </c>
      <c r="AK105" s="43">
        <f t="shared" si="170"/>
        <v>0</v>
      </c>
      <c r="AL105" s="43">
        <f t="shared" si="170"/>
        <v>0</v>
      </c>
      <c r="AM105" s="43">
        <f t="shared" si="170"/>
        <v>0</v>
      </c>
      <c r="AN105" s="43">
        <f t="shared" si="170"/>
        <v>0</v>
      </c>
      <c r="AO105" s="43">
        <f t="shared" si="170"/>
        <v>0</v>
      </c>
      <c r="AP105" s="43">
        <f t="shared" si="170"/>
        <v>0</v>
      </c>
      <c r="AQ105" s="43">
        <f t="shared" si="170"/>
        <v>0</v>
      </c>
      <c r="AR105" s="43">
        <f t="shared" si="170"/>
        <v>0</v>
      </c>
      <c r="AS105" s="43">
        <f t="shared" si="170"/>
        <v>0</v>
      </c>
      <c r="AT105" s="43">
        <f t="shared" si="170"/>
        <v>0</v>
      </c>
      <c r="AU105" s="43">
        <f t="shared" si="170"/>
        <v>0</v>
      </c>
      <c r="AV105" s="43">
        <f t="shared" si="170"/>
        <v>0</v>
      </c>
      <c r="AW105" s="43">
        <f t="shared" si="170"/>
        <v>0</v>
      </c>
      <c r="AX105" s="43">
        <f t="shared" si="170"/>
        <v>0</v>
      </c>
      <c r="AY105" s="482"/>
      <c r="AZ105" t="str">
        <f t="shared" si="109"/>
        <v>ALGEBRA</v>
      </c>
      <c r="BA105" s="23">
        <f>MATH!$CF$7</f>
        <v>0</v>
      </c>
      <c r="BB105" s="23">
        <f>MATH!$CF$88</f>
        <v>0</v>
      </c>
      <c r="BC105" s="23">
        <f>MATH!$CF$169</f>
        <v>0</v>
      </c>
      <c r="BD105" s="23">
        <f>MATH!$CF$250</f>
        <v>0</v>
      </c>
      <c r="BE105" s="23">
        <f>MATH!$CF$331</f>
        <v>0</v>
      </c>
      <c r="BF105" s="23">
        <f>MATH!$CF$412</f>
        <v>0</v>
      </c>
      <c r="BG105" s="23">
        <f>MATH!$CF$493</f>
        <v>0</v>
      </c>
      <c r="BH105" s="23">
        <f>MATH!$CF$574</f>
        <v>0</v>
      </c>
      <c r="BI105" s="23">
        <f>MATH!$CF$655</f>
        <v>0</v>
      </c>
      <c r="BJ105" s="23">
        <f>MATH!$CF$736</f>
        <v>0</v>
      </c>
      <c r="BK105" s="23">
        <f>MATH!$CF$817</f>
        <v>0</v>
      </c>
      <c r="BL105" s="23">
        <f>MATH!$CF$898</f>
        <v>0</v>
      </c>
      <c r="BM105" s="23">
        <f>MATH!$CF$979</f>
        <v>0</v>
      </c>
      <c r="BN105" s="23">
        <f>MATH!$CF$1060</f>
        <v>0</v>
      </c>
      <c r="BO105" s="23">
        <f>MATH!$CF$1141</f>
        <v>0</v>
      </c>
      <c r="BP105" s="23">
        <f>MATH!$CF$1222</f>
        <v>0</v>
      </c>
      <c r="BQ105" s="23">
        <f>MATH!$CF$1303</f>
        <v>0</v>
      </c>
      <c r="BR105" s="23">
        <f>MATH!$CF$1384</f>
        <v>0</v>
      </c>
      <c r="BS105" s="23">
        <f>MATH!$CF$1465</f>
        <v>0</v>
      </c>
      <c r="BT105" s="23">
        <f>MATH!$CF$1546</f>
        <v>0</v>
      </c>
      <c r="BU105" s="23">
        <f>MATH!$CF$1627</f>
        <v>0</v>
      </c>
      <c r="BV105" s="23">
        <f>MATH!$CF$1708</f>
        <v>0</v>
      </c>
      <c r="BW105" s="23">
        <f>MATH!$CF$1789</f>
        <v>0</v>
      </c>
      <c r="BX105" s="482"/>
      <c r="BY105" t="str">
        <f t="shared" si="110"/>
        <v>ALGEBRA</v>
      </c>
      <c r="BZ105" s="23">
        <f>MATH!$CF$67</f>
        <v>0</v>
      </c>
      <c r="CA105" s="23">
        <f>MATH!$CF$148</f>
        <v>0</v>
      </c>
      <c r="CB105" s="23">
        <f>MATH!$CF$229</f>
        <v>0</v>
      </c>
      <c r="CC105" s="23">
        <f>MATH!$CF$310</f>
        <v>0</v>
      </c>
      <c r="CD105" s="23">
        <f>MATH!$CF$391</f>
        <v>0</v>
      </c>
      <c r="CE105" s="23">
        <f>MATH!$CF$472</f>
        <v>0</v>
      </c>
      <c r="CF105" s="23">
        <f>MATH!$CF$553</f>
        <v>0</v>
      </c>
      <c r="CG105" s="23">
        <f>MATH!$CF$634</f>
        <v>0</v>
      </c>
      <c r="CH105" s="23">
        <f>MATH!$CF$715</f>
        <v>0</v>
      </c>
      <c r="CI105" s="23">
        <f>MATH!$CF$796</f>
        <v>0</v>
      </c>
      <c r="CJ105" s="23">
        <f>MATH!$CF$877</f>
        <v>0</v>
      </c>
      <c r="CK105" s="23">
        <f>MATH!$CF$958</f>
        <v>0</v>
      </c>
      <c r="CL105" s="23">
        <f>MATH!$CF$1039</f>
        <v>0</v>
      </c>
      <c r="CM105" s="23">
        <f>MATH!$CF$1120</f>
        <v>0</v>
      </c>
      <c r="CN105" s="23">
        <f>MATH!$CF$1201</f>
        <v>0</v>
      </c>
      <c r="CO105" s="23">
        <f>MATH!$CF$1282</f>
        <v>0</v>
      </c>
      <c r="CP105" s="23">
        <f>MATH!$CF$1363</f>
        <v>0</v>
      </c>
      <c r="CQ105" s="23">
        <f>MATH!$CF$1444</f>
        <v>0</v>
      </c>
      <c r="CR105" s="23">
        <f>MATH!$CF$1525</f>
        <v>0</v>
      </c>
      <c r="CS105" s="23">
        <f>MATH!$CF$1606</f>
        <v>0</v>
      </c>
      <c r="CT105" s="23">
        <f>MATH!$CF$1687</f>
        <v>0</v>
      </c>
      <c r="CU105" s="23">
        <f>MATH!$CF$1768</f>
        <v>0</v>
      </c>
      <c r="CV105" s="23">
        <f>MATH!$CF$1849</f>
        <v>0</v>
      </c>
      <c r="CW105" s="482"/>
      <c r="CX105" t="str">
        <f t="shared" si="111"/>
        <v>ALGEBRA</v>
      </c>
      <c r="CY105" s="23">
        <f t="shared" si="112"/>
        <v>0</v>
      </c>
      <c r="CZ105" s="23">
        <f t="shared" si="113"/>
        <v>0</v>
      </c>
      <c r="DA105" s="23">
        <f t="shared" si="114"/>
        <v>0</v>
      </c>
      <c r="DB105" s="23">
        <f t="shared" si="115"/>
        <v>0</v>
      </c>
      <c r="DC105" s="23">
        <f t="shared" si="116"/>
        <v>0</v>
      </c>
      <c r="DD105" s="23">
        <f t="shared" si="117"/>
        <v>0</v>
      </c>
      <c r="DE105" s="23">
        <f t="shared" si="118"/>
        <v>0</v>
      </c>
      <c r="DF105" s="23">
        <f t="shared" si="119"/>
        <v>0</v>
      </c>
      <c r="DG105" s="23">
        <f t="shared" si="120"/>
        <v>0</v>
      </c>
      <c r="DH105" s="23">
        <f t="shared" si="121"/>
        <v>0</v>
      </c>
      <c r="DI105" s="23">
        <f t="shared" si="122"/>
        <v>0</v>
      </c>
      <c r="DJ105" s="23">
        <f t="shared" si="123"/>
        <v>0</v>
      </c>
      <c r="DK105" s="23">
        <f t="shared" si="124"/>
        <v>0</v>
      </c>
      <c r="DL105" s="23">
        <f t="shared" si="125"/>
        <v>0</v>
      </c>
      <c r="DM105" s="23">
        <f t="shared" si="126"/>
        <v>0</v>
      </c>
      <c r="DN105" s="23">
        <f t="shared" si="127"/>
        <v>0</v>
      </c>
      <c r="DO105" s="23">
        <f t="shared" si="128"/>
        <v>0</v>
      </c>
      <c r="DP105" s="23">
        <f t="shared" si="129"/>
        <v>0</v>
      </c>
      <c r="DQ105" s="23">
        <f t="shared" si="130"/>
        <v>0</v>
      </c>
      <c r="DR105" s="23">
        <f t="shared" si="131"/>
        <v>0</v>
      </c>
      <c r="DS105" s="23">
        <f t="shared" si="132"/>
        <v>0</v>
      </c>
      <c r="DT105" s="23">
        <f t="shared" si="133"/>
        <v>0</v>
      </c>
      <c r="DU105" s="23">
        <f t="shared" si="134"/>
        <v>0</v>
      </c>
      <c r="DV105" s="482"/>
      <c r="DW105" s="2" t="str">
        <f t="shared" si="152"/>
        <v>X-Y Plot</v>
      </c>
      <c r="DX105" s="43">
        <f t="shared" si="148"/>
        <v>0</v>
      </c>
      <c r="DY105" s="43">
        <f t="shared" si="149"/>
        <v>0</v>
      </c>
      <c r="DZ105" s="43">
        <f t="shared" si="149"/>
        <v>0</v>
      </c>
      <c r="EA105" s="43">
        <f t="shared" si="149"/>
        <v>0</v>
      </c>
      <c r="EB105" s="43">
        <f t="shared" si="149"/>
        <v>0</v>
      </c>
      <c r="EC105" s="43">
        <f t="shared" si="149"/>
        <v>0</v>
      </c>
      <c r="ED105" s="43">
        <f t="shared" si="149"/>
        <v>0</v>
      </c>
      <c r="EE105" s="43">
        <f t="shared" si="149"/>
        <v>0</v>
      </c>
      <c r="EF105" s="43">
        <f t="shared" si="149"/>
        <v>0</v>
      </c>
      <c r="EG105" s="43">
        <f t="shared" si="149"/>
        <v>0</v>
      </c>
      <c r="EH105" s="43">
        <f t="shared" si="149"/>
        <v>0</v>
      </c>
      <c r="EI105" s="43">
        <f t="shared" si="149"/>
        <v>0</v>
      </c>
      <c r="EJ105" s="43">
        <f t="shared" si="149"/>
        <v>0</v>
      </c>
      <c r="EK105" s="43">
        <f t="shared" si="149"/>
        <v>0</v>
      </c>
      <c r="EL105" s="43">
        <f t="shared" si="149"/>
        <v>0</v>
      </c>
      <c r="EM105" s="43">
        <f t="shared" si="149"/>
        <v>0</v>
      </c>
      <c r="EN105" s="43">
        <f t="shared" si="149"/>
        <v>0</v>
      </c>
      <c r="EO105" s="43">
        <f t="shared" si="149"/>
        <v>0</v>
      </c>
      <c r="EP105" s="43">
        <f t="shared" si="149"/>
        <v>0</v>
      </c>
      <c r="EQ105" s="43">
        <f t="shared" si="149"/>
        <v>0</v>
      </c>
      <c r="ER105" s="43">
        <f t="shared" si="149"/>
        <v>0</v>
      </c>
      <c r="ES105" s="43">
        <f t="shared" si="149"/>
        <v>0</v>
      </c>
      <c r="ET105" s="43">
        <f t="shared" si="149"/>
        <v>0</v>
      </c>
      <c r="EU105" s="482"/>
      <c r="FA105" s="77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5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5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27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1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4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76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68"/>
        <v>Science Passages</v>
      </c>
      <c r="C106" s="43">
        <f t="shared" ref="C106:Y106" si="171">C22*C$2</f>
        <v>0</v>
      </c>
      <c r="D106" s="43">
        <f t="shared" si="171"/>
        <v>0</v>
      </c>
      <c r="E106" s="43">
        <f t="shared" si="171"/>
        <v>0</v>
      </c>
      <c r="F106" s="43">
        <f t="shared" si="171"/>
        <v>0</v>
      </c>
      <c r="G106" s="43">
        <f t="shared" si="171"/>
        <v>0</v>
      </c>
      <c r="H106" s="43">
        <f t="shared" si="171"/>
        <v>0</v>
      </c>
      <c r="I106" s="43">
        <f t="shared" si="171"/>
        <v>0</v>
      </c>
      <c r="J106" s="43">
        <f t="shared" si="171"/>
        <v>0</v>
      </c>
      <c r="K106" s="43">
        <f t="shared" si="171"/>
        <v>0</v>
      </c>
      <c r="L106" s="43">
        <f t="shared" si="171"/>
        <v>0</v>
      </c>
      <c r="M106" s="43">
        <f t="shared" si="171"/>
        <v>0</v>
      </c>
      <c r="N106" s="43">
        <f t="shared" si="171"/>
        <v>0</v>
      </c>
      <c r="O106" s="43">
        <f t="shared" si="171"/>
        <v>0</v>
      </c>
      <c r="P106" s="43">
        <f t="shared" si="171"/>
        <v>0</v>
      </c>
      <c r="Q106" s="43">
        <f t="shared" si="171"/>
        <v>0</v>
      </c>
      <c r="R106" s="43">
        <f t="shared" si="171"/>
        <v>0</v>
      </c>
      <c r="S106" s="43">
        <f t="shared" si="171"/>
        <v>0</v>
      </c>
      <c r="T106" s="43">
        <f t="shared" si="171"/>
        <v>0</v>
      </c>
      <c r="U106" s="43">
        <f t="shared" si="171"/>
        <v>0</v>
      </c>
      <c r="V106" s="43">
        <f t="shared" si="171"/>
        <v>0</v>
      </c>
      <c r="W106" s="43">
        <f t="shared" si="171"/>
        <v>0</v>
      </c>
      <c r="X106" s="43">
        <f t="shared" si="171"/>
        <v>0</v>
      </c>
      <c r="Y106" s="43">
        <f t="shared" si="171"/>
        <v>0</v>
      </c>
      <c r="Z106" s="482"/>
      <c r="AA106" t="str">
        <f t="shared" si="143"/>
        <v>End of Sentence</v>
      </c>
      <c r="AB106" s="43">
        <f t="shared" ref="AB106:AX106" si="172">AB24*AB$2</f>
        <v>0</v>
      </c>
      <c r="AC106" s="43">
        <f t="shared" si="172"/>
        <v>0</v>
      </c>
      <c r="AD106" s="43">
        <f t="shared" si="172"/>
        <v>0</v>
      </c>
      <c r="AE106" s="43">
        <f t="shared" si="172"/>
        <v>0</v>
      </c>
      <c r="AF106" s="43">
        <f t="shared" si="172"/>
        <v>0</v>
      </c>
      <c r="AG106" s="43">
        <f t="shared" si="172"/>
        <v>0</v>
      </c>
      <c r="AH106" s="43">
        <f t="shared" si="172"/>
        <v>0</v>
      </c>
      <c r="AI106" s="43">
        <f t="shared" si="172"/>
        <v>0</v>
      </c>
      <c r="AJ106" s="43">
        <f t="shared" si="172"/>
        <v>0</v>
      </c>
      <c r="AK106" s="43">
        <f t="shared" si="172"/>
        <v>0</v>
      </c>
      <c r="AL106" s="43">
        <f t="shared" si="172"/>
        <v>0</v>
      </c>
      <c r="AM106" s="43">
        <f t="shared" si="172"/>
        <v>0</v>
      </c>
      <c r="AN106" s="43">
        <f t="shared" si="172"/>
        <v>0</v>
      </c>
      <c r="AO106" s="43">
        <f t="shared" si="172"/>
        <v>0</v>
      </c>
      <c r="AP106" s="43">
        <f t="shared" si="172"/>
        <v>0</v>
      </c>
      <c r="AQ106" s="43">
        <f t="shared" si="172"/>
        <v>0</v>
      </c>
      <c r="AR106" s="43">
        <f t="shared" si="172"/>
        <v>0</v>
      </c>
      <c r="AS106" s="43">
        <f t="shared" si="172"/>
        <v>0</v>
      </c>
      <c r="AT106" s="43">
        <f t="shared" si="172"/>
        <v>0</v>
      </c>
      <c r="AU106" s="43">
        <f t="shared" si="172"/>
        <v>0</v>
      </c>
      <c r="AV106" s="43">
        <f t="shared" si="172"/>
        <v>0</v>
      </c>
      <c r="AW106" s="43">
        <f t="shared" si="172"/>
        <v>0</v>
      </c>
      <c r="AX106" s="43">
        <f t="shared" si="172"/>
        <v>0</v>
      </c>
      <c r="AY106" s="482"/>
      <c r="AZ106" t="str">
        <f t="shared" si="109"/>
        <v>Use the Answers</v>
      </c>
      <c r="BA106" s="23">
        <f>MATH!$CG$7</f>
        <v>0</v>
      </c>
      <c r="BB106" s="23">
        <f>MATH!$CG$88</f>
        <v>0</v>
      </c>
      <c r="BC106" s="23">
        <f>MATH!$CG$169</f>
        <v>0</v>
      </c>
      <c r="BD106" s="23">
        <f>MATH!$CG$250</f>
        <v>0</v>
      </c>
      <c r="BE106" s="23">
        <f>MATH!$CG$331</f>
        <v>0</v>
      </c>
      <c r="BF106" s="23">
        <f>MATH!$CG$412</f>
        <v>0</v>
      </c>
      <c r="BG106" s="23">
        <f>MATH!$CG$493</f>
        <v>0</v>
      </c>
      <c r="BH106" s="23">
        <f>MATH!$CG$574</f>
        <v>0</v>
      </c>
      <c r="BI106" s="23">
        <f>MATH!$CG$655</f>
        <v>0</v>
      </c>
      <c r="BJ106" s="23">
        <f>MATH!$CG$736</f>
        <v>0</v>
      </c>
      <c r="BK106" s="23">
        <f>MATH!$CG$817</f>
        <v>0</v>
      </c>
      <c r="BL106" s="23">
        <f>MATH!$CG$898</f>
        <v>0</v>
      </c>
      <c r="BM106" s="23">
        <f>MATH!$CG$979</f>
        <v>0</v>
      </c>
      <c r="BN106" s="23">
        <f>MATH!$CG$1060</f>
        <v>0</v>
      </c>
      <c r="BO106" s="23">
        <f>MATH!$CG$1141</f>
        <v>0</v>
      </c>
      <c r="BP106" s="23">
        <f>MATH!$CG$1222</f>
        <v>0</v>
      </c>
      <c r="BQ106" s="23">
        <f>MATH!$CG$1303</f>
        <v>0</v>
      </c>
      <c r="BR106" s="23">
        <f>MATH!$CG$1384</f>
        <v>0</v>
      </c>
      <c r="BS106" s="23">
        <f>MATH!$CG$1465</f>
        <v>0</v>
      </c>
      <c r="BT106" s="23">
        <f>MATH!$CG$1546</f>
        <v>0</v>
      </c>
      <c r="BU106" s="23">
        <f>MATH!$CG$1627</f>
        <v>0</v>
      </c>
      <c r="BV106" s="23">
        <f>MATH!$CG$1708</f>
        <v>0</v>
      </c>
      <c r="BW106" s="23">
        <f>MATH!$CG$1789</f>
        <v>0</v>
      </c>
      <c r="BX106" s="482"/>
      <c r="BY106" t="str">
        <f t="shared" si="110"/>
        <v>Use the Answers</v>
      </c>
      <c r="BZ106" s="23">
        <f>MATH!$CG$67</f>
        <v>0</v>
      </c>
      <c r="CA106" s="23">
        <f>MATH!$CG$148</f>
        <v>0</v>
      </c>
      <c r="CB106" s="23">
        <f>MATH!$CG$229</f>
        <v>0</v>
      </c>
      <c r="CC106" s="23">
        <f>MATH!$CG$310</f>
        <v>0</v>
      </c>
      <c r="CD106" s="23">
        <f>MATH!$CG$391</f>
        <v>0</v>
      </c>
      <c r="CE106" s="23">
        <f>MATH!$CG$472</f>
        <v>0</v>
      </c>
      <c r="CF106" s="23">
        <f>MATH!$CG$553</f>
        <v>0</v>
      </c>
      <c r="CG106" s="23">
        <f>MATH!$CG$634</f>
        <v>0</v>
      </c>
      <c r="CH106" s="23">
        <f>MATH!$CG$715</f>
        <v>0</v>
      </c>
      <c r="CI106" s="23">
        <f>MATH!$CG$796</f>
        <v>0</v>
      </c>
      <c r="CJ106" s="23">
        <f>MATH!$CG$877</f>
        <v>0</v>
      </c>
      <c r="CK106" s="23">
        <f>MATH!$CG$958</f>
        <v>0</v>
      </c>
      <c r="CL106" s="23">
        <f>MATH!$CG$1039</f>
        <v>0</v>
      </c>
      <c r="CM106" s="23">
        <f>MATH!$CG$1120</f>
        <v>0</v>
      </c>
      <c r="CN106" s="23">
        <f>MATH!$CG$1201</f>
        <v>0</v>
      </c>
      <c r="CO106" s="23">
        <f>MATH!$CG$1282</f>
        <v>0</v>
      </c>
      <c r="CP106" s="23">
        <f>MATH!$CG$1363</f>
        <v>0</v>
      </c>
      <c r="CQ106" s="23">
        <f>MATH!$CG$1444</f>
        <v>0</v>
      </c>
      <c r="CR106" s="23">
        <f>MATH!$CG$1525</f>
        <v>0</v>
      </c>
      <c r="CS106" s="23">
        <f>MATH!$CG$1606</f>
        <v>0</v>
      </c>
      <c r="CT106" s="23">
        <f>MATH!$CG$1687</f>
        <v>0</v>
      </c>
      <c r="CU106" s="23">
        <f>MATH!$CG$1768</f>
        <v>0</v>
      </c>
      <c r="CV106" s="23">
        <f>MATH!$CG$1849</f>
        <v>0</v>
      </c>
      <c r="CW106" s="482"/>
      <c r="CX106" t="str">
        <f t="shared" si="111"/>
        <v>Use the Answers</v>
      </c>
      <c r="CY106" s="23">
        <f t="shared" si="112"/>
        <v>0</v>
      </c>
      <c r="CZ106" s="23">
        <f t="shared" si="113"/>
        <v>0</v>
      </c>
      <c r="DA106" s="23">
        <f t="shared" si="114"/>
        <v>0</v>
      </c>
      <c r="DB106" s="23">
        <f t="shared" si="115"/>
        <v>0</v>
      </c>
      <c r="DC106" s="23">
        <f t="shared" si="116"/>
        <v>0</v>
      </c>
      <c r="DD106" s="23">
        <f t="shared" si="117"/>
        <v>0</v>
      </c>
      <c r="DE106" s="23">
        <f t="shared" si="118"/>
        <v>0</v>
      </c>
      <c r="DF106" s="23">
        <f t="shared" si="119"/>
        <v>0</v>
      </c>
      <c r="DG106" s="23">
        <f t="shared" si="120"/>
        <v>0</v>
      </c>
      <c r="DH106" s="23">
        <f t="shared" si="121"/>
        <v>0</v>
      </c>
      <c r="DI106" s="23">
        <f t="shared" si="122"/>
        <v>0</v>
      </c>
      <c r="DJ106" s="23">
        <f t="shared" si="123"/>
        <v>0</v>
      </c>
      <c r="DK106" s="23">
        <f t="shared" si="124"/>
        <v>0</v>
      </c>
      <c r="DL106" s="23">
        <f t="shared" si="125"/>
        <v>0</v>
      </c>
      <c r="DM106" s="23">
        <f t="shared" si="126"/>
        <v>0</v>
      </c>
      <c r="DN106" s="23">
        <f t="shared" si="127"/>
        <v>0</v>
      </c>
      <c r="DO106" s="23">
        <f t="shared" si="128"/>
        <v>0</v>
      </c>
      <c r="DP106" s="23">
        <f t="shared" si="129"/>
        <v>0</v>
      </c>
      <c r="DQ106" s="23">
        <f t="shared" si="130"/>
        <v>0</v>
      </c>
      <c r="DR106" s="23">
        <f t="shared" si="131"/>
        <v>0</v>
      </c>
      <c r="DS106" s="23">
        <f t="shared" si="132"/>
        <v>0</v>
      </c>
      <c r="DT106" s="23">
        <f t="shared" si="133"/>
        <v>0</v>
      </c>
      <c r="DU106" s="23">
        <f t="shared" si="134"/>
        <v>0</v>
      </c>
      <c r="DV106" s="482"/>
      <c r="DW106" s="2" t="str">
        <f t="shared" si="152"/>
        <v>Misc. Figure</v>
      </c>
      <c r="DX106" s="43">
        <f t="shared" si="148"/>
        <v>0</v>
      </c>
      <c r="DY106" s="43">
        <f t="shared" si="149"/>
        <v>0</v>
      </c>
      <c r="DZ106" s="43">
        <f t="shared" si="149"/>
        <v>0</v>
      </c>
      <c r="EA106" s="43">
        <f t="shared" si="149"/>
        <v>0</v>
      </c>
      <c r="EB106" s="43">
        <f t="shared" si="149"/>
        <v>0</v>
      </c>
      <c r="EC106" s="43">
        <f t="shared" si="149"/>
        <v>0</v>
      </c>
      <c r="ED106" s="43">
        <f t="shared" si="149"/>
        <v>0</v>
      </c>
      <c r="EE106" s="43">
        <f t="shared" si="149"/>
        <v>0</v>
      </c>
      <c r="EF106" s="43">
        <f t="shared" si="149"/>
        <v>0</v>
      </c>
      <c r="EG106" s="43">
        <f t="shared" si="149"/>
        <v>0</v>
      </c>
      <c r="EH106" s="43">
        <f t="shared" si="149"/>
        <v>0</v>
      </c>
      <c r="EI106" s="43">
        <f t="shared" si="149"/>
        <v>0</v>
      </c>
      <c r="EJ106" s="43">
        <f t="shared" si="149"/>
        <v>0</v>
      </c>
      <c r="EK106" s="43">
        <f t="shared" si="149"/>
        <v>0</v>
      </c>
      <c r="EL106" s="43">
        <f t="shared" si="149"/>
        <v>0</v>
      </c>
      <c r="EM106" s="43">
        <f t="shared" si="149"/>
        <v>0</v>
      </c>
      <c r="EN106" s="43">
        <f t="shared" si="149"/>
        <v>0</v>
      </c>
      <c r="EO106" s="43">
        <f t="shared" si="149"/>
        <v>0</v>
      </c>
      <c r="EP106" s="43">
        <f t="shared" si="149"/>
        <v>0</v>
      </c>
      <c r="EQ106" s="43">
        <f t="shared" si="149"/>
        <v>0</v>
      </c>
      <c r="ER106" s="43">
        <f t="shared" si="149"/>
        <v>0</v>
      </c>
      <c r="ES106" s="43">
        <f t="shared" si="149"/>
        <v>0</v>
      </c>
      <c r="ET106" s="43">
        <f t="shared" si="149"/>
        <v>0</v>
      </c>
      <c r="EU106" s="482"/>
      <c r="FA106" s="77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5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5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27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1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4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76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ref="B107:B136" si="173">B23</f>
        <v>I Spy</v>
      </c>
      <c r="C107" s="43">
        <f t="shared" ref="C107:Y107" si="174">C23*C$2</f>
        <v>0</v>
      </c>
      <c r="D107" s="43">
        <f t="shared" si="174"/>
        <v>0</v>
      </c>
      <c r="E107" s="43">
        <f t="shared" si="174"/>
        <v>0</v>
      </c>
      <c r="F107" s="43">
        <f t="shared" si="174"/>
        <v>0</v>
      </c>
      <c r="G107" s="43">
        <f t="shared" si="174"/>
        <v>0</v>
      </c>
      <c r="H107" s="43">
        <f t="shared" si="174"/>
        <v>0</v>
      </c>
      <c r="I107" s="43">
        <f t="shared" si="174"/>
        <v>0</v>
      </c>
      <c r="J107" s="43">
        <f t="shared" si="174"/>
        <v>0</v>
      </c>
      <c r="K107" s="43">
        <f t="shared" si="174"/>
        <v>0</v>
      </c>
      <c r="L107" s="43">
        <f t="shared" si="174"/>
        <v>0</v>
      </c>
      <c r="M107" s="43">
        <f t="shared" si="174"/>
        <v>0</v>
      </c>
      <c r="N107" s="43">
        <f t="shared" si="174"/>
        <v>0</v>
      </c>
      <c r="O107" s="43">
        <f t="shared" si="174"/>
        <v>0</v>
      </c>
      <c r="P107" s="43">
        <f t="shared" si="174"/>
        <v>0</v>
      </c>
      <c r="Q107" s="43">
        <f t="shared" si="174"/>
        <v>0</v>
      </c>
      <c r="R107" s="43">
        <f t="shared" si="174"/>
        <v>0</v>
      </c>
      <c r="S107" s="43">
        <f t="shared" si="174"/>
        <v>0</v>
      </c>
      <c r="T107" s="43">
        <f t="shared" si="174"/>
        <v>0</v>
      </c>
      <c r="U107" s="43">
        <f t="shared" si="174"/>
        <v>0</v>
      </c>
      <c r="V107" s="43">
        <f t="shared" si="174"/>
        <v>0</v>
      </c>
      <c r="W107" s="43">
        <f t="shared" si="174"/>
        <v>0</v>
      </c>
      <c r="X107" s="43">
        <f t="shared" si="174"/>
        <v>0</v>
      </c>
      <c r="Y107" s="43">
        <f t="shared" si="174"/>
        <v>0</v>
      </c>
      <c r="Z107" s="482"/>
      <c r="AA107" t="str">
        <f t="shared" si="143"/>
        <v>Prepositions</v>
      </c>
      <c r="AB107" s="43">
        <f t="shared" ref="AB107:AX107" si="175">AB25*AB$2</f>
        <v>0</v>
      </c>
      <c r="AC107" s="43">
        <f t="shared" si="175"/>
        <v>0</v>
      </c>
      <c r="AD107" s="43">
        <f t="shared" si="175"/>
        <v>0</v>
      </c>
      <c r="AE107" s="43">
        <f t="shared" si="175"/>
        <v>0</v>
      </c>
      <c r="AF107" s="43">
        <f t="shared" si="175"/>
        <v>0</v>
      </c>
      <c r="AG107" s="43">
        <f t="shared" si="175"/>
        <v>0</v>
      </c>
      <c r="AH107" s="43">
        <f t="shared" si="175"/>
        <v>0</v>
      </c>
      <c r="AI107" s="43">
        <f t="shared" si="175"/>
        <v>0</v>
      </c>
      <c r="AJ107" s="43">
        <f t="shared" si="175"/>
        <v>0</v>
      </c>
      <c r="AK107" s="43">
        <f t="shared" si="175"/>
        <v>0</v>
      </c>
      <c r="AL107" s="43">
        <f t="shared" si="175"/>
        <v>0</v>
      </c>
      <c r="AM107" s="43">
        <f t="shared" si="175"/>
        <v>0</v>
      </c>
      <c r="AN107" s="43">
        <f t="shared" si="175"/>
        <v>0</v>
      </c>
      <c r="AO107" s="43">
        <f t="shared" si="175"/>
        <v>0</v>
      </c>
      <c r="AP107" s="43">
        <f t="shared" si="175"/>
        <v>0</v>
      </c>
      <c r="AQ107" s="43">
        <f t="shared" si="175"/>
        <v>0</v>
      </c>
      <c r="AR107" s="43">
        <f t="shared" si="175"/>
        <v>0</v>
      </c>
      <c r="AS107" s="43">
        <f t="shared" si="175"/>
        <v>0</v>
      </c>
      <c r="AT107" s="43">
        <f t="shared" si="175"/>
        <v>0</v>
      </c>
      <c r="AU107" s="43">
        <f t="shared" si="175"/>
        <v>0</v>
      </c>
      <c r="AV107" s="43">
        <f t="shared" si="175"/>
        <v>0</v>
      </c>
      <c r="AW107" s="43">
        <f t="shared" si="175"/>
        <v>0</v>
      </c>
      <c r="AX107" s="43">
        <f t="shared" si="175"/>
        <v>0</v>
      </c>
      <c r="AY107" s="482"/>
      <c r="AZ107" t="str">
        <f t="shared" si="109"/>
        <v>Plug-In Own Numbers</v>
      </c>
      <c r="BA107" s="23">
        <f>MATH!$CH$7</f>
        <v>0</v>
      </c>
      <c r="BB107" s="23">
        <f>MATH!$CH$88</f>
        <v>0</v>
      </c>
      <c r="BC107" s="23">
        <f>MATH!$CH$169</f>
        <v>0</v>
      </c>
      <c r="BD107" s="23">
        <f>MATH!$CH$250</f>
        <v>0</v>
      </c>
      <c r="BE107" s="23">
        <f>MATH!$CH$331</f>
        <v>0</v>
      </c>
      <c r="BF107" s="23">
        <f>MATH!$CH$412</f>
        <v>0</v>
      </c>
      <c r="BG107" s="23">
        <f>MATH!$CH$493</f>
        <v>0</v>
      </c>
      <c r="BH107" s="23">
        <f>MATH!$CH$574</f>
        <v>0</v>
      </c>
      <c r="BI107" s="23">
        <f>MATH!$CH$655</f>
        <v>0</v>
      </c>
      <c r="BJ107" s="23">
        <f>MATH!$CH$736</f>
        <v>0</v>
      </c>
      <c r="BK107" s="23">
        <f>MATH!$CH$817</f>
        <v>0</v>
      </c>
      <c r="BL107" s="23">
        <f>MATH!$CH$898</f>
        <v>0</v>
      </c>
      <c r="BM107" s="23">
        <f>MATH!$CH$979</f>
        <v>0</v>
      </c>
      <c r="BN107" s="23">
        <f>MATH!$CH$1060</f>
        <v>0</v>
      </c>
      <c r="BO107" s="23">
        <f>MATH!$CH$1141</f>
        <v>0</v>
      </c>
      <c r="BP107" s="23">
        <f>MATH!$CH$1222</f>
        <v>0</v>
      </c>
      <c r="BQ107" s="23">
        <f>MATH!$CH$1303</f>
        <v>0</v>
      </c>
      <c r="BR107" s="23">
        <f>MATH!$CH$1384</f>
        <v>0</v>
      </c>
      <c r="BS107" s="23">
        <f>MATH!$CH$1465</f>
        <v>0</v>
      </c>
      <c r="BT107" s="23">
        <f>MATH!$CH$1546</f>
        <v>0</v>
      </c>
      <c r="BU107" s="23">
        <f>MATH!$CH$1627</f>
        <v>0</v>
      </c>
      <c r="BV107" s="23">
        <f>MATH!$CH$1708</f>
        <v>0</v>
      </c>
      <c r="BW107" s="23">
        <f>MATH!$CH$1789</f>
        <v>0</v>
      </c>
      <c r="BX107" s="482"/>
      <c r="BY107" t="str">
        <f t="shared" si="110"/>
        <v>Plug-In Own Numbers</v>
      </c>
      <c r="BZ107" s="23">
        <f>MATH!$CH$67</f>
        <v>0</v>
      </c>
      <c r="CA107" s="23">
        <f>MATH!$CH$148</f>
        <v>0</v>
      </c>
      <c r="CB107" s="23">
        <f>MATH!$CH$229</f>
        <v>0</v>
      </c>
      <c r="CC107" s="23">
        <f>MATH!$CH$310</f>
        <v>0</v>
      </c>
      <c r="CD107" s="23">
        <f>MATH!$CH$391</f>
        <v>0</v>
      </c>
      <c r="CE107" s="23">
        <f>MATH!$CH$472</f>
        <v>0</v>
      </c>
      <c r="CF107" s="23">
        <f>MATH!$CH$553</f>
        <v>0</v>
      </c>
      <c r="CG107" s="23">
        <f>MATH!$CH$634</f>
        <v>0</v>
      </c>
      <c r="CH107" s="23">
        <f>MATH!$CH$715</f>
        <v>0</v>
      </c>
      <c r="CI107" s="23">
        <f>MATH!$CH$796</f>
        <v>0</v>
      </c>
      <c r="CJ107" s="23">
        <f>MATH!$CH$877</f>
        <v>0</v>
      </c>
      <c r="CK107" s="23">
        <f>MATH!$CH$958</f>
        <v>0</v>
      </c>
      <c r="CL107" s="23">
        <f>MATH!$CH$1039</f>
        <v>0</v>
      </c>
      <c r="CM107" s="23">
        <f>MATH!$CH$1120</f>
        <v>0</v>
      </c>
      <c r="CN107" s="23">
        <f>MATH!$CH$1201</f>
        <v>0</v>
      </c>
      <c r="CO107" s="23">
        <f>MATH!$CH$1282</f>
        <v>0</v>
      </c>
      <c r="CP107" s="23">
        <f>MATH!$CH$1363</f>
        <v>0</v>
      </c>
      <c r="CQ107" s="23">
        <f>MATH!$CH$1444</f>
        <v>0</v>
      </c>
      <c r="CR107" s="23">
        <f>MATH!$CH$1525</f>
        <v>0</v>
      </c>
      <c r="CS107" s="23">
        <f>MATH!$CH$1606</f>
        <v>0</v>
      </c>
      <c r="CT107" s="23">
        <f>MATH!$CH$1687</f>
        <v>0</v>
      </c>
      <c r="CU107" s="23">
        <f>MATH!$CH$1768</f>
        <v>0</v>
      </c>
      <c r="CV107" s="23">
        <f>MATH!$CH$1849</f>
        <v>0</v>
      </c>
      <c r="CW107" s="482"/>
      <c r="CX107" t="str">
        <f t="shared" si="111"/>
        <v>Plug-In Own Numbers</v>
      </c>
      <c r="CY107" s="23">
        <f t="shared" si="112"/>
        <v>0</v>
      </c>
      <c r="CZ107" s="23">
        <f t="shared" si="113"/>
        <v>0</v>
      </c>
      <c r="DA107" s="23">
        <f t="shared" si="114"/>
        <v>0</v>
      </c>
      <c r="DB107" s="23">
        <f t="shared" si="115"/>
        <v>0</v>
      </c>
      <c r="DC107" s="23">
        <f t="shared" si="116"/>
        <v>0</v>
      </c>
      <c r="DD107" s="23">
        <f t="shared" si="117"/>
        <v>0</v>
      </c>
      <c r="DE107" s="23">
        <f t="shared" si="118"/>
        <v>0</v>
      </c>
      <c r="DF107" s="23">
        <f t="shared" si="119"/>
        <v>0</v>
      </c>
      <c r="DG107" s="23">
        <f t="shared" si="120"/>
        <v>0</v>
      </c>
      <c r="DH107" s="23">
        <f t="shared" si="121"/>
        <v>0</v>
      </c>
      <c r="DI107" s="23">
        <f t="shared" si="122"/>
        <v>0</v>
      </c>
      <c r="DJ107" s="23">
        <f t="shared" si="123"/>
        <v>0</v>
      </c>
      <c r="DK107" s="23">
        <f t="shared" si="124"/>
        <v>0</v>
      </c>
      <c r="DL107" s="23">
        <f t="shared" si="125"/>
        <v>0</v>
      </c>
      <c r="DM107" s="23">
        <f t="shared" si="126"/>
        <v>0</v>
      </c>
      <c r="DN107" s="23">
        <f t="shared" si="127"/>
        <v>0</v>
      </c>
      <c r="DO107" s="23">
        <f t="shared" si="128"/>
        <v>0</v>
      </c>
      <c r="DP107" s="23">
        <f t="shared" si="129"/>
        <v>0</v>
      </c>
      <c r="DQ107" s="23">
        <f t="shared" si="130"/>
        <v>0</v>
      </c>
      <c r="DR107" s="23">
        <f t="shared" si="131"/>
        <v>0</v>
      </c>
      <c r="DS107" s="23">
        <f t="shared" si="132"/>
        <v>0</v>
      </c>
      <c r="DT107" s="23">
        <f t="shared" si="133"/>
        <v>0</v>
      </c>
      <c r="DU107" s="23">
        <f t="shared" si="134"/>
        <v>0</v>
      </c>
      <c r="DV107" s="482"/>
      <c r="DW107" s="2" t="str">
        <f t="shared" si="152"/>
        <v>Cross-Reference</v>
      </c>
      <c r="DX107" s="43">
        <f t="shared" si="148"/>
        <v>0</v>
      </c>
      <c r="DY107" s="43">
        <f t="shared" si="149"/>
        <v>0</v>
      </c>
      <c r="DZ107" s="43">
        <f t="shared" si="149"/>
        <v>0</v>
      </c>
      <c r="EA107" s="43">
        <f t="shared" si="149"/>
        <v>0</v>
      </c>
      <c r="EB107" s="43">
        <f t="shared" si="149"/>
        <v>0</v>
      </c>
      <c r="EC107" s="43">
        <f t="shared" si="149"/>
        <v>0</v>
      </c>
      <c r="ED107" s="43">
        <f t="shared" si="149"/>
        <v>0</v>
      </c>
      <c r="EE107" s="43">
        <f t="shared" si="149"/>
        <v>0</v>
      </c>
      <c r="EF107" s="43">
        <f t="shared" si="149"/>
        <v>0</v>
      </c>
      <c r="EG107" s="43">
        <f t="shared" si="149"/>
        <v>0</v>
      </c>
      <c r="EH107" s="43">
        <f t="shared" si="149"/>
        <v>0</v>
      </c>
      <c r="EI107" s="43">
        <f t="shared" si="149"/>
        <v>0</v>
      </c>
      <c r="EJ107" s="43">
        <f t="shared" si="149"/>
        <v>0</v>
      </c>
      <c r="EK107" s="43">
        <f t="shared" si="149"/>
        <v>0</v>
      </c>
      <c r="EL107" s="43">
        <f t="shared" si="149"/>
        <v>0</v>
      </c>
      <c r="EM107" s="43">
        <f t="shared" si="149"/>
        <v>0</v>
      </c>
      <c r="EN107" s="43">
        <f t="shared" si="149"/>
        <v>0</v>
      </c>
      <c r="EO107" s="43">
        <f t="shared" si="149"/>
        <v>0</v>
      </c>
      <c r="EP107" s="43">
        <f t="shared" si="149"/>
        <v>0</v>
      </c>
      <c r="EQ107" s="43">
        <f t="shared" si="149"/>
        <v>0</v>
      </c>
      <c r="ER107" s="43">
        <f t="shared" si="149"/>
        <v>0</v>
      </c>
      <c r="ES107" s="43">
        <f t="shared" si="149"/>
        <v>0</v>
      </c>
      <c r="ET107" s="43">
        <f t="shared" si="149"/>
        <v>0</v>
      </c>
      <c r="EU107" s="482"/>
      <c r="FA107" s="78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28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28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29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0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1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79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73"/>
        <v>Given Line</v>
      </c>
      <c r="C108" s="43">
        <f t="shared" ref="C108:Y108" si="176">C24*C$2</f>
        <v>0</v>
      </c>
      <c r="D108" s="43">
        <f t="shared" si="176"/>
        <v>0</v>
      </c>
      <c r="E108" s="43">
        <f t="shared" si="176"/>
        <v>0</v>
      </c>
      <c r="F108" s="43">
        <f t="shared" si="176"/>
        <v>0</v>
      </c>
      <c r="G108" s="43">
        <f t="shared" si="176"/>
        <v>0</v>
      </c>
      <c r="H108" s="43">
        <f t="shared" si="176"/>
        <v>0</v>
      </c>
      <c r="I108" s="43">
        <f t="shared" si="176"/>
        <v>0</v>
      </c>
      <c r="J108" s="43">
        <f t="shared" si="176"/>
        <v>0</v>
      </c>
      <c r="K108" s="43">
        <f t="shared" si="176"/>
        <v>0</v>
      </c>
      <c r="L108" s="43">
        <f t="shared" si="176"/>
        <v>0</v>
      </c>
      <c r="M108" s="43">
        <f t="shared" si="176"/>
        <v>0</v>
      </c>
      <c r="N108" s="43">
        <f t="shared" si="176"/>
        <v>0</v>
      </c>
      <c r="O108" s="43">
        <f t="shared" si="176"/>
        <v>0</v>
      </c>
      <c r="P108" s="43">
        <f t="shared" si="176"/>
        <v>0</v>
      </c>
      <c r="Q108" s="43">
        <f t="shared" si="176"/>
        <v>0</v>
      </c>
      <c r="R108" s="43">
        <f t="shared" si="176"/>
        <v>0</v>
      </c>
      <c r="S108" s="43">
        <f t="shared" si="176"/>
        <v>0</v>
      </c>
      <c r="T108" s="43">
        <f t="shared" si="176"/>
        <v>0</v>
      </c>
      <c r="U108" s="43">
        <f t="shared" si="176"/>
        <v>0</v>
      </c>
      <c r="V108" s="43">
        <f t="shared" si="176"/>
        <v>0</v>
      </c>
      <c r="W108" s="43">
        <f t="shared" si="176"/>
        <v>0</v>
      </c>
      <c r="X108" s="43">
        <f t="shared" si="176"/>
        <v>0</v>
      </c>
      <c r="Y108" s="43">
        <f t="shared" si="176"/>
        <v>0</v>
      </c>
      <c r="Z108" s="482"/>
      <c r="AA108" t="str">
        <f t="shared" si="143"/>
        <v>Tense Agreement</v>
      </c>
      <c r="AB108" s="43">
        <f t="shared" ref="AB108:AX108" si="177">AB26*AB$2</f>
        <v>0</v>
      </c>
      <c r="AC108" s="43">
        <f t="shared" si="177"/>
        <v>0</v>
      </c>
      <c r="AD108" s="43">
        <f t="shared" si="177"/>
        <v>0</v>
      </c>
      <c r="AE108" s="43">
        <f t="shared" si="177"/>
        <v>0</v>
      </c>
      <c r="AF108" s="43">
        <f t="shared" si="177"/>
        <v>0</v>
      </c>
      <c r="AG108" s="43">
        <f t="shared" si="177"/>
        <v>0</v>
      </c>
      <c r="AH108" s="43">
        <f t="shared" si="177"/>
        <v>0</v>
      </c>
      <c r="AI108" s="43">
        <f t="shared" si="177"/>
        <v>0</v>
      </c>
      <c r="AJ108" s="43">
        <f t="shared" si="177"/>
        <v>0</v>
      </c>
      <c r="AK108" s="43">
        <f t="shared" si="177"/>
        <v>0</v>
      </c>
      <c r="AL108" s="43">
        <f t="shared" si="177"/>
        <v>0</v>
      </c>
      <c r="AM108" s="43">
        <f t="shared" si="177"/>
        <v>0</v>
      </c>
      <c r="AN108" s="43">
        <f t="shared" si="177"/>
        <v>0</v>
      </c>
      <c r="AO108" s="43">
        <f t="shared" si="177"/>
        <v>0</v>
      </c>
      <c r="AP108" s="43">
        <f t="shared" si="177"/>
        <v>0</v>
      </c>
      <c r="AQ108" s="43">
        <f t="shared" si="177"/>
        <v>0</v>
      </c>
      <c r="AR108" s="43">
        <f t="shared" si="177"/>
        <v>0</v>
      </c>
      <c r="AS108" s="43">
        <f t="shared" si="177"/>
        <v>0</v>
      </c>
      <c r="AT108" s="43">
        <f t="shared" si="177"/>
        <v>0</v>
      </c>
      <c r="AU108" s="43">
        <f t="shared" si="177"/>
        <v>0</v>
      </c>
      <c r="AV108" s="43">
        <f t="shared" si="177"/>
        <v>0</v>
      </c>
      <c r="AW108" s="43">
        <f t="shared" si="177"/>
        <v>0</v>
      </c>
      <c r="AX108" s="43">
        <f t="shared" si="177"/>
        <v>0</v>
      </c>
      <c r="AY108" s="482"/>
      <c r="AZ108" t="str">
        <f t="shared" si="109"/>
        <v>Matrices</v>
      </c>
      <c r="BA108" s="23">
        <f>MATH!$CI$7</f>
        <v>0</v>
      </c>
      <c r="BB108" s="23">
        <f>MATH!$CI$88</f>
        <v>0</v>
      </c>
      <c r="BC108" s="23">
        <f>MATH!$CI$169</f>
        <v>0</v>
      </c>
      <c r="BD108" s="23">
        <f>MATH!$CI$250</f>
        <v>0</v>
      </c>
      <c r="BE108" s="23">
        <f>MATH!$CI$331</f>
        <v>0</v>
      </c>
      <c r="BF108" s="23">
        <f>MATH!$CI$412</f>
        <v>0</v>
      </c>
      <c r="BG108" s="23">
        <f>MATH!$CI$493</f>
        <v>0</v>
      </c>
      <c r="BH108" s="23">
        <f>MATH!$CI$574</f>
        <v>0</v>
      </c>
      <c r="BI108" s="23">
        <f>MATH!$CI$655</f>
        <v>0</v>
      </c>
      <c r="BJ108" s="23">
        <f>MATH!$CI$736</f>
        <v>0</v>
      </c>
      <c r="BK108" s="23">
        <f>MATH!$CI$817</f>
        <v>0</v>
      </c>
      <c r="BL108" s="23">
        <f>MATH!$CI$898</f>
        <v>0</v>
      </c>
      <c r="BM108" s="23">
        <f>MATH!$CI$979</f>
        <v>0</v>
      </c>
      <c r="BN108" s="23">
        <f>MATH!$CI$1060</f>
        <v>0</v>
      </c>
      <c r="BO108" s="23">
        <f>MATH!$CI$1141</f>
        <v>0</v>
      </c>
      <c r="BP108" s="23">
        <f>MATH!$CI$1222</f>
        <v>0</v>
      </c>
      <c r="BQ108" s="23">
        <f>MATH!$CI$1303</f>
        <v>0</v>
      </c>
      <c r="BR108" s="23">
        <f>MATH!$CI$1384</f>
        <v>0</v>
      </c>
      <c r="BS108" s="23">
        <f>MATH!$CI$1465</f>
        <v>0</v>
      </c>
      <c r="BT108" s="23">
        <f>MATH!$CI$1546</f>
        <v>0</v>
      </c>
      <c r="BU108" s="23">
        <f>MATH!$CI$1627</f>
        <v>0</v>
      </c>
      <c r="BV108" s="23">
        <f>MATH!$CI$1708</f>
        <v>0</v>
      </c>
      <c r="BW108" s="23">
        <f>MATH!$CI$1789</f>
        <v>0</v>
      </c>
      <c r="BX108" s="482"/>
      <c r="BY108" t="str">
        <f t="shared" si="110"/>
        <v>Matrices</v>
      </c>
      <c r="BZ108" s="23">
        <f>MATH!$CI$67</f>
        <v>0</v>
      </c>
      <c r="CA108" s="23">
        <f>MATH!$CI$148</f>
        <v>0</v>
      </c>
      <c r="CB108" s="23">
        <f>MATH!$CI$229</f>
        <v>0</v>
      </c>
      <c r="CC108" s="23">
        <f>MATH!$CI$310</f>
        <v>0</v>
      </c>
      <c r="CD108" s="23">
        <f>MATH!$CI$391</f>
        <v>0</v>
      </c>
      <c r="CE108" s="23">
        <f>MATH!$CI$472</f>
        <v>0</v>
      </c>
      <c r="CF108" s="23">
        <f>MATH!$CI$553</f>
        <v>0</v>
      </c>
      <c r="CG108" s="23">
        <f>MATH!$CI$634</f>
        <v>0</v>
      </c>
      <c r="CH108" s="23">
        <f>MATH!$CI$715</f>
        <v>0</v>
      </c>
      <c r="CI108" s="23">
        <f>MATH!$CI$796</f>
        <v>0</v>
      </c>
      <c r="CJ108" s="23">
        <f>MATH!$CI$877</f>
        <v>0</v>
      </c>
      <c r="CK108" s="23">
        <f>MATH!$CI$958</f>
        <v>0</v>
      </c>
      <c r="CL108" s="23">
        <f>MATH!$CI$1039</f>
        <v>0</v>
      </c>
      <c r="CM108" s="23">
        <f>MATH!$CI$1120</f>
        <v>0</v>
      </c>
      <c r="CN108" s="23">
        <f>MATH!$CI$1201</f>
        <v>0</v>
      </c>
      <c r="CO108" s="23">
        <f>MATH!$CI$1282</f>
        <v>0</v>
      </c>
      <c r="CP108" s="23">
        <f>MATH!$CI$1363</f>
        <v>0</v>
      </c>
      <c r="CQ108" s="23">
        <f>MATH!$CI$1444</f>
        <v>0</v>
      </c>
      <c r="CR108" s="23">
        <f>MATH!$CI$1525</f>
        <v>0</v>
      </c>
      <c r="CS108" s="23">
        <f>MATH!$CI$1606</f>
        <v>0</v>
      </c>
      <c r="CT108" s="23">
        <f>MATH!$CI$1687</f>
        <v>0</v>
      </c>
      <c r="CU108" s="23">
        <f>MATH!$CI$1768</f>
        <v>0</v>
      </c>
      <c r="CV108" s="23">
        <f>MATH!$CI$1849</f>
        <v>0</v>
      </c>
      <c r="CW108" s="482"/>
      <c r="CX108" t="str">
        <f t="shared" si="111"/>
        <v>Matrices</v>
      </c>
      <c r="CY108" s="23">
        <f t="shared" si="112"/>
        <v>0</v>
      </c>
      <c r="CZ108" s="23">
        <f t="shared" si="113"/>
        <v>0</v>
      </c>
      <c r="DA108" s="23">
        <f t="shared" si="114"/>
        <v>0</v>
      </c>
      <c r="DB108" s="23">
        <f t="shared" si="115"/>
        <v>0</v>
      </c>
      <c r="DC108" s="23">
        <f t="shared" si="116"/>
        <v>0</v>
      </c>
      <c r="DD108" s="23">
        <f t="shared" si="117"/>
        <v>0</v>
      </c>
      <c r="DE108" s="23">
        <f t="shared" si="118"/>
        <v>0</v>
      </c>
      <c r="DF108" s="23">
        <f t="shared" si="119"/>
        <v>0</v>
      </c>
      <c r="DG108" s="23">
        <f t="shared" si="120"/>
        <v>0</v>
      </c>
      <c r="DH108" s="23">
        <f t="shared" si="121"/>
        <v>0</v>
      </c>
      <c r="DI108" s="23">
        <f t="shared" si="122"/>
        <v>0</v>
      </c>
      <c r="DJ108" s="23">
        <f t="shared" si="123"/>
        <v>0</v>
      </c>
      <c r="DK108" s="23">
        <f t="shared" si="124"/>
        <v>0</v>
      </c>
      <c r="DL108" s="23">
        <f t="shared" si="125"/>
        <v>0</v>
      </c>
      <c r="DM108" s="23">
        <f t="shared" si="126"/>
        <v>0</v>
      </c>
      <c r="DN108" s="23">
        <f t="shared" si="127"/>
        <v>0</v>
      </c>
      <c r="DO108" s="23">
        <f t="shared" si="128"/>
        <v>0</v>
      </c>
      <c r="DP108" s="23">
        <f t="shared" si="129"/>
        <v>0</v>
      </c>
      <c r="DQ108" s="23">
        <f t="shared" si="130"/>
        <v>0</v>
      </c>
      <c r="DR108" s="23">
        <f t="shared" si="131"/>
        <v>0</v>
      </c>
      <c r="DS108" s="23">
        <f t="shared" si="132"/>
        <v>0</v>
      </c>
      <c r="DT108" s="23">
        <f t="shared" si="133"/>
        <v>0</v>
      </c>
      <c r="DU108" s="23">
        <f t="shared" si="134"/>
        <v>0</v>
      </c>
      <c r="DV108" s="482"/>
      <c r="DW108" s="2" t="str">
        <f t="shared" si="152"/>
        <v>Factual</v>
      </c>
      <c r="DX108" s="43">
        <f t="shared" si="148"/>
        <v>0</v>
      </c>
      <c r="DY108" s="43">
        <f t="shared" si="149"/>
        <v>0</v>
      </c>
      <c r="DZ108" s="43">
        <f t="shared" si="149"/>
        <v>0</v>
      </c>
      <c r="EA108" s="43">
        <f t="shared" si="149"/>
        <v>0</v>
      </c>
      <c r="EB108" s="43">
        <f t="shared" si="149"/>
        <v>0</v>
      </c>
      <c r="EC108" s="43">
        <f t="shared" si="149"/>
        <v>0</v>
      </c>
      <c r="ED108" s="43">
        <f t="shared" si="149"/>
        <v>0</v>
      </c>
      <c r="EE108" s="43">
        <f t="shared" ref="DY108:ET119" si="178">EE52*EE$2</f>
        <v>0</v>
      </c>
      <c r="EF108" s="43">
        <f t="shared" si="178"/>
        <v>0</v>
      </c>
      <c r="EG108" s="43">
        <f t="shared" si="178"/>
        <v>0</v>
      </c>
      <c r="EH108" s="43">
        <f t="shared" si="178"/>
        <v>0</v>
      </c>
      <c r="EI108" s="43">
        <f t="shared" si="178"/>
        <v>0</v>
      </c>
      <c r="EJ108" s="43">
        <f t="shared" si="178"/>
        <v>0</v>
      </c>
      <c r="EK108" s="43">
        <f t="shared" si="178"/>
        <v>0</v>
      </c>
      <c r="EL108" s="43">
        <f t="shared" si="178"/>
        <v>0</v>
      </c>
      <c r="EM108" s="43">
        <f t="shared" si="178"/>
        <v>0</v>
      </c>
      <c r="EN108" s="43">
        <f t="shared" si="178"/>
        <v>0</v>
      </c>
      <c r="EO108" s="43">
        <f t="shared" si="178"/>
        <v>0</v>
      </c>
      <c r="EP108" s="43">
        <f t="shared" si="178"/>
        <v>0</v>
      </c>
      <c r="EQ108" s="43">
        <f t="shared" si="178"/>
        <v>0</v>
      </c>
      <c r="ER108" s="43">
        <f t="shared" si="178"/>
        <v>0</v>
      </c>
      <c r="ES108" s="43">
        <f t="shared" si="178"/>
        <v>0</v>
      </c>
      <c r="ET108" s="43">
        <f t="shared" si="178"/>
        <v>0</v>
      </c>
      <c r="EU108" s="482"/>
      <c r="FA108" s="80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1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1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2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3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4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5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73"/>
        <v>Vocabulary</v>
      </c>
      <c r="C109" s="43">
        <f t="shared" ref="C109:Y109" si="179">C25*C$2</f>
        <v>0</v>
      </c>
      <c r="D109" s="43">
        <f t="shared" si="179"/>
        <v>0</v>
      </c>
      <c r="E109" s="43">
        <f t="shared" si="179"/>
        <v>0</v>
      </c>
      <c r="F109" s="43">
        <f t="shared" si="179"/>
        <v>0</v>
      </c>
      <c r="G109" s="43">
        <f t="shared" si="179"/>
        <v>0</v>
      </c>
      <c r="H109" s="43">
        <f t="shared" si="179"/>
        <v>0</v>
      </c>
      <c r="I109" s="43">
        <f t="shared" si="179"/>
        <v>0</v>
      </c>
      <c r="J109" s="43">
        <f t="shared" si="179"/>
        <v>0</v>
      </c>
      <c r="K109" s="43">
        <f t="shared" si="179"/>
        <v>0</v>
      </c>
      <c r="L109" s="43">
        <f t="shared" si="179"/>
        <v>0</v>
      </c>
      <c r="M109" s="43">
        <f t="shared" si="179"/>
        <v>0</v>
      </c>
      <c r="N109" s="43">
        <f t="shared" si="179"/>
        <v>0</v>
      </c>
      <c r="O109" s="43">
        <f t="shared" si="179"/>
        <v>0</v>
      </c>
      <c r="P109" s="43">
        <f t="shared" si="179"/>
        <v>0</v>
      </c>
      <c r="Q109" s="43">
        <f t="shared" si="179"/>
        <v>0</v>
      </c>
      <c r="R109" s="43">
        <f t="shared" si="179"/>
        <v>0</v>
      </c>
      <c r="S109" s="43">
        <f t="shared" si="179"/>
        <v>0</v>
      </c>
      <c r="T109" s="43">
        <f t="shared" si="179"/>
        <v>0</v>
      </c>
      <c r="U109" s="43">
        <f t="shared" si="179"/>
        <v>0</v>
      </c>
      <c r="V109" s="43">
        <f t="shared" si="179"/>
        <v>0</v>
      </c>
      <c r="W109" s="43">
        <f t="shared" si="179"/>
        <v>0</v>
      </c>
      <c r="X109" s="43">
        <f t="shared" si="179"/>
        <v>0</v>
      </c>
      <c r="Y109" s="43">
        <f t="shared" si="179"/>
        <v>0</v>
      </c>
      <c r="Z109" s="482"/>
      <c r="AA109" t="str">
        <f t="shared" si="143"/>
        <v>Nouns / Pronouns</v>
      </c>
      <c r="AB109" s="43">
        <f t="shared" ref="AB109:AX109" si="180">AB27*AB$2</f>
        <v>0</v>
      </c>
      <c r="AC109" s="43">
        <f t="shared" si="180"/>
        <v>0</v>
      </c>
      <c r="AD109" s="43">
        <f t="shared" si="180"/>
        <v>0</v>
      </c>
      <c r="AE109" s="43">
        <f t="shared" si="180"/>
        <v>0</v>
      </c>
      <c r="AF109" s="43">
        <f t="shared" si="180"/>
        <v>0</v>
      </c>
      <c r="AG109" s="43">
        <f t="shared" si="180"/>
        <v>0</v>
      </c>
      <c r="AH109" s="43">
        <f t="shared" si="180"/>
        <v>0</v>
      </c>
      <c r="AI109" s="43">
        <f t="shared" si="180"/>
        <v>0</v>
      </c>
      <c r="AJ109" s="43">
        <f t="shared" si="180"/>
        <v>0</v>
      </c>
      <c r="AK109" s="43">
        <f t="shared" si="180"/>
        <v>0</v>
      </c>
      <c r="AL109" s="43">
        <f t="shared" si="180"/>
        <v>0</v>
      </c>
      <c r="AM109" s="43">
        <f t="shared" si="180"/>
        <v>0</v>
      </c>
      <c r="AN109" s="43">
        <f t="shared" si="180"/>
        <v>0</v>
      </c>
      <c r="AO109" s="43">
        <f t="shared" si="180"/>
        <v>0</v>
      </c>
      <c r="AP109" s="43">
        <f t="shared" si="180"/>
        <v>0</v>
      </c>
      <c r="AQ109" s="43">
        <f t="shared" si="180"/>
        <v>0</v>
      </c>
      <c r="AR109" s="43">
        <f t="shared" si="180"/>
        <v>0</v>
      </c>
      <c r="AS109" s="43">
        <f t="shared" si="180"/>
        <v>0</v>
      </c>
      <c r="AT109" s="43">
        <f t="shared" si="180"/>
        <v>0</v>
      </c>
      <c r="AU109" s="43">
        <f t="shared" si="180"/>
        <v>0</v>
      </c>
      <c r="AV109" s="43">
        <f t="shared" si="180"/>
        <v>0</v>
      </c>
      <c r="AW109" s="43">
        <f t="shared" si="180"/>
        <v>0</v>
      </c>
      <c r="AX109" s="43">
        <f t="shared" si="180"/>
        <v>0</v>
      </c>
      <c r="AY109" s="482"/>
      <c r="AZ109" t="str">
        <f t="shared" si="109"/>
        <v>Selecting Equations</v>
      </c>
      <c r="BA109" s="23">
        <f>MATH!$CJ$7</f>
        <v>0</v>
      </c>
      <c r="BB109" s="23">
        <f>MATH!$CJ$88</f>
        <v>0</v>
      </c>
      <c r="BC109" s="23">
        <f>MATH!$CJ$169</f>
        <v>0</v>
      </c>
      <c r="BD109" s="23">
        <f>MATH!$CJ$250</f>
        <v>0</v>
      </c>
      <c r="BE109" s="23">
        <f>MATH!$CJ$331</f>
        <v>0</v>
      </c>
      <c r="BF109" s="23">
        <f>MATH!$CJ$412</f>
        <v>0</v>
      </c>
      <c r="BG109" s="23">
        <f>MATH!$CJ$493</f>
        <v>0</v>
      </c>
      <c r="BH109" s="23">
        <f>MATH!$CJ$574</f>
        <v>0</v>
      </c>
      <c r="BI109" s="23">
        <f>MATH!$CJ$655</f>
        <v>0</v>
      </c>
      <c r="BJ109" s="23">
        <f>MATH!$CJ$736</f>
        <v>0</v>
      </c>
      <c r="BK109" s="23">
        <f>MATH!$CJ$817</f>
        <v>0</v>
      </c>
      <c r="BL109" s="23">
        <f>MATH!$CJ$898</f>
        <v>0</v>
      </c>
      <c r="BM109" s="23">
        <f>MATH!$CJ$979</f>
        <v>0</v>
      </c>
      <c r="BN109" s="23">
        <f>MATH!$CJ$1060</f>
        <v>0</v>
      </c>
      <c r="BO109" s="23">
        <f>MATH!$CJ$1141</f>
        <v>0</v>
      </c>
      <c r="BP109" s="23">
        <f>MATH!$CJ$1222</f>
        <v>0</v>
      </c>
      <c r="BQ109" s="23">
        <f>MATH!$CJ$1303</f>
        <v>0</v>
      </c>
      <c r="BR109" s="23">
        <f>MATH!$CJ$1384</f>
        <v>0</v>
      </c>
      <c r="BS109" s="23">
        <f>MATH!$CJ$1465</f>
        <v>0</v>
      </c>
      <c r="BT109" s="23">
        <f>MATH!$CJ$1546</f>
        <v>0</v>
      </c>
      <c r="BU109" s="23">
        <f>MATH!$CJ$1627</f>
        <v>0</v>
      </c>
      <c r="BV109" s="23">
        <f>MATH!$CJ$1708</f>
        <v>0</v>
      </c>
      <c r="BW109" s="23">
        <f>MATH!$CJ$1789</f>
        <v>0</v>
      </c>
      <c r="BX109" s="482"/>
      <c r="BY109" t="str">
        <f t="shared" si="110"/>
        <v>Selecting Equations</v>
      </c>
      <c r="BZ109" s="23">
        <f>MATH!$CJ$67</f>
        <v>0</v>
      </c>
      <c r="CA109" s="23">
        <f>MATH!$CJ$148</f>
        <v>0</v>
      </c>
      <c r="CB109" s="23">
        <f>MATH!$CJ$229</f>
        <v>0</v>
      </c>
      <c r="CC109" s="23">
        <f>MATH!$CJ$310</f>
        <v>0</v>
      </c>
      <c r="CD109" s="23">
        <f>MATH!$CJ$391</f>
        <v>0</v>
      </c>
      <c r="CE109" s="23">
        <f>MATH!$CJ$472</f>
        <v>0</v>
      </c>
      <c r="CF109" s="23">
        <f>MATH!$CJ$553</f>
        <v>0</v>
      </c>
      <c r="CG109" s="23">
        <f>MATH!$CJ$634</f>
        <v>0</v>
      </c>
      <c r="CH109" s="23">
        <f>MATH!$CJ$715</f>
        <v>0</v>
      </c>
      <c r="CI109" s="23">
        <f>MATH!$CJ$796</f>
        <v>0</v>
      </c>
      <c r="CJ109" s="23">
        <f>MATH!$CJ$877</f>
        <v>0</v>
      </c>
      <c r="CK109" s="23">
        <f>MATH!$CJ$958</f>
        <v>0</v>
      </c>
      <c r="CL109" s="23">
        <f>MATH!$CJ$1039</f>
        <v>0</v>
      </c>
      <c r="CM109" s="23">
        <f>MATH!$CJ$1120</f>
        <v>0</v>
      </c>
      <c r="CN109" s="23">
        <f>MATH!$CJ$1201</f>
        <v>0</v>
      </c>
      <c r="CO109" s="23">
        <f>MATH!$CJ$1282</f>
        <v>0</v>
      </c>
      <c r="CP109" s="23">
        <f>MATH!$CJ$1363</f>
        <v>0</v>
      </c>
      <c r="CQ109" s="23">
        <f>MATH!$CJ$1444</f>
        <v>0</v>
      </c>
      <c r="CR109" s="23">
        <f>MATH!$CJ$1525</f>
        <v>0</v>
      </c>
      <c r="CS109" s="23">
        <f>MATH!$CJ$1606</f>
        <v>0</v>
      </c>
      <c r="CT109" s="23">
        <f>MATH!$CJ$1687</f>
        <v>0</v>
      </c>
      <c r="CU109" s="23">
        <f>MATH!$CJ$1768</f>
        <v>0</v>
      </c>
      <c r="CV109" s="23">
        <f>MATH!$CJ$1849</f>
        <v>0</v>
      </c>
      <c r="CW109" s="482"/>
      <c r="CX109" t="str">
        <f t="shared" si="111"/>
        <v>Selecting Equations</v>
      </c>
      <c r="CY109" s="23">
        <f t="shared" si="112"/>
        <v>0</v>
      </c>
      <c r="CZ109" s="23">
        <f t="shared" si="113"/>
        <v>0</v>
      </c>
      <c r="DA109" s="23">
        <f t="shared" si="114"/>
        <v>0</v>
      </c>
      <c r="DB109" s="23">
        <f t="shared" si="115"/>
        <v>0</v>
      </c>
      <c r="DC109" s="23">
        <f t="shared" si="116"/>
        <v>0</v>
      </c>
      <c r="DD109" s="23">
        <f t="shared" si="117"/>
        <v>0</v>
      </c>
      <c r="DE109" s="23">
        <f t="shared" si="118"/>
        <v>0</v>
      </c>
      <c r="DF109" s="23">
        <f t="shared" si="119"/>
        <v>0</v>
      </c>
      <c r="DG109" s="23">
        <f t="shared" si="120"/>
        <v>0</v>
      </c>
      <c r="DH109" s="23">
        <f t="shared" si="121"/>
        <v>0</v>
      </c>
      <c r="DI109" s="23">
        <f t="shared" si="122"/>
        <v>0</v>
      </c>
      <c r="DJ109" s="23">
        <f t="shared" si="123"/>
        <v>0</v>
      </c>
      <c r="DK109" s="23">
        <f t="shared" si="124"/>
        <v>0</v>
      </c>
      <c r="DL109" s="23">
        <f t="shared" si="125"/>
        <v>0</v>
      </c>
      <c r="DM109" s="23">
        <f t="shared" si="126"/>
        <v>0</v>
      </c>
      <c r="DN109" s="23">
        <f t="shared" si="127"/>
        <v>0</v>
      </c>
      <c r="DO109" s="23">
        <f t="shared" si="128"/>
        <v>0</v>
      </c>
      <c r="DP109" s="23">
        <f t="shared" si="129"/>
        <v>0</v>
      </c>
      <c r="DQ109" s="23">
        <f t="shared" si="130"/>
        <v>0</v>
      </c>
      <c r="DR109" s="23">
        <f t="shared" si="131"/>
        <v>0</v>
      </c>
      <c r="DS109" s="23">
        <f t="shared" si="132"/>
        <v>0</v>
      </c>
      <c r="DT109" s="23">
        <f t="shared" si="133"/>
        <v>0</v>
      </c>
      <c r="DU109" s="23">
        <f t="shared" si="134"/>
        <v>0</v>
      </c>
      <c r="DV109" s="482"/>
      <c r="DW109" s="2" t="str">
        <f t="shared" si="152"/>
        <v>Interpreting Relations</v>
      </c>
      <c r="DX109" s="43">
        <f t="shared" si="148"/>
        <v>0</v>
      </c>
      <c r="DY109" s="43">
        <f t="shared" si="178"/>
        <v>0</v>
      </c>
      <c r="DZ109" s="43">
        <f t="shared" si="178"/>
        <v>0</v>
      </c>
      <c r="EA109" s="43">
        <f t="shared" si="178"/>
        <v>0</v>
      </c>
      <c r="EB109" s="43">
        <f t="shared" si="178"/>
        <v>0</v>
      </c>
      <c r="EC109" s="43">
        <f t="shared" si="178"/>
        <v>0</v>
      </c>
      <c r="ED109" s="43">
        <f t="shared" si="178"/>
        <v>0</v>
      </c>
      <c r="EE109" s="43">
        <f t="shared" si="178"/>
        <v>0</v>
      </c>
      <c r="EF109" s="43">
        <f t="shared" si="178"/>
        <v>0</v>
      </c>
      <c r="EG109" s="43">
        <f t="shared" si="178"/>
        <v>0</v>
      </c>
      <c r="EH109" s="43">
        <f t="shared" si="178"/>
        <v>0</v>
      </c>
      <c r="EI109" s="43">
        <f t="shared" si="178"/>
        <v>0</v>
      </c>
      <c r="EJ109" s="43">
        <f t="shared" si="178"/>
        <v>0</v>
      </c>
      <c r="EK109" s="43">
        <f t="shared" si="178"/>
        <v>0</v>
      </c>
      <c r="EL109" s="43">
        <f t="shared" si="178"/>
        <v>0</v>
      </c>
      <c r="EM109" s="43">
        <f t="shared" si="178"/>
        <v>0</v>
      </c>
      <c r="EN109" s="43">
        <f t="shared" si="178"/>
        <v>0</v>
      </c>
      <c r="EO109" s="43">
        <f t="shared" si="178"/>
        <v>0</v>
      </c>
      <c r="EP109" s="43">
        <f t="shared" si="178"/>
        <v>0</v>
      </c>
      <c r="EQ109" s="43">
        <f t="shared" si="178"/>
        <v>0</v>
      </c>
      <c r="ER109" s="43">
        <f t="shared" si="178"/>
        <v>0</v>
      </c>
      <c r="ES109" s="43">
        <f t="shared" si="178"/>
        <v>0</v>
      </c>
      <c r="ET109" s="43">
        <f t="shared" si="178"/>
        <v>0</v>
      </c>
      <c r="EU109" s="482"/>
      <c r="FB109" s="66"/>
      <c r="FC109" s="66"/>
      <c r="FD109" s="66"/>
      <c r="FE109" s="68"/>
      <c r="FF109" s="69"/>
      <c r="FG109" s="18"/>
    </row>
    <row r="110" spans="2:163" x14ac:dyDescent="0.45">
      <c r="B110" t="str">
        <f t="shared" si="173"/>
        <v>Implied Line</v>
      </c>
      <c r="C110" s="43">
        <f t="shared" ref="C110:Y110" si="181">C26*C$2</f>
        <v>0</v>
      </c>
      <c r="D110" s="43">
        <f t="shared" si="181"/>
        <v>0</v>
      </c>
      <c r="E110" s="43">
        <f t="shared" si="181"/>
        <v>0</v>
      </c>
      <c r="F110" s="43">
        <f t="shared" si="181"/>
        <v>0</v>
      </c>
      <c r="G110" s="43">
        <f t="shared" si="181"/>
        <v>0</v>
      </c>
      <c r="H110" s="43">
        <f t="shared" si="181"/>
        <v>0</v>
      </c>
      <c r="I110" s="43">
        <f t="shared" si="181"/>
        <v>0</v>
      </c>
      <c r="J110" s="43">
        <f t="shared" si="181"/>
        <v>0</v>
      </c>
      <c r="K110" s="43">
        <f t="shared" si="181"/>
        <v>0</v>
      </c>
      <c r="L110" s="43">
        <f t="shared" si="181"/>
        <v>0</v>
      </c>
      <c r="M110" s="43">
        <f t="shared" si="181"/>
        <v>0</v>
      </c>
      <c r="N110" s="43">
        <f t="shared" si="181"/>
        <v>0</v>
      </c>
      <c r="O110" s="43">
        <f t="shared" si="181"/>
        <v>0</v>
      </c>
      <c r="P110" s="43">
        <f t="shared" si="181"/>
        <v>0</v>
      </c>
      <c r="Q110" s="43">
        <f t="shared" si="181"/>
        <v>0</v>
      </c>
      <c r="R110" s="43">
        <f t="shared" si="181"/>
        <v>0</v>
      </c>
      <c r="S110" s="43">
        <f t="shared" si="181"/>
        <v>0</v>
      </c>
      <c r="T110" s="43">
        <f t="shared" si="181"/>
        <v>0</v>
      </c>
      <c r="U110" s="43">
        <f t="shared" si="181"/>
        <v>0</v>
      </c>
      <c r="V110" s="43">
        <f t="shared" si="181"/>
        <v>0</v>
      </c>
      <c r="W110" s="43">
        <f t="shared" si="181"/>
        <v>0</v>
      </c>
      <c r="X110" s="43">
        <f t="shared" si="181"/>
        <v>0</v>
      </c>
      <c r="Y110" s="43">
        <f t="shared" si="181"/>
        <v>0</v>
      </c>
      <c r="Z110" s="482"/>
      <c r="AA110" t="str">
        <f t="shared" si="143"/>
        <v>Ambiguous PN</v>
      </c>
      <c r="AB110" s="43">
        <f t="shared" ref="AB110:AX110" si="182">AB28*AB$2</f>
        <v>0</v>
      </c>
      <c r="AC110" s="43">
        <f t="shared" si="182"/>
        <v>0</v>
      </c>
      <c r="AD110" s="43">
        <f t="shared" si="182"/>
        <v>0</v>
      </c>
      <c r="AE110" s="43">
        <f t="shared" si="182"/>
        <v>0</v>
      </c>
      <c r="AF110" s="43">
        <f t="shared" si="182"/>
        <v>0</v>
      </c>
      <c r="AG110" s="43">
        <f t="shared" si="182"/>
        <v>0</v>
      </c>
      <c r="AH110" s="43">
        <f t="shared" si="182"/>
        <v>0</v>
      </c>
      <c r="AI110" s="43">
        <f t="shared" si="182"/>
        <v>0</v>
      </c>
      <c r="AJ110" s="43">
        <f t="shared" si="182"/>
        <v>0</v>
      </c>
      <c r="AK110" s="43">
        <f t="shared" si="182"/>
        <v>0</v>
      </c>
      <c r="AL110" s="43">
        <f t="shared" si="182"/>
        <v>0</v>
      </c>
      <c r="AM110" s="43">
        <f t="shared" si="182"/>
        <v>0</v>
      </c>
      <c r="AN110" s="43">
        <f t="shared" si="182"/>
        <v>0</v>
      </c>
      <c r="AO110" s="43">
        <f t="shared" si="182"/>
        <v>0</v>
      </c>
      <c r="AP110" s="43">
        <f t="shared" si="182"/>
        <v>0</v>
      </c>
      <c r="AQ110" s="43">
        <f t="shared" si="182"/>
        <v>0</v>
      </c>
      <c r="AR110" s="43">
        <f t="shared" si="182"/>
        <v>0</v>
      </c>
      <c r="AS110" s="43">
        <f t="shared" si="182"/>
        <v>0</v>
      </c>
      <c r="AT110" s="43">
        <f t="shared" si="182"/>
        <v>0</v>
      </c>
      <c r="AU110" s="43">
        <f t="shared" si="182"/>
        <v>0</v>
      </c>
      <c r="AV110" s="43">
        <f t="shared" si="182"/>
        <v>0</v>
      </c>
      <c r="AW110" s="43">
        <f t="shared" si="182"/>
        <v>0</v>
      </c>
      <c r="AX110" s="43">
        <f t="shared" si="182"/>
        <v>0</v>
      </c>
      <c r="AY110" s="482"/>
      <c r="AZ110" t="str">
        <f t="shared" si="109"/>
        <v>Manipulating / Solving Equations</v>
      </c>
      <c r="BA110" s="23">
        <f>MATH!$CK$7</f>
        <v>0</v>
      </c>
      <c r="BB110" s="23">
        <f>MATH!$CK$88</f>
        <v>0</v>
      </c>
      <c r="BC110" s="23">
        <f>MATH!$CK$169</f>
        <v>0</v>
      </c>
      <c r="BD110" s="23">
        <f>MATH!$CK$250</f>
        <v>0</v>
      </c>
      <c r="BE110" s="23">
        <f>MATH!$CK$331</f>
        <v>0</v>
      </c>
      <c r="BF110" s="23">
        <f>MATH!$CK$412</f>
        <v>0</v>
      </c>
      <c r="BG110" s="23">
        <f>MATH!$CK$493</f>
        <v>0</v>
      </c>
      <c r="BH110" s="23">
        <f>MATH!$CK$574</f>
        <v>0</v>
      </c>
      <c r="BI110" s="23">
        <f>MATH!$CK$655</f>
        <v>0</v>
      </c>
      <c r="BJ110" s="23">
        <f>MATH!$CK$736</f>
        <v>0</v>
      </c>
      <c r="BK110" s="23">
        <f>MATH!$CK$817</f>
        <v>0</v>
      </c>
      <c r="BL110" s="23">
        <f>MATH!$CK$898</f>
        <v>0</v>
      </c>
      <c r="BM110" s="23">
        <f>MATH!$CK$979</f>
        <v>0</v>
      </c>
      <c r="BN110" s="23">
        <f>MATH!$CK$1060</f>
        <v>0</v>
      </c>
      <c r="BO110" s="23">
        <f>MATH!$CK$1141</f>
        <v>0</v>
      </c>
      <c r="BP110" s="23">
        <f>MATH!$CK$1222</f>
        <v>0</v>
      </c>
      <c r="BQ110" s="23">
        <f>MATH!$CK$1303</f>
        <v>0</v>
      </c>
      <c r="BR110" s="23">
        <f>MATH!$CK$1384</f>
        <v>0</v>
      </c>
      <c r="BS110" s="23">
        <f>MATH!$CK$1465</f>
        <v>0</v>
      </c>
      <c r="BT110" s="23">
        <f>MATH!$CK$1546</f>
        <v>0</v>
      </c>
      <c r="BU110" s="23">
        <f>MATH!$CK$1627</f>
        <v>0</v>
      </c>
      <c r="BV110" s="23">
        <f>MATH!$CK$1708</f>
        <v>0</v>
      </c>
      <c r="BW110" s="23">
        <f>MATH!$CK$1789</f>
        <v>0</v>
      </c>
      <c r="BX110" s="482"/>
      <c r="BY110" t="str">
        <f t="shared" si="110"/>
        <v>Manipulating / Solving Equations</v>
      </c>
      <c r="BZ110" s="23">
        <f>MATH!$CK$67</f>
        <v>0</v>
      </c>
      <c r="CA110" s="23">
        <f>MATH!$CK$148</f>
        <v>0</v>
      </c>
      <c r="CB110" s="23">
        <f>MATH!$CK$229</f>
        <v>0</v>
      </c>
      <c r="CC110" s="23">
        <f>MATH!$CK$310</f>
        <v>0</v>
      </c>
      <c r="CD110" s="23">
        <f>MATH!$CK$391</f>
        <v>0</v>
      </c>
      <c r="CE110" s="23">
        <f>MATH!$CK$472</f>
        <v>0</v>
      </c>
      <c r="CF110" s="23">
        <f>MATH!$CK$553</f>
        <v>0</v>
      </c>
      <c r="CG110" s="23">
        <f>MATH!$CK$634</f>
        <v>0</v>
      </c>
      <c r="CH110" s="23">
        <f>MATH!$CK$715</f>
        <v>0</v>
      </c>
      <c r="CI110" s="23">
        <f>MATH!$CK$796</f>
        <v>0</v>
      </c>
      <c r="CJ110" s="23">
        <f>MATH!$CK$877</f>
        <v>0</v>
      </c>
      <c r="CK110" s="23">
        <f>MATH!$CK$958</f>
        <v>0</v>
      </c>
      <c r="CL110" s="23">
        <f>MATH!$CK$1039</f>
        <v>0</v>
      </c>
      <c r="CM110" s="23">
        <f>MATH!$CK$1120</f>
        <v>0</v>
      </c>
      <c r="CN110" s="23">
        <f>MATH!$CK$1201</f>
        <v>0</v>
      </c>
      <c r="CO110" s="23">
        <f>MATH!$CK$1282</f>
        <v>0</v>
      </c>
      <c r="CP110" s="23">
        <f>MATH!$CK$1363</f>
        <v>0</v>
      </c>
      <c r="CQ110" s="23">
        <f>MATH!$CK$1444</f>
        <v>0</v>
      </c>
      <c r="CR110" s="23">
        <f>MATH!$CK$1525</f>
        <v>0</v>
      </c>
      <c r="CS110" s="23">
        <f>MATH!$CK$1606</f>
        <v>0</v>
      </c>
      <c r="CT110" s="23">
        <f>MATH!$CK$1687</f>
        <v>0</v>
      </c>
      <c r="CU110" s="23">
        <f>MATH!$CK$1768</f>
        <v>0</v>
      </c>
      <c r="CV110" s="23">
        <f>MATH!$CK$1849</f>
        <v>0</v>
      </c>
      <c r="CW110" s="482"/>
      <c r="CX110" t="str">
        <f t="shared" si="111"/>
        <v>Manipulating / Solving Equations</v>
      </c>
      <c r="CY110" s="23">
        <f t="shared" si="112"/>
        <v>0</v>
      </c>
      <c r="CZ110" s="23">
        <f t="shared" si="113"/>
        <v>0</v>
      </c>
      <c r="DA110" s="23">
        <f t="shared" si="114"/>
        <v>0</v>
      </c>
      <c r="DB110" s="23">
        <f t="shared" si="115"/>
        <v>0</v>
      </c>
      <c r="DC110" s="23">
        <f t="shared" si="116"/>
        <v>0</v>
      </c>
      <c r="DD110" s="23">
        <f t="shared" si="117"/>
        <v>0</v>
      </c>
      <c r="DE110" s="23">
        <f t="shared" si="118"/>
        <v>0</v>
      </c>
      <c r="DF110" s="23">
        <f t="shared" si="119"/>
        <v>0</v>
      </c>
      <c r="DG110" s="23">
        <f t="shared" si="120"/>
        <v>0</v>
      </c>
      <c r="DH110" s="23">
        <f t="shared" si="121"/>
        <v>0</v>
      </c>
      <c r="DI110" s="23">
        <f t="shared" si="122"/>
        <v>0</v>
      </c>
      <c r="DJ110" s="23">
        <f t="shared" si="123"/>
        <v>0</v>
      </c>
      <c r="DK110" s="23">
        <f t="shared" si="124"/>
        <v>0</v>
      </c>
      <c r="DL110" s="23">
        <f t="shared" si="125"/>
        <v>0</v>
      </c>
      <c r="DM110" s="23">
        <f t="shared" si="126"/>
        <v>0</v>
      </c>
      <c r="DN110" s="23">
        <f t="shared" si="127"/>
        <v>0</v>
      </c>
      <c r="DO110" s="23">
        <f t="shared" si="128"/>
        <v>0</v>
      </c>
      <c r="DP110" s="23">
        <f t="shared" si="129"/>
        <v>0</v>
      </c>
      <c r="DQ110" s="23">
        <f t="shared" si="130"/>
        <v>0</v>
      </c>
      <c r="DR110" s="23">
        <f t="shared" si="131"/>
        <v>0</v>
      </c>
      <c r="DS110" s="23">
        <f t="shared" si="132"/>
        <v>0</v>
      </c>
      <c r="DT110" s="23">
        <f t="shared" si="133"/>
        <v>0</v>
      </c>
      <c r="DU110" s="23">
        <f t="shared" si="134"/>
        <v>0</v>
      </c>
      <c r="DV110" s="482"/>
      <c r="DW110" s="2" t="str">
        <f t="shared" si="152"/>
        <v>Interpolation / Extrapolation</v>
      </c>
      <c r="DX110" s="43">
        <f t="shared" si="148"/>
        <v>0</v>
      </c>
      <c r="DY110" s="43">
        <f t="shared" si="178"/>
        <v>0</v>
      </c>
      <c r="DZ110" s="43">
        <f t="shared" si="178"/>
        <v>0</v>
      </c>
      <c r="EA110" s="43">
        <f t="shared" si="178"/>
        <v>0</v>
      </c>
      <c r="EB110" s="43">
        <f t="shared" si="178"/>
        <v>0</v>
      </c>
      <c r="EC110" s="43">
        <f t="shared" si="178"/>
        <v>0</v>
      </c>
      <c r="ED110" s="43">
        <f t="shared" si="178"/>
        <v>0</v>
      </c>
      <c r="EE110" s="43">
        <f t="shared" si="178"/>
        <v>0</v>
      </c>
      <c r="EF110" s="43">
        <f t="shared" si="178"/>
        <v>0</v>
      </c>
      <c r="EG110" s="43">
        <f t="shared" si="178"/>
        <v>0</v>
      </c>
      <c r="EH110" s="43">
        <f t="shared" si="178"/>
        <v>0</v>
      </c>
      <c r="EI110" s="43">
        <f t="shared" si="178"/>
        <v>0</v>
      </c>
      <c r="EJ110" s="43">
        <f t="shared" si="178"/>
        <v>0</v>
      </c>
      <c r="EK110" s="43">
        <f t="shared" si="178"/>
        <v>0</v>
      </c>
      <c r="EL110" s="43">
        <f t="shared" si="178"/>
        <v>0</v>
      </c>
      <c r="EM110" s="43">
        <f t="shared" si="178"/>
        <v>0</v>
      </c>
      <c r="EN110" s="43">
        <f t="shared" si="178"/>
        <v>0</v>
      </c>
      <c r="EO110" s="43">
        <f t="shared" si="178"/>
        <v>0</v>
      </c>
      <c r="EP110" s="43">
        <f t="shared" si="178"/>
        <v>0</v>
      </c>
      <c r="EQ110" s="43">
        <f t="shared" si="178"/>
        <v>0</v>
      </c>
      <c r="ER110" s="43">
        <f t="shared" si="178"/>
        <v>0</v>
      </c>
      <c r="ES110" s="43">
        <f t="shared" si="178"/>
        <v>0</v>
      </c>
      <c r="ET110" s="43">
        <f t="shared" si="178"/>
        <v>0</v>
      </c>
      <c r="EU110" s="482"/>
      <c r="FA110" s="16" t="s">
        <v>326</v>
      </c>
    </row>
    <row r="111" spans="2:163" x14ac:dyDescent="0.45">
      <c r="B111" t="str">
        <f t="shared" si="173"/>
        <v>Imply / Suggest / Infer</v>
      </c>
      <c r="C111" s="43">
        <f t="shared" ref="C111:Y111" si="183">C27*C$2</f>
        <v>0</v>
      </c>
      <c r="D111" s="43">
        <f t="shared" si="183"/>
        <v>0</v>
      </c>
      <c r="E111" s="43">
        <f t="shared" si="183"/>
        <v>0</v>
      </c>
      <c r="F111" s="43">
        <f t="shared" si="183"/>
        <v>0</v>
      </c>
      <c r="G111" s="43">
        <f t="shared" si="183"/>
        <v>0</v>
      </c>
      <c r="H111" s="43">
        <f t="shared" si="183"/>
        <v>0</v>
      </c>
      <c r="I111" s="43">
        <f t="shared" si="183"/>
        <v>0</v>
      </c>
      <c r="J111" s="43">
        <f t="shared" si="183"/>
        <v>0</v>
      </c>
      <c r="K111" s="43">
        <f t="shared" si="183"/>
        <v>0</v>
      </c>
      <c r="L111" s="43">
        <f t="shared" si="183"/>
        <v>0</v>
      </c>
      <c r="M111" s="43">
        <f t="shared" si="183"/>
        <v>0</v>
      </c>
      <c r="N111" s="43">
        <f t="shared" si="183"/>
        <v>0</v>
      </c>
      <c r="O111" s="43">
        <f t="shared" si="183"/>
        <v>0</v>
      </c>
      <c r="P111" s="43">
        <f t="shared" si="183"/>
        <v>0</v>
      </c>
      <c r="Q111" s="43">
        <f t="shared" si="183"/>
        <v>0</v>
      </c>
      <c r="R111" s="43">
        <f t="shared" si="183"/>
        <v>0</v>
      </c>
      <c r="S111" s="43">
        <f t="shared" si="183"/>
        <v>0</v>
      </c>
      <c r="T111" s="43">
        <f t="shared" si="183"/>
        <v>0</v>
      </c>
      <c r="U111" s="43">
        <f t="shared" si="183"/>
        <v>0</v>
      </c>
      <c r="V111" s="43">
        <f t="shared" si="183"/>
        <v>0</v>
      </c>
      <c r="W111" s="43">
        <f t="shared" si="183"/>
        <v>0</v>
      </c>
      <c r="X111" s="43">
        <f t="shared" si="183"/>
        <v>0</v>
      </c>
      <c r="Y111" s="43">
        <f t="shared" si="183"/>
        <v>0</v>
      </c>
      <c r="Z111" s="482"/>
      <c r="AA111" t="str">
        <f t="shared" si="143"/>
        <v>Possessive N/PN</v>
      </c>
      <c r="AB111" s="43">
        <f t="shared" ref="AB111:AX111" si="184">AB29*AB$2</f>
        <v>0</v>
      </c>
      <c r="AC111" s="43">
        <f t="shared" si="184"/>
        <v>0</v>
      </c>
      <c r="AD111" s="43">
        <f t="shared" si="184"/>
        <v>0</v>
      </c>
      <c r="AE111" s="43">
        <f t="shared" si="184"/>
        <v>0</v>
      </c>
      <c r="AF111" s="43">
        <f t="shared" si="184"/>
        <v>0</v>
      </c>
      <c r="AG111" s="43">
        <f t="shared" si="184"/>
        <v>0</v>
      </c>
      <c r="AH111" s="43">
        <f t="shared" si="184"/>
        <v>0</v>
      </c>
      <c r="AI111" s="43">
        <f t="shared" si="184"/>
        <v>0</v>
      </c>
      <c r="AJ111" s="43">
        <f t="shared" si="184"/>
        <v>0</v>
      </c>
      <c r="AK111" s="43">
        <f t="shared" si="184"/>
        <v>0</v>
      </c>
      <c r="AL111" s="43">
        <f t="shared" si="184"/>
        <v>0</v>
      </c>
      <c r="AM111" s="43">
        <f t="shared" si="184"/>
        <v>0</v>
      </c>
      <c r="AN111" s="43">
        <f t="shared" si="184"/>
        <v>0</v>
      </c>
      <c r="AO111" s="43">
        <f t="shared" si="184"/>
        <v>0</v>
      </c>
      <c r="AP111" s="43">
        <f t="shared" si="184"/>
        <v>0</v>
      </c>
      <c r="AQ111" s="43">
        <f t="shared" si="184"/>
        <v>0</v>
      </c>
      <c r="AR111" s="43">
        <f t="shared" si="184"/>
        <v>0</v>
      </c>
      <c r="AS111" s="43">
        <f t="shared" si="184"/>
        <v>0</v>
      </c>
      <c r="AT111" s="43">
        <f t="shared" si="184"/>
        <v>0</v>
      </c>
      <c r="AU111" s="43">
        <f t="shared" si="184"/>
        <v>0</v>
      </c>
      <c r="AV111" s="43">
        <f t="shared" si="184"/>
        <v>0</v>
      </c>
      <c r="AW111" s="43">
        <f t="shared" si="184"/>
        <v>0</v>
      </c>
      <c r="AX111" s="43">
        <f t="shared" si="184"/>
        <v>0</v>
      </c>
      <c r="AY111" s="482"/>
      <c r="AZ111" t="str">
        <f t="shared" si="109"/>
        <v>Factoring</v>
      </c>
      <c r="BA111" s="23">
        <f>MATH!$CL$7</f>
        <v>0</v>
      </c>
      <c r="BB111" s="23">
        <f>MATH!$CL$88</f>
        <v>0</v>
      </c>
      <c r="BC111" s="23">
        <f>MATH!$CL$169</f>
        <v>0</v>
      </c>
      <c r="BD111" s="23">
        <f>MATH!$CL$250</f>
        <v>0</v>
      </c>
      <c r="BE111" s="23">
        <f>MATH!$CL$331</f>
        <v>0</v>
      </c>
      <c r="BF111" s="23">
        <f>MATH!$CL$412</f>
        <v>0</v>
      </c>
      <c r="BG111" s="23">
        <f>MATH!$CL$493</f>
        <v>0</v>
      </c>
      <c r="BH111" s="23">
        <f>MATH!$CL$574</f>
        <v>0</v>
      </c>
      <c r="BI111" s="23">
        <f>MATH!$CL$655</f>
        <v>0</v>
      </c>
      <c r="BJ111" s="23">
        <f>MATH!$CL$736</f>
        <v>0</v>
      </c>
      <c r="BK111" s="23">
        <f>MATH!$CL$817</f>
        <v>0</v>
      </c>
      <c r="BL111" s="23">
        <f>MATH!$CL$898</f>
        <v>0</v>
      </c>
      <c r="BM111" s="23">
        <f>MATH!$CL$979</f>
        <v>0</v>
      </c>
      <c r="BN111" s="23">
        <f>MATH!$CL$1060</f>
        <v>0</v>
      </c>
      <c r="BO111" s="23">
        <f>MATH!$CL$1141</f>
        <v>0</v>
      </c>
      <c r="BP111" s="23">
        <f>MATH!$CL$1222</f>
        <v>0</v>
      </c>
      <c r="BQ111" s="23">
        <f>MATH!$CL$1303</f>
        <v>0</v>
      </c>
      <c r="BR111" s="23">
        <f>MATH!$CL$1384</f>
        <v>0</v>
      </c>
      <c r="BS111" s="23">
        <f>MATH!$CL$1465</f>
        <v>0</v>
      </c>
      <c r="BT111" s="23">
        <f>MATH!$CL$1546</f>
        <v>0</v>
      </c>
      <c r="BU111" s="23">
        <f>MATH!$CL$1627</f>
        <v>0</v>
      </c>
      <c r="BV111" s="23">
        <f>MATH!$CL$1708</f>
        <v>0</v>
      </c>
      <c r="BW111" s="23">
        <f>MATH!$CL$1789</f>
        <v>0</v>
      </c>
      <c r="BX111" s="482"/>
      <c r="BY111" t="str">
        <f t="shared" si="110"/>
        <v>Factoring</v>
      </c>
      <c r="BZ111" s="23">
        <f>MATH!$CL$67</f>
        <v>0</v>
      </c>
      <c r="CA111" s="23">
        <f>MATH!$CL$148</f>
        <v>0</v>
      </c>
      <c r="CB111" s="23">
        <f>MATH!$CL$229</f>
        <v>0</v>
      </c>
      <c r="CC111" s="23">
        <f>MATH!$CL$310</f>
        <v>0</v>
      </c>
      <c r="CD111" s="23">
        <f>MATH!$CL$391</f>
        <v>0</v>
      </c>
      <c r="CE111" s="23">
        <f>MATH!$CL$472</f>
        <v>0</v>
      </c>
      <c r="CF111" s="23">
        <f>MATH!$CL$553</f>
        <v>0</v>
      </c>
      <c r="CG111" s="23">
        <f>MATH!$CL$634</f>
        <v>0</v>
      </c>
      <c r="CH111" s="23">
        <f>MATH!$CL$715</f>
        <v>0</v>
      </c>
      <c r="CI111" s="23">
        <f>MATH!$CL$796</f>
        <v>0</v>
      </c>
      <c r="CJ111" s="23">
        <f>MATH!$CL$877</f>
        <v>0</v>
      </c>
      <c r="CK111" s="23">
        <f>MATH!$CL$958</f>
        <v>0</v>
      </c>
      <c r="CL111" s="23">
        <f>MATH!$CL$1039</f>
        <v>0</v>
      </c>
      <c r="CM111" s="23">
        <f>MATH!$CL$1120</f>
        <v>0</v>
      </c>
      <c r="CN111" s="23">
        <f>MATH!$CL$1201</f>
        <v>0</v>
      </c>
      <c r="CO111" s="23">
        <f>MATH!$CL$1282</f>
        <v>0</v>
      </c>
      <c r="CP111" s="23">
        <f>MATH!$CL$1363</f>
        <v>0</v>
      </c>
      <c r="CQ111" s="23">
        <f>MATH!$CL$1444</f>
        <v>0</v>
      </c>
      <c r="CR111" s="23">
        <f>MATH!$CL$1525</f>
        <v>0</v>
      </c>
      <c r="CS111" s="23">
        <f>MATH!$CL$1606</f>
        <v>0</v>
      </c>
      <c r="CT111" s="23">
        <f>MATH!$CL$1687</f>
        <v>0</v>
      </c>
      <c r="CU111" s="23">
        <f>MATH!$CL$1768</f>
        <v>0</v>
      </c>
      <c r="CV111" s="23">
        <f>MATH!$CL$1849</f>
        <v>0</v>
      </c>
      <c r="CW111" s="482"/>
      <c r="CX111" t="str">
        <f t="shared" si="111"/>
        <v>Factoring</v>
      </c>
      <c r="CY111" s="23">
        <f t="shared" si="112"/>
        <v>0</v>
      </c>
      <c r="CZ111" s="23">
        <f t="shared" si="113"/>
        <v>0</v>
      </c>
      <c r="DA111" s="23">
        <f t="shared" si="114"/>
        <v>0</v>
      </c>
      <c r="DB111" s="23">
        <f t="shared" si="115"/>
        <v>0</v>
      </c>
      <c r="DC111" s="23">
        <f t="shared" si="116"/>
        <v>0</v>
      </c>
      <c r="DD111" s="23">
        <f t="shared" si="117"/>
        <v>0</v>
      </c>
      <c r="DE111" s="23">
        <f t="shared" si="118"/>
        <v>0</v>
      </c>
      <c r="DF111" s="23">
        <f t="shared" si="119"/>
        <v>0</v>
      </c>
      <c r="DG111" s="23">
        <f t="shared" si="120"/>
        <v>0</v>
      </c>
      <c r="DH111" s="23">
        <f t="shared" si="121"/>
        <v>0</v>
      </c>
      <c r="DI111" s="23">
        <f t="shared" si="122"/>
        <v>0</v>
      </c>
      <c r="DJ111" s="23">
        <f t="shared" si="123"/>
        <v>0</v>
      </c>
      <c r="DK111" s="23">
        <f t="shared" si="124"/>
        <v>0</v>
      </c>
      <c r="DL111" s="23">
        <f t="shared" si="125"/>
        <v>0</v>
      </c>
      <c r="DM111" s="23">
        <f t="shared" si="126"/>
        <v>0</v>
      </c>
      <c r="DN111" s="23">
        <f t="shared" si="127"/>
        <v>0</v>
      </c>
      <c r="DO111" s="23">
        <f t="shared" si="128"/>
        <v>0</v>
      </c>
      <c r="DP111" s="23">
        <f t="shared" si="129"/>
        <v>0</v>
      </c>
      <c r="DQ111" s="23">
        <f t="shared" si="130"/>
        <v>0</v>
      </c>
      <c r="DR111" s="23">
        <f t="shared" si="131"/>
        <v>0</v>
      </c>
      <c r="DS111" s="23">
        <f t="shared" si="132"/>
        <v>0</v>
      </c>
      <c r="DT111" s="23">
        <f t="shared" si="133"/>
        <v>0</v>
      </c>
      <c r="DU111" s="23">
        <f t="shared" si="134"/>
        <v>0</v>
      </c>
      <c r="DV111" s="482"/>
      <c r="DW111" s="2" t="str">
        <f t="shared" si="152"/>
        <v>Foundational Knowledge</v>
      </c>
      <c r="DX111" s="43">
        <f t="shared" si="148"/>
        <v>0</v>
      </c>
      <c r="DY111" s="43">
        <f t="shared" si="178"/>
        <v>0</v>
      </c>
      <c r="DZ111" s="43">
        <f t="shared" si="178"/>
        <v>0</v>
      </c>
      <c r="EA111" s="43">
        <f t="shared" si="178"/>
        <v>0</v>
      </c>
      <c r="EB111" s="43">
        <f t="shared" si="178"/>
        <v>0</v>
      </c>
      <c r="EC111" s="43">
        <f t="shared" si="178"/>
        <v>0</v>
      </c>
      <c r="ED111" s="43">
        <f t="shared" si="178"/>
        <v>0</v>
      </c>
      <c r="EE111" s="43">
        <f t="shared" si="178"/>
        <v>0</v>
      </c>
      <c r="EF111" s="43">
        <f t="shared" si="178"/>
        <v>0</v>
      </c>
      <c r="EG111" s="43">
        <f t="shared" si="178"/>
        <v>0</v>
      </c>
      <c r="EH111" s="43">
        <f t="shared" si="178"/>
        <v>0</v>
      </c>
      <c r="EI111" s="43">
        <f t="shared" si="178"/>
        <v>0</v>
      </c>
      <c r="EJ111" s="43">
        <f t="shared" si="178"/>
        <v>0</v>
      </c>
      <c r="EK111" s="43">
        <f t="shared" si="178"/>
        <v>0</v>
      </c>
      <c r="EL111" s="43">
        <f t="shared" si="178"/>
        <v>0</v>
      </c>
      <c r="EM111" s="43">
        <f t="shared" si="178"/>
        <v>0</v>
      </c>
      <c r="EN111" s="43">
        <f t="shared" si="178"/>
        <v>0</v>
      </c>
      <c r="EO111" s="43">
        <f t="shared" si="178"/>
        <v>0</v>
      </c>
      <c r="EP111" s="43">
        <f t="shared" si="178"/>
        <v>0</v>
      </c>
      <c r="EQ111" s="43">
        <f t="shared" si="178"/>
        <v>0</v>
      </c>
      <c r="ER111" s="43">
        <f t="shared" si="178"/>
        <v>0</v>
      </c>
      <c r="ES111" s="43">
        <f t="shared" si="178"/>
        <v>0</v>
      </c>
      <c r="ET111" s="43">
        <f t="shared" si="178"/>
        <v>0</v>
      </c>
      <c r="EU111" s="482"/>
      <c r="FA111" s="477" t="str">
        <f>IF(INPUT!O4&lt;&gt;"",INDEX(EY3:EY25,MATCH(INPUT!O4,EX3:EX25,),0),"")</f>
        <v/>
      </c>
      <c r="FB111" s="478"/>
      <c r="FC111" s="478"/>
      <c r="FD111" s="478"/>
      <c r="FE111" s="478"/>
      <c r="FF111" s="478"/>
      <c r="FG111" s="479"/>
    </row>
    <row r="112" spans="2:163" x14ac:dyDescent="0.45">
      <c r="B112" t="str">
        <f t="shared" si="173"/>
        <v>Given Figure</v>
      </c>
      <c r="C112" s="43">
        <f t="shared" ref="C112:Y112" si="185">C28*C$2</f>
        <v>0</v>
      </c>
      <c r="D112" s="43">
        <f t="shared" si="185"/>
        <v>0</v>
      </c>
      <c r="E112" s="43">
        <f t="shared" si="185"/>
        <v>0</v>
      </c>
      <c r="F112" s="43">
        <f t="shared" si="185"/>
        <v>0</v>
      </c>
      <c r="G112" s="43">
        <f t="shared" si="185"/>
        <v>0</v>
      </c>
      <c r="H112" s="43">
        <f t="shared" si="185"/>
        <v>0</v>
      </c>
      <c r="I112" s="43">
        <f t="shared" si="185"/>
        <v>0</v>
      </c>
      <c r="J112" s="43">
        <f t="shared" si="185"/>
        <v>0</v>
      </c>
      <c r="K112" s="43">
        <f t="shared" si="185"/>
        <v>0</v>
      </c>
      <c r="L112" s="43">
        <f t="shared" si="185"/>
        <v>0</v>
      </c>
      <c r="M112" s="43">
        <f t="shared" si="185"/>
        <v>0</v>
      </c>
      <c r="N112" s="43">
        <f t="shared" si="185"/>
        <v>0</v>
      </c>
      <c r="O112" s="43">
        <f t="shared" si="185"/>
        <v>0</v>
      </c>
      <c r="P112" s="43">
        <f t="shared" si="185"/>
        <v>0</v>
      </c>
      <c r="Q112" s="43">
        <f t="shared" si="185"/>
        <v>0</v>
      </c>
      <c r="R112" s="43">
        <f t="shared" si="185"/>
        <v>0</v>
      </c>
      <c r="S112" s="43">
        <f t="shared" si="185"/>
        <v>0</v>
      </c>
      <c r="T112" s="43">
        <f t="shared" si="185"/>
        <v>0</v>
      </c>
      <c r="U112" s="43">
        <f t="shared" si="185"/>
        <v>0</v>
      </c>
      <c r="V112" s="43">
        <f t="shared" si="185"/>
        <v>0</v>
      </c>
      <c r="W112" s="43">
        <f t="shared" si="185"/>
        <v>0</v>
      </c>
      <c r="X112" s="43">
        <f t="shared" si="185"/>
        <v>0</v>
      </c>
      <c r="Y112" s="43">
        <f t="shared" si="185"/>
        <v>0</v>
      </c>
      <c r="Z112" s="482"/>
      <c r="AA112" t="str">
        <f t="shared" si="143"/>
        <v>Singular / Plural</v>
      </c>
      <c r="AB112" s="43">
        <f t="shared" ref="AB112:AX112" si="186">AB30*AB$2</f>
        <v>0</v>
      </c>
      <c r="AC112" s="43">
        <f t="shared" si="186"/>
        <v>0</v>
      </c>
      <c r="AD112" s="43">
        <f t="shared" si="186"/>
        <v>0</v>
      </c>
      <c r="AE112" s="43">
        <f t="shared" si="186"/>
        <v>0</v>
      </c>
      <c r="AF112" s="43">
        <f t="shared" si="186"/>
        <v>0</v>
      </c>
      <c r="AG112" s="43">
        <f t="shared" si="186"/>
        <v>0</v>
      </c>
      <c r="AH112" s="43">
        <f t="shared" si="186"/>
        <v>0</v>
      </c>
      <c r="AI112" s="43">
        <f t="shared" si="186"/>
        <v>0</v>
      </c>
      <c r="AJ112" s="43">
        <f t="shared" si="186"/>
        <v>0</v>
      </c>
      <c r="AK112" s="43">
        <f t="shared" si="186"/>
        <v>0</v>
      </c>
      <c r="AL112" s="43">
        <f t="shared" si="186"/>
        <v>0</v>
      </c>
      <c r="AM112" s="43">
        <f t="shared" si="186"/>
        <v>0</v>
      </c>
      <c r="AN112" s="43">
        <f t="shared" si="186"/>
        <v>0</v>
      </c>
      <c r="AO112" s="43">
        <f t="shared" si="186"/>
        <v>0</v>
      </c>
      <c r="AP112" s="43">
        <f t="shared" si="186"/>
        <v>0</v>
      </c>
      <c r="AQ112" s="43">
        <f t="shared" si="186"/>
        <v>0</v>
      </c>
      <c r="AR112" s="43">
        <f t="shared" si="186"/>
        <v>0</v>
      </c>
      <c r="AS112" s="43">
        <f t="shared" si="186"/>
        <v>0</v>
      </c>
      <c r="AT112" s="43">
        <f t="shared" si="186"/>
        <v>0</v>
      </c>
      <c r="AU112" s="43">
        <f t="shared" si="186"/>
        <v>0</v>
      </c>
      <c r="AV112" s="43">
        <f t="shared" si="186"/>
        <v>0</v>
      </c>
      <c r="AW112" s="43">
        <f t="shared" si="186"/>
        <v>0</v>
      </c>
      <c r="AX112" s="43">
        <f t="shared" si="186"/>
        <v>0</v>
      </c>
      <c r="AY112" s="482"/>
      <c r="AZ112" t="str">
        <f t="shared" si="109"/>
        <v>Complex Equations</v>
      </c>
      <c r="BA112" s="23">
        <f>MATH!$CM$7</f>
        <v>0</v>
      </c>
      <c r="BB112" s="23">
        <f>MATH!$CM$88</f>
        <v>0</v>
      </c>
      <c r="BC112" s="23">
        <f>MATH!$CM$169</f>
        <v>0</v>
      </c>
      <c r="BD112" s="23">
        <f>MATH!$CM$250</f>
        <v>0</v>
      </c>
      <c r="BE112" s="23">
        <f>MATH!$CM$331</f>
        <v>0</v>
      </c>
      <c r="BF112" s="23">
        <f>MATH!$CM$412</f>
        <v>0</v>
      </c>
      <c r="BG112" s="23">
        <f>MATH!$CM$493</f>
        <v>0</v>
      </c>
      <c r="BH112" s="23">
        <f>MATH!$CM$574</f>
        <v>0</v>
      </c>
      <c r="BI112" s="23">
        <f>MATH!$CM$655</f>
        <v>0</v>
      </c>
      <c r="BJ112" s="23">
        <f>MATH!$CM$736</f>
        <v>0</v>
      </c>
      <c r="BK112" s="23">
        <f>MATH!$CM$817</f>
        <v>0</v>
      </c>
      <c r="BL112" s="23">
        <f>MATH!$CM$898</f>
        <v>0</v>
      </c>
      <c r="BM112" s="23">
        <f>MATH!$CM$979</f>
        <v>0</v>
      </c>
      <c r="BN112" s="23">
        <f>MATH!$CM$1060</f>
        <v>0</v>
      </c>
      <c r="BO112" s="23">
        <f>MATH!$CM$1141</f>
        <v>0</v>
      </c>
      <c r="BP112" s="23">
        <f>MATH!$CM$1222</f>
        <v>0</v>
      </c>
      <c r="BQ112" s="23">
        <f>MATH!$CM$1303</f>
        <v>0</v>
      </c>
      <c r="BR112" s="23">
        <f>MATH!$CM$1384</f>
        <v>0</v>
      </c>
      <c r="BS112" s="23">
        <f>MATH!$CM$1465</f>
        <v>0</v>
      </c>
      <c r="BT112" s="23">
        <f>MATH!$CM$1546</f>
        <v>0</v>
      </c>
      <c r="BU112" s="23">
        <f>MATH!$CM$1627</f>
        <v>0</v>
      </c>
      <c r="BV112" s="23">
        <f>MATH!$CM$1708</f>
        <v>0</v>
      </c>
      <c r="BW112" s="23">
        <f>MATH!$CM$1789</f>
        <v>0</v>
      </c>
      <c r="BX112" s="482"/>
      <c r="BY112" t="str">
        <f t="shared" si="110"/>
        <v>Complex Equations</v>
      </c>
      <c r="BZ112" s="23">
        <f>MATH!$CM$67</f>
        <v>0</v>
      </c>
      <c r="CA112" s="23">
        <f>MATH!$CM$148</f>
        <v>0</v>
      </c>
      <c r="CB112" s="23">
        <f>MATH!$CM$229</f>
        <v>0</v>
      </c>
      <c r="CC112" s="23">
        <f>MATH!$CM$310</f>
        <v>0</v>
      </c>
      <c r="CD112" s="23">
        <f>MATH!$CM$391</f>
        <v>0</v>
      </c>
      <c r="CE112" s="23">
        <f>MATH!$CM$472</f>
        <v>0</v>
      </c>
      <c r="CF112" s="23">
        <f>MATH!$CM$553</f>
        <v>0</v>
      </c>
      <c r="CG112" s="23">
        <f>MATH!$CM$634</f>
        <v>0</v>
      </c>
      <c r="CH112" s="23">
        <f>MATH!$CM$715</f>
        <v>0</v>
      </c>
      <c r="CI112" s="23">
        <f>MATH!$CM$796</f>
        <v>0</v>
      </c>
      <c r="CJ112" s="23">
        <f>MATH!$CM$877</f>
        <v>0</v>
      </c>
      <c r="CK112" s="23">
        <f>MATH!$CM$958</f>
        <v>0</v>
      </c>
      <c r="CL112" s="23">
        <f>MATH!$CM$1039</f>
        <v>0</v>
      </c>
      <c r="CM112" s="23">
        <f>MATH!$CM$1120</f>
        <v>0</v>
      </c>
      <c r="CN112" s="23">
        <f>MATH!$CM$1201</f>
        <v>0</v>
      </c>
      <c r="CO112" s="23">
        <f>MATH!$CM$1282</f>
        <v>0</v>
      </c>
      <c r="CP112" s="23">
        <f>MATH!$CM$1363</f>
        <v>0</v>
      </c>
      <c r="CQ112" s="23">
        <f>MATH!$CM$1444</f>
        <v>0</v>
      </c>
      <c r="CR112" s="23">
        <f>MATH!$CM$1525</f>
        <v>0</v>
      </c>
      <c r="CS112" s="23">
        <f>MATH!$CM$1606</f>
        <v>0</v>
      </c>
      <c r="CT112" s="23">
        <f>MATH!$CM$1687</f>
        <v>0</v>
      </c>
      <c r="CU112" s="23">
        <f>MATH!$CM$1768</f>
        <v>0</v>
      </c>
      <c r="CV112" s="23">
        <f>MATH!$CM$1849</f>
        <v>0</v>
      </c>
      <c r="CW112" s="482"/>
      <c r="CX112" t="str">
        <f t="shared" si="111"/>
        <v>Complex Equations</v>
      </c>
      <c r="CY112" s="23">
        <f t="shared" si="112"/>
        <v>0</v>
      </c>
      <c r="CZ112" s="23">
        <f t="shared" si="113"/>
        <v>0</v>
      </c>
      <c r="DA112" s="23">
        <f t="shared" si="114"/>
        <v>0</v>
      </c>
      <c r="DB112" s="23">
        <f t="shared" si="115"/>
        <v>0</v>
      </c>
      <c r="DC112" s="23">
        <f t="shared" si="116"/>
        <v>0</v>
      </c>
      <c r="DD112" s="23">
        <f t="shared" si="117"/>
        <v>0</v>
      </c>
      <c r="DE112" s="23">
        <f t="shared" si="118"/>
        <v>0</v>
      </c>
      <c r="DF112" s="23">
        <f t="shared" si="119"/>
        <v>0</v>
      </c>
      <c r="DG112" s="23">
        <f t="shared" si="120"/>
        <v>0</v>
      </c>
      <c r="DH112" s="23">
        <f t="shared" si="121"/>
        <v>0</v>
      </c>
      <c r="DI112" s="23">
        <f t="shared" si="122"/>
        <v>0</v>
      </c>
      <c r="DJ112" s="23">
        <f t="shared" si="123"/>
        <v>0</v>
      </c>
      <c r="DK112" s="23">
        <f t="shared" si="124"/>
        <v>0</v>
      </c>
      <c r="DL112" s="23">
        <f t="shared" si="125"/>
        <v>0</v>
      </c>
      <c r="DM112" s="23">
        <f t="shared" si="126"/>
        <v>0</v>
      </c>
      <c r="DN112" s="23">
        <f t="shared" si="127"/>
        <v>0</v>
      </c>
      <c r="DO112" s="23">
        <f t="shared" si="128"/>
        <v>0</v>
      </c>
      <c r="DP112" s="23">
        <f t="shared" si="129"/>
        <v>0</v>
      </c>
      <c r="DQ112" s="23">
        <f t="shared" si="130"/>
        <v>0</v>
      </c>
      <c r="DR112" s="23">
        <f t="shared" si="131"/>
        <v>0</v>
      </c>
      <c r="DS112" s="23">
        <f t="shared" si="132"/>
        <v>0</v>
      </c>
      <c r="DT112" s="23">
        <f t="shared" si="133"/>
        <v>0</v>
      </c>
      <c r="DU112" s="23">
        <f t="shared" si="134"/>
        <v>0</v>
      </c>
      <c r="DV112" s="482"/>
      <c r="DW112" s="2" t="str">
        <f t="shared" si="152"/>
        <v>CHARTS &amp; GRAPHS</v>
      </c>
      <c r="DX112" s="43">
        <f t="shared" si="148"/>
        <v>0</v>
      </c>
      <c r="DY112" s="43">
        <f t="shared" si="178"/>
        <v>0</v>
      </c>
      <c r="DZ112" s="43">
        <f t="shared" si="178"/>
        <v>0</v>
      </c>
      <c r="EA112" s="43">
        <f t="shared" si="178"/>
        <v>0</v>
      </c>
      <c r="EB112" s="43">
        <f t="shared" si="178"/>
        <v>0</v>
      </c>
      <c r="EC112" s="43">
        <f t="shared" si="178"/>
        <v>0</v>
      </c>
      <c r="ED112" s="43">
        <f t="shared" si="178"/>
        <v>0</v>
      </c>
      <c r="EE112" s="43">
        <f t="shared" si="178"/>
        <v>0</v>
      </c>
      <c r="EF112" s="43">
        <f t="shared" si="178"/>
        <v>0</v>
      </c>
      <c r="EG112" s="43">
        <f t="shared" si="178"/>
        <v>0</v>
      </c>
      <c r="EH112" s="43">
        <f t="shared" si="178"/>
        <v>0</v>
      </c>
      <c r="EI112" s="43">
        <f t="shared" si="178"/>
        <v>0</v>
      </c>
      <c r="EJ112" s="43">
        <f t="shared" si="178"/>
        <v>0</v>
      </c>
      <c r="EK112" s="43">
        <f t="shared" si="178"/>
        <v>0</v>
      </c>
      <c r="EL112" s="43">
        <f t="shared" si="178"/>
        <v>0</v>
      </c>
      <c r="EM112" s="43">
        <f t="shared" si="178"/>
        <v>0</v>
      </c>
      <c r="EN112" s="43">
        <f t="shared" si="178"/>
        <v>0</v>
      </c>
      <c r="EO112" s="43">
        <f t="shared" si="178"/>
        <v>0</v>
      </c>
      <c r="EP112" s="43">
        <f t="shared" si="178"/>
        <v>0</v>
      </c>
      <c r="EQ112" s="43">
        <f t="shared" si="178"/>
        <v>0</v>
      </c>
      <c r="ER112" s="43">
        <f t="shared" si="178"/>
        <v>0</v>
      </c>
      <c r="ES112" s="43">
        <f t="shared" si="178"/>
        <v>0</v>
      </c>
      <c r="ET112" s="43">
        <f t="shared" si="178"/>
        <v>0</v>
      </c>
      <c r="FA112" s="30"/>
      <c r="FB112" s="458" t="s">
        <v>240</v>
      </c>
      <c r="FC112" s="459"/>
      <c r="FD112" s="460"/>
      <c r="FE112" s="480" t="s">
        <v>242</v>
      </c>
      <c r="FF112" s="481"/>
      <c r="FG112" s="30" t="s">
        <v>254</v>
      </c>
    </row>
    <row r="113" spans="2:163" ht="15" customHeight="1" x14ac:dyDescent="0.45">
      <c r="B113" t="str">
        <f t="shared" si="173"/>
        <v>Broad-Scope</v>
      </c>
      <c r="C113" s="43">
        <f t="shared" ref="C113:Y113" si="187">C29*C$2</f>
        <v>0</v>
      </c>
      <c r="D113" s="43">
        <f t="shared" si="187"/>
        <v>0</v>
      </c>
      <c r="E113" s="43">
        <f t="shared" si="187"/>
        <v>0</v>
      </c>
      <c r="F113" s="43">
        <f t="shared" si="187"/>
        <v>0</v>
      </c>
      <c r="G113" s="43">
        <f t="shared" si="187"/>
        <v>0</v>
      </c>
      <c r="H113" s="43">
        <f t="shared" si="187"/>
        <v>0</v>
      </c>
      <c r="I113" s="43">
        <f t="shared" si="187"/>
        <v>0</v>
      </c>
      <c r="J113" s="43">
        <f t="shared" si="187"/>
        <v>0</v>
      </c>
      <c r="K113" s="43">
        <f t="shared" si="187"/>
        <v>0</v>
      </c>
      <c r="L113" s="43">
        <f t="shared" si="187"/>
        <v>0</v>
      </c>
      <c r="M113" s="43">
        <f t="shared" si="187"/>
        <v>0</v>
      </c>
      <c r="N113" s="43">
        <f t="shared" si="187"/>
        <v>0</v>
      </c>
      <c r="O113" s="43">
        <f t="shared" si="187"/>
        <v>0</v>
      </c>
      <c r="P113" s="43">
        <f t="shared" si="187"/>
        <v>0</v>
      </c>
      <c r="Q113" s="43">
        <f t="shared" si="187"/>
        <v>0</v>
      </c>
      <c r="R113" s="43">
        <f t="shared" si="187"/>
        <v>0</v>
      </c>
      <c r="S113" s="43">
        <f t="shared" si="187"/>
        <v>0</v>
      </c>
      <c r="T113" s="43">
        <f t="shared" si="187"/>
        <v>0</v>
      </c>
      <c r="U113" s="43">
        <f t="shared" si="187"/>
        <v>0</v>
      </c>
      <c r="V113" s="43">
        <f t="shared" si="187"/>
        <v>0</v>
      </c>
      <c r="W113" s="43">
        <f t="shared" si="187"/>
        <v>0</v>
      </c>
      <c r="X113" s="43">
        <f t="shared" si="187"/>
        <v>0</v>
      </c>
      <c r="Y113" s="43">
        <f t="shared" si="187"/>
        <v>0</v>
      </c>
      <c r="Z113" s="482"/>
      <c r="AA113" t="str">
        <f t="shared" si="143"/>
        <v>Rhetoric</v>
      </c>
      <c r="AB113" s="43">
        <f t="shared" ref="AB113:AX113" si="188">AB31*AB$2</f>
        <v>0</v>
      </c>
      <c r="AC113" s="43">
        <f t="shared" si="188"/>
        <v>0</v>
      </c>
      <c r="AD113" s="43">
        <f t="shared" si="188"/>
        <v>0</v>
      </c>
      <c r="AE113" s="43">
        <f t="shared" si="188"/>
        <v>0</v>
      </c>
      <c r="AF113" s="43">
        <f t="shared" si="188"/>
        <v>0</v>
      </c>
      <c r="AG113" s="43">
        <f t="shared" si="188"/>
        <v>0</v>
      </c>
      <c r="AH113" s="43">
        <f t="shared" si="188"/>
        <v>0</v>
      </c>
      <c r="AI113" s="43">
        <f t="shared" si="188"/>
        <v>0</v>
      </c>
      <c r="AJ113" s="43">
        <f t="shared" si="188"/>
        <v>0</v>
      </c>
      <c r="AK113" s="43">
        <f t="shared" si="188"/>
        <v>0</v>
      </c>
      <c r="AL113" s="43">
        <f t="shared" si="188"/>
        <v>0</v>
      </c>
      <c r="AM113" s="43">
        <f t="shared" si="188"/>
        <v>0</v>
      </c>
      <c r="AN113" s="43">
        <f t="shared" si="188"/>
        <v>0</v>
      </c>
      <c r="AO113" s="43">
        <f t="shared" si="188"/>
        <v>0</v>
      </c>
      <c r="AP113" s="43">
        <f t="shared" si="188"/>
        <v>0</v>
      </c>
      <c r="AQ113" s="43">
        <f t="shared" si="188"/>
        <v>0</v>
      </c>
      <c r="AR113" s="43">
        <f t="shared" si="188"/>
        <v>0</v>
      </c>
      <c r="AS113" s="43">
        <f t="shared" si="188"/>
        <v>0</v>
      </c>
      <c r="AT113" s="43">
        <f t="shared" si="188"/>
        <v>0</v>
      </c>
      <c r="AU113" s="43">
        <f t="shared" si="188"/>
        <v>0</v>
      </c>
      <c r="AV113" s="43">
        <f t="shared" si="188"/>
        <v>0</v>
      </c>
      <c r="AW113" s="43">
        <f t="shared" si="188"/>
        <v>0</v>
      </c>
      <c r="AX113" s="43">
        <f t="shared" si="188"/>
        <v>0</v>
      </c>
      <c r="AY113" s="482"/>
      <c r="AZ113" t="str">
        <f t="shared" si="109"/>
        <v>Intersect Points</v>
      </c>
      <c r="BA113" s="23">
        <f>MATH!$CN$7</f>
        <v>0</v>
      </c>
      <c r="BB113" s="23">
        <f>MATH!$CN$88</f>
        <v>0</v>
      </c>
      <c r="BC113" s="23">
        <f>MATH!$CN$169</f>
        <v>0</v>
      </c>
      <c r="BD113" s="23">
        <f>MATH!$CN$250</f>
        <v>0</v>
      </c>
      <c r="BE113" s="23">
        <f>MATH!$CN$331</f>
        <v>0</v>
      </c>
      <c r="BF113" s="23">
        <f>MATH!$CN$412</f>
        <v>0</v>
      </c>
      <c r="BG113" s="23">
        <f>MATH!$CN$493</f>
        <v>0</v>
      </c>
      <c r="BH113" s="23">
        <f>MATH!$CN$574</f>
        <v>0</v>
      </c>
      <c r="BI113" s="23">
        <f>MATH!$CN$655</f>
        <v>0</v>
      </c>
      <c r="BJ113" s="23">
        <f>MATH!$CN$736</f>
        <v>0</v>
      </c>
      <c r="BK113" s="23">
        <f>MATH!$CN$817</f>
        <v>0</v>
      </c>
      <c r="BL113" s="23">
        <f>MATH!$CN$898</f>
        <v>0</v>
      </c>
      <c r="BM113" s="23">
        <f>MATH!$CN$979</f>
        <v>0</v>
      </c>
      <c r="BN113" s="23">
        <f>MATH!$CN$1060</f>
        <v>0</v>
      </c>
      <c r="BO113" s="23">
        <f>MATH!$CN$1141</f>
        <v>0</v>
      </c>
      <c r="BP113" s="23">
        <f>MATH!$CN$1222</f>
        <v>0</v>
      </c>
      <c r="BQ113" s="23">
        <f>MATH!$CN$1303</f>
        <v>0</v>
      </c>
      <c r="BR113" s="23">
        <f>MATH!$CN$1384</f>
        <v>0</v>
      </c>
      <c r="BS113" s="23">
        <f>MATH!$CN$1465</f>
        <v>0</v>
      </c>
      <c r="BT113" s="23">
        <f>MATH!$CN$1546</f>
        <v>0</v>
      </c>
      <c r="BU113" s="23">
        <f>MATH!$CN$1627</f>
        <v>0</v>
      </c>
      <c r="BV113" s="23">
        <f>MATH!$CN$1708</f>
        <v>0</v>
      </c>
      <c r="BW113" s="23">
        <f>MATH!$CN$1789</f>
        <v>0</v>
      </c>
      <c r="BX113" s="482"/>
      <c r="BY113" t="str">
        <f t="shared" si="110"/>
        <v>Intersect Points</v>
      </c>
      <c r="BZ113" s="23">
        <f>MATH!$CN$67</f>
        <v>0</v>
      </c>
      <c r="CA113" s="23">
        <f>MATH!$CN$148</f>
        <v>0</v>
      </c>
      <c r="CB113" s="23">
        <f>MATH!$CN$229</f>
        <v>0</v>
      </c>
      <c r="CC113" s="23">
        <f>MATH!$CN$310</f>
        <v>0</v>
      </c>
      <c r="CD113" s="23">
        <f>MATH!$CN$391</f>
        <v>0</v>
      </c>
      <c r="CE113" s="23">
        <f>MATH!$CN$472</f>
        <v>0</v>
      </c>
      <c r="CF113" s="23">
        <f>MATH!$CN$553</f>
        <v>0</v>
      </c>
      <c r="CG113" s="23">
        <f>MATH!$CN$634</f>
        <v>0</v>
      </c>
      <c r="CH113" s="23">
        <f>MATH!$CN$715</f>
        <v>0</v>
      </c>
      <c r="CI113" s="23">
        <f>MATH!$CN$796</f>
        <v>0</v>
      </c>
      <c r="CJ113" s="23">
        <f>MATH!$CN$877</f>
        <v>0</v>
      </c>
      <c r="CK113" s="23">
        <f>MATH!$CN$958</f>
        <v>0</v>
      </c>
      <c r="CL113" s="23">
        <f>MATH!$CN$1039</f>
        <v>0</v>
      </c>
      <c r="CM113" s="23">
        <f>MATH!$CN$1120</f>
        <v>0</v>
      </c>
      <c r="CN113" s="23">
        <f>MATH!$CN$1201</f>
        <v>0</v>
      </c>
      <c r="CO113" s="23">
        <f>MATH!$CN$1282</f>
        <v>0</v>
      </c>
      <c r="CP113" s="23">
        <f>MATH!$CN$1363</f>
        <v>0</v>
      </c>
      <c r="CQ113" s="23">
        <f>MATH!$CN$1444</f>
        <v>0</v>
      </c>
      <c r="CR113" s="23">
        <f>MATH!$CN$1525</f>
        <v>0</v>
      </c>
      <c r="CS113" s="23">
        <f>MATH!$CN$1606</f>
        <v>0</v>
      </c>
      <c r="CT113" s="23">
        <f>MATH!$CN$1687</f>
        <v>0</v>
      </c>
      <c r="CU113" s="23">
        <f>MATH!$CN$1768</f>
        <v>0</v>
      </c>
      <c r="CV113" s="23">
        <f>MATH!$CN$1849</f>
        <v>0</v>
      </c>
      <c r="CW113" s="482"/>
      <c r="CX113" t="str">
        <f t="shared" si="111"/>
        <v>Intersect Points</v>
      </c>
      <c r="CY113" s="23">
        <f t="shared" si="112"/>
        <v>0</v>
      </c>
      <c r="CZ113" s="23">
        <f t="shared" si="113"/>
        <v>0</v>
      </c>
      <c r="DA113" s="23">
        <f t="shared" si="114"/>
        <v>0</v>
      </c>
      <c r="DB113" s="23">
        <f t="shared" si="115"/>
        <v>0</v>
      </c>
      <c r="DC113" s="23">
        <f t="shared" si="116"/>
        <v>0</v>
      </c>
      <c r="DD113" s="23">
        <f t="shared" si="117"/>
        <v>0</v>
      </c>
      <c r="DE113" s="23">
        <f t="shared" si="118"/>
        <v>0</v>
      </c>
      <c r="DF113" s="23">
        <f t="shared" si="119"/>
        <v>0</v>
      </c>
      <c r="DG113" s="23">
        <f t="shared" si="120"/>
        <v>0</v>
      </c>
      <c r="DH113" s="23">
        <f t="shared" si="121"/>
        <v>0</v>
      </c>
      <c r="DI113" s="23">
        <f t="shared" si="122"/>
        <v>0</v>
      </c>
      <c r="DJ113" s="23">
        <f t="shared" si="123"/>
        <v>0</v>
      </c>
      <c r="DK113" s="23">
        <f t="shared" si="124"/>
        <v>0</v>
      </c>
      <c r="DL113" s="23">
        <f t="shared" si="125"/>
        <v>0</v>
      </c>
      <c r="DM113" s="23">
        <f t="shared" si="126"/>
        <v>0</v>
      </c>
      <c r="DN113" s="23">
        <f t="shared" si="127"/>
        <v>0</v>
      </c>
      <c r="DO113" s="23">
        <f t="shared" si="128"/>
        <v>0</v>
      </c>
      <c r="DP113" s="23">
        <f t="shared" si="129"/>
        <v>0</v>
      </c>
      <c r="DQ113" s="23">
        <f t="shared" si="130"/>
        <v>0</v>
      </c>
      <c r="DR113" s="23">
        <f t="shared" si="131"/>
        <v>0</v>
      </c>
      <c r="DS113" s="23">
        <f t="shared" si="132"/>
        <v>0</v>
      </c>
      <c r="DT113" s="23">
        <f t="shared" si="133"/>
        <v>0</v>
      </c>
      <c r="DU113" s="23">
        <f t="shared" si="134"/>
        <v>0</v>
      </c>
      <c r="DV113" s="482"/>
      <c r="DW113" s="2" t="str">
        <f t="shared" si="152"/>
        <v>EXPERIMENTS</v>
      </c>
      <c r="DX113" s="43">
        <f t="shared" si="148"/>
        <v>0</v>
      </c>
      <c r="DY113" s="43">
        <f t="shared" si="178"/>
        <v>0</v>
      </c>
      <c r="DZ113" s="43">
        <f t="shared" si="178"/>
        <v>0</v>
      </c>
      <c r="EA113" s="43">
        <f t="shared" si="178"/>
        <v>0</v>
      </c>
      <c r="EB113" s="43">
        <f t="shared" si="178"/>
        <v>0</v>
      </c>
      <c r="EC113" s="43">
        <f t="shared" si="178"/>
        <v>0</v>
      </c>
      <c r="ED113" s="43">
        <f t="shared" si="178"/>
        <v>0</v>
      </c>
      <c r="EE113" s="43">
        <f t="shared" si="178"/>
        <v>0</v>
      </c>
      <c r="EF113" s="43">
        <f t="shared" si="178"/>
        <v>0</v>
      </c>
      <c r="EG113" s="43">
        <f t="shared" si="178"/>
        <v>0</v>
      </c>
      <c r="EH113" s="43">
        <f t="shared" si="178"/>
        <v>0</v>
      </c>
      <c r="EI113" s="43">
        <f t="shared" si="178"/>
        <v>0</v>
      </c>
      <c r="EJ113" s="43">
        <f t="shared" si="178"/>
        <v>0</v>
      </c>
      <c r="EK113" s="43">
        <f t="shared" si="178"/>
        <v>0</v>
      </c>
      <c r="EL113" s="43">
        <f t="shared" si="178"/>
        <v>0</v>
      </c>
      <c r="EM113" s="43">
        <f t="shared" si="178"/>
        <v>0</v>
      </c>
      <c r="EN113" s="43">
        <f t="shared" si="178"/>
        <v>0</v>
      </c>
      <c r="EO113" s="43">
        <f t="shared" si="178"/>
        <v>0</v>
      </c>
      <c r="EP113" s="43">
        <f t="shared" si="178"/>
        <v>0</v>
      </c>
      <c r="EQ113" s="43">
        <f t="shared" si="178"/>
        <v>0</v>
      </c>
      <c r="ER113" s="43">
        <f t="shared" si="178"/>
        <v>0</v>
      </c>
      <c r="ES113" s="43">
        <f t="shared" si="178"/>
        <v>0</v>
      </c>
      <c r="ET113" s="43">
        <f t="shared" si="178"/>
        <v>0</v>
      </c>
      <c r="EU113" s="482" t="s">
        <v>279</v>
      </c>
      <c r="FA113" s="75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5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5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26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1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4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76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73"/>
        <v>Entire Passage</v>
      </c>
      <c r="C114" s="43">
        <f t="shared" ref="C114:Y114" si="189">C30*C$2</f>
        <v>0</v>
      </c>
      <c r="D114" s="43">
        <f t="shared" si="189"/>
        <v>0</v>
      </c>
      <c r="E114" s="43">
        <f t="shared" si="189"/>
        <v>0</v>
      </c>
      <c r="F114" s="43">
        <f t="shared" si="189"/>
        <v>0</v>
      </c>
      <c r="G114" s="43">
        <f t="shared" si="189"/>
        <v>0</v>
      </c>
      <c r="H114" s="43">
        <f t="shared" si="189"/>
        <v>0</v>
      </c>
      <c r="I114" s="43">
        <f t="shared" si="189"/>
        <v>0</v>
      </c>
      <c r="J114" s="43">
        <f t="shared" si="189"/>
        <v>0</v>
      </c>
      <c r="K114" s="43">
        <f t="shared" si="189"/>
        <v>0</v>
      </c>
      <c r="L114" s="43">
        <f t="shared" si="189"/>
        <v>0</v>
      </c>
      <c r="M114" s="43">
        <f t="shared" si="189"/>
        <v>0</v>
      </c>
      <c r="N114" s="43">
        <f t="shared" si="189"/>
        <v>0</v>
      </c>
      <c r="O114" s="43">
        <f t="shared" si="189"/>
        <v>0</v>
      </c>
      <c r="P114" s="43">
        <f t="shared" si="189"/>
        <v>0</v>
      </c>
      <c r="Q114" s="43">
        <f t="shared" si="189"/>
        <v>0</v>
      </c>
      <c r="R114" s="43">
        <f t="shared" si="189"/>
        <v>0</v>
      </c>
      <c r="S114" s="43">
        <f t="shared" si="189"/>
        <v>0</v>
      </c>
      <c r="T114" s="43">
        <f t="shared" si="189"/>
        <v>0</v>
      </c>
      <c r="U114" s="43">
        <f t="shared" si="189"/>
        <v>0</v>
      </c>
      <c r="V114" s="43">
        <f t="shared" si="189"/>
        <v>0</v>
      </c>
      <c r="W114" s="43">
        <f t="shared" si="189"/>
        <v>0</v>
      </c>
      <c r="X114" s="43">
        <f t="shared" si="189"/>
        <v>0</v>
      </c>
      <c r="Y114" s="43">
        <f t="shared" si="189"/>
        <v>0</v>
      </c>
      <c r="Z114" s="482"/>
      <c r="AA114" t="str">
        <f t="shared" si="143"/>
        <v>Question's Intent</v>
      </c>
      <c r="AB114" s="43">
        <f t="shared" ref="AB114:AX114" si="190">AB32*AB$2</f>
        <v>0</v>
      </c>
      <c r="AC114" s="43">
        <f t="shared" si="190"/>
        <v>0</v>
      </c>
      <c r="AD114" s="43">
        <f t="shared" si="190"/>
        <v>0</v>
      </c>
      <c r="AE114" s="43">
        <f t="shared" si="190"/>
        <v>0</v>
      </c>
      <c r="AF114" s="43">
        <f t="shared" si="190"/>
        <v>0</v>
      </c>
      <c r="AG114" s="43">
        <f t="shared" si="190"/>
        <v>0</v>
      </c>
      <c r="AH114" s="43">
        <f t="shared" si="190"/>
        <v>0</v>
      </c>
      <c r="AI114" s="43">
        <f t="shared" si="190"/>
        <v>0</v>
      </c>
      <c r="AJ114" s="43">
        <f t="shared" si="190"/>
        <v>0</v>
      </c>
      <c r="AK114" s="43">
        <f t="shared" si="190"/>
        <v>0</v>
      </c>
      <c r="AL114" s="43">
        <f t="shared" si="190"/>
        <v>0</v>
      </c>
      <c r="AM114" s="43">
        <f t="shared" si="190"/>
        <v>0</v>
      </c>
      <c r="AN114" s="43">
        <f t="shared" si="190"/>
        <v>0</v>
      </c>
      <c r="AO114" s="43">
        <f t="shared" si="190"/>
        <v>0</v>
      </c>
      <c r="AP114" s="43">
        <f t="shared" si="190"/>
        <v>0</v>
      </c>
      <c r="AQ114" s="43">
        <f t="shared" si="190"/>
        <v>0</v>
      </c>
      <c r="AR114" s="43">
        <f t="shared" si="190"/>
        <v>0</v>
      </c>
      <c r="AS114" s="43">
        <f t="shared" si="190"/>
        <v>0</v>
      </c>
      <c r="AT114" s="43">
        <f t="shared" si="190"/>
        <v>0</v>
      </c>
      <c r="AU114" s="43">
        <f t="shared" si="190"/>
        <v>0</v>
      </c>
      <c r="AV114" s="43">
        <f t="shared" si="190"/>
        <v>0</v>
      </c>
      <c r="AW114" s="43">
        <f t="shared" si="190"/>
        <v>0</v>
      </c>
      <c r="AX114" s="43">
        <f t="shared" si="190"/>
        <v>0</v>
      </c>
      <c r="AY114" s="482"/>
      <c r="AZ114" t="str">
        <f t="shared" si="109"/>
        <v>Linear Equations</v>
      </c>
      <c r="BA114" s="23">
        <f>MATH!$CO$7</f>
        <v>0</v>
      </c>
      <c r="BB114" s="23">
        <f>MATH!$CO$88</f>
        <v>0</v>
      </c>
      <c r="BC114" s="23">
        <f>MATH!$CO$169</f>
        <v>0</v>
      </c>
      <c r="BD114" s="23">
        <f>MATH!$CO$250</f>
        <v>0</v>
      </c>
      <c r="BE114" s="23">
        <f>MATH!$CO$331</f>
        <v>0</v>
      </c>
      <c r="BF114" s="23">
        <f>MATH!$CO$412</f>
        <v>0</v>
      </c>
      <c r="BG114" s="23">
        <f>MATH!$CO$493</f>
        <v>0</v>
      </c>
      <c r="BH114" s="23">
        <f>MATH!$CO$574</f>
        <v>0</v>
      </c>
      <c r="BI114" s="23">
        <f>MATH!$CO$655</f>
        <v>0</v>
      </c>
      <c r="BJ114" s="23">
        <f>MATH!$CO$736</f>
        <v>0</v>
      </c>
      <c r="BK114" s="23">
        <f>MATH!$CO$817</f>
        <v>0</v>
      </c>
      <c r="BL114" s="23">
        <f>MATH!$CO$898</f>
        <v>0</v>
      </c>
      <c r="BM114" s="23">
        <f>MATH!$CO$979</f>
        <v>0</v>
      </c>
      <c r="BN114" s="23">
        <f>MATH!$CO$1060</f>
        <v>0</v>
      </c>
      <c r="BO114" s="23">
        <f>MATH!$CO$1141</f>
        <v>0</v>
      </c>
      <c r="BP114" s="23">
        <f>MATH!$CO$1222</f>
        <v>0</v>
      </c>
      <c r="BQ114" s="23">
        <f>MATH!$CO$1303</f>
        <v>0</v>
      </c>
      <c r="BR114" s="23">
        <f>MATH!$CO$1384</f>
        <v>0</v>
      </c>
      <c r="BS114" s="23">
        <f>MATH!$CO$1465</f>
        <v>0</v>
      </c>
      <c r="BT114" s="23">
        <f>MATH!$CO$1546</f>
        <v>0</v>
      </c>
      <c r="BU114" s="23">
        <f>MATH!$CO$1627</f>
        <v>0</v>
      </c>
      <c r="BV114" s="23">
        <f>MATH!$CO$1708</f>
        <v>0</v>
      </c>
      <c r="BW114" s="23">
        <f>MATH!$CO$1789</f>
        <v>0</v>
      </c>
      <c r="BX114" s="482"/>
      <c r="BY114" t="str">
        <f t="shared" si="110"/>
        <v>Linear Equations</v>
      </c>
      <c r="BZ114" s="23">
        <f>MATH!$CO$67</f>
        <v>0</v>
      </c>
      <c r="CA114" s="23">
        <f>MATH!$CO$148</f>
        <v>0</v>
      </c>
      <c r="CB114" s="23">
        <f>MATH!$CO$229</f>
        <v>0</v>
      </c>
      <c r="CC114" s="23">
        <f>MATH!$CO$310</f>
        <v>0</v>
      </c>
      <c r="CD114" s="23">
        <f>MATH!$CO$391</f>
        <v>0</v>
      </c>
      <c r="CE114" s="23">
        <f>MATH!$CO$472</f>
        <v>0</v>
      </c>
      <c r="CF114" s="23">
        <f>MATH!$CO$553</f>
        <v>0</v>
      </c>
      <c r="CG114" s="23">
        <f>MATH!$CO$634</f>
        <v>0</v>
      </c>
      <c r="CH114" s="23">
        <f>MATH!$CO$715</f>
        <v>0</v>
      </c>
      <c r="CI114" s="23">
        <f>MATH!$CO$796</f>
        <v>0</v>
      </c>
      <c r="CJ114" s="23">
        <f>MATH!$CO$877</f>
        <v>0</v>
      </c>
      <c r="CK114" s="23">
        <f>MATH!$CO$958</f>
        <v>0</v>
      </c>
      <c r="CL114" s="23">
        <f>MATH!$CO$1039</f>
        <v>0</v>
      </c>
      <c r="CM114" s="23">
        <f>MATH!$CO$1120</f>
        <v>0</v>
      </c>
      <c r="CN114" s="23">
        <f>MATH!$CO$1201</f>
        <v>0</v>
      </c>
      <c r="CO114" s="23">
        <f>MATH!$CO$1282</f>
        <v>0</v>
      </c>
      <c r="CP114" s="23">
        <f>MATH!$CO$1363</f>
        <v>0</v>
      </c>
      <c r="CQ114" s="23">
        <f>MATH!$CO$1444</f>
        <v>0</v>
      </c>
      <c r="CR114" s="23">
        <f>MATH!$CO$1525</f>
        <v>0</v>
      </c>
      <c r="CS114" s="23">
        <f>MATH!$CO$1606</f>
        <v>0</v>
      </c>
      <c r="CT114" s="23">
        <f>MATH!$CO$1687</f>
        <v>0</v>
      </c>
      <c r="CU114" s="23">
        <f>MATH!$CO$1768</f>
        <v>0</v>
      </c>
      <c r="CV114" s="23">
        <f>MATH!$CO$1849</f>
        <v>0</v>
      </c>
      <c r="CW114" s="482"/>
      <c r="CX114" t="str">
        <f t="shared" si="111"/>
        <v>Linear Equations</v>
      </c>
      <c r="CY114" s="23">
        <f t="shared" si="112"/>
        <v>0</v>
      </c>
      <c r="CZ114" s="23">
        <f t="shared" si="113"/>
        <v>0</v>
      </c>
      <c r="DA114" s="23">
        <f t="shared" si="114"/>
        <v>0</v>
      </c>
      <c r="DB114" s="23">
        <f t="shared" si="115"/>
        <v>0</v>
      </c>
      <c r="DC114" s="23">
        <f t="shared" si="116"/>
        <v>0</v>
      </c>
      <c r="DD114" s="23">
        <f t="shared" si="117"/>
        <v>0</v>
      </c>
      <c r="DE114" s="23">
        <f t="shared" si="118"/>
        <v>0</v>
      </c>
      <c r="DF114" s="23">
        <f t="shared" si="119"/>
        <v>0</v>
      </c>
      <c r="DG114" s="23">
        <f t="shared" si="120"/>
        <v>0</v>
      </c>
      <c r="DH114" s="23">
        <f t="shared" si="121"/>
        <v>0</v>
      </c>
      <c r="DI114" s="23">
        <f t="shared" si="122"/>
        <v>0</v>
      </c>
      <c r="DJ114" s="23">
        <f t="shared" si="123"/>
        <v>0</v>
      </c>
      <c r="DK114" s="23">
        <f t="shared" si="124"/>
        <v>0</v>
      </c>
      <c r="DL114" s="23">
        <f t="shared" si="125"/>
        <v>0</v>
      </c>
      <c r="DM114" s="23">
        <f t="shared" si="126"/>
        <v>0</v>
      </c>
      <c r="DN114" s="23">
        <f t="shared" si="127"/>
        <v>0</v>
      </c>
      <c r="DO114" s="23">
        <f t="shared" si="128"/>
        <v>0</v>
      </c>
      <c r="DP114" s="23">
        <f t="shared" si="129"/>
        <v>0</v>
      </c>
      <c r="DQ114" s="23">
        <f t="shared" si="130"/>
        <v>0</v>
      </c>
      <c r="DR114" s="23">
        <f t="shared" si="131"/>
        <v>0</v>
      </c>
      <c r="DS114" s="23">
        <f t="shared" si="132"/>
        <v>0</v>
      </c>
      <c r="DT114" s="23">
        <f t="shared" si="133"/>
        <v>0</v>
      </c>
      <c r="DU114" s="23">
        <f t="shared" si="134"/>
        <v>0</v>
      </c>
      <c r="DV114" s="482"/>
      <c r="DW114" s="2" t="str">
        <f t="shared" si="152"/>
        <v>Experimental Design</v>
      </c>
      <c r="DX114" s="43">
        <f t="shared" si="148"/>
        <v>0</v>
      </c>
      <c r="DY114" s="43">
        <f t="shared" si="178"/>
        <v>0</v>
      </c>
      <c r="DZ114" s="43">
        <f t="shared" si="178"/>
        <v>0</v>
      </c>
      <c r="EA114" s="43">
        <f t="shared" si="178"/>
        <v>0</v>
      </c>
      <c r="EB114" s="43">
        <f t="shared" si="178"/>
        <v>0</v>
      </c>
      <c r="EC114" s="43">
        <f t="shared" si="178"/>
        <v>0</v>
      </c>
      <c r="ED114" s="43">
        <f t="shared" si="178"/>
        <v>0</v>
      </c>
      <c r="EE114" s="43">
        <f t="shared" si="178"/>
        <v>0</v>
      </c>
      <c r="EF114" s="43">
        <f t="shared" si="178"/>
        <v>0</v>
      </c>
      <c r="EG114" s="43">
        <f t="shared" si="178"/>
        <v>0</v>
      </c>
      <c r="EH114" s="43">
        <f t="shared" si="178"/>
        <v>0</v>
      </c>
      <c r="EI114" s="43">
        <f t="shared" si="178"/>
        <v>0</v>
      </c>
      <c r="EJ114" s="43">
        <f t="shared" si="178"/>
        <v>0</v>
      </c>
      <c r="EK114" s="43">
        <f t="shared" si="178"/>
        <v>0</v>
      </c>
      <c r="EL114" s="43">
        <f t="shared" si="178"/>
        <v>0</v>
      </c>
      <c r="EM114" s="43">
        <f t="shared" si="178"/>
        <v>0</v>
      </c>
      <c r="EN114" s="43">
        <f t="shared" si="178"/>
        <v>0</v>
      </c>
      <c r="EO114" s="43">
        <f t="shared" si="178"/>
        <v>0</v>
      </c>
      <c r="EP114" s="43">
        <f t="shared" si="178"/>
        <v>0</v>
      </c>
      <c r="EQ114" s="43">
        <f t="shared" si="178"/>
        <v>0</v>
      </c>
      <c r="ER114" s="43">
        <f t="shared" si="178"/>
        <v>0</v>
      </c>
      <c r="ES114" s="43">
        <f t="shared" si="178"/>
        <v>0</v>
      </c>
      <c r="ET114" s="43">
        <f t="shared" si="178"/>
        <v>0</v>
      </c>
      <c r="EU114" s="482"/>
      <c r="FA114" s="77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5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5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27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1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4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76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73"/>
        <v>General Theme</v>
      </c>
      <c r="C115" s="43">
        <f t="shared" ref="C115:Y115" si="191">C31*C$2</f>
        <v>0</v>
      </c>
      <c r="D115" s="43">
        <f t="shared" si="191"/>
        <v>0</v>
      </c>
      <c r="E115" s="43">
        <f t="shared" si="191"/>
        <v>0</v>
      </c>
      <c r="F115" s="43">
        <f t="shared" si="191"/>
        <v>0</v>
      </c>
      <c r="G115" s="43">
        <f t="shared" si="191"/>
        <v>0</v>
      </c>
      <c r="H115" s="43">
        <f t="shared" si="191"/>
        <v>0</v>
      </c>
      <c r="I115" s="43">
        <f t="shared" si="191"/>
        <v>0</v>
      </c>
      <c r="J115" s="43">
        <f t="shared" si="191"/>
        <v>0</v>
      </c>
      <c r="K115" s="43">
        <f t="shared" si="191"/>
        <v>0</v>
      </c>
      <c r="L115" s="43">
        <f t="shared" si="191"/>
        <v>0</v>
      </c>
      <c r="M115" s="43">
        <f t="shared" si="191"/>
        <v>0</v>
      </c>
      <c r="N115" s="43">
        <f t="shared" si="191"/>
        <v>0</v>
      </c>
      <c r="O115" s="43">
        <f t="shared" si="191"/>
        <v>0</v>
      </c>
      <c r="P115" s="43">
        <f t="shared" si="191"/>
        <v>0</v>
      </c>
      <c r="Q115" s="43">
        <f t="shared" si="191"/>
        <v>0</v>
      </c>
      <c r="R115" s="43">
        <f t="shared" si="191"/>
        <v>0</v>
      </c>
      <c r="S115" s="43">
        <f t="shared" si="191"/>
        <v>0</v>
      </c>
      <c r="T115" s="43">
        <f t="shared" si="191"/>
        <v>0</v>
      </c>
      <c r="U115" s="43">
        <f t="shared" si="191"/>
        <v>0</v>
      </c>
      <c r="V115" s="43">
        <f t="shared" si="191"/>
        <v>0</v>
      </c>
      <c r="W115" s="43">
        <f t="shared" si="191"/>
        <v>0</v>
      </c>
      <c r="X115" s="43">
        <f t="shared" si="191"/>
        <v>0</v>
      </c>
      <c r="Y115" s="43">
        <f t="shared" si="191"/>
        <v>0</v>
      </c>
      <c r="Z115" s="482"/>
      <c r="AA115" t="str">
        <f t="shared" si="143"/>
        <v>Passage's Intent</v>
      </c>
      <c r="AB115" s="43">
        <f t="shared" ref="AB115:AX115" si="192">AB33*AB$2</f>
        <v>0</v>
      </c>
      <c r="AC115" s="43">
        <f t="shared" si="192"/>
        <v>0</v>
      </c>
      <c r="AD115" s="43">
        <f t="shared" si="192"/>
        <v>0</v>
      </c>
      <c r="AE115" s="43">
        <f t="shared" si="192"/>
        <v>0</v>
      </c>
      <c r="AF115" s="43">
        <f t="shared" si="192"/>
        <v>0</v>
      </c>
      <c r="AG115" s="43">
        <f t="shared" si="192"/>
        <v>0</v>
      </c>
      <c r="AH115" s="43">
        <f t="shared" si="192"/>
        <v>0</v>
      </c>
      <c r="AI115" s="43">
        <f t="shared" si="192"/>
        <v>0</v>
      </c>
      <c r="AJ115" s="43">
        <f t="shared" si="192"/>
        <v>0</v>
      </c>
      <c r="AK115" s="43">
        <f t="shared" si="192"/>
        <v>0</v>
      </c>
      <c r="AL115" s="43">
        <f t="shared" si="192"/>
        <v>0</v>
      </c>
      <c r="AM115" s="43">
        <f t="shared" si="192"/>
        <v>0</v>
      </c>
      <c r="AN115" s="43">
        <f t="shared" si="192"/>
        <v>0</v>
      </c>
      <c r="AO115" s="43">
        <f t="shared" si="192"/>
        <v>0</v>
      </c>
      <c r="AP115" s="43">
        <f t="shared" si="192"/>
        <v>0</v>
      </c>
      <c r="AQ115" s="43">
        <f t="shared" si="192"/>
        <v>0</v>
      </c>
      <c r="AR115" s="43">
        <f t="shared" si="192"/>
        <v>0</v>
      </c>
      <c r="AS115" s="43">
        <f t="shared" si="192"/>
        <v>0</v>
      </c>
      <c r="AT115" s="43">
        <f t="shared" si="192"/>
        <v>0</v>
      </c>
      <c r="AU115" s="43">
        <f t="shared" si="192"/>
        <v>0</v>
      </c>
      <c r="AV115" s="43">
        <f t="shared" si="192"/>
        <v>0</v>
      </c>
      <c r="AW115" s="43">
        <f t="shared" si="192"/>
        <v>0</v>
      </c>
      <c r="AX115" s="43">
        <f t="shared" si="192"/>
        <v>0</v>
      </c>
      <c r="AY115" s="482"/>
      <c r="AZ115" t="str">
        <f t="shared" si="109"/>
        <v>Slope</v>
      </c>
      <c r="BA115" s="23">
        <f>MATH!$CP$7</f>
        <v>0</v>
      </c>
      <c r="BB115" s="23">
        <f>MATH!$CP$88</f>
        <v>0</v>
      </c>
      <c r="BC115" s="23">
        <f>MATH!$CP$169</f>
        <v>0</v>
      </c>
      <c r="BD115" s="23">
        <f>MATH!$CP$250</f>
        <v>0</v>
      </c>
      <c r="BE115" s="23">
        <f>MATH!$CP$331</f>
        <v>0</v>
      </c>
      <c r="BF115" s="23">
        <f>MATH!$CP$412</f>
        <v>0</v>
      </c>
      <c r="BG115" s="23">
        <f>MATH!$CP$493</f>
        <v>0</v>
      </c>
      <c r="BH115" s="23">
        <f>MATH!$CP$574</f>
        <v>0</v>
      </c>
      <c r="BI115" s="23">
        <f>MATH!$CP$655</f>
        <v>0</v>
      </c>
      <c r="BJ115" s="23">
        <f>MATH!$CP$736</f>
        <v>0</v>
      </c>
      <c r="BK115" s="23">
        <f>MATH!$CP$817</f>
        <v>0</v>
      </c>
      <c r="BL115" s="23">
        <f>MATH!$CP$898</f>
        <v>0</v>
      </c>
      <c r="BM115" s="23">
        <f>MATH!$CP$979</f>
        <v>0</v>
      </c>
      <c r="BN115" s="23">
        <f>MATH!$CP$1060</f>
        <v>0</v>
      </c>
      <c r="BO115" s="23">
        <f>MATH!$CP$1141</f>
        <v>0</v>
      </c>
      <c r="BP115" s="23">
        <f>MATH!$CP$1222</f>
        <v>0</v>
      </c>
      <c r="BQ115" s="23">
        <f>MATH!$CP$1303</f>
        <v>0</v>
      </c>
      <c r="BR115" s="23">
        <f>MATH!$CP$1384</f>
        <v>0</v>
      </c>
      <c r="BS115" s="23">
        <f>MATH!$CP$1465</f>
        <v>0</v>
      </c>
      <c r="BT115" s="23">
        <f>MATH!$CP$1546</f>
        <v>0</v>
      </c>
      <c r="BU115" s="23">
        <f>MATH!$CP$1627</f>
        <v>0</v>
      </c>
      <c r="BV115" s="23">
        <f>MATH!$CP$1708</f>
        <v>0</v>
      </c>
      <c r="BW115" s="23">
        <f>MATH!$CP$1789</f>
        <v>0</v>
      </c>
      <c r="BX115" s="482"/>
      <c r="BY115" t="str">
        <f t="shared" si="110"/>
        <v>Slope</v>
      </c>
      <c r="BZ115" s="23">
        <f>MATH!$CP$67</f>
        <v>0</v>
      </c>
      <c r="CA115" s="23">
        <f>MATH!$CP$148</f>
        <v>0</v>
      </c>
      <c r="CB115" s="23">
        <f>MATH!$CP$229</f>
        <v>0</v>
      </c>
      <c r="CC115" s="23">
        <f>MATH!$CP$310</f>
        <v>0</v>
      </c>
      <c r="CD115" s="23">
        <f>MATH!$CP$391</f>
        <v>0</v>
      </c>
      <c r="CE115" s="23">
        <f>MATH!$CP$472</f>
        <v>0</v>
      </c>
      <c r="CF115" s="23">
        <f>MATH!$CP$553</f>
        <v>0</v>
      </c>
      <c r="CG115" s="23">
        <f>MATH!$CP$634</f>
        <v>0</v>
      </c>
      <c r="CH115" s="23">
        <f>MATH!$CP$715</f>
        <v>0</v>
      </c>
      <c r="CI115" s="23">
        <f>MATH!$CP$796</f>
        <v>0</v>
      </c>
      <c r="CJ115" s="23">
        <f>MATH!$CP$877</f>
        <v>0</v>
      </c>
      <c r="CK115" s="23">
        <f>MATH!$CP$958</f>
        <v>0</v>
      </c>
      <c r="CL115" s="23">
        <f>MATH!$CP$1039</f>
        <v>0</v>
      </c>
      <c r="CM115" s="23">
        <f>MATH!$CP$1120</f>
        <v>0</v>
      </c>
      <c r="CN115" s="23">
        <f>MATH!$CP$1201</f>
        <v>0</v>
      </c>
      <c r="CO115" s="23">
        <f>MATH!$CP$1282</f>
        <v>0</v>
      </c>
      <c r="CP115" s="23">
        <f>MATH!$CP$1363</f>
        <v>0</v>
      </c>
      <c r="CQ115" s="23">
        <f>MATH!$CP$1444</f>
        <v>0</v>
      </c>
      <c r="CR115" s="23">
        <f>MATH!$CP$1525</f>
        <v>0</v>
      </c>
      <c r="CS115" s="23">
        <f>MATH!$CP$1606</f>
        <v>0</v>
      </c>
      <c r="CT115" s="23">
        <f>MATH!$CP$1687</f>
        <v>0</v>
      </c>
      <c r="CU115" s="23">
        <f>MATH!$CP$1768</f>
        <v>0</v>
      </c>
      <c r="CV115" s="23">
        <f>MATH!$CP$1849</f>
        <v>0</v>
      </c>
      <c r="CW115" s="482"/>
      <c r="CX115" t="str">
        <f t="shared" si="111"/>
        <v>Slope</v>
      </c>
      <c r="CY115" s="23">
        <f t="shared" si="112"/>
        <v>0</v>
      </c>
      <c r="CZ115" s="23">
        <f t="shared" si="113"/>
        <v>0</v>
      </c>
      <c r="DA115" s="23">
        <f t="shared" si="114"/>
        <v>0</v>
      </c>
      <c r="DB115" s="23">
        <f t="shared" si="115"/>
        <v>0</v>
      </c>
      <c r="DC115" s="23">
        <f t="shared" si="116"/>
        <v>0</v>
      </c>
      <c r="DD115" s="23">
        <f t="shared" si="117"/>
        <v>0</v>
      </c>
      <c r="DE115" s="23">
        <f t="shared" si="118"/>
        <v>0</v>
      </c>
      <c r="DF115" s="23">
        <f t="shared" si="119"/>
        <v>0</v>
      </c>
      <c r="DG115" s="23">
        <f t="shared" si="120"/>
        <v>0</v>
      </c>
      <c r="DH115" s="23">
        <f t="shared" si="121"/>
        <v>0</v>
      </c>
      <c r="DI115" s="23">
        <f t="shared" si="122"/>
        <v>0</v>
      </c>
      <c r="DJ115" s="23">
        <f t="shared" si="123"/>
        <v>0</v>
      </c>
      <c r="DK115" s="23">
        <f t="shared" si="124"/>
        <v>0</v>
      </c>
      <c r="DL115" s="23">
        <f t="shared" si="125"/>
        <v>0</v>
      </c>
      <c r="DM115" s="23">
        <f t="shared" si="126"/>
        <v>0</v>
      </c>
      <c r="DN115" s="23">
        <f t="shared" si="127"/>
        <v>0</v>
      </c>
      <c r="DO115" s="23">
        <f t="shared" si="128"/>
        <v>0</v>
      </c>
      <c r="DP115" s="23">
        <f t="shared" si="129"/>
        <v>0</v>
      </c>
      <c r="DQ115" s="23">
        <f t="shared" si="130"/>
        <v>0</v>
      </c>
      <c r="DR115" s="23">
        <f t="shared" si="131"/>
        <v>0</v>
      </c>
      <c r="DS115" s="23">
        <f t="shared" si="132"/>
        <v>0</v>
      </c>
      <c r="DT115" s="23">
        <f t="shared" si="133"/>
        <v>0</v>
      </c>
      <c r="DU115" s="23">
        <f t="shared" si="134"/>
        <v>0</v>
      </c>
      <c r="DV115" s="482"/>
      <c r="DW115" s="2" t="str">
        <f t="shared" si="152"/>
        <v>Hypothetical Experiment</v>
      </c>
      <c r="DX115" s="43">
        <f t="shared" si="148"/>
        <v>0</v>
      </c>
      <c r="DY115" s="43">
        <f t="shared" si="178"/>
        <v>0</v>
      </c>
      <c r="DZ115" s="43">
        <f t="shared" si="178"/>
        <v>0</v>
      </c>
      <c r="EA115" s="43">
        <f t="shared" si="178"/>
        <v>0</v>
      </c>
      <c r="EB115" s="43">
        <f t="shared" si="178"/>
        <v>0</v>
      </c>
      <c r="EC115" s="43">
        <f t="shared" si="178"/>
        <v>0</v>
      </c>
      <c r="ED115" s="43">
        <f t="shared" si="178"/>
        <v>0</v>
      </c>
      <c r="EE115" s="43">
        <f t="shared" si="178"/>
        <v>0</v>
      </c>
      <c r="EF115" s="43">
        <f t="shared" si="178"/>
        <v>0</v>
      </c>
      <c r="EG115" s="43">
        <f t="shared" si="178"/>
        <v>0</v>
      </c>
      <c r="EH115" s="43">
        <f t="shared" si="178"/>
        <v>0</v>
      </c>
      <c r="EI115" s="43">
        <f t="shared" si="178"/>
        <v>0</v>
      </c>
      <c r="EJ115" s="43">
        <f t="shared" si="178"/>
        <v>0</v>
      </c>
      <c r="EK115" s="43">
        <f t="shared" si="178"/>
        <v>0</v>
      </c>
      <c r="EL115" s="43">
        <f t="shared" si="178"/>
        <v>0</v>
      </c>
      <c r="EM115" s="43">
        <f t="shared" si="178"/>
        <v>0</v>
      </c>
      <c r="EN115" s="43">
        <f t="shared" si="178"/>
        <v>0</v>
      </c>
      <c r="EO115" s="43">
        <f t="shared" si="178"/>
        <v>0</v>
      </c>
      <c r="EP115" s="43">
        <f t="shared" si="178"/>
        <v>0</v>
      </c>
      <c r="EQ115" s="43">
        <f t="shared" si="178"/>
        <v>0</v>
      </c>
      <c r="ER115" s="43">
        <f t="shared" si="178"/>
        <v>0</v>
      </c>
      <c r="ES115" s="43">
        <f t="shared" si="178"/>
        <v>0</v>
      </c>
      <c r="ET115" s="43">
        <f t="shared" si="178"/>
        <v>0</v>
      </c>
      <c r="EU115" s="482"/>
      <c r="FA115" s="77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5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5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27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1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4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76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73"/>
        <v>Lines / Paragraph</v>
      </c>
      <c r="C116" s="43">
        <f t="shared" ref="C116:Y116" si="193">C32*C$2</f>
        <v>0</v>
      </c>
      <c r="D116" s="43">
        <f t="shared" si="193"/>
        <v>0</v>
      </c>
      <c r="E116" s="43">
        <f t="shared" si="193"/>
        <v>0</v>
      </c>
      <c r="F116" s="43">
        <f t="shared" si="193"/>
        <v>0</v>
      </c>
      <c r="G116" s="43">
        <f t="shared" si="193"/>
        <v>0</v>
      </c>
      <c r="H116" s="43">
        <f t="shared" si="193"/>
        <v>0</v>
      </c>
      <c r="I116" s="43">
        <f t="shared" si="193"/>
        <v>0</v>
      </c>
      <c r="J116" s="43">
        <f t="shared" si="193"/>
        <v>0</v>
      </c>
      <c r="K116" s="43">
        <f t="shared" si="193"/>
        <v>0</v>
      </c>
      <c r="L116" s="43">
        <f t="shared" si="193"/>
        <v>0</v>
      </c>
      <c r="M116" s="43">
        <f t="shared" si="193"/>
        <v>0</v>
      </c>
      <c r="N116" s="43">
        <f t="shared" si="193"/>
        <v>0</v>
      </c>
      <c r="O116" s="43">
        <f t="shared" si="193"/>
        <v>0</v>
      </c>
      <c r="P116" s="43">
        <f t="shared" si="193"/>
        <v>0</v>
      </c>
      <c r="Q116" s="43">
        <f t="shared" si="193"/>
        <v>0</v>
      </c>
      <c r="R116" s="43">
        <f t="shared" si="193"/>
        <v>0</v>
      </c>
      <c r="S116" s="43">
        <f t="shared" si="193"/>
        <v>0</v>
      </c>
      <c r="T116" s="43">
        <f t="shared" si="193"/>
        <v>0</v>
      </c>
      <c r="U116" s="43">
        <f t="shared" si="193"/>
        <v>0</v>
      </c>
      <c r="V116" s="43">
        <f t="shared" si="193"/>
        <v>0</v>
      </c>
      <c r="W116" s="43">
        <f t="shared" si="193"/>
        <v>0</v>
      </c>
      <c r="X116" s="43">
        <f t="shared" si="193"/>
        <v>0</v>
      </c>
      <c r="Y116" s="43">
        <f t="shared" si="193"/>
        <v>0</v>
      </c>
      <c r="Z116" s="482"/>
      <c r="AA116" t="str">
        <f t="shared" si="143"/>
        <v>Delete or Add</v>
      </c>
      <c r="AB116" s="43">
        <f t="shared" ref="AB116:AX116" si="194">AB34*AB$2</f>
        <v>0</v>
      </c>
      <c r="AC116" s="43">
        <f t="shared" si="194"/>
        <v>0</v>
      </c>
      <c r="AD116" s="43">
        <f t="shared" si="194"/>
        <v>0</v>
      </c>
      <c r="AE116" s="43">
        <f t="shared" si="194"/>
        <v>0</v>
      </c>
      <c r="AF116" s="43">
        <f t="shared" si="194"/>
        <v>0</v>
      </c>
      <c r="AG116" s="43">
        <f t="shared" si="194"/>
        <v>0</v>
      </c>
      <c r="AH116" s="43">
        <f t="shared" si="194"/>
        <v>0</v>
      </c>
      <c r="AI116" s="43">
        <f t="shared" si="194"/>
        <v>0</v>
      </c>
      <c r="AJ116" s="43">
        <f t="shared" si="194"/>
        <v>0</v>
      </c>
      <c r="AK116" s="43">
        <f t="shared" si="194"/>
        <v>0</v>
      </c>
      <c r="AL116" s="43">
        <f t="shared" si="194"/>
        <v>0</v>
      </c>
      <c r="AM116" s="43">
        <f t="shared" si="194"/>
        <v>0</v>
      </c>
      <c r="AN116" s="43">
        <f t="shared" si="194"/>
        <v>0</v>
      </c>
      <c r="AO116" s="43">
        <f t="shared" si="194"/>
        <v>0</v>
      </c>
      <c r="AP116" s="43">
        <f t="shared" si="194"/>
        <v>0</v>
      </c>
      <c r="AQ116" s="43">
        <f t="shared" si="194"/>
        <v>0</v>
      </c>
      <c r="AR116" s="43">
        <f t="shared" si="194"/>
        <v>0</v>
      </c>
      <c r="AS116" s="43">
        <f t="shared" si="194"/>
        <v>0</v>
      </c>
      <c r="AT116" s="43">
        <f t="shared" si="194"/>
        <v>0</v>
      </c>
      <c r="AU116" s="43">
        <f t="shared" si="194"/>
        <v>0</v>
      </c>
      <c r="AV116" s="43">
        <f t="shared" si="194"/>
        <v>0</v>
      </c>
      <c r="AW116" s="43">
        <f t="shared" si="194"/>
        <v>0</v>
      </c>
      <c r="AX116" s="43">
        <f t="shared" si="194"/>
        <v>0</v>
      </c>
      <c r="AY116" s="482"/>
      <c r="AZ116" t="str">
        <f t="shared" si="109"/>
        <v>Cartesian Coordinates</v>
      </c>
      <c r="BA116" s="23">
        <f>MATH!$CQ$7</f>
        <v>0</v>
      </c>
      <c r="BB116" s="23">
        <f>MATH!$CQ$88</f>
        <v>0</v>
      </c>
      <c r="BC116" s="23">
        <f>MATH!$CQ$169</f>
        <v>0</v>
      </c>
      <c r="BD116" s="23">
        <f>MATH!$CQ$250</f>
        <v>0</v>
      </c>
      <c r="BE116" s="23">
        <f>MATH!$CQ$331</f>
        <v>0</v>
      </c>
      <c r="BF116" s="23">
        <f>MATH!$CQ$412</f>
        <v>0</v>
      </c>
      <c r="BG116" s="23">
        <f>MATH!$CQ$493</f>
        <v>0</v>
      </c>
      <c r="BH116" s="23">
        <f>MATH!$CQ$574</f>
        <v>0</v>
      </c>
      <c r="BI116" s="23">
        <f>MATH!$CQ$655</f>
        <v>0</v>
      </c>
      <c r="BJ116" s="23">
        <f>MATH!$CQ$736</f>
        <v>0</v>
      </c>
      <c r="BK116" s="23">
        <f>MATH!$CQ$817</f>
        <v>0</v>
      </c>
      <c r="BL116" s="23">
        <f>MATH!$CQ$898</f>
        <v>0</v>
      </c>
      <c r="BM116" s="23">
        <f>MATH!$CQ$979</f>
        <v>0</v>
      </c>
      <c r="BN116" s="23">
        <f>MATH!$CQ$1060</f>
        <v>0</v>
      </c>
      <c r="BO116" s="23">
        <f>MATH!$CQ$1141</f>
        <v>0</v>
      </c>
      <c r="BP116" s="23">
        <f>MATH!$CQ$1222</f>
        <v>0</v>
      </c>
      <c r="BQ116" s="23">
        <f>MATH!$CQ$1303</f>
        <v>0</v>
      </c>
      <c r="BR116" s="23">
        <f>MATH!$CQ$1384</f>
        <v>0</v>
      </c>
      <c r="BS116" s="23">
        <f>MATH!$CQ$1465</f>
        <v>0</v>
      </c>
      <c r="BT116" s="23">
        <f>MATH!$CQ$1546</f>
        <v>0</v>
      </c>
      <c r="BU116" s="23">
        <f>MATH!$CQ$1627</f>
        <v>0</v>
      </c>
      <c r="BV116" s="23">
        <f>MATH!$CQ$1708</f>
        <v>0</v>
      </c>
      <c r="BW116" s="23">
        <f>MATH!$CQ$1789</f>
        <v>0</v>
      </c>
      <c r="BX116" s="482"/>
      <c r="BY116" t="str">
        <f t="shared" si="110"/>
        <v>Cartesian Coordinates</v>
      </c>
      <c r="BZ116" s="23">
        <f>MATH!$CQ$67</f>
        <v>0</v>
      </c>
      <c r="CA116" s="23">
        <f>MATH!$CQ$148</f>
        <v>0</v>
      </c>
      <c r="CB116" s="23">
        <f>MATH!$CQ$229</f>
        <v>0</v>
      </c>
      <c r="CC116" s="23">
        <f>MATH!$CQ$310</f>
        <v>0</v>
      </c>
      <c r="CD116" s="23">
        <f>MATH!$CQ$391</f>
        <v>0</v>
      </c>
      <c r="CE116" s="23">
        <f>MATH!$CQ$472</f>
        <v>0</v>
      </c>
      <c r="CF116" s="23">
        <f>MATH!$CQ$553</f>
        <v>0</v>
      </c>
      <c r="CG116" s="23">
        <f>MATH!$CQ$634</f>
        <v>0</v>
      </c>
      <c r="CH116" s="23">
        <f>MATH!$CQ$715</f>
        <v>0</v>
      </c>
      <c r="CI116" s="23">
        <f>MATH!$CQ$796</f>
        <v>0</v>
      </c>
      <c r="CJ116" s="23">
        <f>MATH!$CQ$877</f>
        <v>0</v>
      </c>
      <c r="CK116" s="23">
        <f>MATH!$CQ$958</f>
        <v>0</v>
      </c>
      <c r="CL116" s="23">
        <f>MATH!$CQ$1039</f>
        <v>0</v>
      </c>
      <c r="CM116" s="23">
        <f>MATH!$CQ$1120</f>
        <v>0</v>
      </c>
      <c r="CN116" s="23">
        <f>MATH!$CQ$1201</f>
        <v>0</v>
      </c>
      <c r="CO116" s="23">
        <f>MATH!$CQ$1282</f>
        <v>0</v>
      </c>
      <c r="CP116" s="23">
        <f>MATH!$CQ$1363</f>
        <v>0</v>
      </c>
      <c r="CQ116" s="23">
        <f>MATH!$CQ$1444</f>
        <v>0</v>
      </c>
      <c r="CR116" s="23">
        <f>MATH!$CQ$1525</f>
        <v>0</v>
      </c>
      <c r="CS116" s="23">
        <f>MATH!$CQ$1606</f>
        <v>0</v>
      </c>
      <c r="CT116" s="23">
        <f>MATH!$CQ$1687</f>
        <v>0</v>
      </c>
      <c r="CU116" s="23">
        <f>MATH!$CQ$1768</f>
        <v>0</v>
      </c>
      <c r="CV116" s="23">
        <f>MATH!$CQ$1849</f>
        <v>0</v>
      </c>
      <c r="CW116" s="482"/>
      <c r="CX116" t="str">
        <f t="shared" si="111"/>
        <v>Cartesian Coordinates</v>
      </c>
      <c r="CY116" s="23">
        <f t="shared" si="112"/>
        <v>0</v>
      </c>
      <c r="CZ116" s="23">
        <f t="shared" si="113"/>
        <v>0</v>
      </c>
      <c r="DA116" s="23">
        <f t="shared" si="114"/>
        <v>0</v>
      </c>
      <c r="DB116" s="23">
        <f t="shared" si="115"/>
        <v>0</v>
      </c>
      <c r="DC116" s="23">
        <f t="shared" si="116"/>
        <v>0</v>
      </c>
      <c r="DD116" s="23">
        <f t="shared" si="117"/>
        <v>0</v>
      </c>
      <c r="DE116" s="23">
        <f t="shared" si="118"/>
        <v>0</v>
      </c>
      <c r="DF116" s="23">
        <f t="shared" si="119"/>
        <v>0</v>
      </c>
      <c r="DG116" s="23">
        <f t="shared" si="120"/>
        <v>0</v>
      </c>
      <c r="DH116" s="23">
        <f t="shared" si="121"/>
        <v>0</v>
      </c>
      <c r="DI116" s="23">
        <f t="shared" si="122"/>
        <v>0</v>
      </c>
      <c r="DJ116" s="23">
        <f t="shared" si="123"/>
        <v>0</v>
      </c>
      <c r="DK116" s="23">
        <f t="shared" si="124"/>
        <v>0</v>
      </c>
      <c r="DL116" s="23">
        <f t="shared" si="125"/>
        <v>0</v>
      </c>
      <c r="DM116" s="23">
        <f t="shared" si="126"/>
        <v>0</v>
      </c>
      <c r="DN116" s="23">
        <f t="shared" si="127"/>
        <v>0</v>
      </c>
      <c r="DO116" s="23">
        <f t="shared" si="128"/>
        <v>0</v>
      </c>
      <c r="DP116" s="23">
        <f t="shared" si="129"/>
        <v>0</v>
      </c>
      <c r="DQ116" s="23">
        <f t="shared" si="130"/>
        <v>0</v>
      </c>
      <c r="DR116" s="23">
        <f t="shared" si="131"/>
        <v>0</v>
      </c>
      <c r="DS116" s="23">
        <f t="shared" si="132"/>
        <v>0</v>
      </c>
      <c r="DT116" s="23">
        <f t="shared" si="133"/>
        <v>0</v>
      </c>
      <c r="DU116" s="23">
        <f t="shared" si="134"/>
        <v>0</v>
      </c>
      <c r="DV116" s="482"/>
      <c r="DW116" s="2" t="str">
        <f t="shared" si="152"/>
        <v>Interpreting Experiment</v>
      </c>
      <c r="DX116" s="43">
        <f t="shared" si="148"/>
        <v>0</v>
      </c>
      <c r="DY116" s="43">
        <f t="shared" si="178"/>
        <v>0</v>
      </c>
      <c r="DZ116" s="43">
        <f t="shared" si="178"/>
        <v>0</v>
      </c>
      <c r="EA116" s="43">
        <f t="shared" si="178"/>
        <v>0</v>
      </c>
      <c r="EB116" s="43">
        <f t="shared" si="178"/>
        <v>0</v>
      </c>
      <c r="EC116" s="43">
        <f t="shared" si="178"/>
        <v>0</v>
      </c>
      <c r="ED116" s="43">
        <f t="shared" si="178"/>
        <v>0</v>
      </c>
      <c r="EE116" s="43">
        <f t="shared" si="178"/>
        <v>0</v>
      </c>
      <c r="EF116" s="43">
        <f t="shared" si="178"/>
        <v>0</v>
      </c>
      <c r="EG116" s="43">
        <f t="shared" si="178"/>
        <v>0</v>
      </c>
      <c r="EH116" s="43">
        <f t="shared" si="178"/>
        <v>0</v>
      </c>
      <c r="EI116" s="43">
        <f t="shared" si="178"/>
        <v>0</v>
      </c>
      <c r="EJ116" s="43">
        <f t="shared" si="178"/>
        <v>0</v>
      </c>
      <c r="EK116" s="43">
        <f t="shared" si="178"/>
        <v>0</v>
      </c>
      <c r="EL116" s="43">
        <f t="shared" si="178"/>
        <v>0</v>
      </c>
      <c r="EM116" s="43">
        <f t="shared" si="178"/>
        <v>0</v>
      </c>
      <c r="EN116" s="43">
        <f t="shared" si="178"/>
        <v>0</v>
      </c>
      <c r="EO116" s="43">
        <f t="shared" si="178"/>
        <v>0</v>
      </c>
      <c r="EP116" s="43">
        <f t="shared" si="178"/>
        <v>0</v>
      </c>
      <c r="EQ116" s="43">
        <f t="shared" si="178"/>
        <v>0</v>
      </c>
      <c r="ER116" s="43">
        <f t="shared" si="178"/>
        <v>0</v>
      </c>
      <c r="ES116" s="43">
        <f t="shared" si="178"/>
        <v>0</v>
      </c>
      <c r="ET116" s="43">
        <f t="shared" si="178"/>
        <v>0</v>
      </c>
      <c r="EU116" s="482"/>
      <c r="FA116" s="78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28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28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29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0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1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79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73"/>
        <v>Dual Passage</v>
      </c>
      <c r="C117" s="43">
        <f t="shared" ref="C117:Y117" si="195">C33*C$2</f>
        <v>0</v>
      </c>
      <c r="D117" s="43">
        <f t="shared" si="195"/>
        <v>0</v>
      </c>
      <c r="E117" s="43">
        <f t="shared" si="195"/>
        <v>0</v>
      </c>
      <c r="F117" s="43">
        <f t="shared" si="195"/>
        <v>0</v>
      </c>
      <c r="G117" s="43">
        <f t="shared" si="195"/>
        <v>0</v>
      </c>
      <c r="H117" s="43">
        <f t="shared" si="195"/>
        <v>0</v>
      </c>
      <c r="I117" s="43">
        <f t="shared" si="195"/>
        <v>0</v>
      </c>
      <c r="J117" s="43">
        <f t="shared" si="195"/>
        <v>0</v>
      </c>
      <c r="K117" s="43">
        <f t="shared" si="195"/>
        <v>0</v>
      </c>
      <c r="L117" s="43">
        <f t="shared" si="195"/>
        <v>0</v>
      </c>
      <c r="M117" s="43">
        <f t="shared" si="195"/>
        <v>0</v>
      </c>
      <c r="N117" s="43">
        <f t="shared" si="195"/>
        <v>0</v>
      </c>
      <c r="O117" s="43">
        <f t="shared" si="195"/>
        <v>0</v>
      </c>
      <c r="P117" s="43">
        <f t="shared" si="195"/>
        <v>0</v>
      </c>
      <c r="Q117" s="43">
        <f t="shared" si="195"/>
        <v>0</v>
      </c>
      <c r="R117" s="43">
        <f t="shared" si="195"/>
        <v>0</v>
      </c>
      <c r="S117" s="43">
        <f t="shared" si="195"/>
        <v>0</v>
      </c>
      <c r="T117" s="43">
        <f t="shared" si="195"/>
        <v>0</v>
      </c>
      <c r="U117" s="43">
        <f t="shared" si="195"/>
        <v>0</v>
      </c>
      <c r="V117" s="43">
        <f t="shared" si="195"/>
        <v>0</v>
      </c>
      <c r="W117" s="43">
        <f t="shared" si="195"/>
        <v>0</v>
      </c>
      <c r="X117" s="43">
        <f t="shared" si="195"/>
        <v>0</v>
      </c>
      <c r="Y117" s="43">
        <f t="shared" si="195"/>
        <v>0</v>
      </c>
      <c r="Z117" s="482"/>
      <c r="AA117" t="str">
        <f t="shared" si="143"/>
        <v>Organization</v>
      </c>
      <c r="AB117" s="43">
        <f t="shared" ref="AB117:AX117" si="196">AB35*AB$2</f>
        <v>0</v>
      </c>
      <c r="AC117" s="43">
        <f t="shared" si="196"/>
        <v>0</v>
      </c>
      <c r="AD117" s="43">
        <f t="shared" si="196"/>
        <v>0</v>
      </c>
      <c r="AE117" s="43">
        <f t="shared" si="196"/>
        <v>0</v>
      </c>
      <c r="AF117" s="43">
        <f t="shared" si="196"/>
        <v>0</v>
      </c>
      <c r="AG117" s="43">
        <f t="shared" si="196"/>
        <v>0</v>
      </c>
      <c r="AH117" s="43">
        <f t="shared" si="196"/>
        <v>0</v>
      </c>
      <c r="AI117" s="43">
        <f t="shared" si="196"/>
        <v>0</v>
      </c>
      <c r="AJ117" s="43">
        <f t="shared" si="196"/>
        <v>0</v>
      </c>
      <c r="AK117" s="43">
        <f t="shared" si="196"/>
        <v>0</v>
      </c>
      <c r="AL117" s="43">
        <f t="shared" si="196"/>
        <v>0</v>
      </c>
      <c r="AM117" s="43">
        <f t="shared" si="196"/>
        <v>0</v>
      </c>
      <c r="AN117" s="43">
        <f t="shared" si="196"/>
        <v>0</v>
      </c>
      <c r="AO117" s="43">
        <f t="shared" si="196"/>
        <v>0</v>
      </c>
      <c r="AP117" s="43">
        <f t="shared" si="196"/>
        <v>0</v>
      </c>
      <c r="AQ117" s="43">
        <f t="shared" si="196"/>
        <v>0</v>
      </c>
      <c r="AR117" s="43">
        <f t="shared" si="196"/>
        <v>0</v>
      </c>
      <c r="AS117" s="43">
        <f t="shared" si="196"/>
        <v>0</v>
      </c>
      <c r="AT117" s="43">
        <f t="shared" si="196"/>
        <v>0</v>
      </c>
      <c r="AU117" s="43">
        <f t="shared" si="196"/>
        <v>0</v>
      </c>
      <c r="AV117" s="43">
        <f t="shared" si="196"/>
        <v>0</v>
      </c>
      <c r="AW117" s="43">
        <f t="shared" si="196"/>
        <v>0</v>
      </c>
      <c r="AX117" s="43">
        <f t="shared" si="196"/>
        <v>0</v>
      </c>
      <c r="AY117" s="482"/>
      <c r="AZ117" t="str">
        <f t="shared" si="109"/>
        <v>Parabolic Equations</v>
      </c>
      <c r="BA117" s="23">
        <f>MATH!$CR$7</f>
        <v>0</v>
      </c>
      <c r="BB117" s="23">
        <f>MATH!$CR$88</f>
        <v>0</v>
      </c>
      <c r="BC117" s="23">
        <f>MATH!$CR$169</f>
        <v>0</v>
      </c>
      <c r="BD117" s="23">
        <f>MATH!$CR$250</f>
        <v>0</v>
      </c>
      <c r="BE117" s="23">
        <f>MATH!$CR$331</f>
        <v>0</v>
      </c>
      <c r="BF117" s="23">
        <f>MATH!$CR$412</f>
        <v>0</v>
      </c>
      <c r="BG117" s="23">
        <f>MATH!$CR$493</f>
        <v>0</v>
      </c>
      <c r="BH117" s="23">
        <f>MATH!$CR$574</f>
        <v>0</v>
      </c>
      <c r="BI117" s="23">
        <f>MATH!$CR$655</f>
        <v>0</v>
      </c>
      <c r="BJ117" s="23">
        <f>MATH!$CR$736</f>
        <v>0</v>
      </c>
      <c r="BK117" s="23">
        <f>MATH!$CR$817</f>
        <v>0</v>
      </c>
      <c r="BL117" s="23">
        <f>MATH!$CR$898</f>
        <v>0</v>
      </c>
      <c r="BM117" s="23">
        <f>MATH!$CR$979</f>
        <v>0</v>
      </c>
      <c r="BN117" s="23">
        <f>MATH!$CR$1060</f>
        <v>0</v>
      </c>
      <c r="BO117" s="23">
        <f>MATH!$CR$1141</f>
        <v>0</v>
      </c>
      <c r="BP117" s="23">
        <f>MATH!$CR$1222</f>
        <v>0</v>
      </c>
      <c r="BQ117" s="23">
        <f>MATH!$CR$1303</f>
        <v>0</v>
      </c>
      <c r="BR117" s="23">
        <f>MATH!$CR$1384</f>
        <v>0</v>
      </c>
      <c r="BS117" s="23">
        <f>MATH!$CR$1465</f>
        <v>0</v>
      </c>
      <c r="BT117" s="23">
        <f>MATH!$CR$1546</f>
        <v>0</v>
      </c>
      <c r="BU117" s="23">
        <f>MATH!$CR$1627</f>
        <v>0</v>
      </c>
      <c r="BV117" s="23">
        <f>MATH!$CR$1708</f>
        <v>0</v>
      </c>
      <c r="BW117" s="23">
        <f>MATH!$CR$1789</f>
        <v>0</v>
      </c>
      <c r="BX117" s="482"/>
      <c r="BY117" t="str">
        <f t="shared" si="110"/>
        <v>Parabolic Equations</v>
      </c>
      <c r="BZ117" s="23">
        <f>MATH!$CR$67</f>
        <v>0</v>
      </c>
      <c r="CA117" s="23">
        <f>MATH!$CR$148</f>
        <v>0</v>
      </c>
      <c r="CB117" s="23">
        <f>MATH!$CR$229</f>
        <v>0</v>
      </c>
      <c r="CC117" s="23">
        <f>MATH!$CR$310</f>
        <v>0</v>
      </c>
      <c r="CD117" s="23">
        <f>MATH!$CR$391</f>
        <v>0</v>
      </c>
      <c r="CE117" s="23">
        <f>MATH!$CR$472</f>
        <v>0</v>
      </c>
      <c r="CF117" s="23">
        <f>MATH!$CR$553</f>
        <v>0</v>
      </c>
      <c r="CG117" s="23">
        <f>MATH!$CR$634</f>
        <v>0</v>
      </c>
      <c r="CH117" s="23">
        <f>MATH!$CR$715</f>
        <v>0</v>
      </c>
      <c r="CI117" s="23">
        <f>MATH!$CR$796</f>
        <v>0</v>
      </c>
      <c r="CJ117" s="23">
        <f>MATH!$CR$877</f>
        <v>0</v>
      </c>
      <c r="CK117" s="23">
        <f>MATH!$CR$958</f>
        <v>0</v>
      </c>
      <c r="CL117" s="23">
        <f>MATH!$CR$1039</f>
        <v>0</v>
      </c>
      <c r="CM117" s="23">
        <f>MATH!$CR$1120</f>
        <v>0</v>
      </c>
      <c r="CN117" s="23">
        <f>MATH!$CR$1201</f>
        <v>0</v>
      </c>
      <c r="CO117" s="23">
        <f>MATH!$CR$1282</f>
        <v>0</v>
      </c>
      <c r="CP117" s="23">
        <f>MATH!$CR$1363</f>
        <v>0</v>
      </c>
      <c r="CQ117" s="23">
        <f>MATH!$CR$1444</f>
        <v>0</v>
      </c>
      <c r="CR117" s="23">
        <f>MATH!$CR$1525</f>
        <v>0</v>
      </c>
      <c r="CS117" s="23">
        <f>MATH!$CR$1606</f>
        <v>0</v>
      </c>
      <c r="CT117" s="23">
        <f>MATH!$CR$1687</f>
        <v>0</v>
      </c>
      <c r="CU117" s="23">
        <f>MATH!$CR$1768</f>
        <v>0</v>
      </c>
      <c r="CV117" s="23">
        <f>MATH!$CR$1849</f>
        <v>0</v>
      </c>
      <c r="CW117" s="482"/>
      <c r="CX117" t="str">
        <f t="shared" si="111"/>
        <v>Parabolic Equations</v>
      </c>
      <c r="CY117" s="23">
        <f t="shared" si="112"/>
        <v>0</v>
      </c>
      <c r="CZ117" s="23">
        <f t="shared" si="113"/>
        <v>0</v>
      </c>
      <c r="DA117" s="23">
        <f t="shared" si="114"/>
        <v>0</v>
      </c>
      <c r="DB117" s="23">
        <f t="shared" si="115"/>
        <v>0</v>
      </c>
      <c r="DC117" s="23">
        <f t="shared" si="116"/>
        <v>0</v>
      </c>
      <c r="DD117" s="23">
        <f t="shared" si="117"/>
        <v>0</v>
      </c>
      <c r="DE117" s="23">
        <f t="shared" si="118"/>
        <v>0</v>
      </c>
      <c r="DF117" s="23">
        <f t="shared" si="119"/>
        <v>0</v>
      </c>
      <c r="DG117" s="23">
        <f t="shared" si="120"/>
        <v>0</v>
      </c>
      <c r="DH117" s="23">
        <f t="shared" si="121"/>
        <v>0</v>
      </c>
      <c r="DI117" s="23">
        <f t="shared" si="122"/>
        <v>0</v>
      </c>
      <c r="DJ117" s="23">
        <f t="shared" si="123"/>
        <v>0</v>
      </c>
      <c r="DK117" s="23">
        <f t="shared" si="124"/>
        <v>0</v>
      </c>
      <c r="DL117" s="23">
        <f t="shared" si="125"/>
        <v>0</v>
      </c>
      <c r="DM117" s="23">
        <f t="shared" si="126"/>
        <v>0</v>
      </c>
      <c r="DN117" s="23">
        <f t="shared" si="127"/>
        <v>0</v>
      </c>
      <c r="DO117" s="23">
        <f t="shared" si="128"/>
        <v>0</v>
      </c>
      <c r="DP117" s="23">
        <f t="shared" si="129"/>
        <v>0</v>
      </c>
      <c r="DQ117" s="23">
        <f t="shared" si="130"/>
        <v>0</v>
      </c>
      <c r="DR117" s="23">
        <f t="shared" si="131"/>
        <v>0</v>
      </c>
      <c r="DS117" s="23">
        <f t="shared" si="132"/>
        <v>0</v>
      </c>
      <c r="DT117" s="23">
        <f t="shared" si="133"/>
        <v>0</v>
      </c>
      <c r="DU117" s="23">
        <f t="shared" si="134"/>
        <v>0</v>
      </c>
      <c r="DV117" s="482"/>
      <c r="DW117" s="2" t="str">
        <f t="shared" si="152"/>
        <v>FIGHTING SCIENTISTS</v>
      </c>
      <c r="DX117" s="43">
        <f t="shared" si="148"/>
        <v>0</v>
      </c>
      <c r="DY117" s="43">
        <f t="shared" si="178"/>
        <v>0</v>
      </c>
      <c r="DZ117" s="43">
        <f t="shared" si="178"/>
        <v>0</v>
      </c>
      <c r="EA117" s="43">
        <f t="shared" si="178"/>
        <v>0</v>
      </c>
      <c r="EB117" s="43">
        <f t="shared" si="178"/>
        <v>0</v>
      </c>
      <c r="EC117" s="43">
        <f t="shared" si="178"/>
        <v>0</v>
      </c>
      <c r="ED117" s="43">
        <f t="shared" si="178"/>
        <v>0</v>
      </c>
      <c r="EE117" s="43">
        <f t="shared" si="178"/>
        <v>0</v>
      </c>
      <c r="EF117" s="43">
        <f t="shared" si="178"/>
        <v>0</v>
      </c>
      <c r="EG117" s="43">
        <f t="shared" si="178"/>
        <v>0</v>
      </c>
      <c r="EH117" s="43">
        <f t="shared" si="178"/>
        <v>0</v>
      </c>
      <c r="EI117" s="43">
        <f t="shared" si="178"/>
        <v>0</v>
      </c>
      <c r="EJ117" s="43">
        <f t="shared" si="178"/>
        <v>0</v>
      </c>
      <c r="EK117" s="43">
        <f t="shared" si="178"/>
        <v>0</v>
      </c>
      <c r="EL117" s="43">
        <f t="shared" si="178"/>
        <v>0</v>
      </c>
      <c r="EM117" s="43">
        <f t="shared" si="178"/>
        <v>0</v>
      </c>
      <c r="EN117" s="43">
        <f t="shared" si="178"/>
        <v>0</v>
      </c>
      <c r="EO117" s="43">
        <f t="shared" si="178"/>
        <v>0</v>
      </c>
      <c r="EP117" s="43">
        <f t="shared" si="178"/>
        <v>0</v>
      </c>
      <c r="EQ117" s="43">
        <f t="shared" si="178"/>
        <v>0</v>
      </c>
      <c r="ER117" s="43">
        <f t="shared" si="178"/>
        <v>0</v>
      </c>
      <c r="ES117" s="43">
        <f t="shared" si="178"/>
        <v>0</v>
      </c>
      <c r="ET117" s="43">
        <f t="shared" si="178"/>
        <v>0</v>
      </c>
      <c r="FA117" s="80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1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1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2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3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4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5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73"/>
        <v>Comparing Authors</v>
      </c>
      <c r="C118" s="43">
        <f t="shared" ref="C118:Y118" si="197">C34*C$2</f>
        <v>0</v>
      </c>
      <c r="D118" s="43">
        <f t="shared" si="197"/>
        <v>0</v>
      </c>
      <c r="E118" s="43">
        <f t="shared" si="197"/>
        <v>0</v>
      </c>
      <c r="F118" s="43">
        <f t="shared" si="197"/>
        <v>0</v>
      </c>
      <c r="G118" s="43">
        <f t="shared" si="197"/>
        <v>0</v>
      </c>
      <c r="H118" s="43">
        <f t="shared" si="197"/>
        <v>0</v>
      </c>
      <c r="I118" s="43">
        <f t="shared" si="197"/>
        <v>0</v>
      </c>
      <c r="J118" s="43">
        <f t="shared" si="197"/>
        <v>0</v>
      </c>
      <c r="K118" s="43">
        <f t="shared" si="197"/>
        <v>0</v>
      </c>
      <c r="L118" s="43">
        <f t="shared" si="197"/>
        <v>0</v>
      </c>
      <c r="M118" s="43">
        <f t="shared" si="197"/>
        <v>0</v>
      </c>
      <c r="N118" s="43">
        <f t="shared" si="197"/>
        <v>0</v>
      </c>
      <c r="O118" s="43">
        <f t="shared" si="197"/>
        <v>0</v>
      </c>
      <c r="P118" s="43">
        <f t="shared" si="197"/>
        <v>0</v>
      </c>
      <c r="Q118" s="43">
        <f t="shared" si="197"/>
        <v>0</v>
      </c>
      <c r="R118" s="43">
        <f t="shared" si="197"/>
        <v>0</v>
      </c>
      <c r="S118" s="43">
        <f t="shared" si="197"/>
        <v>0</v>
      </c>
      <c r="T118" s="43">
        <f t="shared" si="197"/>
        <v>0</v>
      </c>
      <c r="U118" s="43">
        <f t="shared" si="197"/>
        <v>0</v>
      </c>
      <c r="V118" s="43">
        <f t="shared" si="197"/>
        <v>0</v>
      </c>
      <c r="W118" s="43">
        <f t="shared" si="197"/>
        <v>0</v>
      </c>
      <c r="X118" s="43">
        <f t="shared" si="197"/>
        <v>0</v>
      </c>
      <c r="Y118" s="43">
        <f t="shared" si="197"/>
        <v>0</v>
      </c>
      <c r="Z118" s="482"/>
      <c r="AA118" t="str">
        <f t="shared" si="143"/>
        <v>Clarity / Conciseness</v>
      </c>
      <c r="AB118" s="43">
        <f t="shared" ref="AB118:AX118" si="198">AB36*AB$2</f>
        <v>0</v>
      </c>
      <c r="AC118" s="43">
        <f t="shared" si="198"/>
        <v>0</v>
      </c>
      <c r="AD118" s="43">
        <f t="shared" si="198"/>
        <v>0</v>
      </c>
      <c r="AE118" s="43">
        <f t="shared" si="198"/>
        <v>0</v>
      </c>
      <c r="AF118" s="43">
        <f t="shared" si="198"/>
        <v>0</v>
      </c>
      <c r="AG118" s="43">
        <f t="shared" si="198"/>
        <v>0</v>
      </c>
      <c r="AH118" s="43">
        <f t="shared" si="198"/>
        <v>0</v>
      </c>
      <c r="AI118" s="43">
        <f t="shared" si="198"/>
        <v>0</v>
      </c>
      <c r="AJ118" s="43">
        <f t="shared" si="198"/>
        <v>0</v>
      </c>
      <c r="AK118" s="43">
        <f t="shared" si="198"/>
        <v>0</v>
      </c>
      <c r="AL118" s="43">
        <f t="shared" si="198"/>
        <v>0</v>
      </c>
      <c r="AM118" s="43">
        <f t="shared" si="198"/>
        <v>0</v>
      </c>
      <c r="AN118" s="43">
        <f t="shared" si="198"/>
        <v>0</v>
      </c>
      <c r="AO118" s="43">
        <f t="shared" si="198"/>
        <v>0</v>
      </c>
      <c r="AP118" s="43">
        <f t="shared" si="198"/>
        <v>0</v>
      </c>
      <c r="AQ118" s="43">
        <f t="shared" si="198"/>
        <v>0</v>
      </c>
      <c r="AR118" s="43">
        <f t="shared" si="198"/>
        <v>0</v>
      </c>
      <c r="AS118" s="43">
        <f t="shared" si="198"/>
        <v>0</v>
      </c>
      <c r="AT118" s="43">
        <f t="shared" si="198"/>
        <v>0</v>
      </c>
      <c r="AU118" s="43">
        <f t="shared" si="198"/>
        <v>0</v>
      </c>
      <c r="AV118" s="43">
        <f t="shared" si="198"/>
        <v>0</v>
      </c>
      <c r="AW118" s="43">
        <f t="shared" si="198"/>
        <v>0</v>
      </c>
      <c r="AX118" s="43">
        <f t="shared" si="198"/>
        <v>0</v>
      </c>
      <c r="AZ118" t="str">
        <f t="shared" si="109"/>
        <v>Simultaneous Equations</v>
      </c>
      <c r="BA118" s="23">
        <f>MATH!$CS$7</f>
        <v>0</v>
      </c>
      <c r="BB118" s="23">
        <f>MATH!$CS$88</f>
        <v>0</v>
      </c>
      <c r="BC118" s="23">
        <f>MATH!$CS$169</f>
        <v>0</v>
      </c>
      <c r="BD118" s="23">
        <f>MATH!$CS$250</f>
        <v>0</v>
      </c>
      <c r="BE118" s="23">
        <f>MATH!$CS$331</f>
        <v>0</v>
      </c>
      <c r="BF118" s="23">
        <f>MATH!$CS$412</f>
        <v>0</v>
      </c>
      <c r="BG118" s="23">
        <f>MATH!$CS$493</f>
        <v>0</v>
      </c>
      <c r="BH118" s="23">
        <f>MATH!$CS$574</f>
        <v>0</v>
      </c>
      <c r="BI118" s="23">
        <f>MATH!$CS$655</f>
        <v>0</v>
      </c>
      <c r="BJ118" s="23">
        <f>MATH!$CS$736</f>
        <v>0</v>
      </c>
      <c r="BK118" s="23">
        <f>MATH!$CS$817</f>
        <v>0</v>
      </c>
      <c r="BL118" s="23">
        <f>MATH!$CS$898</f>
        <v>0</v>
      </c>
      <c r="BM118" s="23">
        <f>MATH!$CS$979</f>
        <v>0</v>
      </c>
      <c r="BN118" s="23">
        <f>MATH!$CS$1060</f>
        <v>0</v>
      </c>
      <c r="BO118" s="23">
        <f>MATH!$CS$1141</f>
        <v>0</v>
      </c>
      <c r="BP118" s="23">
        <f>MATH!$CS$1222</f>
        <v>0</v>
      </c>
      <c r="BQ118" s="23">
        <f>MATH!$CS$1303</f>
        <v>0</v>
      </c>
      <c r="BR118" s="23">
        <f>MATH!$CS$1384</f>
        <v>0</v>
      </c>
      <c r="BS118" s="23">
        <f>MATH!$CS$1465</f>
        <v>0</v>
      </c>
      <c r="BT118" s="23">
        <f>MATH!$CS$1546</f>
        <v>0</v>
      </c>
      <c r="BU118" s="23">
        <f>MATH!$CS$1627</f>
        <v>0</v>
      </c>
      <c r="BV118" s="23">
        <f>MATH!$CS$1708</f>
        <v>0</v>
      </c>
      <c r="BW118" s="23">
        <f>MATH!$CS$1789</f>
        <v>0</v>
      </c>
      <c r="BX118" s="482"/>
      <c r="BY118" t="str">
        <f t="shared" si="110"/>
        <v>Simultaneous Equations</v>
      </c>
      <c r="BZ118" s="23">
        <f>MATH!$CS$67</f>
        <v>0</v>
      </c>
      <c r="CA118" s="23">
        <f>MATH!$CS$148</f>
        <v>0</v>
      </c>
      <c r="CB118" s="23">
        <f>MATH!$CS$229</f>
        <v>0</v>
      </c>
      <c r="CC118" s="23">
        <f>MATH!$CS$310</f>
        <v>0</v>
      </c>
      <c r="CD118" s="23">
        <f>MATH!$CS$391</f>
        <v>0</v>
      </c>
      <c r="CE118" s="23">
        <f>MATH!$CS$472</f>
        <v>0</v>
      </c>
      <c r="CF118" s="23">
        <f>MATH!$CS$553</f>
        <v>0</v>
      </c>
      <c r="CG118" s="23">
        <f>MATH!$CS$634</f>
        <v>0</v>
      </c>
      <c r="CH118" s="23">
        <f>MATH!$CS$715</f>
        <v>0</v>
      </c>
      <c r="CI118" s="23">
        <f>MATH!$CS$796</f>
        <v>0</v>
      </c>
      <c r="CJ118" s="23">
        <f>MATH!$CS$877</f>
        <v>0</v>
      </c>
      <c r="CK118" s="23">
        <f>MATH!$CS$958</f>
        <v>0</v>
      </c>
      <c r="CL118" s="23">
        <f>MATH!$CS$1039</f>
        <v>0</v>
      </c>
      <c r="CM118" s="23">
        <f>MATH!$CS$1120</f>
        <v>0</v>
      </c>
      <c r="CN118" s="23">
        <f>MATH!$CS$1201</f>
        <v>0</v>
      </c>
      <c r="CO118" s="23">
        <f>MATH!$CS$1282</f>
        <v>0</v>
      </c>
      <c r="CP118" s="23">
        <f>MATH!$CS$1363</f>
        <v>0</v>
      </c>
      <c r="CQ118" s="23">
        <f>MATH!$CS$1444</f>
        <v>0</v>
      </c>
      <c r="CR118" s="23">
        <f>MATH!$CS$1525</f>
        <v>0</v>
      </c>
      <c r="CS118" s="23">
        <f>MATH!$CS$1606</f>
        <v>0</v>
      </c>
      <c r="CT118" s="23">
        <f>MATH!$CS$1687</f>
        <v>0</v>
      </c>
      <c r="CU118" s="23">
        <f>MATH!$CS$1768</f>
        <v>0</v>
      </c>
      <c r="CV118" s="23">
        <f>MATH!$CS$1849</f>
        <v>0</v>
      </c>
      <c r="CW118" s="482"/>
      <c r="CX118" t="str">
        <f t="shared" si="111"/>
        <v>Simultaneous Equations</v>
      </c>
      <c r="CY118" s="23">
        <f t="shared" si="112"/>
        <v>0</v>
      </c>
      <c r="CZ118" s="23">
        <f t="shared" si="113"/>
        <v>0</v>
      </c>
      <c r="DA118" s="23">
        <f t="shared" si="114"/>
        <v>0</v>
      </c>
      <c r="DB118" s="23">
        <f t="shared" si="115"/>
        <v>0</v>
      </c>
      <c r="DC118" s="23">
        <f t="shared" si="116"/>
        <v>0</v>
      </c>
      <c r="DD118" s="23">
        <f t="shared" si="117"/>
        <v>0</v>
      </c>
      <c r="DE118" s="23">
        <f t="shared" si="118"/>
        <v>0</v>
      </c>
      <c r="DF118" s="23">
        <f t="shared" si="119"/>
        <v>0</v>
      </c>
      <c r="DG118" s="23">
        <f t="shared" si="120"/>
        <v>0</v>
      </c>
      <c r="DH118" s="23">
        <f t="shared" si="121"/>
        <v>0</v>
      </c>
      <c r="DI118" s="23">
        <f t="shared" si="122"/>
        <v>0</v>
      </c>
      <c r="DJ118" s="23">
        <f t="shared" si="123"/>
        <v>0</v>
      </c>
      <c r="DK118" s="23">
        <f t="shared" si="124"/>
        <v>0</v>
      </c>
      <c r="DL118" s="23">
        <f t="shared" si="125"/>
        <v>0</v>
      </c>
      <c r="DM118" s="23">
        <f t="shared" si="126"/>
        <v>0</v>
      </c>
      <c r="DN118" s="23">
        <f t="shared" si="127"/>
        <v>0</v>
      </c>
      <c r="DO118" s="23">
        <f t="shared" si="128"/>
        <v>0</v>
      </c>
      <c r="DP118" s="23">
        <f t="shared" si="129"/>
        <v>0</v>
      </c>
      <c r="DQ118" s="23">
        <f t="shared" si="130"/>
        <v>0</v>
      </c>
      <c r="DR118" s="23">
        <f t="shared" si="131"/>
        <v>0</v>
      </c>
      <c r="DS118" s="23">
        <f t="shared" si="132"/>
        <v>0</v>
      </c>
      <c r="DT118" s="23">
        <f t="shared" si="133"/>
        <v>0</v>
      </c>
      <c r="DU118" s="23">
        <f t="shared" si="134"/>
        <v>0</v>
      </c>
      <c r="DV118" s="482"/>
      <c r="DW118" s="2" t="str">
        <f t="shared" si="152"/>
        <v>Understanding Viewpoint</v>
      </c>
      <c r="DX118" s="43">
        <f t="shared" si="148"/>
        <v>0</v>
      </c>
      <c r="DY118" s="43">
        <f t="shared" si="178"/>
        <v>0</v>
      </c>
      <c r="DZ118" s="43">
        <f t="shared" si="178"/>
        <v>0</v>
      </c>
      <c r="EA118" s="43">
        <f t="shared" si="178"/>
        <v>0</v>
      </c>
      <c r="EB118" s="43">
        <f t="shared" si="178"/>
        <v>0</v>
      </c>
      <c r="EC118" s="43">
        <f t="shared" si="178"/>
        <v>0</v>
      </c>
      <c r="ED118" s="43">
        <f t="shared" si="178"/>
        <v>0</v>
      </c>
      <c r="EE118" s="43">
        <f t="shared" si="178"/>
        <v>0</v>
      </c>
      <c r="EF118" s="43">
        <f t="shared" si="178"/>
        <v>0</v>
      </c>
      <c r="EG118" s="43">
        <f t="shared" si="178"/>
        <v>0</v>
      </c>
      <c r="EH118" s="43">
        <f t="shared" si="178"/>
        <v>0</v>
      </c>
      <c r="EI118" s="43">
        <f t="shared" si="178"/>
        <v>0</v>
      </c>
      <c r="EJ118" s="43">
        <f t="shared" si="178"/>
        <v>0</v>
      </c>
      <c r="EK118" s="43">
        <f t="shared" si="178"/>
        <v>0</v>
      </c>
      <c r="EL118" s="43">
        <f t="shared" si="178"/>
        <v>0</v>
      </c>
      <c r="EM118" s="43">
        <f t="shared" si="178"/>
        <v>0</v>
      </c>
      <c r="EN118" s="43">
        <f t="shared" si="178"/>
        <v>0</v>
      </c>
      <c r="EO118" s="43">
        <f t="shared" si="178"/>
        <v>0</v>
      </c>
      <c r="EP118" s="43">
        <f t="shared" si="178"/>
        <v>0</v>
      </c>
      <c r="EQ118" s="43">
        <f t="shared" si="178"/>
        <v>0</v>
      </c>
      <c r="ER118" s="43">
        <f t="shared" si="178"/>
        <v>0</v>
      </c>
      <c r="ES118" s="43">
        <f t="shared" si="178"/>
        <v>0</v>
      </c>
      <c r="ET118" s="43">
        <f t="shared" si="178"/>
        <v>0</v>
      </c>
      <c r="FB118" s="66"/>
      <c r="FC118" s="66"/>
      <c r="FD118" s="66"/>
      <c r="FE118" s="68"/>
      <c r="FF118" s="69"/>
      <c r="FG118" s="18"/>
    </row>
    <row r="119" spans="2:163" ht="15" customHeight="1" x14ac:dyDescent="0.45">
      <c r="B119" t="str">
        <f t="shared" si="173"/>
        <v>Answer Challenge</v>
      </c>
      <c r="C119" s="43">
        <f t="shared" ref="C119:Y119" si="199">C35*C$2</f>
        <v>0</v>
      </c>
      <c r="D119" s="43">
        <f t="shared" si="199"/>
        <v>0</v>
      </c>
      <c r="E119" s="43">
        <f t="shared" si="199"/>
        <v>0</v>
      </c>
      <c r="F119" s="43">
        <f t="shared" si="199"/>
        <v>0</v>
      </c>
      <c r="G119" s="43">
        <f t="shared" si="199"/>
        <v>0</v>
      </c>
      <c r="H119" s="43">
        <f t="shared" si="199"/>
        <v>0</v>
      </c>
      <c r="I119" s="43">
        <f t="shared" si="199"/>
        <v>0</v>
      </c>
      <c r="J119" s="43">
        <f t="shared" si="199"/>
        <v>0</v>
      </c>
      <c r="K119" s="43">
        <f t="shared" si="199"/>
        <v>0</v>
      </c>
      <c r="L119" s="43">
        <f t="shared" si="199"/>
        <v>0</v>
      </c>
      <c r="M119" s="43">
        <f t="shared" si="199"/>
        <v>0</v>
      </c>
      <c r="N119" s="43">
        <f t="shared" si="199"/>
        <v>0</v>
      </c>
      <c r="O119" s="43">
        <f t="shared" si="199"/>
        <v>0</v>
      </c>
      <c r="P119" s="43">
        <f t="shared" si="199"/>
        <v>0</v>
      </c>
      <c r="Q119" s="43">
        <f t="shared" si="199"/>
        <v>0</v>
      </c>
      <c r="R119" s="43">
        <f t="shared" si="199"/>
        <v>0</v>
      </c>
      <c r="S119" s="43">
        <f t="shared" si="199"/>
        <v>0</v>
      </c>
      <c r="T119" s="43">
        <f t="shared" si="199"/>
        <v>0</v>
      </c>
      <c r="U119" s="43">
        <f t="shared" si="199"/>
        <v>0</v>
      </c>
      <c r="V119" s="43">
        <f t="shared" si="199"/>
        <v>0</v>
      </c>
      <c r="W119" s="43">
        <f t="shared" si="199"/>
        <v>0</v>
      </c>
      <c r="X119" s="43">
        <f t="shared" si="199"/>
        <v>0</v>
      </c>
      <c r="Y119" s="43">
        <f t="shared" si="199"/>
        <v>0</v>
      </c>
      <c r="Z119" s="113"/>
      <c r="AA119" t="str">
        <f t="shared" si="143"/>
        <v>Redundancies</v>
      </c>
      <c r="AB119" s="43">
        <f t="shared" ref="AB119:AX119" si="200">AB37*AB$2</f>
        <v>0</v>
      </c>
      <c r="AC119" s="43">
        <f t="shared" si="200"/>
        <v>0</v>
      </c>
      <c r="AD119" s="43">
        <f t="shared" si="200"/>
        <v>0</v>
      </c>
      <c r="AE119" s="43">
        <f t="shared" si="200"/>
        <v>0</v>
      </c>
      <c r="AF119" s="43">
        <f t="shared" si="200"/>
        <v>0</v>
      </c>
      <c r="AG119" s="43">
        <f t="shared" si="200"/>
        <v>0</v>
      </c>
      <c r="AH119" s="43">
        <f t="shared" si="200"/>
        <v>0</v>
      </c>
      <c r="AI119" s="43">
        <f t="shared" si="200"/>
        <v>0</v>
      </c>
      <c r="AJ119" s="43">
        <f t="shared" si="200"/>
        <v>0</v>
      </c>
      <c r="AK119" s="43">
        <f t="shared" si="200"/>
        <v>0</v>
      </c>
      <c r="AL119" s="43">
        <f t="shared" si="200"/>
        <v>0</v>
      </c>
      <c r="AM119" s="43">
        <f t="shared" si="200"/>
        <v>0</v>
      </c>
      <c r="AN119" s="43">
        <f t="shared" si="200"/>
        <v>0</v>
      </c>
      <c r="AO119" s="43">
        <f t="shared" si="200"/>
        <v>0</v>
      </c>
      <c r="AP119" s="43">
        <f t="shared" si="200"/>
        <v>0</v>
      </c>
      <c r="AQ119" s="43">
        <f t="shared" si="200"/>
        <v>0</v>
      </c>
      <c r="AR119" s="43">
        <f t="shared" si="200"/>
        <v>0</v>
      </c>
      <c r="AS119" s="43">
        <f t="shared" si="200"/>
        <v>0</v>
      </c>
      <c r="AT119" s="43">
        <f t="shared" si="200"/>
        <v>0</v>
      </c>
      <c r="AU119" s="43">
        <f t="shared" si="200"/>
        <v>0</v>
      </c>
      <c r="AV119" s="43">
        <f t="shared" si="200"/>
        <v>0</v>
      </c>
      <c r="AW119" s="43">
        <f t="shared" si="200"/>
        <v>0</v>
      </c>
      <c r="AX119" s="43">
        <f t="shared" si="200"/>
        <v>0</v>
      </c>
      <c r="AY119" s="482" t="s">
        <v>284</v>
      </c>
      <c r="AZ119" t="str">
        <f t="shared" si="109"/>
        <v>Exponential Relations</v>
      </c>
      <c r="BA119" s="23">
        <f>MATH!$CT$7</f>
        <v>0</v>
      </c>
      <c r="BB119" s="23">
        <f>MATH!$CT$88</f>
        <v>0</v>
      </c>
      <c r="BC119" s="23">
        <f>MATH!$CT$169</f>
        <v>0</v>
      </c>
      <c r="BD119" s="23">
        <f>MATH!$CT$250</f>
        <v>0</v>
      </c>
      <c r="BE119" s="23">
        <f>MATH!$CT$331</f>
        <v>0</v>
      </c>
      <c r="BF119" s="23">
        <f>MATH!$CT$412</f>
        <v>0</v>
      </c>
      <c r="BG119" s="23">
        <f>MATH!$CT$493</f>
        <v>0</v>
      </c>
      <c r="BH119" s="23">
        <f>MATH!$CT$574</f>
        <v>0</v>
      </c>
      <c r="BI119" s="23">
        <f>MATH!$CT$655</f>
        <v>0</v>
      </c>
      <c r="BJ119" s="23">
        <f>MATH!$CT$736</f>
        <v>0</v>
      </c>
      <c r="BK119" s="23">
        <f>MATH!$CT$817</f>
        <v>0</v>
      </c>
      <c r="BL119" s="23">
        <f>MATH!$CT$898</f>
        <v>0</v>
      </c>
      <c r="BM119" s="23">
        <f>MATH!$CT$979</f>
        <v>0</v>
      </c>
      <c r="BN119" s="23">
        <f>MATH!$CT$1060</f>
        <v>0</v>
      </c>
      <c r="BO119" s="23">
        <f>MATH!$CT$1141</f>
        <v>0</v>
      </c>
      <c r="BP119" s="23">
        <f>MATH!$CT$1222</f>
        <v>0</v>
      </c>
      <c r="BQ119" s="23">
        <f>MATH!$CT$1303</f>
        <v>0</v>
      </c>
      <c r="BR119" s="23">
        <f>MATH!$CT$1384</f>
        <v>0</v>
      </c>
      <c r="BS119" s="23">
        <f>MATH!$CT$1465</f>
        <v>0</v>
      </c>
      <c r="BT119" s="23">
        <f>MATH!$CT$1546</f>
        <v>0</v>
      </c>
      <c r="BU119" s="23">
        <f>MATH!$CT$1627</f>
        <v>0</v>
      </c>
      <c r="BV119" s="23">
        <f>MATH!$CT$1708</f>
        <v>0</v>
      </c>
      <c r="BW119" s="23">
        <f>MATH!$CT$1789</f>
        <v>0</v>
      </c>
      <c r="BX119" s="482"/>
      <c r="BY119" t="str">
        <f t="shared" si="110"/>
        <v>Exponential Relations</v>
      </c>
      <c r="BZ119" s="23">
        <f>MATH!$CT$67</f>
        <v>0</v>
      </c>
      <c r="CA119" s="23">
        <f>MATH!$CT$148</f>
        <v>0</v>
      </c>
      <c r="CB119" s="23">
        <f>MATH!$CT$229</f>
        <v>0</v>
      </c>
      <c r="CC119" s="23">
        <f>MATH!$CT$310</f>
        <v>0</v>
      </c>
      <c r="CD119" s="23">
        <f>MATH!$CT$391</f>
        <v>0</v>
      </c>
      <c r="CE119" s="23">
        <f>MATH!$CT$472</f>
        <v>0</v>
      </c>
      <c r="CF119" s="23">
        <f>MATH!$CT$553</f>
        <v>0</v>
      </c>
      <c r="CG119" s="23">
        <f>MATH!$CT$634</f>
        <v>0</v>
      </c>
      <c r="CH119" s="23">
        <f>MATH!$CT$715</f>
        <v>0</v>
      </c>
      <c r="CI119" s="23">
        <f>MATH!$CT$796</f>
        <v>0</v>
      </c>
      <c r="CJ119" s="23">
        <f>MATH!$CT$877</f>
        <v>0</v>
      </c>
      <c r="CK119" s="23">
        <f>MATH!$CT$958</f>
        <v>0</v>
      </c>
      <c r="CL119" s="23">
        <f>MATH!$CT$1039</f>
        <v>0</v>
      </c>
      <c r="CM119" s="23">
        <f>MATH!$CT$1120</f>
        <v>0</v>
      </c>
      <c r="CN119" s="23">
        <f>MATH!$CT$1201</f>
        <v>0</v>
      </c>
      <c r="CO119" s="23">
        <f>MATH!$CT$1282</f>
        <v>0</v>
      </c>
      <c r="CP119" s="23">
        <f>MATH!$CT$1363</f>
        <v>0</v>
      </c>
      <c r="CQ119" s="23">
        <f>MATH!$CT$1444</f>
        <v>0</v>
      </c>
      <c r="CR119" s="23">
        <f>MATH!$CT$1525</f>
        <v>0</v>
      </c>
      <c r="CS119" s="23">
        <f>MATH!$CT$1606</f>
        <v>0</v>
      </c>
      <c r="CT119" s="23">
        <f>MATH!$CT$1687</f>
        <v>0</v>
      </c>
      <c r="CU119" s="23">
        <f>MATH!$CT$1768</f>
        <v>0</v>
      </c>
      <c r="CV119" s="23">
        <f>MATH!$CT$1849</f>
        <v>0</v>
      </c>
      <c r="CW119" s="482"/>
      <c r="CX119" t="str">
        <f t="shared" si="111"/>
        <v>Exponential Relations</v>
      </c>
      <c r="CY119" s="23">
        <f t="shared" si="112"/>
        <v>0</v>
      </c>
      <c r="CZ119" s="23">
        <f t="shared" si="113"/>
        <v>0</v>
      </c>
      <c r="DA119" s="23">
        <f t="shared" si="114"/>
        <v>0</v>
      </c>
      <c r="DB119" s="23">
        <f t="shared" si="115"/>
        <v>0</v>
      </c>
      <c r="DC119" s="23">
        <f t="shared" si="116"/>
        <v>0</v>
      </c>
      <c r="DD119" s="23">
        <f t="shared" si="117"/>
        <v>0</v>
      </c>
      <c r="DE119" s="23">
        <f t="shared" si="118"/>
        <v>0</v>
      </c>
      <c r="DF119" s="23">
        <f t="shared" si="119"/>
        <v>0</v>
      </c>
      <c r="DG119" s="23">
        <f t="shared" si="120"/>
        <v>0</v>
      </c>
      <c r="DH119" s="23">
        <f t="shared" si="121"/>
        <v>0</v>
      </c>
      <c r="DI119" s="23">
        <f t="shared" si="122"/>
        <v>0</v>
      </c>
      <c r="DJ119" s="23">
        <f t="shared" si="123"/>
        <v>0</v>
      </c>
      <c r="DK119" s="23">
        <f t="shared" si="124"/>
        <v>0</v>
      </c>
      <c r="DL119" s="23">
        <f t="shared" si="125"/>
        <v>0</v>
      </c>
      <c r="DM119" s="23">
        <f t="shared" si="126"/>
        <v>0</v>
      </c>
      <c r="DN119" s="23">
        <f t="shared" si="127"/>
        <v>0</v>
      </c>
      <c r="DO119" s="23">
        <f t="shared" si="128"/>
        <v>0</v>
      </c>
      <c r="DP119" s="23">
        <f t="shared" si="129"/>
        <v>0</v>
      </c>
      <c r="DQ119" s="23">
        <f t="shared" si="130"/>
        <v>0</v>
      </c>
      <c r="DR119" s="23">
        <f t="shared" si="131"/>
        <v>0</v>
      </c>
      <c r="DS119" s="23">
        <f t="shared" si="132"/>
        <v>0</v>
      </c>
      <c r="DT119" s="23">
        <f t="shared" si="133"/>
        <v>0</v>
      </c>
      <c r="DU119" s="23">
        <f t="shared" si="134"/>
        <v>0</v>
      </c>
      <c r="DV119" s="482"/>
      <c r="DW119" s="2" t="str">
        <f t="shared" si="152"/>
        <v>Comparing Viewpoints</v>
      </c>
      <c r="DX119" s="43">
        <f t="shared" si="148"/>
        <v>0</v>
      </c>
      <c r="DY119" s="43">
        <f t="shared" si="178"/>
        <v>0</v>
      </c>
      <c r="DZ119" s="43">
        <f t="shared" si="178"/>
        <v>0</v>
      </c>
      <c r="EA119" s="43">
        <f t="shared" si="178"/>
        <v>0</v>
      </c>
      <c r="EB119" s="43">
        <f t="shared" si="178"/>
        <v>0</v>
      </c>
      <c r="EC119" s="43">
        <f t="shared" si="178"/>
        <v>0</v>
      </c>
      <c r="ED119" s="43">
        <f t="shared" si="178"/>
        <v>0</v>
      </c>
      <c r="EE119" s="43">
        <f t="shared" si="178"/>
        <v>0</v>
      </c>
      <c r="EF119" s="43">
        <f t="shared" si="178"/>
        <v>0</v>
      </c>
      <c r="EG119" s="43">
        <f t="shared" si="178"/>
        <v>0</v>
      </c>
      <c r="EH119" s="43">
        <f t="shared" si="178"/>
        <v>0</v>
      </c>
      <c r="EI119" s="43">
        <f t="shared" si="178"/>
        <v>0</v>
      </c>
      <c r="EJ119" s="43">
        <f t="shared" si="178"/>
        <v>0</v>
      </c>
      <c r="EK119" s="43">
        <f t="shared" si="178"/>
        <v>0</v>
      </c>
      <c r="EL119" s="43">
        <f t="shared" si="178"/>
        <v>0</v>
      </c>
      <c r="EM119" s="43">
        <f t="shared" si="178"/>
        <v>0</v>
      </c>
      <c r="EN119" s="43">
        <f t="shared" si="178"/>
        <v>0</v>
      </c>
      <c r="EO119" s="43">
        <f t="shared" si="178"/>
        <v>0</v>
      </c>
      <c r="EP119" s="43">
        <f t="shared" si="178"/>
        <v>0</v>
      </c>
      <c r="EQ119" s="43">
        <f t="shared" si="178"/>
        <v>0</v>
      </c>
      <c r="ER119" s="43">
        <f t="shared" ref="DY119:ET122" si="201">ER63*ER$2</f>
        <v>0</v>
      </c>
      <c r="ES119" s="43">
        <f t="shared" si="201"/>
        <v>0</v>
      </c>
      <c r="ET119" s="43">
        <f t="shared" si="201"/>
        <v>0</v>
      </c>
      <c r="FA119" s="16" t="s">
        <v>327</v>
      </c>
    </row>
    <row r="120" spans="2:163" ht="15" customHeight="1" x14ac:dyDescent="0.45">
      <c r="B120" t="str">
        <f t="shared" si="173"/>
        <v>Buzz Words</v>
      </c>
      <c r="C120" s="43">
        <f t="shared" ref="C120:Y120" si="202">C36*C$2</f>
        <v>0</v>
      </c>
      <c r="D120" s="43">
        <f t="shared" si="202"/>
        <v>0</v>
      </c>
      <c r="E120" s="43">
        <f t="shared" si="202"/>
        <v>0</v>
      </c>
      <c r="F120" s="43">
        <f t="shared" si="202"/>
        <v>0</v>
      </c>
      <c r="G120" s="43">
        <f t="shared" si="202"/>
        <v>0</v>
      </c>
      <c r="H120" s="43">
        <f t="shared" si="202"/>
        <v>0</v>
      </c>
      <c r="I120" s="43">
        <f t="shared" si="202"/>
        <v>0</v>
      </c>
      <c r="J120" s="43">
        <f t="shared" si="202"/>
        <v>0</v>
      </c>
      <c r="K120" s="43">
        <f t="shared" si="202"/>
        <v>0</v>
      </c>
      <c r="L120" s="43">
        <f t="shared" si="202"/>
        <v>0</v>
      </c>
      <c r="M120" s="43">
        <f t="shared" si="202"/>
        <v>0</v>
      </c>
      <c r="N120" s="43">
        <f t="shared" si="202"/>
        <v>0</v>
      </c>
      <c r="O120" s="43">
        <f t="shared" si="202"/>
        <v>0</v>
      </c>
      <c r="P120" s="43">
        <f t="shared" si="202"/>
        <v>0</v>
      </c>
      <c r="Q120" s="43">
        <f t="shared" si="202"/>
        <v>0</v>
      </c>
      <c r="R120" s="43">
        <f t="shared" si="202"/>
        <v>0</v>
      </c>
      <c r="S120" s="43">
        <f t="shared" si="202"/>
        <v>0</v>
      </c>
      <c r="T120" s="43">
        <f t="shared" si="202"/>
        <v>0</v>
      </c>
      <c r="U120" s="43">
        <f t="shared" si="202"/>
        <v>0</v>
      </c>
      <c r="V120" s="43">
        <f t="shared" si="202"/>
        <v>0</v>
      </c>
      <c r="W120" s="43">
        <f t="shared" si="202"/>
        <v>0</v>
      </c>
      <c r="X120" s="43">
        <f t="shared" si="202"/>
        <v>0</v>
      </c>
      <c r="Y120" s="43">
        <f t="shared" si="202"/>
        <v>0</v>
      </c>
      <c r="Z120" s="482" t="s">
        <v>285</v>
      </c>
      <c r="AA120" t="str">
        <f t="shared" si="143"/>
        <v>Given Figure</v>
      </c>
      <c r="AB120" s="43">
        <f t="shared" ref="AB120:AX120" si="203">AB38*AB$2</f>
        <v>0</v>
      </c>
      <c r="AC120" s="43">
        <f t="shared" si="203"/>
        <v>0</v>
      </c>
      <c r="AD120" s="43">
        <f t="shared" si="203"/>
        <v>0</v>
      </c>
      <c r="AE120" s="43">
        <f t="shared" si="203"/>
        <v>0</v>
      </c>
      <c r="AF120" s="43">
        <f t="shared" si="203"/>
        <v>0</v>
      </c>
      <c r="AG120" s="43">
        <f t="shared" si="203"/>
        <v>0</v>
      </c>
      <c r="AH120" s="43">
        <f t="shared" si="203"/>
        <v>0</v>
      </c>
      <c r="AI120" s="43">
        <f t="shared" si="203"/>
        <v>0</v>
      </c>
      <c r="AJ120" s="43">
        <f t="shared" si="203"/>
        <v>0</v>
      </c>
      <c r="AK120" s="43">
        <f t="shared" si="203"/>
        <v>0</v>
      </c>
      <c r="AL120" s="43">
        <f t="shared" si="203"/>
        <v>0</v>
      </c>
      <c r="AM120" s="43">
        <f t="shared" si="203"/>
        <v>0</v>
      </c>
      <c r="AN120" s="43">
        <f t="shared" si="203"/>
        <v>0</v>
      </c>
      <c r="AO120" s="43">
        <f t="shared" si="203"/>
        <v>0</v>
      </c>
      <c r="AP120" s="43">
        <f t="shared" si="203"/>
        <v>0</v>
      </c>
      <c r="AQ120" s="43">
        <f t="shared" si="203"/>
        <v>0</v>
      </c>
      <c r="AR120" s="43">
        <f t="shared" si="203"/>
        <v>0</v>
      </c>
      <c r="AS120" s="43">
        <f t="shared" si="203"/>
        <v>0</v>
      </c>
      <c r="AT120" s="43">
        <f t="shared" si="203"/>
        <v>0</v>
      </c>
      <c r="AU120" s="43">
        <f t="shared" si="203"/>
        <v>0</v>
      </c>
      <c r="AV120" s="43">
        <f t="shared" si="203"/>
        <v>0</v>
      </c>
      <c r="AW120" s="43">
        <f t="shared" si="203"/>
        <v>0</v>
      </c>
      <c r="AX120" s="43">
        <f t="shared" si="203"/>
        <v>0</v>
      </c>
      <c r="AY120" s="482"/>
      <c r="AZ120" t="str">
        <f t="shared" si="109"/>
        <v>Function Interpretation</v>
      </c>
      <c r="BA120" s="23">
        <f>MATH!$CU$7</f>
        <v>0</v>
      </c>
      <c r="BB120" s="23">
        <f>MATH!$CU$88</f>
        <v>0</v>
      </c>
      <c r="BC120" s="23">
        <f>MATH!$CU$169</f>
        <v>0</v>
      </c>
      <c r="BD120" s="23">
        <f>MATH!$CU$250</f>
        <v>0</v>
      </c>
      <c r="BE120" s="23">
        <f>MATH!$CU$331</f>
        <v>0</v>
      </c>
      <c r="BF120" s="23">
        <f>MATH!$CU$412</f>
        <v>0</v>
      </c>
      <c r="BG120" s="23">
        <f>MATH!$CU$493</f>
        <v>0</v>
      </c>
      <c r="BH120" s="23">
        <f>MATH!$CU$574</f>
        <v>0</v>
      </c>
      <c r="BI120" s="23">
        <f>MATH!$CU$655</f>
        <v>0</v>
      </c>
      <c r="BJ120" s="23">
        <f>MATH!$CU$736</f>
        <v>0</v>
      </c>
      <c r="BK120" s="23">
        <f>MATH!$CU$817</f>
        <v>0</v>
      </c>
      <c r="BL120" s="23">
        <f>MATH!$CU$898</f>
        <v>0</v>
      </c>
      <c r="BM120" s="23">
        <f>MATH!$CU$979</f>
        <v>0</v>
      </c>
      <c r="BN120" s="23">
        <f>MATH!$CU$1060</f>
        <v>0</v>
      </c>
      <c r="BO120" s="23">
        <f>MATH!$CU$1141</f>
        <v>0</v>
      </c>
      <c r="BP120" s="23">
        <f>MATH!$CU$1222</f>
        <v>0</v>
      </c>
      <c r="BQ120" s="23">
        <f>MATH!$CU$1303</f>
        <v>0</v>
      </c>
      <c r="BR120" s="23">
        <f>MATH!$CU$1384</f>
        <v>0</v>
      </c>
      <c r="BS120" s="23">
        <f>MATH!$CU$1465</f>
        <v>0</v>
      </c>
      <c r="BT120" s="23">
        <f>MATH!$CU$1546</f>
        <v>0</v>
      </c>
      <c r="BU120" s="23">
        <f>MATH!$CU$1627</f>
        <v>0</v>
      </c>
      <c r="BV120" s="23">
        <f>MATH!$CU$1708</f>
        <v>0</v>
      </c>
      <c r="BW120" s="23">
        <f>MATH!$CU$1789</f>
        <v>0</v>
      </c>
      <c r="BX120" s="482"/>
      <c r="BY120" t="str">
        <f t="shared" si="110"/>
        <v>Function Interpretation</v>
      </c>
      <c r="BZ120" s="23">
        <f>MATH!$CU$67</f>
        <v>0</v>
      </c>
      <c r="CA120" s="23">
        <f>MATH!$CU$148</f>
        <v>0</v>
      </c>
      <c r="CB120" s="23">
        <f>MATH!$CU$229</f>
        <v>0</v>
      </c>
      <c r="CC120" s="23">
        <f>MATH!$CU$310</f>
        <v>0</v>
      </c>
      <c r="CD120" s="23">
        <f>MATH!$CU$391</f>
        <v>0</v>
      </c>
      <c r="CE120" s="23">
        <f>MATH!$CU$472</f>
        <v>0</v>
      </c>
      <c r="CF120" s="23">
        <f>MATH!$CU$553</f>
        <v>0</v>
      </c>
      <c r="CG120" s="23">
        <f>MATH!$CU$634</f>
        <v>0</v>
      </c>
      <c r="CH120" s="23">
        <f>MATH!$CU$715</f>
        <v>0</v>
      </c>
      <c r="CI120" s="23">
        <f>MATH!$CU$796</f>
        <v>0</v>
      </c>
      <c r="CJ120" s="23">
        <f>MATH!$CU$877</f>
        <v>0</v>
      </c>
      <c r="CK120" s="23">
        <f>MATH!$CU$958</f>
        <v>0</v>
      </c>
      <c r="CL120" s="23">
        <f>MATH!$CU$1039</f>
        <v>0</v>
      </c>
      <c r="CM120" s="23">
        <f>MATH!$CU$1120</f>
        <v>0</v>
      </c>
      <c r="CN120" s="23">
        <f>MATH!$CU$1201</f>
        <v>0</v>
      </c>
      <c r="CO120" s="23">
        <f>MATH!$CU$1282</f>
        <v>0</v>
      </c>
      <c r="CP120" s="23">
        <f>MATH!$CU$1363</f>
        <v>0</v>
      </c>
      <c r="CQ120" s="23">
        <f>MATH!$CU$1444</f>
        <v>0</v>
      </c>
      <c r="CR120" s="23">
        <f>MATH!$CU$1525</f>
        <v>0</v>
      </c>
      <c r="CS120" s="23">
        <f>MATH!$CU$1606</f>
        <v>0</v>
      </c>
      <c r="CT120" s="23">
        <f>MATH!$CU$1687</f>
        <v>0</v>
      </c>
      <c r="CU120" s="23">
        <f>MATH!$CU$1768</f>
        <v>0</v>
      </c>
      <c r="CV120" s="23">
        <f>MATH!$CU$1849</f>
        <v>0</v>
      </c>
      <c r="CW120" s="482"/>
      <c r="CX120" t="str">
        <f t="shared" si="111"/>
        <v>Function Interpretation</v>
      </c>
      <c r="CY120" s="23">
        <f t="shared" si="112"/>
        <v>0</v>
      </c>
      <c r="CZ120" s="23">
        <f t="shared" si="113"/>
        <v>0</v>
      </c>
      <c r="DA120" s="23">
        <f t="shared" si="114"/>
        <v>0</v>
      </c>
      <c r="DB120" s="23">
        <f t="shared" si="115"/>
        <v>0</v>
      </c>
      <c r="DC120" s="23">
        <f t="shared" si="116"/>
        <v>0</v>
      </c>
      <c r="DD120" s="23">
        <f t="shared" si="117"/>
        <v>0</v>
      </c>
      <c r="DE120" s="23">
        <f t="shared" si="118"/>
        <v>0</v>
      </c>
      <c r="DF120" s="23">
        <f t="shared" si="119"/>
        <v>0</v>
      </c>
      <c r="DG120" s="23">
        <f t="shared" si="120"/>
        <v>0</v>
      </c>
      <c r="DH120" s="23">
        <f t="shared" si="121"/>
        <v>0</v>
      </c>
      <c r="DI120" s="23">
        <f t="shared" si="122"/>
        <v>0</v>
      </c>
      <c r="DJ120" s="23">
        <f t="shared" si="123"/>
        <v>0</v>
      </c>
      <c r="DK120" s="23">
        <f t="shared" si="124"/>
        <v>0</v>
      </c>
      <c r="DL120" s="23">
        <f t="shared" si="125"/>
        <v>0</v>
      </c>
      <c r="DM120" s="23">
        <f t="shared" si="126"/>
        <v>0</v>
      </c>
      <c r="DN120" s="23">
        <f t="shared" si="127"/>
        <v>0</v>
      </c>
      <c r="DO120" s="23">
        <f t="shared" si="128"/>
        <v>0</v>
      </c>
      <c r="DP120" s="23">
        <f t="shared" si="129"/>
        <v>0</v>
      </c>
      <c r="DQ120" s="23">
        <f t="shared" si="130"/>
        <v>0</v>
      </c>
      <c r="DR120" s="23">
        <f t="shared" si="131"/>
        <v>0</v>
      </c>
      <c r="DS120" s="23">
        <f t="shared" si="132"/>
        <v>0</v>
      </c>
      <c r="DT120" s="23">
        <f t="shared" si="133"/>
        <v>0</v>
      </c>
      <c r="DU120" s="23">
        <f t="shared" si="134"/>
        <v>0</v>
      </c>
      <c r="DV120" s="482"/>
      <c r="DW120" s="2" t="str">
        <f t="shared" si="152"/>
        <v>ACT First 10</v>
      </c>
      <c r="DX120" s="43">
        <f t="shared" si="148"/>
        <v>0</v>
      </c>
      <c r="DY120" s="43">
        <f t="shared" si="201"/>
        <v>0</v>
      </c>
      <c r="DZ120" s="43">
        <f t="shared" si="201"/>
        <v>0</v>
      </c>
      <c r="EA120" s="43">
        <f t="shared" si="201"/>
        <v>0</v>
      </c>
      <c r="EB120" s="43">
        <f t="shared" si="201"/>
        <v>0</v>
      </c>
      <c r="EC120" s="43">
        <f t="shared" si="201"/>
        <v>0</v>
      </c>
      <c r="ED120" s="43">
        <f t="shared" si="201"/>
        <v>0</v>
      </c>
      <c r="EE120" s="43">
        <f t="shared" si="201"/>
        <v>0</v>
      </c>
      <c r="EF120" s="43">
        <f t="shared" si="201"/>
        <v>0</v>
      </c>
      <c r="EG120" s="43">
        <f t="shared" si="201"/>
        <v>0</v>
      </c>
      <c r="EH120" s="43">
        <f t="shared" si="201"/>
        <v>0</v>
      </c>
      <c r="EI120" s="43">
        <f t="shared" si="201"/>
        <v>0</v>
      </c>
      <c r="EJ120" s="43">
        <f t="shared" si="201"/>
        <v>0</v>
      </c>
      <c r="EK120" s="43">
        <f t="shared" si="201"/>
        <v>0</v>
      </c>
      <c r="EL120" s="43">
        <f t="shared" si="201"/>
        <v>0</v>
      </c>
      <c r="EM120" s="43">
        <f t="shared" si="201"/>
        <v>0</v>
      </c>
      <c r="EN120" s="43">
        <f t="shared" si="201"/>
        <v>0</v>
      </c>
      <c r="EO120" s="43">
        <f t="shared" si="201"/>
        <v>0</v>
      </c>
      <c r="EP120" s="43">
        <f t="shared" si="201"/>
        <v>0</v>
      </c>
      <c r="EQ120" s="43">
        <f t="shared" si="201"/>
        <v>0</v>
      </c>
      <c r="ER120" s="43">
        <f t="shared" si="201"/>
        <v>0</v>
      </c>
      <c r="ES120" s="43">
        <f t="shared" si="201"/>
        <v>0</v>
      </c>
      <c r="ET120" s="43">
        <f t="shared" si="201"/>
        <v>0</v>
      </c>
      <c r="FA120" s="477" t="str">
        <f>IF(INPUT!P4&lt;&gt;"",INDEX(EY3:EY25,MATCH(INPUT!P4,EX3:EX25,),0),"")</f>
        <v/>
      </c>
      <c r="FB120" s="478"/>
      <c r="FC120" s="478"/>
      <c r="FD120" s="478"/>
      <c r="FE120" s="478"/>
      <c r="FF120" s="478"/>
      <c r="FG120" s="479"/>
    </row>
    <row r="121" spans="2:163" x14ac:dyDescent="0.45">
      <c r="B121" t="str">
        <f t="shared" si="173"/>
        <v>Extremes</v>
      </c>
      <c r="C121" s="43">
        <f t="shared" ref="C121:Y121" si="204">C37*C$2</f>
        <v>0</v>
      </c>
      <c r="D121" s="43">
        <f t="shared" si="204"/>
        <v>0</v>
      </c>
      <c r="E121" s="43">
        <f t="shared" si="204"/>
        <v>0</v>
      </c>
      <c r="F121" s="43">
        <f t="shared" si="204"/>
        <v>0</v>
      </c>
      <c r="G121" s="43">
        <f t="shared" si="204"/>
        <v>0</v>
      </c>
      <c r="H121" s="43">
        <f t="shared" si="204"/>
        <v>0</v>
      </c>
      <c r="I121" s="43">
        <f t="shared" si="204"/>
        <v>0</v>
      </c>
      <c r="J121" s="43">
        <f t="shared" si="204"/>
        <v>0</v>
      </c>
      <c r="K121" s="43">
        <f t="shared" si="204"/>
        <v>0</v>
      </c>
      <c r="L121" s="43">
        <f t="shared" si="204"/>
        <v>0</v>
      </c>
      <c r="M121" s="43">
        <f t="shared" si="204"/>
        <v>0</v>
      </c>
      <c r="N121" s="43">
        <f t="shared" si="204"/>
        <v>0</v>
      </c>
      <c r="O121" s="43">
        <f t="shared" si="204"/>
        <v>0</v>
      </c>
      <c r="P121" s="43">
        <f t="shared" si="204"/>
        <v>0</v>
      </c>
      <c r="Q121" s="43">
        <f t="shared" si="204"/>
        <v>0</v>
      </c>
      <c r="R121" s="43">
        <f t="shared" si="204"/>
        <v>0</v>
      </c>
      <c r="S121" s="43">
        <f t="shared" si="204"/>
        <v>0</v>
      </c>
      <c r="T121" s="43">
        <f t="shared" si="204"/>
        <v>0</v>
      </c>
      <c r="U121" s="43">
        <f t="shared" si="204"/>
        <v>0</v>
      </c>
      <c r="V121" s="43">
        <f t="shared" si="204"/>
        <v>0</v>
      </c>
      <c r="W121" s="43">
        <f t="shared" si="204"/>
        <v>0</v>
      </c>
      <c r="X121" s="43">
        <f t="shared" si="204"/>
        <v>0</v>
      </c>
      <c r="Y121" s="43">
        <f t="shared" si="204"/>
        <v>0</v>
      </c>
      <c r="Z121" s="482"/>
      <c r="AA121" t="str">
        <f t="shared" si="143"/>
        <v>Not / Except / Least</v>
      </c>
      <c r="AB121" s="43">
        <f t="shared" ref="AB121:AX121" si="205">AB39*AB$2</f>
        <v>0</v>
      </c>
      <c r="AC121" s="43">
        <f t="shared" si="205"/>
        <v>0</v>
      </c>
      <c r="AD121" s="43">
        <f t="shared" si="205"/>
        <v>0</v>
      </c>
      <c r="AE121" s="43">
        <f t="shared" si="205"/>
        <v>0</v>
      </c>
      <c r="AF121" s="43">
        <f t="shared" si="205"/>
        <v>0</v>
      </c>
      <c r="AG121" s="43">
        <f t="shared" si="205"/>
        <v>0</v>
      </c>
      <c r="AH121" s="43">
        <f t="shared" si="205"/>
        <v>0</v>
      </c>
      <c r="AI121" s="43">
        <f t="shared" si="205"/>
        <v>0</v>
      </c>
      <c r="AJ121" s="43">
        <f t="shared" si="205"/>
        <v>0</v>
      </c>
      <c r="AK121" s="43">
        <f t="shared" si="205"/>
        <v>0</v>
      </c>
      <c r="AL121" s="43">
        <f t="shared" si="205"/>
        <v>0</v>
      </c>
      <c r="AM121" s="43">
        <f t="shared" si="205"/>
        <v>0</v>
      </c>
      <c r="AN121" s="43">
        <f t="shared" si="205"/>
        <v>0</v>
      </c>
      <c r="AO121" s="43">
        <f t="shared" si="205"/>
        <v>0</v>
      </c>
      <c r="AP121" s="43">
        <f t="shared" si="205"/>
        <v>0</v>
      </c>
      <c r="AQ121" s="43">
        <f t="shared" si="205"/>
        <v>0</v>
      </c>
      <c r="AR121" s="43">
        <f t="shared" si="205"/>
        <v>0</v>
      </c>
      <c r="AS121" s="43">
        <f t="shared" si="205"/>
        <v>0</v>
      </c>
      <c r="AT121" s="43">
        <f t="shared" si="205"/>
        <v>0</v>
      </c>
      <c r="AU121" s="43">
        <f t="shared" si="205"/>
        <v>0</v>
      </c>
      <c r="AV121" s="43">
        <f t="shared" si="205"/>
        <v>0</v>
      </c>
      <c r="AW121" s="43">
        <f t="shared" si="205"/>
        <v>0</v>
      </c>
      <c r="AX121" s="43">
        <f t="shared" si="205"/>
        <v>0</v>
      </c>
      <c r="AY121" s="482"/>
      <c r="AZ121" t="str">
        <f t="shared" si="109"/>
        <v>GEOMETRY</v>
      </c>
      <c r="BA121" s="23">
        <f>MATH!$CV$7</f>
        <v>0</v>
      </c>
      <c r="BB121" s="23">
        <f>MATH!$CV$88</f>
        <v>0</v>
      </c>
      <c r="BC121" s="23">
        <f>MATH!$CV$169</f>
        <v>0</v>
      </c>
      <c r="BD121" s="23">
        <f>MATH!$CV$250</f>
        <v>0</v>
      </c>
      <c r="BE121" s="23">
        <f>MATH!$CV$331</f>
        <v>0</v>
      </c>
      <c r="BF121" s="23">
        <f>MATH!$CV$412</f>
        <v>0</v>
      </c>
      <c r="BG121" s="23">
        <f>MATH!$CV$493</f>
        <v>0</v>
      </c>
      <c r="BH121" s="23">
        <f>MATH!$CV$574</f>
        <v>0</v>
      </c>
      <c r="BI121" s="23">
        <f>MATH!$CV$655</f>
        <v>0</v>
      </c>
      <c r="BJ121" s="23">
        <f>MATH!$CV$736</f>
        <v>0</v>
      </c>
      <c r="BK121" s="23">
        <f>MATH!$CV$817</f>
        <v>0</v>
      </c>
      <c r="BL121" s="23">
        <f>MATH!$CV$898</f>
        <v>0</v>
      </c>
      <c r="BM121" s="23">
        <f>MATH!$CV$979</f>
        <v>0</v>
      </c>
      <c r="BN121" s="23">
        <f>MATH!$CV$1060</f>
        <v>0</v>
      </c>
      <c r="BO121" s="23">
        <f>MATH!$CV$1141</f>
        <v>0</v>
      </c>
      <c r="BP121" s="23">
        <f>MATH!$CV$1222</f>
        <v>0</v>
      </c>
      <c r="BQ121" s="23">
        <f>MATH!$CV$1303</f>
        <v>0</v>
      </c>
      <c r="BR121" s="23">
        <f>MATH!$CV$1384</f>
        <v>0</v>
      </c>
      <c r="BS121" s="23">
        <f>MATH!$CV$1465</f>
        <v>0</v>
      </c>
      <c r="BT121" s="23">
        <f>MATH!$CV$1546</f>
        <v>0</v>
      </c>
      <c r="BU121" s="23">
        <f>MATH!$CV$1627</f>
        <v>0</v>
      </c>
      <c r="BV121" s="23">
        <f>MATH!$CV$1708</f>
        <v>0</v>
      </c>
      <c r="BW121" s="23">
        <f>MATH!$CV$1789</f>
        <v>0</v>
      </c>
      <c r="BX121" s="482"/>
      <c r="BY121" t="str">
        <f t="shared" si="110"/>
        <v>GEOMETRY</v>
      </c>
      <c r="BZ121" s="23">
        <f>MATH!$CV$67</f>
        <v>0</v>
      </c>
      <c r="CA121" s="23">
        <f>MATH!$CV$148</f>
        <v>0</v>
      </c>
      <c r="CB121" s="23">
        <f>MATH!$CV$229</f>
        <v>0</v>
      </c>
      <c r="CC121" s="23">
        <f>MATH!$CV$310</f>
        <v>0</v>
      </c>
      <c r="CD121" s="23">
        <f>MATH!$CV$391</f>
        <v>0</v>
      </c>
      <c r="CE121" s="23">
        <f>MATH!$CV$472</f>
        <v>0</v>
      </c>
      <c r="CF121" s="23">
        <f>MATH!$CV$553</f>
        <v>0</v>
      </c>
      <c r="CG121" s="23">
        <f>MATH!$CV$634</f>
        <v>0</v>
      </c>
      <c r="CH121" s="23">
        <f>MATH!$CV$715</f>
        <v>0</v>
      </c>
      <c r="CI121" s="23">
        <f>MATH!$CV$796</f>
        <v>0</v>
      </c>
      <c r="CJ121" s="23">
        <f>MATH!$CV$877</f>
        <v>0</v>
      </c>
      <c r="CK121" s="23">
        <f>MATH!$CV$958</f>
        <v>0</v>
      </c>
      <c r="CL121" s="23">
        <f>MATH!$CV$1039</f>
        <v>0</v>
      </c>
      <c r="CM121" s="23">
        <f>MATH!$CV$1120</f>
        <v>0</v>
      </c>
      <c r="CN121" s="23">
        <f>MATH!$CV$1201</f>
        <v>0</v>
      </c>
      <c r="CO121" s="23">
        <f>MATH!$CV$1282</f>
        <v>0</v>
      </c>
      <c r="CP121" s="23">
        <f>MATH!$CV$1363</f>
        <v>0</v>
      </c>
      <c r="CQ121" s="23">
        <f>MATH!$CV$1444</f>
        <v>0</v>
      </c>
      <c r="CR121" s="23">
        <f>MATH!$CV$1525</f>
        <v>0</v>
      </c>
      <c r="CS121" s="23">
        <f>MATH!$CV$1606</f>
        <v>0</v>
      </c>
      <c r="CT121" s="23">
        <f>MATH!$CV$1687</f>
        <v>0</v>
      </c>
      <c r="CU121" s="23">
        <f>MATH!$CV$1768</f>
        <v>0</v>
      </c>
      <c r="CV121" s="23">
        <f>MATH!$CV$1849</f>
        <v>0</v>
      </c>
      <c r="CW121" s="482"/>
      <c r="CX121" t="str">
        <f t="shared" si="111"/>
        <v>GEOMETRY</v>
      </c>
      <c r="CY121" s="23">
        <f t="shared" si="112"/>
        <v>0</v>
      </c>
      <c r="CZ121" s="23">
        <f t="shared" si="113"/>
        <v>0</v>
      </c>
      <c r="DA121" s="23">
        <f t="shared" si="114"/>
        <v>0</v>
      </c>
      <c r="DB121" s="23">
        <f t="shared" si="115"/>
        <v>0</v>
      </c>
      <c r="DC121" s="23">
        <f t="shared" si="116"/>
        <v>0</v>
      </c>
      <c r="DD121" s="23">
        <f t="shared" si="117"/>
        <v>0</v>
      </c>
      <c r="DE121" s="23">
        <f t="shared" si="118"/>
        <v>0</v>
      </c>
      <c r="DF121" s="23">
        <f t="shared" si="119"/>
        <v>0</v>
      </c>
      <c r="DG121" s="23">
        <f t="shared" si="120"/>
        <v>0</v>
      </c>
      <c r="DH121" s="23">
        <f t="shared" si="121"/>
        <v>0</v>
      </c>
      <c r="DI121" s="23">
        <f t="shared" si="122"/>
        <v>0</v>
      </c>
      <c r="DJ121" s="23">
        <f t="shared" si="123"/>
        <v>0</v>
      </c>
      <c r="DK121" s="23">
        <f t="shared" si="124"/>
        <v>0</v>
      </c>
      <c r="DL121" s="23">
        <f t="shared" si="125"/>
        <v>0</v>
      </c>
      <c r="DM121" s="23">
        <f t="shared" si="126"/>
        <v>0</v>
      </c>
      <c r="DN121" s="23">
        <f t="shared" si="127"/>
        <v>0</v>
      </c>
      <c r="DO121" s="23">
        <f t="shared" si="128"/>
        <v>0</v>
      </c>
      <c r="DP121" s="23">
        <f t="shared" si="129"/>
        <v>0</v>
      </c>
      <c r="DQ121" s="23">
        <f t="shared" si="130"/>
        <v>0</v>
      </c>
      <c r="DR121" s="23">
        <f t="shared" si="131"/>
        <v>0</v>
      </c>
      <c r="DS121" s="23">
        <f t="shared" si="132"/>
        <v>0</v>
      </c>
      <c r="DT121" s="23">
        <f t="shared" si="133"/>
        <v>0</v>
      </c>
      <c r="DU121" s="23">
        <f t="shared" si="134"/>
        <v>0</v>
      </c>
      <c r="DV121" s="482"/>
      <c r="DW121" s="2" t="str">
        <f t="shared" si="152"/>
        <v>ACT Last 10</v>
      </c>
      <c r="DX121" s="43">
        <f t="shared" si="148"/>
        <v>0</v>
      </c>
      <c r="DY121" s="43">
        <f t="shared" si="201"/>
        <v>0</v>
      </c>
      <c r="DZ121" s="43">
        <f t="shared" si="201"/>
        <v>0</v>
      </c>
      <c r="EA121" s="43">
        <f t="shared" si="201"/>
        <v>0</v>
      </c>
      <c r="EB121" s="43">
        <f t="shared" si="201"/>
        <v>0</v>
      </c>
      <c r="EC121" s="43">
        <f t="shared" si="201"/>
        <v>0</v>
      </c>
      <c r="ED121" s="43">
        <f t="shared" si="201"/>
        <v>0</v>
      </c>
      <c r="EE121" s="43">
        <f t="shared" si="201"/>
        <v>0</v>
      </c>
      <c r="EF121" s="43">
        <f t="shared" si="201"/>
        <v>0</v>
      </c>
      <c r="EG121" s="43">
        <f t="shared" si="201"/>
        <v>0</v>
      </c>
      <c r="EH121" s="43">
        <f t="shared" si="201"/>
        <v>0</v>
      </c>
      <c r="EI121" s="43">
        <f t="shared" si="201"/>
        <v>0</v>
      </c>
      <c r="EJ121" s="43">
        <f t="shared" si="201"/>
        <v>0</v>
      </c>
      <c r="EK121" s="43">
        <f t="shared" si="201"/>
        <v>0</v>
      </c>
      <c r="EL121" s="43">
        <f t="shared" si="201"/>
        <v>0</v>
      </c>
      <c r="EM121" s="43">
        <f t="shared" si="201"/>
        <v>0</v>
      </c>
      <c r="EN121" s="43">
        <f t="shared" si="201"/>
        <v>0</v>
      </c>
      <c r="EO121" s="43">
        <f t="shared" si="201"/>
        <v>0</v>
      </c>
      <c r="EP121" s="43">
        <f t="shared" si="201"/>
        <v>0</v>
      </c>
      <c r="EQ121" s="43">
        <f t="shared" si="201"/>
        <v>0</v>
      </c>
      <c r="ER121" s="43">
        <f t="shared" si="201"/>
        <v>0</v>
      </c>
      <c r="ES121" s="43">
        <f t="shared" si="201"/>
        <v>0</v>
      </c>
      <c r="ET121" s="43">
        <f t="shared" si="201"/>
        <v>0</v>
      </c>
      <c r="FA121" s="30"/>
      <c r="FB121" s="458" t="s">
        <v>240</v>
      </c>
      <c r="FC121" s="459"/>
      <c r="FD121" s="460"/>
      <c r="FE121" s="480" t="s">
        <v>242</v>
      </c>
      <c r="FF121" s="481"/>
      <c r="FG121" s="30" t="s">
        <v>254</v>
      </c>
    </row>
    <row r="122" spans="2:163" x14ac:dyDescent="0.45">
      <c r="B122" t="str">
        <f t="shared" si="173"/>
        <v>Elimination</v>
      </c>
      <c r="C122" s="43">
        <f t="shared" ref="C122:Y122" si="206">C38*C$2</f>
        <v>0</v>
      </c>
      <c r="D122" s="43">
        <f t="shared" si="206"/>
        <v>0</v>
      </c>
      <c r="E122" s="43">
        <f t="shared" si="206"/>
        <v>0</v>
      </c>
      <c r="F122" s="43">
        <f t="shared" si="206"/>
        <v>0</v>
      </c>
      <c r="G122" s="43">
        <f t="shared" si="206"/>
        <v>0</v>
      </c>
      <c r="H122" s="43">
        <f t="shared" si="206"/>
        <v>0</v>
      </c>
      <c r="I122" s="43">
        <f t="shared" si="206"/>
        <v>0</v>
      </c>
      <c r="J122" s="43">
        <f t="shared" si="206"/>
        <v>0</v>
      </c>
      <c r="K122" s="43">
        <f t="shared" si="206"/>
        <v>0</v>
      </c>
      <c r="L122" s="43">
        <f t="shared" si="206"/>
        <v>0</v>
      </c>
      <c r="M122" s="43">
        <f t="shared" si="206"/>
        <v>0</v>
      </c>
      <c r="N122" s="43">
        <f t="shared" si="206"/>
        <v>0</v>
      </c>
      <c r="O122" s="43">
        <f t="shared" si="206"/>
        <v>0</v>
      </c>
      <c r="P122" s="43">
        <f t="shared" si="206"/>
        <v>0</v>
      </c>
      <c r="Q122" s="43">
        <f t="shared" si="206"/>
        <v>0</v>
      </c>
      <c r="R122" s="43">
        <f t="shared" si="206"/>
        <v>0</v>
      </c>
      <c r="S122" s="43">
        <f t="shared" si="206"/>
        <v>0</v>
      </c>
      <c r="T122" s="43">
        <f t="shared" si="206"/>
        <v>0</v>
      </c>
      <c r="U122" s="43">
        <f t="shared" si="206"/>
        <v>0</v>
      </c>
      <c r="V122" s="43">
        <f t="shared" si="206"/>
        <v>0</v>
      </c>
      <c r="W122" s="43">
        <f t="shared" si="206"/>
        <v>0</v>
      </c>
      <c r="X122" s="43">
        <f t="shared" si="206"/>
        <v>0</v>
      </c>
      <c r="Y122" s="43">
        <f t="shared" si="206"/>
        <v>0</v>
      </c>
      <c r="Z122" s="482"/>
      <c r="AA122" t="str">
        <f t="shared" si="143"/>
        <v>Parallelism</v>
      </c>
      <c r="AB122" s="43">
        <f t="shared" ref="AB122:AX122" si="207">AB40*AB$2</f>
        <v>0</v>
      </c>
      <c r="AC122" s="43">
        <f t="shared" si="207"/>
        <v>0</v>
      </c>
      <c r="AD122" s="43">
        <f t="shared" si="207"/>
        <v>0</v>
      </c>
      <c r="AE122" s="43">
        <f t="shared" si="207"/>
        <v>0</v>
      </c>
      <c r="AF122" s="43">
        <f t="shared" si="207"/>
        <v>0</v>
      </c>
      <c r="AG122" s="43">
        <f t="shared" si="207"/>
        <v>0</v>
      </c>
      <c r="AH122" s="43">
        <f t="shared" si="207"/>
        <v>0</v>
      </c>
      <c r="AI122" s="43">
        <f t="shared" si="207"/>
        <v>0</v>
      </c>
      <c r="AJ122" s="43">
        <f t="shared" si="207"/>
        <v>0</v>
      </c>
      <c r="AK122" s="43">
        <f t="shared" si="207"/>
        <v>0</v>
      </c>
      <c r="AL122" s="43">
        <f t="shared" si="207"/>
        <v>0</v>
      </c>
      <c r="AM122" s="43">
        <f t="shared" si="207"/>
        <v>0</v>
      </c>
      <c r="AN122" s="43">
        <f t="shared" si="207"/>
        <v>0</v>
      </c>
      <c r="AO122" s="43">
        <f t="shared" si="207"/>
        <v>0</v>
      </c>
      <c r="AP122" s="43">
        <f t="shared" si="207"/>
        <v>0</v>
      </c>
      <c r="AQ122" s="43">
        <f t="shared" si="207"/>
        <v>0</v>
      </c>
      <c r="AR122" s="43">
        <f t="shared" si="207"/>
        <v>0</v>
      </c>
      <c r="AS122" s="43">
        <f t="shared" si="207"/>
        <v>0</v>
      </c>
      <c r="AT122" s="43">
        <f t="shared" si="207"/>
        <v>0</v>
      </c>
      <c r="AU122" s="43">
        <f t="shared" si="207"/>
        <v>0</v>
      </c>
      <c r="AV122" s="43">
        <f t="shared" si="207"/>
        <v>0</v>
      </c>
      <c r="AW122" s="43">
        <f t="shared" si="207"/>
        <v>0</v>
      </c>
      <c r="AX122" s="43">
        <f t="shared" si="207"/>
        <v>0</v>
      </c>
      <c r="AY122" s="482"/>
      <c r="AZ122" t="str">
        <f t="shared" si="109"/>
        <v>Area / Perimeter</v>
      </c>
      <c r="BA122" s="23">
        <f>MATH!$CW$7</f>
        <v>0</v>
      </c>
      <c r="BB122" s="23">
        <f>MATH!$CW$88</f>
        <v>0</v>
      </c>
      <c r="BC122" s="23">
        <f>MATH!$CW$169</f>
        <v>0</v>
      </c>
      <c r="BD122" s="23">
        <f>MATH!$CW$250</f>
        <v>0</v>
      </c>
      <c r="BE122" s="23">
        <f>MATH!$CW$331</f>
        <v>0</v>
      </c>
      <c r="BF122" s="23">
        <f>MATH!$CW$412</f>
        <v>0</v>
      </c>
      <c r="BG122" s="23">
        <f>MATH!$CW$493</f>
        <v>0</v>
      </c>
      <c r="BH122" s="23">
        <f>MATH!$CW$574</f>
        <v>0</v>
      </c>
      <c r="BI122" s="23">
        <f>MATH!$CW$655</f>
        <v>0</v>
      </c>
      <c r="BJ122" s="23">
        <f>MATH!$CW$736</f>
        <v>0</v>
      </c>
      <c r="BK122" s="23">
        <f>MATH!$CW$817</f>
        <v>0</v>
      </c>
      <c r="BL122" s="23">
        <f>MATH!$CW$898</f>
        <v>0</v>
      </c>
      <c r="BM122" s="23">
        <f>MATH!$CW$979</f>
        <v>0</v>
      </c>
      <c r="BN122" s="23">
        <f>MATH!$CW$1060</f>
        <v>0</v>
      </c>
      <c r="BO122" s="23">
        <f>MATH!$CW$1141</f>
        <v>0</v>
      </c>
      <c r="BP122" s="23">
        <f>MATH!$CW$1222</f>
        <v>0</v>
      </c>
      <c r="BQ122" s="23">
        <f>MATH!$CW$1303</f>
        <v>0</v>
      </c>
      <c r="BR122" s="23">
        <f>MATH!$CW$1384</f>
        <v>0</v>
      </c>
      <c r="BS122" s="23">
        <f>MATH!$CW$1465</f>
        <v>0</v>
      </c>
      <c r="BT122" s="23">
        <f>MATH!$CW$1546</f>
        <v>0</v>
      </c>
      <c r="BU122" s="23">
        <f>MATH!$CW$1627</f>
        <v>0</v>
      </c>
      <c r="BV122" s="23">
        <f>MATH!$CW$1708</f>
        <v>0</v>
      </c>
      <c r="BW122" s="23">
        <f>MATH!$CW$1789</f>
        <v>0</v>
      </c>
      <c r="BX122" s="482"/>
      <c r="BY122" t="str">
        <f t="shared" si="110"/>
        <v>Area / Perimeter</v>
      </c>
      <c r="BZ122" s="23">
        <f>MATH!$CW$67</f>
        <v>0</v>
      </c>
      <c r="CA122" s="23">
        <f>MATH!$CW$148</f>
        <v>0</v>
      </c>
      <c r="CB122" s="23">
        <f>MATH!$CW$229</f>
        <v>0</v>
      </c>
      <c r="CC122" s="23">
        <f>MATH!$CW$310</f>
        <v>0</v>
      </c>
      <c r="CD122" s="23">
        <f>MATH!$CW$391</f>
        <v>0</v>
      </c>
      <c r="CE122" s="23">
        <f>MATH!$CW$472</f>
        <v>0</v>
      </c>
      <c r="CF122" s="23">
        <f>MATH!$CW$553</f>
        <v>0</v>
      </c>
      <c r="CG122" s="23">
        <f>MATH!$CW$634</f>
        <v>0</v>
      </c>
      <c r="CH122" s="23">
        <f>MATH!$CW$715</f>
        <v>0</v>
      </c>
      <c r="CI122" s="23">
        <f>MATH!$CW$796</f>
        <v>0</v>
      </c>
      <c r="CJ122" s="23">
        <f>MATH!$CW$877</f>
        <v>0</v>
      </c>
      <c r="CK122" s="23">
        <f>MATH!$CW$958</f>
        <v>0</v>
      </c>
      <c r="CL122" s="23">
        <f>MATH!$CW$1039</f>
        <v>0</v>
      </c>
      <c r="CM122" s="23">
        <f>MATH!$CW$1120</f>
        <v>0</v>
      </c>
      <c r="CN122" s="23">
        <f>MATH!$CW$1201</f>
        <v>0</v>
      </c>
      <c r="CO122" s="23">
        <f>MATH!$CW$1282</f>
        <v>0</v>
      </c>
      <c r="CP122" s="23">
        <f>MATH!$CW$1363</f>
        <v>0</v>
      </c>
      <c r="CQ122" s="23">
        <f>MATH!$CW$1444</f>
        <v>0</v>
      </c>
      <c r="CR122" s="23">
        <f>MATH!$CW$1525</f>
        <v>0</v>
      </c>
      <c r="CS122" s="23">
        <f>MATH!$CW$1606</f>
        <v>0</v>
      </c>
      <c r="CT122" s="23">
        <f>MATH!$CW$1687</f>
        <v>0</v>
      </c>
      <c r="CU122" s="23">
        <f>MATH!$CW$1768</f>
        <v>0</v>
      </c>
      <c r="CV122" s="23">
        <f>MATH!$CW$1849</f>
        <v>0</v>
      </c>
      <c r="CW122" s="482"/>
      <c r="CX122" t="str">
        <f t="shared" si="111"/>
        <v>Area / Perimeter</v>
      </c>
      <c r="CY122" s="23">
        <f t="shared" si="112"/>
        <v>0</v>
      </c>
      <c r="CZ122" s="23">
        <f t="shared" si="113"/>
        <v>0</v>
      </c>
      <c r="DA122" s="23">
        <f t="shared" si="114"/>
        <v>0</v>
      </c>
      <c r="DB122" s="23">
        <f t="shared" si="115"/>
        <v>0</v>
      </c>
      <c r="DC122" s="23">
        <f t="shared" si="116"/>
        <v>0</v>
      </c>
      <c r="DD122" s="23">
        <f t="shared" si="117"/>
        <v>0</v>
      </c>
      <c r="DE122" s="23">
        <f t="shared" si="118"/>
        <v>0</v>
      </c>
      <c r="DF122" s="23">
        <f t="shared" si="119"/>
        <v>0</v>
      </c>
      <c r="DG122" s="23">
        <f t="shared" si="120"/>
        <v>0</v>
      </c>
      <c r="DH122" s="23">
        <f t="shared" si="121"/>
        <v>0</v>
      </c>
      <c r="DI122" s="23">
        <f t="shared" si="122"/>
        <v>0</v>
      </c>
      <c r="DJ122" s="23">
        <f t="shared" si="123"/>
        <v>0</v>
      </c>
      <c r="DK122" s="23">
        <f t="shared" si="124"/>
        <v>0</v>
      </c>
      <c r="DL122" s="23">
        <f t="shared" si="125"/>
        <v>0</v>
      </c>
      <c r="DM122" s="23">
        <f t="shared" si="126"/>
        <v>0</v>
      </c>
      <c r="DN122" s="23">
        <f t="shared" si="127"/>
        <v>0</v>
      </c>
      <c r="DO122" s="23">
        <f t="shared" si="128"/>
        <v>0</v>
      </c>
      <c r="DP122" s="23">
        <f t="shared" si="129"/>
        <v>0</v>
      </c>
      <c r="DQ122" s="23">
        <f t="shared" si="130"/>
        <v>0</v>
      </c>
      <c r="DR122" s="23">
        <f t="shared" si="131"/>
        <v>0</v>
      </c>
      <c r="DS122" s="23">
        <f t="shared" si="132"/>
        <v>0</v>
      </c>
      <c r="DT122" s="23">
        <f t="shared" si="133"/>
        <v>0</v>
      </c>
      <c r="DU122" s="23">
        <f t="shared" si="134"/>
        <v>0</v>
      </c>
      <c r="DV122" s="482"/>
      <c r="DW122" s="2" t="str">
        <f t="shared" si="152"/>
        <v>ACT Rest</v>
      </c>
      <c r="DX122" s="43">
        <f t="shared" si="148"/>
        <v>0</v>
      </c>
      <c r="DY122" s="43">
        <f t="shared" si="201"/>
        <v>0</v>
      </c>
      <c r="DZ122" s="43">
        <f t="shared" si="201"/>
        <v>0</v>
      </c>
      <c r="EA122" s="43">
        <f t="shared" si="201"/>
        <v>0</v>
      </c>
      <c r="EB122" s="43">
        <f t="shared" si="201"/>
        <v>0</v>
      </c>
      <c r="EC122" s="43">
        <f t="shared" si="201"/>
        <v>0</v>
      </c>
      <c r="ED122" s="43">
        <f t="shared" si="201"/>
        <v>0</v>
      </c>
      <c r="EE122" s="43">
        <f t="shared" si="201"/>
        <v>0</v>
      </c>
      <c r="EF122" s="43">
        <f t="shared" si="201"/>
        <v>0</v>
      </c>
      <c r="EG122" s="43">
        <f t="shared" si="201"/>
        <v>0</v>
      </c>
      <c r="EH122" s="43">
        <f t="shared" si="201"/>
        <v>0</v>
      </c>
      <c r="EI122" s="43">
        <f t="shared" si="201"/>
        <v>0</v>
      </c>
      <c r="EJ122" s="43">
        <f t="shared" si="201"/>
        <v>0</v>
      </c>
      <c r="EK122" s="43">
        <f t="shared" si="201"/>
        <v>0</v>
      </c>
      <c r="EL122" s="43">
        <f t="shared" si="201"/>
        <v>0</v>
      </c>
      <c r="EM122" s="43">
        <f t="shared" si="201"/>
        <v>0</v>
      </c>
      <c r="EN122" s="43">
        <f t="shared" si="201"/>
        <v>0</v>
      </c>
      <c r="EO122" s="43">
        <f t="shared" si="201"/>
        <v>0</v>
      </c>
      <c r="EP122" s="43">
        <f t="shared" si="201"/>
        <v>0</v>
      </c>
      <c r="EQ122" s="43">
        <f t="shared" si="201"/>
        <v>0</v>
      </c>
      <c r="ER122" s="43">
        <f t="shared" si="201"/>
        <v>0</v>
      </c>
      <c r="ES122" s="43">
        <f t="shared" si="201"/>
        <v>0</v>
      </c>
      <c r="ET122" s="43">
        <f t="shared" si="201"/>
        <v>0</v>
      </c>
      <c r="FA122" s="75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5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5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26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1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4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76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173"/>
        <v>Rhetoric</v>
      </c>
      <c r="C123" s="43">
        <f t="shared" ref="C123:Y123" si="208">C39*C$2</f>
        <v>0</v>
      </c>
      <c r="D123" s="43">
        <f t="shared" si="208"/>
        <v>0</v>
      </c>
      <c r="E123" s="43">
        <f t="shared" si="208"/>
        <v>0</v>
      </c>
      <c r="F123" s="43">
        <f t="shared" si="208"/>
        <v>0</v>
      </c>
      <c r="G123" s="43">
        <f t="shared" si="208"/>
        <v>0</v>
      </c>
      <c r="H123" s="43">
        <f t="shared" si="208"/>
        <v>0</v>
      </c>
      <c r="I123" s="43">
        <f t="shared" si="208"/>
        <v>0</v>
      </c>
      <c r="J123" s="43">
        <f t="shared" si="208"/>
        <v>0</v>
      </c>
      <c r="K123" s="43">
        <f t="shared" si="208"/>
        <v>0</v>
      </c>
      <c r="L123" s="43">
        <f t="shared" si="208"/>
        <v>0</v>
      </c>
      <c r="M123" s="43">
        <f t="shared" si="208"/>
        <v>0</v>
      </c>
      <c r="N123" s="43">
        <f t="shared" si="208"/>
        <v>0</v>
      </c>
      <c r="O123" s="43">
        <f t="shared" si="208"/>
        <v>0</v>
      </c>
      <c r="P123" s="43">
        <f t="shared" si="208"/>
        <v>0</v>
      </c>
      <c r="Q123" s="43">
        <f t="shared" si="208"/>
        <v>0</v>
      </c>
      <c r="R123" s="43">
        <f t="shared" si="208"/>
        <v>0</v>
      </c>
      <c r="S123" s="43">
        <f t="shared" si="208"/>
        <v>0</v>
      </c>
      <c r="T123" s="43">
        <f t="shared" si="208"/>
        <v>0</v>
      </c>
      <c r="U123" s="43">
        <f t="shared" si="208"/>
        <v>0</v>
      </c>
      <c r="V123" s="43">
        <f t="shared" si="208"/>
        <v>0</v>
      </c>
      <c r="W123" s="43">
        <f t="shared" si="208"/>
        <v>0</v>
      </c>
      <c r="X123" s="43">
        <f t="shared" si="208"/>
        <v>0</v>
      </c>
      <c r="Y123" s="43">
        <f t="shared" si="208"/>
        <v>0</v>
      </c>
      <c r="Z123" s="482"/>
      <c r="AA123" t="str">
        <f t="shared" si="143"/>
        <v>Transitions</v>
      </c>
      <c r="AB123" s="43">
        <f t="shared" ref="AB123:AX123" si="209">AB41*AB$2</f>
        <v>0</v>
      </c>
      <c r="AC123" s="43">
        <f t="shared" si="209"/>
        <v>0</v>
      </c>
      <c r="AD123" s="43">
        <f t="shared" si="209"/>
        <v>0</v>
      </c>
      <c r="AE123" s="43">
        <f t="shared" si="209"/>
        <v>0</v>
      </c>
      <c r="AF123" s="43">
        <f t="shared" si="209"/>
        <v>0</v>
      </c>
      <c r="AG123" s="43">
        <f t="shared" si="209"/>
        <v>0</v>
      </c>
      <c r="AH123" s="43">
        <f t="shared" si="209"/>
        <v>0</v>
      </c>
      <c r="AI123" s="43">
        <f t="shared" si="209"/>
        <v>0</v>
      </c>
      <c r="AJ123" s="43">
        <f t="shared" si="209"/>
        <v>0</v>
      </c>
      <c r="AK123" s="43">
        <f t="shared" si="209"/>
        <v>0</v>
      </c>
      <c r="AL123" s="43">
        <f t="shared" si="209"/>
        <v>0</v>
      </c>
      <c r="AM123" s="43">
        <f t="shared" si="209"/>
        <v>0</v>
      </c>
      <c r="AN123" s="43">
        <f t="shared" si="209"/>
        <v>0</v>
      </c>
      <c r="AO123" s="43">
        <f t="shared" si="209"/>
        <v>0</v>
      </c>
      <c r="AP123" s="43">
        <f t="shared" si="209"/>
        <v>0</v>
      </c>
      <c r="AQ123" s="43">
        <f t="shared" si="209"/>
        <v>0</v>
      </c>
      <c r="AR123" s="43">
        <f t="shared" si="209"/>
        <v>0</v>
      </c>
      <c r="AS123" s="43">
        <f t="shared" si="209"/>
        <v>0</v>
      </c>
      <c r="AT123" s="43">
        <f t="shared" si="209"/>
        <v>0</v>
      </c>
      <c r="AU123" s="43">
        <f t="shared" si="209"/>
        <v>0</v>
      </c>
      <c r="AV123" s="43">
        <f t="shared" si="209"/>
        <v>0</v>
      </c>
      <c r="AW123" s="43">
        <f t="shared" si="209"/>
        <v>0</v>
      </c>
      <c r="AX123" s="43">
        <f t="shared" si="209"/>
        <v>0</v>
      </c>
      <c r="AY123" s="482"/>
      <c r="AZ123" t="str">
        <f t="shared" si="109"/>
        <v>Volume / Surface Area</v>
      </c>
      <c r="BA123" s="23">
        <f>MATH!$CX$7</f>
        <v>0</v>
      </c>
      <c r="BB123" s="23">
        <f>MATH!$CX$88</f>
        <v>0</v>
      </c>
      <c r="BC123" s="23">
        <f>MATH!$CX$169</f>
        <v>0</v>
      </c>
      <c r="BD123" s="23">
        <f>MATH!$CX$250</f>
        <v>0</v>
      </c>
      <c r="BE123" s="23">
        <f>MATH!$CX$331</f>
        <v>0</v>
      </c>
      <c r="BF123" s="23">
        <f>MATH!$CX$412</f>
        <v>0</v>
      </c>
      <c r="BG123" s="23">
        <f>MATH!$CX$493</f>
        <v>0</v>
      </c>
      <c r="BH123" s="23">
        <f>MATH!$CX$574</f>
        <v>0</v>
      </c>
      <c r="BI123" s="23">
        <f>MATH!$CX$655</f>
        <v>0</v>
      </c>
      <c r="BJ123" s="23">
        <f>MATH!$CX$736</f>
        <v>0</v>
      </c>
      <c r="BK123" s="23">
        <f>MATH!$CX$817</f>
        <v>0</v>
      </c>
      <c r="BL123" s="23">
        <f>MATH!$CX$898</f>
        <v>0</v>
      </c>
      <c r="BM123" s="23">
        <f>MATH!$CX$979</f>
        <v>0</v>
      </c>
      <c r="BN123" s="23">
        <f>MATH!$CX$1060</f>
        <v>0</v>
      </c>
      <c r="BO123" s="23">
        <f>MATH!$CX$1141</f>
        <v>0</v>
      </c>
      <c r="BP123" s="23">
        <f>MATH!$CX$1222</f>
        <v>0</v>
      </c>
      <c r="BQ123" s="23">
        <f>MATH!$CX$1303</f>
        <v>0</v>
      </c>
      <c r="BR123" s="23">
        <f>MATH!$CX$1384</f>
        <v>0</v>
      </c>
      <c r="BS123" s="23">
        <f>MATH!$CX$1465</f>
        <v>0</v>
      </c>
      <c r="BT123" s="23">
        <f>MATH!$CX$1546</f>
        <v>0</v>
      </c>
      <c r="BU123" s="23">
        <f>MATH!$CX$1627</f>
        <v>0</v>
      </c>
      <c r="BV123" s="23">
        <f>MATH!$CX$1708</f>
        <v>0</v>
      </c>
      <c r="BW123" s="23">
        <f>MATH!$CX$1789</f>
        <v>0</v>
      </c>
      <c r="BX123" s="482"/>
      <c r="BY123" t="str">
        <f t="shared" si="110"/>
        <v>Volume / Surface Area</v>
      </c>
      <c r="BZ123" s="23">
        <f>MATH!$CX$67</f>
        <v>0</v>
      </c>
      <c r="CA123" s="23">
        <f>MATH!$CX$148</f>
        <v>0</v>
      </c>
      <c r="CB123" s="23">
        <f>MATH!$CX$229</f>
        <v>0</v>
      </c>
      <c r="CC123" s="23">
        <f>MATH!$CX$310</f>
        <v>0</v>
      </c>
      <c r="CD123" s="23">
        <f>MATH!$CX$391</f>
        <v>0</v>
      </c>
      <c r="CE123" s="23">
        <f>MATH!$CX$472</f>
        <v>0</v>
      </c>
      <c r="CF123" s="23">
        <f>MATH!$CX$553</f>
        <v>0</v>
      </c>
      <c r="CG123" s="23">
        <f>MATH!$CX$634</f>
        <v>0</v>
      </c>
      <c r="CH123" s="23">
        <f>MATH!$CX$715</f>
        <v>0</v>
      </c>
      <c r="CI123" s="23">
        <f>MATH!$CX$796</f>
        <v>0</v>
      </c>
      <c r="CJ123" s="23">
        <f>MATH!$CX$877</f>
        <v>0</v>
      </c>
      <c r="CK123" s="23">
        <f>MATH!$CX$958</f>
        <v>0</v>
      </c>
      <c r="CL123" s="23">
        <f>MATH!$CX$1039</f>
        <v>0</v>
      </c>
      <c r="CM123" s="23">
        <f>MATH!$CX$1120</f>
        <v>0</v>
      </c>
      <c r="CN123" s="23">
        <f>MATH!$CX$1201</f>
        <v>0</v>
      </c>
      <c r="CO123" s="23">
        <f>MATH!$CX$1282</f>
        <v>0</v>
      </c>
      <c r="CP123" s="23">
        <f>MATH!$CX$1363</f>
        <v>0</v>
      </c>
      <c r="CQ123" s="23">
        <f>MATH!$CX$1444</f>
        <v>0</v>
      </c>
      <c r="CR123" s="23">
        <f>MATH!$CX$1525</f>
        <v>0</v>
      </c>
      <c r="CS123" s="23">
        <f>MATH!$CX$1606</f>
        <v>0</v>
      </c>
      <c r="CT123" s="23">
        <f>MATH!$CX$1687</f>
        <v>0</v>
      </c>
      <c r="CU123" s="23">
        <f>MATH!$CX$1768</f>
        <v>0</v>
      </c>
      <c r="CV123" s="23">
        <f>MATH!$CX$1849</f>
        <v>0</v>
      </c>
      <c r="CW123" s="482"/>
      <c r="CX123" t="str">
        <f t="shared" si="111"/>
        <v>Volume / Surface Area</v>
      </c>
      <c r="CY123" s="23">
        <f t="shared" si="112"/>
        <v>0</v>
      </c>
      <c r="CZ123" s="23">
        <f t="shared" si="113"/>
        <v>0</v>
      </c>
      <c r="DA123" s="23">
        <f t="shared" si="114"/>
        <v>0</v>
      </c>
      <c r="DB123" s="23">
        <f t="shared" si="115"/>
        <v>0</v>
      </c>
      <c r="DC123" s="23">
        <f t="shared" si="116"/>
        <v>0</v>
      </c>
      <c r="DD123" s="23">
        <f t="shared" si="117"/>
        <v>0</v>
      </c>
      <c r="DE123" s="23">
        <f t="shared" si="118"/>
        <v>0</v>
      </c>
      <c r="DF123" s="23">
        <f t="shared" si="119"/>
        <v>0</v>
      </c>
      <c r="DG123" s="23">
        <f t="shared" si="120"/>
        <v>0</v>
      </c>
      <c r="DH123" s="23">
        <f t="shared" si="121"/>
        <v>0</v>
      </c>
      <c r="DI123" s="23">
        <f t="shared" si="122"/>
        <v>0</v>
      </c>
      <c r="DJ123" s="23">
        <f t="shared" si="123"/>
        <v>0</v>
      </c>
      <c r="DK123" s="23">
        <f t="shared" si="124"/>
        <v>0</v>
      </c>
      <c r="DL123" s="23">
        <f t="shared" si="125"/>
        <v>0</v>
      </c>
      <c r="DM123" s="23">
        <f t="shared" si="126"/>
        <v>0</v>
      </c>
      <c r="DN123" s="23">
        <f t="shared" si="127"/>
        <v>0</v>
      </c>
      <c r="DO123" s="23">
        <f t="shared" si="128"/>
        <v>0</v>
      </c>
      <c r="DP123" s="23">
        <f t="shared" si="129"/>
        <v>0</v>
      </c>
      <c r="DQ123" s="23">
        <f t="shared" si="130"/>
        <v>0</v>
      </c>
      <c r="DR123" s="23">
        <f t="shared" si="131"/>
        <v>0</v>
      </c>
      <c r="DS123" s="23">
        <f t="shared" si="132"/>
        <v>0</v>
      </c>
      <c r="DT123" s="23">
        <f t="shared" si="133"/>
        <v>0</v>
      </c>
      <c r="DU123" s="23">
        <f t="shared" si="134"/>
        <v>0</v>
      </c>
      <c r="DV123" s="482"/>
      <c r="DX123" s="28">
        <v>1</v>
      </c>
      <c r="DY123" s="28">
        <v>2</v>
      </c>
      <c r="DZ123" s="28">
        <v>3</v>
      </c>
      <c r="EA123" s="28">
        <v>4</v>
      </c>
      <c r="EB123" s="28">
        <v>5</v>
      </c>
      <c r="EC123" s="28">
        <v>6</v>
      </c>
      <c r="ED123" s="28">
        <v>7</v>
      </c>
      <c r="EE123" s="28">
        <v>8</v>
      </c>
      <c r="EF123" s="28">
        <v>9</v>
      </c>
      <c r="EG123" s="28">
        <v>10</v>
      </c>
      <c r="EH123" s="28">
        <v>11</v>
      </c>
      <c r="EI123" s="28">
        <v>12</v>
      </c>
      <c r="EJ123" s="28">
        <v>13</v>
      </c>
      <c r="EK123" s="28">
        <v>14</v>
      </c>
      <c r="EL123" s="28">
        <v>15</v>
      </c>
      <c r="EM123" s="28">
        <v>16</v>
      </c>
      <c r="EN123" s="28">
        <v>17</v>
      </c>
      <c r="EO123" s="28">
        <v>18</v>
      </c>
      <c r="EP123" s="28">
        <v>19</v>
      </c>
      <c r="EQ123" s="28">
        <v>20</v>
      </c>
      <c r="ER123" s="28">
        <v>21</v>
      </c>
      <c r="ES123" s="28">
        <v>22</v>
      </c>
      <c r="ET123" s="28">
        <v>23</v>
      </c>
      <c r="FA123" s="77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5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5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27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1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4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76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173"/>
        <v>Format Challenge</v>
      </c>
      <c r="C124" s="43">
        <f t="shared" ref="C124:Y124" si="210">C40*C$2</f>
        <v>0</v>
      </c>
      <c r="D124" s="43">
        <f t="shared" si="210"/>
        <v>0</v>
      </c>
      <c r="E124" s="43">
        <f t="shared" si="210"/>
        <v>0</v>
      </c>
      <c r="F124" s="43">
        <f t="shared" si="210"/>
        <v>0</v>
      </c>
      <c r="G124" s="43">
        <f t="shared" si="210"/>
        <v>0</v>
      </c>
      <c r="H124" s="43">
        <f t="shared" si="210"/>
        <v>0</v>
      </c>
      <c r="I124" s="43">
        <f t="shared" si="210"/>
        <v>0</v>
      </c>
      <c r="J124" s="43">
        <f t="shared" si="210"/>
        <v>0</v>
      </c>
      <c r="K124" s="43">
        <f t="shared" si="210"/>
        <v>0</v>
      </c>
      <c r="L124" s="43">
        <f t="shared" si="210"/>
        <v>0</v>
      </c>
      <c r="M124" s="43">
        <f t="shared" si="210"/>
        <v>0</v>
      </c>
      <c r="N124" s="43">
        <f t="shared" si="210"/>
        <v>0</v>
      </c>
      <c r="O124" s="43">
        <f t="shared" si="210"/>
        <v>0</v>
      </c>
      <c r="P124" s="43">
        <f t="shared" si="210"/>
        <v>0</v>
      </c>
      <c r="Q124" s="43">
        <f t="shared" si="210"/>
        <v>0</v>
      </c>
      <c r="R124" s="43">
        <f t="shared" si="210"/>
        <v>0</v>
      </c>
      <c r="S124" s="43">
        <f t="shared" si="210"/>
        <v>0</v>
      </c>
      <c r="T124" s="43">
        <f t="shared" si="210"/>
        <v>0</v>
      </c>
      <c r="U124" s="43">
        <f t="shared" si="210"/>
        <v>0</v>
      </c>
      <c r="V124" s="43">
        <f t="shared" si="210"/>
        <v>0</v>
      </c>
      <c r="W124" s="43">
        <f t="shared" si="210"/>
        <v>0</v>
      </c>
      <c r="X124" s="43">
        <f t="shared" si="210"/>
        <v>0</v>
      </c>
      <c r="Y124" s="43">
        <f t="shared" si="210"/>
        <v>0</v>
      </c>
      <c r="Z124" s="482"/>
      <c r="AA124" t="str">
        <f t="shared" si="143"/>
        <v>Word Choice</v>
      </c>
      <c r="AB124" s="43">
        <f t="shared" ref="AB124:AX124" si="211">AB42*AB$2</f>
        <v>0</v>
      </c>
      <c r="AC124" s="43">
        <f t="shared" si="211"/>
        <v>0</v>
      </c>
      <c r="AD124" s="43">
        <f t="shared" si="211"/>
        <v>0</v>
      </c>
      <c r="AE124" s="43">
        <f t="shared" si="211"/>
        <v>0</v>
      </c>
      <c r="AF124" s="43">
        <f t="shared" si="211"/>
        <v>0</v>
      </c>
      <c r="AG124" s="43">
        <f t="shared" si="211"/>
        <v>0</v>
      </c>
      <c r="AH124" s="43">
        <f t="shared" si="211"/>
        <v>0</v>
      </c>
      <c r="AI124" s="43">
        <f t="shared" si="211"/>
        <v>0</v>
      </c>
      <c r="AJ124" s="43">
        <f t="shared" si="211"/>
        <v>0</v>
      </c>
      <c r="AK124" s="43">
        <f t="shared" si="211"/>
        <v>0</v>
      </c>
      <c r="AL124" s="43">
        <f t="shared" si="211"/>
        <v>0</v>
      </c>
      <c r="AM124" s="43">
        <f t="shared" si="211"/>
        <v>0</v>
      </c>
      <c r="AN124" s="43">
        <f t="shared" si="211"/>
        <v>0</v>
      </c>
      <c r="AO124" s="43">
        <f t="shared" si="211"/>
        <v>0</v>
      </c>
      <c r="AP124" s="43">
        <f t="shared" si="211"/>
        <v>0</v>
      </c>
      <c r="AQ124" s="43">
        <f t="shared" si="211"/>
        <v>0</v>
      </c>
      <c r="AR124" s="43">
        <f t="shared" si="211"/>
        <v>0</v>
      </c>
      <c r="AS124" s="43">
        <f t="shared" si="211"/>
        <v>0</v>
      </c>
      <c r="AT124" s="43">
        <f t="shared" si="211"/>
        <v>0</v>
      </c>
      <c r="AU124" s="43">
        <f t="shared" si="211"/>
        <v>0</v>
      </c>
      <c r="AV124" s="43">
        <f t="shared" si="211"/>
        <v>0</v>
      </c>
      <c r="AW124" s="43">
        <f t="shared" si="211"/>
        <v>0</v>
      </c>
      <c r="AX124" s="43">
        <f t="shared" si="211"/>
        <v>0</v>
      </c>
      <c r="AY124" s="482"/>
      <c r="AZ124" t="str">
        <f t="shared" si="109"/>
        <v>Circles</v>
      </c>
      <c r="BA124" s="23">
        <f>MATH!$CY$7</f>
        <v>0</v>
      </c>
      <c r="BB124" s="23">
        <f>MATH!$CY$88</f>
        <v>0</v>
      </c>
      <c r="BC124" s="23">
        <f>MATH!$CY$169</f>
        <v>0</v>
      </c>
      <c r="BD124" s="23">
        <f>MATH!$CY$250</f>
        <v>0</v>
      </c>
      <c r="BE124" s="23">
        <f>MATH!$CY$331</f>
        <v>0</v>
      </c>
      <c r="BF124" s="23">
        <f>MATH!$CY$412</f>
        <v>0</v>
      </c>
      <c r="BG124" s="23">
        <f>MATH!$CY$493</f>
        <v>0</v>
      </c>
      <c r="BH124" s="23">
        <f>MATH!$CY$574</f>
        <v>0</v>
      </c>
      <c r="BI124" s="23">
        <f>MATH!$CY$655</f>
        <v>0</v>
      </c>
      <c r="BJ124" s="23">
        <f>MATH!$CY$736</f>
        <v>0</v>
      </c>
      <c r="BK124" s="23">
        <f>MATH!$CY$817</f>
        <v>0</v>
      </c>
      <c r="BL124" s="23">
        <f>MATH!$CY$898</f>
        <v>0</v>
      </c>
      <c r="BM124" s="23">
        <f>MATH!$CY$979</f>
        <v>0</v>
      </c>
      <c r="BN124" s="23">
        <f>MATH!$CY$1060</f>
        <v>0</v>
      </c>
      <c r="BO124" s="23">
        <f>MATH!$CY$1141</f>
        <v>0</v>
      </c>
      <c r="BP124" s="23">
        <f>MATH!$CY$1222</f>
        <v>0</v>
      </c>
      <c r="BQ124" s="23">
        <f>MATH!$CY$1303</f>
        <v>0</v>
      </c>
      <c r="BR124" s="23">
        <f>MATH!$CY$1384</f>
        <v>0</v>
      </c>
      <c r="BS124" s="23">
        <f>MATH!$CY$1465</f>
        <v>0</v>
      </c>
      <c r="BT124" s="23">
        <f>MATH!$CY$1546</f>
        <v>0</v>
      </c>
      <c r="BU124" s="23">
        <f>MATH!$CY$1627</f>
        <v>0</v>
      </c>
      <c r="BV124" s="23">
        <f>MATH!$CY$1708</f>
        <v>0</v>
      </c>
      <c r="BW124" s="23">
        <f>MATH!$CY$1789</f>
        <v>0</v>
      </c>
      <c r="BX124" s="482"/>
      <c r="BY124" t="str">
        <f t="shared" si="110"/>
        <v>Circles</v>
      </c>
      <c r="BZ124" s="23">
        <f>MATH!$CY$67</f>
        <v>0</v>
      </c>
      <c r="CA124" s="23">
        <f>MATH!$CY$148</f>
        <v>0</v>
      </c>
      <c r="CB124" s="23">
        <f>MATH!$CY$229</f>
        <v>0</v>
      </c>
      <c r="CC124" s="23">
        <f>MATH!$CY$310</f>
        <v>0</v>
      </c>
      <c r="CD124" s="23">
        <f>MATH!$CY$391</f>
        <v>0</v>
      </c>
      <c r="CE124" s="23">
        <f>MATH!$CY$472</f>
        <v>0</v>
      </c>
      <c r="CF124" s="23">
        <f>MATH!$CY$553</f>
        <v>0</v>
      </c>
      <c r="CG124" s="23">
        <f>MATH!$CY$634</f>
        <v>0</v>
      </c>
      <c r="CH124" s="23">
        <f>MATH!$CY$715</f>
        <v>0</v>
      </c>
      <c r="CI124" s="23">
        <f>MATH!$CY$796</f>
        <v>0</v>
      </c>
      <c r="CJ124" s="23">
        <f>MATH!$CY$877</f>
        <v>0</v>
      </c>
      <c r="CK124" s="23">
        <f>MATH!$CY$958</f>
        <v>0</v>
      </c>
      <c r="CL124" s="23">
        <f>MATH!$CY$1039</f>
        <v>0</v>
      </c>
      <c r="CM124" s="23">
        <f>MATH!$CY$1120</f>
        <v>0</v>
      </c>
      <c r="CN124" s="23">
        <f>MATH!$CY$1201</f>
        <v>0</v>
      </c>
      <c r="CO124" s="23">
        <f>MATH!$CY$1282</f>
        <v>0</v>
      </c>
      <c r="CP124" s="23">
        <f>MATH!$CY$1363</f>
        <v>0</v>
      </c>
      <c r="CQ124" s="23">
        <f>MATH!$CY$1444</f>
        <v>0</v>
      </c>
      <c r="CR124" s="23">
        <f>MATH!$CY$1525</f>
        <v>0</v>
      </c>
      <c r="CS124" s="23">
        <f>MATH!$CY$1606</f>
        <v>0</v>
      </c>
      <c r="CT124" s="23">
        <f>MATH!$CY$1687</f>
        <v>0</v>
      </c>
      <c r="CU124" s="23">
        <f>MATH!$CY$1768</f>
        <v>0</v>
      </c>
      <c r="CV124" s="23">
        <f>MATH!$CY$1849</f>
        <v>0</v>
      </c>
      <c r="CW124" s="482"/>
      <c r="CX124" t="str">
        <f t="shared" si="111"/>
        <v>Circles</v>
      </c>
      <c r="CY124" s="23">
        <f t="shared" si="112"/>
        <v>0</v>
      </c>
      <c r="CZ124" s="23">
        <f t="shared" si="113"/>
        <v>0</v>
      </c>
      <c r="DA124" s="23">
        <f t="shared" si="114"/>
        <v>0</v>
      </c>
      <c r="DB124" s="23">
        <f t="shared" si="115"/>
        <v>0</v>
      </c>
      <c r="DC124" s="23">
        <f t="shared" si="116"/>
        <v>0</v>
      </c>
      <c r="DD124" s="23">
        <f t="shared" si="117"/>
        <v>0</v>
      </c>
      <c r="DE124" s="23">
        <f t="shared" si="118"/>
        <v>0</v>
      </c>
      <c r="DF124" s="23">
        <f t="shared" si="119"/>
        <v>0</v>
      </c>
      <c r="DG124" s="23">
        <f t="shared" si="120"/>
        <v>0</v>
      </c>
      <c r="DH124" s="23">
        <f t="shared" si="121"/>
        <v>0</v>
      </c>
      <c r="DI124" s="23">
        <f t="shared" si="122"/>
        <v>0</v>
      </c>
      <c r="DJ124" s="23">
        <f t="shared" si="123"/>
        <v>0</v>
      </c>
      <c r="DK124" s="23">
        <f t="shared" si="124"/>
        <v>0</v>
      </c>
      <c r="DL124" s="23">
        <f t="shared" si="125"/>
        <v>0</v>
      </c>
      <c r="DM124" s="23">
        <f t="shared" si="126"/>
        <v>0</v>
      </c>
      <c r="DN124" s="23">
        <f t="shared" si="127"/>
        <v>0</v>
      </c>
      <c r="DO124" s="23">
        <f t="shared" si="128"/>
        <v>0</v>
      </c>
      <c r="DP124" s="23">
        <f t="shared" si="129"/>
        <v>0</v>
      </c>
      <c r="DQ124" s="23">
        <f t="shared" si="130"/>
        <v>0</v>
      </c>
      <c r="DR124" s="23">
        <f t="shared" si="131"/>
        <v>0</v>
      </c>
      <c r="DS124" s="23">
        <f t="shared" si="132"/>
        <v>0</v>
      </c>
      <c r="DT124" s="23">
        <f t="shared" si="133"/>
        <v>0</v>
      </c>
      <c r="DU124" s="23">
        <f t="shared" si="134"/>
        <v>0</v>
      </c>
      <c r="DV124" s="482"/>
      <c r="DW124" s="2" t="str">
        <f t="shared" ref="DW124:DW130" si="212">DW12</f>
        <v>Passage 1</v>
      </c>
      <c r="DX124" s="102">
        <f>SCIENCE!AA5</f>
        <v>0</v>
      </c>
      <c r="DY124" s="102">
        <f>SCIENCE!AA46</f>
        <v>0</v>
      </c>
      <c r="DZ124" s="102">
        <f>SCIENCE!AA87</f>
        <v>0</v>
      </c>
      <c r="EA124" s="102">
        <f>SCIENCE!AA128</f>
        <v>0</v>
      </c>
      <c r="EB124" s="102">
        <f>SCIENCE!AA169</f>
        <v>0</v>
      </c>
      <c r="EC124" s="102">
        <f>SCIENCE!AA210</f>
        <v>0</v>
      </c>
      <c r="ED124" s="102">
        <f>SCIENCE!AA251</f>
        <v>0</v>
      </c>
      <c r="EE124" s="102">
        <f>SCIENCE!AA292</f>
        <v>0</v>
      </c>
      <c r="EF124" s="102">
        <f>SCIENCE!AA333</f>
        <v>0</v>
      </c>
      <c r="EG124" s="102">
        <f>SCIENCE!AA374</f>
        <v>0</v>
      </c>
      <c r="EH124" s="102">
        <f>SCIENCE!AA415</f>
        <v>0</v>
      </c>
      <c r="EI124" s="102">
        <f>SCIENCE!AA456</f>
        <v>0</v>
      </c>
      <c r="EJ124" s="102">
        <f>SCIENCE!AA497</f>
        <v>0</v>
      </c>
      <c r="EK124" s="102">
        <f>SCIENCE!AA538</f>
        <v>0</v>
      </c>
      <c r="EL124" s="102">
        <f>SCIENCE!AA579</f>
        <v>0</v>
      </c>
      <c r="EM124" s="102">
        <f>SCIENCE!AA620</f>
        <v>0</v>
      </c>
      <c r="EN124" s="102">
        <f>SCIENCE!AA661</f>
        <v>0</v>
      </c>
      <c r="EO124" s="102">
        <f>SCIENCE!AA702</f>
        <v>0</v>
      </c>
      <c r="EP124" s="102">
        <f>SCIENCE!AA743</f>
        <v>0</v>
      </c>
      <c r="EQ124" s="102">
        <f>SCIENCE!AA784</f>
        <v>0</v>
      </c>
      <c r="ER124" s="102">
        <f>SCIENCE!AA825</f>
        <v>0</v>
      </c>
      <c r="ES124" s="102">
        <f>SCIENCE!AA866</f>
        <v>0</v>
      </c>
      <c r="ET124" s="102">
        <f>SCIENCE!AA907</f>
        <v>0</v>
      </c>
      <c r="FA124" s="77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5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5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27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1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4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76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173"/>
        <v>Followup</v>
      </c>
      <c r="C125" s="43">
        <f t="shared" ref="C125:Y125" si="213">C41*C$2</f>
        <v>0</v>
      </c>
      <c r="D125" s="43">
        <f t="shared" si="213"/>
        <v>0</v>
      </c>
      <c r="E125" s="43">
        <f t="shared" si="213"/>
        <v>0</v>
      </c>
      <c r="F125" s="43">
        <f t="shared" si="213"/>
        <v>0</v>
      </c>
      <c r="G125" s="43">
        <f t="shared" si="213"/>
        <v>0</v>
      </c>
      <c r="H125" s="43">
        <f t="shared" si="213"/>
        <v>0</v>
      </c>
      <c r="I125" s="43">
        <f t="shared" si="213"/>
        <v>0</v>
      </c>
      <c r="J125" s="43">
        <f t="shared" si="213"/>
        <v>0</v>
      </c>
      <c r="K125" s="43">
        <f t="shared" si="213"/>
        <v>0</v>
      </c>
      <c r="L125" s="43">
        <f t="shared" si="213"/>
        <v>0</v>
      </c>
      <c r="M125" s="43">
        <f t="shared" si="213"/>
        <v>0</v>
      </c>
      <c r="N125" s="43">
        <f t="shared" si="213"/>
        <v>0</v>
      </c>
      <c r="O125" s="43">
        <f t="shared" si="213"/>
        <v>0</v>
      </c>
      <c r="P125" s="43">
        <f t="shared" si="213"/>
        <v>0</v>
      </c>
      <c r="Q125" s="43">
        <f t="shared" si="213"/>
        <v>0</v>
      </c>
      <c r="R125" s="43">
        <f t="shared" si="213"/>
        <v>0</v>
      </c>
      <c r="S125" s="43">
        <f t="shared" si="213"/>
        <v>0</v>
      </c>
      <c r="T125" s="43">
        <f t="shared" si="213"/>
        <v>0</v>
      </c>
      <c r="U125" s="43">
        <f t="shared" si="213"/>
        <v>0</v>
      </c>
      <c r="V125" s="43">
        <f t="shared" si="213"/>
        <v>0</v>
      </c>
      <c r="W125" s="43">
        <f t="shared" si="213"/>
        <v>0</v>
      </c>
      <c r="X125" s="43">
        <f t="shared" si="213"/>
        <v>0</v>
      </c>
      <c r="Y125" s="43">
        <f t="shared" si="213"/>
        <v>0</v>
      </c>
      <c r="Z125" s="482"/>
      <c r="AA125" t="str">
        <f t="shared" si="143"/>
        <v>SAT First 10</v>
      </c>
      <c r="AB125" s="43">
        <f t="shared" ref="AB125:AX125" si="214">AB43*AB$2</f>
        <v>0</v>
      </c>
      <c r="AC125" s="43">
        <f t="shared" si="214"/>
        <v>0</v>
      </c>
      <c r="AD125" s="43">
        <f t="shared" si="214"/>
        <v>0</v>
      </c>
      <c r="AE125" s="43">
        <f t="shared" si="214"/>
        <v>0</v>
      </c>
      <c r="AF125" s="43">
        <f t="shared" si="214"/>
        <v>0</v>
      </c>
      <c r="AG125" s="43">
        <f t="shared" si="214"/>
        <v>0</v>
      </c>
      <c r="AH125" s="43">
        <f t="shared" si="214"/>
        <v>0</v>
      </c>
      <c r="AI125" s="43">
        <f t="shared" si="214"/>
        <v>0</v>
      </c>
      <c r="AJ125" s="43">
        <f t="shared" si="214"/>
        <v>0</v>
      </c>
      <c r="AK125" s="43">
        <f t="shared" si="214"/>
        <v>0</v>
      </c>
      <c r="AL125" s="43">
        <f t="shared" si="214"/>
        <v>0</v>
      </c>
      <c r="AM125" s="43">
        <f t="shared" si="214"/>
        <v>0</v>
      </c>
      <c r="AN125" s="43">
        <f t="shared" si="214"/>
        <v>0</v>
      </c>
      <c r="AO125" s="43">
        <f t="shared" si="214"/>
        <v>0</v>
      </c>
      <c r="AP125" s="43">
        <f t="shared" si="214"/>
        <v>0</v>
      </c>
      <c r="AQ125" s="43">
        <f t="shared" si="214"/>
        <v>0</v>
      </c>
      <c r="AR125" s="43">
        <f t="shared" si="214"/>
        <v>0</v>
      </c>
      <c r="AS125" s="43">
        <f t="shared" si="214"/>
        <v>0</v>
      </c>
      <c r="AT125" s="43">
        <f t="shared" si="214"/>
        <v>0</v>
      </c>
      <c r="AU125" s="43">
        <f t="shared" si="214"/>
        <v>0</v>
      </c>
      <c r="AV125" s="43">
        <f t="shared" si="214"/>
        <v>0</v>
      </c>
      <c r="AW125" s="43">
        <f t="shared" si="214"/>
        <v>0</v>
      </c>
      <c r="AX125" s="43">
        <f t="shared" si="214"/>
        <v>0</v>
      </c>
      <c r="AY125" s="482"/>
      <c r="AZ125" t="str">
        <f t="shared" si="109"/>
        <v>Sides / Angles</v>
      </c>
      <c r="BA125" s="23">
        <f>MATH!$CZ$7</f>
        <v>0</v>
      </c>
      <c r="BB125" s="23">
        <f>MATH!$CZ$88</f>
        <v>0</v>
      </c>
      <c r="BC125" s="23">
        <f>MATH!$CZ$169</f>
        <v>0</v>
      </c>
      <c r="BD125" s="23">
        <f>MATH!$CZ$250</f>
        <v>0</v>
      </c>
      <c r="BE125" s="23">
        <f>MATH!$CZ$331</f>
        <v>0</v>
      </c>
      <c r="BF125" s="23">
        <f>MATH!$CZ$412</f>
        <v>0</v>
      </c>
      <c r="BG125" s="23">
        <f>MATH!$CZ$493</f>
        <v>0</v>
      </c>
      <c r="BH125" s="23">
        <f>MATH!$CZ$574</f>
        <v>0</v>
      </c>
      <c r="BI125" s="23">
        <f>MATH!$CZ$655</f>
        <v>0</v>
      </c>
      <c r="BJ125" s="23">
        <f>MATH!$CZ$736</f>
        <v>0</v>
      </c>
      <c r="BK125" s="23">
        <f>MATH!$CZ$817</f>
        <v>0</v>
      </c>
      <c r="BL125" s="23">
        <f>MATH!$CZ$898</f>
        <v>0</v>
      </c>
      <c r="BM125" s="23">
        <f>MATH!$CZ$979</f>
        <v>0</v>
      </c>
      <c r="BN125" s="23">
        <f>MATH!$CZ$1060</f>
        <v>0</v>
      </c>
      <c r="BO125" s="23">
        <f>MATH!$CZ$1141</f>
        <v>0</v>
      </c>
      <c r="BP125" s="23">
        <f>MATH!$CZ$1222</f>
        <v>0</v>
      </c>
      <c r="BQ125" s="23">
        <f>MATH!$CZ$1303</f>
        <v>0</v>
      </c>
      <c r="BR125" s="23">
        <f>MATH!$CZ$1384</f>
        <v>0</v>
      </c>
      <c r="BS125" s="23">
        <f>MATH!$CZ$1465</f>
        <v>0</v>
      </c>
      <c r="BT125" s="23">
        <f>MATH!$CZ$1546</f>
        <v>0</v>
      </c>
      <c r="BU125" s="23">
        <f>MATH!$CZ$1627</f>
        <v>0</v>
      </c>
      <c r="BV125" s="23">
        <f>MATH!$CZ$1708</f>
        <v>0</v>
      </c>
      <c r="BW125" s="23">
        <f>MATH!$CZ$1789</f>
        <v>0</v>
      </c>
      <c r="BX125" s="482"/>
      <c r="BY125" t="str">
        <f t="shared" si="110"/>
        <v>Sides / Angles</v>
      </c>
      <c r="BZ125" s="23">
        <f>MATH!$CZ$67</f>
        <v>0</v>
      </c>
      <c r="CA125" s="23">
        <f>MATH!$CZ$148</f>
        <v>0</v>
      </c>
      <c r="CB125" s="23">
        <f>MATH!$CZ$229</f>
        <v>0</v>
      </c>
      <c r="CC125" s="23">
        <f>MATH!$CZ$310</f>
        <v>0</v>
      </c>
      <c r="CD125" s="23">
        <f>MATH!$CZ$391</f>
        <v>0</v>
      </c>
      <c r="CE125" s="23">
        <f>MATH!$CZ$472</f>
        <v>0</v>
      </c>
      <c r="CF125" s="23">
        <f>MATH!$CZ$553</f>
        <v>0</v>
      </c>
      <c r="CG125" s="23">
        <f>MATH!$CZ$634</f>
        <v>0</v>
      </c>
      <c r="CH125" s="23">
        <f>MATH!$CZ$715</f>
        <v>0</v>
      </c>
      <c r="CI125" s="23">
        <f>MATH!$CZ$796</f>
        <v>0</v>
      </c>
      <c r="CJ125" s="23">
        <f>MATH!$CZ$877</f>
        <v>0</v>
      </c>
      <c r="CK125" s="23">
        <f>MATH!$CZ$958</f>
        <v>0</v>
      </c>
      <c r="CL125" s="23">
        <f>MATH!$CZ$1039</f>
        <v>0</v>
      </c>
      <c r="CM125" s="23">
        <f>MATH!$CZ$1120</f>
        <v>0</v>
      </c>
      <c r="CN125" s="23">
        <f>MATH!$CZ$1201</f>
        <v>0</v>
      </c>
      <c r="CO125" s="23">
        <f>MATH!$CZ$1282</f>
        <v>0</v>
      </c>
      <c r="CP125" s="23">
        <f>MATH!$CZ$1363</f>
        <v>0</v>
      </c>
      <c r="CQ125" s="23">
        <f>MATH!$CZ$1444</f>
        <v>0</v>
      </c>
      <c r="CR125" s="23">
        <f>MATH!$CZ$1525</f>
        <v>0</v>
      </c>
      <c r="CS125" s="23">
        <f>MATH!$CZ$1606</f>
        <v>0</v>
      </c>
      <c r="CT125" s="23">
        <f>MATH!$CZ$1687</f>
        <v>0</v>
      </c>
      <c r="CU125" s="23">
        <f>MATH!$CZ$1768</f>
        <v>0</v>
      </c>
      <c r="CV125" s="23">
        <f>MATH!$CZ$1849</f>
        <v>0</v>
      </c>
      <c r="CW125" s="482"/>
      <c r="CX125" t="str">
        <f t="shared" si="111"/>
        <v>Sides / Angles</v>
      </c>
      <c r="CY125" s="23">
        <f t="shared" si="112"/>
        <v>0</v>
      </c>
      <c r="CZ125" s="23">
        <f t="shared" si="113"/>
        <v>0</v>
      </c>
      <c r="DA125" s="23">
        <f t="shared" si="114"/>
        <v>0</v>
      </c>
      <c r="DB125" s="23">
        <f t="shared" si="115"/>
        <v>0</v>
      </c>
      <c r="DC125" s="23">
        <f t="shared" si="116"/>
        <v>0</v>
      </c>
      <c r="DD125" s="23">
        <f t="shared" si="117"/>
        <v>0</v>
      </c>
      <c r="DE125" s="23">
        <f t="shared" si="118"/>
        <v>0</v>
      </c>
      <c r="DF125" s="23">
        <f t="shared" si="119"/>
        <v>0</v>
      </c>
      <c r="DG125" s="23">
        <f t="shared" si="120"/>
        <v>0</v>
      </c>
      <c r="DH125" s="23">
        <f t="shared" si="121"/>
        <v>0</v>
      </c>
      <c r="DI125" s="23">
        <f t="shared" si="122"/>
        <v>0</v>
      </c>
      <c r="DJ125" s="23">
        <f t="shared" si="123"/>
        <v>0</v>
      </c>
      <c r="DK125" s="23">
        <f t="shared" si="124"/>
        <v>0</v>
      </c>
      <c r="DL125" s="23">
        <f t="shared" si="125"/>
        <v>0</v>
      </c>
      <c r="DM125" s="23">
        <f t="shared" si="126"/>
        <v>0</v>
      </c>
      <c r="DN125" s="23">
        <f t="shared" si="127"/>
        <v>0</v>
      </c>
      <c r="DO125" s="23">
        <f t="shared" si="128"/>
        <v>0</v>
      </c>
      <c r="DP125" s="23">
        <f t="shared" si="129"/>
        <v>0</v>
      </c>
      <c r="DQ125" s="23">
        <f t="shared" si="130"/>
        <v>0</v>
      </c>
      <c r="DR125" s="23">
        <f t="shared" si="131"/>
        <v>0</v>
      </c>
      <c r="DS125" s="23">
        <f t="shared" si="132"/>
        <v>0</v>
      </c>
      <c r="DT125" s="23">
        <f t="shared" si="133"/>
        <v>0</v>
      </c>
      <c r="DU125" s="23">
        <f t="shared" si="134"/>
        <v>0</v>
      </c>
      <c r="DV125" s="482"/>
      <c r="DW125" s="2" t="str">
        <f t="shared" si="212"/>
        <v>Passage 2</v>
      </c>
      <c r="DX125" s="102">
        <f>SCIENCE!AB5</f>
        <v>0</v>
      </c>
      <c r="DY125" s="102">
        <f>SCIENCE!AB46</f>
        <v>0</v>
      </c>
      <c r="DZ125" s="102">
        <f>SCIENCE!AB87</f>
        <v>0</v>
      </c>
      <c r="EA125" s="102">
        <f>SCIENCE!AB128</f>
        <v>0</v>
      </c>
      <c r="EB125" s="102">
        <f>SCIENCE!AB169</f>
        <v>0</v>
      </c>
      <c r="EC125" s="102">
        <f>SCIENCE!AB210</f>
        <v>0</v>
      </c>
      <c r="ED125" s="102">
        <f>SCIENCE!AB251</f>
        <v>0</v>
      </c>
      <c r="EE125" s="102">
        <f>SCIENCE!AB292</f>
        <v>0</v>
      </c>
      <c r="EF125" s="102">
        <f>SCIENCE!AB333</f>
        <v>0</v>
      </c>
      <c r="EG125" s="102">
        <f>SCIENCE!AB374</f>
        <v>0</v>
      </c>
      <c r="EH125" s="102">
        <f>SCIENCE!AB415</f>
        <v>0</v>
      </c>
      <c r="EI125" s="102">
        <f>SCIENCE!AB456</f>
        <v>0</v>
      </c>
      <c r="EJ125" s="102">
        <f>SCIENCE!AB497</f>
        <v>0</v>
      </c>
      <c r="EK125" s="102">
        <f>SCIENCE!AB538</f>
        <v>0</v>
      </c>
      <c r="EL125" s="102">
        <f>SCIENCE!AB579</f>
        <v>0</v>
      </c>
      <c r="EM125" s="102">
        <f>SCIENCE!AB620</f>
        <v>0</v>
      </c>
      <c r="EN125" s="102">
        <f>SCIENCE!AB661</f>
        <v>0</v>
      </c>
      <c r="EO125" s="102">
        <f>SCIENCE!AB702</f>
        <v>0</v>
      </c>
      <c r="EP125" s="102">
        <f>SCIENCE!AB743</f>
        <v>0</v>
      </c>
      <c r="EQ125" s="102">
        <f>SCIENCE!AB784</f>
        <v>0</v>
      </c>
      <c r="ER125" s="102">
        <f>SCIENCE!AB825</f>
        <v>0</v>
      </c>
      <c r="ES125" s="102">
        <f>SCIENCE!AB866</f>
        <v>0</v>
      </c>
      <c r="ET125" s="102">
        <f>SCIENCE!AB907</f>
        <v>0</v>
      </c>
      <c r="FA125" s="78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28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28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29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0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1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79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173"/>
        <v>Pre-Followup</v>
      </c>
      <c r="C126" s="43">
        <f t="shared" ref="C126:Y126" si="215">C42*C$2</f>
        <v>0</v>
      </c>
      <c r="D126" s="43">
        <f t="shared" si="215"/>
        <v>0</v>
      </c>
      <c r="E126" s="43">
        <f t="shared" si="215"/>
        <v>0</v>
      </c>
      <c r="F126" s="43">
        <f t="shared" si="215"/>
        <v>0</v>
      </c>
      <c r="G126" s="43">
        <f t="shared" si="215"/>
        <v>0</v>
      </c>
      <c r="H126" s="43">
        <f t="shared" si="215"/>
        <v>0</v>
      </c>
      <c r="I126" s="43">
        <f t="shared" si="215"/>
        <v>0</v>
      </c>
      <c r="J126" s="43">
        <f t="shared" si="215"/>
        <v>0</v>
      </c>
      <c r="K126" s="43">
        <f t="shared" si="215"/>
        <v>0</v>
      </c>
      <c r="L126" s="43">
        <f t="shared" si="215"/>
        <v>0</v>
      </c>
      <c r="M126" s="43">
        <f t="shared" si="215"/>
        <v>0</v>
      </c>
      <c r="N126" s="43">
        <f t="shared" si="215"/>
        <v>0</v>
      </c>
      <c r="O126" s="43">
        <f t="shared" si="215"/>
        <v>0</v>
      </c>
      <c r="P126" s="43">
        <f t="shared" si="215"/>
        <v>0</v>
      </c>
      <c r="Q126" s="43">
        <f t="shared" si="215"/>
        <v>0</v>
      </c>
      <c r="R126" s="43">
        <f t="shared" si="215"/>
        <v>0</v>
      </c>
      <c r="S126" s="43">
        <f t="shared" si="215"/>
        <v>0</v>
      </c>
      <c r="T126" s="43">
        <f t="shared" si="215"/>
        <v>0</v>
      </c>
      <c r="U126" s="43">
        <f t="shared" si="215"/>
        <v>0</v>
      </c>
      <c r="V126" s="43">
        <f t="shared" si="215"/>
        <v>0</v>
      </c>
      <c r="W126" s="43">
        <f t="shared" si="215"/>
        <v>0</v>
      </c>
      <c r="X126" s="43">
        <f t="shared" si="215"/>
        <v>0</v>
      </c>
      <c r="Y126" s="43">
        <f t="shared" si="215"/>
        <v>0</v>
      </c>
      <c r="Z126" s="483"/>
      <c r="AA126" t="str">
        <f t="shared" si="143"/>
        <v>SAT Last 10</v>
      </c>
      <c r="AB126" s="43">
        <f t="shared" ref="AB126:AX126" si="216">AB44*AB$2</f>
        <v>0</v>
      </c>
      <c r="AC126" s="43">
        <f t="shared" si="216"/>
        <v>0</v>
      </c>
      <c r="AD126" s="43">
        <f t="shared" si="216"/>
        <v>0</v>
      </c>
      <c r="AE126" s="43">
        <f t="shared" si="216"/>
        <v>0</v>
      </c>
      <c r="AF126" s="43">
        <f t="shared" si="216"/>
        <v>0</v>
      </c>
      <c r="AG126" s="43">
        <f t="shared" si="216"/>
        <v>0</v>
      </c>
      <c r="AH126" s="43">
        <f t="shared" si="216"/>
        <v>0</v>
      </c>
      <c r="AI126" s="43">
        <f t="shared" si="216"/>
        <v>0</v>
      </c>
      <c r="AJ126" s="43">
        <f t="shared" si="216"/>
        <v>0</v>
      </c>
      <c r="AK126" s="43">
        <f t="shared" si="216"/>
        <v>0</v>
      </c>
      <c r="AL126" s="43">
        <f t="shared" si="216"/>
        <v>0</v>
      </c>
      <c r="AM126" s="43">
        <f t="shared" si="216"/>
        <v>0</v>
      </c>
      <c r="AN126" s="43">
        <f t="shared" si="216"/>
        <v>0</v>
      </c>
      <c r="AO126" s="43">
        <f t="shared" si="216"/>
        <v>0</v>
      </c>
      <c r="AP126" s="43">
        <f t="shared" si="216"/>
        <v>0</v>
      </c>
      <c r="AQ126" s="43">
        <f t="shared" si="216"/>
        <v>0</v>
      </c>
      <c r="AR126" s="43">
        <f t="shared" si="216"/>
        <v>0</v>
      </c>
      <c r="AS126" s="43">
        <f t="shared" si="216"/>
        <v>0</v>
      </c>
      <c r="AT126" s="43">
        <f t="shared" si="216"/>
        <v>0</v>
      </c>
      <c r="AU126" s="43">
        <f t="shared" si="216"/>
        <v>0</v>
      </c>
      <c r="AV126" s="43">
        <f t="shared" si="216"/>
        <v>0</v>
      </c>
      <c r="AW126" s="43">
        <f t="shared" si="216"/>
        <v>0</v>
      </c>
      <c r="AX126" s="43">
        <f t="shared" si="216"/>
        <v>0</v>
      </c>
      <c r="AY126" s="482"/>
      <c r="AZ126" t="str">
        <f t="shared" si="109"/>
        <v>Relation of Angles in Figures</v>
      </c>
      <c r="BA126" s="23">
        <f>MATH!$DA$7</f>
        <v>0</v>
      </c>
      <c r="BB126" s="23">
        <f>MATH!$DA$88</f>
        <v>0</v>
      </c>
      <c r="BC126" s="23">
        <f>MATH!$DA$169</f>
        <v>0</v>
      </c>
      <c r="BD126" s="23">
        <f>MATH!$DA$250</f>
        <v>0</v>
      </c>
      <c r="BE126" s="23">
        <f>MATH!$DA$331</f>
        <v>0</v>
      </c>
      <c r="BF126" s="23">
        <f>MATH!$DA$412</f>
        <v>0</v>
      </c>
      <c r="BG126" s="23">
        <f>MATH!$DA$493</f>
        <v>0</v>
      </c>
      <c r="BH126" s="23">
        <f>MATH!$DA$574</f>
        <v>0</v>
      </c>
      <c r="BI126" s="23">
        <f>MATH!$DA$655</f>
        <v>0</v>
      </c>
      <c r="BJ126" s="23">
        <f>MATH!$DA$736</f>
        <v>0</v>
      </c>
      <c r="BK126" s="23">
        <f>MATH!$DA$817</f>
        <v>0</v>
      </c>
      <c r="BL126" s="23">
        <f>MATH!$DA$898</f>
        <v>0</v>
      </c>
      <c r="BM126" s="23">
        <f>MATH!$DA$979</f>
        <v>0</v>
      </c>
      <c r="BN126" s="23">
        <f>MATH!$DA$1060</f>
        <v>0</v>
      </c>
      <c r="BO126" s="23">
        <f>MATH!$DA$1141</f>
        <v>0</v>
      </c>
      <c r="BP126" s="23">
        <f>MATH!$DA$1222</f>
        <v>0</v>
      </c>
      <c r="BQ126" s="23">
        <f>MATH!$DA$1303</f>
        <v>0</v>
      </c>
      <c r="BR126" s="23">
        <f>MATH!$DA$1384</f>
        <v>0</v>
      </c>
      <c r="BS126" s="23">
        <f>MATH!$DA$1465</f>
        <v>0</v>
      </c>
      <c r="BT126" s="23">
        <f>MATH!$DA$1546</f>
        <v>0</v>
      </c>
      <c r="BU126" s="23">
        <f>MATH!$DA$1627</f>
        <v>0</v>
      </c>
      <c r="BV126" s="23">
        <f>MATH!$DA$1708</f>
        <v>0</v>
      </c>
      <c r="BW126" s="23">
        <f>MATH!$DA$1789</f>
        <v>0</v>
      </c>
      <c r="BX126" s="482"/>
      <c r="BY126" t="str">
        <f t="shared" si="110"/>
        <v>Relation of Angles in Figures</v>
      </c>
      <c r="BZ126" s="23">
        <f>MATH!$DA$67</f>
        <v>0</v>
      </c>
      <c r="CA126" s="23">
        <f>MATH!$DA$148</f>
        <v>0</v>
      </c>
      <c r="CB126" s="23">
        <f>MATH!$DA$229</f>
        <v>0</v>
      </c>
      <c r="CC126" s="23">
        <f>MATH!$DA$310</f>
        <v>0</v>
      </c>
      <c r="CD126" s="23">
        <f>MATH!$DA$391</f>
        <v>0</v>
      </c>
      <c r="CE126" s="23">
        <f>MATH!$DA$472</f>
        <v>0</v>
      </c>
      <c r="CF126" s="23">
        <f>MATH!$DA$553</f>
        <v>0</v>
      </c>
      <c r="CG126" s="23">
        <f>MATH!$DA$634</f>
        <v>0</v>
      </c>
      <c r="CH126" s="23">
        <f>MATH!$DA$715</f>
        <v>0</v>
      </c>
      <c r="CI126" s="23">
        <f>MATH!$DA$796</f>
        <v>0</v>
      </c>
      <c r="CJ126" s="23">
        <f>MATH!$DA$877</f>
        <v>0</v>
      </c>
      <c r="CK126" s="23">
        <f>MATH!$DA$958</f>
        <v>0</v>
      </c>
      <c r="CL126" s="23">
        <f>MATH!$DA$1039</f>
        <v>0</v>
      </c>
      <c r="CM126" s="23">
        <f>MATH!$DA$1120</f>
        <v>0</v>
      </c>
      <c r="CN126" s="23">
        <f>MATH!$DA$1201</f>
        <v>0</v>
      </c>
      <c r="CO126" s="23">
        <f>MATH!$DA$1282</f>
        <v>0</v>
      </c>
      <c r="CP126" s="23">
        <f>MATH!$DA$1363</f>
        <v>0</v>
      </c>
      <c r="CQ126" s="23">
        <f>MATH!$DA$1444</f>
        <v>0</v>
      </c>
      <c r="CR126" s="23">
        <f>MATH!$DA$1525</f>
        <v>0</v>
      </c>
      <c r="CS126" s="23">
        <f>MATH!$DA$1606</f>
        <v>0</v>
      </c>
      <c r="CT126" s="23">
        <f>MATH!$DA$1687</f>
        <v>0</v>
      </c>
      <c r="CU126" s="23">
        <f>MATH!$DA$1768</f>
        <v>0</v>
      </c>
      <c r="CV126" s="23">
        <f>MATH!$DA$1849</f>
        <v>0</v>
      </c>
      <c r="CW126" s="482"/>
      <c r="CX126" t="str">
        <f t="shared" si="111"/>
        <v>Relation of Angles in Figures</v>
      </c>
      <c r="CY126" s="23">
        <f t="shared" si="112"/>
        <v>0</v>
      </c>
      <c r="CZ126" s="23">
        <f t="shared" si="113"/>
        <v>0</v>
      </c>
      <c r="DA126" s="23">
        <f t="shared" si="114"/>
        <v>0</v>
      </c>
      <c r="DB126" s="23">
        <f t="shared" si="115"/>
        <v>0</v>
      </c>
      <c r="DC126" s="23">
        <f t="shared" si="116"/>
        <v>0</v>
      </c>
      <c r="DD126" s="23">
        <f t="shared" si="117"/>
        <v>0</v>
      </c>
      <c r="DE126" s="23">
        <f t="shared" si="118"/>
        <v>0</v>
      </c>
      <c r="DF126" s="23">
        <f t="shared" si="119"/>
        <v>0</v>
      </c>
      <c r="DG126" s="23">
        <f t="shared" si="120"/>
        <v>0</v>
      </c>
      <c r="DH126" s="23">
        <f t="shared" si="121"/>
        <v>0</v>
      </c>
      <c r="DI126" s="23">
        <f t="shared" si="122"/>
        <v>0</v>
      </c>
      <c r="DJ126" s="23">
        <f t="shared" si="123"/>
        <v>0</v>
      </c>
      <c r="DK126" s="23">
        <f t="shared" si="124"/>
        <v>0</v>
      </c>
      <c r="DL126" s="23">
        <f t="shared" si="125"/>
        <v>0</v>
      </c>
      <c r="DM126" s="23">
        <f t="shared" si="126"/>
        <v>0</v>
      </c>
      <c r="DN126" s="23">
        <f t="shared" si="127"/>
        <v>0</v>
      </c>
      <c r="DO126" s="23">
        <f t="shared" si="128"/>
        <v>0</v>
      </c>
      <c r="DP126" s="23">
        <f t="shared" si="129"/>
        <v>0</v>
      </c>
      <c r="DQ126" s="23">
        <f t="shared" si="130"/>
        <v>0</v>
      </c>
      <c r="DR126" s="23">
        <f t="shared" si="131"/>
        <v>0</v>
      </c>
      <c r="DS126" s="23">
        <f t="shared" si="132"/>
        <v>0</v>
      </c>
      <c r="DT126" s="23">
        <f t="shared" si="133"/>
        <v>0</v>
      </c>
      <c r="DU126" s="23">
        <f t="shared" si="134"/>
        <v>0</v>
      </c>
      <c r="DV126" s="482"/>
      <c r="DW126" s="2" t="str">
        <f t="shared" si="212"/>
        <v>Passage 3</v>
      </c>
      <c r="DX126" s="102">
        <f>SCIENCE!AC5</f>
        <v>0</v>
      </c>
      <c r="DY126" s="102">
        <f>SCIENCE!AC46</f>
        <v>0</v>
      </c>
      <c r="DZ126" s="102">
        <f>SCIENCE!AC87</f>
        <v>0</v>
      </c>
      <c r="EA126" s="102">
        <f>SCIENCE!AC128</f>
        <v>0</v>
      </c>
      <c r="EB126" s="102">
        <f>SCIENCE!AC169</f>
        <v>0</v>
      </c>
      <c r="EC126" s="102">
        <f>SCIENCE!AC210</f>
        <v>0</v>
      </c>
      <c r="ED126" s="102">
        <f>SCIENCE!AC251</f>
        <v>0</v>
      </c>
      <c r="EE126" s="102">
        <f>SCIENCE!AC292</f>
        <v>0</v>
      </c>
      <c r="EF126" s="102">
        <f>SCIENCE!AC333</f>
        <v>0</v>
      </c>
      <c r="EG126" s="102">
        <f>SCIENCE!AC374</f>
        <v>0</v>
      </c>
      <c r="EH126" s="102">
        <f>SCIENCE!AC415</f>
        <v>0</v>
      </c>
      <c r="EI126" s="102">
        <f>SCIENCE!AC456</f>
        <v>0</v>
      </c>
      <c r="EJ126" s="102">
        <f>SCIENCE!AC497</f>
        <v>0</v>
      </c>
      <c r="EK126" s="102">
        <f>SCIENCE!AC538</f>
        <v>0</v>
      </c>
      <c r="EL126" s="102">
        <f>SCIENCE!AC579</f>
        <v>0</v>
      </c>
      <c r="EM126" s="102">
        <f>SCIENCE!AC620</f>
        <v>0</v>
      </c>
      <c r="EN126" s="102">
        <f>SCIENCE!AC661</f>
        <v>0</v>
      </c>
      <c r="EO126" s="102">
        <f>SCIENCE!AC702</f>
        <v>0</v>
      </c>
      <c r="EP126" s="102">
        <f>SCIENCE!AC743</f>
        <v>0</v>
      </c>
      <c r="EQ126" s="102">
        <f>SCIENCE!AC784</f>
        <v>0</v>
      </c>
      <c r="ER126" s="102">
        <f>SCIENCE!AC825</f>
        <v>0</v>
      </c>
      <c r="ES126" s="102">
        <f>SCIENCE!AC866</f>
        <v>0</v>
      </c>
      <c r="ET126" s="102">
        <f>SCIENCE!AC907</f>
        <v>0</v>
      </c>
      <c r="FA126" s="80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1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1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2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3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4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5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173"/>
        <v>Flipped Questions</v>
      </c>
      <c r="C127" s="43">
        <f t="shared" ref="C127:Y127" si="217">C43*C$2</f>
        <v>0</v>
      </c>
      <c r="D127" s="43">
        <f t="shared" si="217"/>
        <v>0</v>
      </c>
      <c r="E127" s="43">
        <f t="shared" si="217"/>
        <v>0</v>
      </c>
      <c r="F127" s="43">
        <f t="shared" si="217"/>
        <v>0</v>
      </c>
      <c r="G127" s="43">
        <f t="shared" si="217"/>
        <v>0</v>
      </c>
      <c r="H127" s="43">
        <f t="shared" si="217"/>
        <v>0</v>
      </c>
      <c r="I127" s="43">
        <f t="shared" si="217"/>
        <v>0</v>
      </c>
      <c r="J127" s="43">
        <f t="shared" si="217"/>
        <v>0</v>
      </c>
      <c r="K127" s="43">
        <f t="shared" si="217"/>
        <v>0</v>
      </c>
      <c r="L127" s="43">
        <f t="shared" si="217"/>
        <v>0</v>
      </c>
      <c r="M127" s="43">
        <f t="shared" si="217"/>
        <v>0</v>
      </c>
      <c r="N127" s="43">
        <f t="shared" si="217"/>
        <v>0</v>
      </c>
      <c r="O127" s="43">
        <f t="shared" si="217"/>
        <v>0</v>
      </c>
      <c r="P127" s="43">
        <f t="shared" si="217"/>
        <v>0</v>
      </c>
      <c r="Q127" s="43">
        <f t="shared" si="217"/>
        <v>0</v>
      </c>
      <c r="R127" s="43">
        <f t="shared" si="217"/>
        <v>0</v>
      </c>
      <c r="S127" s="43">
        <f t="shared" si="217"/>
        <v>0</v>
      </c>
      <c r="T127" s="43">
        <f t="shared" si="217"/>
        <v>0</v>
      </c>
      <c r="U127" s="43">
        <f t="shared" si="217"/>
        <v>0</v>
      </c>
      <c r="V127" s="43">
        <f t="shared" si="217"/>
        <v>0</v>
      </c>
      <c r="W127" s="43">
        <f t="shared" si="217"/>
        <v>0</v>
      </c>
      <c r="X127" s="43">
        <f t="shared" si="217"/>
        <v>0</v>
      </c>
      <c r="Y127" s="43">
        <f t="shared" si="217"/>
        <v>0</v>
      </c>
      <c r="Z127" s="483"/>
      <c r="AA127" t="str">
        <f t="shared" si="143"/>
        <v>SAT Rest</v>
      </c>
      <c r="AB127" s="43">
        <f t="shared" ref="AB127:AX127" si="218">AB45*AB$2</f>
        <v>0</v>
      </c>
      <c r="AC127" s="43">
        <f t="shared" si="218"/>
        <v>0</v>
      </c>
      <c r="AD127" s="43">
        <f t="shared" si="218"/>
        <v>0</v>
      </c>
      <c r="AE127" s="43">
        <f t="shared" si="218"/>
        <v>0</v>
      </c>
      <c r="AF127" s="43">
        <f t="shared" si="218"/>
        <v>0</v>
      </c>
      <c r="AG127" s="43">
        <f t="shared" si="218"/>
        <v>0</v>
      </c>
      <c r="AH127" s="43">
        <f t="shared" si="218"/>
        <v>0</v>
      </c>
      <c r="AI127" s="43">
        <f t="shared" si="218"/>
        <v>0</v>
      </c>
      <c r="AJ127" s="43">
        <f t="shared" si="218"/>
        <v>0</v>
      </c>
      <c r="AK127" s="43">
        <f t="shared" si="218"/>
        <v>0</v>
      </c>
      <c r="AL127" s="43">
        <f t="shared" si="218"/>
        <v>0</v>
      </c>
      <c r="AM127" s="43">
        <f t="shared" si="218"/>
        <v>0</v>
      </c>
      <c r="AN127" s="43">
        <f t="shared" si="218"/>
        <v>0</v>
      </c>
      <c r="AO127" s="43">
        <f t="shared" si="218"/>
        <v>0</v>
      </c>
      <c r="AP127" s="43">
        <f t="shared" si="218"/>
        <v>0</v>
      </c>
      <c r="AQ127" s="43">
        <f t="shared" si="218"/>
        <v>0</v>
      </c>
      <c r="AR127" s="43">
        <f t="shared" si="218"/>
        <v>0</v>
      </c>
      <c r="AS127" s="43">
        <f t="shared" si="218"/>
        <v>0</v>
      </c>
      <c r="AT127" s="43">
        <f t="shared" si="218"/>
        <v>0</v>
      </c>
      <c r="AU127" s="43">
        <f t="shared" si="218"/>
        <v>0</v>
      </c>
      <c r="AV127" s="43">
        <f t="shared" si="218"/>
        <v>0</v>
      </c>
      <c r="AW127" s="43">
        <f t="shared" si="218"/>
        <v>0</v>
      </c>
      <c r="AX127" s="43">
        <f t="shared" si="218"/>
        <v>0</v>
      </c>
      <c r="AY127" s="482"/>
      <c r="AZ127" t="str">
        <f t="shared" si="109"/>
        <v>Similar Figures</v>
      </c>
      <c r="BA127" s="23">
        <f>MATH!$DB$7</f>
        <v>0</v>
      </c>
      <c r="BB127" s="23">
        <f>MATH!$DB$88</f>
        <v>0</v>
      </c>
      <c r="BC127" s="23">
        <f>MATH!$DB$169</f>
        <v>0</v>
      </c>
      <c r="BD127" s="23">
        <f>MATH!$DB$250</f>
        <v>0</v>
      </c>
      <c r="BE127" s="23">
        <f>MATH!$DB$331</f>
        <v>0</v>
      </c>
      <c r="BF127" s="23">
        <f>MATH!$DB$412</f>
        <v>0</v>
      </c>
      <c r="BG127" s="23">
        <f>MATH!$DB$493</f>
        <v>0</v>
      </c>
      <c r="BH127" s="23">
        <f>MATH!$DB$574</f>
        <v>0</v>
      </c>
      <c r="BI127" s="23">
        <f>MATH!$DB$655</f>
        <v>0</v>
      </c>
      <c r="BJ127" s="23">
        <f>MATH!$DB$736</f>
        <v>0</v>
      </c>
      <c r="BK127" s="23">
        <f>MATH!$DB$817</f>
        <v>0</v>
      </c>
      <c r="BL127" s="23">
        <f>MATH!$DB$898</f>
        <v>0</v>
      </c>
      <c r="BM127" s="23">
        <f>MATH!$DB$979</f>
        <v>0</v>
      </c>
      <c r="BN127" s="23">
        <f>MATH!$DB$1060</f>
        <v>0</v>
      </c>
      <c r="BO127" s="23">
        <f>MATH!$DB$1141</f>
        <v>0</v>
      </c>
      <c r="BP127" s="23">
        <f>MATH!$DB$1222</f>
        <v>0</v>
      </c>
      <c r="BQ127" s="23">
        <f>MATH!$DB$1303</f>
        <v>0</v>
      </c>
      <c r="BR127" s="23">
        <f>MATH!$DB$1384</f>
        <v>0</v>
      </c>
      <c r="BS127" s="23">
        <f>MATH!$DB$1465</f>
        <v>0</v>
      </c>
      <c r="BT127" s="23">
        <f>MATH!$DB$1546</f>
        <v>0</v>
      </c>
      <c r="BU127" s="23">
        <f>MATH!$DB$1627</f>
        <v>0</v>
      </c>
      <c r="BV127" s="23">
        <f>MATH!$DB$1708</f>
        <v>0</v>
      </c>
      <c r="BW127" s="23">
        <f>MATH!$DB$1789</f>
        <v>0</v>
      </c>
      <c r="BX127" s="482"/>
      <c r="BY127" t="str">
        <f t="shared" si="110"/>
        <v>Similar Figures</v>
      </c>
      <c r="BZ127" s="23">
        <f>MATH!$DB$67</f>
        <v>0</v>
      </c>
      <c r="CA127" s="23">
        <f>MATH!$DB$148</f>
        <v>0</v>
      </c>
      <c r="CB127" s="23">
        <f>MATH!$DB$229</f>
        <v>0</v>
      </c>
      <c r="CC127" s="23">
        <f>MATH!$DB$310</f>
        <v>0</v>
      </c>
      <c r="CD127" s="23">
        <f>MATH!$DB$391</f>
        <v>0</v>
      </c>
      <c r="CE127" s="23">
        <f>MATH!$DB$472</f>
        <v>0</v>
      </c>
      <c r="CF127" s="23">
        <f>MATH!$DB$553</f>
        <v>0</v>
      </c>
      <c r="CG127" s="23">
        <f>MATH!$DB$634</f>
        <v>0</v>
      </c>
      <c r="CH127" s="23">
        <f>MATH!$DB$715</f>
        <v>0</v>
      </c>
      <c r="CI127" s="23">
        <f>MATH!$DB$796</f>
        <v>0</v>
      </c>
      <c r="CJ127" s="23">
        <f>MATH!$DB$877</f>
        <v>0</v>
      </c>
      <c r="CK127" s="23">
        <f>MATH!$DB$958</f>
        <v>0</v>
      </c>
      <c r="CL127" s="23">
        <f>MATH!$DB$1039</f>
        <v>0</v>
      </c>
      <c r="CM127" s="23">
        <f>MATH!$DB$1120</f>
        <v>0</v>
      </c>
      <c r="CN127" s="23">
        <f>MATH!$DB$1201</f>
        <v>0</v>
      </c>
      <c r="CO127" s="23">
        <f>MATH!$DB$1282</f>
        <v>0</v>
      </c>
      <c r="CP127" s="23">
        <f>MATH!$DB$1363</f>
        <v>0</v>
      </c>
      <c r="CQ127" s="23">
        <f>MATH!$DB$1444</f>
        <v>0</v>
      </c>
      <c r="CR127" s="23">
        <f>MATH!$DB$1525</f>
        <v>0</v>
      </c>
      <c r="CS127" s="23">
        <f>MATH!$DB$1606</f>
        <v>0</v>
      </c>
      <c r="CT127" s="23">
        <f>MATH!$DB$1687</f>
        <v>0</v>
      </c>
      <c r="CU127" s="23">
        <f>MATH!$DB$1768</f>
        <v>0</v>
      </c>
      <c r="CV127" s="23">
        <f>MATH!$DB$1849</f>
        <v>0</v>
      </c>
      <c r="CW127" s="482"/>
      <c r="CX127" t="str">
        <f t="shared" si="111"/>
        <v>Similar Figures</v>
      </c>
      <c r="CY127" s="23">
        <f t="shared" si="112"/>
        <v>0</v>
      </c>
      <c r="CZ127" s="23">
        <f t="shared" si="113"/>
        <v>0</v>
      </c>
      <c r="DA127" s="23">
        <f t="shared" si="114"/>
        <v>0</v>
      </c>
      <c r="DB127" s="23">
        <f t="shared" si="115"/>
        <v>0</v>
      </c>
      <c r="DC127" s="23">
        <f t="shared" si="116"/>
        <v>0</v>
      </c>
      <c r="DD127" s="23">
        <f t="shared" si="117"/>
        <v>0</v>
      </c>
      <c r="DE127" s="23">
        <f t="shared" si="118"/>
        <v>0</v>
      </c>
      <c r="DF127" s="23">
        <f t="shared" si="119"/>
        <v>0</v>
      </c>
      <c r="DG127" s="23">
        <f t="shared" si="120"/>
        <v>0</v>
      </c>
      <c r="DH127" s="23">
        <f t="shared" si="121"/>
        <v>0</v>
      </c>
      <c r="DI127" s="23">
        <f t="shared" si="122"/>
        <v>0</v>
      </c>
      <c r="DJ127" s="23">
        <f t="shared" si="123"/>
        <v>0</v>
      </c>
      <c r="DK127" s="23">
        <f t="shared" si="124"/>
        <v>0</v>
      </c>
      <c r="DL127" s="23">
        <f t="shared" si="125"/>
        <v>0</v>
      </c>
      <c r="DM127" s="23">
        <f t="shared" si="126"/>
        <v>0</v>
      </c>
      <c r="DN127" s="23">
        <f t="shared" si="127"/>
        <v>0</v>
      </c>
      <c r="DO127" s="23">
        <f t="shared" si="128"/>
        <v>0</v>
      </c>
      <c r="DP127" s="23">
        <f t="shared" si="129"/>
        <v>0</v>
      </c>
      <c r="DQ127" s="23">
        <f t="shared" si="130"/>
        <v>0</v>
      </c>
      <c r="DR127" s="23">
        <f t="shared" si="131"/>
        <v>0</v>
      </c>
      <c r="DS127" s="23">
        <f t="shared" si="132"/>
        <v>0</v>
      </c>
      <c r="DT127" s="23">
        <f t="shared" si="133"/>
        <v>0</v>
      </c>
      <c r="DU127" s="23">
        <f t="shared" si="134"/>
        <v>0</v>
      </c>
      <c r="DV127" s="482"/>
      <c r="DW127" s="2" t="str">
        <f t="shared" si="212"/>
        <v>Passage 4</v>
      </c>
      <c r="DX127" s="102">
        <f>SCIENCE!AD5</f>
        <v>0</v>
      </c>
      <c r="DY127" s="102">
        <f>SCIENCE!AD46</f>
        <v>0</v>
      </c>
      <c r="DZ127" s="102">
        <f>SCIENCE!AD87</f>
        <v>0</v>
      </c>
      <c r="EA127" s="102">
        <f>SCIENCE!AD128</f>
        <v>0</v>
      </c>
      <c r="EB127" s="102">
        <f>SCIENCE!AD169</f>
        <v>0</v>
      </c>
      <c r="EC127" s="102">
        <f>SCIENCE!AD210</f>
        <v>0</v>
      </c>
      <c r="ED127" s="102">
        <f>SCIENCE!AD251</f>
        <v>0</v>
      </c>
      <c r="EE127" s="102">
        <f>SCIENCE!AD292</f>
        <v>0</v>
      </c>
      <c r="EF127" s="102">
        <f>SCIENCE!AD333</f>
        <v>0</v>
      </c>
      <c r="EG127" s="102">
        <f>SCIENCE!AD374</f>
        <v>0</v>
      </c>
      <c r="EH127" s="102">
        <f>SCIENCE!AD415</f>
        <v>0</v>
      </c>
      <c r="EI127" s="102">
        <f>SCIENCE!AD456</f>
        <v>0</v>
      </c>
      <c r="EJ127" s="102">
        <f>SCIENCE!AD497</f>
        <v>0</v>
      </c>
      <c r="EK127" s="102">
        <f>SCIENCE!AD538</f>
        <v>0</v>
      </c>
      <c r="EL127" s="102">
        <f>SCIENCE!AD579</f>
        <v>0</v>
      </c>
      <c r="EM127" s="102">
        <f>SCIENCE!AD620</f>
        <v>0</v>
      </c>
      <c r="EN127" s="102">
        <f>SCIENCE!AD661</f>
        <v>0</v>
      </c>
      <c r="EO127" s="102">
        <f>SCIENCE!AD702</f>
        <v>0</v>
      </c>
      <c r="EP127" s="102">
        <f>SCIENCE!AD743</f>
        <v>0</v>
      </c>
      <c r="EQ127" s="102">
        <f>SCIENCE!AD784</f>
        <v>0</v>
      </c>
      <c r="ER127" s="102">
        <f>SCIENCE!AD825</f>
        <v>0</v>
      </c>
      <c r="ES127" s="102">
        <f>SCIENCE!AD866</f>
        <v>0</v>
      </c>
      <c r="ET127" s="102">
        <f>SCIENCE!AD907</f>
        <v>0</v>
      </c>
      <c r="FB127" s="66"/>
      <c r="FC127" s="66"/>
      <c r="FD127" s="66"/>
      <c r="FE127" s="68"/>
      <c r="FF127" s="69"/>
      <c r="FG127" s="18"/>
    </row>
    <row r="128" spans="2:163" x14ac:dyDescent="0.45">
      <c r="B128" t="str">
        <f t="shared" si="173"/>
        <v>SAT First 10</v>
      </c>
      <c r="C128" s="43">
        <f t="shared" ref="C128:Y128" si="219">C44*C$2</f>
        <v>0</v>
      </c>
      <c r="D128" s="43">
        <f t="shared" si="219"/>
        <v>0</v>
      </c>
      <c r="E128" s="43">
        <f t="shared" si="219"/>
        <v>0</v>
      </c>
      <c r="F128" s="43">
        <f t="shared" si="219"/>
        <v>0</v>
      </c>
      <c r="G128" s="43">
        <f t="shared" si="219"/>
        <v>0</v>
      </c>
      <c r="H128" s="43">
        <f t="shared" si="219"/>
        <v>0</v>
      </c>
      <c r="I128" s="43">
        <f t="shared" si="219"/>
        <v>0</v>
      </c>
      <c r="J128" s="43">
        <f t="shared" si="219"/>
        <v>0</v>
      </c>
      <c r="K128" s="43">
        <f t="shared" si="219"/>
        <v>0</v>
      </c>
      <c r="L128" s="43">
        <f t="shared" si="219"/>
        <v>0</v>
      </c>
      <c r="M128" s="43">
        <f t="shared" si="219"/>
        <v>0</v>
      </c>
      <c r="N128" s="43">
        <f t="shared" si="219"/>
        <v>0</v>
      </c>
      <c r="O128" s="43">
        <f t="shared" si="219"/>
        <v>0</v>
      </c>
      <c r="P128" s="43">
        <f t="shared" si="219"/>
        <v>0</v>
      </c>
      <c r="Q128" s="43">
        <f t="shared" si="219"/>
        <v>0</v>
      </c>
      <c r="R128" s="43">
        <f t="shared" si="219"/>
        <v>0</v>
      </c>
      <c r="S128" s="43">
        <f t="shared" si="219"/>
        <v>0</v>
      </c>
      <c r="T128" s="43">
        <f t="shared" si="219"/>
        <v>0</v>
      </c>
      <c r="U128" s="43">
        <f t="shared" si="219"/>
        <v>0</v>
      </c>
      <c r="V128" s="43">
        <f t="shared" si="219"/>
        <v>0</v>
      </c>
      <c r="W128" s="43">
        <f t="shared" si="219"/>
        <v>0</v>
      </c>
      <c r="X128" s="43">
        <f t="shared" si="219"/>
        <v>0</v>
      </c>
      <c r="Y128" s="43">
        <f t="shared" si="219"/>
        <v>0</v>
      </c>
      <c r="Z128" s="483"/>
      <c r="AA128" t="str">
        <f t="shared" si="143"/>
        <v>PSAT First 10</v>
      </c>
      <c r="AB128" s="43">
        <f t="shared" ref="AB128:AX128" si="220">AB46*AB$2</f>
        <v>0</v>
      </c>
      <c r="AC128" s="43">
        <f t="shared" si="220"/>
        <v>0</v>
      </c>
      <c r="AD128" s="43">
        <f t="shared" si="220"/>
        <v>0</v>
      </c>
      <c r="AE128" s="43">
        <f t="shared" si="220"/>
        <v>0</v>
      </c>
      <c r="AF128" s="43">
        <f t="shared" si="220"/>
        <v>0</v>
      </c>
      <c r="AG128" s="43">
        <f t="shared" si="220"/>
        <v>0</v>
      </c>
      <c r="AH128" s="43">
        <f t="shared" si="220"/>
        <v>0</v>
      </c>
      <c r="AI128" s="43">
        <f t="shared" si="220"/>
        <v>0</v>
      </c>
      <c r="AJ128" s="43">
        <f t="shared" si="220"/>
        <v>0</v>
      </c>
      <c r="AK128" s="43">
        <f t="shared" si="220"/>
        <v>0</v>
      </c>
      <c r="AL128" s="43">
        <f t="shared" si="220"/>
        <v>0</v>
      </c>
      <c r="AM128" s="43">
        <f t="shared" si="220"/>
        <v>0</v>
      </c>
      <c r="AN128" s="43">
        <f t="shared" si="220"/>
        <v>0</v>
      </c>
      <c r="AO128" s="43">
        <f t="shared" si="220"/>
        <v>0</v>
      </c>
      <c r="AP128" s="43">
        <f t="shared" si="220"/>
        <v>0</v>
      </c>
      <c r="AQ128" s="43">
        <f t="shared" si="220"/>
        <v>0</v>
      </c>
      <c r="AR128" s="43">
        <f t="shared" si="220"/>
        <v>0</v>
      </c>
      <c r="AS128" s="43">
        <f t="shared" si="220"/>
        <v>0</v>
      </c>
      <c r="AT128" s="43">
        <f t="shared" si="220"/>
        <v>0</v>
      </c>
      <c r="AU128" s="43">
        <f t="shared" si="220"/>
        <v>0</v>
      </c>
      <c r="AV128" s="43">
        <f t="shared" si="220"/>
        <v>0</v>
      </c>
      <c r="AW128" s="43">
        <f t="shared" si="220"/>
        <v>0</v>
      </c>
      <c r="AX128" s="43">
        <f t="shared" si="220"/>
        <v>0</v>
      </c>
      <c r="AY128" s="482"/>
      <c r="AZ128" t="str">
        <f t="shared" si="109"/>
        <v>Right Triangles</v>
      </c>
      <c r="BA128" s="23">
        <f>MATH!$DC$7</f>
        <v>0</v>
      </c>
      <c r="BB128" s="23">
        <f>MATH!$DC$88</f>
        <v>0</v>
      </c>
      <c r="BC128" s="23">
        <f>MATH!$DC$169</f>
        <v>0</v>
      </c>
      <c r="BD128" s="23">
        <f>MATH!$DC$250</f>
        <v>0</v>
      </c>
      <c r="BE128" s="23">
        <f>MATH!$DC$331</f>
        <v>0</v>
      </c>
      <c r="BF128" s="23">
        <f>MATH!$DC$412</f>
        <v>0</v>
      </c>
      <c r="BG128" s="23">
        <f>MATH!$DC$493</f>
        <v>0</v>
      </c>
      <c r="BH128" s="23">
        <f>MATH!$DC$574</f>
        <v>0</v>
      </c>
      <c r="BI128" s="23">
        <f>MATH!$DC$655</f>
        <v>0</v>
      </c>
      <c r="BJ128" s="23">
        <f>MATH!$DC$736</f>
        <v>0</v>
      </c>
      <c r="BK128" s="23">
        <f>MATH!$DC$817</f>
        <v>0</v>
      </c>
      <c r="BL128" s="23">
        <f>MATH!$DC$898</f>
        <v>0</v>
      </c>
      <c r="BM128" s="23">
        <f>MATH!$DC$979</f>
        <v>0</v>
      </c>
      <c r="BN128" s="23">
        <f>MATH!$DC$1060</f>
        <v>0</v>
      </c>
      <c r="BO128" s="23">
        <f>MATH!$DC$1141</f>
        <v>0</v>
      </c>
      <c r="BP128" s="23">
        <f>MATH!$DC$1222</f>
        <v>0</v>
      </c>
      <c r="BQ128" s="23">
        <f>MATH!$DC$1303</f>
        <v>0</v>
      </c>
      <c r="BR128" s="23">
        <f>MATH!$DC$1384</f>
        <v>0</v>
      </c>
      <c r="BS128" s="23">
        <f>MATH!$DC$1465</f>
        <v>0</v>
      </c>
      <c r="BT128" s="23">
        <f>MATH!$DC$1546</f>
        <v>0</v>
      </c>
      <c r="BU128" s="23">
        <f>MATH!$DC$1627</f>
        <v>0</v>
      </c>
      <c r="BV128" s="23">
        <f>MATH!$DC$1708</f>
        <v>0</v>
      </c>
      <c r="BW128" s="23">
        <f>MATH!$DC$1789</f>
        <v>0</v>
      </c>
      <c r="BX128" s="482"/>
      <c r="BY128" t="str">
        <f t="shared" si="110"/>
        <v>Right Triangles</v>
      </c>
      <c r="BZ128" s="23">
        <f>MATH!$DC$67</f>
        <v>0</v>
      </c>
      <c r="CA128" s="23">
        <f>MATH!$DC$148</f>
        <v>0</v>
      </c>
      <c r="CB128" s="23">
        <f>MATH!$DC$229</f>
        <v>0</v>
      </c>
      <c r="CC128" s="23">
        <f>MATH!$DC$310</f>
        <v>0</v>
      </c>
      <c r="CD128" s="23">
        <f>MATH!$DC$391</f>
        <v>0</v>
      </c>
      <c r="CE128" s="23">
        <f>MATH!$DC$472</f>
        <v>0</v>
      </c>
      <c r="CF128" s="23">
        <f>MATH!$DC$553</f>
        <v>0</v>
      </c>
      <c r="CG128" s="23">
        <f>MATH!$DC$634</f>
        <v>0</v>
      </c>
      <c r="CH128" s="23">
        <f>MATH!$DC$715</f>
        <v>0</v>
      </c>
      <c r="CI128" s="23">
        <f>MATH!$DC$796</f>
        <v>0</v>
      </c>
      <c r="CJ128" s="23">
        <f>MATH!$DC$877</f>
        <v>0</v>
      </c>
      <c r="CK128" s="23">
        <f>MATH!$DC$958</f>
        <v>0</v>
      </c>
      <c r="CL128" s="23">
        <f>MATH!$DC$1039</f>
        <v>0</v>
      </c>
      <c r="CM128" s="23">
        <f>MATH!$DC$1120</f>
        <v>0</v>
      </c>
      <c r="CN128" s="23">
        <f>MATH!$DC$1201</f>
        <v>0</v>
      </c>
      <c r="CO128" s="23">
        <f>MATH!$DC$1282</f>
        <v>0</v>
      </c>
      <c r="CP128" s="23">
        <f>MATH!$DC$1363</f>
        <v>0</v>
      </c>
      <c r="CQ128" s="23">
        <f>MATH!$DC$1444</f>
        <v>0</v>
      </c>
      <c r="CR128" s="23">
        <f>MATH!$DC$1525</f>
        <v>0</v>
      </c>
      <c r="CS128" s="23">
        <f>MATH!$DC$1606</f>
        <v>0</v>
      </c>
      <c r="CT128" s="23">
        <f>MATH!$DC$1687</f>
        <v>0</v>
      </c>
      <c r="CU128" s="23">
        <f>MATH!$DC$1768</f>
        <v>0</v>
      </c>
      <c r="CV128" s="23">
        <f>MATH!$DC$1849</f>
        <v>0</v>
      </c>
      <c r="CW128" s="482"/>
      <c r="CX128" t="str">
        <f t="shared" si="111"/>
        <v>Right Triangles</v>
      </c>
      <c r="CY128" s="23">
        <f t="shared" si="112"/>
        <v>0</v>
      </c>
      <c r="CZ128" s="23">
        <f t="shared" si="113"/>
        <v>0</v>
      </c>
      <c r="DA128" s="23">
        <f t="shared" si="114"/>
        <v>0</v>
      </c>
      <c r="DB128" s="23">
        <f t="shared" si="115"/>
        <v>0</v>
      </c>
      <c r="DC128" s="23">
        <f t="shared" si="116"/>
        <v>0</v>
      </c>
      <c r="DD128" s="23">
        <f t="shared" si="117"/>
        <v>0</v>
      </c>
      <c r="DE128" s="23">
        <f t="shared" si="118"/>
        <v>0</v>
      </c>
      <c r="DF128" s="23">
        <f t="shared" si="119"/>
        <v>0</v>
      </c>
      <c r="DG128" s="23">
        <f t="shared" si="120"/>
        <v>0</v>
      </c>
      <c r="DH128" s="23">
        <f t="shared" si="121"/>
        <v>0</v>
      </c>
      <c r="DI128" s="23">
        <f t="shared" si="122"/>
        <v>0</v>
      </c>
      <c r="DJ128" s="23">
        <f t="shared" si="123"/>
        <v>0</v>
      </c>
      <c r="DK128" s="23">
        <f t="shared" si="124"/>
        <v>0</v>
      </c>
      <c r="DL128" s="23">
        <f t="shared" si="125"/>
        <v>0</v>
      </c>
      <c r="DM128" s="23">
        <f t="shared" si="126"/>
        <v>0</v>
      </c>
      <c r="DN128" s="23">
        <f t="shared" si="127"/>
        <v>0</v>
      </c>
      <c r="DO128" s="23">
        <f t="shared" si="128"/>
        <v>0</v>
      </c>
      <c r="DP128" s="23">
        <f t="shared" si="129"/>
        <v>0</v>
      </c>
      <c r="DQ128" s="23">
        <f t="shared" si="130"/>
        <v>0</v>
      </c>
      <c r="DR128" s="23">
        <f t="shared" si="131"/>
        <v>0</v>
      </c>
      <c r="DS128" s="23">
        <f t="shared" si="132"/>
        <v>0</v>
      </c>
      <c r="DT128" s="23">
        <f t="shared" si="133"/>
        <v>0</v>
      </c>
      <c r="DU128" s="23">
        <f t="shared" si="134"/>
        <v>0</v>
      </c>
      <c r="DV128" s="482"/>
      <c r="DW128" s="2" t="str">
        <f t="shared" si="212"/>
        <v>Passage 5</v>
      </c>
      <c r="DX128" s="102">
        <f>SCIENCE!AE5</f>
        <v>0</v>
      </c>
      <c r="DY128" s="102">
        <f>SCIENCE!AE46</f>
        <v>0</v>
      </c>
      <c r="DZ128" s="102">
        <f>SCIENCE!AE87</f>
        <v>0</v>
      </c>
      <c r="EA128" s="102">
        <f>SCIENCE!AE128</f>
        <v>0</v>
      </c>
      <c r="EB128" s="102">
        <f>SCIENCE!AE169</f>
        <v>0</v>
      </c>
      <c r="EC128" s="102">
        <f>SCIENCE!AE210</f>
        <v>0</v>
      </c>
      <c r="ED128" s="102">
        <f>SCIENCE!AE251</f>
        <v>0</v>
      </c>
      <c r="EE128" s="102">
        <f>SCIENCE!AE292</f>
        <v>0</v>
      </c>
      <c r="EF128" s="102">
        <f>SCIENCE!AE333</f>
        <v>0</v>
      </c>
      <c r="EG128" s="102">
        <f>SCIENCE!AE374</f>
        <v>0</v>
      </c>
      <c r="EH128" s="102">
        <f>SCIENCE!AE415</f>
        <v>0</v>
      </c>
      <c r="EI128" s="102">
        <f>SCIENCE!AE456</f>
        <v>0</v>
      </c>
      <c r="EJ128" s="102">
        <f>SCIENCE!AE497</f>
        <v>0</v>
      </c>
      <c r="EK128" s="102">
        <f>SCIENCE!AE538</f>
        <v>0</v>
      </c>
      <c r="EL128" s="102">
        <f>SCIENCE!AE579</f>
        <v>0</v>
      </c>
      <c r="EM128" s="102">
        <f>SCIENCE!AE620</f>
        <v>0</v>
      </c>
      <c r="EN128" s="102">
        <f>SCIENCE!AE661</f>
        <v>0</v>
      </c>
      <c r="EO128" s="102">
        <f>SCIENCE!AE702</f>
        <v>0</v>
      </c>
      <c r="EP128" s="102">
        <f>SCIENCE!AE743</f>
        <v>0</v>
      </c>
      <c r="EQ128" s="102">
        <f>SCIENCE!AE784</f>
        <v>0</v>
      </c>
      <c r="ER128" s="102">
        <f>SCIENCE!AE825</f>
        <v>0</v>
      </c>
      <c r="ES128" s="102">
        <f>SCIENCE!AE866</f>
        <v>0</v>
      </c>
      <c r="ET128" s="102">
        <f>SCIENCE!AE907</f>
        <v>0</v>
      </c>
      <c r="FA128" s="16" t="s">
        <v>328</v>
      </c>
    </row>
    <row r="129" spans="2:163" x14ac:dyDescent="0.45">
      <c r="B129" t="str">
        <f t="shared" si="173"/>
        <v>SAT Last 10</v>
      </c>
      <c r="C129" s="43">
        <f t="shared" ref="C129:Y129" si="221">C45*C$2</f>
        <v>0</v>
      </c>
      <c r="D129" s="43">
        <f t="shared" si="221"/>
        <v>0</v>
      </c>
      <c r="E129" s="43">
        <f t="shared" si="221"/>
        <v>0</v>
      </c>
      <c r="F129" s="43">
        <f t="shared" si="221"/>
        <v>0</v>
      </c>
      <c r="G129" s="43">
        <f t="shared" si="221"/>
        <v>0</v>
      </c>
      <c r="H129" s="43">
        <f t="shared" si="221"/>
        <v>0</v>
      </c>
      <c r="I129" s="43">
        <f t="shared" si="221"/>
        <v>0</v>
      </c>
      <c r="J129" s="43">
        <f t="shared" si="221"/>
        <v>0</v>
      </c>
      <c r="K129" s="43">
        <f t="shared" si="221"/>
        <v>0</v>
      </c>
      <c r="L129" s="43">
        <f t="shared" si="221"/>
        <v>0</v>
      </c>
      <c r="M129" s="43">
        <f t="shared" si="221"/>
        <v>0</v>
      </c>
      <c r="N129" s="43">
        <f t="shared" si="221"/>
        <v>0</v>
      </c>
      <c r="O129" s="43">
        <f t="shared" si="221"/>
        <v>0</v>
      </c>
      <c r="P129" s="43">
        <f t="shared" si="221"/>
        <v>0</v>
      </c>
      <c r="Q129" s="43">
        <f t="shared" si="221"/>
        <v>0</v>
      </c>
      <c r="R129" s="43">
        <f t="shared" si="221"/>
        <v>0</v>
      </c>
      <c r="S129" s="43">
        <f t="shared" si="221"/>
        <v>0</v>
      </c>
      <c r="T129" s="43">
        <f t="shared" si="221"/>
        <v>0</v>
      </c>
      <c r="U129" s="43">
        <f t="shared" si="221"/>
        <v>0</v>
      </c>
      <c r="V129" s="43">
        <f t="shared" si="221"/>
        <v>0</v>
      </c>
      <c r="W129" s="43">
        <f t="shared" si="221"/>
        <v>0</v>
      </c>
      <c r="X129" s="43">
        <f t="shared" si="221"/>
        <v>0</v>
      </c>
      <c r="Y129" s="43">
        <f t="shared" si="221"/>
        <v>0</v>
      </c>
      <c r="Z129" s="483"/>
      <c r="AA129" t="str">
        <f t="shared" si="143"/>
        <v>PSAT Last 10</v>
      </c>
      <c r="AB129" s="43">
        <f t="shared" ref="AB129:AX129" si="222">AB47*AB$2</f>
        <v>0</v>
      </c>
      <c r="AC129" s="43">
        <f t="shared" si="222"/>
        <v>0</v>
      </c>
      <c r="AD129" s="43">
        <f t="shared" si="222"/>
        <v>0</v>
      </c>
      <c r="AE129" s="43">
        <f t="shared" si="222"/>
        <v>0</v>
      </c>
      <c r="AF129" s="43">
        <f t="shared" si="222"/>
        <v>0</v>
      </c>
      <c r="AG129" s="43">
        <f t="shared" si="222"/>
        <v>0</v>
      </c>
      <c r="AH129" s="43">
        <f t="shared" si="222"/>
        <v>0</v>
      </c>
      <c r="AI129" s="43">
        <f t="shared" si="222"/>
        <v>0</v>
      </c>
      <c r="AJ129" s="43">
        <f t="shared" si="222"/>
        <v>0</v>
      </c>
      <c r="AK129" s="43">
        <f t="shared" si="222"/>
        <v>0</v>
      </c>
      <c r="AL129" s="43">
        <f t="shared" si="222"/>
        <v>0</v>
      </c>
      <c r="AM129" s="43">
        <f t="shared" si="222"/>
        <v>0</v>
      </c>
      <c r="AN129" s="43">
        <f t="shared" si="222"/>
        <v>0</v>
      </c>
      <c r="AO129" s="43">
        <f t="shared" si="222"/>
        <v>0</v>
      </c>
      <c r="AP129" s="43">
        <f t="shared" si="222"/>
        <v>0</v>
      </c>
      <c r="AQ129" s="43">
        <f t="shared" si="222"/>
        <v>0</v>
      </c>
      <c r="AR129" s="43">
        <f t="shared" si="222"/>
        <v>0</v>
      </c>
      <c r="AS129" s="43">
        <f t="shared" si="222"/>
        <v>0</v>
      </c>
      <c r="AT129" s="43">
        <f t="shared" si="222"/>
        <v>0</v>
      </c>
      <c r="AU129" s="43">
        <f t="shared" si="222"/>
        <v>0</v>
      </c>
      <c r="AV129" s="43">
        <f t="shared" si="222"/>
        <v>0</v>
      </c>
      <c r="AW129" s="43">
        <f t="shared" si="222"/>
        <v>0</v>
      </c>
      <c r="AX129" s="43">
        <f t="shared" si="222"/>
        <v>0</v>
      </c>
      <c r="AY129" s="482"/>
      <c r="AZ129" t="str">
        <f t="shared" si="109"/>
        <v>Special Triangles</v>
      </c>
      <c r="BA129" s="23">
        <f>MATH!$DD$7</f>
        <v>0</v>
      </c>
      <c r="BB129" s="23">
        <f>MATH!$DD$88</f>
        <v>0</v>
      </c>
      <c r="BC129" s="23">
        <f>MATH!$DD$169</f>
        <v>0</v>
      </c>
      <c r="BD129" s="23">
        <f>MATH!$DD$250</f>
        <v>0</v>
      </c>
      <c r="BE129" s="23">
        <f>MATH!$DD$331</f>
        <v>0</v>
      </c>
      <c r="BF129" s="23">
        <f>MATH!$DD$412</f>
        <v>0</v>
      </c>
      <c r="BG129" s="23">
        <f>MATH!$DD$493</f>
        <v>0</v>
      </c>
      <c r="BH129" s="23">
        <f>MATH!$DD$574</f>
        <v>0</v>
      </c>
      <c r="BI129" s="23">
        <f>MATH!$DD$655</f>
        <v>0</v>
      </c>
      <c r="BJ129" s="23">
        <f>MATH!$DD$736</f>
        <v>0</v>
      </c>
      <c r="BK129" s="23">
        <f>MATH!$DD$817</f>
        <v>0</v>
      </c>
      <c r="BL129" s="23">
        <f>MATH!$DD$898</f>
        <v>0</v>
      </c>
      <c r="BM129" s="23">
        <f>MATH!$DD$979</f>
        <v>0</v>
      </c>
      <c r="BN129" s="23">
        <f>MATH!$DD$1060</f>
        <v>0</v>
      </c>
      <c r="BO129" s="23">
        <f>MATH!$DD$1141</f>
        <v>0</v>
      </c>
      <c r="BP129" s="23">
        <f>MATH!$DD$1222</f>
        <v>0</v>
      </c>
      <c r="BQ129" s="23">
        <f>MATH!$DD$1303</f>
        <v>0</v>
      </c>
      <c r="BR129" s="23">
        <f>MATH!$DD$1384</f>
        <v>0</v>
      </c>
      <c r="BS129" s="23">
        <f>MATH!$DD$1465</f>
        <v>0</v>
      </c>
      <c r="BT129" s="23">
        <f>MATH!$DD$1546</f>
        <v>0</v>
      </c>
      <c r="BU129" s="23">
        <f>MATH!$DD$1627</f>
        <v>0</v>
      </c>
      <c r="BV129" s="23">
        <f>MATH!$DD$1708</f>
        <v>0</v>
      </c>
      <c r="BW129" s="23">
        <f>MATH!$DD$1789</f>
        <v>0</v>
      </c>
      <c r="BX129" s="482"/>
      <c r="BY129" t="str">
        <f t="shared" si="110"/>
        <v>Special Triangles</v>
      </c>
      <c r="BZ129" s="23">
        <f>MATH!$DD$67</f>
        <v>0</v>
      </c>
      <c r="CA129" s="23">
        <f>MATH!$DD$148</f>
        <v>0</v>
      </c>
      <c r="CB129" s="23">
        <f>MATH!$DD$229</f>
        <v>0</v>
      </c>
      <c r="CC129" s="23">
        <f>MATH!$DD$310</f>
        <v>0</v>
      </c>
      <c r="CD129" s="23">
        <f>MATH!$DD$391</f>
        <v>0</v>
      </c>
      <c r="CE129" s="23">
        <f>MATH!$DD$472</f>
        <v>0</v>
      </c>
      <c r="CF129" s="23">
        <f>MATH!$DD$553</f>
        <v>0</v>
      </c>
      <c r="CG129" s="23">
        <f>MATH!$DD$634</f>
        <v>0</v>
      </c>
      <c r="CH129" s="23">
        <f>MATH!$DD$715</f>
        <v>0</v>
      </c>
      <c r="CI129" s="23">
        <f>MATH!$DD$796</f>
        <v>0</v>
      </c>
      <c r="CJ129" s="23">
        <f>MATH!$DD$877</f>
        <v>0</v>
      </c>
      <c r="CK129" s="23">
        <f>MATH!$DD$958</f>
        <v>0</v>
      </c>
      <c r="CL129" s="23">
        <f>MATH!$DD$1039</f>
        <v>0</v>
      </c>
      <c r="CM129" s="23">
        <f>MATH!$DD$1120</f>
        <v>0</v>
      </c>
      <c r="CN129" s="23">
        <f>MATH!$DD$1201</f>
        <v>0</v>
      </c>
      <c r="CO129" s="23">
        <f>MATH!$DD$1282</f>
        <v>0</v>
      </c>
      <c r="CP129" s="23">
        <f>MATH!$DD$1363</f>
        <v>0</v>
      </c>
      <c r="CQ129" s="23">
        <f>MATH!$DD$1444</f>
        <v>0</v>
      </c>
      <c r="CR129" s="23">
        <f>MATH!$DD$1525</f>
        <v>0</v>
      </c>
      <c r="CS129" s="23">
        <f>MATH!$DD$1606</f>
        <v>0</v>
      </c>
      <c r="CT129" s="23">
        <f>MATH!$DD$1687</f>
        <v>0</v>
      </c>
      <c r="CU129" s="23">
        <f>MATH!$DD$1768</f>
        <v>0</v>
      </c>
      <c r="CV129" s="23">
        <f>MATH!$DD$1849</f>
        <v>0</v>
      </c>
      <c r="CW129" s="482"/>
      <c r="CX129" t="str">
        <f t="shared" si="111"/>
        <v>Special Triangles</v>
      </c>
      <c r="CY129" s="23">
        <f t="shared" si="112"/>
        <v>0</v>
      </c>
      <c r="CZ129" s="23">
        <f t="shared" si="113"/>
        <v>0</v>
      </c>
      <c r="DA129" s="23">
        <f t="shared" si="114"/>
        <v>0</v>
      </c>
      <c r="DB129" s="23">
        <f t="shared" si="115"/>
        <v>0</v>
      </c>
      <c r="DC129" s="23">
        <f t="shared" si="116"/>
        <v>0</v>
      </c>
      <c r="DD129" s="23">
        <f t="shared" si="117"/>
        <v>0</v>
      </c>
      <c r="DE129" s="23">
        <f t="shared" si="118"/>
        <v>0</v>
      </c>
      <c r="DF129" s="23">
        <f t="shared" si="119"/>
        <v>0</v>
      </c>
      <c r="DG129" s="23">
        <f t="shared" si="120"/>
        <v>0</v>
      </c>
      <c r="DH129" s="23">
        <f t="shared" si="121"/>
        <v>0</v>
      </c>
      <c r="DI129" s="23">
        <f t="shared" si="122"/>
        <v>0</v>
      </c>
      <c r="DJ129" s="23">
        <f t="shared" si="123"/>
        <v>0</v>
      </c>
      <c r="DK129" s="23">
        <f t="shared" si="124"/>
        <v>0</v>
      </c>
      <c r="DL129" s="23">
        <f t="shared" si="125"/>
        <v>0</v>
      </c>
      <c r="DM129" s="23">
        <f t="shared" si="126"/>
        <v>0</v>
      </c>
      <c r="DN129" s="23">
        <f t="shared" si="127"/>
        <v>0</v>
      </c>
      <c r="DO129" s="23">
        <f t="shared" si="128"/>
        <v>0</v>
      </c>
      <c r="DP129" s="23">
        <f t="shared" si="129"/>
        <v>0</v>
      </c>
      <c r="DQ129" s="23">
        <f t="shared" si="130"/>
        <v>0</v>
      </c>
      <c r="DR129" s="23">
        <f t="shared" si="131"/>
        <v>0</v>
      </c>
      <c r="DS129" s="23">
        <f t="shared" si="132"/>
        <v>0</v>
      </c>
      <c r="DT129" s="23">
        <f t="shared" si="133"/>
        <v>0</v>
      </c>
      <c r="DU129" s="23">
        <f t="shared" si="134"/>
        <v>0</v>
      </c>
      <c r="DV129" s="482"/>
      <c r="DW129" s="2" t="str">
        <f t="shared" si="212"/>
        <v>Passage 6</v>
      </c>
      <c r="DX129" s="102">
        <f>SCIENCE!AF5</f>
        <v>0</v>
      </c>
      <c r="DY129" s="102">
        <f>SCIENCE!AF46</f>
        <v>0</v>
      </c>
      <c r="DZ129" s="102">
        <f>SCIENCE!AF87</f>
        <v>0</v>
      </c>
      <c r="EA129" s="102">
        <f>SCIENCE!AF128</f>
        <v>0</v>
      </c>
      <c r="EB129" s="102">
        <f>SCIENCE!AF169</f>
        <v>0</v>
      </c>
      <c r="EC129" s="102">
        <f>SCIENCE!AF210</f>
        <v>0</v>
      </c>
      <c r="ED129" s="102">
        <f>SCIENCE!AF251</f>
        <v>0</v>
      </c>
      <c r="EE129" s="102">
        <f>SCIENCE!AF292</f>
        <v>0</v>
      </c>
      <c r="EF129" s="102">
        <f>SCIENCE!AF333</f>
        <v>0</v>
      </c>
      <c r="EG129" s="102">
        <f>SCIENCE!AF374</f>
        <v>0</v>
      </c>
      <c r="EH129" s="102">
        <f>SCIENCE!AF415</f>
        <v>0</v>
      </c>
      <c r="EI129" s="102">
        <f>SCIENCE!AF456</f>
        <v>0</v>
      </c>
      <c r="EJ129" s="102">
        <f>SCIENCE!AF497</f>
        <v>0</v>
      </c>
      <c r="EK129" s="102">
        <f>SCIENCE!AF538</f>
        <v>0</v>
      </c>
      <c r="EL129" s="102">
        <f>SCIENCE!AF579</f>
        <v>0</v>
      </c>
      <c r="EM129" s="102">
        <f>SCIENCE!AF620</f>
        <v>0</v>
      </c>
      <c r="EN129" s="102">
        <f>SCIENCE!AF661</f>
        <v>0</v>
      </c>
      <c r="EO129" s="102">
        <f>SCIENCE!AF702</f>
        <v>0</v>
      </c>
      <c r="EP129" s="102">
        <f>SCIENCE!AF743</f>
        <v>0</v>
      </c>
      <c r="EQ129" s="102">
        <f>SCIENCE!AF784</f>
        <v>0</v>
      </c>
      <c r="ER129" s="102">
        <f>SCIENCE!AF825</f>
        <v>0</v>
      </c>
      <c r="ES129" s="102">
        <f>SCIENCE!AF866</f>
        <v>0</v>
      </c>
      <c r="ET129" s="102">
        <f>SCIENCE!AF907</f>
        <v>0</v>
      </c>
      <c r="FA129" s="477" t="str">
        <f>IF(INPUT!Q4&lt;&gt;"",INDEX(EY3:EY25,MATCH(INPUT!Q4,EX3:EX25,),0),"")</f>
        <v/>
      </c>
      <c r="FB129" s="478"/>
      <c r="FC129" s="478"/>
      <c r="FD129" s="478"/>
      <c r="FE129" s="478"/>
      <c r="FF129" s="478"/>
      <c r="FG129" s="479"/>
    </row>
    <row r="130" spans="2:163" x14ac:dyDescent="0.45">
      <c r="B130" t="str">
        <f t="shared" si="173"/>
        <v>SAT Rest</v>
      </c>
      <c r="C130" s="43">
        <f t="shared" ref="C130:Y130" si="223">C46*C$2</f>
        <v>0</v>
      </c>
      <c r="D130" s="43">
        <f t="shared" si="223"/>
        <v>0</v>
      </c>
      <c r="E130" s="43">
        <f t="shared" si="223"/>
        <v>0</v>
      </c>
      <c r="F130" s="43">
        <f t="shared" si="223"/>
        <v>0</v>
      </c>
      <c r="G130" s="43">
        <f t="shared" si="223"/>
        <v>0</v>
      </c>
      <c r="H130" s="43">
        <f t="shared" si="223"/>
        <v>0</v>
      </c>
      <c r="I130" s="43">
        <f t="shared" si="223"/>
        <v>0</v>
      </c>
      <c r="J130" s="43">
        <f t="shared" si="223"/>
        <v>0</v>
      </c>
      <c r="K130" s="43">
        <f t="shared" si="223"/>
        <v>0</v>
      </c>
      <c r="L130" s="43">
        <f t="shared" si="223"/>
        <v>0</v>
      </c>
      <c r="M130" s="43">
        <f t="shared" si="223"/>
        <v>0</v>
      </c>
      <c r="N130" s="43">
        <f t="shared" si="223"/>
        <v>0</v>
      </c>
      <c r="O130" s="43">
        <f t="shared" si="223"/>
        <v>0</v>
      </c>
      <c r="P130" s="43">
        <f t="shared" si="223"/>
        <v>0</v>
      </c>
      <c r="Q130" s="43">
        <f t="shared" si="223"/>
        <v>0</v>
      </c>
      <c r="R130" s="43">
        <f t="shared" si="223"/>
        <v>0</v>
      </c>
      <c r="S130" s="43">
        <f t="shared" si="223"/>
        <v>0</v>
      </c>
      <c r="T130" s="43">
        <f t="shared" si="223"/>
        <v>0</v>
      </c>
      <c r="U130" s="43">
        <f t="shared" si="223"/>
        <v>0</v>
      </c>
      <c r="V130" s="43">
        <f t="shared" si="223"/>
        <v>0</v>
      </c>
      <c r="W130" s="43">
        <f t="shared" si="223"/>
        <v>0</v>
      </c>
      <c r="X130" s="43">
        <f t="shared" si="223"/>
        <v>0</v>
      </c>
      <c r="Y130" s="43">
        <f t="shared" si="223"/>
        <v>0</v>
      </c>
      <c r="Z130" s="483"/>
      <c r="AA130" t="str">
        <f t="shared" si="143"/>
        <v>PSAT Rest</v>
      </c>
      <c r="AB130" s="43">
        <f t="shared" ref="AB130:AX130" si="224">AB48*AB$2</f>
        <v>0</v>
      </c>
      <c r="AC130" s="43">
        <f t="shared" si="224"/>
        <v>0</v>
      </c>
      <c r="AD130" s="43">
        <f t="shared" si="224"/>
        <v>0</v>
      </c>
      <c r="AE130" s="43">
        <f t="shared" si="224"/>
        <v>0</v>
      </c>
      <c r="AF130" s="43">
        <f t="shared" si="224"/>
        <v>0</v>
      </c>
      <c r="AG130" s="43">
        <f t="shared" si="224"/>
        <v>0</v>
      </c>
      <c r="AH130" s="43">
        <f t="shared" si="224"/>
        <v>0</v>
      </c>
      <c r="AI130" s="43">
        <f t="shared" si="224"/>
        <v>0</v>
      </c>
      <c r="AJ130" s="43">
        <f t="shared" si="224"/>
        <v>0</v>
      </c>
      <c r="AK130" s="43">
        <f t="shared" si="224"/>
        <v>0</v>
      </c>
      <c r="AL130" s="43">
        <f t="shared" si="224"/>
        <v>0</v>
      </c>
      <c r="AM130" s="43">
        <f t="shared" si="224"/>
        <v>0</v>
      </c>
      <c r="AN130" s="43">
        <f t="shared" si="224"/>
        <v>0</v>
      </c>
      <c r="AO130" s="43">
        <f t="shared" si="224"/>
        <v>0</v>
      </c>
      <c r="AP130" s="43">
        <f t="shared" si="224"/>
        <v>0</v>
      </c>
      <c r="AQ130" s="43">
        <f t="shared" si="224"/>
        <v>0</v>
      </c>
      <c r="AR130" s="43">
        <f t="shared" si="224"/>
        <v>0</v>
      </c>
      <c r="AS130" s="43">
        <f t="shared" si="224"/>
        <v>0</v>
      </c>
      <c r="AT130" s="43">
        <f t="shared" si="224"/>
        <v>0</v>
      </c>
      <c r="AU130" s="43">
        <f t="shared" si="224"/>
        <v>0</v>
      </c>
      <c r="AV130" s="43">
        <f t="shared" si="224"/>
        <v>0</v>
      </c>
      <c r="AW130" s="43">
        <f t="shared" si="224"/>
        <v>0</v>
      </c>
      <c r="AX130" s="43">
        <f t="shared" si="224"/>
        <v>0</v>
      </c>
      <c r="AY130" s="482"/>
      <c r="AZ130" t="str">
        <f t="shared" si="109"/>
        <v>NUMBER THEORY</v>
      </c>
      <c r="BA130" s="23">
        <f>MATH!$DE$7</f>
        <v>0</v>
      </c>
      <c r="BB130" s="23">
        <f>MATH!$DE$88</f>
        <v>0</v>
      </c>
      <c r="BC130" s="23">
        <f>MATH!$DE$169</f>
        <v>0</v>
      </c>
      <c r="BD130" s="23">
        <f>MATH!$DE$250</f>
        <v>0</v>
      </c>
      <c r="BE130" s="23">
        <f>MATH!$DE$331</f>
        <v>0</v>
      </c>
      <c r="BF130" s="23">
        <f>MATH!$DE$412</f>
        <v>0</v>
      </c>
      <c r="BG130" s="23">
        <f>MATH!$DE$493</f>
        <v>0</v>
      </c>
      <c r="BH130" s="23">
        <f>MATH!$DE$574</f>
        <v>0</v>
      </c>
      <c r="BI130" s="23">
        <f>MATH!$DE$655</f>
        <v>0</v>
      </c>
      <c r="BJ130" s="23">
        <f>MATH!$DE$736</f>
        <v>0</v>
      </c>
      <c r="BK130" s="23">
        <f>MATH!$DE$817</f>
        <v>0</v>
      </c>
      <c r="BL130" s="23">
        <f>MATH!$DE$898</f>
        <v>0</v>
      </c>
      <c r="BM130" s="23">
        <f>MATH!$DE$979</f>
        <v>0</v>
      </c>
      <c r="BN130" s="23">
        <f>MATH!$DE$1060</f>
        <v>0</v>
      </c>
      <c r="BO130" s="23">
        <f>MATH!$DE$1141</f>
        <v>0</v>
      </c>
      <c r="BP130" s="23">
        <f>MATH!$DE$1222</f>
        <v>0</v>
      </c>
      <c r="BQ130" s="23">
        <f>MATH!$DE$1303</f>
        <v>0</v>
      </c>
      <c r="BR130" s="23">
        <f>MATH!$DE$1384</f>
        <v>0</v>
      </c>
      <c r="BS130" s="23">
        <f>MATH!$DE$1465</f>
        <v>0</v>
      </c>
      <c r="BT130" s="23">
        <f>MATH!$DE$1546</f>
        <v>0</v>
      </c>
      <c r="BU130" s="23">
        <f>MATH!$DE$1627</f>
        <v>0</v>
      </c>
      <c r="BV130" s="23">
        <f>MATH!$DE$1708</f>
        <v>0</v>
      </c>
      <c r="BW130" s="23">
        <f>MATH!$DE$1789</f>
        <v>0</v>
      </c>
      <c r="BX130" s="482"/>
      <c r="BY130" t="str">
        <f t="shared" si="110"/>
        <v>NUMBER THEORY</v>
      </c>
      <c r="BZ130" s="23">
        <f>MATH!$DE$67</f>
        <v>0</v>
      </c>
      <c r="CA130" s="23">
        <f>MATH!$DE$148</f>
        <v>0</v>
      </c>
      <c r="CB130" s="23">
        <f>MATH!$DE$229</f>
        <v>0</v>
      </c>
      <c r="CC130" s="23">
        <f>MATH!$DE$310</f>
        <v>0</v>
      </c>
      <c r="CD130" s="23">
        <f>MATH!$DE$391</f>
        <v>0</v>
      </c>
      <c r="CE130" s="23">
        <f>MATH!$DE$472</f>
        <v>0</v>
      </c>
      <c r="CF130" s="23">
        <f>MATH!$DE$553</f>
        <v>0</v>
      </c>
      <c r="CG130" s="23">
        <f>MATH!$DE$634</f>
        <v>0</v>
      </c>
      <c r="CH130" s="23">
        <f>MATH!$DE$715</f>
        <v>0</v>
      </c>
      <c r="CI130" s="23">
        <f>MATH!$DE$796</f>
        <v>0</v>
      </c>
      <c r="CJ130" s="23">
        <f>MATH!$DE$877</f>
        <v>0</v>
      </c>
      <c r="CK130" s="23">
        <f>MATH!$DE$958</f>
        <v>0</v>
      </c>
      <c r="CL130" s="23">
        <f>MATH!$DE$1039</f>
        <v>0</v>
      </c>
      <c r="CM130" s="23">
        <f>MATH!$DE$1120</f>
        <v>0</v>
      </c>
      <c r="CN130" s="23">
        <f>MATH!$DE$1201</f>
        <v>0</v>
      </c>
      <c r="CO130" s="23">
        <f>MATH!$DE$1282</f>
        <v>0</v>
      </c>
      <c r="CP130" s="23">
        <f>MATH!$DE$1363</f>
        <v>0</v>
      </c>
      <c r="CQ130" s="23">
        <f>MATH!$DE$1444</f>
        <v>0</v>
      </c>
      <c r="CR130" s="23">
        <f>MATH!$DE$1525</f>
        <v>0</v>
      </c>
      <c r="CS130" s="23">
        <f>MATH!$DE$1606</f>
        <v>0</v>
      </c>
      <c r="CT130" s="23">
        <f>MATH!$DE$1687</f>
        <v>0</v>
      </c>
      <c r="CU130" s="23">
        <f>MATH!$DE$1768</f>
        <v>0</v>
      </c>
      <c r="CV130" s="23">
        <f>MATH!$DE$1849</f>
        <v>0</v>
      </c>
      <c r="CW130" s="482"/>
      <c r="CX130" t="str">
        <f t="shared" si="111"/>
        <v>NUMBER THEORY</v>
      </c>
      <c r="CY130" s="23">
        <f t="shared" si="112"/>
        <v>0</v>
      </c>
      <c r="CZ130" s="23">
        <f t="shared" si="113"/>
        <v>0</v>
      </c>
      <c r="DA130" s="23">
        <f t="shared" si="114"/>
        <v>0</v>
      </c>
      <c r="DB130" s="23">
        <f t="shared" si="115"/>
        <v>0</v>
      </c>
      <c r="DC130" s="23">
        <f t="shared" si="116"/>
        <v>0</v>
      </c>
      <c r="DD130" s="23">
        <f t="shared" si="117"/>
        <v>0</v>
      </c>
      <c r="DE130" s="23">
        <f t="shared" si="118"/>
        <v>0</v>
      </c>
      <c r="DF130" s="23">
        <f t="shared" si="119"/>
        <v>0</v>
      </c>
      <c r="DG130" s="23">
        <f t="shared" si="120"/>
        <v>0</v>
      </c>
      <c r="DH130" s="23">
        <f t="shared" si="121"/>
        <v>0</v>
      </c>
      <c r="DI130" s="23">
        <f t="shared" si="122"/>
        <v>0</v>
      </c>
      <c r="DJ130" s="23">
        <f t="shared" si="123"/>
        <v>0</v>
      </c>
      <c r="DK130" s="23">
        <f t="shared" si="124"/>
        <v>0</v>
      </c>
      <c r="DL130" s="23">
        <f t="shared" si="125"/>
        <v>0</v>
      </c>
      <c r="DM130" s="23">
        <f t="shared" si="126"/>
        <v>0</v>
      </c>
      <c r="DN130" s="23">
        <f t="shared" si="127"/>
        <v>0</v>
      </c>
      <c r="DO130" s="23">
        <f t="shared" si="128"/>
        <v>0</v>
      </c>
      <c r="DP130" s="23">
        <f t="shared" si="129"/>
        <v>0</v>
      </c>
      <c r="DQ130" s="23">
        <f t="shared" si="130"/>
        <v>0</v>
      </c>
      <c r="DR130" s="23">
        <f t="shared" si="131"/>
        <v>0</v>
      </c>
      <c r="DS130" s="23">
        <f t="shared" si="132"/>
        <v>0</v>
      </c>
      <c r="DT130" s="23">
        <f t="shared" si="133"/>
        <v>0</v>
      </c>
      <c r="DU130" s="23">
        <f t="shared" si="134"/>
        <v>0</v>
      </c>
      <c r="DW130" s="2" t="str">
        <f t="shared" si="212"/>
        <v>Passage 7</v>
      </c>
      <c r="DX130" s="102">
        <f>SCIENCE!AG5</f>
        <v>0</v>
      </c>
      <c r="DY130" s="102">
        <f>SCIENCE!AG46</f>
        <v>0</v>
      </c>
      <c r="DZ130" s="102">
        <f>SCIENCE!AG87</f>
        <v>0</v>
      </c>
      <c r="EA130" s="102">
        <f>SCIENCE!AG128</f>
        <v>0</v>
      </c>
      <c r="EB130" s="102">
        <f>SCIENCE!AG169</f>
        <v>0</v>
      </c>
      <c r="EC130" s="102">
        <f>SCIENCE!AG210</f>
        <v>0</v>
      </c>
      <c r="ED130" s="102">
        <f>SCIENCE!AG251</f>
        <v>0</v>
      </c>
      <c r="EE130" s="102">
        <f>SCIENCE!AG292</f>
        <v>0</v>
      </c>
      <c r="EF130" s="102">
        <f>SCIENCE!AG333</f>
        <v>0</v>
      </c>
      <c r="EG130" s="102">
        <f>SCIENCE!AG374</f>
        <v>0</v>
      </c>
      <c r="EH130" s="102">
        <f>SCIENCE!AG415</f>
        <v>0</v>
      </c>
      <c r="EI130" s="102">
        <f>SCIENCE!AG456</f>
        <v>0</v>
      </c>
      <c r="EJ130" s="102">
        <f>SCIENCE!AG497</f>
        <v>0</v>
      </c>
      <c r="EK130" s="102">
        <f>SCIENCE!AG538</f>
        <v>0</v>
      </c>
      <c r="EL130" s="102">
        <f>SCIENCE!AG579</f>
        <v>0</v>
      </c>
      <c r="EM130" s="102">
        <f>SCIENCE!AG620</f>
        <v>0</v>
      </c>
      <c r="EN130" s="102">
        <f>SCIENCE!AG661</f>
        <v>0</v>
      </c>
      <c r="EO130" s="102">
        <f>SCIENCE!AG702</f>
        <v>0</v>
      </c>
      <c r="EP130" s="102">
        <f>SCIENCE!AG743</f>
        <v>0</v>
      </c>
      <c r="EQ130" s="102">
        <f>SCIENCE!AG784</f>
        <v>0</v>
      </c>
      <c r="ER130" s="102">
        <f>SCIENCE!AG825</f>
        <v>0</v>
      </c>
      <c r="ES130" s="102">
        <f>SCIENCE!AG866</f>
        <v>0</v>
      </c>
      <c r="ET130" s="102">
        <f>SCIENCE!AG907</f>
        <v>0</v>
      </c>
      <c r="FA130" s="30"/>
      <c r="FB130" s="458" t="s">
        <v>240</v>
      </c>
      <c r="FC130" s="459"/>
      <c r="FD130" s="460"/>
      <c r="FE130" s="480" t="s">
        <v>242</v>
      </c>
      <c r="FF130" s="481"/>
      <c r="FG130" s="30" t="s">
        <v>254</v>
      </c>
    </row>
    <row r="131" spans="2:163" ht="15" customHeight="1" x14ac:dyDescent="0.45">
      <c r="B131" t="str">
        <f t="shared" si="173"/>
        <v>PSAT First 10</v>
      </c>
      <c r="C131" s="43">
        <f t="shared" ref="C131:Y131" si="225">C47*C$2</f>
        <v>0</v>
      </c>
      <c r="D131" s="43">
        <f t="shared" si="225"/>
        <v>0</v>
      </c>
      <c r="E131" s="43">
        <f t="shared" si="225"/>
        <v>0</v>
      </c>
      <c r="F131" s="43">
        <f t="shared" si="225"/>
        <v>0</v>
      </c>
      <c r="G131" s="43">
        <f t="shared" si="225"/>
        <v>0</v>
      </c>
      <c r="H131" s="43">
        <f t="shared" si="225"/>
        <v>0</v>
      </c>
      <c r="I131" s="43">
        <f t="shared" si="225"/>
        <v>0</v>
      </c>
      <c r="J131" s="43">
        <f t="shared" si="225"/>
        <v>0</v>
      </c>
      <c r="K131" s="43">
        <f t="shared" si="225"/>
        <v>0</v>
      </c>
      <c r="L131" s="43">
        <f t="shared" si="225"/>
        <v>0</v>
      </c>
      <c r="M131" s="43">
        <f t="shared" si="225"/>
        <v>0</v>
      </c>
      <c r="N131" s="43">
        <f t="shared" si="225"/>
        <v>0</v>
      </c>
      <c r="O131" s="43">
        <f t="shared" si="225"/>
        <v>0</v>
      </c>
      <c r="P131" s="43">
        <f t="shared" si="225"/>
        <v>0</v>
      </c>
      <c r="Q131" s="43">
        <f t="shared" si="225"/>
        <v>0</v>
      </c>
      <c r="R131" s="43">
        <f t="shared" si="225"/>
        <v>0</v>
      </c>
      <c r="S131" s="43">
        <f t="shared" si="225"/>
        <v>0</v>
      </c>
      <c r="T131" s="43">
        <f t="shared" si="225"/>
        <v>0</v>
      </c>
      <c r="U131" s="43">
        <f t="shared" si="225"/>
        <v>0</v>
      </c>
      <c r="V131" s="43">
        <f t="shared" si="225"/>
        <v>0</v>
      </c>
      <c r="W131" s="43">
        <f t="shared" si="225"/>
        <v>0</v>
      </c>
      <c r="X131" s="43">
        <f t="shared" si="225"/>
        <v>0</v>
      </c>
      <c r="Y131" s="43">
        <f t="shared" si="225"/>
        <v>0</v>
      </c>
      <c r="Z131" s="483"/>
      <c r="AA131" t="str">
        <f t="shared" si="143"/>
        <v>ACT First 10</v>
      </c>
      <c r="AB131" s="43">
        <f t="shared" ref="AB131:AX131" si="226">AB49*AB$2</f>
        <v>0</v>
      </c>
      <c r="AC131" s="43">
        <f t="shared" si="226"/>
        <v>0</v>
      </c>
      <c r="AD131" s="43">
        <f t="shared" si="226"/>
        <v>0</v>
      </c>
      <c r="AE131" s="43">
        <f t="shared" si="226"/>
        <v>0</v>
      </c>
      <c r="AF131" s="43">
        <f t="shared" si="226"/>
        <v>0</v>
      </c>
      <c r="AG131" s="43">
        <f t="shared" si="226"/>
        <v>0</v>
      </c>
      <c r="AH131" s="43">
        <f t="shared" si="226"/>
        <v>0</v>
      </c>
      <c r="AI131" s="43">
        <f t="shared" si="226"/>
        <v>0</v>
      </c>
      <c r="AJ131" s="43">
        <f t="shared" si="226"/>
        <v>0</v>
      </c>
      <c r="AK131" s="43">
        <f t="shared" si="226"/>
        <v>0</v>
      </c>
      <c r="AL131" s="43">
        <f t="shared" si="226"/>
        <v>0</v>
      </c>
      <c r="AM131" s="43">
        <f t="shared" si="226"/>
        <v>0</v>
      </c>
      <c r="AN131" s="43">
        <f t="shared" si="226"/>
        <v>0</v>
      </c>
      <c r="AO131" s="43">
        <f t="shared" si="226"/>
        <v>0</v>
      </c>
      <c r="AP131" s="43">
        <f t="shared" si="226"/>
        <v>0</v>
      </c>
      <c r="AQ131" s="43">
        <f t="shared" si="226"/>
        <v>0</v>
      </c>
      <c r="AR131" s="43">
        <f t="shared" si="226"/>
        <v>0</v>
      </c>
      <c r="AS131" s="43">
        <f t="shared" si="226"/>
        <v>0</v>
      </c>
      <c r="AT131" s="43">
        <f t="shared" si="226"/>
        <v>0</v>
      </c>
      <c r="AU131" s="43">
        <f t="shared" si="226"/>
        <v>0</v>
      </c>
      <c r="AV131" s="43">
        <f t="shared" si="226"/>
        <v>0</v>
      </c>
      <c r="AW131" s="43">
        <f t="shared" si="226"/>
        <v>0</v>
      </c>
      <c r="AX131" s="43">
        <f t="shared" si="226"/>
        <v>0</v>
      </c>
      <c r="AY131" s="482"/>
      <c r="AZ131" t="str">
        <f t="shared" si="109"/>
        <v>Statistics</v>
      </c>
      <c r="BA131" s="23">
        <f>MATH!$DF$7</f>
        <v>0</v>
      </c>
      <c r="BB131" s="23">
        <f>MATH!$DF$88</f>
        <v>0</v>
      </c>
      <c r="BC131" s="23">
        <f>MATH!$DF$169</f>
        <v>0</v>
      </c>
      <c r="BD131" s="23">
        <f>MATH!$DF$250</f>
        <v>0</v>
      </c>
      <c r="BE131" s="23">
        <f>MATH!$DF$331</f>
        <v>0</v>
      </c>
      <c r="BF131" s="23">
        <f>MATH!$DF$412</f>
        <v>0</v>
      </c>
      <c r="BG131" s="23">
        <f>MATH!$DF$493</f>
        <v>0</v>
      </c>
      <c r="BH131" s="23">
        <f>MATH!$DF$574</f>
        <v>0</v>
      </c>
      <c r="BI131" s="23">
        <f>MATH!$DF$655</f>
        <v>0</v>
      </c>
      <c r="BJ131" s="23">
        <f>MATH!$DF$736</f>
        <v>0</v>
      </c>
      <c r="BK131" s="23">
        <f>MATH!$DF$817</f>
        <v>0</v>
      </c>
      <c r="BL131" s="23">
        <f>MATH!$DF$898</f>
        <v>0</v>
      </c>
      <c r="BM131" s="23">
        <f>MATH!$DF$979</f>
        <v>0</v>
      </c>
      <c r="BN131" s="23">
        <f>MATH!$DF$1060</f>
        <v>0</v>
      </c>
      <c r="BO131" s="23">
        <f>MATH!$DF$1141</f>
        <v>0</v>
      </c>
      <c r="BP131" s="23">
        <f>MATH!$DF$1222</f>
        <v>0</v>
      </c>
      <c r="BQ131" s="23">
        <f>MATH!$DF$1303</f>
        <v>0</v>
      </c>
      <c r="BR131" s="23">
        <f>MATH!$DF$1384</f>
        <v>0</v>
      </c>
      <c r="BS131" s="23">
        <f>MATH!$DF$1465</f>
        <v>0</v>
      </c>
      <c r="BT131" s="23">
        <f>MATH!$DF$1546</f>
        <v>0</v>
      </c>
      <c r="BU131" s="23">
        <f>MATH!$DF$1627</f>
        <v>0</v>
      </c>
      <c r="BV131" s="23">
        <f>MATH!$DF$1708</f>
        <v>0</v>
      </c>
      <c r="BW131" s="23">
        <f>MATH!$DF$1789</f>
        <v>0</v>
      </c>
      <c r="BX131" s="482"/>
      <c r="BY131" t="str">
        <f t="shared" si="110"/>
        <v>Statistics</v>
      </c>
      <c r="BZ131" s="23">
        <f>MATH!$DF$67</f>
        <v>0</v>
      </c>
      <c r="CA131" s="23">
        <f>MATH!$DF$148</f>
        <v>0</v>
      </c>
      <c r="CB131" s="23">
        <f>MATH!$DF$229</f>
        <v>0</v>
      </c>
      <c r="CC131" s="23">
        <f>MATH!$DF$310</f>
        <v>0</v>
      </c>
      <c r="CD131" s="23">
        <f>MATH!$DF$391</f>
        <v>0</v>
      </c>
      <c r="CE131" s="23">
        <f>MATH!$DF$472</f>
        <v>0</v>
      </c>
      <c r="CF131" s="23">
        <f>MATH!$DF$553</f>
        <v>0</v>
      </c>
      <c r="CG131" s="23">
        <f>MATH!$DF$634</f>
        <v>0</v>
      </c>
      <c r="CH131" s="23">
        <f>MATH!$DF$715</f>
        <v>0</v>
      </c>
      <c r="CI131" s="23">
        <f>MATH!$DF$796</f>
        <v>0</v>
      </c>
      <c r="CJ131" s="23">
        <f>MATH!$DF$877</f>
        <v>0</v>
      </c>
      <c r="CK131" s="23">
        <f>MATH!$DF$958</f>
        <v>0</v>
      </c>
      <c r="CL131" s="23">
        <f>MATH!$DF$1039</f>
        <v>0</v>
      </c>
      <c r="CM131" s="23">
        <f>MATH!$DF$1120</f>
        <v>0</v>
      </c>
      <c r="CN131" s="23">
        <f>MATH!$DF$1201</f>
        <v>0</v>
      </c>
      <c r="CO131" s="23">
        <f>MATH!$DF$1282</f>
        <v>0</v>
      </c>
      <c r="CP131" s="23">
        <f>MATH!$DF$1363</f>
        <v>0</v>
      </c>
      <c r="CQ131" s="23">
        <f>MATH!$DF$1444</f>
        <v>0</v>
      </c>
      <c r="CR131" s="23">
        <f>MATH!$DF$1525</f>
        <v>0</v>
      </c>
      <c r="CS131" s="23">
        <f>MATH!$DF$1606</f>
        <v>0</v>
      </c>
      <c r="CT131" s="23">
        <f>MATH!$DF$1687</f>
        <v>0</v>
      </c>
      <c r="CU131" s="23">
        <f>MATH!$DF$1768</f>
        <v>0</v>
      </c>
      <c r="CV131" s="23">
        <f>MATH!$DF$1849</f>
        <v>0</v>
      </c>
      <c r="CW131" s="482"/>
      <c r="CX131" t="str">
        <f t="shared" si="111"/>
        <v>Statistics</v>
      </c>
      <c r="CY131" s="23">
        <f t="shared" si="112"/>
        <v>0</v>
      </c>
      <c r="CZ131" s="23">
        <f t="shared" si="113"/>
        <v>0</v>
      </c>
      <c r="DA131" s="23">
        <f t="shared" si="114"/>
        <v>0</v>
      </c>
      <c r="DB131" s="23">
        <f t="shared" si="115"/>
        <v>0</v>
      </c>
      <c r="DC131" s="23">
        <f t="shared" si="116"/>
        <v>0</v>
      </c>
      <c r="DD131" s="23">
        <f t="shared" si="117"/>
        <v>0</v>
      </c>
      <c r="DE131" s="23">
        <f t="shared" si="118"/>
        <v>0</v>
      </c>
      <c r="DF131" s="23">
        <f t="shared" si="119"/>
        <v>0</v>
      </c>
      <c r="DG131" s="23">
        <f t="shared" si="120"/>
        <v>0</v>
      </c>
      <c r="DH131" s="23">
        <f t="shared" si="121"/>
        <v>0</v>
      </c>
      <c r="DI131" s="23">
        <f t="shared" si="122"/>
        <v>0</v>
      </c>
      <c r="DJ131" s="23">
        <f t="shared" si="123"/>
        <v>0</v>
      </c>
      <c r="DK131" s="23">
        <f t="shared" si="124"/>
        <v>0</v>
      </c>
      <c r="DL131" s="23">
        <f t="shared" si="125"/>
        <v>0</v>
      </c>
      <c r="DM131" s="23">
        <f t="shared" si="126"/>
        <v>0</v>
      </c>
      <c r="DN131" s="23">
        <f t="shared" si="127"/>
        <v>0</v>
      </c>
      <c r="DO131" s="23">
        <f t="shared" si="128"/>
        <v>0</v>
      </c>
      <c r="DP131" s="23">
        <f t="shared" si="129"/>
        <v>0</v>
      </c>
      <c r="DQ131" s="23">
        <f t="shared" si="130"/>
        <v>0</v>
      </c>
      <c r="DR131" s="23">
        <f t="shared" si="131"/>
        <v>0</v>
      </c>
      <c r="DS131" s="23">
        <f t="shared" si="132"/>
        <v>0</v>
      </c>
      <c r="DT131" s="23">
        <f t="shared" si="133"/>
        <v>0</v>
      </c>
      <c r="DU131" s="23">
        <f t="shared" si="134"/>
        <v>0</v>
      </c>
      <c r="DV131" s="482" t="s">
        <v>283</v>
      </c>
      <c r="DW131" s="2" t="str">
        <f t="shared" ref="DW131:DW147" si="227">DW19</f>
        <v>General</v>
      </c>
      <c r="DX131" s="102">
        <f>SCIENCE!AH5</f>
        <v>0</v>
      </c>
      <c r="DY131" s="102">
        <f>SCIENCE!AH46</f>
        <v>0</v>
      </c>
      <c r="DZ131" s="102">
        <f>SCIENCE!AH87</f>
        <v>0</v>
      </c>
      <c r="EA131" s="102">
        <f>SCIENCE!AH128</f>
        <v>0</v>
      </c>
      <c r="EB131" s="102">
        <f>SCIENCE!AH169</f>
        <v>0</v>
      </c>
      <c r="EC131" s="102">
        <f>SCIENCE!AH210</f>
        <v>0</v>
      </c>
      <c r="ED131" s="102">
        <f>SCIENCE!AH251</f>
        <v>0</v>
      </c>
      <c r="EE131" s="102">
        <f>SCIENCE!AH292</f>
        <v>0</v>
      </c>
      <c r="EF131" s="102">
        <f>SCIENCE!AH333</f>
        <v>0</v>
      </c>
      <c r="EG131" s="102">
        <f>SCIENCE!AH374</f>
        <v>0</v>
      </c>
      <c r="EH131" s="102">
        <f>SCIENCE!AH415</f>
        <v>0</v>
      </c>
      <c r="EI131" s="102">
        <f>SCIENCE!AH456</f>
        <v>0</v>
      </c>
      <c r="EJ131" s="102">
        <f>SCIENCE!AH497</f>
        <v>0</v>
      </c>
      <c r="EK131" s="102">
        <f>SCIENCE!AH538</f>
        <v>0</v>
      </c>
      <c r="EL131" s="102">
        <f>SCIENCE!AH579</f>
        <v>0</v>
      </c>
      <c r="EM131" s="102">
        <f>SCIENCE!AH620</f>
        <v>0</v>
      </c>
      <c r="EN131" s="102">
        <f>SCIENCE!AH661</f>
        <v>0</v>
      </c>
      <c r="EO131" s="102">
        <f>SCIENCE!AH702</f>
        <v>0</v>
      </c>
      <c r="EP131" s="102">
        <f>SCIENCE!AH743</f>
        <v>0</v>
      </c>
      <c r="EQ131" s="102">
        <f>SCIENCE!AH784</f>
        <v>0</v>
      </c>
      <c r="ER131" s="102">
        <f>SCIENCE!AH825</f>
        <v>0</v>
      </c>
      <c r="ES131" s="102">
        <f>SCIENCE!AH866</f>
        <v>0</v>
      </c>
      <c r="ET131" s="102">
        <f>SCIENCE!AH907</f>
        <v>0</v>
      </c>
      <c r="FA131" s="75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5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5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26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1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4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76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si="173"/>
        <v>PSAT Last 10</v>
      </c>
      <c r="C132" s="43">
        <f t="shared" ref="C132:Y132" si="228">C48*C$2</f>
        <v>0</v>
      </c>
      <c r="D132" s="43">
        <f t="shared" si="228"/>
        <v>0</v>
      </c>
      <c r="E132" s="43">
        <f t="shared" si="228"/>
        <v>0</v>
      </c>
      <c r="F132" s="43">
        <f t="shared" si="228"/>
        <v>0</v>
      </c>
      <c r="G132" s="43">
        <f t="shared" si="228"/>
        <v>0</v>
      </c>
      <c r="H132" s="43">
        <f t="shared" si="228"/>
        <v>0</v>
      </c>
      <c r="I132" s="43">
        <f t="shared" si="228"/>
        <v>0</v>
      </c>
      <c r="J132" s="43">
        <f t="shared" si="228"/>
        <v>0</v>
      </c>
      <c r="K132" s="43">
        <f t="shared" si="228"/>
        <v>0</v>
      </c>
      <c r="L132" s="43">
        <f t="shared" si="228"/>
        <v>0</v>
      </c>
      <c r="M132" s="43">
        <f t="shared" si="228"/>
        <v>0</v>
      </c>
      <c r="N132" s="43">
        <f t="shared" si="228"/>
        <v>0</v>
      </c>
      <c r="O132" s="43">
        <f t="shared" si="228"/>
        <v>0</v>
      </c>
      <c r="P132" s="43">
        <f t="shared" si="228"/>
        <v>0</v>
      </c>
      <c r="Q132" s="43">
        <f t="shared" si="228"/>
        <v>0</v>
      </c>
      <c r="R132" s="43">
        <f t="shared" si="228"/>
        <v>0</v>
      </c>
      <c r="S132" s="43">
        <f t="shared" si="228"/>
        <v>0</v>
      </c>
      <c r="T132" s="43">
        <f t="shared" si="228"/>
        <v>0</v>
      </c>
      <c r="U132" s="43">
        <f t="shared" si="228"/>
        <v>0</v>
      </c>
      <c r="V132" s="43">
        <f t="shared" si="228"/>
        <v>0</v>
      </c>
      <c r="W132" s="43">
        <f t="shared" si="228"/>
        <v>0</v>
      </c>
      <c r="X132" s="43">
        <f t="shared" si="228"/>
        <v>0</v>
      </c>
      <c r="Y132" s="43">
        <f t="shared" si="228"/>
        <v>0</v>
      </c>
      <c r="Z132" s="483"/>
      <c r="AA132" t="str">
        <f t="shared" si="143"/>
        <v>ACT Last 10</v>
      </c>
      <c r="AB132" s="43">
        <f t="shared" ref="AB132:AX132" si="229">AB50*AB$2</f>
        <v>0</v>
      </c>
      <c r="AC132" s="43">
        <f t="shared" si="229"/>
        <v>0</v>
      </c>
      <c r="AD132" s="43">
        <f t="shared" si="229"/>
        <v>0</v>
      </c>
      <c r="AE132" s="43">
        <f t="shared" si="229"/>
        <v>0</v>
      </c>
      <c r="AF132" s="43">
        <f t="shared" si="229"/>
        <v>0</v>
      </c>
      <c r="AG132" s="43">
        <f t="shared" si="229"/>
        <v>0</v>
      </c>
      <c r="AH132" s="43">
        <f t="shared" si="229"/>
        <v>0</v>
      </c>
      <c r="AI132" s="43">
        <f t="shared" si="229"/>
        <v>0</v>
      </c>
      <c r="AJ132" s="43">
        <f t="shared" si="229"/>
        <v>0</v>
      </c>
      <c r="AK132" s="43">
        <f t="shared" si="229"/>
        <v>0</v>
      </c>
      <c r="AL132" s="43">
        <f t="shared" si="229"/>
        <v>0</v>
      </c>
      <c r="AM132" s="43">
        <f t="shared" si="229"/>
        <v>0</v>
      </c>
      <c r="AN132" s="43">
        <f t="shared" si="229"/>
        <v>0</v>
      </c>
      <c r="AO132" s="43">
        <f t="shared" si="229"/>
        <v>0</v>
      </c>
      <c r="AP132" s="43">
        <f t="shared" si="229"/>
        <v>0</v>
      </c>
      <c r="AQ132" s="43">
        <f t="shared" si="229"/>
        <v>0</v>
      </c>
      <c r="AR132" s="43">
        <f t="shared" si="229"/>
        <v>0</v>
      </c>
      <c r="AS132" s="43">
        <f t="shared" si="229"/>
        <v>0</v>
      </c>
      <c r="AT132" s="43">
        <f t="shared" si="229"/>
        <v>0</v>
      </c>
      <c r="AU132" s="43">
        <f t="shared" si="229"/>
        <v>0</v>
      </c>
      <c r="AV132" s="43">
        <f t="shared" si="229"/>
        <v>0</v>
      </c>
      <c r="AW132" s="43">
        <f t="shared" si="229"/>
        <v>0</v>
      </c>
      <c r="AX132" s="43">
        <f t="shared" si="229"/>
        <v>0</v>
      </c>
      <c r="AY132" s="482"/>
      <c r="AZ132" t="str">
        <f t="shared" si="109"/>
        <v>Mean / Med / Mode / Range</v>
      </c>
      <c r="BA132" s="23">
        <f>MATH!$DG$7</f>
        <v>0</v>
      </c>
      <c r="BB132" s="23">
        <f>MATH!$DG$88</f>
        <v>0</v>
      </c>
      <c r="BC132" s="23">
        <f>MATH!$DG$169</f>
        <v>0</v>
      </c>
      <c r="BD132" s="23">
        <f>MATH!$DG$250</f>
        <v>0</v>
      </c>
      <c r="BE132" s="23">
        <f>MATH!$DG$331</f>
        <v>0</v>
      </c>
      <c r="BF132" s="23">
        <f>MATH!$DG$412</f>
        <v>0</v>
      </c>
      <c r="BG132" s="23">
        <f>MATH!$DG$493</f>
        <v>0</v>
      </c>
      <c r="BH132" s="23">
        <f>MATH!$DG$574</f>
        <v>0</v>
      </c>
      <c r="BI132" s="23">
        <f>MATH!$DG$655</f>
        <v>0</v>
      </c>
      <c r="BJ132" s="23">
        <f>MATH!$DG$736</f>
        <v>0</v>
      </c>
      <c r="BK132" s="23">
        <f>MATH!$DG$817</f>
        <v>0</v>
      </c>
      <c r="BL132" s="23">
        <f>MATH!$DG$898</f>
        <v>0</v>
      </c>
      <c r="BM132" s="23">
        <f>MATH!$DG$979</f>
        <v>0</v>
      </c>
      <c r="BN132" s="23">
        <f>MATH!$DG$1060</f>
        <v>0</v>
      </c>
      <c r="BO132" s="23">
        <f>MATH!$DG$1141</f>
        <v>0</v>
      </c>
      <c r="BP132" s="23">
        <f>MATH!$DG$1222</f>
        <v>0</v>
      </c>
      <c r="BQ132" s="23">
        <f>MATH!$DG$1303</f>
        <v>0</v>
      </c>
      <c r="BR132" s="23">
        <f>MATH!$DG$1384</f>
        <v>0</v>
      </c>
      <c r="BS132" s="23">
        <f>MATH!$DG$1465</f>
        <v>0</v>
      </c>
      <c r="BT132" s="23">
        <f>MATH!$DG$1546</f>
        <v>0</v>
      </c>
      <c r="BU132" s="23">
        <f>MATH!$DG$1627</f>
        <v>0</v>
      </c>
      <c r="BV132" s="23">
        <f>MATH!$DG$1708</f>
        <v>0</v>
      </c>
      <c r="BW132" s="23">
        <f>MATH!$DG$1789</f>
        <v>0</v>
      </c>
      <c r="BX132" s="482"/>
      <c r="BY132" t="str">
        <f t="shared" si="110"/>
        <v>Mean / Med / Mode / Range</v>
      </c>
      <c r="BZ132" s="23">
        <f>MATH!$DG$67</f>
        <v>0</v>
      </c>
      <c r="CA132" s="23">
        <f>MATH!$DG$148</f>
        <v>0</v>
      </c>
      <c r="CB132" s="23">
        <f>MATH!$DG$229</f>
        <v>0</v>
      </c>
      <c r="CC132" s="23">
        <f>MATH!$DG$310</f>
        <v>0</v>
      </c>
      <c r="CD132" s="23">
        <f>MATH!$DG$391</f>
        <v>0</v>
      </c>
      <c r="CE132" s="23">
        <f>MATH!$DG$472</f>
        <v>0</v>
      </c>
      <c r="CF132" s="23">
        <f>MATH!$DG$553</f>
        <v>0</v>
      </c>
      <c r="CG132" s="23">
        <f>MATH!$DG$634</f>
        <v>0</v>
      </c>
      <c r="CH132" s="23">
        <f>MATH!$DG$715</f>
        <v>0</v>
      </c>
      <c r="CI132" s="23">
        <f>MATH!$DG$796</f>
        <v>0</v>
      </c>
      <c r="CJ132" s="23">
        <f>MATH!$DG$877</f>
        <v>0</v>
      </c>
      <c r="CK132" s="23">
        <f>MATH!$DG$958</f>
        <v>0</v>
      </c>
      <c r="CL132" s="23">
        <f>MATH!$DG$1039</f>
        <v>0</v>
      </c>
      <c r="CM132" s="23">
        <f>MATH!$DG$1120</f>
        <v>0</v>
      </c>
      <c r="CN132" s="23">
        <f>MATH!$DG$1201</f>
        <v>0</v>
      </c>
      <c r="CO132" s="23">
        <f>MATH!$DG$1282</f>
        <v>0</v>
      </c>
      <c r="CP132" s="23">
        <f>MATH!$DG$1363</f>
        <v>0</v>
      </c>
      <c r="CQ132" s="23">
        <f>MATH!$DG$1444</f>
        <v>0</v>
      </c>
      <c r="CR132" s="23">
        <f>MATH!$DG$1525</f>
        <v>0</v>
      </c>
      <c r="CS132" s="23">
        <f>MATH!$DG$1606</f>
        <v>0</v>
      </c>
      <c r="CT132" s="23">
        <f>MATH!$DG$1687</f>
        <v>0</v>
      </c>
      <c r="CU132" s="23">
        <f>MATH!$DG$1768</f>
        <v>0</v>
      </c>
      <c r="CV132" s="23">
        <f>MATH!$DG$1849</f>
        <v>0</v>
      </c>
      <c r="CW132" s="482"/>
      <c r="CX132" t="str">
        <f t="shared" si="111"/>
        <v>Mean / Med / Mode / Range</v>
      </c>
      <c r="CY132" s="23">
        <f t="shared" si="112"/>
        <v>0</v>
      </c>
      <c r="CZ132" s="23">
        <f t="shared" si="113"/>
        <v>0</v>
      </c>
      <c r="DA132" s="23">
        <f t="shared" si="114"/>
        <v>0</v>
      </c>
      <c r="DB132" s="23">
        <f t="shared" si="115"/>
        <v>0</v>
      </c>
      <c r="DC132" s="23">
        <f t="shared" si="116"/>
        <v>0</v>
      </c>
      <c r="DD132" s="23">
        <f t="shared" si="117"/>
        <v>0</v>
      </c>
      <c r="DE132" s="23">
        <f t="shared" si="118"/>
        <v>0</v>
      </c>
      <c r="DF132" s="23">
        <f t="shared" si="119"/>
        <v>0</v>
      </c>
      <c r="DG132" s="23">
        <f t="shared" si="120"/>
        <v>0</v>
      </c>
      <c r="DH132" s="23">
        <f t="shared" si="121"/>
        <v>0</v>
      </c>
      <c r="DI132" s="23">
        <f t="shared" si="122"/>
        <v>0</v>
      </c>
      <c r="DJ132" s="23">
        <f t="shared" si="123"/>
        <v>0</v>
      </c>
      <c r="DK132" s="23">
        <f t="shared" si="124"/>
        <v>0</v>
      </c>
      <c r="DL132" s="23">
        <f t="shared" si="125"/>
        <v>0</v>
      </c>
      <c r="DM132" s="23">
        <f t="shared" si="126"/>
        <v>0</v>
      </c>
      <c r="DN132" s="23">
        <f t="shared" si="127"/>
        <v>0</v>
      </c>
      <c r="DO132" s="23">
        <f t="shared" si="128"/>
        <v>0</v>
      </c>
      <c r="DP132" s="23">
        <f t="shared" si="129"/>
        <v>0</v>
      </c>
      <c r="DQ132" s="23">
        <f t="shared" si="130"/>
        <v>0</v>
      </c>
      <c r="DR132" s="23">
        <f t="shared" si="131"/>
        <v>0</v>
      </c>
      <c r="DS132" s="23">
        <f t="shared" si="132"/>
        <v>0</v>
      </c>
      <c r="DT132" s="23">
        <f t="shared" si="133"/>
        <v>0</v>
      </c>
      <c r="DU132" s="23">
        <f t="shared" si="134"/>
        <v>0</v>
      </c>
      <c r="DV132" s="482"/>
      <c r="DW132" s="2" t="str">
        <f t="shared" si="227"/>
        <v>Table</v>
      </c>
      <c r="DX132" s="102">
        <f>SCIENCE!AI5</f>
        <v>0</v>
      </c>
      <c r="DY132" s="102">
        <f>SCIENCE!AI46</f>
        <v>0</v>
      </c>
      <c r="DZ132" s="102">
        <f>SCIENCE!AI87</f>
        <v>0</v>
      </c>
      <c r="EA132" s="102">
        <f>SCIENCE!AI128</f>
        <v>0</v>
      </c>
      <c r="EB132" s="102">
        <f>SCIENCE!AI169</f>
        <v>0</v>
      </c>
      <c r="EC132" s="102">
        <f>SCIENCE!AI210</f>
        <v>0</v>
      </c>
      <c r="ED132" s="102">
        <f>SCIENCE!AI251</f>
        <v>0</v>
      </c>
      <c r="EE132" s="102">
        <f>SCIENCE!AI292</f>
        <v>0</v>
      </c>
      <c r="EF132" s="102">
        <f>SCIENCE!AI333</f>
        <v>0</v>
      </c>
      <c r="EG132" s="102">
        <f>SCIENCE!AI374</f>
        <v>0</v>
      </c>
      <c r="EH132" s="102">
        <f>SCIENCE!AI415</f>
        <v>0</v>
      </c>
      <c r="EI132" s="102">
        <f>SCIENCE!AI456</f>
        <v>0</v>
      </c>
      <c r="EJ132" s="102">
        <f>SCIENCE!AI497</f>
        <v>0</v>
      </c>
      <c r="EK132" s="102">
        <f>SCIENCE!AI538</f>
        <v>0</v>
      </c>
      <c r="EL132" s="102">
        <f>SCIENCE!AI579</f>
        <v>0</v>
      </c>
      <c r="EM132" s="102">
        <f>SCIENCE!AI620</f>
        <v>0</v>
      </c>
      <c r="EN132" s="102">
        <f>SCIENCE!AI661</f>
        <v>0</v>
      </c>
      <c r="EO132" s="102">
        <f>SCIENCE!AI702</f>
        <v>0</v>
      </c>
      <c r="EP132" s="102">
        <f>SCIENCE!AI743</f>
        <v>0</v>
      </c>
      <c r="EQ132" s="102">
        <f>SCIENCE!AI784</f>
        <v>0</v>
      </c>
      <c r="ER132" s="102">
        <f>SCIENCE!AI825</f>
        <v>0</v>
      </c>
      <c r="ES132" s="102">
        <f>SCIENCE!AI866</f>
        <v>0</v>
      </c>
      <c r="ET132" s="102">
        <f>SCIENCE!AI907</f>
        <v>0</v>
      </c>
      <c r="FA132" s="77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5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5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27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1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4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76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173"/>
        <v>PSAT Rest</v>
      </c>
      <c r="C133" s="43">
        <f t="shared" ref="C133:Y133" si="230">C49*C$2</f>
        <v>0</v>
      </c>
      <c r="D133" s="43">
        <f t="shared" si="230"/>
        <v>0</v>
      </c>
      <c r="E133" s="43">
        <f t="shared" si="230"/>
        <v>0</v>
      </c>
      <c r="F133" s="43">
        <f t="shared" si="230"/>
        <v>0</v>
      </c>
      <c r="G133" s="43">
        <f t="shared" si="230"/>
        <v>0</v>
      </c>
      <c r="H133" s="43">
        <f t="shared" si="230"/>
        <v>0</v>
      </c>
      <c r="I133" s="43">
        <f t="shared" si="230"/>
        <v>0</v>
      </c>
      <c r="J133" s="43">
        <f t="shared" si="230"/>
        <v>0</v>
      </c>
      <c r="K133" s="43">
        <f t="shared" si="230"/>
        <v>0</v>
      </c>
      <c r="L133" s="43">
        <f t="shared" si="230"/>
        <v>0</v>
      </c>
      <c r="M133" s="43">
        <f t="shared" si="230"/>
        <v>0</v>
      </c>
      <c r="N133" s="43">
        <f t="shared" si="230"/>
        <v>0</v>
      </c>
      <c r="O133" s="43">
        <f t="shared" si="230"/>
        <v>0</v>
      </c>
      <c r="P133" s="43">
        <f t="shared" si="230"/>
        <v>0</v>
      </c>
      <c r="Q133" s="43">
        <f t="shared" si="230"/>
        <v>0</v>
      </c>
      <c r="R133" s="43">
        <f t="shared" si="230"/>
        <v>0</v>
      </c>
      <c r="S133" s="43">
        <f t="shared" si="230"/>
        <v>0</v>
      </c>
      <c r="T133" s="43">
        <f t="shared" si="230"/>
        <v>0</v>
      </c>
      <c r="U133" s="43">
        <f t="shared" si="230"/>
        <v>0</v>
      </c>
      <c r="V133" s="43">
        <f t="shared" si="230"/>
        <v>0</v>
      </c>
      <c r="W133" s="43">
        <f t="shared" si="230"/>
        <v>0</v>
      </c>
      <c r="X133" s="43">
        <f t="shared" si="230"/>
        <v>0</v>
      </c>
      <c r="Y133" s="43">
        <f t="shared" si="230"/>
        <v>0</v>
      </c>
      <c r="Z133" s="483"/>
      <c r="AA133" t="str">
        <f t="shared" si="143"/>
        <v>ACT Rest</v>
      </c>
      <c r="AB133" s="43">
        <f t="shared" ref="AB133:AX133" si="231">AB51*AB$2</f>
        <v>0</v>
      </c>
      <c r="AC133" s="43">
        <f t="shared" si="231"/>
        <v>0</v>
      </c>
      <c r="AD133" s="43">
        <f t="shared" si="231"/>
        <v>0</v>
      </c>
      <c r="AE133" s="43">
        <f t="shared" si="231"/>
        <v>0</v>
      </c>
      <c r="AF133" s="43">
        <f t="shared" si="231"/>
        <v>0</v>
      </c>
      <c r="AG133" s="43">
        <f t="shared" si="231"/>
        <v>0</v>
      </c>
      <c r="AH133" s="43">
        <f t="shared" si="231"/>
        <v>0</v>
      </c>
      <c r="AI133" s="43">
        <f t="shared" si="231"/>
        <v>0</v>
      </c>
      <c r="AJ133" s="43">
        <f t="shared" si="231"/>
        <v>0</v>
      </c>
      <c r="AK133" s="43">
        <f t="shared" si="231"/>
        <v>0</v>
      </c>
      <c r="AL133" s="43">
        <f t="shared" si="231"/>
        <v>0</v>
      </c>
      <c r="AM133" s="43">
        <f t="shared" si="231"/>
        <v>0</v>
      </c>
      <c r="AN133" s="43">
        <f t="shared" si="231"/>
        <v>0</v>
      </c>
      <c r="AO133" s="43">
        <f t="shared" si="231"/>
        <v>0</v>
      </c>
      <c r="AP133" s="43">
        <f t="shared" si="231"/>
        <v>0</v>
      </c>
      <c r="AQ133" s="43">
        <f t="shared" si="231"/>
        <v>0</v>
      </c>
      <c r="AR133" s="43">
        <f t="shared" si="231"/>
        <v>0</v>
      </c>
      <c r="AS133" s="43">
        <f t="shared" si="231"/>
        <v>0</v>
      </c>
      <c r="AT133" s="43">
        <f t="shared" si="231"/>
        <v>0</v>
      </c>
      <c r="AU133" s="43">
        <f t="shared" si="231"/>
        <v>0</v>
      </c>
      <c r="AV133" s="43">
        <f t="shared" si="231"/>
        <v>0</v>
      </c>
      <c r="AW133" s="43">
        <f t="shared" si="231"/>
        <v>0</v>
      </c>
      <c r="AX133" s="43">
        <f t="shared" si="231"/>
        <v>0</v>
      </c>
      <c r="AY133" s="482"/>
      <c r="AZ133" t="str">
        <f t="shared" si="109"/>
        <v>Probability</v>
      </c>
      <c r="BA133" s="23">
        <f>MATH!$DH$7</f>
        <v>0</v>
      </c>
      <c r="BB133" s="23">
        <f>MATH!$DH$88</f>
        <v>0</v>
      </c>
      <c r="BC133" s="23">
        <f>MATH!$DH$169</f>
        <v>0</v>
      </c>
      <c r="BD133" s="23">
        <f>MATH!$DH$250</f>
        <v>0</v>
      </c>
      <c r="BE133" s="23">
        <f>MATH!$DH$331</f>
        <v>0</v>
      </c>
      <c r="BF133" s="23">
        <f>MATH!$DH$412</f>
        <v>0</v>
      </c>
      <c r="BG133" s="23">
        <f>MATH!$DH$493</f>
        <v>0</v>
      </c>
      <c r="BH133" s="23">
        <f>MATH!$DH$574</f>
        <v>0</v>
      </c>
      <c r="BI133" s="23">
        <f>MATH!$DH$655</f>
        <v>0</v>
      </c>
      <c r="BJ133" s="23">
        <f>MATH!$DH$736</f>
        <v>0</v>
      </c>
      <c r="BK133" s="23">
        <f>MATH!$DH$817</f>
        <v>0</v>
      </c>
      <c r="BL133" s="23">
        <f>MATH!$DH$898</f>
        <v>0</v>
      </c>
      <c r="BM133" s="23">
        <f>MATH!$DH$979</f>
        <v>0</v>
      </c>
      <c r="BN133" s="23">
        <f>MATH!$DH$1060</f>
        <v>0</v>
      </c>
      <c r="BO133" s="23">
        <f>MATH!$DH$1141</f>
        <v>0</v>
      </c>
      <c r="BP133" s="23">
        <f>MATH!$DH$1222</f>
        <v>0</v>
      </c>
      <c r="BQ133" s="23">
        <f>MATH!$DH$1303</f>
        <v>0</v>
      </c>
      <c r="BR133" s="23">
        <f>MATH!$DH$1384</f>
        <v>0</v>
      </c>
      <c r="BS133" s="23">
        <f>MATH!$DH$1465</f>
        <v>0</v>
      </c>
      <c r="BT133" s="23">
        <f>MATH!$DH$1546</f>
        <v>0</v>
      </c>
      <c r="BU133" s="23">
        <f>MATH!$DH$1627</f>
        <v>0</v>
      </c>
      <c r="BV133" s="23">
        <f>MATH!$DH$1708</f>
        <v>0</v>
      </c>
      <c r="BW133" s="23">
        <f>MATH!$DH$1789</f>
        <v>0</v>
      </c>
      <c r="BX133" s="482"/>
      <c r="BY133" t="str">
        <f t="shared" si="110"/>
        <v>Probability</v>
      </c>
      <c r="BZ133" s="23">
        <f>MATH!$DH$67</f>
        <v>0</v>
      </c>
      <c r="CA133" s="23">
        <f>MATH!$DH$148</f>
        <v>0</v>
      </c>
      <c r="CB133" s="23">
        <f>MATH!$DH$229</f>
        <v>0</v>
      </c>
      <c r="CC133" s="23">
        <f>MATH!$DH$310</f>
        <v>0</v>
      </c>
      <c r="CD133" s="23">
        <f>MATH!$DH$391</f>
        <v>0</v>
      </c>
      <c r="CE133" s="23">
        <f>MATH!$DH$472</f>
        <v>0</v>
      </c>
      <c r="CF133" s="23">
        <f>MATH!$DH$553</f>
        <v>0</v>
      </c>
      <c r="CG133" s="23">
        <f>MATH!$DH$634</f>
        <v>0</v>
      </c>
      <c r="CH133" s="23">
        <f>MATH!$DH$715</f>
        <v>0</v>
      </c>
      <c r="CI133" s="23">
        <f>MATH!$DH$796</f>
        <v>0</v>
      </c>
      <c r="CJ133" s="23">
        <f>MATH!$DH$877</f>
        <v>0</v>
      </c>
      <c r="CK133" s="23">
        <f>MATH!$DH$958</f>
        <v>0</v>
      </c>
      <c r="CL133" s="23">
        <f>MATH!$DH$1039</f>
        <v>0</v>
      </c>
      <c r="CM133" s="23">
        <f>MATH!$DH$1120</f>
        <v>0</v>
      </c>
      <c r="CN133" s="23">
        <f>MATH!$DH$1201</f>
        <v>0</v>
      </c>
      <c r="CO133" s="23">
        <f>MATH!$DH$1282</f>
        <v>0</v>
      </c>
      <c r="CP133" s="23">
        <f>MATH!$DH$1363</f>
        <v>0</v>
      </c>
      <c r="CQ133" s="23">
        <f>MATH!$DH$1444</f>
        <v>0</v>
      </c>
      <c r="CR133" s="23">
        <f>MATH!$DH$1525</f>
        <v>0</v>
      </c>
      <c r="CS133" s="23">
        <f>MATH!$DH$1606</f>
        <v>0</v>
      </c>
      <c r="CT133" s="23">
        <f>MATH!$DH$1687</f>
        <v>0</v>
      </c>
      <c r="CU133" s="23">
        <f>MATH!$DH$1768</f>
        <v>0</v>
      </c>
      <c r="CV133" s="23">
        <f>MATH!$DH$1849</f>
        <v>0</v>
      </c>
      <c r="CW133" s="482"/>
      <c r="CX133" t="str">
        <f t="shared" si="111"/>
        <v>Probability</v>
      </c>
      <c r="CY133" s="23">
        <f t="shared" si="112"/>
        <v>0</v>
      </c>
      <c r="CZ133" s="23">
        <f t="shared" si="113"/>
        <v>0</v>
      </c>
      <c r="DA133" s="23">
        <f t="shared" si="114"/>
        <v>0</v>
      </c>
      <c r="DB133" s="23">
        <f t="shared" si="115"/>
        <v>0</v>
      </c>
      <c r="DC133" s="23">
        <f t="shared" si="116"/>
        <v>0</v>
      </c>
      <c r="DD133" s="23">
        <f t="shared" si="117"/>
        <v>0</v>
      </c>
      <c r="DE133" s="23">
        <f t="shared" si="118"/>
        <v>0</v>
      </c>
      <c r="DF133" s="23">
        <f t="shared" si="119"/>
        <v>0</v>
      </c>
      <c r="DG133" s="23">
        <f t="shared" si="120"/>
        <v>0</v>
      </c>
      <c r="DH133" s="23">
        <f t="shared" si="121"/>
        <v>0</v>
      </c>
      <c r="DI133" s="23">
        <f t="shared" si="122"/>
        <v>0</v>
      </c>
      <c r="DJ133" s="23">
        <f t="shared" si="123"/>
        <v>0</v>
      </c>
      <c r="DK133" s="23">
        <f t="shared" si="124"/>
        <v>0</v>
      </c>
      <c r="DL133" s="23">
        <f t="shared" si="125"/>
        <v>0</v>
      </c>
      <c r="DM133" s="23">
        <f t="shared" si="126"/>
        <v>0</v>
      </c>
      <c r="DN133" s="23">
        <f t="shared" si="127"/>
        <v>0</v>
      </c>
      <c r="DO133" s="23">
        <f t="shared" si="128"/>
        <v>0</v>
      </c>
      <c r="DP133" s="23">
        <f t="shared" si="129"/>
        <v>0</v>
      </c>
      <c r="DQ133" s="23">
        <f t="shared" si="130"/>
        <v>0</v>
      </c>
      <c r="DR133" s="23">
        <f t="shared" si="131"/>
        <v>0</v>
      </c>
      <c r="DS133" s="23">
        <f t="shared" si="132"/>
        <v>0</v>
      </c>
      <c r="DT133" s="23">
        <f t="shared" si="133"/>
        <v>0</v>
      </c>
      <c r="DU133" s="23">
        <f t="shared" si="134"/>
        <v>0</v>
      </c>
      <c r="DV133" s="482"/>
      <c r="DW133" s="2" t="str">
        <f t="shared" si="227"/>
        <v>X-Y Plot</v>
      </c>
      <c r="DX133" s="102">
        <f>SCIENCE!AJ5</f>
        <v>0</v>
      </c>
      <c r="DY133" s="102">
        <f>SCIENCE!AJ46</f>
        <v>0</v>
      </c>
      <c r="DZ133" s="102">
        <f>SCIENCE!AJ87</f>
        <v>0</v>
      </c>
      <c r="EA133" s="102">
        <f>SCIENCE!AJ128</f>
        <v>0</v>
      </c>
      <c r="EB133" s="102">
        <f>SCIENCE!AJ169</f>
        <v>0</v>
      </c>
      <c r="EC133" s="102">
        <f>SCIENCE!AJ210</f>
        <v>0</v>
      </c>
      <c r="ED133" s="102">
        <f>SCIENCE!AJ251</f>
        <v>0</v>
      </c>
      <c r="EE133" s="102">
        <f>SCIENCE!AJ292</f>
        <v>0</v>
      </c>
      <c r="EF133" s="102">
        <f>SCIENCE!AJ333</f>
        <v>0</v>
      </c>
      <c r="EG133" s="102">
        <f>SCIENCE!AJ374</f>
        <v>0</v>
      </c>
      <c r="EH133" s="102">
        <f>SCIENCE!AJ415</f>
        <v>0</v>
      </c>
      <c r="EI133" s="102">
        <f>SCIENCE!AJ456</f>
        <v>0</v>
      </c>
      <c r="EJ133" s="102">
        <f>SCIENCE!AJ497</f>
        <v>0</v>
      </c>
      <c r="EK133" s="102">
        <f>SCIENCE!AJ538</f>
        <v>0</v>
      </c>
      <c r="EL133" s="102">
        <f>SCIENCE!AJ579</f>
        <v>0</v>
      </c>
      <c r="EM133" s="102">
        <f>SCIENCE!AJ620</f>
        <v>0</v>
      </c>
      <c r="EN133" s="102">
        <f>SCIENCE!AJ661</f>
        <v>0</v>
      </c>
      <c r="EO133" s="102">
        <f>SCIENCE!AJ702</f>
        <v>0</v>
      </c>
      <c r="EP133" s="102">
        <f>SCIENCE!AJ743</f>
        <v>0</v>
      </c>
      <c r="EQ133" s="102">
        <f>SCIENCE!AJ784</f>
        <v>0</v>
      </c>
      <c r="ER133" s="102">
        <f>SCIENCE!AJ825</f>
        <v>0</v>
      </c>
      <c r="ES133" s="102">
        <f>SCIENCE!AJ866</f>
        <v>0</v>
      </c>
      <c r="ET133" s="102">
        <f>SCIENCE!AJ907</f>
        <v>0</v>
      </c>
      <c r="FA133" s="77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5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5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27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1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4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76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173"/>
        <v>ACT First 10</v>
      </c>
      <c r="C134" s="43">
        <f t="shared" ref="C134:Y134" si="232">C50*C$2</f>
        <v>0</v>
      </c>
      <c r="D134" s="43">
        <f t="shared" si="232"/>
        <v>0</v>
      </c>
      <c r="E134" s="43">
        <f t="shared" si="232"/>
        <v>0</v>
      </c>
      <c r="F134" s="43">
        <f t="shared" si="232"/>
        <v>0</v>
      </c>
      <c r="G134" s="43">
        <f t="shared" si="232"/>
        <v>0</v>
      </c>
      <c r="H134" s="43">
        <f t="shared" si="232"/>
        <v>0</v>
      </c>
      <c r="I134" s="43">
        <f t="shared" si="232"/>
        <v>0</v>
      </c>
      <c r="J134" s="43">
        <f t="shared" si="232"/>
        <v>0</v>
      </c>
      <c r="K134" s="43">
        <f t="shared" si="232"/>
        <v>0</v>
      </c>
      <c r="L134" s="43">
        <f t="shared" si="232"/>
        <v>0</v>
      </c>
      <c r="M134" s="43">
        <f t="shared" si="232"/>
        <v>0</v>
      </c>
      <c r="N134" s="43">
        <f t="shared" si="232"/>
        <v>0</v>
      </c>
      <c r="O134" s="43">
        <f t="shared" si="232"/>
        <v>0</v>
      </c>
      <c r="P134" s="43">
        <f t="shared" si="232"/>
        <v>0</v>
      </c>
      <c r="Q134" s="43">
        <f t="shared" si="232"/>
        <v>0</v>
      </c>
      <c r="R134" s="43">
        <f t="shared" si="232"/>
        <v>0</v>
      </c>
      <c r="S134" s="43">
        <f t="shared" si="232"/>
        <v>0</v>
      </c>
      <c r="T134" s="43">
        <f t="shared" si="232"/>
        <v>0</v>
      </c>
      <c r="U134" s="43">
        <f t="shared" si="232"/>
        <v>0</v>
      </c>
      <c r="V134" s="43">
        <f t="shared" si="232"/>
        <v>0</v>
      </c>
      <c r="W134" s="43">
        <f t="shared" si="232"/>
        <v>0</v>
      </c>
      <c r="X134" s="43">
        <f t="shared" si="232"/>
        <v>0</v>
      </c>
      <c r="Y134" s="43">
        <f t="shared" si="232"/>
        <v>0</v>
      </c>
      <c r="Z134" s="483"/>
      <c r="AB134" s="28">
        <v>1</v>
      </c>
      <c r="AC134" s="28">
        <v>2</v>
      </c>
      <c r="AD134" s="28">
        <v>3</v>
      </c>
      <c r="AE134" s="28">
        <v>4</v>
      </c>
      <c r="AF134" s="28">
        <v>5</v>
      </c>
      <c r="AG134" s="28">
        <v>6</v>
      </c>
      <c r="AH134" s="28">
        <v>7</v>
      </c>
      <c r="AI134" s="28">
        <v>8</v>
      </c>
      <c r="AJ134" s="28">
        <v>9</v>
      </c>
      <c r="AK134" s="28">
        <v>10</v>
      </c>
      <c r="AL134" s="28">
        <v>11</v>
      </c>
      <c r="AM134" s="28">
        <v>12</v>
      </c>
      <c r="AN134" s="28">
        <v>13</v>
      </c>
      <c r="AO134" s="28">
        <v>14</v>
      </c>
      <c r="AP134" s="28">
        <v>15</v>
      </c>
      <c r="AQ134" s="28">
        <v>16</v>
      </c>
      <c r="AR134" s="28">
        <v>17</v>
      </c>
      <c r="AS134" s="28">
        <v>18</v>
      </c>
      <c r="AT134" s="28">
        <v>19</v>
      </c>
      <c r="AU134" s="28">
        <v>20</v>
      </c>
      <c r="AV134" s="28">
        <v>21</v>
      </c>
      <c r="AW134" s="28">
        <v>22</v>
      </c>
      <c r="AX134" s="28">
        <v>23</v>
      </c>
      <c r="AY134" s="482"/>
      <c r="AZ134" t="str">
        <f t="shared" si="109"/>
        <v>Permutations</v>
      </c>
      <c r="BA134" s="23">
        <f>MATH!$DI$7</f>
        <v>0</v>
      </c>
      <c r="BB134" s="23">
        <f>MATH!$DI$88</f>
        <v>0</v>
      </c>
      <c r="BC134" s="23">
        <f>MATH!$DI$169</f>
        <v>0</v>
      </c>
      <c r="BD134" s="23">
        <f>MATH!$DI$250</f>
        <v>0</v>
      </c>
      <c r="BE134" s="23">
        <f>MATH!$DI$331</f>
        <v>0</v>
      </c>
      <c r="BF134" s="23">
        <f>MATH!$DI$412</f>
        <v>0</v>
      </c>
      <c r="BG134" s="23">
        <f>MATH!$DI$493</f>
        <v>0</v>
      </c>
      <c r="BH134" s="23">
        <f>MATH!$DI$574</f>
        <v>0</v>
      </c>
      <c r="BI134" s="23">
        <f>MATH!$DI$655</f>
        <v>0</v>
      </c>
      <c r="BJ134" s="23">
        <f>MATH!$DI$736</f>
        <v>0</v>
      </c>
      <c r="BK134" s="23">
        <f>MATH!$DI$817</f>
        <v>0</v>
      </c>
      <c r="BL134" s="23">
        <f>MATH!$DI$898</f>
        <v>0</v>
      </c>
      <c r="BM134" s="23">
        <f>MATH!$DI$979</f>
        <v>0</v>
      </c>
      <c r="BN134" s="23">
        <f>MATH!$DI$1060</f>
        <v>0</v>
      </c>
      <c r="BO134" s="23">
        <f>MATH!$DI$1141</f>
        <v>0</v>
      </c>
      <c r="BP134" s="23">
        <f>MATH!$DI$1222</f>
        <v>0</v>
      </c>
      <c r="BQ134" s="23">
        <f>MATH!$DI$1303</f>
        <v>0</v>
      </c>
      <c r="BR134" s="23">
        <f>MATH!$DI$1384</f>
        <v>0</v>
      </c>
      <c r="BS134" s="23">
        <f>MATH!$DI$1465</f>
        <v>0</v>
      </c>
      <c r="BT134" s="23">
        <f>MATH!$DI$1546</f>
        <v>0</v>
      </c>
      <c r="BU134" s="23">
        <f>MATH!$DI$1627</f>
        <v>0</v>
      </c>
      <c r="BV134" s="23">
        <f>MATH!$DI$1708</f>
        <v>0</v>
      </c>
      <c r="BW134" s="23">
        <f>MATH!$DI$1789</f>
        <v>0</v>
      </c>
      <c r="BX134" s="482"/>
      <c r="BY134" t="str">
        <f t="shared" si="110"/>
        <v>Permutations</v>
      </c>
      <c r="BZ134" s="23">
        <f>MATH!$DI$67</f>
        <v>0</v>
      </c>
      <c r="CA134" s="23">
        <f>MATH!$DI$148</f>
        <v>0</v>
      </c>
      <c r="CB134" s="23">
        <f>MATH!$DI$229</f>
        <v>0</v>
      </c>
      <c r="CC134" s="23">
        <f>MATH!$DI$310</f>
        <v>0</v>
      </c>
      <c r="CD134" s="23">
        <f>MATH!$DI$391</f>
        <v>0</v>
      </c>
      <c r="CE134" s="23">
        <f>MATH!$DI$472</f>
        <v>0</v>
      </c>
      <c r="CF134" s="23">
        <f>MATH!$DI$553</f>
        <v>0</v>
      </c>
      <c r="CG134" s="23">
        <f>MATH!$DI$634</f>
        <v>0</v>
      </c>
      <c r="CH134" s="23">
        <f>MATH!$DI$715</f>
        <v>0</v>
      </c>
      <c r="CI134" s="23">
        <f>MATH!$DI$796</f>
        <v>0</v>
      </c>
      <c r="CJ134" s="23">
        <f>MATH!$DI$877</f>
        <v>0</v>
      </c>
      <c r="CK134" s="23">
        <f>MATH!$DI$958</f>
        <v>0</v>
      </c>
      <c r="CL134" s="23">
        <f>MATH!$DI$1039</f>
        <v>0</v>
      </c>
      <c r="CM134" s="23">
        <f>MATH!$DI$1120</f>
        <v>0</v>
      </c>
      <c r="CN134" s="23">
        <f>MATH!$DI$1201</f>
        <v>0</v>
      </c>
      <c r="CO134" s="23">
        <f>MATH!$DI$1282</f>
        <v>0</v>
      </c>
      <c r="CP134" s="23">
        <f>MATH!$DI$1363</f>
        <v>0</v>
      </c>
      <c r="CQ134" s="23">
        <f>MATH!$DI$1444</f>
        <v>0</v>
      </c>
      <c r="CR134" s="23">
        <f>MATH!$DI$1525</f>
        <v>0</v>
      </c>
      <c r="CS134" s="23">
        <f>MATH!$DI$1606</f>
        <v>0</v>
      </c>
      <c r="CT134" s="23">
        <f>MATH!$DI$1687</f>
        <v>0</v>
      </c>
      <c r="CU134" s="23">
        <f>MATH!$DI$1768</f>
        <v>0</v>
      </c>
      <c r="CV134" s="23">
        <f>MATH!$DI$1849</f>
        <v>0</v>
      </c>
      <c r="CW134" s="482"/>
      <c r="CX134" t="str">
        <f t="shared" si="111"/>
        <v>Permutations</v>
      </c>
      <c r="CY134" s="23">
        <f t="shared" si="112"/>
        <v>0</v>
      </c>
      <c r="CZ134" s="23">
        <f t="shared" si="113"/>
        <v>0</v>
      </c>
      <c r="DA134" s="23">
        <f t="shared" si="114"/>
        <v>0</v>
      </c>
      <c r="DB134" s="23">
        <f t="shared" si="115"/>
        <v>0</v>
      </c>
      <c r="DC134" s="23">
        <f t="shared" si="116"/>
        <v>0</v>
      </c>
      <c r="DD134" s="23">
        <f t="shared" si="117"/>
        <v>0</v>
      </c>
      <c r="DE134" s="23">
        <f t="shared" si="118"/>
        <v>0</v>
      </c>
      <c r="DF134" s="23">
        <f t="shared" si="119"/>
        <v>0</v>
      </c>
      <c r="DG134" s="23">
        <f t="shared" si="120"/>
        <v>0</v>
      </c>
      <c r="DH134" s="23">
        <f t="shared" si="121"/>
        <v>0</v>
      </c>
      <c r="DI134" s="23">
        <f t="shared" si="122"/>
        <v>0</v>
      </c>
      <c r="DJ134" s="23">
        <f t="shared" si="123"/>
        <v>0</v>
      </c>
      <c r="DK134" s="23">
        <f t="shared" si="124"/>
        <v>0</v>
      </c>
      <c r="DL134" s="23">
        <f t="shared" si="125"/>
        <v>0</v>
      </c>
      <c r="DM134" s="23">
        <f t="shared" si="126"/>
        <v>0</v>
      </c>
      <c r="DN134" s="23">
        <f t="shared" si="127"/>
        <v>0</v>
      </c>
      <c r="DO134" s="23">
        <f t="shared" si="128"/>
        <v>0</v>
      </c>
      <c r="DP134" s="23">
        <f t="shared" si="129"/>
        <v>0</v>
      </c>
      <c r="DQ134" s="23">
        <f t="shared" si="130"/>
        <v>0</v>
      </c>
      <c r="DR134" s="23">
        <f t="shared" si="131"/>
        <v>0</v>
      </c>
      <c r="DS134" s="23">
        <f t="shared" si="132"/>
        <v>0</v>
      </c>
      <c r="DT134" s="23">
        <f t="shared" si="133"/>
        <v>0</v>
      </c>
      <c r="DU134" s="23">
        <f t="shared" si="134"/>
        <v>0</v>
      </c>
      <c r="DV134" s="482"/>
      <c r="DW134" s="2" t="str">
        <f t="shared" si="227"/>
        <v>Misc. Figure</v>
      </c>
      <c r="DX134" s="102">
        <f>SCIENCE!AK5</f>
        <v>0</v>
      </c>
      <c r="DY134" s="102">
        <f>SCIENCE!AK46</f>
        <v>0</v>
      </c>
      <c r="DZ134" s="102">
        <f>SCIENCE!AK87</f>
        <v>0</v>
      </c>
      <c r="EA134" s="102">
        <f>SCIENCE!AK128</f>
        <v>0</v>
      </c>
      <c r="EB134" s="102">
        <f>SCIENCE!AK169</f>
        <v>0</v>
      </c>
      <c r="EC134" s="102">
        <f>SCIENCE!AK210</f>
        <v>0</v>
      </c>
      <c r="ED134" s="102">
        <f>SCIENCE!AK251</f>
        <v>0</v>
      </c>
      <c r="EE134" s="102">
        <f>SCIENCE!AK292</f>
        <v>0</v>
      </c>
      <c r="EF134" s="102">
        <f>SCIENCE!AK333</f>
        <v>0</v>
      </c>
      <c r="EG134" s="102">
        <f>SCIENCE!AK374</f>
        <v>0</v>
      </c>
      <c r="EH134" s="102">
        <f>SCIENCE!AK415</f>
        <v>0</v>
      </c>
      <c r="EI134" s="102">
        <f>SCIENCE!AK456</f>
        <v>0</v>
      </c>
      <c r="EJ134" s="102">
        <f>SCIENCE!AK497</f>
        <v>0</v>
      </c>
      <c r="EK134" s="102">
        <f>SCIENCE!AK538</f>
        <v>0</v>
      </c>
      <c r="EL134" s="102">
        <f>SCIENCE!AK579</f>
        <v>0</v>
      </c>
      <c r="EM134" s="102">
        <f>SCIENCE!AK620</f>
        <v>0</v>
      </c>
      <c r="EN134" s="102">
        <f>SCIENCE!AK661</f>
        <v>0</v>
      </c>
      <c r="EO134" s="102">
        <f>SCIENCE!AK702</f>
        <v>0</v>
      </c>
      <c r="EP134" s="102">
        <f>SCIENCE!AK743</f>
        <v>0</v>
      </c>
      <c r="EQ134" s="102">
        <f>SCIENCE!AK784</f>
        <v>0</v>
      </c>
      <c r="ER134" s="102">
        <f>SCIENCE!AK825</f>
        <v>0</v>
      </c>
      <c r="ES134" s="102">
        <f>SCIENCE!AK866</f>
        <v>0</v>
      </c>
      <c r="ET134" s="102">
        <f>SCIENCE!AK907</f>
        <v>0</v>
      </c>
      <c r="FA134" s="78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28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28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29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0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1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79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173"/>
        <v>ACT Last 10</v>
      </c>
      <c r="C135" s="43">
        <f t="shared" ref="C135:Y135" si="233">C51*C$2</f>
        <v>0</v>
      </c>
      <c r="D135" s="43">
        <f t="shared" si="233"/>
        <v>0</v>
      </c>
      <c r="E135" s="43">
        <f t="shared" si="233"/>
        <v>0</v>
      </c>
      <c r="F135" s="43">
        <f t="shared" si="233"/>
        <v>0</v>
      </c>
      <c r="G135" s="43">
        <f t="shared" si="233"/>
        <v>0</v>
      </c>
      <c r="H135" s="43">
        <f t="shared" si="233"/>
        <v>0</v>
      </c>
      <c r="I135" s="43">
        <f t="shared" si="233"/>
        <v>0</v>
      </c>
      <c r="J135" s="43">
        <f t="shared" si="233"/>
        <v>0</v>
      </c>
      <c r="K135" s="43">
        <f t="shared" si="233"/>
        <v>0</v>
      </c>
      <c r="L135" s="43">
        <f t="shared" si="233"/>
        <v>0</v>
      </c>
      <c r="M135" s="43">
        <f t="shared" si="233"/>
        <v>0</v>
      </c>
      <c r="N135" s="43">
        <f t="shared" si="233"/>
        <v>0</v>
      </c>
      <c r="O135" s="43">
        <f t="shared" si="233"/>
        <v>0</v>
      </c>
      <c r="P135" s="43">
        <f t="shared" si="233"/>
        <v>0</v>
      </c>
      <c r="Q135" s="43">
        <f t="shared" si="233"/>
        <v>0</v>
      </c>
      <c r="R135" s="43">
        <f t="shared" si="233"/>
        <v>0</v>
      </c>
      <c r="S135" s="43">
        <f t="shared" si="233"/>
        <v>0</v>
      </c>
      <c r="T135" s="43">
        <f t="shared" si="233"/>
        <v>0</v>
      </c>
      <c r="U135" s="43">
        <f t="shared" si="233"/>
        <v>0</v>
      </c>
      <c r="V135" s="43">
        <f t="shared" si="233"/>
        <v>0</v>
      </c>
      <c r="W135" s="43">
        <f t="shared" si="233"/>
        <v>0</v>
      </c>
      <c r="X135" s="43">
        <f t="shared" si="233"/>
        <v>0</v>
      </c>
      <c r="Y135" s="43">
        <f t="shared" si="233"/>
        <v>0</v>
      </c>
      <c r="Z135" s="483"/>
      <c r="AA135" t="str">
        <f t="shared" ref="AA135:AA172" si="234">AA12</f>
        <v>Grammar</v>
      </c>
      <c r="AB135" s="43">
        <f t="shared" ref="AB135:AX135" si="235">AB53*AB$2</f>
        <v>0</v>
      </c>
      <c r="AC135" s="43">
        <f t="shared" si="235"/>
        <v>0</v>
      </c>
      <c r="AD135" s="43">
        <f t="shared" si="235"/>
        <v>0</v>
      </c>
      <c r="AE135" s="43">
        <f t="shared" si="235"/>
        <v>0</v>
      </c>
      <c r="AF135" s="43">
        <f t="shared" si="235"/>
        <v>0</v>
      </c>
      <c r="AG135" s="43">
        <f t="shared" si="235"/>
        <v>0</v>
      </c>
      <c r="AH135" s="43">
        <f t="shared" si="235"/>
        <v>0</v>
      </c>
      <c r="AI135" s="43">
        <f t="shared" si="235"/>
        <v>0</v>
      </c>
      <c r="AJ135" s="43">
        <f t="shared" si="235"/>
        <v>0</v>
      </c>
      <c r="AK135" s="43">
        <f t="shared" si="235"/>
        <v>0</v>
      </c>
      <c r="AL135" s="43">
        <f t="shared" si="235"/>
        <v>0</v>
      </c>
      <c r="AM135" s="43">
        <f t="shared" si="235"/>
        <v>0</v>
      </c>
      <c r="AN135" s="43">
        <f t="shared" si="235"/>
        <v>0</v>
      </c>
      <c r="AO135" s="43">
        <f t="shared" si="235"/>
        <v>0</v>
      </c>
      <c r="AP135" s="43">
        <f t="shared" si="235"/>
        <v>0</v>
      </c>
      <c r="AQ135" s="43">
        <f t="shared" si="235"/>
        <v>0</v>
      </c>
      <c r="AR135" s="43">
        <f t="shared" si="235"/>
        <v>0</v>
      </c>
      <c r="AS135" s="43">
        <f t="shared" si="235"/>
        <v>0</v>
      </c>
      <c r="AT135" s="43">
        <f t="shared" si="235"/>
        <v>0</v>
      </c>
      <c r="AU135" s="43">
        <f t="shared" si="235"/>
        <v>0</v>
      </c>
      <c r="AV135" s="43">
        <f t="shared" si="235"/>
        <v>0</v>
      </c>
      <c r="AW135" s="43">
        <f t="shared" si="235"/>
        <v>0</v>
      </c>
      <c r="AX135" s="43">
        <f t="shared" si="235"/>
        <v>0</v>
      </c>
      <c r="AY135" s="482"/>
      <c r="AZ135" t="str">
        <f t="shared" si="109"/>
        <v>Logic</v>
      </c>
      <c r="BA135" s="23">
        <f>MATH!$DJ$7</f>
        <v>0</v>
      </c>
      <c r="BB135" s="23">
        <f>MATH!$DJ$88</f>
        <v>0</v>
      </c>
      <c r="BC135" s="23">
        <f>MATH!$DJ$169</f>
        <v>0</v>
      </c>
      <c r="BD135" s="23">
        <f>MATH!$DJ$250</f>
        <v>0</v>
      </c>
      <c r="BE135" s="23">
        <f>MATH!$DJ$331</f>
        <v>0</v>
      </c>
      <c r="BF135" s="23">
        <f>MATH!$DJ$412</f>
        <v>0</v>
      </c>
      <c r="BG135" s="23">
        <f>MATH!$DJ$493</f>
        <v>0</v>
      </c>
      <c r="BH135" s="23">
        <f>MATH!$DJ$574</f>
        <v>0</v>
      </c>
      <c r="BI135" s="23">
        <f>MATH!$DJ$655</f>
        <v>0</v>
      </c>
      <c r="BJ135" s="23">
        <f>MATH!$DJ$736</f>
        <v>0</v>
      </c>
      <c r="BK135" s="23">
        <f>MATH!$DJ$817</f>
        <v>0</v>
      </c>
      <c r="BL135" s="23">
        <f>MATH!$DJ$898</f>
        <v>0</v>
      </c>
      <c r="BM135" s="23">
        <f>MATH!$DJ$979</f>
        <v>0</v>
      </c>
      <c r="BN135" s="23">
        <f>MATH!$DJ$1060</f>
        <v>0</v>
      </c>
      <c r="BO135" s="23">
        <f>MATH!$DJ$1141</f>
        <v>0</v>
      </c>
      <c r="BP135" s="23">
        <f>MATH!$DJ$1222</f>
        <v>0</v>
      </c>
      <c r="BQ135" s="23">
        <f>MATH!$DJ$1303</f>
        <v>0</v>
      </c>
      <c r="BR135" s="23">
        <f>MATH!$DJ$1384</f>
        <v>0</v>
      </c>
      <c r="BS135" s="23">
        <f>MATH!$DJ$1465</f>
        <v>0</v>
      </c>
      <c r="BT135" s="23">
        <f>MATH!$DJ$1546</f>
        <v>0</v>
      </c>
      <c r="BU135" s="23">
        <f>MATH!$DJ$1627</f>
        <v>0</v>
      </c>
      <c r="BV135" s="23">
        <f>MATH!$DJ$1708</f>
        <v>0</v>
      </c>
      <c r="BW135" s="23">
        <f>MATH!$DJ$1789</f>
        <v>0</v>
      </c>
      <c r="BX135" s="482"/>
      <c r="BY135" t="str">
        <f t="shared" si="110"/>
        <v>Logic</v>
      </c>
      <c r="BZ135" s="23">
        <f>MATH!$DJ$67</f>
        <v>0</v>
      </c>
      <c r="CA135" s="23">
        <f>MATH!$DJ$148</f>
        <v>0</v>
      </c>
      <c r="CB135" s="23">
        <f>MATH!$DJ$229</f>
        <v>0</v>
      </c>
      <c r="CC135" s="23">
        <f>MATH!$DJ$310</f>
        <v>0</v>
      </c>
      <c r="CD135" s="23">
        <f>MATH!$DJ$391</f>
        <v>0</v>
      </c>
      <c r="CE135" s="23">
        <f>MATH!$DJ$472</f>
        <v>0</v>
      </c>
      <c r="CF135" s="23">
        <f>MATH!$DJ$553</f>
        <v>0</v>
      </c>
      <c r="CG135" s="23">
        <f>MATH!$DJ$634</f>
        <v>0</v>
      </c>
      <c r="CH135" s="23">
        <f>MATH!$DJ$715</f>
        <v>0</v>
      </c>
      <c r="CI135" s="23">
        <f>MATH!$DJ$796</f>
        <v>0</v>
      </c>
      <c r="CJ135" s="23">
        <f>MATH!$DJ$877</f>
        <v>0</v>
      </c>
      <c r="CK135" s="23">
        <f>MATH!$DJ$958</f>
        <v>0</v>
      </c>
      <c r="CL135" s="23">
        <f>MATH!$DJ$1039</f>
        <v>0</v>
      </c>
      <c r="CM135" s="23">
        <f>MATH!$DJ$1120</f>
        <v>0</v>
      </c>
      <c r="CN135" s="23">
        <f>MATH!$DJ$1201</f>
        <v>0</v>
      </c>
      <c r="CO135" s="23">
        <f>MATH!$DJ$1282</f>
        <v>0</v>
      </c>
      <c r="CP135" s="23">
        <f>MATH!$DJ$1363</f>
        <v>0</v>
      </c>
      <c r="CQ135" s="23">
        <f>MATH!$DJ$1444</f>
        <v>0</v>
      </c>
      <c r="CR135" s="23">
        <f>MATH!$DJ$1525</f>
        <v>0</v>
      </c>
      <c r="CS135" s="23">
        <f>MATH!$DJ$1606</f>
        <v>0</v>
      </c>
      <c r="CT135" s="23">
        <f>MATH!$DJ$1687</f>
        <v>0</v>
      </c>
      <c r="CU135" s="23">
        <f>MATH!$DJ$1768</f>
        <v>0</v>
      </c>
      <c r="CV135" s="23">
        <f>MATH!$DJ$1849</f>
        <v>0</v>
      </c>
      <c r="CW135" s="482"/>
      <c r="CX135" t="str">
        <f t="shared" si="111"/>
        <v>Logic</v>
      </c>
      <c r="CY135" s="23">
        <f t="shared" si="112"/>
        <v>0</v>
      </c>
      <c r="CZ135" s="23">
        <f t="shared" si="113"/>
        <v>0</v>
      </c>
      <c r="DA135" s="23">
        <f t="shared" si="114"/>
        <v>0</v>
      </c>
      <c r="DB135" s="23">
        <f t="shared" si="115"/>
        <v>0</v>
      </c>
      <c r="DC135" s="23">
        <f t="shared" si="116"/>
        <v>0</v>
      </c>
      <c r="DD135" s="23">
        <f t="shared" si="117"/>
        <v>0</v>
      </c>
      <c r="DE135" s="23">
        <f t="shared" si="118"/>
        <v>0</v>
      </c>
      <c r="DF135" s="23">
        <f t="shared" si="119"/>
        <v>0</v>
      </c>
      <c r="DG135" s="23">
        <f t="shared" si="120"/>
        <v>0</v>
      </c>
      <c r="DH135" s="23">
        <f t="shared" si="121"/>
        <v>0</v>
      </c>
      <c r="DI135" s="23">
        <f t="shared" si="122"/>
        <v>0</v>
      </c>
      <c r="DJ135" s="23">
        <f t="shared" si="123"/>
        <v>0</v>
      </c>
      <c r="DK135" s="23">
        <f t="shared" si="124"/>
        <v>0</v>
      </c>
      <c r="DL135" s="23">
        <f t="shared" si="125"/>
        <v>0</v>
      </c>
      <c r="DM135" s="23">
        <f t="shared" si="126"/>
        <v>0</v>
      </c>
      <c r="DN135" s="23">
        <f t="shared" si="127"/>
        <v>0</v>
      </c>
      <c r="DO135" s="23">
        <f t="shared" si="128"/>
        <v>0</v>
      </c>
      <c r="DP135" s="23">
        <f t="shared" si="129"/>
        <v>0</v>
      </c>
      <c r="DQ135" s="23">
        <f t="shared" si="130"/>
        <v>0</v>
      </c>
      <c r="DR135" s="23">
        <f t="shared" si="131"/>
        <v>0</v>
      </c>
      <c r="DS135" s="23">
        <f t="shared" si="132"/>
        <v>0</v>
      </c>
      <c r="DT135" s="23">
        <f t="shared" si="133"/>
        <v>0</v>
      </c>
      <c r="DU135" s="23">
        <f t="shared" si="134"/>
        <v>0</v>
      </c>
      <c r="DV135" s="482"/>
      <c r="DW135" s="2" t="str">
        <f t="shared" si="227"/>
        <v>Cross-Reference</v>
      </c>
      <c r="DX135" s="102">
        <f>SCIENCE!AL5</f>
        <v>0</v>
      </c>
      <c r="DY135" s="102">
        <f>SCIENCE!AL46</f>
        <v>0</v>
      </c>
      <c r="DZ135" s="102">
        <f>SCIENCE!AL87</f>
        <v>0</v>
      </c>
      <c r="EA135" s="102">
        <f>SCIENCE!AL128</f>
        <v>0</v>
      </c>
      <c r="EB135" s="102">
        <f>SCIENCE!AL169</f>
        <v>0</v>
      </c>
      <c r="EC135" s="102">
        <f>SCIENCE!AL210</f>
        <v>0</v>
      </c>
      <c r="ED135" s="102">
        <f>SCIENCE!AL251</f>
        <v>0</v>
      </c>
      <c r="EE135" s="102">
        <f>SCIENCE!AL292</f>
        <v>0</v>
      </c>
      <c r="EF135" s="102">
        <f>SCIENCE!AL333</f>
        <v>0</v>
      </c>
      <c r="EG135" s="102">
        <f>SCIENCE!AL374</f>
        <v>0</v>
      </c>
      <c r="EH135" s="102">
        <f>SCIENCE!AL415</f>
        <v>0</v>
      </c>
      <c r="EI135" s="102">
        <f>SCIENCE!AL456</f>
        <v>0</v>
      </c>
      <c r="EJ135" s="102">
        <f>SCIENCE!AL497</f>
        <v>0</v>
      </c>
      <c r="EK135" s="102">
        <f>SCIENCE!AL538</f>
        <v>0</v>
      </c>
      <c r="EL135" s="102">
        <f>SCIENCE!AL579</f>
        <v>0</v>
      </c>
      <c r="EM135" s="102">
        <f>SCIENCE!AL620</f>
        <v>0</v>
      </c>
      <c r="EN135" s="102">
        <f>SCIENCE!AL661</f>
        <v>0</v>
      </c>
      <c r="EO135" s="102">
        <f>SCIENCE!AL702</f>
        <v>0</v>
      </c>
      <c r="EP135" s="102">
        <f>SCIENCE!AL743</f>
        <v>0</v>
      </c>
      <c r="EQ135" s="102">
        <f>SCIENCE!AL784</f>
        <v>0</v>
      </c>
      <c r="ER135" s="102">
        <f>SCIENCE!AL825</f>
        <v>0</v>
      </c>
      <c r="ES135" s="102">
        <f>SCIENCE!AL866</f>
        <v>0</v>
      </c>
      <c r="ET135" s="102">
        <f>SCIENCE!AL907</f>
        <v>0</v>
      </c>
      <c r="FA135" s="80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1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1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2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3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4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5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173"/>
        <v>ACT Rest</v>
      </c>
      <c r="C136" s="43">
        <f t="shared" ref="C136:Y136" si="236">C52*C$2</f>
        <v>0</v>
      </c>
      <c r="D136" s="43">
        <f t="shared" si="236"/>
        <v>0</v>
      </c>
      <c r="E136" s="43">
        <f t="shared" si="236"/>
        <v>0</v>
      </c>
      <c r="F136" s="43">
        <f t="shared" si="236"/>
        <v>0</v>
      </c>
      <c r="G136" s="43">
        <f t="shared" si="236"/>
        <v>0</v>
      </c>
      <c r="H136" s="43">
        <f t="shared" si="236"/>
        <v>0</v>
      </c>
      <c r="I136" s="43">
        <f t="shared" si="236"/>
        <v>0</v>
      </c>
      <c r="J136" s="43">
        <f t="shared" si="236"/>
        <v>0</v>
      </c>
      <c r="K136" s="43">
        <f t="shared" si="236"/>
        <v>0</v>
      </c>
      <c r="L136" s="43">
        <f t="shared" si="236"/>
        <v>0</v>
      </c>
      <c r="M136" s="43">
        <f t="shared" si="236"/>
        <v>0</v>
      </c>
      <c r="N136" s="43">
        <f t="shared" si="236"/>
        <v>0</v>
      </c>
      <c r="O136" s="43">
        <f t="shared" si="236"/>
        <v>0</v>
      </c>
      <c r="P136" s="43">
        <f t="shared" si="236"/>
        <v>0</v>
      </c>
      <c r="Q136" s="43">
        <f t="shared" si="236"/>
        <v>0</v>
      </c>
      <c r="R136" s="43">
        <f t="shared" si="236"/>
        <v>0</v>
      </c>
      <c r="S136" s="43">
        <f t="shared" si="236"/>
        <v>0</v>
      </c>
      <c r="T136" s="43">
        <f t="shared" si="236"/>
        <v>0</v>
      </c>
      <c r="U136" s="43">
        <f t="shared" si="236"/>
        <v>0</v>
      </c>
      <c r="V136" s="43">
        <f t="shared" si="236"/>
        <v>0</v>
      </c>
      <c r="W136" s="43">
        <f t="shared" si="236"/>
        <v>0</v>
      </c>
      <c r="X136" s="43">
        <f t="shared" si="236"/>
        <v>0</v>
      </c>
      <c r="Y136" s="43">
        <f t="shared" si="236"/>
        <v>0</v>
      </c>
      <c r="Z136" s="483"/>
      <c r="AA136" t="str">
        <f t="shared" si="234"/>
        <v>Choosing the Modifier</v>
      </c>
      <c r="AB136" s="43">
        <f t="shared" ref="AB136:AX136" si="237">AB54*AB$2</f>
        <v>0</v>
      </c>
      <c r="AC136" s="43">
        <f t="shared" si="237"/>
        <v>0</v>
      </c>
      <c r="AD136" s="43">
        <f t="shared" si="237"/>
        <v>0</v>
      </c>
      <c r="AE136" s="43">
        <f t="shared" si="237"/>
        <v>0</v>
      </c>
      <c r="AF136" s="43">
        <f t="shared" si="237"/>
        <v>0</v>
      </c>
      <c r="AG136" s="43">
        <f t="shared" si="237"/>
        <v>0</v>
      </c>
      <c r="AH136" s="43">
        <f t="shared" si="237"/>
        <v>0</v>
      </c>
      <c r="AI136" s="43">
        <f t="shared" si="237"/>
        <v>0</v>
      </c>
      <c r="AJ136" s="43">
        <f t="shared" si="237"/>
        <v>0</v>
      </c>
      <c r="AK136" s="43">
        <f t="shared" si="237"/>
        <v>0</v>
      </c>
      <c r="AL136" s="43">
        <f t="shared" si="237"/>
        <v>0</v>
      </c>
      <c r="AM136" s="43">
        <f t="shared" si="237"/>
        <v>0</v>
      </c>
      <c r="AN136" s="43">
        <f t="shared" si="237"/>
        <v>0</v>
      </c>
      <c r="AO136" s="43">
        <f t="shared" si="237"/>
        <v>0</v>
      </c>
      <c r="AP136" s="43">
        <f t="shared" si="237"/>
        <v>0</v>
      </c>
      <c r="AQ136" s="43">
        <f t="shared" si="237"/>
        <v>0</v>
      </c>
      <c r="AR136" s="43">
        <f t="shared" si="237"/>
        <v>0</v>
      </c>
      <c r="AS136" s="43">
        <f t="shared" si="237"/>
        <v>0</v>
      </c>
      <c r="AT136" s="43">
        <f t="shared" si="237"/>
        <v>0</v>
      </c>
      <c r="AU136" s="43">
        <f t="shared" si="237"/>
        <v>0</v>
      </c>
      <c r="AV136" s="43">
        <f t="shared" si="237"/>
        <v>0</v>
      </c>
      <c r="AW136" s="43">
        <f t="shared" si="237"/>
        <v>0</v>
      </c>
      <c r="AX136" s="43">
        <f t="shared" si="237"/>
        <v>0</v>
      </c>
      <c r="AY136" s="482"/>
      <c r="AZ136" t="str">
        <f t="shared" si="109"/>
        <v>Fractions</v>
      </c>
      <c r="BA136" s="23">
        <f>MATH!$DK$7</f>
        <v>0</v>
      </c>
      <c r="BB136" s="23">
        <f>MATH!$DK$88</f>
        <v>0</v>
      </c>
      <c r="BC136" s="23">
        <f>MATH!$DK$169</f>
        <v>0</v>
      </c>
      <c r="BD136" s="23">
        <f>MATH!$DK$250</f>
        <v>0</v>
      </c>
      <c r="BE136" s="23">
        <f>MATH!$DK$331</f>
        <v>0</v>
      </c>
      <c r="BF136" s="23">
        <f>MATH!$DK$412</f>
        <v>0</v>
      </c>
      <c r="BG136" s="23">
        <f>MATH!$DK$493</f>
        <v>0</v>
      </c>
      <c r="BH136" s="23">
        <f>MATH!$DK$574</f>
        <v>0</v>
      </c>
      <c r="BI136" s="23">
        <f>MATH!$DK$655</f>
        <v>0</v>
      </c>
      <c r="BJ136" s="23">
        <f>MATH!$DK$736</f>
        <v>0</v>
      </c>
      <c r="BK136" s="23">
        <f>MATH!$DK$817</f>
        <v>0</v>
      </c>
      <c r="BL136" s="23">
        <f>MATH!$DK$898</f>
        <v>0</v>
      </c>
      <c r="BM136" s="23">
        <f>MATH!$DK$979</f>
        <v>0</v>
      </c>
      <c r="BN136" s="23">
        <f>MATH!$DK$1060</f>
        <v>0</v>
      </c>
      <c r="BO136" s="23">
        <f>MATH!$DK$1141</f>
        <v>0</v>
      </c>
      <c r="BP136" s="23">
        <f>MATH!$DK$1222</f>
        <v>0</v>
      </c>
      <c r="BQ136" s="23">
        <f>MATH!$DK$1303</f>
        <v>0</v>
      </c>
      <c r="BR136" s="23">
        <f>MATH!$DK$1384</f>
        <v>0</v>
      </c>
      <c r="BS136" s="23">
        <f>MATH!$DK$1465</f>
        <v>0</v>
      </c>
      <c r="BT136" s="23">
        <f>MATH!$DK$1546</f>
        <v>0</v>
      </c>
      <c r="BU136" s="23">
        <f>MATH!$DK$1627</f>
        <v>0</v>
      </c>
      <c r="BV136" s="23">
        <f>MATH!$DK$1708</f>
        <v>0</v>
      </c>
      <c r="BW136" s="23">
        <f>MATH!$DK$1789</f>
        <v>0</v>
      </c>
      <c r="BX136" s="482"/>
      <c r="BY136" t="str">
        <f t="shared" si="110"/>
        <v>Fractions</v>
      </c>
      <c r="BZ136" s="23">
        <f>MATH!$DK$67</f>
        <v>0</v>
      </c>
      <c r="CA136" s="23">
        <f>MATH!$DK$148</f>
        <v>0</v>
      </c>
      <c r="CB136" s="23">
        <f>MATH!$DK$229</f>
        <v>0</v>
      </c>
      <c r="CC136" s="23">
        <f>MATH!$DK$310</f>
        <v>0</v>
      </c>
      <c r="CD136" s="23">
        <f>MATH!$DK$391</f>
        <v>0</v>
      </c>
      <c r="CE136" s="23">
        <f>MATH!$DK$472</f>
        <v>0</v>
      </c>
      <c r="CF136" s="23">
        <f>MATH!$DK$553</f>
        <v>0</v>
      </c>
      <c r="CG136" s="23">
        <f>MATH!$DK$634</f>
        <v>0</v>
      </c>
      <c r="CH136" s="23">
        <f>MATH!$DK$715</f>
        <v>0</v>
      </c>
      <c r="CI136" s="23">
        <f>MATH!$DK$796</f>
        <v>0</v>
      </c>
      <c r="CJ136" s="23">
        <f>MATH!$DK$877</f>
        <v>0</v>
      </c>
      <c r="CK136" s="23">
        <f>MATH!$DK$958</f>
        <v>0</v>
      </c>
      <c r="CL136" s="23">
        <f>MATH!$DK$1039</f>
        <v>0</v>
      </c>
      <c r="CM136" s="23">
        <f>MATH!$DK$1120</f>
        <v>0</v>
      </c>
      <c r="CN136" s="23">
        <f>MATH!$DK$1201</f>
        <v>0</v>
      </c>
      <c r="CO136" s="23">
        <f>MATH!$DK$1282</f>
        <v>0</v>
      </c>
      <c r="CP136" s="23">
        <f>MATH!$DK$1363</f>
        <v>0</v>
      </c>
      <c r="CQ136" s="23">
        <f>MATH!$DK$1444</f>
        <v>0</v>
      </c>
      <c r="CR136" s="23">
        <f>MATH!$DK$1525</f>
        <v>0</v>
      </c>
      <c r="CS136" s="23">
        <f>MATH!$DK$1606</f>
        <v>0</v>
      </c>
      <c r="CT136" s="23">
        <f>MATH!$DK$1687</f>
        <v>0</v>
      </c>
      <c r="CU136" s="23">
        <f>MATH!$DK$1768</f>
        <v>0</v>
      </c>
      <c r="CV136" s="23">
        <f>MATH!$DK$1849</f>
        <v>0</v>
      </c>
      <c r="CW136" s="482"/>
      <c r="CX136" t="str">
        <f t="shared" si="111"/>
        <v>Fractions</v>
      </c>
      <c r="CY136" s="23">
        <f t="shared" si="112"/>
        <v>0</v>
      </c>
      <c r="CZ136" s="23">
        <f t="shared" si="113"/>
        <v>0</v>
      </c>
      <c r="DA136" s="23">
        <f t="shared" si="114"/>
        <v>0</v>
      </c>
      <c r="DB136" s="23">
        <f t="shared" si="115"/>
        <v>0</v>
      </c>
      <c r="DC136" s="23">
        <f t="shared" si="116"/>
        <v>0</v>
      </c>
      <c r="DD136" s="23">
        <f t="shared" si="117"/>
        <v>0</v>
      </c>
      <c r="DE136" s="23">
        <f t="shared" si="118"/>
        <v>0</v>
      </c>
      <c r="DF136" s="23">
        <f t="shared" si="119"/>
        <v>0</v>
      </c>
      <c r="DG136" s="23">
        <f t="shared" si="120"/>
        <v>0</v>
      </c>
      <c r="DH136" s="23">
        <f t="shared" si="121"/>
        <v>0</v>
      </c>
      <c r="DI136" s="23">
        <f t="shared" si="122"/>
        <v>0</v>
      </c>
      <c r="DJ136" s="23">
        <f t="shared" si="123"/>
        <v>0</v>
      </c>
      <c r="DK136" s="23">
        <f t="shared" si="124"/>
        <v>0</v>
      </c>
      <c r="DL136" s="23">
        <f t="shared" si="125"/>
        <v>0</v>
      </c>
      <c r="DM136" s="23">
        <f t="shared" si="126"/>
        <v>0</v>
      </c>
      <c r="DN136" s="23">
        <f t="shared" si="127"/>
        <v>0</v>
      </c>
      <c r="DO136" s="23">
        <f t="shared" si="128"/>
        <v>0</v>
      </c>
      <c r="DP136" s="23">
        <f t="shared" si="129"/>
        <v>0</v>
      </c>
      <c r="DQ136" s="23">
        <f t="shared" si="130"/>
        <v>0</v>
      </c>
      <c r="DR136" s="23">
        <f t="shared" si="131"/>
        <v>0</v>
      </c>
      <c r="DS136" s="23">
        <f t="shared" si="132"/>
        <v>0</v>
      </c>
      <c r="DT136" s="23">
        <f t="shared" si="133"/>
        <v>0</v>
      </c>
      <c r="DU136" s="23">
        <f t="shared" si="134"/>
        <v>0</v>
      </c>
      <c r="DV136" s="482"/>
      <c r="DW136" s="2" t="str">
        <f t="shared" si="227"/>
        <v>Factual</v>
      </c>
      <c r="DX136" s="102">
        <f>SCIENCE!AM5</f>
        <v>0</v>
      </c>
      <c r="DY136" s="102">
        <f>SCIENCE!AM46</f>
        <v>0</v>
      </c>
      <c r="DZ136" s="102">
        <f>SCIENCE!AM87</f>
        <v>0</v>
      </c>
      <c r="EA136" s="102">
        <f>SCIENCE!AM128</f>
        <v>0</v>
      </c>
      <c r="EB136" s="102">
        <f>SCIENCE!AM169</f>
        <v>0</v>
      </c>
      <c r="EC136" s="102">
        <f>SCIENCE!AM210</f>
        <v>0</v>
      </c>
      <c r="ED136" s="102">
        <f>SCIENCE!AM251</f>
        <v>0</v>
      </c>
      <c r="EE136" s="102">
        <f>SCIENCE!AM292</f>
        <v>0</v>
      </c>
      <c r="EF136" s="102">
        <f>SCIENCE!AM333</f>
        <v>0</v>
      </c>
      <c r="EG136" s="102">
        <f>SCIENCE!AM374</f>
        <v>0</v>
      </c>
      <c r="EH136" s="102">
        <f>SCIENCE!AM415</f>
        <v>0</v>
      </c>
      <c r="EI136" s="102">
        <f>SCIENCE!AM456</f>
        <v>0</v>
      </c>
      <c r="EJ136" s="102">
        <f>SCIENCE!AM497</f>
        <v>0</v>
      </c>
      <c r="EK136" s="102">
        <f>SCIENCE!AM538</f>
        <v>0</v>
      </c>
      <c r="EL136" s="102">
        <f>SCIENCE!AM579</f>
        <v>0</v>
      </c>
      <c r="EM136" s="102">
        <f>SCIENCE!AM620</f>
        <v>0</v>
      </c>
      <c r="EN136" s="102">
        <f>SCIENCE!AM661</f>
        <v>0</v>
      </c>
      <c r="EO136" s="102">
        <f>SCIENCE!AM702</f>
        <v>0</v>
      </c>
      <c r="EP136" s="102">
        <f>SCIENCE!AM743</f>
        <v>0</v>
      </c>
      <c r="EQ136" s="102">
        <f>SCIENCE!AM784</f>
        <v>0</v>
      </c>
      <c r="ER136" s="102">
        <f>SCIENCE!AM825</f>
        <v>0</v>
      </c>
      <c r="ES136" s="102">
        <f>SCIENCE!AM866</f>
        <v>0</v>
      </c>
      <c r="ET136" s="102">
        <f>SCIENCE!AM907</f>
        <v>0</v>
      </c>
      <c r="FB136" s="66"/>
      <c r="FC136" s="66"/>
      <c r="FD136" s="66"/>
      <c r="FE136" s="68"/>
      <c r="FF136" s="69"/>
      <c r="FG136" s="18"/>
    </row>
    <row r="137" spans="2:163" x14ac:dyDescent="0.45">
      <c r="C137" s="28">
        <v>1</v>
      </c>
      <c r="D137" s="28">
        <v>2</v>
      </c>
      <c r="E137" s="28">
        <v>3</v>
      </c>
      <c r="F137" s="28">
        <v>4</v>
      </c>
      <c r="G137" s="28">
        <v>5</v>
      </c>
      <c r="H137" s="28">
        <v>6</v>
      </c>
      <c r="I137" s="28">
        <v>7</v>
      </c>
      <c r="J137" s="28">
        <v>8</v>
      </c>
      <c r="K137" s="28">
        <v>9</v>
      </c>
      <c r="L137" s="28">
        <v>10</v>
      </c>
      <c r="M137" s="28">
        <v>11</v>
      </c>
      <c r="N137" s="28">
        <v>12</v>
      </c>
      <c r="O137" s="28">
        <v>13</v>
      </c>
      <c r="P137" s="28">
        <v>14</v>
      </c>
      <c r="Q137" s="28">
        <v>15</v>
      </c>
      <c r="R137" s="28">
        <v>16</v>
      </c>
      <c r="S137" s="28">
        <v>17</v>
      </c>
      <c r="T137" s="28">
        <v>18</v>
      </c>
      <c r="U137" s="28">
        <v>19</v>
      </c>
      <c r="V137" s="28">
        <v>20</v>
      </c>
      <c r="W137" s="28">
        <v>21</v>
      </c>
      <c r="X137" s="28">
        <v>22</v>
      </c>
      <c r="Y137" s="28">
        <v>23</v>
      </c>
      <c r="Z137" s="113"/>
      <c r="AA137" t="str">
        <f t="shared" si="234"/>
        <v>Faulty Comparisons</v>
      </c>
      <c r="AB137" s="43">
        <f t="shared" ref="AB137:AX137" si="238">AB55*AB$2</f>
        <v>0</v>
      </c>
      <c r="AC137" s="43">
        <f t="shared" si="238"/>
        <v>0</v>
      </c>
      <c r="AD137" s="43">
        <f t="shared" si="238"/>
        <v>0</v>
      </c>
      <c r="AE137" s="43">
        <f t="shared" si="238"/>
        <v>0</v>
      </c>
      <c r="AF137" s="43">
        <f t="shared" si="238"/>
        <v>0</v>
      </c>
      <c r="AG137" s="43">
        <f t="shared" si="238"/>
        <v>0</v>
      </c>
      <c r="AH137" s="43">
        <f t="shared" si="238"/>
        <v>0</v>
      </c>
      <c r="AI137" s="43">
        <f t="shared" si="238"/>
        <v>0</v>
      </c>
      <c r="AJ137" s="43">
        <f t="shared" si="238"/>
        <v>0</v>
      </c>
      <c r="AK137" s="43">
        <f t="shared" si="238"/>
        <v>0</v>
      </c>
      <c r="AL137" s="43">
        <f t="shared" si="238"/>
        <v>0</v>
      </c>
      <c r="AM137" s="43">
        <f t="shared" si="238"/>
        <v>0</v>
      </c>
      <c r="AN137" s="43">
        <f t="shared" si="238"/>
        <v>0</v>
      </c>
      <c r="AO137" s="43">
        <f t="shared" si="238"/>
        <v>0</v>
      </c>
      <c r="AP137" s="43">
        <f t="shared" si="238"/>
        <v>0</v>
      </c>
      <c r="AQ137" s="43">
        <f t="shared" si="238"/>
        <v>0</v>
      </c>
      <c r="AR137" s="43">
        <f t="shared" si="238"/>
        <v>0</v>
      </c>
      <c r="AS137" s="43">
        <f t="shared" si="238"/>
        <v>0</v>
      </c>
      <c r="AT137" s="43">
        <f t="shared" si="238"/>
        <v>0</v>
      </c>
      <c r="AU137" s="43">
        <f t="shared" si="238"/>
        <v>0</v>
      </c>
      <c r="AV137" s="43">
        <f t="shared" si="238"/>
        <v>0</v>
      </c>
      <c r="AW137" s="43">
        <f t="shared" si="238"/>
        <v>0</v>
      </c>
      <c r="AX137" s="43">
        <f t="shared" si="238"/>
        <v>0</v>
      </c>
      <c r="AY137" s="482"/>
      <c r="AZ137" t="str">
        <f t="shared" si="109"/>
        <v>Percentages</v>
      </c>
      <c r="BA137" s="23">
        <f>MATH!$DL$7</f>
        <v>0</v>
      </c>
      <c r="BB137" s="23">
        <f>MATH!$DL$88</f>
        <v>0</v>
      </c>
      <c r="BC137" s="23">
        <f>MATH!$DL$169</f>
        <v>0</v>
      </c>
      <c r="BD137" s="23">
        <f>MATH!$DL$250</f>
        <v>0</v>
      </c>
      <c r="BE137" s="23">
        <f>MATH!$DL$331</f>
        <v>0</v>
      </c>
      <c r="BF137" s="23">
        <f>MATH!$DL$412</f>
        <v>0</v>
      </c>
      <c r="BG137" s="23">
        <f>MATH!$DL$493</f>
        <v>0</v>
      </c>
      <c r="BH137" s="23">
        <f>MATH!$DL$574</f>
        <v>0</v>
      </c>
      <c r="BI137" s="23">
        <f>MATH!$DL$655</f>
        <v>0</v>
      </c>
      <c r="BJ137" s="23">
        <f>MATH!$DL$736</f>
        <v>0</v>
      </c>
      <c r="BK137" s="23">
        <f>MATH!$DL$817</f>
        <v>0</v>
      </c>
      <c r="BL137" s="23">
        <f>MATH!$DL$898</f>
        <v>0</v>
      </c>
      <c r="BM137" s="23">
        <f>MATH!$DL$979</f>
        <v>0</v>
      </c>
      <c r="BN137" s="23">
        <f>MATH!$DL$1060</f>
        <v>0</v>
      </c>
      <c r="BO137" s="23">
        <f>MATH!$DL$1141</f>
        <v>0</v>
      </c>
      <c r="BP137" s="23">
        <f>MATH!$DL$1222</f>
        <v>0</v>
      </c>
      <c r="BQ137" s="23">
        <f>MATH!$DL$1303</f>
        <v>0</v>
      </c>
      <c r="BR137" s="23">
        <f>MATH!$DL$1384</f>
        <v>0</v>
      </c>
      <c r="BS137" s="23">
        <f>MATH!$DL$1465</f>
        <v>0</v>
      </c>
      <c r="BT137" s="23">
        <f>MATH!$DL$1546</f>
        <v>0</v>
      </c>
      <c r="BU137" s="23">
        <f>MATH!$DL$1627</f>
        <v>0</v>
      </c>
      <c r="BV137" s="23">
        <f>MATH!$DL$1708</f>
        <v>0</v>
      </c>
      <c r="BW137" s="23">
        <f>MATH!$DL$1789</f>
        <v>0</v>
      </c>
      <c r="BX137" s="482"/>
      <c r="BY137" t="str">
        <f t="shared" si="110"/>
        <v>Percentages</v>
      </c>
      <c r="BZ137" s="23">
        <f>MATH!$DL$67</f>
        <v>0</v>
      </c>
      <c r="CA137" s="23">
        <f>MATH!$DL$148</f>
        <v>0</v>
      </c>
      <c r="CB137" s="23">
        <f>MATH!$DL$229</f>
        <v>0</v>
      </c>
      <c r="CC137" s="23">
        <f>MATH!$DL$310</f>
        <v>0</v>
      </c>
      <c r="CD137" s="23">
        <f>MATH!$DL$391</f>
        <v>0</v>
      </c>
      <c r="CE137" s="23">
        <f>MATH!$DL$472</f>
        <v>0</v>
      </c>
      <c r="CF137" s="23">
        <f>MATH!$DL$553</f>
        <v>0</v>
      </c>
      <c r="CG137" s="23">
        <f>MATH!$DL$634</f>
        <v>0</v>
      </c>
      <c r="CH137" s="23">
        <f>MATH!$DL$715</f>
        <v>0</v>
      </c>
      <c r="CI137" s="23">
        <f>MATH!$DL$796</f>
        <v>0</v>
      </c>
      <c r="CJ137" s="23">
        <f>MATH!$DL$877</f>
        <v>0</v>
      </c>
      <c r="CK137" s="23">
        <f>MATH!$DL$958</f>
        <v>0</v>
      </c>
      <c r="CL137" s="23">
        <f>MATH!$DL$1039</f>
        <v>0</v>
      </c>
      <c r="CM137" s="23">
        <f>MATH!$DL$1120</f>
        <v>0</v>
      </c>
      <c r="CN137" s="23">
        <f>MATH!$DL$1201</f>
        <v>0</v>
      </c>
      <c r="CO137" s="23">
        <f>MATH!$DL$1282</f>
        <v>0</v>
      </c>
      <c r="CP137" s="23">
        <f>MATH!$DL$1363</f>
        <v>0</v>
      </c>
      <c r="CQ137" s="23">
        <f>MATH!$DL$1444</f>
        <v>0</v>
      </c>
      <c r="CR137" s="23">
        <f>MATH!$DL$1525</f>
        <v>0</v>
      </c>
      <c r="CS137" s="23">
        <f>MATH!$DL$1606</f>
        <v>0</v>
      </c>
      <c r="CT137" s="23">
        <f>MATH!$DL$1687</f>
        <v>0</v>
      </c>
      <c r="CU137" s="23">
        <f>MATH!$DL$1768</f>
        <v>0</v>
      </c>
      <c r="CV137" s="23">
        <f>MATH!$DL$1849</f>
        <v>0</v>
      </c>
      <c r="CW137" s="482"/>
      <c r="CX137" t="str">
        <f t="shared" si="111"/>
        <v>Percentages</v>
      </c>
      <c r="CY137" s="23">
        <f t="shared" si="112"/>
        <v>0</v>
      </c>
      <c r="CZ137" s="23">
        <f t="shared" si="113"/>
        <v>0</v>
      </c>
      <c r="DA137" s="23">
        <f t="shared" si="114"/>
        <v>0</v>
      </c>
      <c r="DB137" s="23">
        <f t="shared" si="115"/>
        <v>0</v>
      </c>
      <c r="DC137" s="23">
        <f t="shared" si="116"/>
        <v>0</v>
      </c>
      <c r="DD137" s="23">
        <f t="shared" si="117"/>
        <v>0</v>
      </c>
      <c r="DE137" s="23">
        <f t="shared" si="118"/>
        <v>0</v>
      </c>
      <c r="DF137" s="23">
        <f t="shared" si="119"/>
        <v>0</v>
      </c>
      <c r="DG137" s="23">
        <f t="shared" si="120"/>
        <v>0</v>
      </c>
      <c r="DH137" s="23">
        <f t="shared" si="121"/>
        <v>0</v>
      </c>
      <c r="DI137" s="23">
        <f t="shared" si="122"/>
        <v>0</v>
      </c>
      <c r="DJ137" s="23">
        <f t="shared" si="123"/>
        <v>0</v>
      </c>
      <c r="DK137" s="23">
        <f t="shared" si="124"/>
        <v>0</v>
      </c>
      <c r="DL137" s="23">
        <f t="shared" si="125"/>
        <v>0</v>
      </c>
      <c r="DM137" s="23">
        <f t="shared" si="126"/>
        <v>0</v>
      </c>
      <c r="DN137" s="23">
        <f t="shared" si="127"/>
        <v>0</v>
      </c>
      <c r="DO137" s="23">
        <f t="shared" si="128"/>
        <v>0</v>
      </c>
      <c r="DP137" s="23">
        <f t="shared" si="129"/>
        <v>0</v>
      </c>
      <c r="DQ137" s="23">
        <f t="shared" si="130"/>
        <v>0</v>
      </c>
      <c r="DR137" s="23">
        <f t="shared" si="131"/>
        <v>0</v>
      </c>
      <c r="DS137" s="23">
        <f t="shared" si="132"/>
        <v>0</v>
      </c>
      <c r="DT137" s="23">
        <f t="shared" si="133"/>
        <v>0</v>
      </c>
      <c r="DU137" s="23">
        <f t="shared" si="134"/>
        <v>0</v>
      </c>
      <c r="DV137" s="482"/>
      <c r="DW137" s="2" t="str">
        <f t="shared" si="227"/>
        <v>Interpreting Relations</v>
      </c>
      <c r="DX137" s="102">
        <f>SCIENCE!AN5</f>
        <v>0</v>
      </c>
      <c r="DY137" s="102">
        <f>SCIENCE!AN46</f>
        <v>0</v>
      </c>
      <c r="DZ137" s="102">
        <f>SCIENCE!AN87</f>
        <v>0</v>
      </c>
      <c r="EA137" s="102">
        <f>SCIENCE!AN128</f>
        <v>0</v>
      </c>
      <c r="EB137" s="102">
        <f>SCIENCE!AN169</f>
        <v>0</v>
      </c>
      <c r="EC137" s="102">
        <f>SCIENCE!AN210</f>
        <v>0</v>
      </c>
      <c r="ED137" s="102">
        <f>SCIENCE!AN251</f>
        <v>0</v>
      </c>
      <c r="EE137" s="102">
        <f>SCIENCE!AN292</f>
        <v>0</v>
      </c>
      <c r="EF137" s="102">
        <f>SCIENCE!AN333</f>
        <v>0</v>
      </c>
      <c r="EG137" s="102">
        <f>SCIENCE!AN374</f>
        <v>0</v>
      </c>
      <c r="EH137" s="102">
        <f>SCIENCE!AN415</f>
        <v>0</v>
      </c>
      <c r="EI137" s="102">
        <f>SCIENCE!AN456</f>
        <v>0</v>
      </c>
      <c r="EJ137" s="102">
        <f>SCIENCE!AN497</f>
        <v>0</v>
      </c>
      <c r="EK137" s="102">
        <f>SCIENCE!AN538</f>
        <v>0</v>
      </c>
      <c r="EL137" s="102">
        <f>SCIENCE!AN579</f>
        <v>0</v>
      </c>
      <c r="EM137" s="102">
        <f>SCIENCE!AN620</f>
        <v>0</v>
      </c>
      <c r="EN137" s="102">
        <f>SCIENCE!AN661</f>
        <v>0</v>
      </c>
      <c r="EO137" s="102">
        <f>SCIENCE!AN702</f>
        <v>0</v>
      </c>
      <c r="EP137" s="102">
        <f>SCIENCE!AN743</f>
        <v>0</v>
      </c>
      <c r="EQ137" s="102">
        <f>SCIENCE!AN784</f>
        <v>0</v>
      </c>
      <c r="ER137" s="102">
        <f>SCIENCE!AN825</f>
        <v>0</v>
      </c>
      <c r="ES137" s="102">
        <f>SCIENCE!AN866</f>
        <v>0</v>
      </c>
      <c r="ET137" s="102">
        <f>SCIENCE!AN907</f>
        <v>0</v>
      </c>
      <c r="FA137" s="16" t="s">
        <v>329</v>
      </c>
    </row>
    <row r="138" spans="2:163" x14ac:dyDescent="0.45">
      <c r="B138" t="str">
        <f t="shared" ref="B138:B146" si="239">B12</f>
        <v>SAT Passage 1</v>
      </c>
      <c r="C138" s="43">
        <f t="shared" ref="C138:Y138" si="240">C54*C$2</f>
        <v>0</v>
      </c>
      <c r="D138" s="43">
        <f t="shared" si="240"/>
        <v>0</v>
      </c>
      <c r="E138" s="43">
        <f t="shared" si="240"/>
        <v>0</v>
      </c>
      <c r="F138" s="43">
        <f t="shared" si="240"/>
        <v>0</v>
      </c>
      <c r="G138" s="43">
        <f t="shared" si="240"/>
        <v>0</v>
      </c>
      <c r="H138" s="43">
        <f t="shared" si="240"/>
        <v>0</v>
      </c>
      <c r="I138" s="43">
        <f t="shared" si="240"/>
        <v>0</v>
      </c>
      <c r="J138" s="43">
        <f t="shared" si="240"/>
        <v>0</v>
      </c>
      <c r="K138" s="43">
        <f t="shared" si="240"/>
        <v>0</v>
      </c>
      <c r="L138" s="43">
        <f t="shared" si="240"/>
        <v>0</v>
      </c>
      <c r="M138" s="43">
        <f t="shared" si="240"/>
        <v>0</v>
      </c>
      <c r="N138" s="43">
        <f t="shared" si="240"/>
        <v>0</v>
      </c>
      <c r="O138" s="43">
        <f t="shared" si="240"/>
        <v>0</v>
      </c>
      <c r="P138" s="43">
        <f t="shared" si="240"/>
        <v>0</v>
      </c>
      <c r="Q138" s="43">
        <f t="shared" si="240"/>
        <v>0</v>
      </c>
      <c r="R138" s="43">
        <f t="shared" si="240"/>
        <v>0</v>
      </c>
      <c r="S138" s="43">
        <f t="shared" si="240"/>
        <v>0</v>
      </c>
      <c r="T138" s="43">
        <f t="shared" si="240"/>
        <v>0</v>
      </c>
      <c r="U138" s="43">
        <f t="shared" si="240"/>
        <v>0</v>
      </c>
      <c r="V138" s="43">
        <f t="shared" si="240"/>
        <v>0</v>
      </c>
      <c r="W138" s="43">
        <f t="shared" si="240"/>
        <v>0</v>
      </c>
      <c r="X138" s="43">
        <f t="shared" si="240"/>
        <v>0</v>
      </c>
      <c r="Y138" s="43">
        <f t="shared" si="240"/>
        <v>0</v>
      </c>
      <c r="Z138" s="482" t="s">
        <v>470</v>
      </c>
      <c r="AA138" t="str">
        <f t="shared" si="234"/>
        <v>Idioms</v>
      </c>
      <c r="AB138" s="43">
        <f t="shared" ref="AB138:AX138" si="241">AB56*AB$2</f>
        <v>0</v>
      </c>
      <c r="AC138" s="43">
        <f t="shared" si="241"/>
        <v>0</v>
      </c>
      <c r="AD138" s="43">
        <f t="shared" si="241"/>
        <v>0</v>
      </c>
      <c r="AE138" s="43">
        <f t="shared" si="241"/>
        <v>0</v>
      </c>
      <c r="AF138" s="43">
        <f t="shared" si="241"/>
        <v>0</v>
      </c>
      <c r="AG138" s="43">
        <f t="shared" si="241"/>
        <v>0</v>
      </c>
      <c r="AH138" s="43">
        <f t="shared" si="241"/>
        <v>0</v>
      </c>
      <c r="AI138" s="43">
        <f t="shared" si="241"/>
        <v>0</v>
      </c>
      <c r="AJ138" s="43">
        <f t="shared" si="241"/>
        <v>0</v>
      </c>
      <c r="AK138" s="43">
        <f t="shared" si="241"/>
        <v>0</v>
      </c>
      <c r="AL138" s="43">
        <f t="shared" si="241"/>
        <v>0</v>
      </c>
      <c r="AM138" s="43">
        <f t="shared" si="241"/>
        <v>0</v>
      </c>
      <c r="AN138" s="43">
        <f t="shared" si="241"/>
        <v>0</v>
      </c>
      <c r="AO138" s="43">
        <f t="shared" si="241"/>
        <v>0</v>
      </c>
      <c r="AP138" s="43">
        <f t="shared" si="241"/>
        <v>0</v>
      </c>
      <c r="AQ138" s="43">
        <f t="shared" si="241"/>
        <v>0</v>
      </c>
      <c r="AR138" s="43">
        <f t="shared" si="241"/>
        <v>0</v>
      </c>
      <c r="AS138" s="43">
        <f t="shared" si="241"/>
        <v>0</v>
      </c>
      <c r="AT138" s="43">
        <f t="shared" si="241"/>
        <v>0</v>
      </c>
      <c r="AU138" s="43">
        <f t="shared" si="241"/>
        <v>0</v>
      </c>
      <c r="AV138" s="43">
        <f t="shared" si="241"/>
        <v>0</v>
      </c>
      <c r="AW138" s="43">
        <f t="shared" si="241"/>
        <v>0</v>
      </c>
      <c r="AX138" s="43">
        <f t="shared" si="241"/>
        <v>0</v>
      </c>
      <c r="AY138" s="482"/>
      <c r="AZ138" t="str">
        <f t="shared" si="109"/>
        <v>Ratios</v>
      </c>
      <c r="BA138" s="23">
        <f>MATH!$DM$7</f>
        <v>0</v>
      </c>
      <c r="BB138" s="23">
        <f>MATH!$DM$88</f>
        <v>0</v>
      </c>
      <c r="BC138" s="23">
        <f>MATH!$DM$169</f>
        <v>0</v>
      </c>
      <c r="BD138" s="23">
        <f>MATH!$DM$250</f>
        <v>0</v>
      </c>
      <c r="BE138" s="23">
        <f>MATH!$DM$331</f>
        <v>0</v>
      </c>
      <c r="BF138" s="23">
        <f>MATH!$DM$412</f>
        <v>0</v>
      </c>
      <c r="BG138" s="23">
        <f>MATH!$DM$493</f>
        <v>0</v>
      </c>
      <c r="BH138" s="23">
        <f>MATH!$DM$574</f>
        <v>0</v>
      </c>
      <c r="BI138" s="23">
        <f>MATH!$DM$655</f>
        <v>0</v>
      </c>
      <c r="BJ138" s="23">
        <f>MATH!$DM$736</f>
        <v>0</v>
      </c>
      <c r="BK138" s="23">
        <f>MATH!$DM$817</f>
        <v>0</v>
      </c>
      <c r="BL138" s="23">
        <f>MATH!$DM$898</f>
        <v>0</v>
      </c>
      <c r="BM138" s="23">
        <f>MATH!$DM$979</f>
        <v>0</v>
      </c>
      <c r="BN138" s="23">
        <f>MATH!$DM$1060</f>
        <v>0</v>
      </c>
      <c r="BO138" s="23">
        <f>MATH!$DM$1141</f>
        <v>0</v>
      </c>
      <c r="BP138" s="23">
        <f>MATH!$DM$1222</f>
        <v>0</v>
      </c>
      <c r="BQ138" s="23">
        <f>MATH!$DM$1303</f>
        <v>0</v>
      </c>
      <c r="BR138" s="23">
        <f>MATH!$DM$1384</f>
        <v>0</v>
      </c>
      <c r="BS138" s="23">
        <f>MATH!$DM$1465</f>
        <v>0</v>
      </c>
      <c r="BT138" s="23">
        <f>MATH!$DM$1546</f>
        <v>0</v>
      </c>
      <c r="BU138" s="23">
        <f>MATH!$DM$1627</f>
        <v>0</v>
      </c>
      <c r="BV138" s="23">
        <f>MATH!$DM$1708</f>
        <v>0</v>
      </c>
      <c r="BW138" s="23">
        <f>MATH!$DM$1789</f>
        <v>0</v>
      </c>
      <c r="BX138" s="70"/>
      <c r="BY138" t="str">
        <f t="shared" si="110"/>
        <v>Ratios</v>
      </c>
      <c r="BZ138" s="23">
        <f>MATH!$DM$67</f>
        <v>0</v>
      </c>
      <c r="CA138" s="23">
        <f>MATH!$DM$148</f>
        <v>0</v>
      </c>
      <c r="CB138" s="23">
        <f>MATH!$DM$229</f>
        <v>0</v>
      </c>
      <c r="CC138" s="23">
        <f>MATH!$DM$310</f>
        <v>0</v>
      </c>
      <c r="CD138" s="23">
        <f>MATH!$DM$391</f>
        <v>0</v>
      </c>
      <c r="CE138" s="23">
        <f>MATH!$DM$472</f>
        <v>0</v>
      </c>
      <c r="CF138" s="23">
        <f>MATH!$DM$553</f>
        <v>0</v>
      </c>
      <c r="CG138" s="23">
        <f>MATH!$DM$634</f>
        <v>0</v>
      </c>
      <c r="CH138" s="23">
        <f>MATH!$DM$715</f>
        <v>0</v>
      </c>
      <c r="CI138" s="23">
        <f>MATH!$DM$796</f>
        <v>0</v>
      </c>
      <c r="CJ138" s="23">
        <f>MATH!$DM$877</f>
        <v>0</v>
      </c>
      <c r="CK138" s="23">
        <f>MATH!$DM$958</f>
        <v>0</v>
      </c>
      <c r="CL138" s="23">
        <f>MATH!$DM$1039</f>
        <v>0</v>
      </c>
      <c r="CM138" s="23">
        <f>MATH!$DM$1120</f>
        <v>0</v>
      </c>
      <c r="CN138" s="23">
        <f>MATH!$DM$1201</f>
        <v>0</v>
      </c>
      <c r="CO138" s="23">
        <f>MATH!$DM$1282</f>
        <v>0</v>
      </c>
      <c r="CP138" s="23">
        <f>MATH!$DM$1363</f>
        <v>0</v>
      </c>
      <c r="CQ138" s="23">
        <f>MATH!$DM$1444</f>
        <v>0</v>
      </c>
      <c r="CR138" s="23">
        <f>MATH!$DM$1525</f>
        <v>0</v>
      </c>
      <c r="CS138" s="23">
        <f>MATH!$DM$1606</f>
        <v>0</v>
      </c>
      <c r="CT138" s="23">
        <f>MATH!$DM$1687</f>
        <v>0</v>
      </c>
      <c r="CU138" s="23">
        <f>MATH!$DM$1768</f>
        <v>0</v>
      </c>
      <c r="CV138" s="23">
        <f>MATH!$DM$1849</f>
        <v>0</v>
      </c>
      <c r="CW138" s="70"/>
      <c r="CX138" t="str">
        <f t="shared" si="111"/>
        <v>Ratios</v>
      </c>
      <c r="CY138" s="23">
        <f t="shared" si="112"/>
        <v>0</v>
      </c>
      <c r="CZ138" s="23">
        <f t="shared" si="113"/>
        <v>0</v>
      </c>
      <c r="DA138" s="23">
        <f t="shared" si="114"/>
        <v>0</v>
      </c>
      <c r="DB138" s="23">
        <f t="shared" si="115"/>
        <v>0</v>
      </c>
      <c r="DC138" s="23">
        <f t="shared" si="116"/>
        <v>0</v>
      </c>
      <c r="DD138" s="23">
        <f t="shared" si="117"/>
        <v>0</v>
      </c>
      <c r="DE138" s="23">
        <f t="shared" si="118"/>
        <v>0</v>
      </c>
      <c r="DF138" s="23">
        <f t="shared" si="119"/>
        <v>0</v>
      </c>
      <c r="DG138" s="23">
        <f t="shared" si="120"/>
        <v>0</v>
      </c>
      <c r="DH138" s="23">
        <f t="shared" si="121"/>
        <v>0</v>
      </c>
      <c r="DI138" s="23">
        <f t="shared" si="122"/>
        <v>0</v>
      </c>
      <c r="DJ138" s="23">
        <f t="shared" si="123"/>
        <v>0</v>
      </c>
      <c r="DK138" s="23">
        <f t="shared" si="124"/>
        <v>0</v>
      </c>
      <c r="DL138" s="23">
        <f t="shared" si="125"/>
        <v>0</v>
      </c>
      <c r="DM138" s="23">
        <f t="shared" si="126"/>
        <v>0</v>
      </c>
      <c r="DN138" s="23">
        <f t="shared" si="127"/>
        <v>0</v>
      </c>
      <c r="DO138" s="23">
        <f t="shared" si="128"/>
        <v>0</v>
      </c>
      <c r="DP138" s="23">
        <f t="shared" si="129"/>
        <v>0</v>
      </c>
      <c r="DQ138" s="23">
        <f t="shared" si="130"/>
        <v>0</v>
      </c>
      <c r="DR138" s="23">
        <f t="shared" si="131"/>
        <v>0</v>
      </c>
      <c r="DS138" s="23">
        <f t="shared" si="132"/>
        <v>0</v>
      </c>
      <c r="DT138" s="23">
        <f t="shared" si="133"/>
        <v>0</v>
      </c>
      <c r="DU138" s="23">
        <f t="shared" si="134"/>
        <v>0</v>
      </c>
      <c r="DV138" s="482"/>
      <c r="DW138" s="2" t="str">
        <f t="shared" si="227"/>
        <v>Interpolation / Extrapolation</v>
      </c>
      <c r="DX138" s="102">
        <f>SCIENCE!AO5</f>
        <v>0</v>
      </c>
      <c r="DY138" s="102">
        <f>SCIENCE!AO46</f>
        <v>0</v>
      </c>
      <c r="DZ138" s="102">
        <f>SCIENCE!AO87</f>
        <v>0</v>
      </c>
      <c r="EA138" s="102">
        <f>SCIENCE!AO128</f>
        <v>0</v>
      </c>
      <c r="EB138" s="102">
        <f>SCIENCE!AO169</f>
        <v>0</v>
      </c>
      <c r="EC138" s="102">
        <f>SCIENCE!AO210</f>
        <v>0</v>
      </c>
      <c r="ED138" s="102">
        <f>SCIENCE!AO251</f>
        <v>0</v>
      </c>
      <c r="EE138" s="102">
        <f>SCIENCE!AO292</f>
        <v>0</v>
      </c>
      <c r="EF138" s="102">
        <f>SCIENCE!AO333</f>
        <v>0</v>
      </c>
      <c r="EG138" s="102">
        <f>SCIENCE!AO374</f>
        <v>0</v>
      </c>
      <c r="EH138" s="102">
        <f>SCIENCE!AO415</f>
        <v>0</v>
      </c>
      <c r="EI138" s="102">
        <f>SCIENCE!AO456</f>
        <v>0</v>
      </c>
      <c r="EJ138" s="102">
        <f>SCIENCE!AO497</f>
        <v>0</v>
      </c>
      <c r="EK138" s="102">
        <f>SCIENCE!AO538</f>
        <v>0</v>
      </c>
      <c r="EL138" s="102">
        <f>SCIENCE!AO579</f>
        <v>0</v>
      </c>
      <c r="EM138" s="102">
        <f>SCIENCE!AO620</f>
        <v>0</v>
      </c>
      <c r="EN138" s="102">
        <f>SCIENCE!AO661</f>
        <v>0</v>
      </c>
      <c r="EO138" s="102">
        <f>SCIENCE!AO702</f>
        <v>0</v>
      </c>
      <c r="EP138" s="102">
        <f>SCIENCE!AO743</f>
        <v>0</v>
      </c>
      <c r="EQ138" s="102">
        <f>SCIENCE!AO784</f>
        <v>0</v>
      </c>
      <c r="ER138" s="102">
        <f>SCIENCE!AO825</f>
        <v>0</v>
      </c>
      <c r="ES138" s="102">
        <f>SCIENCE!AO866</f>
        <v>0</v>
      </c>
      <c r="ET138" s="102">
        <f>SCIENCE!AO907</f>
        <v>0</v>
      </c>
      <c r="FA138" s="477" t="str">
        <f>IF(INPUT!R4&lt;&gt;"",INDEX(EY3:EY25,MATCH(INPUT!R4,EX3:EX25,),0),"")</f>
        <v/>
      </c>
      <c r="FB138" s="478"/>
      <c r="FC138" s="478"/>
      <c r="FD138" s="478"/>
      <c r="FE138" s="478"/>
      <c r="FF138" s="478"/>
      <c r="FG138" s="479"/>
    </row>
    <row r="139" spans="2:163" x14ac:dyDescent="0.45">
      <c r="B139" t="str">
        <f t="shared" si="239"/>
        <v>SAT Passage 2</v>
      </c>
      <c r="C139" s="43">
        <f t="shared" ref="C139:Y139" si="242">C55*C$2</f>
        <v>0</v>
      </c>
      <c r="D139" s="43">
        <f t="shared" si="242"/>
        <v>0</v>
      </c>
      <c r="E139" s="43">
        <f t="shared" si="242"/>
        <v>0</v>
      </c>
      <c r="F139" s="43">
        <f t="shared" si="242"/>
        <v>0</v>
      </c>
      <c r="G139" s="43">
        <f t="shared" si="242"/>
        <v>0</v>
      </c>
      <c r="H139" s="43">
        <f t="shared" si="242"/>
        <v>0</v>
      </c>
      <c r="I139" s="43">
        <f t="shared" si="242"/>
        <v>0</v>
      </c>
      <c r="J139" s="43">
        <f t="shared" si="242"/>
        <v>0</v>
      </c>
      <c r="K139" s="43">
        <f t="shared" si="242"/>
        <v>0</v>
      </c>
      <c r="L139" s="43">
        <f t="shared" si="242"/>
        <v>0</v>
      </c>
      <c r="M139" s="43">
        <f t="shared" si="242"/>
        <v>0</v>
      </c>
      <c r="N139" s="43">
        <f t="shared" si="242"/>
        <v>0</v>
      </c>
      <c r="O139" s="43">
        <f t="shared" si="242"/>
        <v>0</v>
      </c>
      <c r="P139" s="43">
        <f t="shared" si="242"/>
        <v>0</v>
      </c>
      <c r="Q139" s="43">
        <f t="shared" si="242"/>
        <v>0</v>
      </c>
      <c r="R139" s="43">
        <f t="shared" si="242"/>
        <v>0</v>
      </c>
      <c r="S139" s="43">
        <f t="shared" si="242"/>
        <v>0</v>
      </c>
      <c r="T139" s="43">
        <f t="shared" si="242"/>
        <v>0</v>
      </c>
      <c r="U139" s="43">
        <f t="shared" si="242"/>
        <v>0</v>
      </c>
      <c r="V139" s="43">
        <f t="shared" si="242"/>
        <v>0</v>
      </c>
      <c r="W139" s="43">
        <f t="shared" si="242"/>
        <v>0</v>
      </c>
      <c r="X139" s="43">
        <f t="shared" si="242"/>
        <v>0</v>
      </c>
      <c r="Y139" s="43">
        <f t="shared" si="242"/>
        <v>0</v>
      </c>
      <c r="Z139" s="482"/>
      <c r="AA139" t="str">
        <f t="shared" si="234"/>
        <v>Ind / Dependent Clauses</v>
      </c>
      <c r="AB139" s="43">
        <f t="shared" ref="AB139:AX139" si="243">AB57*AB$2</f>
        <v>0</v>
      </c>
      <c r="AC139" s="43">
        <f t="shared" si="243"/>
        <v>0</v>
      </c>
      <c r="AD139" s="43">
        <f t="shared" si="243"/>
        <v>0</v>
      </c>
      <c r="AE139" s="43">
        <f t="shared" si="243"/>
        <v>0</v>
      </c>
      <c r="AF139" s="43">
        <f t="shared" si="243"/>
        <v>0</v>
      </c>
      <c r="AG139" s="43">
        <f t="shared" si="243"/>
        <v>0</v>
      </c>
      <c r="AH139" s="43">
        <f t="shared" si="243"/>
        <v>0</v>
      </c>
      <c r="AI139" s="43">
        <f t="shared" si="243"/>
        <v>0</v>
      </c>
      <c r="AJ139" s="43">
        <f t="shared" si="243"/>
        <v>0</v>
      </c>
      <c r="AK139" s="43">
        <f t="shared" si="243"/>
        <v>0</v>
      </c>
      <c r="AL139" s="43">
        <f t="shared" si="243"/>
        <v>0</v>
      </c>
      <c r="AM139" s="43">
        <f t="shared" si="243"/>
        <v>0</v>
      </c>
      <c r="AN139" s="43">
        <f t="shared" si="243"/>
        <v>0</v>
      </c>
      <c r="AO139" s="43">
        <f t="shared" si="243"/>
        <v>0</v>
      </c>
      <c r="AP139" s="43">
        <f t="shared" si="243"/>
        <v>0</v>
      </c>
      <c r="AQ139" s="43">
        <f t="shared" si="243"/>
        <v>0</v>
      </c>
      <c r="AR139" s="43">
        <f t="shared" si="243"/>
        <v>0</v>
      </c>
      <c r="AS139" s="43">
        <f t="shared" si="243"/>
        <v>0</v>
      </c>
      <c r="AT139" s="43">
        <f t="shared" si="243"/>
        <v>0</v>
      </c>
      <c r="AU139" s="43">
        <f t="shared" si="243"/>
        <v>0</v>
      </c>
      <c r="AV139" s="43">
        <f t="shared" si="243"/>
        <v>0</v>
      </c>
      <c r="AW139" s="43">
        <f t="shared" si="243"/>
        <v>0</v>
      </c>
      <c r="AX139" s="43">
        <f t="shared" si="243"/>
        <v>0</v>
      </c>
      <c r="AY139" s="482"/>
      <c r="AZ139" t="str">
        <f t="shared" si="109"/>
        <v>Proportions</v>
      </c>
      <c r="BA139" s="23">
        <f>MATH!$DN$7</f>
        <v>0</v>
      </c>
      <c r="BB139" s="23">
        <f>MATH!$DN$88</f>
        <v>0</v>
      </c>
      <c r="BC139" s="23">
        <f>MATH!$DN$169</f>
        <v>0</v>
      </c>
      <c r="BD139" s="23">
        <f>MATH!$DN$250</f>
        <v>0</v>
      </c>
      <c r="BE139" s="23">
        <f>MATH!$DN$331</f>
        <v>0</v>
      </c>
      <c r="BF139" s="23">
        <f>MATH!$DN$412</f>
        <v>0</v>
      </c>
      <c r="BG139" s="23">
        <f>MATH!$DN$493</f>
        <v>0</v>
      </c>
      <c r="BH139" s="23">
        <f>MATH!$DN$574</f>
        <v>0</v>
      </c>
      <c r="BI139" s="23">
        <f>MATH!$DN$655</f>
        <v>0</v>
      </c>
      <c r="BJ139" s="23">
        <f>MATH!$DN$736</f>
        <v>0</v>
      </c>
      <c r="BK139" s="23">
        <f>MATH!$DN$817</f>
        <v>0</v>
      </c>
      <c r="BL139" s="23">
        <f>MATH!$DN$898</f>
        <v>0</v>
      </c>
      <c r="BM139" s="23">
        <f>MATH!$DN$979</f>
        <v>0</v>
      </c>
      <c r="BN139" s="23">
        <f>MATH!$DN$1060</f>
        <v>0</v>
      </c>
      <c r="BO139" s="23">
        <f>MATH!$DN$1141</f>
        <v>0</v>
      </c>
      <c r="BP139" s="23">
        <f>MATH!$DN$1222</f>
        <v>0</v>
      </c>
      <c r="BQ139" s="23">
        <f>MATH!$DN$1303</f>
        <v>0</v>
      </c>
      <c r="BR139" s="23">
        <f>MATH!$DN$1384</f>
        <v>0</v>
      </c>
      <c r="BS139" s="23">
        <f>MATH!$DN$1465</f>
        <v>0</v>
      </c>
      <c r="BT139" s="23">
        <f>MATH!$DN$1546</f>
        <v>0</v>
      </c>
      <c r="BU139" s="23">
        <f>MATH!$DN$1627</f>
        <v>0</v>
      </c>
      <c r="BV139" s="23">
        <f>MATH!$DN$1708</f>
        <v>0</v>
      </c>
      <c r="BW139" s="23">
        <f>MATH!$DN$1789</f>
        <v>0</v>
      </c>
      <c r="BX139" s="70"/>
      <c r="BY139" t="str">
        <f t="shared" si="110"/>
        <v>Proportions</v>
      </c>
      <c r="BZ139" s="23">
        <f>MATH!$DN$67</f>
        <v>0</v>
      </c>
      <c r="CA139" s="23">
        <f>MATH!$DN$148</f>
        <v>0</v>
      </c>
      <c r="CB139" s="23">
        <f>MATH!$DN$229</f>
        <v>0</v>
      </c>
      <c r="CC139" s="23">
        <f>MATH!$DN$310</f>
        <v>0</v>
      </c>
      <c r="CD139" s="23">
        <f>MATH!$DN$391</f>
        <v>0</v>
      </c>
      <c r="CE139" s="23">
        <f>MATH!$DN$472</f>
        <v>0</v>
      </c>
      <c r="CF139" s="23">
        <f>MATH!$DN$553</f>
        <v>0</v>
      </c>
      <c r="CG139" s="23">
        <f>MATH!$DN$634</f>
        <v>0</v>
      </c>
      <c r="CH139" s="23">
        <f>MATH!$DN$715</f>
        <v>0</v>
      </c>
      <c r="CI139" s="23">
        <f>MATH!$DN$796</f>
        <v>0</v>
      </c>
      <c r="CJ139" s="23">
        <f>MATH!$DN$877</f>
        <v>0</v>
      </c>
      <c r="CK139" s="23">
        <f>MATH!$DN$958</f>
        <v>0</v>
      </c>
      <c r="CL139" s="23">
        <f>MATH!$DN$1039</f>
        <v>0</v>
      </c>
      <c r="CM139" s="23">
        <f>MATH!$DN$1120</f>
        <v>0</v>
      </c>
      <c r="CN139" s="23">
        <f>MATH!$DN$1201</f>
        <v>0</v>
      </c>
      <c r="CO139" s="23">
        <f>MATH!$DN$1282</f>
        <v>0</v>
      </c>
      <c r="CP139" s="23">
        <f>MATH!$DN$1363</f>
        <v>0</v>
      </c>
      <c r="CQ139" s="23">
        <f>MATH!$DN$1444</f>
        <v>0</v>
      </c>
      <c r="CR139" s="23">
        <f>MATH!$DN$1525</f>
        <v>0</v>
      </c>
      <c r="CS139" s="23">
        <f>MATH!$DN$1606</f>
        <v>0</v>
      </c>
      <c r="CT139" s="23">
        <f>MATH!$DN$1687</f>
        <v>0</v>
      </c>
      <c r="CU139" s="23">
        <f>MATH!$DN$1768</f>
        <v>0</v>
      </c>
      <c r="CV139" s="23">
        <f>MATH!$DN$1849</f>
        <v>0</v>
      </c>
      <c r="CW139" s="70"/>
      <c r="CX139" t="str">
        <f t="shared" si="111"/>
        <v>Proportions</v>
      </c>
      <c r="CY139" s="23">
        <f t="shared" si="112"/>
        <v>0</v>
      </c>
      <c r="CZ139" s="23">
        <f t="shared" si="113"/>
        <v>0</v>
      </c>
      <c r="DA139" s="23">
        <f t="shared" si="114"/>
        <v>0</v>
      </c>
      <c r="DB139" s="23">
        <f t="shared" si="115"/>
        <v>0</v>
      </c>
      <c r="DC139" s="23">
        <f t="shared" si="116"/>
        <v>0</v>
      </c>
      <c r="DD139" s="23">
        <f t="shared" si="117"/>
        <v>0</v>
      </c>
      <c r="DE139" s="23">
        <f t="shared" si="118"/>
        <v>0</v>
      </c>
      <c r="DF139" s="23">
        <f t="shared" si="119"/>
        <v>0</v>
      </c>
      <c r="DG139" s="23">
        <f t="shared" si="120"/>
        <v>0</v>
      </c>
      <c r="DH139" s="23">
        <f t="shared" si="121"/>
        <v>0</v>
      </c>
      <c r="DI139" s="23">
        <f t="shared" si="122"/>
        <v>0</v>
      </c>
      <c r="DJ139" s="23">
        <f t="shared" si="123"/>
        <v>0</v>
      </c>
      <c r="DK139" s="23">
        <f t="shared" si="124"/>
        <v>0</v>
      </c>
      <c r="DL139" s="23">
        <f t="shared" si="125"/>
        <v>0</v>
      </c>
      <c r="DM139" s="23">
        <f t="shared" si="126"/>
        <v>0</v>
      </c>
      <c r="DN139" s="23">
        <f t="shared" si="127"/>
        <v>0</v>
      </c>
      <c r="DO139" s="23">
        <f t="shared" si="128"/>
        <v>0</v>
      </c>
      <c r="DP139" s="23">
        <f t="shared" si="129"/>
        <v>0</v>
      </c>
      <c r="DQ139" s="23">
        <f t="shared" si="130"/>
        <v>0</v>
      </c>
      <c r="DR139" s="23">
        <f t="shared" si="131"/>
        <v>0</v>
      </c>
      <c r="DS139" s="23">
        <f t="shared" si="132"/>
        <v>0</v>
      </c>
      <c r="DT139" s="23">
        <f t="shared" si="133"/>
        <v>0</v>
      </c>
      <c r="DU139" s="23">
        <f t="shared" si="134"/>
        <v>0</v>
      </c>
      <c r="DV139" s="482"/>
      <c r="DW139" s="2" t="str">
        <f t="shared" si="227"/>
        <v>Foundational Knowledge</v>
      </c>
      <c r="DX139" s="102">
        <f>SCIENCE!AP5</f>
        <v>0</v>
      </c>
      <c r="DY139" s="102">
        <f>SCIENCE!AP46</f>
        <v>0</v>
      </c>
      <c r="DZ139" s="102">
        <f>SCIENCE!AP87</f>
        <v>0</v>
      </c>
      <c r="EA139" s="102">
        <f>SCIENCE!AP128</f>
        <v>0</v>
      </c>
      <c r="EB139" s="102">
        <f>SCIENCE!AP169</f>
        <v>0</v>
      </c>
      <c r="EC139" s="102">
        <f>SCIENCE!AP210</f>
        <v>0</v>
      </c>
      <c r="ED139" s="102">
        <f>SCIENCE!AP251</f>
        <v>0</v>
      </c>
      <c r="EE139" s="102">
        <f>SCIENCE!AP292</f>
        <v>0</v>
      </c>
      <c r="EF139" s="102">
        <f>SCIENCE!AP333</f>
        <v>0</v>
      </c>
      <c r="EG139" s="102">
        <f>SCIENCE!AP374</f>
        <v>0</v>
      </c>
      <c r="EH139" s="102">
        <f>SCIENCE!AP415</f>
        <v>0</v>
      </c>
      <c r="EI139" s="102">
        <f>SCIENCE!AP456</f>
        <v>0</v>
      </c>
      <c r="EJ139" s="102">
        <f>SCIENCE!AP497</f>
        <v>0</v>
      </c>
      <c r="EK139" s="102">
        <f>SCIENCE!AP538</f>
        <v>0</v>
      </c>
      <c r="EL139" s="102">
        <f>SCIENCE!AP579</f>
        <v>0</v>
      </c>
      <c r="EM139" s="102">
        <f>SCIENCE!AP620</f>
        <v>0</v>
      </c>
      <c r="EN139" s="102">
        <f>SCIENCE!AP661</f>
        <v>0</v>
      </c>
      <c r="EO139" s="102">
        <f>SCIENCE!AP702</f>
        <v>0</v>
      </c>
      <c r="EP139" s="102">
        <f>SCIENCE!AP743</f>
        <v>0</v>
      </c>
      <c r="EQ139" s="102">
        <f>SCIENCE!AP784</f>
        <v>0</v>
      </c>
      <c r="ER139" s="102">
        <f>SCIENCE!AP825</f>
        <v>0</v>
      </c>
      <c r="ES139" s="102">
        <f>SCIENCE!AP866</f>
        <v>0</v>
      </c>
      <c r="ET139" s="102">
        <f>SCIENCE!AP907</f>
        <v>0</v>
      </c>
      <c r="FA139" s="30"/>
      <c r="FB139" s="458" t="s">
        <v>240</v>
      </c>
      <c r="FC139" s="459"/>
      <c r="FD139" s="460"/>
      <c r="FE139" s="480" t="s">
        <v>242</v>
      </c>
      <c r="FF139" s="481"/>
      <c r="FG139" s="30" t="s">
        <v>254</v>
      </c>
    </row>
    <row r="140" spans="2:163" x14ac:dyDescent="0.45">
      <c r="B140" t="str">
        <f t="shared" si="239"/>
        <v>SAT Passage 3</v>
      </c>
      <c r="C140" s="43">
        <f t="shared" ref="C140:Y140" si="244">C56*C$2</f>
        <v>0</v>
      </c>
      <c r="D140" s="43">
        <f t="shared" si="244"/>
        <v>0</v>
      </c>
      <c r="E140" s="43">
        <f t="shared" si="244"/>
        <v>0</v>
      </c>
      <c r="F140" s="43">
        <f t="shared" si="244"/>
        <v>0</v>
      </c>
      <c r="G140" s="43">
        <f t="shared" si="244"/>
        <v>0</v>
      </c>
      <c r="H140" s="43">
        <f t="shared" si="244"/>
        <v>0</v>
      </c>
      <c r="I140" s="43">
        <f t="shared" si="244"/>
        <v>0</v>
      </c>
      <c r="J140" s="43">
        <f t="shared" si="244"/>
        <v>0</v>
      </c>
      <c r="K140" s="43">
        <f t="shared" si="244"/>
        <v>0</v>
      </c>
      <c r="L140" s="43">
        <f t="shared" si="244"/>
        <v>0</v>
      </c>
      <c r="M140" s="43">
        <f t="shared" si="244"/>
        <v>0</v>
      </c>
      <c r="N140" s="43">
        <f t="shared" si="244"/>
        <v>0</v>
      </c>
      <c r="O140" s="43">
        <f t="shared" si="244"/>
        <v>0</v>
      </c>
      <c r="P140" s="43">
        <f t="shared" si="244"/>
        <v>0</v>
      </c>
      <c r="Q140" s="43">
        <f t="shared" si="244"/>
        <v>0</v>
      </c>
      <c r="R140" s="43">
        <f t="shared" si="244"/>
        <v>0</v>
      </c>
      <c r="S140" s="43">
        <f t="shared" si="244"/>
        <v>0</v>
      </c>
      <c r="T140" s="43">
        <f t="shared" si="244"/>
        <v>0</v>
      </c>
      <c r="U140" s="43">
        <f t="shared" si="244"/>
        <v>0</v>
      </c>
      <c r="V140" s="43">
        <f t="shared" si="244"/>
        <v>0</v>
      </c>
      <c r="W140" s="43">
        <f t="shared" si="244"/>
        <v>0</v>
      </c>
      <c r="X140" s="43">
        <f t="shared" si="244"/>
        <v>0</v>
      </c>
      <c r="Y140" s="43">
        <f t="shared" si="244"/>
        <v>0</v>
      </c>
      <c r="Z140" s="482"/>
      <c r="AA140" t="str">
        <f t="shared" si="234"/>
        <v>Conjunctions</v>
      </c>
      <c r="AB140" s="43">
        <f t="shared" ref="AB140:AX140" si="245">AB58*AB$2</f>
        <v>0</v>
      </c>
      <c r="AC140" s="43">
        <f t="shared" si="245"/>
        <v>0</v>
      </c>
      <c r="AD140" s="43">
        <f t="shared" si="245"/>
        <v>0</v>
      </c>
      <c r="AE140" s="43">
        <f t="shared" si="245"/>
        <v>0</v>
      </c>
      <c r="AF140" s="43">
        <f t="shared" si="245"/>
        <v>0</v>
      </c>
      <c r="AG140" s="43">
        <f t="shared" si="245"/>
        <v>0</v>
      </c>
      <c r="AH140" s="43">
        <f t="shared" si="245"/>
        <v>0</v>
      </c>
      <c r="AI140" s="43">
        <f t="shared" si="245"/>
        <v>0</v>
      </c>
      <c r="AJ140" s="43">
        <f t="shared" si="245"/>
        <v>0</v>
      </c>
      <c r="AK140" s="43">
        <f t="shared" si="245"/>
        <v>0</v>
      </c>
      <c r="AL140" s="43">
        <f t="shared" si="245"/>
        <v>0</v>
      </c>
      <c r="AM140" s="43">
        <f t="shared" si="245"/>
        <v>0</v>
      </c>
      <c r="AN140" s="43">
        <f t="shared" si="245"/>
        <v>0</v>
      </c>
      <c r="AO140" s="43">
        <f t="shared" si="245"/>
        <v>0</v>
      </c>
      <c r="AP140" s="43">
        <f t="shared" si="245"/>
        <v>0</v>
      </c>
      <c r="AQ140" s="43">
        <f t="shared" si="245"/>
        <v>0</v>
      </c>
      <c r="AR140" s="43">
        <f t="shared" si="245"/>
        <v>0</v>
      </c>
      <c r="AS140" s="43">
        <f t="shared" si="245"/>
        <v>0</v>
      </c>
      <c r="AT140" s="43">
        <f t="shared" si="245"/>
        <v>0</v>
      </c>
      <c r="AU140" s="43">
        <f t="shared" si="245"/>
        <v>0</v>
      </c>
      <c r="AV140" s="43">
        <f t="shared" si="245"/>
        <v>0</v>
      </c>
      <c r="AW140" s="43">
        <f t="shared" si="245"/>
        <v>0</v>
      </c>
      <c r="AX140" s="43">
        <f t="shared" si="245"/>
        <v>0</v>
      </c>
      <c r="AY140" s="482"/>
      <c r="AZ140" t="str">
        <f t="shared" si="109"/>
        <v>Unit Conversion</v>
      </c>
      <c r="BA140" s="23">
        <f>MATH!$DO$7</f>
        <v>0</v>
      </c>
      <c r="BB140" s="23">
        <f>MATH!$DO$88</f>
        <v>0</v>
      </c>
      <c r="BC140" s="23">
        <f>MATH!$DO$169</f>
        <v>0</v>
      </c>
      <c r="BD140" s="23">
        <f>MATH!$DO$250</f>
        <v>0</v>
      </c>
      <c r="BE140" s="23">
        <f>MATH!$DO$331</f>
        <v>0</v>
      </c>
      <c r="BF140" s="23">
        <f>MATH!$DO$412</f>
        <v>0</v>
      </c>
      <c r="BG140" s="23">
        <f>MATH!$DO$493</f>
        <v>0</v>
      </c>
      <c r="BH140" s="23">
        <f>MATH!$DO$574</f>
        <v>0</v>
      </c>
      <c r="BI140" s="23">
        <f>MATH!$DO$655</f>
        <v>0</v>
      </c>
      <c r="BJ140" s="23">
        <f>MATH!$DO$736</f>
        <v>0</v>
      </c>
      <c r="BK140" s="23">
        <f>MATH!$DO$817</f>
        <v>0</v>
      </c>
      <c r="BL140" s="23">
        <f>MATH!$DO$898</f>
        <v>0</v>
      </c>
      <c r="BM140" s="23">
        <f>MATH!$DO$979</f>
        <v>0</v>
      </c>
      <c r="BN140" s="23">
        <f>MATH!$DO$1060</f>
        <v>0</v>
      </c>
      <c r="BO140" s="23">
        <f>MATH!$DO$1141</f>
        <v>0</v>
      </c>
      <c r="BP140" s="23">
        <f>MATH!$DO$1222</f>
        <v>0</v>
      </c>
      <c r="BQ140" s="23">
        <f>MATH!$DO$1303</f>
        <v>0</v>
      </c>
      <c r="BR140" s="23">
        <f>MATH!$DO$1384</f>
        <v>0</v>
      </c>
      <c r="BS140" s="23">
        <f>MATH!$DO$1465</f>
        <v>0</v>
      </c>
      <c r="BT140" s="23">
        <f>MATH!$DO$1546</f>
        <v>0</v>
      </c>
      <c r="BU140" s="23">
        <f>MATH!$DO$1627</f>
        <v>0</v>
      </c>
      <c r="BV140" s="23">
        <f>MATH!$DO$1708</f>
        <v>0</v>
      </c>
      <c r="BW140" s="23">
        <f>MATH!$DO$1789</f>
        <v>0</v>
      </c>
      <c r="BX140" s="70"/>
      <c r="BY140" t="str">
        <f t="shared" si="110"/>
        <v>Unit Conversion</v>
      </c>
      <c r="BZ140" s="23">
        <f>MATH!$DO$67</f>
        <v>0</v>
      </c>
      <c r="CA140" s="23">
        <f>MATH!$DO$148</f>
        <v>0</v>
      </c>
      <c r="CB140" s="23">
        <f>MATH!$DO$229</f>
        <v>0</v>
      </c>
      <c r="CC140" s="23">
        <f>MATH!$DO$310</f>
        <v>0</v>
      </c>
      <c r="CD140" s="23">
        <f>MATH!$DO$391</f>
        <v>0</v>
      </c>
      <c r="CE140" s="23">
        <f>MATH!$DO$472</f>
        <v>0</v>
      </c>
      <c r="CF140" s="23">
        <f>MATH!$DO$553</f>
        <v>0</v>
      </c>
      <c r="CG140" s="23">
        <f>MATH!$DO$634</f>
        <v>0</v>
      </c>
      <c r="CH140" s="23">
        <f>MATH!$DO$715</f>
        <v>0</v>
      </c>
      <c r="CI140" s="23">
        <f>MATH!$DO$796</f>
        <v>0</v>
      </c>
      <c r="CJ140" s="23">
        <f>MATH!$DO$877</f>
        <v>0</v>
      </c>
      <c r="CK140" s="23">
        <f>MATH!$DO$958</f>
        <v>0</v>
      </c>
      <c r="CL140" s="23">
        <f>MATH!$DO$1039</f>
        <v>0</v>
      </c>
      <c r="CM140" s="23">
        <f>MATH!$DO$1120</f>
        <v>0</v>
      </c>
      <c r="CN140" s="23">
        <f>MATH!$DO$1201</f>
        <v>0</v>
      </c>
      <c r="CO140" s="23">
        <f>MATH!$DO$1282</f>
        <v>0</v>
      </c>
      <c r="CP140" s="23">
        <f>MATH!$DO$1363</f>
        <v>0</v>
      </c>
      <c r="CQ140" s="23">
        <f>MATH!$DO$1444</f>
        <v>0</v>
      </c>
      <c r="CR140" s="23">
        <f>MATH!$DO$1525</f>
        <v>0</v>
      </c>
      <c r="CS140" s="23">
        <f>MATH!$DO$1606</f>
        <v>0</v>
      </c>
      <c r="CT140" s="23">
        <f>MATH!$DO$1687</f>
        <v>0</v>
      </c>
      <c r="CU140" s="23">
        <f>MATH!$DO$1768</f>
        <v>0</v>
      </c>
      <c r="CV140" s="23">
        <f>MATH!$DO$1849</f>
        <v>0</v>
      </c>
      <c r="CW140" s="70"/>
      <c r="CX140" t="str">
        <f t="shared" si="111"/>
        <v>Unit Conversion</v>
      </c>
      <c r="CY140" s="23">
        <f t="shared" si="112"/>
        <v>0</v>
      </c>
      <c r="CZ140" s="23">
        <f t="shared" si="113"/>
        <v>0</v>
      </c>
      <c r="DA140" s="23">
        <f t="shared" si="114"/>
        <v>0</v>
      </c>
      <c r="DB140" s="23">
        <f t="shared" si="115"/>
        <v>0</v>
      </c>
      <c r="DC140" s="23">
        <f t="shared" si="116"/>
        <v>0</v>
      </c>
      <c r="DD140" s="23">
        <f t="shared" si="117"/>
        <v>0</v>
      </c>
      <c r="DE140" s="23">
        <f t="shared" si="118"/>
        <v>0</v>
      </c>
      <c r="DF140" s="23">
        <f t="shared" si="119"/>
        <v>0</v>
      </c>
      <c r="DG140" s="23">
        <f t="shared" si="120"/>
        <v>0</v>
      </c>
      <c r="DH140" s="23">
        <f t="shared" si="121"/>
        <v>0</v>
      </c>
      <c r="DI140" s="23">
        <f t="shared" si="122"/>
        <v>0</v>
      </c>
      <c r="DJ140" s="23">
        <f t="shared" si="123"/>
        <v>0</v>
      </c>
      <c r="DK140" s="23">
        <f t="shared" si="124"/>
        <v>0</v>
      </c>
      <c r="DL140" s="23">
        <f t="shared" si="125"/>
        <v>0</v>
      </c>
      <c r="DM140" s="23">
        <f t="shared" si="126"/>
        <v>0</v>
      </c>
      <c r="DN140" s="23">
        <f t="shared" si="127"/>
        <v>0</v>
      </c>
      <c r="DO140" s="23">
        <f t="shared" si="128"/>
        <v>0</v>
      </c>
      <c r="DP140" s="23">
        <f t="shared" si="129"/>
        <v>0</v>
      </c>
      <c r="DQ140" s="23">
        <f t="shared" si="130"/>
        <v>0</v>
      </c>
      <c r="DR140" s="23">
        <f t="shared" si="131"/>
        <v>0</v>
      </c>
      <c r="DS140" s="23">
        <f t="shared" si="132"/>
        <v>0</v>
      </c>
      <c r="DT140" s="23">
        <f t="shared" si="133"/>
        <v>0</v>
      </c>
      <c r="DU140" s="23">
        <f t="shared" si="134"/>
        <v>0</v>
      </c>
      <c r="DV140" s="482"/>
      <c r="DW140" s="2" t="str">
        <f t="shared" si="227"/>
        <v>CHARTS &amp; GRAPHS</v>
      </c>
      <c r="DX140" s="102">
        <f>SCIENCE!AQ5</f>
        <v>0</v>
      </c>
      <c r="DY140" s="102">
        <f>SCIENCE!AQ46</f>
        <v>0</v>
      </c>
      <c r="DZ140" s="102">
        <f>SCIENCE!AQ87</f>
        <v>0</v>
      </c>
      <c r="EA140" s="102">
        <f>SCIENCE!AQ128</f>
        <v>0</v>
      </c>
      <c r="EB140" s="102">
        <f>SCIENCE!AQ169</f>
        <v>0</v>
      </c>
      <c r="EC140" s="102">
        <f>SCIENCE!AQ210</f>
        <v>0</v>
      </c>
      <c r="ED140" s="102">
        <f>SCIENCE!AQ251</f>
        <v>0</v>
      </c>
      <c r="EE140" s="102">
        <f>SCIENCE!AQ292</f>
        <v>0</v>
      </c>
      <c r="EF140" s="102">
        <f>SCIENCE!AQ333</f>
        <v>0</v>
      </c>
      <c r="EG140" s="102">
        <f>SCIENCE!AQ374</f>
        <v>0</v>
      </c>
      <c r="EH140" s="102">
        <f>SCIENCE!AQ415</f>
        <v>0</v>
      </c>
      <c r="EI140" s="102">
        <f>SCIENCE!AQ456</f>
        <v>0</v>
      </c>
      <c r="EJ140" s="102">
        <f>SCIENCE!AQ497</f>
        <v>0</v>
      </c>
      <c r="EK140" s="102">
        <f>SCIENCE!AQ538</f>
        <v>0</v>
      </c>
      <c r="EL140" s="102">
        <f>SCIENCE!AQ579</f>
        <v>0</v>
      </c>
      <c r="EM140" s="102">
        <f>SCIENCE!AQ620</f>
        <v>0</v>
      </c>
      <c r="EN140" s="102">
        <f>SCIENCE!AQ661</f>
        <v>0</v>
      </c>
      <c r="EO140" s="102">
        <f>SCIENCE!AQ702</f>
        <v>0</v>
      </c>
      <c r="EP140" s="102">
        <f>SCIENCE!AQ743</f>
        <v>0</v>
      </c>
      <c r="EQ140" s="102">
        <f>SCIENCE!AQ784</f>
        <v>0</v>
      </c>
      <c r="ER140" s="102">
        <f>SCIENCE!AQ825</f>
        <v>0</v>
      </c>
      <c r="ES140" s="102">
        <f>SCIENCE!AQ866</f>
        <v>0</v>
      </c>
      <c r="ET140" s="102">
        <f>SCIENCE!AQ907</f>
        <v>0</v>
      </c>
      <c r="FA140" s="75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5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5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26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1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4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76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39"/>
        <v>SAT Passage 4</v>
      </c>
      <c r="C141" s="43">
        <f t="shared" ref="C141:Y141" si="246">C57*C$2</f>
        <v>0</v>
      </c>
      <c r="D141" s="43">
        <f t="shared" si="246"/>
        <v>0</v>
      </c>
      <c r="E141" s="43">
        <f t="shared" si="246"/>
        <v>0</v>
      </c>
      <c r="F141" s="43">
        <f t="shared" si="246"/>
        <v>0</v>
      </c>
      <c r="G141" s="43">
        <f t="shared" si="246"/>
        <v>0</v>
      </c>
      <c r="H141" s="43">
        <f t="shared" si="246"/>
        <v>0</v>
      </c>
      <c r="I141" s="43">
        <f t="shared" si="246"/>
        <v>0</v>
      </c>
      <c r="J141" s="43">
        <f t="shared" si="246"/>
        <v>0</v>
      </c>
      <c r="K141" s="43">
        <f t="shared" si="246"/>
        <v>0</v>
      </c>
      <c r="L141" s="43">
        <f t="shared" si="246"/>
        <v>0</v>
      </c>
      <c r="M141" s="43">
        <f t="shared" si="246"/>
        <v>0</v>
      </c>
      <c r="N141" s="43">
        <f t="shared" si="246"/>
        <v>0</v>
      </c>
      <c r="O141" s="43">
        <f t="shared" si="246"/>
        <v>0</v>
      </c>
      <c r="P141" s="43">
        <f t="shared" si="246"/>
        <v>0</v>
      </c>
      <c r="Q141" s="43">
        <f t="shared" si="246"/>
        <v>0</v>
      </c>
      <c r="R141" s="43">
        <f t="shared" si="246"/>
        <v>0</v>
      </c>
      <c r="S141" s="43">
        <f t="shared" si="246"/>
        <v>0</v>
      </c>
      <c r="T141" s="43">
        <f t="shared" si="246"/>
        <v>0</v>
      </c>
      <c r="U141" s="43">
        <f t="shared" si="246"/>
        <v>0</v>
      </c>
      <c r="V141" s="43">
        <f t="shared" si="246"/>
        <v>0</v>
      </c>
      <c r="W141" s="43">
        <f t="shared" si="246"/>
        <v>0</v>
      </c>
      <c r="X141" s="43">
        <f t="shared" si="246"/>
        <v>0</v>
      </c>
      <c r="Y141" s="43">
        <f t="shared" si="246"/>
        <v>0</v>
      </c>
      <c r="Z141" s="482"/>
      <c r="AA141" t="str">
        <f t="shared" si="234"/>
        <v>Punctuation</v>
      </c>
      <c r="AB141" s="43">
        <f t="shared" ref="AB141:AX141" si="247">AB59*AB$2</f>
        <v>0</v>
      </c>
      <c r="AC141" s="43">
        <f t="shared" si="247"/>
        <v>0</v>
      </c>
      <c r="AD141" s="43">
        <f t="shared" si="247"/>
        <v>0</v>
      </c>
      <c r="AE141" s="43">
        <f t="shared" si="247"/>
        <v>0</v>
      </c>
      <c r="AF141" s="43">
        <f t="shared" si="247"/>
        <v>0</v>
      </c>
      <c r="AG141" s="43">
        <f t="shared" si="247"/>
        <v>0</v>
      </c>
      <c r="AH141" s="43">
        <f t="shared" si="247"/>
        <v>0</v>
      </c>
      <c r="AI141" s="43">
        <f t="shared" si="247"/>
        <v>0</v>
      </c>
      <c r="AJ141" s="43">
        <f t="shared" si="247"/>
        <v>0</v>
      </c>
      <c r="AK141" s="43">
        <f t="shared" si="247"/>
        <v>0</v>
      </c>
      <c r="AL141" s="43">
        <f t="shared" si="247"/>
        <v>0</v>
      </c>
      <c r="AM141" s="43">
        <f t="shared" si="247"/>
        <v>0</v>
      </c>
      <c r="AN141" s="43">
        <f t="shared" si="247"/>
        <v>0</v>
      </c>
      <c r="AO141" s="43">
        <f t="shared" si="247"/>
        <v>0</v>
      </c>
      <c r="AP141" s="43">
        <f t="shared" si="247"/>
        <v>0</v>
      </c>
      <c r="AQ141" s="43">
        <f t="shared" si="247"/>
        <v>0</v>
      </c>
      <c r="AR141" s="43">
        <f t="shared" si="247"/>
        <v>0</v>
      </c>
      <c r="AS141" s="43">
        <f t="shared" si="247"/>
        <v>0</v>
      </c>
      <c r="AT141" s="43">
        <f t="shared" si="247"/>
        <v>0</v>
      </c>
      <c r="AU141" s="43">
        <f t="shared" si="247"/>
        <v>0</v>
      </c>
      <c r="AV141" s="43">
        <f t="shared" si="247"/>
        <v>0</v>
      </c>
      <c r="AW141" s="43">
        <f t="shared" si="247"/>
        <v>0</v>
      </c>
      <c r="AX141" s="43">
        <f t="shared" si="247"/>
        <v>0</v>
      </c>
      <c r="AY141" s="482"/>
      <c r="AZ141" t="str">
        <f t="shared" si="109"/>
        <v>Dimensional Analysis</v>
      </c>
      <c r="BA141" s="23">
        <f>MATH!$DP$7</f>
        <v>0</v>
      </c>
      <c r="BB141" s="23">
        <f>MATH!$DP$88</f>
        <v>0</v>
      </c>
      <c r="BC141" s="23">
        <f>MATH!$DP$169</f>
        <v>0</v>
      </c>
      <c r="BD141" s="23">
        <f>MATH!$DP$250</f>
        <v>0</v>
      </c>
      <c r="BE141" s="23">
        <f>MATH!$DP$331</f>
        <v>0</v>
      </c>
      <c r="BF141" s="23">
        <f>MATH!$DP$412</f>
        <v>0</v>
      </c>
      <c r="BG141" s="23">
        <f>MATH!$DP$493</f>
        <v>0</v>
      </c>
      <c r="BH141" s="23">
        <f>MATH!$DP$574</f>
        <v>0</v>
      </c>
      <c r="BI141" s="23">
        <f>MATH!$DP$655</f>
        <v>0</v>
      </c>
      <c r="BJ141" s="23">
        <f>MATH!$DP$736</f>
        <v>0</v>
      </c>
      <c r="BK141" s="23">
        <f>MATH!$DP$817</f>
        <v>0</v>
      </c>
      <c r="BL141" s="23">
        <f>MATH!$DP$898</f>
        <v>0</v>
      </c>
      <c r="BM141" s="23">
        <f>MATH!$DP$979</f>
        <v>0</v>
      </c>
      <c r="BN141" s="23">
        <f>MATH!$DP$1060</f>
        <v>0</v>
      </c>
      <c r="BO141" s="23">
        <f>MATH!$DP$1141</f>
        <v>0</v>
      </c>
      <c r="BP141" s="23">
        <f>MATH!$DP$1222</f>
        <v>0</v>
      </c>
      <c r="BQ141" s="23">
        <f>MATH!$DP$1303</f>
        <v>0</v>
      </c>
      <c r="BR141" s="23">
        <f>MATH!$DP$1384</f>
        <v>0</v>
      </c>
      <c r="BS141" s="23">
        <f>MATH!$DP$1465</f>
        <v>0</v>
      </c>
      <c r="BT141" s="23">
        <f>MATH!$DP$1546</f>
        <v>0</v>
      </c>
      <c r="BU141" s="23">
        <f>MATH!$DP$1627</f>
        <v>0</v>
      </c>
      <c r="BV141" s="23">
        <f>MATH!$DP$1708</f>
        <v>0</v>
      </c>
      <c r="BW141" s="23">
        <f>MATH!$DP$1789</f>
        <v>0</v>
      </c>
      <c r="BX141" s="70"/>
      <c r="BY141" t="str">
        <f t="shared" si="110"/>
        <v>Dimensional Analysis</v>
      </c>
      <c r="BZ141" s="23">
        <f>MATH!$DP$67</f>
        <v>0</v>
      </c>
      <c r="CA141" s="23">
        <f>MATH!$DP$148</f>
        <v>0</v>
      </c>
      <c r="CB141" s="23">
        <f>MATH!$DP$229</f>
        <v>0</v>
      </c>
      <c r="CC141" s="23">
        <f>MATH!$DP$310</f>
        <v>0</v>
      </c>
      <c r="CD141" s="23">
        <f>MATH!$DP$391</f>
        <v>0</v>
      </c>
      <c r="CE141" s="23">
        <f>MATH!$DP$472</f>
        <v>0</v>
      </c>
      <c r="CF141" s="23">
        <f>MATH!$DP$553</f>
        <v>0</v>
      </c>
      <c r="CG141" s="23">
        <f>MATH!$DP$634</f>
        <v>0</v>
      </c>
      <c r="CH141" s="23">
        <f>MATH!$DP$715</f>
        <v>0</v>
      </c>
      <c r="CI141" s="23">
        <f>MATH!$DP$796</f>
        <v>0</v>
      </c>
      <c r="CJ141" s="23">
        <f>MATH!$DP$877</f>
        <v>0</v>
      </c>
      <c r="CK141" s="23">
        <f>MATH!$DP$958</f>
        <v>0</v>
      </c>
      <c r="CL141" s="23">
        <f>MATH!$DP$1039</f>
        <v>0</v>
      </c>
      <c r="CM141" s="23">
        <f>MATH!$DP$1120</f>
        <v>0</v>
      </c>
      <c r="CN141" s="23">
        <f>MATH!$DP$1201</f>
        <v>0</v>
      </c>
      <c r="CO141" s="23">
        <f>MATH!$DP$1282</f>
        <v>0</v>
      </c>
      <c r="CP141" s="23">
        <f>MATH!$DP$1363</f>
        <v>0</v>
      </c>
      <c r="CQ141" s="23">
        <f>MATH!$DP$1444</f>
        <v>0</v>
      </c>
      <c r="CR141" s="23">
        <f>MATH!$DP$1525</f>
        <v>0</v>
      </c>
      <c r="CS141" s="23">
        <f>MATH!$DP$1606</f>
        <v>0</v>
      </c>
      <c r="CT141" s="23">
        <f>MATH!$DP$1687</f>
        <v>0</v>
      </c>
      <c r="CU141" s="23">
        <f>MATH!$DP$1768</f>
        <v>0</v>
      </c>
      <c r="CV141" s="23">
        <f>MATH!$DP$1849</f>
        <v>0</v>
      </c>
      <c r="CW141" s="70"/>
      <c r="CX141" t="str">
        <f t="shared" si="111"/>
        <v>Dimensional Analysis</v>
      </c>
      <c r="CY141" s="23">
        <f t="shared" si="112"/>
        <v>0</v>
      </c>
      <c r="CZ141" s="23">
        <f t="shared" si="113"/>
        <v>0</v>
      </c>
      <c r="DA141" s="23">
        <f t="shared" si="114"/>
        <v>0</v>
      </c>
      <c r="DB141" s="23">
        <f t="shared" si="115"/>
        <v>0</v>
      </c>
      <c r="DC141" s="23">
        <f t="shared" si="116"/>
        <v>0</v>
      </c>
      <c r="DD141" s="23">
        <f t="shared" si="117"/>
        <v>0</v>
      </c>
      <c r="DE141" s="23">
        <f t="shared" si="118"/>
        <v>0</v>
      </c>
      <c r="DF141" s="23">
        <f t="shared" si="119"/>
        <v>0</v>
      </c>
      <c r="DG141" s="23">
        <f t="shared" si="120"/>
        <v>0</v>
      </c>
      <c r="DH141" s="23">
        <f t="shared" si="121"/>
        <v>0</v>
      </c>
      <c r="DI141" s="23">
        <f t="shared" si="122"/>
        <v>0</v>
      </c>
      <c r="DJ141" s="23">
        <f t="shared" si="123"/>
        <v>0</v>
      </c>
      <c r="DK141" s="23">
        <f t="shared" si="124"/>
        <v>0</v>
      </c>
      <c r="DL141" s="23">
        <f t="shared" si="125"/>
        <v>0</v>
      </c>
      <c r="DM141" s="23">
        <f t="shared" si="126"/>
        <v>0</v>
      </c>
      <c r="DN141" s="23">
        <f t="shared" si="127"/>
        <v>0</v>
      </c>
      <c r="DO141" s="23">
        <f t="shared" si="128"/>
        <v>0</v>
      </c>
      <c r="DP141" s="23">
        <f t="shared" si="129"/>
        <v>0</v>
      </c>
      <c r="DQ141" s="23">
        <f t="shared" si="130"/>
        <v>0</v>
      </c>
      <c r="DR141" s="23">
        <f t="shared" si="131"/>
        <v>0</v>
      </c>
      <c r="DS141" s="23">
        <f t="shared" si="132"/>
        <v>0</v>
      </c>
      <c r="DT141" s="23">
        <f t="shared" si="133"/>
        <v>0</v>
      </c>
      <c r="DU141" s="23">
        <f t="shared" si="134"/>
        <v>0</v>
      </c>
      <c r="DV141" s="482"/>
      <c r="DW141" s="2" t="str">
        <f t="shared" si="227"/>
        <v>EXPERIMENTS</v>
      </c>
      <c r="DX141" s="102">
        <f>SCIENCE!AR5</f>
        <v>0</v>
      </c>
      <c r="DY141" s="102">
        <f>SCIENCE!AR46</f>
        <v>0</v>
      </c>
      <c r="DZ141" s="102">
        <f>SCIENCE!AR87</f>
        <v>0</v>
      </c>
      <c r="EA141" s="102">
        <f>SCIENCE!AR128</f>
        <v>0</v>
      </c>
      <c r="EB141" s="102">
        <f>SCIENCE!AR169</f>
        <v>0</v>
      </c>
      <c r="EC141" s="102">
        <f>SCIENCE!AR210</f>
        <v>0</v>
      </c>
      <c r="ED141" s="102">
        <f>SCIENCE!AR251</f>
        <v>0</v>
      </c>
      <c r="EE141" s="102">
        <f>SCIENCE!AR292</f>
        <v>0</v>
      </c>
      <c r="EF141" s="102">
        <f>SCIENCE!AR333</f>
        <v>0</v>
      </c>
      <c r="EG141" s="102">
        <f>SCIENCE!AR374</f>
        <v>0</v>
      </c>
      <c r="EH141" s="102">
        <f>SCIENCE!AR415</f>
        <v>0</v>
      </c>
      <c r="EI141" s="102">
        <f>SCIENCE!AR456</f>
        <v>0</v>
      </c>
      <c r="EJ141" s="102">
        <f>SCIENCE!AR497</f>
        <v>0</v>
      </c>
      <c r="EK141" s="102">
        <f>SCIENCE!AR538</f>
        <v>0</v>
      </c>
      <c r="EL141" s="102">
        <f>SCIENCE!AR579</f>
        <v>0</v>
      </c>
      <c r="EM141" s="102">
        <f>SCIENCE!AR620</f>
        <v>0</v>
      </c>
      <c r="EN141" s="102">
        <f>SCIENCE!AR661</f>
        <v>0</v>
      </c>
      <c r="EO141" s="102">
        <f>SCIENCE!AR702</f>
        <v>0</v>
      </c>
      <c r="EP141" s="102">
        <f>SCIENCE!AR743</f>
        <v>0</v>
      </c>
      <c r="EQ141" s="102">
        <f>SCIENCE!AR784</f>
        <v>0</v>
      </c>
      <c r="ER141" s="102">
        <f>SCIENCE!AR825</f>
        <v>0</v>
      </c>
      <c r="ES141" s="102">
        <f>SCIENCE!AR866</f>
        <v>0</v>
      </c>
      <c r="ET141" s="102">
        <f>SCIENCE!AR907</f>
        <v>0</v>
      </c>
      <c r="FA141" s="77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5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5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27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1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4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76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39"/>
        <v>SAT Passage 5</v>
      </c>
      <c r="C142" s="43">
        <f t="shared" ref="C142:Y142" si="248">C58*C$2</f>
        <v>0</v>
      </c>
      <c r="D142" s="43">
        <f t="shared" si="248"/>
        <v>0</v>
      </c>
      <c r="E142" s="43">
        <f t="shared" si="248"/>
        <v>0</v>
      </c>
      <c r="F142" s="43">
        <f t="shared" si="248"/>
        <v>0</v>
      </c>
      <c r="G142" s="43">
        <f t="shared" si="248"/>
        <v>0</v>
      </c>
      <c r="H142" s="43">
        <f t="shared" si="248"/>
        <v>0</v>
      </c>
      <c r="I142" s="43">
        <f t="shared" si="248"/>
        <v>0</v>
      </c>
      <c r="J142" s="43">
        <f t="shared" si="248"/>
        <v>0</v>
      </c>
      <c r="K142" s="43">
        <f t="shared" si="248"/>
        <v>0</v>
      </c>
      <c r="L142" s="43">
        <f t="shared" si="248"/>
        <v>0</v>
      </c>
      <c r="M142" s="43">
        <f t="shared" si="248"/>
        <v>0</v>
      </c>
      <c r="N142" s="43">
        <f t="shared" si="248"/>
        <v>0</v>
      </c>
      <c r="O142" s="43">
        <f t="shared" si="248"/>
        <v>0</v>
      </c>
      <c r="P142" s="43">
        <f t="shared" si="248"/>
        <v>0</v>
      </c>
      <c r="Q142" s="43">
        <f t="shared" si="248"/>
        <v>0</v>
      </c>
      <c r="R142" s="43">
        <f t="shared" si="248"/>
        <v>0</v>
      </c>
      <c r="S142" s="43">
        <f t="shared" si="248"/>
        <v>0</v>
      </c>
      <c r="T142" s="43">
        <f t="shared" si="248"/>
        <v>0</v>
      </c>
      <c r="U142" s="43">
        <f t="shared" si="248"/>
        <v>0</v>
      </c>
      <c r="V142" s="43">
        <f t="shared" si="248"/>
        <v>0</v>
      </c>
      <c r="W142" s="43">
        <f t="shared" si="248"/>
        <v>0</v>
      </c>
      <c r="X142" s="43">
        <f t="shared" si="248"/>
        <v>0</v>
      </c>
      <c r="Y142" s="43">
        <f t="shared" si="248"/>
        <v>0</v>
      </c>
      <c r="Z142" s="482"/>
      <c r="AA142" t="str">
        <f t="shared" si="234"/>
        <v>Apostrophes</v>
      </c>
      <c r="AB142" s="43">
        <f t="shared" ref="AB142:AX142" si="249">AB60*AB$2</f>
        <v>0</v>
      </c>
      <c r="AC142" s="43">
        <f t="shared" si="249"/>
        <v>0</v>
      </c>
      <c r="AD142" s="43">
        <f t="shared" si="249"/>
        <v>0</v>
      </c>
      <c r="AE142" s="43">
        <f t="shared" si="249"/>
        <v>0</v>
      </c>
      <c r="AF142" s="43">
        <f t="shared" si="249"/>
        <v>0</v>
      </c>
      <c r="AG142" s="43">
        <f t="shared" si="249"/>
        <v>0</v>
      </c>
      <c r="AH142" s="43">
        <f t="shared" si="249"/>
        <v>0</v>
      </c>
      <c r="AI142" s="43">
        <f t="shared" si="249"/>
        <v>0</v>
      </c>
      <c r="AJ142" s="43">
        <f t="shared" si="249"/>
        <v>0</v>
      </c>
      <c r="AK142" s="43">
        <f t="shared" si="249"/>
        <v>0</v>
      </c>
      <c r="AL142" s="43">
        <f t="shared" si="249"/>
        <v>0</v>
      </c>
      <c r="AM142" s="43">
        <f t="shared" si="249"/>
        <v>0</v>
      </c>
      <c r="AN142" s="43">
        <f t="shared" si="249"/>
        <v>0</v>
      </c>
      <c r="AO142" s="43">
        <f t="shared" si="249"/>
        <v>0</v>
      </c>
      <c r="AP142" s="43">
        <f t="shared" si="249"/>
        <v>0</v>
      </c>
      <c r="AQ142" s="43">
        <f t="shared" si="249"/>
        <v>0</v>
      </c>
      <c r="AR142" s="43">
        <f t="shared" si="249"/>
        <v>0</v>
      </c>
      <c r="AS142" s="43">
        <f t="shared" si="249"/>
        <v>0</v>
      </c>
      <c r="AT142" s="43">
        <f t="shared" si="249"/>
        <v>0</v>
      </c>
      <c r="AU142" s="43">
        <f t="shared" si="249"/>
        <v>0</v>
      </c>
      <c r="AV142" s="43">
        <f t="shared" si="249"/>
        <v>0</v>
      </c>
      <c r="AW142" s="43">
        <f t="shared" si="249"/>
        <v>0</v>
      </c>
      <c r="AX142" s="43">
        <f t="shared" si="249"/>
        <v>0</v>
      </c>
      <c r="AY142" s="482"/>
      <c r="AZ142" t="str">
        <f t="shared" si="109"/>
        <v>Scaling</v>
      </c>
      <c r="BA142" s="23">
        <f>MATH!$DQ$7</f>
        <v>0</v>
      </c>
      <c r="BB142" s="23">
        <f>MATH!$DQ$88</f>
        <v>0</v>
      </c>
      <c r="BC142" s="23">
        <f>MATH!$DQ$169</f>
        <v>0</v>
      </c>
      <c r="BD142" s="23">
        <f>MATH!$DQ$250</f>
        <v>0</v>
      </c>
      <c r="BE142" s="23">
        <f>MATH!$DQ$331</f>
        <v>0</v>
      </c>
      <c r="BF142" s="23">
        <f>MATH!$DQ$412</f>
        <v>0</v>
      </c>
      <c r="BG142" s="23">
        <f>MATH!$DQ$493</f>
        <v>0</v>
      </c>
      <c r="BH142" s="23">
        <f>MATH!$DQ$574</f>
        <v>0</v>
      </c>
      <c r="BI142" s="23">
        <f>MATH!$DQ$655</f>
        <v>0</v>
      </c>
      <c r="BJ142" s="23">
        <f>MATH!$DQ$736</f>
        <v>0</v>
      </c>
      <c r="BK142" s="23">
        <f>MATH!$DQ$817</f>
        <v>0</v>
      </c>
      <c r="BL142" s="23">
        <f>MATH!$DQ$898</f>
        <v>0</v>
      </c>
      <c r="BM142" s="23">
        <f>MATH!$DQ$979</f>
        <v>0</v>
      </c>
      <c r="BN142" s="23">
        <f>MATH!$DQ$1060</f>
        <v>0</v>
      </c>
      <c r="BO142" s="23">
        <f>MATH!$DQ$1141</f>
        <v>0</v>
      </c>
      <c r="BP142" s="23">
        <f>MATH!$DQ$1222</f>
        <v>0</v>
      </c>
      <c r="BQ142" s="23">
        <f>MATH!$DQ$1303</f>
        <v>0</v>
      </c>
      <c r="BR142" s="23">
        <f>MATH!$DQ$1384</f>
        <v>0</v>
      </c>
      <c r="BS142" s="23">
        <f>MATH!$DQ$1465</f>
        <v>0</v>
      </c>
      <c r="BT142" s="23">
        <f>MATH!$DQ$1546</f>
        <v>0</v>
      </c>
      <c r="BU142" s="23">
        <f>MATH!$DQ$1627</f>
        <v>0</v>
      </c>
      <c r="BV142" s="23">
        <f>MATH!$DQ$1708</f>
        <v>0</v>
      </c>
      <c r="BW142" s="23">
        <f>MATH!$DQ$1789</f>
        <v>0</v>
      </c>
      <c r="BY142" t="str">
        <f t="shared" si="110"/>
        <v>Scaling</v>
      </c>
      <c r="BZ142" s="23">
        <f>MATH!$DQ$67</f>
        <v>0</v>
      </c>
      <c r="CA142" s="23">
        <f>MATH!$DQ$148</f>
        <v>0</v>
      </c>
      <c r="CB142" s="23">
        <f>MATH!$DQ$229</f>
        <v>0</v>
      </c>
      <c r="CC142" s="23">
        <f>MATH!$DQ$310</f>
        <v>0</v>
      </c>
      <c r="CD142" s="23">
        <f>MATH!$DQ$391</f>
        <v>0</v>
      </c>
      <c r="CE142" s="23">
        <f>MATH!$DQ$472</f>
        <v>0</v>
      </c>
      <c r="CF142" s="23">
        <f>MATH!$DQ$553</f>
        <v>0</v>
      </c>
      <c r="CG142" s="23">
        <f>MATH!$DQ$634</f>
        <v>0</v>
      </c>
      <c r="CH142" s="23">
        <f>MATH!$DQ$715</f>
        <v>0</v>
      </c>
      <c r="CI142" s="23">
        <f>MATH!$DQ$796</f>
        <v>0</v>
      </c>
      <c r="CJ142" s="23">
        <f>MATH!$DQ$877</f>
        <v>0</v>
      </c>
      <c r="CK142" s="23">
        <f>MATH!$DQ$958</f>
        <v>0</v>
      </c>
      <c r="CL142" s="23">
        <f>MATH!$DQ$1039</f>
        <v>0</v>
      </c>
      <c r="CM142" s="23">
        <f>MATH!$DQ$1120</f>
        <v>0</v>
      </c>
      <c r="CN142" s="23">
        <f>MATH!$DQ$1201</f>
        <v>0</v>
      </c>
      <c r="CO142" s="23">
        <f>MATH!$DQ$1282</f>
        <v>0</v>
      </c>
      <c r="CP142" s="23">
        <f>MATH!$DQ$1363</f>
        <v>0</v>
      </c>
      <c r="CQ142" s="23">
        <f>MATH!$DQ$1444</f>
        <v>0</v>
      </c>
      <c r="CR142" s="23">
        <f>MATH!$DQ$1525</f>
        <v>0</v>
      </c>
      <c r="CS142" s="23">
        <f>MATH!$DQ$1606</f>
        <v>0</v>
      </c>
      <c r="CT142" s="23">
        <f>MATH!$DQ$1687</f>
        <v>0</v>
      </c>
      <c r="CU142" s="23">
        <f>MATH!$DQ$1768</f>
        <v>0</v>
      </c>
      <c r="CV142" s="23">
        <f>MATH!$DQ$1849</f>
        <v>0</v>
      </c>
      <c r="CX142" t="str">
        <f t="shared" si="111"/>
        <v>Scaling</v>
      </c>
      <c r="CY142" s="23">
        <f t="shared" si="112"/>
        <v>0</v>
      </c>
      <c r="CZ142" s="23">
        <f t="shared" si="113"/>
        <v>0</v>
      </c>
      <c r="DA142" s="23">
        <f t="shared" si="114"/>
        <v>0</v>
      </c>
      <c r="DB142" s="23">
        <f t="shared" si="115"/>
        <v>0</v>
      </c>
      <c r="DC142" s="23">
        <f t="shared" si="116"/>
        <v>0</v>
      </c>
      <c r="DD142" s="23">
        <f t="shared" si="117"/>
        <v>0</v>
      </c>
      <c r="DE142" s="23">
        <f t="shared" si="118"/>
        <v>0</v>
      </c>
      <c r="DF142" s="23">
        <f t="shared" si="119"/>
        <v>0</v>
      </c>
      <c r="DG142" s="23">
        <f t="shared" si="120"/>
        <v>0</v>
      </c>
      <c r="DH142" s="23">
        <f t="shared" si="121"/>
        <v>0</v>
      </c>
      <c r="DI142" s="23">
        <f t="shared" si="122"/>
        <v>0</v>
      </c>
      <c r="DJ142" s="23">
        <f t="shared" si="123"/>
        <v>0</v>
      </c>
      <c r="DK142" s="23">
        <f t="shared" si="124"/>
        <v>0</v>
      </c>
      <c r="DL142" s="23">
        <f t="shared" si="125"/>
        <v>0</v>
      </c>
      <c r="DM142" s="23">
        <f t="shared" si="126"/>
        <v>0</v>
      </c>
      <c r="DN142" s="23">
        <f t="shared" si="127"/>
        <v>0</v>
      </c>
      <c r="DO142" s="23">
        <f t="shared" si="128"/>
        <v>0</v>
      </c>
      <c r="DP142" s="23">
        <f t="shared" si="129"/>
        <v>0</v>
      </c>
      <c r="DQ142" s="23">
        <f t="shared" si="130"/>
        <v>0</v>
      </c>
      <c r="DR142" s="23">
        <f t="shared" si="131"/>
        <v>0</v>
      </c>
      <c r="DS142" s="23">
        <f t="shared" si="132"/>
        <v>0</v>
      </c>
      <c r="DT142" s="23">
        <f t="shared" si="133"/>
        <v>0</v>
      </c>
      <c r="DU142" s="23">
        <f t="shared" si="134"/>
        <v>0</v>
      </c>
      <c r="DV142" s="482"/>
      <c r="DW142" s="2" t="str">
        <f t="shared" si="227"/>
        <v>Experimental Design</v>
      </c>
      <c r="DX142" s="102">
        <f>SCIENCE!AS5</f>
        <v>0</v>
      </c>
      <c r="DY142" s="102">
        <f>SCIENCE!AS46</f>
        <v>0</v>
      </c>
      <c r="DZ142" s="102">
        <f>SCIENCE!AS87</f>
        <v>0</v>
      </c>
      <c r="EA142" s="102">
        <f>SCIENCE!AS128</f>
        <v>0</v>
      </c>
      <c r="EB142" s="102">
        <f>SCIENCE!AS169</f>
        <v>0</v>
      </c>
      <c r="EC142" s="102">
        <f>SCIENCE!AS210</f>
        <v>0</v>
      </c>
      <c r="ED142" s="102">
        <f>SCIENCE!AS251</f>
        <v>0</v>
      </c>
      <c r="EE142" s="102">
        <f>SCIENCE!AS292</f>
        <v>0</v>
      </c>
      <c r="EF142" s="102">
        <f>SCIENCE!AS333</f>
        <v>0</v>
      </c>
      <c r="EG142" s="102">
        <f>SCIENCE!AS374</f>
        <v>0</v>
      </c>
      <c r="EH142" s="102">
        <f>SCIENCE!AS415</f>
        <v>0</v>
      </c>
      <c r="EI142" s="102">
        <f>SCIENCE!AS456</f>
        <v>0</v>
      </c>
      <c r="EJ142" s="102">
        <f>SCIENCE!AS497</f>
        <v>0</v>
      </c>
      <c r="EK142" s="102">
        <f>SCIENCE!AS538</f>
        <v>0</v>
      </c>
      <c r="EL142" s="102">
        <f>SCIENCE!AS579</f>
        <v>0</v>
      </c>
      <c r="EM142" s="102">
        <f>SCIENCE!AS620</f>
        <v>0</v>
      </c>
      <c r="EN142" s="102">
        <f>SCIENCE!AS661</f>
        <v>0</v>
      </c>
      <c r="EO142" s="102">
        <f>SCIENCE!AS702</f>
        <v>0</v>
      </c>
      <c r="EP142" s="102">
        <f>SCIENCE!AS743</f>
        <v>0</v>
      </c>
      <c r="EQ142" s="102">
        <f>SCIENCE!AS784</f>
        <v>0</v>
      </c>
      <c r="ER142" s="102">
        <f>SCIENCE!AS825</f>
        <v>0</v>
      </c>
      <c r="ES142" s="102">
        <f>SCIENCE!AS866</f>
        <v>0</v>
      </c>
      <c r="ET142" s="102">
        <f>SCIENCE!AS907</f>
        <v>0</v>
      </c>
      <c r="FA142" s="77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5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5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27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1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4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76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39"/>
        <v>ACT Passage 1</v>
      </c>
      <c r="C143" s="43">
        <f t="shared" ref="C143:Y143" si="250">C59*C$2</f>
        <v>0</v>
      </c>
      <c r="D143" s="43">
        <f t="shared" si="250"/>
        <v>0</v>
      </c>
      <c r="E143" s="43">
        <f t="shared" si="250"/>
        <v>0</v>
      </c>
      <c r="F143" s="43">
        <f t="shared" si="250"/>
        <v>0</v>
      </c>
      <c r="G143" s="43">
        <f t="shared" si="250"/>
        <v>0</v>
      </c>
      <c r="H143" s="43">
        <f t="shared" si="250"/>
        <v>0</v>
      </c>
      <c r="I143" s="43">
        <f t="shared" si="250"/>
        <v>0</v>
      </c>
      <c r="J143" s="43">
        <f t="shared" si="250"/>
        <v>0</v>
      </c>
      <c r="K143" s="43">
        <f t="shared" si="250"/>
        <v>0</v>
      </c>
      <c r="L143" s="43">
        <f t="shared" si="250"/>
        <v>0</v>
      </c>
      <c r="M143" s="43">
        <f t="shared" si="250"/>
        <v>0</v>
      </c>
      <c r="N143" s="43">
        <f t="shared" si="250"/>
        <v>0</v>
      </c>
      <c r="O143" s="43">
        <f t="shared" si="250"/>
        <v>0</v>
      </c>
      <c r="P143" s="43">
        <f t="shared" si="250"/>
        <v>0</v>
      </c>
      <c r="Q143" s="43">
        <f t="shared" si="250"/>
        <v>0</v>
      </c>
      <c r="R143" s="43">
        <f t="shared" si="250"/>
        <v>0</v>
      </c>
      <c r="S143" s="43">
        <f t="shared" si="250"/>
        <v>0</v>
      </c>
      <c r="T143" s="43">
        <f t="shared" si="250"/>
        <v>0</v>
      </c>
      <c r="U143" s="43">
        <f t="shared" si="250"/>
        <v>0</v>
      </c>
      <c r="V143" s="43">
        <f t="shared" si="250"/>
        <v>0</v>
      </c>
      <c r="W143" s="43">
        <f t="shared" si="250"/>
        <v>0</v>
      </c>
      <c r="X143" s="43">
        <f t="shared" si="250"/>
        <v>0</v>
      </c>
      <c r="Y143" s="43">
        <f t="shared" si="250"/>
        <v>0</v>
      </c>
      <c r="AA143" t="str">
        <f t="shared" si="234"/>
        <v>Dashes</v>
      </c>
      <c r="AB143" s="43">
        <f t="shared" ref="AB143:AX143" si="251">AB61*AB$2</f>
        <v>0</v>
      </c>
      <c r="AC143" s="43">
        <f t="shared" si="251"/>
        <v>0</v>
      </c>
      <c r="AD143" s="43">
        <f t="shared" si="251"/>
        <v>0</v>
      </c>
      <c r="AE143" s="43">
        <f t="shared" si="251"/>
        <v>0</v>
      </c>
      <c r="AF143" s="43">
        <f t="shared" si="251"/>
        <v>0</v>
      </c>
      <c r="AG143" s="43">
        <f t="shared" si="251"/>
        <v>0</v>
      </c>
      <c r="AH143" s="43">
        <f t="shared" si="251"/>
        <v>0</v>
      </c>
      <c r="AI143" s="43">
        <f t="shared" si="251"/>
        <v>0</v>
      </c>
      <c r="AJ143" s="43">
        <f t="shared" si="251"/>
        <v>0</v>
      </c>
      <c r="AK143" s="43">
        <f t="shared" si="251"/>
        <v>0</v>
      </c>
      <c r="AL143" s="43">
        <f t="shared" si="251"/>
        <v>0</v>
      </c>
      <c r="AM143" s="43">
        <f t="shared" si="251"/>
        <v>0</v>
      </c>
      <c r="AN143" s="43">
        <f t="shared" si="251"/>
        <v>0</v>
      </c>
      <c r="AO143" s="43">
        <f t="shared" si="251"/>
        <v>0</v>
      </c>
      <c r="AP143" s="43">
        <f t="shared" si="251"/>
        <v>0</v>
      </c>
      <c r="AQ143" s="43">
        <f t="shared" si="251"/>
        <v>0</v>
      </c>
      <c r="AR143" s="43">
        <f t="shared" si="251"/>
        <v>0</v>
      </c>
      <c r="AS143" s="43">
        <f t="shared" si="251"/>
        <v>0</v>
      </c>
      <c r="AT143" s="43">
        <f t="shared" si="251"/>
        <v>0</v>
      </c>
      <c r="AU143" s="43">
        <f t="shared" si="251"/>
        <v>0</v>
      </c>
      <c r="AV143" s="43">
        <f t="shared" si="251"/>
        <v>0</v>
      </c>
      <c r="AW143" s="43">
        <f t="shared" si="251"/>
        <v>0</v>
      </c>
      <c r="AX143" s="43">
        <f t="shared" si="251"/>
        <v>0</v>
      </c>
      <c r="AY143" s="482"/>
      <c r="AZ143" t="str">
        <f t="shared" si="109"/>
        <v>TRIGONOMETRY</v>
      </c>
      <c r="BA143" s="23">
        <f>MATH!$DR$7</f>
        <v>0</v>
      </c>
      <c r="BB143" s="23">
        <f>MATH!$DR$88</f>
        <v>0</v>
      </c>
      <c r="BC143" s="23">
        <f>MATH!$DR$169</f>
        <v>0</v>
      </c>
      <c r="BD143" s="23">
        <f>MATH!$DR$250</f>
        <v>0</v>
      </c>
      <c r="BE143" s="23">
        <f>MATH!$DR$331</f>
        <v>0</v>
      </c>
      <c r="BF143" s="23">
        <f>MATH!$DR$412</f>
        <v>0</v>
      </c>
      <c r="BG143" s="23">
        <f>MATH!$DR$493</f>
        <v>0</v>
      </c>
      <c r="BH143" s="23">
        <f>MATH!$DR$574</f>
        <v>0</v>
      </c>
      <c r="BI143" s="23">
        <f>MATH!$DR$655</f>
        <v>0</v>
      </c>
      <c r="BJ143" s="23">
        <f>MATH!$DR$736</f>
        <v>0</v>
      </c>
      <c r="BK143" s="23">
        <f>MATH!$DR$817</f>
        <v>0</v>
      </c>
      <c r="BL143" s="23">
        <f>MATH!$DR$898</f>
        <v>0</v>
      </c>
      <c r="BM143" s="23">
        <f>MATH!$DR$979</f>
        <v>0</v>
      </c>
      <c r="BN143" s="23">
        <f>MATH!$DR$1060</f>
        <v>0</v>
      </c>
      <c r="BO143" s="23">
        <f>MATH!$DR$1141</f>
        <v>0</v>
      </c>
      <c r="BP143" s="23">
        <f>MATH!$DR$1222</f>
        <v>0</v>
      </c>
      <c r="BQ143" s="23">
        <f>MATH!$DR$1303</f>
        <v>0</v>
      </c>
      <c r="BR143" s="23">
        <f>MATH!$DR$1384</f>
        <v>0</v>
      </c>
      <c r="BS143" s="23">
        <f>MATH!$DR$1465</f>
        <v>0</v>
      </c>
      <c r="BT143" s="23">
        <f>MATH!$DR$1546</f>
        <v>0</v>
      </c>
      <c r="BU143" s="23">
        <f>MATH!$DR$1627</f>
        <v>0</v>
      </c>
      <c r="BV143" s="23">
        <f>MATH!$DR$1708</f>
        <v>0</v>
      </c>
      <c r="BW143" s="23">
        <f>MATH!$DR$1789</f>
        <v>0</v>
      </c>
      <c r="BX143" s="482" t="s">
        <v>283</v>
      </c>
      <c r="BY143" t="str">
        <f t="shared" si="110"/>
        <v>TRIGONOMETRY</v>
      </c>
      <c r="BZ143" s="23">
        <f>MATH!$DR$67</f>
        <v>0</v>
      </c>
      <c r="CA143" s="23">
        <f>MATH!$DR$148</f>
        <v>0</v>
      </c>
      <c r="CB143" s="23">
        <f>MATH!$DR$229</f>
        <v>0</v>
      </c>
      <c r="CC143" s="23">
        <f>MATH!$DR$310</f>
        <v>0</v>
      </c>
      <c r="CD143" s="23">
        <f>MATH!$DR$391</f>
        <v>0</v>
      </c>
      <c r="CE143" s="23">
        <f>MATH!$DR$472</f>
        <v>0</v>
      </c>
      <c r="CF143" s="23">
        <f>MATH!$DR$553</f>
        <v>0</v>
      </c>
      <c r="CG143" s="23">
        <f>MATH!$DR$634</f>
        <v>0</v>
      </c>
      <c r="CH143" s="23">
        <f>MATH!$DR$715</f>
        <v>0</v>
      </c>
      <c r="CI143" s="23">
        <f>MATH!$DR$796</f>
        <v>0</v>
      </c>
      <c r="CJ143" s="23">
        <f>MATH!$DR$877</f>
        <v>0</v>
      </c>
      <c r="CK143" s="23">
        <f>MATH!$DR$958</f>
        <v>0</v>
      </c>
      <c r="CL143" s="23">
        <f>MATH!$DR$1039</f>
        <v>0</v>
      </c>
      <c r="CM143" s="23">
        <f>MATH!$DR$1120</f>
        <v>0</v>
      </c>
      <c r="CN143" s="23">
        <f>MATH!$DR$1201</f>
        <v>0</v>
      </c>
      <c r="CO143" s="23">
        <f>MATH!$DR$1282</f>
        <v>0</v>
      </c>
      <c r="CP143" s="23">
        <f>MATH!$DR$1363</f>
        <v>0</v>
      </c>
      <c r="CQ143" s="23">
        <f>MATH!$DR$1444</f>
        <v>0</v>
      </c>
      <c r="CR143" s="23">
        <f>MATH!$DR$1525</f>
        <v>0</v>
      </c>
      <c r="CS143" s="23">
        <f>MATH!$DR$1606</f>
        <v>0</v>
      </c>
      <c r="CT143" s="23">
        <f>MATH!$DR$1687</f>
        <v>0</v>
      </c>
      <c r="CU143" s="23">
        <f>MATH!$DR$1768</f>
        <v>0</v>
      </c>
      <c r="CV143" s="23">
        <f>MATH!$DR$1849</f>
        <v>0</v>
      </c>
      <c r="CW143" s="482" t="s">
        <v>283</v>
      </c>
      <c r="CX143" t="str">
        <f t="shared" si="111"/>
        <v>TRIGONOMETRY</v>
      </c>
      <c r="CY143" s="23">
        <f t="shared" si="112"/>
        <v>0</v>
      </c>
      <c r="CZ143" s="23">
        <f t="shared" si="113"/>
        <v>0</v>
      </c>
      <c r="DA143" s="23">
        <f t="shared" si="114"/>
        <v>0</v>
      </c>
      <c r="DB143" s="23">
        <f t="shared" si="115"/>
        <v>0</v>
      </c>
      <c r="DC143" s="23">
        <f t="shared" si="116"/>
        <v>0</v>
      </c>
      <c r="DD143" s="23">
        <f t="shared" si="117"/>
        <v>0</v>
      </c>
      <c r="DE143" s="23">
        <f t="shared" si="118"/>
        <v>0</v>
      </c>
      <c r="DF143" s="23">
        <f t="shared" si="119"/>
        <v>0</v>
      </c>
      <c r="DG143" s="23">
        <f t="shared" si="120"/>
        <v>0</v>
      </c>
      <c r="DH143" s="23">
        <f t="shared" si="121"/>
        <v>0</v>
      </c>
      <c r="DI143" s="23">
        <f t="shared" si="122"/>
        <v>0</v>
      </c>
      <c r="DJ143" s="23">
        <f t="shared" si="123"/>
        <v>0</v>
      </c>
      <c r="DK143" s="23">
        <f t="shared" si="124"/>
        <v>0</v>
      </c>
      <c r="DL143" s="23">
        <f t="shared" si="125"/>
        <v>0</v>
      </c>
      <c r="DM143" s="23">
        <f t="shared" si="126"/>
        <v>0</v>
      </c>
      <c r="DN143" s="23">
        <f t="shared" si="127"/>
        <v>0</v>
      </c>
      <c r="DO143" s="23">
        <f t="shared" si="128"/>
        <v>0</v>
      </c>
      <c r="DP143" s="23">
        <f t="shared" si="129"/>
        <v>0</v>
      </c>
      <c r="DQ143" s="23">
        <f t="shared" si="130"/>
        <v>0</v>
      </c>
      <c r="DR143" s="23">
        <f t="shared" si="131"/>
        <v>0</v>
      </c>
      <c r="DS143" s="23">
        <f t="shared" si="132"/>
        <v>0</v>
      </c>
      <c r="DT143" s="23">
        <f t="shared" si="133"/>
        <v>0</v>
      </c>
      <c r="DU143" s="23">
        <f t="shared" si="134"/>
        <v>0</v>
      </c>
      <c r="DV143" s="482"/>
      <c r="DW143" s="2" t="str">
        <f t="shared" si="227"/>
        <v>Hypothetical Experiment</v>
      </c>
      <c r="DX143" s="102">
        <f>SCIENCE!AT5</f>
        <v>0</v>
      </c>
      <c r="DY143" s="102">
        <f>SCIENCE!AT46</f>
        <v>0</v>
      </c>
      <c r="DZ143" s="102">
        <f>SCIENCE!AT87</f>
        <v>0</v>
      </c>
      <c r="EA143" s="102">
        <f>SCIENCE!AT128</f>
        <v>0</v>
      </c>
      <c r="EB143" s="102">
        <f>SCIENCE!AT169</f>
        <v>0</v>
      </c>
      <c r="EC143" s="102">
        <f>SCIENCE!AT210</f>
        <v>0</v>
      </c>
      <c r="ED143" s="102">
        <f>SCIENCE!AT251</f>
        <v>0</v>
      </c>
      <c r="EE143" s="102">
        <f>SCIENCE!AT292</f>
        <v>0</v>
      </c>
      <c r="EF143" s="102">
        <f>SCIENCE!AT333</f>
        <v>0</v>
      </c>
      <c r="EG143" s="102">
        <f>SCIENCE!AT374</f>
        <v>0</v>
      </c>
      <c r="EH143" s="102">
        <f>SCIENCE!AT415</f>
        <v>0</v>
      </c>
      <c r="EI143" s="102">
        <f>SCIENCE!AT456</f>
        <v>0</v>
      </c>
      <c r="EJ143" s="102">
        <f>SCIENCE!AT497</f>
        <v>0</v>
      </c>
      <c r="EK143" s="102">
        <f>SCIENCE!AT538</f>
        <v>0</v>
      </c>
      <c r="EL143" s="102">
        <f>SCIENCE!AT579</f>
        <v>0</v>
      </c>
      <c r="EM143" s="102">
        <f>SCIENCE!AT620</f>
        <v>0</v>
      </c>
      <c r="EN143" s="102">
        <f>SCIENCE!AT661</f>
        <v>0</v>
      </c>
      <c r="EO143" s="102">
        <f>SCIENCE!AT702</f>
        <v>0</v>
      </c>
      <c r="EP143" s="102">
        <f>SCIENCE!AT743</f>
        <v>0</v>
      </c>
      <c r="EQ143" s="102">
        <f>SCIENCE!AT784</f>
        <v>0</v>
      </c>
      <c r="ER143" s="102">
        <f>SCIENCE!AT825</f>
        <v>0</v>
      </c>
      <c r="ES143" s="102">
        <f>SCIENCE!AT866</f>
        <v>0</v>
      </c>
      <c r="ET143" s="102">
        <f>SCIENCE!AT907</f>
        <v>0</v>
      </c>
      <c r="FA143" s="78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28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28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29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0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1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79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39"/>
        <v>ACT Passage 2</v>
      </c>
      <c r="C144" s="43">
        <f t="shared" ref="C144:Y144" si="252">C60*C$2</f>
        <v>0</v>
      </c>
      <c r="D144" s="43">
        <f t="shared" si="252"/>
        <v>0</v>
      </c>
      <c r="E144" s="43">
        <f t="shared" si="252"/>
        <v>0</v>
      </c>
      <c r="F144" s="43">
        <f t="shared" si="252"/>
        <v>0</v>
      </c>
      <c r="G144" s="43">
        <f t="shared" si="252"/>
        <v>0</v>
      </c>
      <c r="H144" s="43">
        <f t="shared" si="252"/>
        <v>0</v>
      </c>
      <c r="I144" s="43">
        <f t="shared" si="252"/>
        <v>0</v>
      </c>
      <c r="J144" s="43">
        <f t="shared" si="252"/>
        <v>0</v>
      </c>
      <c r="K144" s="43">
        <f t="shared" si="252"/>
        <v>0</v>
      </c>
      <c r="L144" s="43">
        <f t="shared" si="252"/>
        <v>0</v>
      </c>
      <c r="M144" s="43">
        <f t="shared" si="252"/>
        <v>0</v>
      </c>
      <c r="N144" s="43">
        <f t="shared" si="252"/>
        <v>0</v>
      </c>
      <c r="O144" s="43">
        <f t="shared" si="252"/>
        <v>0</v>
      </c>
      <c r="P144" s="43">
        <f t="shared" si="252"/>
        <v>0</v>
      </c>
      <c r="Q144" s="43">
        <f t="shared" si="252"/>
        <v>0</v>
      </c>
      <c r="R144" s="43">
        <f t="shared" si="252"/>
        <v>0</v>
      </c>
      <c r="S144" s="43">
        <f t="shared" si="252"/>
        <v>0</v>
      </c>
      <c r="T144" s="43">
        <f t="shared" si="252"/>
        <v>0</v>
      </c>
      <c r="U144" s="43">
        <f t="shared" si="252"/>
        <v>0</v>
      </c>
      <c r="V144" s="43">
        <f t="shared" si="252"/>
        <v>0</v>
      </c>
      <c r="W144" s="43">
        <f t="shared" si="252"/>
        <v>0</v>
      </c>
      <c r="X144" s="43">
        <f t="shared" si="252"/>
        <v>0</v>
      </c>
      <c r="Y144" s="43">
        <f t="shared" si="252"/>
        <v>0</v>
      </c>
      <c r="AA144" t="str">
        <f t="shared" si="234"/>
        <v>Colons</v>
      </c>
      <c r="AB144" s="43">
        <f t="shared" ref="AB144:AX144" si="253">AB62*AB$2</f>
        <v>0</v>
      </c>
      <c r="AC144" s="43">
        <f t="shared" si="253"/>
        <v>0</v>
      </c>
      <c r="AD144" s="43">
        <f t="shared" si="253"/>
        <v>0</v>
      </c>
      <c r="AE144" s="43">
        <f t="shared" si="253"/>
        <v>0</v>
      </c>
      <c r="AF144" s="43">
        <f t="shared" si="253"/>
        <v>0</v>
      </c>
      <c r="AG144" s="43">
        <f t="shared" si="253"/>
        <v>0</v>
      </c>
      <c r="AH144" s="43">
        <f t="shared" si="253"/>
        <v>0</v>
      </c>
      <c r="AI144" s="43">
        <f t="shared" si="253"/>
        <v>0</v>
      </c>
      <c r="AJ144" s="43">
        <f t="shared" si="253"/>
        <v>0</v>
      </c>
      <c r="AK144" s="43">
        <f t="shared" si="253"/>
        <v>0</v>
      </c>
      <c r="AL144" s="43">
        <f t="shared" si="253"/>
        <v>0</v>
      </c>
      <c r="AM144" s="43">
        <f t="shared" si="253"/>
        <v>0</v>
      </c>
      <c r="AN144" s="43">
        <f t="shared" si="253"/>
        <v>0</v>
      </c>
      <c r="AO144" s="43">
        <f t="shared" si="253"/>
        <v>0</v>
      </c>
      <c r="AP144" s="43">
        <f t="shared" si="253"/>
        <v>0</v>
      </c>
      <c r="AQ144" s="43">
        <f t="shared" si="253"/>
        <v>0</v>
      </c>
      <c r="AR144" s="43">
        <f t="shared" si="253"/>
        <v>0</v>
      </c>
      <c r="AS144" s="43">
        <f t="shared" si="253"/>
        <v>0</v>
      </c>
      <c r="AT144" s="43">
        <f t="shared" si="253"/>
        <v>0</v>
      </c>
      <c r="AU144" s="43">
        <f t="shared" si="253"/>
        <v>0</v>
      </c>
      <c r="AV144" s="43">
        <f t="shared" si="253"/>
        <v>0</v>
      </c>
      <c r="AW144" s="43">
        <f t="shared" si="253"/>
        <v>0</v>
      </c>
      <c r="AX144" s="43">
        <f t="shared" si="253"/>
        <v>0</v>
      </c>
      <c r="AY144" s="482"/>
      <c r="AZ144" t="str">
        <f t="shared" si="109"/>
        <v>SOH-CAH-TOA</v>
      </c>
      <c r="BA144" s="23">
        <f>MATH!$DS$7</f>
        <v>0</v>
      </c>
      <c r="BB144" s="23">
        <f>MATH!$DS$88</f>
        <v>0</v>
      </c>
      <c r="BC144" s="23">
        <f>MATH!$DS$169</f>
        <v>0</v>
      </c>
      <c r="BD144" s="23">
        <f>MATH!$DS$250</f>
        <v>0</v>
      </c>
      <c r="BE144" s="23">
        <f>MATH!$DS$331</f>
        <v>0</v>
      </c>
      <c r="BF144" s="23">
        <f>MATH!$DS$412</f>
        <v>0</v>
      </c>
      <c r="BG144" s="23">
        <f>MATH!$DS$493</f>
        <v>0</v>
      </c>
      <c r="BH144" s="23">
        <f>MATH!$DS$574</f>
        <v>0</v>
      </c>
      <c r="BI144" s="23">
        <f>MATH!$DS$655</f>
        <v>0</v>
      </c>
      <c r="BJ144" s="23">
        <f>MATH!$DS$736</f>
        <v>0</v>
      </c>
      <c r="BK144" s="23">
        <f>MATH!$DS$817</f>
        <v>0</v>
      </c>
      <c r="BL144" s="23">
        <f>MATH!$DS$898</f>
        <v>0</v>
      </c>
      <c r="BM144" s="23">
        <f>MATH!$DS$979</f>
        <v>0</v>
      </c>
      <c r="BN144" s="23">
        <f>MATH!$DS$1060</f>
        <v>0</v>
      </c>
      <c r="BO144" s="23">
        <f>MATH!$DS$1141</f>
        <v>0</v>
      </c>
      <c r="BP144" s="23">
        <f>MATH!$DS$1222</f>
        <v>0</v>
      </c>
      <c r="BQ144" s="23">
        <f>MATH!$DS$1303</f>
        <v>0</v>
      </c>
      <c r="BR144" s="23">
        <f>MATH!$DS$1384</f>
        <v>0</v>
      </c>
      <c r="BS144" s="23">
        <f>MATH!$DS$1465</f>
        <v>0</v>
      </c>
      <c r="BT144" s="23">
        <f>MATH!$DS$1546</f>
        <v>0</v>
      </c>
      <c r="BU144" s="23">
        <f>MATH!$DS$1627</f>
        <v>0</v>
      </c>
      <c r="BV144" s="23">
        <f>MATH!$DS$1708</f>
        <v>0</v>
      </c>
      <c r="BW144" s="23">
        <f>MATH!$DS$1789</f>
        <v>0</v>
      </c>
      <c r="BX144" s="482"/>
      <c r="BY144" t="str">
        <f t="shared" si="110"/>
        <v>SOH-CAH-TOA</v>
      </c>
      <c r="BZ144" s="23">
        <f>MATH!$DS$67</f>
        <v>0</v>
      </c>
      <c r="CA144" s="23">
        <f>MATH!$DS$148</f>
        <v>0</v>
      </c>
      <c r="CB144" s="23">
        <f>MATH!$DS$229</f>
        <v>0</v>
      </c>
      <c r="CC144" s="23">
        <f>MATH!$DS$310</f>
        <v>0</v>
      </c>
      <c r="CD144" s="23">
        <f>MATH!$DS$391</f>
        <v>0</v>
      </c>
      <c r="CE144" s="23">
        <f>MATH!$DS$472</f>
        <v>0</v>
      </c>
      <c r="CF144" s="23">
        <f>MATH!$DS$553</f>
        <v>0</v>
      </c>
      <c r="CG144" s="23">
        <f>MATH!$DS$634</f>
        <v>0</v>
      </c>
      <c r="CH144" s="23">
        <f>MATH!$DS$715</f>
        <v>0</v>
      </c>
      <c r="CI144" s="23">
        <f>MATH!$DS$796</f>
        <v>0</v>
      </c>
      <c r="CJ144" s="23">
        <f>MATH!$DS$877</f>
        <v>0</v>
      </c>
      <c r="CK144" s="23">
        <f>MATH!$DS$958</f>
        <v>0</v>
      </c>
      <c r="CL144" s="23">
        <f>MATH!$DS$1039</f>
        <v>0</v>
      </c>
      <c r="CM144" s="23">
        <f>MATH!$DS$1120</f>
        <v>0</v>
      </c>
      <c r="CN144" s="23">
        <f>MATH!$DS$1201</f>
        <v>0</v>
      </c>
      <c r="CO144" s="23">
        <f>MATH!$DS$1282</f>
        <v>0</v>
      </c>
      <c r="CP144" s="23">
        <f>MATH!$DS$1363</f>
        <v>0</v>
      </c>
      <c r="CQ144" s="23">
        <f>MATH!$DS$1444</f>
        <v>0</v>
      </c>
      <c r="CR144" s="23">
        <f>MATH!$DS$1525</f>
        <v>0</v>
      </c>
      <c r="CS144" s="23">
        <f>MATH!$DS$1606</f>
        <v>0</v>
      </c>
      <c r="CT144" s="23">
        <f>MATH!$DS$1687</f>
        <v>0</v>
      </c>
      <c r="CU144" s="23">
        <f>MATH!$DS$1768</f>
        <v>0</v>
      </c>
      <c r="CV144" s="23">
        <f>MATH!$DS$1849</f>
        <v>0</v>
      </c>
      <c r="CW144" s="482"/>
      <c r="CX144" t="str">
        <f t="shared" si="111"/>
        <v>SOH-CAH-TOA</v>
      </c>
      <c r="CY144" s="23">
        <f t="shared" si="112"/>
        <v>0</v>
      </c>
      <c r="CZ144" s="23">
        <f t="shared" si="113"/>
        <v>0</v>
      </c>
      <c r="DA144" s="23">
        <f t="shared" si="114"/>
        <v>0</v>
      </c>
      <c r="DB144" s="23">
        <f t="shared" si="115"/>
        <v>0</v>
      </c>
      <c r="DC144" s="23">
        <f t="shared" si="116"/>
        <v>0</v>
      </c>
      <c r="DD144" s="23">
        <f t="shared" si="117"/>
        <v>0</v>
      </c>
      <c r="DE144" s="23">
        <f t="shared" si="118"/>
        <v>0</v>
      </c>
      <c r="DF144" s="23">
        <f t="shared" si="119"/>
        <v>0</v>
      </c>
      <c r="DG144" s="23">
        <f t="shared" si="120"/>
        <v>0</v>
      </c>
      <c r="DH144" s="23">
        <f t="shared" si="121"/>
        <v>0</v>
      </c>
      <c r="DI144" s="23">
        <f t="shared" si="122"/>
        <v>0</v>
      </c>
      <c r="DJ144" s="23">
        <f t="shared" si="123"/>
        <v>0</v>
      </c>
      <c r="DK144" s="23">
        <f t="shared" si="124"/>
        <v>0</v>
      </c>
      <c r="DL144" s="23">
        <f t="shared" si="125"/>
        <v>0</v>
      </c>
      <c r="DM144" s="23">
        <f t="shared" si="126"/>
        <v>0</v>
      </c>
      <c r="DN144" s="23">
        <f t="shared" si="127"/>
        <v>0</v>
      </c>
      <c r="DO144" s="23">
        <f t="shared" si="128"/>
        <v>0</v>
      </c>
      <c r="DP144" s="23">
        <f t="shared" si="129"/>
        <v>0</v>
      </c>
      <c r="DQ144" s="23">
        <f t="shared" si="130"/>
        <v>0</v>
      </c>
      <c r="DR144" s="23">
        <f t="shared" si="131"/>
        <v>0</v>
      </c>
      <c r="DS144" s="23">
        <f t="shared" si="132"/>
        <v>0</v>
      </c>
      <c r="DT144" s="23">
        <f t="shared" si="133"/>
        <v>0</v>
      </c>
      <c r="DU144" s="23">
        <f t="shared" si="134"/>
        <v>0</v>
      </c>
      <c r="DV144" s="482"/>
      <c r="DW144" s="2" t="str">
        <f t="shared" si="227"/>
        <v>Interpreting Experiment</v>
      </c>
      <c r="DX144" s="102">
        <f>SCIENCE!AU5</f>
        <v>0</v>
      </c>
      <c r="DY144" s="102">
        <f>SCIENCE!AU46</f>
        <v>0</v>
      </c>
      <c r="DZ144" s="102">
        <f>SCIENCE!AU87</f>
        <v>0</v>
      </c>
      <c r="EA144" s="102">
        <f>SCIENCE!AU128</f>
        <v>0</v>
      </c>
      <c r="EB144" s="102">
        <f>SCIENCE!AU169</f>
        <v>0</v>
      </c>
      <c r="EC144" s="102">
        <f>SCIENCE!AU210</f>
        <v>0</v>
      </c>
      <c r="ED144" s="102">
        <f>SCIENCE!AU251</f>
        <v>0</v>
      </c>
      <c r="EE144" s="102">
        <f>SCIENCE!AU292</f>
        <v>0</v>
      </c>
      <c r="EF144" s="102">
        <f>SCIENCE!AU333</f>
        <v>0</v>
      </c>
      <c r="EG144" s="102">
        <f>SCIENCE!AU374</f>
        <v>0</v>
      </c>
      <c r="EH144" s="102">
        <f>SCIENCE!AU415</f>
        <v>0</v>
      </c>
      <c r="EI144" s="102">
        <f>SCIENCE!AU456</f>
        <v>0</v>
      </c>
      <c r="EJ144" s="102">
        <f>SCIENCE!AU497</f>
        <v>0</v>
      </c>
      <c r="EK144" s="102">
        <f>SCIENCE!AU538</f>
        <v>0</v>
      </c>
      <c r="EL144" s="102">
        <f>SCIENCE!AU579</f>
        <v>0</v>
      </c>
      <c r="EM144" s="102">
        <f>SCIENCE!AU620</f>
        <v>0</v>
      </c>
      <c r="EN144" s="102">
        <f>SCIENCE!AU661</f>
        <v>0</v>
      </c>
      <c r="EO144" s="102">
        <f>SCIENCE!AU702</f>
        <v>0</v>
      </c>
      <c r="EP144" s="102">
        <f>SCIENCE!AU743</f>
        <v>0</v>
      </c>
      <c r="EQ144" s="102">
        <f>SCIENCE!AU784</f>
        <v>0</v>
      </c>
      <c r="ER144" s="102">
        <f>SCIENCE!AU825</f>
        <v>0</v>
      </c>
      <c r="ES144" s="102">
        <f>SCIENCE!AU866</f>
        <v>0</v>
      </c>
      <c r="ET144" s="102">
        <f>SCIENCE!AU907</f>
        <v>0</v>
      </c>
      <c r="FA144" s="80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1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1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2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3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4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5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39"/>
        <v>ACT Passage 3</v>
      </c>
      <c r="C145" s="43">
        <f t="shared" ref="C145:Y145" si="254">C61*C$2</f>
        <v>0</v>
      </c>
      <c r="D145" s="43">
        <f t="shared" si="254"/>
        <v>0</v>
      </c>
      <c r="E145" s="43">
        <f t="shared" si="254"/>
        <v>0</v>
      </c>
      <c r="F145" s="43">
        <f t="shared" si="254"/>
        <v>0</v>
      </c>
      <c r="G145" s="43">
        <f t="shared" si="254"/>
        <v>0</v>
      </c>
      <c r="H145" s="43">
        <f t="shared" si="254"/>
        <v>0</v>
      </c>
      <c r="I145" s="43">
        <f t="shared" si="254"/>
        <v>0</v>
      </c>
      <c r="J145" s="43">
        <f t="shared" si="254"/>
        <v>0</v>
      </c>
      <c r="K145" s="43">
        <f t="shared" si="254"/>
        <v>0</v>
      </c>
      <c r="L145" s="43">
        <f t="shared" si="254"/>
        <v>0</v>
      </c>
      <c r="M145" s="43">
        <f t="shared" si="254"/>
        <v>0</v>
      </c>
      <c r="N145" s="43">
        <f t="shared" si="254"/>
        <v>0</v>
      </c>
      <c r="O145" s="43">
        <f t="shared" si="254"/>
        <v>0</v>
      </c>
      <c r="P145" s="43">
        <f t="shared" si="254"/>
        <v>0</v>
      </c>
      <c r="Q145" s="43">
        <f t="shared" si="254"/>
        <v>0</v>
      </c>
      <c r="R145" s="43">
        <f t="shared" si="254"/>
        <v>0</v>
      </c>
      <c r="S145" s="43">
        <f t="shared" si="254"/>
        <v>0</v>
      </c>
      <c r="T145" s="43">
        <f t="shared" si="254"/>
        <v>0</v>
      </c>
      <c r="U145" s="43">
        <f t="shared" si="254"/>
        <v>0</v>
      </c>
      <c r="V145" s="43">
        <f t="shared" si="254"/>
        <v>0</v>
      </c>
      <c r="W145" s="43">
        <f t="shared" si="254"/>
        <v>0</v>
      </c>
      <c r="X145" s="43">
        <f t="shared" si="254"/>
        <v>0</v>
      </c>
      <c r="Y145" s="43">
        <f t="shared" si="254"/>
        <v>0</v>
      </c>
      <c r="AA145" t="str">
        <f t="shared" si="234"/>
        <v>Commas</v>
      </c>
      <c r="AB145" s="43">
        <f t="shared" ref="AB145:AX145" si="255">AB63*AB$2</f>
        <v>0</v>
      </c>
      <c r="AC145" s="43">
        <f t="shared" si="255"/>
        <v>0</v>
      </c>
      <c r="AD145" s="43">
        <f t="shared" si="255"/>
        <v>0</v>
      </c>
      <c r="AE145" s="43">
        <f t="shared" si="255"/>
        <v>0</v>
      </c>
      <c r="AF145" s="43">
        <f t="shared" si="255"/>
        <v>0</v>
      </c>
      <c r="AG145" s="43">
        <f t="shared" si="255"/>
        <v>0</v>
      </c>
      <c r="AH145" s="43">
        <f t="shared" si="255"/>
        <v>0</v>
      </c>
      <c r="AI145" s="43">
        <f t="shared" si="255"/>
        <v>0</v>
      </c>
      <c r="AJ145" s="43">
        <f t="shared" si="255"/>
        <v>0</v>
      </c>
      <c r="AK145" s="43">
        <f t="shared" si="255"/>
        <v>0</v>
      </c>
      <c r="AL145" s="43">
        <f t="shared" si="255"/>
        <v>0</v>
      </c>
      <c r="AM145" s="43">
        <f t="shared" si="255"/>
        <v>0</v>
      </c>
      <c r="AN145" s="43">
        <f t="shared" si="255"/>
        <v>0</v>
      </c>
      <c r="AO145" s="43">
        <f t="shared" si="255"/>
        <v>0</v>
      </c>
      <c r="AP145" s="43">
        <f t="shared" si="255"/>
        <v>0</v>
      </c>
      <c r="AQ145" s="43">
        <f t="shared" si="255"/>
        <v>0</v>
      </c>
      <c r="AR145" s="43">
        <f t="shared" si="255"/>
        <v>0</v>
      </c>
      <c r="AS145" s="43">
        <f t="shared" si="255"/>
        <v>0</v>
      </c>
      <c r="AT145" s="43">
        <f t="shared" si="255"/>
        <v>0</v>
      </c>
      <c r="AU145" s="43">
        <f t="shared" si="255"/>
        <v>0</v>
      </c>
      <c r="AV145" s="43">
        <f t="shared" si="255"/>
        <v>0</v>
      </c>
      <c r="AW145" s="43">
        <f t="shared" si="255"/>
        <v>0</v>
      </c>
      <c r="AX145" s="43">
        <f t="shared" si="255"/>
        <v>0</v>
      </c>
      <c r="AZ145" t="str">
        <f t="shared" si="109"/>
        <v>SAT First 10</v>
      </c>
      <c r="BA145" s="23">
        <f>IF(ISNUMBER(SEARCH("S",BA$4)),10,0)</f>
        <v>0</v>
      </c>
      <c r="BB145" s="23">
        <f t="shared" ref="BB145:BW146" si="256">IF(ISNUMBER(SEARCH("S",BB$4)),10,0)</f>
        <v>0</v>
      </c>
      <c r="BC145" s="23">
        <f t="shared" si="256"/>
        <v>0</v>
      </c>
      <c r="BD145" s="23">
        <f t="shared" si="256"/>
        <v>0</v>
      </c>
      <c r="BE145" s="23">
        <f t="shared" si="256"/>
        <v>0</v>
      </c>
      <c r="BF145" s="23">
        <f t="shared" si="256"/>
        <v>0</v>
      </c>
      <c r="BG145" s="23">
        <f t="shared" si="256"/>
        <v>0</v>
      </c>
      <c r="BH145" s="23">
        <f t="shared" si="256"/>
        <v>0</v>
      </c>
      <c r="BI145" s="23">
        <f t="shared" si="256"/>
        <v>0</v>
      </c>
      <c r="BJ145" s="23">
        <f t="shared" si="256"/>
        <v>0</v>
      </c>
      <c r="BK145" s="23">
        <f t="shared" si="256"/>
        <v>0</v>
      </c>
      <c r="BL145" s="23">
        <f t="shared" si="256"/>
        <v>0</v>
      </c>
      <c r="BM145" s="23">
        <f t="shared" si="256"/>
        <v>0</v>
      </c>
      <c r="BN145" s="23">
        <f t="shared" si="256"/>
        <v>0</v>
      </c>
      <c r="BO145" s="23">
        <f t="shared" si="256"/>
        <v>0</v>
      </c>
      <c r="BP145" s="23">
        <f t="shared" si="256"/>
        <v>0</v>
      </c>
      <c r="BQ145" s="23">
        <f t="shared" si="256"/>
        <v>0</v>
      </c>
      <c r="BR145" s="23">
        <f t="shared" si="256"/>
        <v>0</v>
      </c>
      <c r="BS145" s="23">
        <f t="shared" si="256"/>
        <v>0</v>
      </c>
      <c r="BT145" s="23">
        <f t="shared" si="256"/>
        <v>0</v>
      </c>
      <c r="BU145" s="23">
        <f t="shared" si="256"/>
        <v>0</v>
      </c>
      <c r="BV145" s="23">
        <f t="shared" si="256"/>
        <v>0</v>
      </c>
      <c r="BW145" s="23">
        <f t="shared" si="256"/>
        <v>0</v>
      </c>
      <c r="BX145" s="482"/>
      <c r="BY145" t="str">
        <f t="shared" si="110"/>
        <v>SAT First 10</v>
      </c>
      <c r="BZ145" s="23">
        <f>IF(ISNUMBER(SEARCH("S",BZ$4)),10,0)</f>
        <v>0</v>
      </c>
      <c r="CA145" s="23">
        <f t="shared" ref="CA145:CV146" si="257">IF(ISNUMBER(SEARCH("S",CA$4)),10,0)</f>
        <v>0</v>
      </c>
      <c r="CB145" s="23">
        <f t="shared" si="257"/>
        <v>0</v>
      </c>
      <c r="CC145" s="23">
        <f t="shared" si="257"/>
        <v>0</v>
      </c>
      <c r="CD145" s="23">
        <f t="shared" si="257"/>
        <v>0</v>
      </c>
      <c r="CE145" s="23">
        <f t="shared" si="257"/>
        <v>0</v>
      </c>
      <c r="CF145" s="23">
        <f t="shared" si="257"/>
        <v>0</v>
      </c>
      <c r="CG145" s="23">
        <f t="shared" si="257"/>
        <v>0</v>
      </c>
      <c r="CH145" s="23">
        <f t="shared" si="257"/>
        <v>0</v>
      </c>
      <c r="CI145" s="23">
        <f t="shared" si="257"/>
        <v>0</v>
      </c>
      <c r="CJ145" s="23">
        <f t="shared" si="257"/>
        <v>0</v>
      </c>
      <c r="CK145" s="23">
        <f t="shared" si="257"/>
        <v>0</v>
      </c>
      <c r="CL145" s="23">
        <f t="shared" si="257"/>
        <v>0</v>
      </c>
      <c r="CM145" s="23">
        <f t="shared" si="257"/>
        <v>0</v>
      </c>
      <c r="CN145" s="23">
        <f t="shared" si="257"/>
        <v>0</v>
      </c>
      <c r="CO145" s="23">
        <f t="shared" si="257"/>
        <v>0</v>
      </c>
      <c r="CP145" s="23">
        <f t="shared" si="257"/>
        <v>0</v>
      </c>
      <c r="CQ145" s="23">
        <f t="shared" si="257"/>
        <v>0</v>
      </c>
      <c r="CR145" s="23">
        <f t="shared" si="257"/>
        <v>0</v>
      </c>
      <c r="CS145" s="23">
        <f t="shared" si="257"/>
        <v>0</v>
      </c>
      <c r="CT145" s="23">
        <f t="shared" si="257"/>
        <v>0</v>
      </c>
      <c r="CU145" s="23">
        <f t="shared" si="257"/>
        <v>0</v>
      </c>
      <c r="CV145" s="23">
        <f t="shared" si="257"/>
        <v>0</v>
      </c>
      <c r="CW145" s="482"/>
      <c r="CX145" t="str">
        <f t="shared" si="111"/>
        <v>SAT First 10</v>
      </c>
      <c r="CY145" s="23">
        <f t="shared" si="112"/>
        <v>0</v>
      </c>
      <c r="CZ145" s="23">
        <f t="shared" si="113"/>
        <v>0</v>
      </c>
      <c r="DA145" s="23">
        <f t="shared" si="114"/>
        <v>0</v>
      </c>
      <c r="DB145" s="23">
        <f t="shared" si="115"/>
        <v>0</v>
      </c>
      <c r="DC145" s="23">
        <f t="shared" si="116"/>
        <v>0</v>
      </c>
      <c r="DD145" s="23">
        <f t="shared" si="117"/>
        <v>0</v>
      </c>
      <c r="DE145" s="23">
        <f t="shared" si="118"/>
        <v>0</v>
      </c>
      <c r="DF145" s="23">
        <f t="shared" si="119"/>
        <v>0</v>
      </c>
      <c r="DG145" s="23">
        <f t="shared" si="120"/>
        <v>0</v>
      </c>
      <c r="DH145" s="23">
        <f t="shared" si="121"/>
        <v>0</v>
      </c>
      <c r="DI145" s="23">
        <f t="shared" si="122"/>
        <v>0</v>
      </c>
      <c r="DJ145" s="23">
        <f t="shared" si="123"/>
        <v>0</v>
      </c>
      <c r="DK145" s="23">
        <f t="shared" si="124"/>
        <v>0</v>
      </c>
      <c r="DL145" s="23">
        <f t="shared" si="125"/>
        <v>0</v>
      </c>
      <c r="DM145" s="23">
        <f t="shared" si="126"/>
        <v>0</v>
      </c>
      <c r="DN145" s="23">
        <f t="shared" si="127"/>
        <v>0</v>
      </c>
      <c r="DO145" s="23">
        <f t="shared" si="128"/>
        <v>0</v>
      </c>
      <c r="DP145" s="23">
        <f t="shared" si="129"/>
        <v>0</v>
      </c>
      <c r="DQ145" s="23">
        <f t="shared" si="130"/>
        <v>0</v>
      </c>
      <c r="DR145" s="23">
        <f t="shared" si="131"/>
        <v>0</v>
      </c>
      <c r="DS145" s="23">
        <f t="shared" si="132"/>
        <v>0</v>
      </c>
      <c r="DT145" s="23">
        <f t="shared" si="133"/>
        <v>0</v>
      </c>
      <c r="DU145" s="23">
        <f t="shared" si="134"/>
        <v>0</v>
      </c>
      <c r="DV145" s="482"/>
      <c r="DW145" s="2" t="str">
        <f t="shared" si="227"/>
        <v>FIGHTING SCIENTISTS</v>
      </c>
      <c r="DX145" s="102">
        <f>SCIENCE!AV5</f>
        <v>0</v>
      </c>
      <c r="DY145" s="102">
        <f>SCIENCE!AV46</f>
        <v>0</v>
      </c>
      <c r="DZ145" s="102">
        <f>SCIENCE!AV87</f>
        <v>0</v>
      </c>
      <c r="EA145" s="102">
        <f>SCIENCE!AV128</f>
        <v>0</v>
      </c>
      <c r="EB145" s="102">
        <f>SCIENCE!AV169</f>
        <v>0</v>
      </c>
      <c r="EC145" s="102">
        <f>SCIENCE!AV210</f>
        <v>0</v>
      </c>
      <c r="ED145" s="102">
        <f>SCIENCE!AV251</f>
        <v>0</v>
      </c>
      <c r="EE145" s="102">
        <f>SCIENCE!AV292</f>
        <v>0</v>
      </c>
      <c r="EF145" s="102">
        <f>SCIENCE!AV333</f>
        <v>0</v>
      </c>
      <c r="EG145" s="102">
        <f>SCIENCE!AV374</f>
        <v>0</v>
      </c>
      <c r="EH145" s="102">
        <f>SCIENCE!AV415</f>
        <v>0</v>
      </c>
      <c r="EI145" s="102">
        <f>SCIENCE!AV456</f>
        <v>0</v>
      </c>
      <c r="EJ145" s="102">
        <f>SCIENCE!AV497</f>
        <v>0</v>
      </c>
      <c r="EK145" s="102">
        <f>SCIENCE!AV538</f>
        <v>0</v>
      </c>
      <c r="EL145" s="102">
        <f>SCIENCE!AV579</f>
        <v>0</v>
      </c>
      <c r="EM145" s="102">
        <f>SCIENCE!AV620</f>
        <v>0</v>
      </c>
      <c r="EN145" s="102">
        <f>SCIENCE!AV661</f>
        <v>0</v>
      </c>
      <c r="EO145" s="102">
        <f>SCIENCE!AV702</f>
        <v>0</v>
      </c>
      <c r="EP145" s="102">
        <f>SCIENCE!AV743</f>
        <v>0</v>
      </c>
      <c r="EQ145" s="102">
        <f>SCIENCE!AV784</f>
        <v>0</v>
      </c>
      <c r="ER145" s="102">
        <f>SCIENCE!AV825</f>
        <v>0</v>
      </c>
      <c r="ES145" s="102">
        <f>SCIENCE!AV866</f>
        <v>0</v>
      </c>
      <c r="ET145" s="102">
        <f>SCIENCE!AV907</f>
        <v>0</v>
      </c>
      <c r="FB145" s="66"/>
      <c r="FC145" s="66"/>
      <c r="FD145" s="66"/>
      <c r="FE145" s="68"/>
      <c r="FF145" s="69"/>
      <c r="FG145" s="18"/>
    </row>
    <row r="146" spans="2:163" ht="14.75" customHeight="1" x14ac:dyDescent="0.45">
      <c r="B146" t="str">
        <f t="shared" si="239"/>
        <v>ACT Passage 4</v>
      </c>
      <c r="C146" s="43">
        <f t="shared" ref="C146:Y146" si="258">C62*C$2</f>
        <v>0</v>
      </c>
      <c r="D146" s="43">
        <f t="shared" si="258"/>
        <v>0</v>
      </c>
      <c r="E146" s="43">
        <f t="shared" si="258"/>
        <v>0</v>
      </c>
      <c r="F146" s="43">
        <f t="shared" si="258"/>
        <v>0</v>
      </c>
      <c r="G146" s="43">
        <f t="shared" si="258"/>
        <v>0</v>
      </c>
      <c r="H146" s="43">
        <f t="shared" si="258"/>
        <v>0</v>
      </c>
      <c r="I146" s="43">
        <f t="shared" si="258"/>
        <v>0</v>
      </c>
      <c r="J146" s="43">
        <f t="shared" si="258"/>
        <v>0</v>
      </c>
      <c r="K146" s="43">
        <f t="shared" si="258"/>
        <v>0</v>
      </c>
      <c r="L146" s="43">
        <f t="shared" si="258"/>
        <v>0</v>
      </c>
      <c r="M146" s="43">
        <f t="shared" si="258"/>
        <v>0</v>
      </c>
      <c r="N146" s="43">
        <f t="shared" si="258"/>
        <v>0</v>
      </c>
      <c r="O146" s="43">
        <f t="shared" si="258"/>
        <v>0</v>
      </c>
      <c r="P146" s="43">
        <f t="shared" si="258"/>
        <v>0</v>
      </c>
      <c r="Q146" s="43">
        <f t="shared" si="258"/>
        <v>0</v>
      </c>
      <c r="R146" s="43">
        <f t="shared" si="258"/>
        <v>0</v>
      </c>
      <c r="S146" s="43">
        <f t="shared" si="258"/>
        <v>0</v>
      </c>
      <c r="T146" s="43">
        <f t="shared" si="258"/>
        <v>0</v>
      </c>
      <c r="U146" s="43">
        <f t="shared" si="258"/>
        <v>0</v>
      </c>
      <c r="V146" s="43">
        <f t="shared" si="258"/>
        <v>0</v>
      </c>
      <c r="W146" s="43">
        <f t="shared" si="258"/>
        <v>0</v>
      </c>
      <c r="X146" s="43">
        <f t="shared" si="258"/>
        <v>0</v>
      </c>
      <c r="Y146" s="43">
        <f t="shared" si="258"/>
        <v>0</v>
      </c>
      <c r="AA146" t="str">
        <f t="shared" si="234"/>
        <v>Semicolons</v>
      </c>
      <c r="AB146" s="43">
        <f t="shared" ref="AB146:AX146" si="259">AB64*AB$2</f>
        <v>0</v>
      </c>
      <c r="AC146" s="43">
        <f t="shared" si="259"/>
        <v>0</v>
      </c>
      <c r="AD146" s="43">
        <f t="shared" si="259"/>
        <v>0</v>
      </c>
      <c r="AE146" s="43">
        <f t="shared" si="259"/>
        <v>0</v>
      </c>
      <c r="AF146" s="43">
        <f t="shared" si="259"/>
        <v>0</v>
      </c>
      <c r="AG146" s="43">
        <f t="shared" si="259"/>
        <v>0</v>
      </c>
      <c r="AH146" s="43">
        <f t="shared" si="259"/>
        <v>0</v>
      </c>
      <c r="AI146" s="43">
        <f t="shared" si="259"/>
        <v>0</v>
      </c>
      <c r="AJ146" s="43">
        <f t="shared" si="259"/>
        <v>0</v>
      </c>
      <c r="AK146" s="43">
        <f t="shared" si="259"/>
        <v>0</v>
      </c>
      <c r="AL146" s="43">
        <f t="shared" si="259"/>
        <v>0</v>
      </c>
      <c r="AM146" s="43">
        <f t="shared" si="259"/>
        <v>0</v>
      </c>
      <c r="AN146" s="43">
        <f t="shared" si="259"/>
        <v>0</v>
      </c>
      <c r="AO146" s="43">
        <f t="shared" si="259"/>
        <v>0</v>
      </c>
      <c r="AP146" s="43">
        <f t="shared" si="259"/>
        <v>0</v>
      </c>
      <c r="AQ146" s="43">
        <f t="shared" si="259"/>
        <v>0</v>
      </c>
      <c r="AR146" s="43">
        <f t="shared" si="259"/>
        <v>0</v>
      </c>
      <c r="AS146" s="43">
        <f t="shared" si="259"/>
        <v>0</v>
      </c>
      <c r="AT146" s="43">
        <f t="shared" si="259"/>
        <v>0</v>
      </c>
      <c r="AU146" s="43">
        <f t="shared" si="259"/>
        <v>0</v>
      </c>
      <c r="AV146" s="43">
        <f t="shared" si="259"/>
        <v>0</v>
      </c>
      <c r="AW146" s="43">
        <f t="shared" si="259"/>
        <v>0</v>
      </c>
      <c r="AX146" s="43">
        <f t="shared" si="259"/>
        <v>0</v>
      </c>
      <c r="AY146" s="482" t="s">
        <v>286</v>
      </c>
      <c r="AZ146" t="str">
        <f t="shared" si="109"/>
        <v>SAT Last 10</v>
      </c>
      <c r="BA146" s="23">
        <f>IF(ISNUMBER(SEARCH("S",BA$4)),10,0)</f>
        <v>0</v>
      </c>
      <c r="BB146" s="23">
        <f t="shared" si="256"/>
        <v>0</v>
      </c>
      <c r="BC146" s="23">
        <f t="shared" si="256"/>
        <v>0</v>
      </c>
      <c r="BD146" s="23">
        <f t="shared" si="256"/>
        <v>0</v>
      </c>
      <c r="BE146" s="23">
        <f t="shared" si="256"/>
        <v>0</v>
      </c>
      <c r="BF146" s="23">
        <f t="shared" si="256"/>
        <v>0</v>
      </c>
      <c r="BG146" s="23">
        <f t="shared" si="256"/>
        <v>0</v>
      </c>
      <c r="BH146" s="23">
        <f t="shared" si="256"/>
        <v>0</v>
      </c>
      <c r="BI146" s="23">
        <f t="shared" si="256"/>
        <v>0</v>
      </c>
      <c r="BJ146" s="23">
        <f t="shared" si="256"/>
        <v>0</v>
      </c>
      <c r="BK146" s="23">
        <f t="shared" si="256"/>
        <v>0</v>
      </c>
      <c r="BL146" s="23">
        <f t="shared" si="256"/>
        <v>0</v>
      </c>
      <c r="BM146" s="23">
        <f t="shared" si="256"/>
        <v>0</v>
      </c>
      <c r="BN146" s="23">
        <f t="shared" si="256"/>
        <v>0</v>
      </c>
      <c r="BO146" s="23">
        <f t="shared" si="256"/>
        <v>0</v>
      </c>
      <c r="BP146" s="23">
        <f t="shared" si="256"/>
        <v>0</v>
      </c>
      <c r="BQ146" s="23">
        <f t="shared" si="256"/>
        <v>0</v>
      </c>
      <c r="BR146" s="23">
        <f t="shared" si="256"/>
        <v>0</v>
      </c>
      <c r="BS146" s="23">
        <f t="shared" si="256"/>
        <v>0</v>
      </c>
      <c r="BT146" s="23">
        <f t="shared" si="256"/>
        <v>0</v>
      </c>
      <c r="BU146" s="23">
        <f t="shared" si="256"/>
        <v>0</v>
      </c>
      <c r="BV146" s="23">
        <f t="shared" si="256"/>
        <v>0</v>
      </c>
      <c r="BW146" s="23">
        <f t="shared" si="256"/>
        <v>0</v>
      </c>
      <c r="BX146" s="482"/>
      <c r="BY146" t="str">
        <f t="shared" si="110"/>
        <v>SAT Last 10</v>
      </c>
      <c r="BZ146" s="23">
        <f>IF(ISNUMBER(SEARCH("S",BZ$4)),10,0)</f>
        <v>0</v>
      </c>
      <c r="CA146" s="23">
        <f t="shared" si="257"/>
        <v>0</v>
      </c>
      <c r="CB146" s="23">
        <f t="shared" si="257"/>
        <v>0</v>
      </c>
      <c r="CC146" s="23">
        <f t="shared" si="257"/>
        <v>0</v>
      </c>
      <c r="CD146" s="23">
        <f t="shared" si="257"/>
        <v>0</v>
      </c>
      <c r="CE146" s="23">
        <f t="shared" si="257"/>
        <v>0</v>
      </c>
      <c r="CF146" s="23">
        <f t="shared" si="257"/>
        <v>0</v>
      </c>
      <c r="CG146" s="23">
        <f t="shared" si="257"/>
        <v>0</v>
      </c>
      <c r="CH146" s="23">
        <f t="shared" si="257"/>
        <v>0</v>
      </c>
      <c r="CI146" s="23">
        <f t="shared" si="257"/>
        <v>0</v>
      </c>
      <c r="CJ146" s="23">
        <f t="shared" si="257"/>
        <v>0</v>
      </c>
      <c r="CK146" s="23">
        <f t="shared" si="257"/>
        <v>0</v>
      </c>
      <c r="CL146" s="23">
        <f t="shared" si="257"/>
        <v>0</v>
      </c>
      <c r="CM146" s="23">
        <f t="shared" si="257"/>
        <v>0</v>
      </c>
      <c r="CN146" s="23">
        <f t="shared" si="257"/>
        <v>0</v>
      </c>
      <c r="CO146" s="23">
        <f t="shared" si="257"/>
        <v>0</v>
      </c>
      <c r="CP146" s="23">
        <f t="shared" si="257"/>
        <v>0</v>
      </c>
      <c r="CQ146" s="23">
        <f t="shared" si="257"/>
        <v>0</v>
      </c>
      <c r="CR146" s="23">
        <f t="shared" si="257"/>
        <v>0</v>
      </c>
      <c r="CS146" s="23">
        <f t="shared" si="257"/>
        <v>0</v>
      </c>
      <c r="CT146" s="23">
        <f t="shared" si="257"/>
        <v>0</v>
      </c>
      <c r="CU146" s="23">
        <f t="shared" si="257"/>
        <v>0</v>
      </c>
      <c r="CV146" s="23">
        <f t="shared" si="257"/>
        <v>0</v>
      </c>
      <c r="CW146" s="482"/>
      <c r="CX146" t="str">
        <f t="shared" si="111"/>
        <v>SAT Last 10</v>
      </c>
      <c r="CY146" s="23">
        <f t="shared" si="112"/>
        <v>0</v>
      </c>
      <c r="CZ146" s="23">
        <f t="shared" si="113"/>
        <v>0</v>
      </c>
      <c r="DA146" s="23">
        <f t="shared" si="114"/>
        <v>0</v>
      </c>
      <c r="DB146" s="23">
        <f t="shared" si="115"/>
        <v>0</v>
      </c>
      <c r="DC146" s="23">
        <f t="shared" si="116"/>
        <v>0</v>
      </c>
      <c r="DD146" s="23">
        <f t="shared" si="117"/>
        <v>0</v>
      </c>
      <c r="DE146" s="23">
        <f t="shared" si="118"/>
        <v>0</v>
      </c>
      <c r="DF146" s="23">
        <f t="shared" si="119"/>
        <v>0</v>
      </c>
      <c r="DG146" s="23">
        <f t="shared" si="120"/>
        <v>0</v>
      </c>
      <c r="DH146" s="23">
        <f t="shared" si="121"/>
        <v>0</v>
      </c>
      <c r="DI146" s="23">
        <f t="shared" si="122"/>
        <v>0</v>
      </c>
      <c r="DJ146" s="23">
        <f t="shared" si="123"/>
        <v>0</v>
      </c>
      <c r="DK146" s="23">
        <f t="shared" si="124"/>
        <v>0</v>
      </c>
      <c r="DL146" s="23">
        <f t="shared" si="125"/>
        <v>0</v>
      </c>
      <c r="DM146" s="23">
        <f t="shared" si="126"/>
        <v>0</v>
      </c>
      <c r="DN146" s="23">
        <f t="shared" si="127"/>
        <v>0</v>
      </c>
      <c r="DO146" s="23">
        <f t="shared" si="128"/>
        <v>0</v>
      </c>
      <c r="DP146" s="23">
        <f t="shared" si="129"/>
        <v>0</v>
      </c>
      <c r="DQ146" s="23">
        <f t="shared" si="130"/>
        <v>0</v>
      </c>
      <c r="DR146" s="23">
        <f t="shared" si="131"/>
        <v>0</v>
      </c>
      <c r="DS146" s="23">
        <f t="shared" si="132"/>
        <v>0</v>
      </c>
      <c r="DT146" s="23">
        <f t="shared" si="133"/>
        <v>0</v>
      </c>
      <c r="DU146" s="23">
        <f t="shared" si="134"/>
        <v>0</v>
      </c>
      <c r="DV146" s="482"/>
      <c r="DW146" s="2" t="str">
        <f t="shared" si="227"/>
        <v>Understanding Viewpoint</v>
      </c>
      <c r="DX146" s="102">
        <f>SCIENCE!AW5</f>
        <v>0</v>
      </c>
      <c r="DY146" s="102">
        <f>SCIENCE!AW46</f>
        <v>0</v>
      </c>
      <c r="DZ146" s="102">
        <f>SCIENCE!AW87</f>
        <v>0</v>
      </c>
      <c r="EA146" s="102">
        <f>SCIENCE!AW128</f>
        <v>0</v>
      </c>
      <c r="EB146" s="102">
        <f>SCIENCE!AW169</f>
        <v>0</v>
      </c>
      <c r="EC146" s="102">
        <f>SCIENCE!AW210</f>
        <v>0</v>
      </c>
      <c r="ED146" s="102">
        <f>SCIENCE!AW251</f>
        <v>0</v>
      </c>
      <c r="EE146" s="102">
        <f>SCIENCE!AW292</f>
        <v>0</v>
      </c>
      <c r="EF146" s="102">
        <f>SCIENCE!AW333</f>
        <v>0</v>
      </c>
      <c r="EG146" s="102">
        <f>SCIENCE!AW374</f>
        <v>0</v>
      </c>
      <c r="EH146" s="102">
        <f>SCIENCE!AW415</f>
        <v>0</v>
      </c>
      <c r="EI146" s="102">
        <f>SCIENCE!AW456</f>
        <v>0</v>
      </c>
      <c r="EJ146" s="102">
        <f>SCIENCE!AW497</f>
        <v>0</v>
      </c>
      <c r="EK146" s="102">
        <f>SCIENCE!AW538</f>
        <v>0</v>
      </c>
      <c r="EL146" s="102">
        <f>SCIENCE!AW579</f>
        <v>0</v>
      </c>
      <c r="EM146" s="102">
        <f>SCIENCE!AW620</f>
        <v>0</v>
      </c>
      <c r="EN146" s="102">
        <f>SCIENCE!AW661</f>
        <v>0</v>
      </c>
      <c r="EO146" s="102">
        <f>SCIENCE!AW702</f>
        <v>0</v>
      </c>
      <c r="EP146" s="102">
        <f>SCIENCE!AW743</f>
        <v>0</v>
      </c>
      <c r="EQ146" s="102">
        <f>SCIENCE!AW784</f>
        <v>0</v>
      </c>
      <c r="ER146" s="102">
        <f>SCIENCE!AW825</f>
        <v>0</v>
      </c>
      <c r="ES146" s="102">
        <f>SCIENCE!AW866</f>
        <v>0</v>
      </c>
      <c r="ET146" s="102">
        <f>SCIENCE!AW907</f>
        <v>0</v>
      </c>
      <c r="FA146" s="16" t="s">
        <v>330</v>
      </c>
    </row>
    <row r="147" spans="2:163" ht="15" customHeight="1" x14ac:dyDescent="0.45">
      <c r="B147" t="str">
        <f t="shared" ref="B147:B148" si="260">B21</f>
        <v>Art Passages</v>
      </c>
      <c r="C147" s="43">
        <f t="shared" ref="C147:Y147" si="261">C63*C$2</f>
        <v>0</v>
      </c>
      <c r="D147" s="43">
        <f t="shared" si="261"/>
        <v>0</v>
      </c>
      <c r="E147" s="43">
        <f t="shared" si="261"/>
        <v>0</v>
      </c>
      <c r="F147" s="43">
        <f t="shared" si="261"/>
        <v>0</v>
      </c>
      <c r="G147" s="43">
        <f t="shared" si="261"/>
        <v>0</v>
      </c>
      <c r="H147" s="43">
        <f t="shared" si="261"/>
        <v>0</v>
      </c>
      <c r="I147" s="43">
        <f t="shared" si="261"/>
        <v>0</v>
      </c>
      <c r="J147" s="43">
        <f t="shared" si="261"/>
        <v>0</v>
      </c>
      <c r="K147" s="43">
        <f t="shared" si="261"/>
        <v>0</v>
      </c>
      <c r="L147" s="43">
        <f t="shared" si="261"/>
        <v>0</v>
      </c>
      <c r="M147" s="43">
        <f t="shared" si="261"/>
        <v>0</v>
      </c>
      <c r="N147" s="43">
        <f t="shared" si="261"/>
        <v>0</v>
      </c>
      <c r="O147" s="43">
        <f t="shared" si="261"/>
        <v>0</v>
      </c>
      <c r="P147" s="43">
        <f t="shared" si="261"/>
        <v>0</v>
      </c>
      <c r="Q147" s="43">
        <f t="shared" si="261"/>
        <v>0</v>
      </c>
      <c r="R147" s="43">
        <f t="shared" si="261"/>
        <v>0</v>
      </c>
      <c r="S147" s="43">
        <f t="shared" si="261"/>
        <v>0</v>
      </c>
      <c r="T147" s="43">
        <f t="shared" si="261"/>
        <v>0</v>
      </c>
      <c r="U147" s="43">
        <f t="shared" si="261"/>
        <v>0</v>
      </c>
      <c r="V147" s="43">
        <f t="shared" si="261"/>
        <v>0</v>
      </c>
      <c r="W147" s="43">
        <f t="shared" si="261"/>
        <v>0</v>
      </c>
      <c r="X147" s="43">
        <f t="shared" si="261"/>
        <v>0</v>
      </c>
      <c r="Y147" s="43">
        <f t="shared" si="261"/>
        <v>0</v>
      </c>
      <c r="AA147" t="str">
        <f t="shared" si="234"/>
        <v>End of Sentence</v>
      </c>
      <c r="AB147" s="43">
        <f t="shared" ref="AB147:AX147" si="262">AB65*AB$2</f>
        <v>0</v>
      </c>
      <c r="AC147" s="43">
        <f t="shared" si="262"/>
        <v>0</v>
      </c>
      <c r="AD147" s="43">
        <f t="shared" si="262"/>
        <v>0</v>
      </c>
      <c r="AE147" s="43">
        <f t="shared" si="262"/>
        <v>0</v>
      </c>
      <c r="AF147" s="43">
        <f t="shared" si="262"/>
        <v>0</v>
      </c>
      <c r="AG147" s="43">
        <f t="shared" si="262"/>
        <v>0</v>
      </c>
      <c r="AH147" s="43">
        <f t="shared" si="262"/>
        <v>0</v>
      </c>
      <c r="AI147" s="43">
        <f t="shared" si="262"/>
        <v>0</v>
      </c>
      <c r="AJ147" s="43">
        <f t="shared" si="262"/>
        <v>0</v>
      </c>
      <c r="AK147" s="43">
        <f t="shared" si="262"/>
        <v>0</v>
      </c>
      <c r="AL147" s="43">
        <f t="shared" si="262"/>
        <v>0</v>
      </c>
      <c r="AM147" s="43">
        <f t="shared" si="262"/>
        <v>0</v>
      </c>
      <c r="AN147" s="43">
        <f t="shared" si="262"/>
        <v>0</v>
      </c>
      <c r="AO147" s="43">
        <f t="shared" si="262"/>
        <v>0</v>
      </c>
      <c r="AP147" s="43">
        <f t="shared" si="262"/>
        <v>0</v>
      </c>
      <c r="AQ147" s="43">
        <f t="shared" si="262"/>
        <v>0</v>
      </c>
      <c r="AR147" s="43">
        <f t="shared" si="262"/>
        <v>0</v>
      </c>
      <c r="AS147" s="43">
        <f t="shared" si="262"/>
        <v>0</v>
      </c>
      <c r="AT147" s="43">
        <f t="shared" si="262"/>
        <v>0</v>
      </c>
      <c r="AU147" s="43">
        <f t="shared" si="262"/>
        <v>0</v>
      </c>
      <c r="AV147" s="43">
        <f t="shared" si="262"/>
        <v>0</v>
      </c>
      <c r="AW147" s="43">
        <f t="shared" si="262"/>
        <v>0</v>
      </c>
      <c r="AX147" s="43">
        <f t="shared" si="262"/>
        <v>0</v>
      </c>
      <c r="AY147" s="482"/>
      <c r="AZ147" t="str">
        <f t="shared" si="109"/>
        <v>SAT Rest</v>
      </c>
      <c r="BA147" s="23">
        <v>0</v>
      </c>
      <c r="BB147" s="23">
        <v>0</v>
      </c>
      <c r="BC147" s="23">
        <v>0</v>
      </c>
      <c r="BD147" s="23">
        <v>0</v>
      </c>
      <c r="BE147" s="23">
        <v>0</v>
      </c>
      <c r="BF147" s="23">
        <v>0</v>
      </c>
      <c r="BG147" s="23">
        <v>0</v>
      </c>
      <c r="BH147" s="23">
        <v>0</v>
      </c>
      <c r="BI147" s="23">
        <v>0</v>
      </c>
      <c r="BJ147" s="23">
        <v>0</v>
      </c>
      <c r="BK147" s="23">
        <v>0</v>
      </c>
      <c r="BL147" s="23">
        <v>0</v>
      </c>
      <c r="BM147" s="23">
        <v>0</v>
      </c>
      <c r="BN147" s="23">
        <v>0</v>
      </c>
      <c r="BO147" s="23">
        <v>0</v>
      </c>
      <c r="BP147" s="23">
        <v>0</v>
      </c>
      <c r="BQ147" s="23">
        <v>0</v>
      </c>
      <c r="BR147" s="23">
        <v>0</v>
      </c>
      <c r="BS147" s="23">
        <v>0</v>
      </c>
      <c r="BT147" s="23">
        <v>0</v>
      </c>
      <c r="BU147" s="23">
        <v>0</v>
      </c>
      <c r="BV147" s="23">
        <v>0</v>
      </c>
      <c r="BW147" s="23">
        <v>0</v>
      </c>
      <c r="BX147" s="482"/>
      <c r="BY147" t="str">
        <f t="shared" si="110"/>
        <v>SAT Rest</v>
      </c>
      <c r="BZ147" s="23">
        <f>IF(ISNUMBER(SEARCH("S",BZ$4)),18,0)</f>
        <v>0</v>
      </c>
      <c r="CA147" s="23">
        <f t="shared" ref="CA147:CV147" si="263">IF(ISNUMBER(SEARCH("S",CA$4)),18,0)</f>
        <v>0</v>
      </c>
      <c r="CB147" s="23">
        <f t="shared" si="263"/>
        <v>0</v>
      </c>
      <c r="CC147" s="23">
        <f t="shared" si="263"/>
        <v>0</v>
      </c>
      <c r="CD147" s="23">
        <f t="shared" si="263"/>
        <v>0</v>
      </c>
      <c r="CE147" s="23">
        <f t="shared" si="263"/>
        <v>0</v>
      </c>
      <c r="CF147" s="23">
        <f t="shared" si="263"/>
        <v>0</v>
      </c>
      <c r="CG147" s="23">
        <f t="shared" si="263"/>
        <v>0</v>
      </c>
      <c r="CH147" s="23">
        <f t="shared" si="263"/>
        <v>0</v>
      </c>
      <c r="CI147" s="23">
        <f t="shared" si="263"/>
        <v>0</v>
      </c>
      <c r="CJ147" s="23">
        <f t="shared" si="263"/>
        <v>0</v>
      </c>
      <c r="CK147" s="23">
        <f t="shared" si="263"/>
        <v>0</v>
      </c>
      <c r="CL147" s="23">
        <f t="shared" si="263"/>
        <v>0</v>
      </c>
      <c r="CM147" s="23">
        <f t="shared" si="263"/>
        <v>0</v>
      </c>
      <c r="CN147" s="23">
        <f t="shared" si="263"/>
        <v>0</v>
      </c>
      <c r="CO147" s="23">
        <f t="shared" si="263"/>
        <v>0</v>
      </c>
      <c r="CP147" s="23">
        <f t="shared" si="263"/>
        <v>0</v>
      </c>
      <c r="CQ147" s="23">
        <f t="shared" si="263"/>
        <v>0</v>
      </c>
      <c r="CR147" s="23">
        <f t="shared" si="263"/>
        <v>0</v>
      </c>
      <c r="CS147" s="23">
        <f t="shared" si="263"/>
        <v>0</v>
      </c>
      <c r="CT147" s="23">
        <f t="shared" si="263"/>
        <v>0</v>
      </c>
      <c r="CU147" s="23">
        <f t="shared" si="263"/>
        <v>0</v>
      </c>
      <c r="CV147" s="23">
        <f t="shared" si="263"/>
        <v>0</v>
      </c>
      <c r="CW147" s="482"/>
      <c r="CX147" t="str">
        <f t="shared" si="111"/>
        <v>SAT Rest</v>
      </c>
      <c r="CY147" s="23">
        <f>BA147+BZ147</f>
        <v>0</v>
      </c>
      <c r="CZ147" s="23">
        <f t="shared" si="113"/>
        <v>0</v>
      </c>
      <c r="DA147" s="23">
        <f t="shared" si="114"/>
        <v>0</v>
      </c>
      <c r="DB147" s="23">
        <f t="shared" si="115"/>
        <v>0</v>
      </c>
      <c r="DC147" s="23">
        <f t="shared" si="116"/>
        <v>0</v>
      </c>
      <c r="DD147" s="23">
        <f t="shared" si="117"/>
        <v>0</v>
      </c>
      <c r="DE147" s="23">
        <f t="shared" si="118"/>
        <v>0</v>
      </c>
      <c r="DF147" s="23">
        <f t="shared" si="119"/>
        <v>0</v>
      </c>
      <c r="DG147" s="23">
        <f t="shared" si="120"/>
        <v>0</v>
      </c>
      <c r="DH147" s="23">
        <f t="shared" si="121"/>
        <v>0</v>
      </c>
      <c r="DI147" s="23">
        <f t="shared" si="122"/>
        <v>0</v>
      </c>
      <c r="DJ147" s="23">
        <f t="shared" si="123"/>
        <v>0</v>
      </c>
      <c r="DK147" s="23">
        <f t="shared" si="124"/>
        <v>0</v>
      </c>
      <c r="DL147" s="23">
        <f t="shared" si="125"/>
        <v>0</v>
      </c>
      <c r="DM147" s="23">
        <f t="shared" si="126"/>
        <v>0</v>
      </c>
      <c r="DN147" s="23">
        <f t="shared" si="127"/>
        <v>0</v>
      </c>
      <c r="DO147" s="23">
        <f t="shared" si="128"/>
        <v>0</v>
      </c>
      <c r="DP147" s="23">
        <f t="shared" si="129"/>
        <v>0</v>
      </c>
      <c r="DQ147" s="23">
        <f t="shared" si="130"/>
        <v>0</v>
      </c>
      <c r="DR147" s="23">
        <f t="shared" si="131"/>
        <v>0</v>
      </c>
      <c r="DS147" s="23">
        <f t="shared" si="132"/>
        <v>0</v>
      </c>
      <c r="DT147" s="23">
        <f t="shared" si="133"/>
        <v>0</v>
      </c>
      <c r="DU147" s="23">
        <f t="shared" si="134"/>
        <v>0</v>
      </c>
      <c r="DV147" s="482"/>
      <c r="DW147" s="2" t="str">
        <f t="shared" si="227"/>
        <v>Comparing Viewpoints</v>
      </c>
      <c r="DX147" s="102">
        <f>SCIENCE!AX5</f>
        <v>0</v>
      </c>
      <c r="DY147" s="102">
        <f>SCIENCE!AX46</f>
        <v>0</v>
      </c>
      <c r="DZ147" s="102">
        <f>SCIENCE!AX87</f>
        <v>0</v>
      </c>
      <c r="EA147" s="102">
        <f>SCIENCE!AX128</f>
        <v>0</v>
      </c>
      <c r="EB147" s="102">
        <f>SCIENCE!AX169</f>
        <v>0</v>
      </c>
      <c r="EC147" s="102">
        <f>SCIENCE!AX210</f>
        <v>0</v>
      </c>
      <c r="ED147" s="102">
        <f>SCIENCE!AX251</f>
        <v>0</v>
      </c>
      <c r="EE147" s="102">
        <f>SCIENCE!AX292</f>
        <v>0</v>
      </c>
      <c r="EF147" s="102">
        <f>SCIENCE!AX333</f>
        <v>0</v>
      </c>
      <c r="EG147" s="102">
        <f>SCIENCE!AX374</f>
        <v>0</v>
      </c>
      <c r="EH147" s="102">
        <f>SCIENCE!AX415</f>
        <v>0</v>
      </c>
      <c r="EI147" s="102">
        <f>SCIENCE!AX456</f>
        <v>0</v>
      </c>
      <c r="EJ147" s="102">
        <f>SCIENCE!AX497</f>
        <v>0</v>
      </c>
      <c r="EK147" s="102">
        <f>SCIENCE!AX538</f>
        <v>0</v>
      </c>
      <c r="EL147" s="102">
        <f>SCIENCE!AX579</f>
        <v>0</v>
      </c>
      <c r="EM147" s="102">
        <f>SCIENCE!AX620</f>
        <v>0</v>
      </c>
      <c r="EN147" s="102">
        <f>SCIENCE!AX661</f>
        <v>0</v>
      </c>
      <c r="EO147" s="102">
        <f>SCIENCE!AX702</f>
        <v>0</v>
      </c>
      <c r="EP147" s="102">
        <f>SCIENCE!AX743</f>
        <v>0</v>
      </c>
      <c r="EQ147" s="102">
        <f>SCIENCE!AX784</f>
        <v>0</v>
      </c>
      <c r="ER147" s="102">
        <f>SCIENCE!AX825</f>
        <v>0</v>
      </c>
      <c r="ES147" s="102">
        <f>SCIENCE!AX866</f>
        <v>0</v>
      </c>
      <c r="ET147" s="102">
        <f>SCIENCE!AX907</f>
        <v>0</v>
      </c>
      <c r="FA147" s="477" t="str">
        <f>IF(INPUT!S4&lt;&gt;"",INDEX(EY3:EY25,MATCH(INPUT!S4,EX3:EX25,),0),"")</f>
        <v/>
      </c>
      <c r="FB147" s="478"/>
      <c r="FC147" s="478"/>
      <c r="FD147" s="478"/>
      <c r="FE147" s="478"/>
      <c r="FF147" s="478"/>
      <c r="FG147" s="479"/>
    </row>
    <row r="148" spans="2:163" x14ac:dyDescent="0.45">
      <c r="B148" t="str">
        <f t="shared" si="260"/>
        <v>Science Passages</v>
      </c>
      <c r="C148" s="43">
        <f t="shared" ref="C148:Y148" si="264">C64*C$2</f>
        <v>0</v>
      </c>
      <c r="D148" s="43">
        <f t="shared" si="264"/>
        <v>0</v>
      </c>
      <c r="E148" s="43">
        <f t="shared" si="264"/>
        <v>0</v>
      </c>
      <c r="F148" s="43">
        <f t="shared" si="264"/>
        <v>0</v>
      </c>
      <c r="G148" s="43">
        <f t="shared" si="264"/>
        <v>0</v>
      </c>
      <c r="H148" s="43">
        <f t="shared" si="264"/>
        <v>0</v>
      </c>
      <c r="I148" s="43">
        <f t="shared" si="264"/>
        <v>0</v>
      </c>
      <c r="J148" s="43">
        <f t="shared" si="264"/>
        <v>0</v>
      </c>
      <c r="K148" s="43">
        <f t="shared" si="264"/>
        <v>0</v>
      </c>
      <c r="L148" s="43">
        <f t="shared" si="264"/>
        <v>0</v>
      </c>
      <c r="M148" s="43">
        <f t="shared" si="264"/>
        <v>0</v>
      </c>
      <c r="N148" s="43">
        <f t="shared" si="264"/>
        <v>0</v>
      </c>
      <c r="O148" s="43">
        <f t="shared" si="264"/>
        <v>0</v>
      </c>
      <c r="P148" s="43">
        <f t="shared" si="264"/>
        <v>0</v>
      </c>
      <c r="Q148" s="43">
        <f t="shared" si="264"/>
        <v>0</v>
      </c>
      <c r="R148" s="43">
        <f t="shared" si="264"/>
        <v>0</v>
      </c>
      <c r="S148" s="43">
        <f t="shared" si="264"/>
        <v>0</v>
      </c>
      <c r="T148" s="43">
        <f t="shared" si="264"/>
        <v>0</v>
      </c>
      <c r="U148" s="43">
        <f t="shared" si="264"/>
        <v>0</v>
      </c>
      <c r="V148" s="43">
        <f t="shared" si="264"/>
        <v>0</v>
      </c>
      <c r="W148" s="43">
        <f t="shared" si="264"/>
        <v>0</v>
      </c>
      <c r="X148" s="43">
        <f t="shared" si="264"/>
        <v>0</v>
      </c>
      <c r="Y148" s="43">
        <f t="shared" si="264"/>
        <v>0</v>
      </c>
      <c r="AA148" t="str">
        <f t="shared" si="234"/>
        <v>Prepositions</v>
      </c>
      <c r="AB148" s="43">
        <f t="shared" ref="AB148:AX148" si="265">AB66*AB$2</f>
        <v>0</v>
      </c>
      <c r="AC148" s="43">
        <f t="shared" si="265"/>
        <v>0</v>
      </c>
      <c r="AD148" s="43">
        <f t="shared" si="265"/>
        <v>0</v>
      </c>
      <c r="AE148" s="43">
        <f t="shared" si="265"/>
        <v>0</v>
      </c>
      <c r="AF148" s="43">
        <f t="shared" si="265"/>
        <v>0</v>
      </c>
      <c r="AG148" s="43">
        <f t="shared" si="265"/>
        <v>0</v>
      </c>
      <c r="AH148" s="43">
        <f t="shared" si="265"/>
        <v>0</v>
      </c>
      <c r="AI148" s="43">
        <f t="shared" si="265"/>
        <v>0</v>
      </c>
      <c r="AJ148" s="43">
        <f t="shared" si="265"/>
        <v>0</v>
      </c>
      <c r="AK148" s="43">
        <f t="shared" si="265"/>
        <v>0</v>
      </c>
      <c r="AL148" s="43">
        <f t="shared" si="265"/>
        <v>0</v>
      </c>
      <c r="AM148" s="43">
        <f t="shared" si="265"/>
        <v>0</v>
      </c>
      <c r="AN148" s="43">
        <f t="shared" si="265"/>
        <v>0</v>
      </c>
      <c r="AO148" s="43">
        <f t="shared" si="265"/>
        <v>0</v>
      </c>
      <c r="AP148" s="43">
        <f t="shared" si="265"/>
        <v>0</v>
      </c>
      <c r="AQ148" s="43">
        <f t="shared" si="265"/>
        <v>0</v>
      </c>
      <c r="AR148" s="43">
        <f t="shared" si="265"/>
        <v>0</v>
      </c>
      <c r="AS148" s="43">
        <f t="shared" si="265"/>
        <v>0</v>
      </c>
      <c r="AT148" s="43">
        <f t="shared" si="265"/>
        <v>0</v>
      </c>
      <c r="AU148" s="43">
        <f t="shared" si="265"/>
        <v>0</v>
      </c>
      <c r="AV148" s="43">
        <f t="shared" si="265"/>
        <v>0</v>
      </c>
      <c r="AW148" s="43">
        <f t="shared" si="265"/>
        <v>0</v>
      </c>
      <c r="AX148" s="43">
        <f t="shared" si="265"/>
        <v>0</v>
      </c>
      <c r="AY148" s="482"/>
      <c r="AZ148" t="str">
        <f t="shared" si="109"/>
        <v>SAT Easy</v>
      </c>
      <c r="BA148" s="23">
        <f>IF(ISNUMBER(SEARCH("S",BA$4)),5,0)</f>
        <v>0</v>
      </c>
      <c r="BB148" s="23">
        <f t="shared" ref="BB148:BW148" si="266">IF(ISNUMBER(SEARCH("S",BB$4)),5,0)</f>
        <v>0</v>
      </c>
      <c r="BC148" s="23">
        <f t="shared" si="266"/>
        <v>0</v>
      </c>
      <c r="BD148" s="23">
        <f t="shared" si="266"/>
        <v>0</v>
      </c>
      <c r="BE148" s="23">
        <f t="shared" si="266"/>
        <v>0</v>
      </c>
      <c r="BF148" s="23">
        <f t="shared" si="266"/>
        <v>0</v>
      </c>
      <c r="BG148" s="23">
        <f t="shared" si="266"/>
        <v>0</v>
      </c>
      <c r="BH148" s="23">
        <f t="shared" si="266"/>
        <v>0</v>
      </c>
      <c r="BI148" s="23">
        <f t="shared" si="266"/>
        <v>0</v>
      </c>
      <c r="BJ148" s="23">
        <f t="shared" si="266"/>
        <v>0</v>
      </c>
      <c r="BK148" s="23">
        <f t="shared" si="266"/>
        <v>0</v>
      </c>
      <c r="BL148" s="23">
        <f t="shared" si="266"/>
        <v>0</v>
      </c>
      <c r="BM148" s="23">
        <f t="shared" si="266"/>
        <v>0</v>
      </c>
      <c r="BN148" s="23">
        <f t="shared" si="266"/>
        <v>0</v>
      </c>
      <c r="BO148" s="23">
        <f t="shared" si="266"/>
        <v>0</v>
      </c>
      <c r="BP148" s="23">
        <f t="shared" si="266"/>
        <v>0</v>
      </c>
      <c r="BQ148" s="23">
        <f t="shared" si="266"/>
        <v>0</v>
      </c>
      <c r="BR148" s="23">
        <f t="shared" si="266"/>
        <v>0</v>
      </c>
      <c r="BS148" s="23">
        <f t="shared" si="266"/>
        <v>0</v>
      </c>
      <c r="BT148" s="23">
        <f t="shared" si="266"/>
        <v>0</v>
      </c>
      <c r="BU148" s="23">
        <f t="shared" si="266"/>
        <v>0</v>
      </c>
      <c r="BV148" s="23">
        <f t="shared" si="266"/>
        <v>0</v>
      </c>
      <c r="BW148" s="23">
        <f t="shared" si="266"/>
        <v>0</v>
      </c>
      <c r="BX148" s="482"/>
      <c r="BY148" t="str">
        <f t="shared" si="110"/>
        <v>SAT Easy</v>
      </c>
      <c r="BZ148" s="23">
        <f>IF(ISNUMBER(SEARCH("S",BZ$4)),14,0)</f>
        <v>0</v>
      </c>
      <c r="CA148" s="23">
        <f t="shared" ref="CA148:CV148" si="267">IF(ISNUMBER(SEARCH("S",CA$4)),14,0)</f>
        <v>0</v>
      </c>
      <c r="CB148" s="23">
        <f t="shared" si="267"/>
        <v>0</v>
      </c>
      <c r="CC148" s="23">
        <f t="shared" si="267"/>
        <v>0</v>
      </c>
      <c r="CD148" s="23">
        <f t="shared" si="267"/>
        <v>0</v>
      </c>
      <c r="CE148" s="23">
        <f t="shared" si="267"/>
        <v>0</v>
      </c>
      <c r="CF148" s="23">
        <f t="shared" si="267"/>
        <v>0</v>
      </c>
      <c r="CG148" s="23">
        <f t="shared" si="267"/>
        <v>0</v>
      </c>
      <c r="CH148" s="23">
        <f t="shared" si="267"/>
        <v>0</v>
      </c>
      <c r="CI148" s="23">
        <f t="shared" si="267"/>
        <v>0</v>
      </c>
      <c r="CJ148" s="23">
        <f t="shared" si="267"/>
        <v>0</v>
      </c>
      <c r="CK148" s="23">
        <f t="shared" si="267"/>
        <v>0</v>
      </c>
      <c r="CL148" s="23">
        <f t="shared" si="267"/>
        <v>0</v>
      </c>
      <c r="CM148" s="23">
        <f t="shared" si="267"/>
        <v>0</v>
      </c>
      <c r="CN148" s="23">
        <f t="shared" si="267"/>
        <v>0</v>
      </c>
      <c r="CO148" s="23">
        <f t="shared" si="267"/>
        <v>0</v>
      </c>
      <c r="CP148" s="23">
        <f t="shared" si="267"/>
        <v>0</v>
      </c>
      <c r="CQ148" s="23">
        <f t="shared" si="267"/>
        <v>0</v>
      </c>
      <c r="CR148" s="23">
        <f t="shared" si="267"/>
        <v>0</v>
      </c>
      <c r="CS148" s="23">
        <f t="shared" si="267"/>
        <v>0</v>
      </c>
      <c r="CT148" s="23">
        <f t="shared" si="267"/>
        <v>0</v>
      </c>
      <c r="CU148" s="23">
        <f t="shared" si="267"/>
        <v>0</v>
      </c>
      <c r="CV148" s="23">
        <f t="shared" si="267"/>
        <v>0</v>
      </c>
      <c r="CW148" s="482"/>
      <c r="CX148" t="str">
        <f t="shared" si="111"/>
        <v>SAT Easy</v>
      </c>
      <c r="CY148" s="23">
        <f t="shared" si="112"/>
        <v>0</v>
      </c>
      <c r="CZ148" s="23">
        <f t="shared" si="113"/>
        <v>0</v>
      </c>
      <c r="DA148" s="23">
        <f t="shared" si="114"/>
        <v>0</v>
      </c>
      <c r="DB148" s="23">
        <f t="shared" si="115"/>
        <v>0</v>
      </c>
      <c r="DC148" s="23">
        <f t="shared" si="116"/>
        <v>0</v>
      </c>
      <c r="DD148" s="23">
        <f t="shared" si="117"/>
        <v>0</v>
      </c>
      <c r="DE148" s="23">
        <f t="shared" si="118"/>
        <v>0</v>
      </c>
      <c r="DF148" s="23">
        <f t="shared" si="119"/>
        <v>0</v>
      </c>
      <c r="DG148" s="23">
        <f t="shared" si="120"/>
        <v>0</v>
      </c>
      <c r="DH148" s="23">
        <f t="shared" si="121"/>
        <v>0</v>
      </c>
      <c r="DI148" s="23">
        <f t="shared" si="122"/>
        <v>0</v>
      </c>
      <c r="DJ148" s="23">
        <f t="shared" si="123"/>
        <v>0</v>
      </c>
      <c r="DK148" s="23">
        <f t="shared" si="124"/>
        <v>0</v>
      </c>
      <c r="DL148" s="23">
        <f t="shared" si="125"/>
        <v>0</v>
      </c>
      <c r="DM148" s="23">
        <f t="shared" si="126"/>
        <v>0</v>
      </c>
      <c r="DN148" s="23">
        <f t="shared" si="127"/>
        <v>0</v>
      </c>
      <c r="DO148" s="23">
        <f t="shared" si="128"/>
        <v>0</v>
      </c>
      <c r="DP148" s="23">
        <f t="shared" si="129"/>
        <v>0</v>
      </c>
      <c r="DQ148" s="23">
        <f t="shared" si="130"/>
        <v>0</v>
      </c>
      <c r="DR148" s="23">
        <f t="shared" si="131"/>
        <v>0</v>
      </c>
      <c r="DS148" s="23">
        <f t="shared" si="132"/>
        <v>0</v>
      </c>
      <c r="DT148" s="23">
        <f t="shared" si="133"/>
        <v>0</v>
      </c>
      <c r="DU148" s="23">
        <f t="shared" si="134"/>
        <v>0</v>
      </c>
      <c r="DV148" s="482"/>
      <c r="FA148" s="30"/>
      <c r="FB148" s="458" t="s">
        <v>240</v>
      </c>
      <c r="FC148" s="459"/>
      <c r="FD148" s="460"/>
      <c r="FE148" s="480" t="s">
        <v>242</v>
      </c>
      <c r="FF148" s="481"/>
      <c r="FG148" s="30" t="s">
        <v>254</v>
      </c>
    </row>
    <row r="149" spans="2:163" x14ac:dyDescent="0.45">
      <c r="B149" t="str">
        <f t="shared" ref="B149:B178" si="268">B23</f>
        <v>I Spy</v>
      </c>
      <c r="C149" s="43">
        <f t="shared" ref="C149:Y149" si="269">C65*C$2</f>
        <v>0</v>
      </c>
      <c r="D149" s="43">
        <f t="shared" si="269"/>
        <v>0</v>
      </c>
      <c r="E149" s="43">
        <f t="shared" si="269"/>
        <v>0</v>
      </c>
      <c r="F149" s="43">
        <f t="shared" si="269"/>
        <v>0</v>
      </c>
      <c r="G149" s="43">
        <f t="shared" si="269"/>
        <v>0</v>
      </c>
      <c r="H149" s="43">
        <f t="shared" si="269"/>
        <v>0</v>
      </c>
      <c r="I149" s="43">
        <f t="shared" si="269"/>
        <v>0</v>
      </c>
      <c r="J149" s="43">
        <f t="shared" si="269"/>
        <v>0</v>
      </c>
      <c r="K149" s="43">
        <f t="shared" si="269"/>
        <v>0</v>
      </c>
      <c r="L149" s="43">
        <f t="shared" si="269"/>
        <v>0</v>
      </c>
      <c r="M149" s="43">
        <f t="shared" si="269"/>
        <v>0</v>
      </c>
      <c r="N149" s="43">
        <f t="shared" si="269"/>
        <v>0</v>
      </c>
      <c r="O149" s="43">
        <f t="shared" si="269"/>
        <v>0</v>
      </c>
      <c r="P149" s="43">
        <f t="shared" si="269"/>
        <v>0</v>
      </c>
      <c r="Q149" s="43">
        <f t="shared" si="269"/>
        <v>0</v>
      </c>
      <c r="R149" s="43">
        <f t="shared" si="269"/>
        <v>0</v>
      </c>
      <c r="S149" s="43">
        <f t="shared" si="269"/>
        <v>0</v>
      </c>
      <c r="T149" s="43">
        <f t="shared" si="269"/>
        <v>0</v>
      </c>
      <c r="U149" s="43">
        <f t="shared" si="269"/>
        <v>0</v>
      </c>
      <c r="V149" s="43">
        <f t="shared" si="269"/>
        <v>0</v>
      </c>
      <c r="W149" s="43">
        <f t="shared" si="269"/>
        <v>0</v>
      </c>
      <c r="X149" s="43">
        <f t="shared" si="269"/>
        <v>0</v>
      </c>
      <c r="Y149" s="43">
        <f t="shared" si="269"/>
        <v>0</v>
      </c>
      <c r="AA149" t="str">
        <f t="shared" si="234"/>
        <v>Tense Agreement</v>
      </c>
      <c r="AB149" s="43">
        <f t="shared" ref="AB149:AX149" si="270">AB67*AB$2</f>
        <v>0</v>
      </c>
      <c r="AC149" s="43">
        <f t="shared" si="270"/>
        <v>0</v>
      </c>
      <c r="AD149" s="43">
        <f t="shared" si="270"/>
        <v>0</v>
      </c>
      <c r="AE149" s="43">
        <f t="shared" si="270"/>
        <v>0</v>
      </c>
      <c r="AF149" s="43">
        <f t="shared" si="270"/>
        <v>0</v>
      </c>
      <c r="AG149" s="43">
        <f t="shared" si="270"/>
        <v>0</v>
      </c>
      <c r="AH149" s="43">
        <f t="shared" si="270"/>
        <v>0</v>
      </c>
      <c r="AI149" s="43">
        <f t="shared" si="270"/>
        <v>0</v>
      </c>
      <c r="AJ149" s="43">
        <f t="shared" si="270"/>
        <v>0</v>
      </c>
      <c r="AK149" s="43">
        <f t="shared" si="270"/>
        <v>0</v>
      </c>
      <c r="AL149" s="43">
        <f t="shared" si="270"/>
        <v>0</v>
      </c>
      <c r="AM149" s="43">
        <f t="shared" si="270"/>
        <v>0</v>
      </c>
      <c r="AN149" s="43">
        <f t="shared" si="270"/>
        <v>0</v>
      </c>
      <c r="AO149" s="43">
        <f t="shared" si="270"/>
        <v>0</v>
      </c>
      <c r="AP149" s="43">
        <f t="shared" si="270"/>
        <v>0</v>
      </c>
      <c r="AQ149" s="43">
        <f t="shared" si="270"/>
        <v>0</v>
      </c>
      <c r="AR149" s="43">
        <f t="shared" si="270"/>
        <v>0</v>
      </c>
      <c r="AS149" s="43">
        <f t="shared" si="270"/>
        <v>0</v>
      </c>
      <c r="AT149" s="43">
        <f t="shared" si="270"/>
        <v>0</v>
      </c>
      <c r="AU149" s="43">
        <f t="shared" si="270"/>
        <v>0</v>
      </c>
      <c r="AV149" s="43">
        <f t="shared" si="270"/>
        <v>0</v>
      </c>
      <c r="AW149" s="43">
        <f t="shared" si="270"/>
        <v>0</v>
      </c>
      <c r="AX149" s="43">
        <f t="shared" si="270"/>
        <v>0</v>
      </c>
      <c r="AY149" s="482"/>
      <c r="AZ149" t="str">
        <f t="shared" si="109"/>
        <v>SAT Medium</v>
      </c>
      <c r="BA149" s="23">
        <f>IF(ISNUMBER(SEARCH("S",BA$4)),7,0)</f>
        <v>0</v>
      </c>
      <c r="BB149" s="23">
        <f t="shared" ref="BB149:BW149" si="271">IF(ISNUMBER(SEARCH("S",BB$4)),7,0)</f>
        <v>0</v>
      </c>
      <c r="BC149" s="23">
        <f t="shared" si="271"/>
        <v>0</v>
      </c>
      <c r="BD149" s="23">
        <f t="shared" si="271"/>
        <v>0</v>
      </c>
      <c r="BE149" s="23">
        <f t="shared" si="271"/>
        <v>0</v>
      </c>
      <c r="BF149" s="23">
        <f t="shared" si="271"/>
        <v>0</v>
      </c>
      <c r="BG149" s="23">
        <f t="shared" si="271"/>
        <v>0</v>
      </c>
      <c r="BH149" s="23">
        <f t="shared" si="271"/>
        <v>0</v>
      </c>
      <c r="BI149" s="23">
        <f t="shared" si="271"/>
        <v>0</v>
      </c>
      <c r="BJ149" s="23">
        <f t="shared" si="271"/>
        <v>0</v>
      </c>
      <c r="BK149" s="23">
        <f t="shared" si="271"/>
        <v>0</v>
      </c>
      <c r="BL149" s="23">
        <f t="shared" si="271"/>
        <v>0</v>
      </c>
      <c r="BM149" s="23">
        <f t="shared" si="271"/>
        <v>0</v>
      </c>
      <c r="BN149" s="23">
        <f t="shared" si="271"/>
        <v>0</v>
      </c>
      <c r="BO149" s="23">
        <f t="shared" si="271"/>
        <v>0</v>
      </c>
      <c r="BP149" s="23">
        <f t="shared" si="271"/>
        <v>0</v>
      </c>
      <c r="BQ149" s="23">
        <f t="shared" si="271"/>
        <v>0</v>
      </c>
      <c r="BR149" s="23">
        <f t="shared" si="271"/>
        <v>0</v>
      </c>
      <c r="BS149" s="23">
        <f t="shared" si="271"/>
        <v>0</v>
      </c>
      <c r="BT149" s="23">
        <f t="shared" si="271"/>
        <v>0</v>
      </c>
      <c r="BU149" s="23">
        <f t="shared" si="271"/>
        <v>0</v>
      </c>
      <c r="BV149" s="23">
        <f t="shared" si="271"/>
        <v>0</v>
      </c>
      <c r="BW149" s="23">
        <f t="shared" si="271"/>
        <v>0</v>
      </c>
      <c r="BX149" s="482"/>
      <c r="BY149" t="str">
        <f t="shared" si="110"/>
        <v>SAT Medium</v>
      </c>
      <c r="BZ149" s="23">
        <f>IF(ISNUMBER(SEARCH("S",BZ$4)),10,0)</f>
        <v>0</v>
      </c>
      <c r="CA149" s="23">
        <f t="shared" ref="CA149:CV149" si="272">IF(ISNUMBER(SEARCH("S",CA$4)),10,0)</f>
        <v>0</v>
      </c>
      <c r="CB149" s="23">
        <f t="shared" si="272"/>
        <v>0</v>
      </c>
      <c r="CC149" s="23">
        <f t="shared" si="272"/>
        <v>0</v>
      </c>
      <c r="CD149" s="23">
        <f t="shared" si="272"/>
        <v>0</v>
      </c>
      <c r="CE149" s="23">
        <f t="shared" si="272"/>
        <v>0</v>
      </c>
      <c r="CF149" s="23">
        <f t="shared" si="272"/>
        <v>0</v>
      </c>
      <c r="CG149" s="23">
        <f t="shared" si="272"/>
        <v>0</v>
      </c>
      <c r="CH149" s="23">
        <f t="shared" si="272"/>
        <v>0</v>
      </c>
      <c r="CI149" s="23">
        <f t="shared" si="272"/>
        <v>0</v>
      </c>
      <c r="CJ149" s="23">
        <f t="shared" si="272"/>
        <v>0</v>
      </c>
      <c r="CK149" s="23">
        <f t="shared" si="272"/>
        <v>0</v>
      </c>
      <c r="CL149" s="23">
        <f t="shared" si="272"/>
        <v>0</v>
      </c>
      <c r="CM149" s="23">
        <f t="shared" si="272"/>
        <v>0</v>
      </c>
      <c r="CN149" s="23">
        <f t="shared" si="272"/>
        <v>0</v>
      </c>
      <c r="CO149" s="23">
        <f t="shared" si="272"/>
        <v>0</v>
      </c>
      <c r="CP149" s="23">
        <f t="shared" si="272"/>
        <v>0</v>
      </c>
      <c r="CQ149" s="23">
        <f t="shared" si="272"/>
        <v>0</v>
      </c>
      <c r="CR149" s="23">
        <f t="shared" si="272"/>
        <v>0</v>
      </c>
      <c r="CS149" s="23">
        <f t="shared" si="272"/>
        <v>0</v>
      </c>
      <c r="CT149" s="23">
        <f t="shared" si="272"/>
        <v>0</v>
      </c>
      <c r="CU149" s="23">
        <f t="shared" si="272"/>
        <v>0</v>
      </c>
      <c r="CV149" s="23">
        <f t="shared" si="272"/>
        <v>0</v>
      </c>
      <c r="CW149" s="482"/>
      <c r="CX149" t="str">
        <f t="shared" si="111"/>
        <v>SAT Medium</v>
      </c>
      <c r="CY149" s="23">
        <f t="shared" si="112"/>
        <v>0</v>
      </c>
      <c r="CZ149" s="23">
        <f t="shared" si="113"/>
        <v>0</v>
      </c>
      <c r="DA149" s="23">
        <f t="shared" si="114"/>
        <v>0</v>
      </c>
      <c r="DB149" s="23">
        <f t="shared" si="115"/>
        <v>0</v>
      </c>
      <c r="DC149" s="23">
        <f t="shared" si="116"/>
        <v>0</v>
      </c>
      <c r="DD149" s="23">
        <f t="shared" si="117"/>
        <v>0</v>
      </c>
      <c r="DE149" s="23">
        <f t="shared" si="118"/>
        <v>0</v>
      </c>
      <c r="DF149" s="23">
        <f t="shared" si="119"/>
        <v>0</v>
      </c>
      <c r="DG149" s="23">
        <f t="shared" si="120"/>
        <v>0</v>
      </c>
      <c r="DH149" s="23">
        <f t="shared" si="121"/>
        <v>0</v>
      </c>
      <c r="DI149" s="23">
        <f t="shared" si="122"/>
        <v>0</v>
      </c>
      <c r="DJ149" s="23">
        <f t="shared" si="123"/>
        <v>0</v>
      </c>
      <c r="DK149" s="23">
        <f t="shared" si="124"/>
        <v>0</v>
      </c>
      <c r="DL149" s="23">
        <f t="shared" si="125"/>
        <v>0</v>
      </c>
      <c r="DM149" s="23">
        <f t="shared" si="126"/>
        <v>0</v>
      </c>
      <c r="DN149" s="23">
        <f t="shared" si="127"/>
        <v>0</v>
      </c>
      <c r="DO149" s="23">
        <f t="shared" si="128"/>
        <v>0</v>
      </c>
      <c r="DP149" s="23">
        <f t="shared" si="129"/>
        <v>0</v>
      </c>
      <c r="DQ149" s="23">
        <f t="shared" si="130"/>
        <v>0</v>
      </c>
      <c r="DR149" s="23">
        <f t="shared" si="131"/>
        <v>0</v>
      </c>
      <c r="DS149" s="23">
        <f t="shared" si="132"/>
        <v>0</v>
      </c>
      <c r="DT149" s="23">
        <f t="shared" si="133"/>
        <v>0</v>
      </c>
      <c r="DU149" s="23">
        <f t="shared" si="134"/>
        <v>0</v>
      </c>
      <c r="DV149" s="482"/>
      <c r="DW149" s="42" t="str">
        <f>DW5</f>
        <v>Total Q</v>
      </c>
      <c r="DX149" s="43">
        <f>IF(DX$5&lt;&gt;"",DX$5*DX$2,0)</f>
        <v>0</v>
      </c>
      <c r="DY149" s="43">
        <f t="shared" ref="DY149:ET149" si="273">IF(DY$5&lt;&gt;"",DY$5*DY$2,0)</f>
        <v>0</v>
      </c>
      <c r="DZ149" s="43">
        <f t="shared" si="273"/>
        <v>0</v>
      </c>
      <c r="EA149" s="43">
        <f t="shared" si="273"/>
        <v>0</v>
      </c>
      <c r="EB149" s="43">
        <f t="shared" si="273"/>
        <v>0</v>
      </c>
      <c r="EC149" s="43">
        <f t="shared" si="273"/>
        <v>0</v>
      </c>
      <c r="ED149" s="43">
        <f t="shared" si="273"/>
        <v>0</v>
      </c>
      <c r="EE149" s="43">
        <f t="shared" si="273"/>
        <v>0</v>
      </c>
      <c r="EF149" s="43">
        <f t="shared" si="273"/>
        <v>0</v>
      </c>
      <c r="EG149" s="43">
        <f t="shared" si="273"/>
        <v>0</v>
      </c>
      <c r="EH149" s="43">
        <f t="shared" si="273"/>
        <v>0</v>
      </c>
      <c r="EI149" s="43">
        <f t="shared" si="273"/>
        <v>0</v>
      </c>
      <c r="EJ149" s="43">
        <f t="shared" si="273"/>
        <v>0</v>
      </c>
      <c r="EK149" s="43">
        <f t="shared" si="273"/>
        <v>0</v>
      </c>
      <c r="EL149" s="43">
        <f t="shared" si="273"/>
        <v>0</v>
      </c>
      <c r="EM149" s="43">
        <f t="shared" si="273"/>
        <v>0</v>
      </c>
      <c r="EN149" s="43">
        <f t="shared" si="273"/>
        <v>0</v>
      </c>
      <c r="EO149" s="43">
        <f t="shared" si="273"/>
        <v>0</v>
      </c>
      <c r="EP149" s="43">
        <f t="shared" si="273"/>
        <v>0</v>
      </c>
      <c r="EQ149" s="43">
        <f t="shared" si="273"/>
        <v>0</v>
      </c>
      <c r="ER149" s="43">
        <f t="shared" si="273"/>
        <v>0</v>
      </c>
      <c r="ES149" s="43">
        <f t="shared" si="273"/>
        <v>0</v>
      </c>
      <c r="ET149" s="43">
        <f t="shared" si="273"/>
        <v>0</v>
      </c>
      <c r="FA149" s="75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5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5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26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1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4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76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68"/>
        <v>Given Line</v>
      </c>
      <c r="C150" s="43">
        <f t="shared" ref="C150:Y150" si="274">C66*C$2</f>
        <v>0</v>
      </c>
      <c r="D150" s="43">
        <f t="shared" si="274"/>
        <v>0</v>
      </c>
      <c r="E150" s="43">
        <f t="shared" si="274"/>
        <v>0</v>
      </c>
      <c r="F150" s="43">
        <f t="shared" si="274"/>
        <v>0</v>
      </c>
      <c r="G150" s="43">
        <f t="shared" si="274"/>
        <v>0</v>
      </c>
      <c r="H150" s="43">
        <f t="shared" si="274"/>
        <v>0</v>
      </c>
      <c r="I150" s="43">
        <f t="shared" si="274"/>
        <v>0</v>
      </c>
      <c r="J150" s="43">
        <f t="shared" si="274"/>
        <v>0</v>
      </c>
      <c r="K150" s="43">
        <f t="shared" si="274"/>
        <v>0</v>
      </c>
      <c r="L150" s="43">
        <f t="shared" si="274"/>
        <v>0</v>
      </c>
      <c r="M150" s="43">
        <f t="shared" si="274"/>
        <v>0</v>
      </c>
      <c r="N150" s="43">
        <f t="shared" si="274"/>
        <v>0</v>
      </c>
      <c r="O150" s="43">
        <f t="shared" si="274"/>
        <v>0</v>
      </c>
      <c r="P150" s="43">
        <f t="shared" si="274"/>
        <v>0</v>
      </c>
      <c r="Q150" s="43">
        <f t="shared" si="274"/>
        <v>0</v>
      </c>
      <c r="R150" s="43">
        <f t="shared" si="274"/>
        <v>0</v>
      </c>
      <c r="S150" s="43">
        <f t="shared" si="274"/>
        <v>0</v>
      </c>
      <c r="T150" s="43">
        <f t="shared" si="274"/>
        <v>0</v>
      </c>
      <c r="U150" s="43">
        <f t="shared" si="274"/>
        <v>0</v>
      </c>
      <c r="V150" s="43">
        <f t="shared" si="274"/>
        <v>0</v>
      </c>
      <c r="W150" s="43">
        <f t="shared" si="274"/>
        <v>0</v>
      </c>
      <c r="X150" s="43">
        <f t="shared" si="274"/>
        <v>0</v>
      </c>
      <c r="Y150" s="43">
        <f t="shared" si="274"/>
        <v>0</v>
      </c>
      <c r="AA150" t="str">
        <f t="shared" si="234"/>
        <v>Nouns / Pronouns</v>
      </c>
      <c r="AB150" s="43">
        <f t="shared" ref="AB150:AX150" si="275">AB68*AB$2</f>
        <v>0</v>
      </c>
      <c r="AC150" s="43">
        <f t="shared" si="275"/>
        <v>0</v>
      </c>
      <c r="AD150" s="43">
        <f t="shared" si="275"/>
        <v>0</v>
      </c>
      <c r="AE150" s="43">
        <f t="shared" si="275"/>
        <v>0</v>
      </c>
      <c r="AF150" s="43">
        <f t="shared" si="275"/>
        <v>0</v>
      </c>
      <c r="AG150" s="43">
        <f t="shared" si="275"/>
        <v>0</v>
      </c>
      <c r="AH150" s="43">
        <f t="shared" si="275"/>
        <v>0</v>
      </c>
      <c r="AI150" s="43">
        <f t="shared" si="275"/>
        <v>0</v>
      </c>
      <c r="AJ150" s="43">
        <f t="shared" si="275"/>
        <v>0</v>
      </c>
      <c r="AK150" s="43">
        <f t="shared" si="275"/>
        <v>0</v>
      </c>
      <c r="AL150" s="43">
        <f t="shared" si="275"/>
        <v>0</v>
      </c>
      <c r="AM150" s="43">
        <f t="shared" si="275"/>
        <v>0</v>
      </c>
      <c r="AN150" s="43">
        <f t="shared" si="275"/>
        <v>0</v>
      </c>
      <c r="AO150" s="43">
        <f t="shared" si="275"/>
        <v>0</v>
      </c>
      <c r="AP150" s="43">
        <f t="shared" si="275"/>
        <v>0</v>
      </c>
      <c r="AQ150" s="43">
        <f t="shared" si="275"/>
        <v>0</v>
      </c>
      <c r="AR150" s="43">
        <f t="shared" si="275"/>
        <v>0</v>
      </c>
      <c r="AS150" s="43">
        <f t="shared" si="275"/>
        <v>0</v>
      </c>
      <c r="AT150" s="43">
        <f t="shared" si="275"/>
        <v>0</v>
      </c>
      <c r="AU150" s="43">
        <f t="shared" si="275"/>
        <v>0</v>
      </c>
      <c r="AV150" s="43">
        <f t="shared" si="275"/>
        <v>0</v>
      </c>
      <c r="AW150" s="43">
        <f t="shared" si="275"/>
        <v>0</v>
      </c>
      <c r="AX150" s="43">
        <f t="shared" si="275"/>
        <v>0</v>
      </c>
      <c r="AY150" s="482"/>
      <c r="AZ150" t="str">
        <f t="shared" si="109"/>
        <v>SAT Hard</v>
      </c>
      <c r="BA150" s="23">
        <f>IF(ISNUMBER(SEARCH("S",BA$4)),8,0)</f>
        <v>0</v>
      </c>
      <c r="BB150" s="23">
        <f t="shared" ref="BB150:BW150" si="276">IF(ISNUMBER(SEARCH("S",BB$4)),8,0)</f>
        <v>0</v>
      </c>
      <c r="BC150" s="23">
        <f t="shared" si="276"/>
        <v>0</v>
      </c>
      <c r="BD150" s="23">
        <f t="shared" si="276"/>
        <v>0</v>
      </c>
      <c r="BE150" s="23">
        <f t="shared" si="276"/>
        <v>0</v>
      </c>
      <c r="BF150" s="23">
        <f t="shared" si="276"/>
        <v>0</v>
      </c>
      <c r="BG150" s="23">
        <f t="shared" si="276"/>
        <v>0</v>
      </c>
      <c r="BH150" s="23">
        <f t="shared" si="276"/>
        <v>0</v>
      </c>
      <c r="BI150" s="23">
        <f t="shared" si="276"/>
        <v>0</v>
      </c>
      <c r="BJ150" s="23">
        <f t="shared" si="276"/>
        <v>0</v>
      </c>
      <c r="BK150" s="23">
        <f t="shared" si="276"/>
        <v>0</v>
      </c>
      <c r="BL150" s="23">
        <f t="shared" si="276"/>
        <v>0</v>
      </c>
      <c r="BM150" s="23">
        <f t="shared" si="276"/>
        <v>0</v>
      </c>
      <c r="BN150" s="23">
        <f t="shared" si="276"/>
        <v>0</v>
      </c>
      <c r="BO150" s="23">
        <f t="shared" si="276"/>
        <v>0</v>
      </c>
      <c r="BP150" s="23">
        <f t="shared" si="276"/>
        <v>0</v>
      </c>
      <c r="BQ150" s="23">
        <f t="shared" si="276"/>
        <v>0</v>
      </c>
      <c r="BR150" s="23">
        <f t="shared" si="276"/>
        <v>0</v>
      </c>
      <c r="BS150" s="23">
        <f t="shared" si="276"/>
        <v>0</v>
      </c>
      <c r="BT150" s="23">
        <f t="shared" si="276"/>
        <v>0</v>
      </c>
      <c r="BU150" s="23">
        <f t="shared" si="276"/>
        <v>0</v>
      </c>
      <c r="BV150" s="23">
        <f t="shared" si="276"/>
        <v>0</v>
      </c>
      <c r="BW150" s="23">
        <f t="shared" si="276"/>
        <v>0</v>
      </c>
      <c r="BX150" s="482"/>
      <c r="BY150" t="str">
        <f t="shared" si="110"/>
        <v>SAT Hard</v>
      </c>
      <c r="BZ150" s="23">
        <f>IF(ISNUMBER(SEARCH("S",BZ$4)),14,0)</f>
        <v>0</v>
      </c>
      <c r="CA150" s="23">
        <f t="shared" ref="CA150:CV150" si="277">IF(ISNUMBER(SEARCH("S",CA$4)),14,0)</f>
        <v>0</v>
      </c>
      <c r="CB150" s="23">
        <f t="shared" si="277"/>
        <v>0</v>
      </c>
      <c r="CC150" s="23">
        <f t="shared" si="277"/>
        <v>0</v>
      </c>
      <c r="CD150" s="23">
        <f t="shared" si="277"/>
        <v>0</v>
      </c>
      <c r="CE150" s="23">
        <f t="shared" si="277"/>
        <v>0</v>
      </c>
      <c r="CF150" s="23">
        <f t="shared" si="277"/>
        <v>0</v>
      </c>
      <c r="CG150" s="23">
        <f t="shared" si="277"/>
        <v>0</v>
      </c>
      <c r="CH150" s="23">
        <f t="shared" si="277"/>
        <v>0</v>
      </c>
      <c r="CI150" s="23">
        <f t="shared" si="277"/>
        <v>0</v>
      </c>
      <c r="CJ150" s="23">
        <f t="shared" si="277"/>
        <v>0</v>
      </c>
      <c r="CK150" s="23">
        <f t="shared" si="277"/>
        <v>0</v>
      </c>
      <c r="CL150" s="23">
        <f t="shared" si="277"/>
        <v>0</v>
      </c>
      <c r="CM150" s="23">
        <f t="shared" si="277"/>
        <v>0</v>
      </c>
      <c r="CN150" s="23">
        <f t="shared" si="277"/>
        <v>0</v>
      </c>
      <c r="CO150" s="23">
        <f t="shared" si="277"/>
        <v>0</v>
      </c>
      <c r="CP150" s="23">
        <f t="shared" si="277"/>
        <v>0</v>
      </c>
      <c r="CQ150" s="23">
        <f t="shared" si="277"/>
        <v>0</v>
      </c>
      <c r="CR150" s="23">
        <f t="shared" si="277"/>
        <v>0</v>
      </c>
      <c r="CS150" s="23">
        <f t="shared" si="277"/>
        <v>0</v>
      </c>
      <c r="CT150" s="23">
        <f t="shared" si="277"/>
        <v>0</v>
      </c>
      <c r="CU150" s="23">
        <f t="shared" si="277"/>
        <v>0</v>
      </c>
      <c r="CV150" s="23">
        <f t="shared" si="277"/>
        <v>0</v>
      </c>
      <c r="CW150" s="482"/>
      <c r="CX150" t="str">
        <f t="shared" si="111"/>
        <v>SAT Hard</v>
      </c>
      <c r="CY150" s="23">
        <f t="shared" si="112"/>
        <v>0</v>
      </c>
      <c r="CZ150" s="23">
        <f t="shared" si="113"/>
        <v>0</v>
      </c>
      <c r="DA150" s="23">
        <f t="shared" si="114"/>
        <v>0</v>
      </c>
      <c r="DB150" s="23">
        <f t="shared" si="115"/>
        <v>0</v>
      </c>
      <c r="DC150" s="23">
        <f t="shared" si="116"/>
        <v>0</v>
      </c>
      <c r="DD150" s="23">
        <f t="shared" si="117"/>
        <v>0</v>
      </c>
      <c r="DE150" s="23">
        <f t="shared" si="118"/>
        <v>0</v>
      </c>
      <c r="DF150" s="23">
        <f t="shared" si="119"/>
        <v>0</v>
      </c>
      <c r="DG150" s="23">
        <f t="shared" si="120"/>
        <v>0</v>
      </c>
      <c r="DH150" s="23">
        <f t="shared" si="121"/>
        <v>0</v>
      </c>
      <c r="DI150" s="23">
        <f t="shared" si="122"/>
        <v>0</v>
      </c>
      <c r="DJ150" s="23">
        <f t="shared" si="123"/>
        <v>0</v>
      </c>
      <c r="DK150" s="23">
        <f t="shared" si="124"/>
        <v>0</v>
      </c>
      <c r="DL150" s="23">
        <f t="shared" si="125"/>
        <v>0</v>
      </c>
      <c r="DM150" s="23">
        <f t="shared" si="126"/>
        <v>0</v>
      </c>
      <c r="DN150" s="23">
        <f t="shared" si="127"/>
        <v>0</v>
      </c>
      <c r="DO150" s="23">
        <f t="shared" si="128"/>
        <v>0</v>
      </c>
      <c r="DP150" s="23">
        <f t="shared" si="129"/>
        <v>0</v>
      </c>
      <c r="DQ150" s="23">
        <f t="shared" si="130"/>
        <v>0</v>
      </c>
      <c r="DR150" s="23">
        <f t="shared" si="131"/>
        <v>0</v>
      </c>
      <c r="DS150" s="23">
        <f t="shared" si="132"/>
        <v>0</v>
      </c>
      <c r="DT150" s="23">
        <f t="shared" si="133"/>
        <v>0</v>
      </c>
      <c r="DU150" s="23">
        <f t="shared" si="134"/>
        <v>0</v>
      </c>
      <c r="DV150" s="482"/>
      <c r="DW150" s="42" t="str">
        <f>DW6</f>
        <v>Missed Q</v>
      </c>
      <c r="DX150" s="43">
        <f>IF(DX$6&lt;&gt;"",DX$6*DX$2,0)</f>
        <v>0</v>
      </c>
      <c r="DY150" s="43">
        <f t="shared" ref="DY150:ET150" si="278">IF(DY$6&lt;&gt;"",DY$6*DY$2,0)</f>
        <v>0</v>
      </c>
      <c r="DZ150" s="43">
        <f t="shared" si="278"/>
        <v>0</v>
      </c>
      <c r="EA150" s="43">
        <f t="shared" si="278"/>
        <v>0</v>
      </c>
      <c r="EB150" s="43">
        <f t="shared" si="278"/>
        <v>0</v>
      </c>
      <c r="EC150" s="43">
        <f t="shared" si="278"/>
        <v>0</v>
      </c>
      <c r="ED150" s="43">
        <f t="shared" si="278"/>
        <v>0</v>
      </c>
      <c r="EE150" s="43">
        <f t="shared" si="278"/>
        <v>0</v>
      </c>
      <c r="EF150" s="43">
        <f t="shared" si="278"/>
        <v>0</v>
      </c>
      <c r="EG150" s="43">
        <f t="shared" si="278"/>
        <v>0</v>
      </c>
      <c r="EH150" s="43">
        <f t="shared" si="278"/>
        <v>0</v>
      </c>
      <c r="EI150" s="43">
        <f t="shared" si="278"/>
        <v>0</v>
      </c>
      <c r="EJ150" s="43">
        <f t="shared" si="278"/>
        <v>0</v>
      </c>
      <c r="EK150" s="43">
        <f t="shared" si="278"/>
        <v>0</v>
      </c>
      <c r="EL150" s="43">
        <f t="shared" si="278"/>
        <v>0</v>
      </c>
      <c r="EM150" s="43">
        <f t="shared" si="278"/>
        <v>0</v>
      </c>
      <c r="EN150" s="43">
        <f t="shared" si="278"/>
        <v>0</v>
      </c>
      <c r="EO150" s="43">
        <f t="shared" si="278"/>
        <v>0</v>
      </c>
      <c r="EP150" s="43">
        <f t="shared" si="278"/>
        <v>0</v>
      </c>
      <c r="EQ150" s="43">
        <f t="shared" si="278"/>
        <v>0</v>
      </c>
      <c r="ER150" s="43">
        <f t="shared" si="278"/>
        <v>0</v>
      </c>
      <c r="ES150" s="43">
        <f t="shared" si="278"/>
        <v>0</v>
      </c>
      <c r="ET150" s="43">
        <f t="shared" si="278"/>
        <v>0</v>
      </c>
      <c r="FA150" s="77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5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5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27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1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4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76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68"/>
        <v>Vocabulary</v>
      </c>
      <c r="C151" s="43">
        <f t="shared" ref="C151:Y151" si="279">C67*C$2</f>
        <v>0</v>
      </c>
      <c r="D151" s="43">
        <f t="shared" si="279"/>
        <v>0</v>
      </c>
      <c r="E151" s="43">
        <f t="shared" si="279"/>
        <v>0</v>
      </c>
      <c r="F151" s="43">
        <f t="shared" si="279"/>
        <v>0</v>
      </c>
      <c r="G151" s="43">
        <f t="shared" si="279"/>
        <v>0</v>
      </c>
      <c r="H151" s="43">
        <f t="shared" si="279"/>
        <v>0</v>
      </c>
      <c r="I151" s="43">
        <f t="shared" si="279"/>
        <v>0</v>
      </c>
      <c r="J151" s="43">
        <f t="shared" si="279"/>
        <v>0</v>
      </c>
      <c r="K151" s="43">
        <f t="shared" si="279"/>
        <v>0</v>
      </c>
      <c r="L151" s="43">
        <f t="shared" si="279"/>
        <v>0</v>
      </c>
      <c r="M151" s="43">
        <f t="shared" si="279"/>
        <v>0</v>
      </c>
      <c r="N151" s="43">
        <f t="shared" si="279"/>
        <v>0</v>
      </c>
      <c r="O151" s="43">
        <f t="shared" si="279"/>
        <v>0</v>
      </c>
      <c r="P151" s="43">
        <f t="shared" si="279"/>
        <v>0</v>
      </c>
      <c r="Q151" s="43">
        <f t="shared" si="279"/>
        <v>0</v>
      </c>
      <c r="R151" s="43">
        <f t="shared" si="279"/>
        <v>0</v>
      </c>
      <c r="S151" s="43">
        <f t="shared" si="279"/>
        <v>0</v>
      </c>
      <c r="T151" s="43">
        <f t="shared" si="279"/>
        <v>0</v>
      </c>
      <c r="U151" s="43">
        <f t="shared" si="279"/>
        <v>0</v>
      </c>
      <c r="V151" s="43">
        <f t="shared" si="279"/>
        <v>0</v>
      </c>
      <c r="W151" s="43">
        <f t="shared" si="279"/>
        <v>0</v>
      </c>
      <c r="X151" s="43">
        <f t="shared" si="279"/>
        <v>0</v>
      </c>
      <c r="Y151" s="43">
        <f t="shared" si="279"/>
        <v>0</v>
      </c>
      <c r="AA151" t="str">
        <f t="shared" si="234"/>
        <v>Ambiguous PN</v>
      </c>
      <c r="AB151" s="43">
        <f t="shared" ref="AB151:AX151" si="280">AB69*AB$2</f>
        <v>0</v>
      </c>
      <c r="AC151" s="43">
        <f t="shared" si="280"/>
        <v>0</v>
      </c>
      <c r="AD151" s="43">
        <f t="shared" si="280"/>
        <v>0</v>
      </c>
      <c r="AE151" s="43">
        <f t="shared" si="280"/>
        <v>0</v>
      </c>
      <c r="AF151" s="43">
        <f t="shared" si="280"/>
        <v>0</v>
      </c>
      <c r="AG151" s="43">
        <f t="shared" si="280"/>
        <v>0</v>
      </c>
      <c r="AH151" s="43">
        <f t="shared" si="280"/>
        <v>0</v>
      </c>
      <c r="AI151" s="43">
        <f t="shared" si="280"/>
        <v>0</v>
      </c>
      <c r="AJ151" s="43">
        <f t="shared" si="280"/>
        <v>0</v>
      </c>
      <c r="AK151" s="43">
        <f t="shared" si="280"/>
        <v>0</v>
      </c>
      <c r="AL151" s="43">
        <f t="shared" si="280"/>
        <v>0</v>
      </c>
      <c r="AM151" s="43">
        <f t="shared" si="280"/>
        <v>0</v>
      </c>
      <c r="AN151" s="43">
        <f t="shared" si="280"/>
        <v>0</v>
      </c>
      <c r="AO151" s="43">
        <f t="shared" si="280"/>
        <v>0</v>
      </c>
      <c r="AP151" s="43">
        <f t="shared" si="280"/>
        <v>0</v>
      </c>
      <c r="AQ151" s="43">
        <f t="shared" si="280"/>
        <v>0</v>
      </c>
      <c r="AR151" s="43">
        <f t="shared" si="280"/>
        <v>0</v>
      </c>
      <c r="AS151" s="43">
        <f t="shared" si="280"/>
        <v>0</v>
      </c>
      <c r="AT151" s="43">
        <f t="shared" si="280"/>
        <v>0</v>
      </c>
      <c r="AU151" s="43">
        <f t="shared" si="280"/>
        <v>0</v>
      </c>
      <c r="AV151" s="43">
        <f t="shared" si="280"/>
        <v>0</v>
      </c>
      <c r="AW151" s="43">
        <f t="shared" si="280"/>
        <v>0</v>
      </c>
      <c r="AX151" s="43">
        <f t="shared" si="280"/>
        <v>0</v>
      </c>
      <c r="AY151" s="482"/>
      <c r="AZ151" t="str">
        <f t="shared" si="109"/>
        <v>PSAT First 10</v>
      </c>
      <c r="BA151" s="23">
        <f>IF(ISNUMBER(SEARCH("P",BA$4)),10,0)</f>
        <v>10</v>
      </c>
      <c r="BB151" s="23">
        <f t="shared" ref="BB151:BW152" si="281">IF(ISNUMBER(SEARCH("P",BB$4)),10,0)</f>
        <v>0</v>
      </c>
      <c r="BC151" s="23">
        <f t="shared" si="281"/>
        <v>0</v>
      </c>
      <c r="BD151" s="23">
        <f t="shared" si="281"/>
        <v>0</v>
      </c>
      <c r="BE151" s="23">
        <f t="shared" si="281"/>
        <v>0</v>
      </c>
      <c r="BF151" s="23">
        <f t="shared" si="281"/>
        <v>0</v>
      </c>
      <c r="BG151" s="23">
        <f t="shared" si="281"/>
        <v>0</v>
      </c>
      <c r="BH151" s="23">
        <f t="shared" si="281"/>
        <v>0</v>
      </c>
      <c r="BI151" s="23">
        <f t="shared" si="281"/>
        <v>0</v>
      </c>
      <c r="BJ151" s="23">
        <f t="shared" si="281"/>
        <v>0</v>
      </c>
      <c r="BK151" s="23">
        <f t="shared" si="281"/>
        <v>0</v>
      </c>
      <c r="BL151" s="23">
        <f t="shared" si="281"/>
        <v>0</v>
      </c>
      <c r="BM151" s="23">
        <f t="shared" si="281"/>
        <v>0</v>
      </c>
      <c r="BN151" s="23">
        <f t="shared" si="281"/>
        <v>0</v>
      </c>
      <c r="BO151" s="23">
        <f t="shared" si="281"/>
        <v>0</v>
      </c>
      <c r="BP151" s="23">
        <f t="shared" si="281"/>
        <v>0</v>
      </c>
      <c r="BQ151" s="23">
        <f t="shared" si="281"/>
        <v>0</v>
      </c>
      <c r="BR151" s="23">
        <f t="shared" si="281"/>
        <v>0</v>
      </c>
      <c r="BS151" s="23">
        <f t="shared" si="281"/>
        <v>0</v>
      </c>
      <c r="BT151" s="23">
        <f t="shared" si="281"/>
        <v>0</v>
      </c>
      <c r="BU151" s="23">
        <f t="shared" si="281"/>
        <v>0</v>
      </c>
      <c r="BV151" s="23">
        <f t="shared" si="281"/>
        <v>0</v>
      </c>
      <c r="BW151" s="23">
        <f t="shared" si="281"/>
        <v>0</v>
      </c>
      <c r="BX151" s="482"/>
      <c r="BY151" t="str">
        <f t="shared" si="110"/>
        <v>PSAT First 10</v>
      </c>
      <c r="BZ151" s="23">
        <f>IF(ISNUMBER(SEARCH("P",BZ$4)),10,0)</f>
        <v>10</v>
      </c>
      <c r="CA151" s="23">
        <f t="shared" ref="CA151:CV152" si="282">IF(ISNUMBER(SEARCH("P",CA$4)),10,0)</f>
        <v>0</v>
      </c>
      <c r="CB151" s="23">
        <f t="shared" si="282"/>
        <v>0</v>
      </c>
      <c r="CC151" s="23">
        <f t="shared" si="282"/>
        <v>0</v>
      </c>
      <c r="CD151" s="23">
        <f t="shared" si="282"/>
        <v>0</v>
      </c>
      <c r="CE151" s="23">
        <f t="shared" si="282"/>
        <v>0</v>
      </c>
      <c r="CF151" s="23">
        <f t="shared" si="282"/>
        <v>0</v>
      </c>
      <c r="CG151" s="23">
        <f t="shared" si="282"/>
        <v>0</v>
      </c>
      <c r="CH151" s="23">
        <f t="shared" si="282"/>
        <v>0</v>
      </c>
      <c r="CI151" s="23">
        <f t="shared" si="282"/>
        <v>0</v>
      </c>
      <c r="CJ151" s="23">
        <f t="shared" si="282"/>
        <v>0</v>
      </c>
      <c r="CK151" s="23">
        <f t="shared" si="282"/>
        <v>0</v>
      </c>
      <c r="CL151" s="23">
        <f t="shared" si="282"/>
        <v>0</v>
      </c>
      <c r="CM151" s="23">
        <f t="shared" si="282"/>
        <v>0</v>
      </c>
      <c r="CN151" s="23">
        <f t="shared" si="282"/>
        <v>0</v>
      </c>
      <c r="CO151" s="23">
        <f t="shared" si="282"/>
        <v>0</v>
      </c>
      <c r="CP151" s="23">
        <f t="shared" si="282"/>
        <v>0</v>
      </c>
      <c r="CQ151" s="23">
        <f t="shared" si="282"/>
        <v>0</v>
      </c>
      <c r="CR151" s="23">
        <f t="shared" si="282"/>
        <v>0</v>
      </c>
      <c r="CS151" s="23">
        <f t="shared" si="282"/>
        <v>0</v>
      </c>
      <c r="CT151" s="23">
        <f t="shared" si="282"/>
        <v>0</v>
      </c>
      <c r="CU151" s="23">
        <f t="shared" si="282"/>
        <v>0</v>
      </c>
      <c r="CV151" s="23">
        <f t="shared" si="282"/>
        <v>0</v>
      </c>
      <c r="CW151" s="482"/>
      <c r="CX151" t="str">
        <f t="shared" si="111"/>
        <v>PSAT First 10</v>
      </c>
      <c r="CY151" s="23">
        <f t="shared" si="112"/>
        <v>20</v>
      </c>
      <c r="CZ151" s="23">
        <f t="shared" si="113"/>
        <v>0</v>
      </c>
      <c r="DA151" s="23">
        <f t="shared" si="114"/>
        <v>0</v>
      </c>
      <c r="DB151" s="23">
        <f t="shared" si="115"/>
        <v>0</v>
      </c>
      <c r="DC151" s="23">
        <f t="shared" si="116"/>
        <v>0</v>
      </c>
      <c r="DD151" s="23">
        <f t="shared" si="117"/>
        <v>0</v>
      </c>
      <c r="DE151" s="23">
        <f t="shared" si="118"/>
        <v>0</v>
      </c>
      <c r="DF151" s="23">
        <f t="shared" si="119"/>
        <v>0</v>
      </c>
      <c r="DG151" s="23">
        <f t="shared" si="120"/>
        <v>0</v>
      </c>
      <c r="DH151" s="23">
        <f t="shared" si="121"/>
        <v>0</v>
      </c>
      <c r="DI151" s="23">
        <f t="shared" si="122"/>
        <v>0</v>
      </c>
      <c r="DJ151" s="23">
        <f t="shared" si="123"/>
        <v>0</v>
      </c>
      <c r="DK151" s="23">
        <f t="shared" si="124"/>
        <v>0</v>
      </c>
      <c r="DL151" s="23">
        <f t="shared" si="125"/>
        <v>0</v>
      </c>
      <c r="DM151" s="23">
        <f t="shared" si="126"/>
        <v>0</v>
      </c>
      <c r="DN151" s="23">
        <f t="shared" si="127"/>
        <v>0</v>
      </c>
      <c r="DO151" s="23">
        <f t="shared" si="128"/>
        <v>0</v>
      </c>
      <c r="DP151" s="23">
        <f t="shared" si="129"/>
        <v>0</v>
      </c>
      <c r="DQ151" s="23">
        <f t="shared" si="130"/>
        <v>0</v>
      </c>
      <c r="DR151" s="23">
        <f t="shared" si="131"/>
        <v>0</v>
      </c>
      <c r="DS151" s="23">
        <f t="shared" si="132"/>
        <v>0</v>
      </c>
      <c r="DT151" s="23">
        <f t="shared" si="133"/>
        <v>0</v>
      </c>
      <c r="DU151" s="23">
        <f t="shared" si="134"/>
        <v>0</v>
      </c>
      <c r="DV151" s="482"/>
      <c r="DW151" s="42" t="str">
        <f>DW7</f>
        <v>Correct Q</v>
      </c>
      <c r="DX151" s="43">
        <f>IF(DX$7&lt;&gt;"",DX$7*DX$2,0)</f>
        <v>0</v>
      </c>
      <c r="DY151" s="43">
        <f t="shared" ref="DY151:ET151" si="283">IF(DY$7&lt;&gt;"",DY$7*DY$2,0)</f>
        <v>0</v>
      </c>
      <c r="DZ151" s="43">
        <f t="shared" si="283"/>
        <v>0</v>
      </c>
      <c r="EA151" s="43">
        <f t="shared" si="283"/>
        <v>0</v>
      </c>
      <c r="EB151" s="43">
        <f t="shared" si="283"/>
        <v>0</v>
      </c>
      <c r="EC151" s="43">
        <f t="shared" si="283"/>
        <v>0</v>
      </c>
      <c r="ED151" s="43">
        <f t="shared" si="283"/>
        <v>0</v>
      </c>
      <c r="EE151" s="43">
        <f t="shared" si="283"/>
        <v>0</v>
      </c>
      <c r="EF151" s="43">
        <f t="shared" si="283"/>
        <v>0</v>
      </c>
      <c r="EG151" s="43">
        <f t="shared" si="283"/>
        <v>0</v>
      </c>
      <c r="EH151" s="43">
        <f t="shared" si="283"/>
        <v>0</v>
      </c>
      <c r="EI151" s="43">
        <f t="shared" si="283"/>
        <v>0</v>
      </c>
      <c r="EJ151" s="43">
        <f t="shared" si="283"/>
        <v>0</v>
      </c>
      <c r="EK151" s="43">
        <f t="shared" si="283"/>
        <v>0</v>
      </c>
      <c r="EL151" s="43">
        <f t="shared" si="283"/>
        <v>0</v>
      </c>
      <c r="EM151" s="43">
        <f t="shared" si="283"/>
        <v>0</v>
      </c>
      <c r="EN151" s="43">
        <f t="shared" si="283"/>
        <v>0</v>
      </c>
      <c r="EO151" s="43">
        <f t="shared" si="283"/>
        <v>0</v>
      </c>
      <c r="EP151" s="43">
        <f t="shared" si="283"/>
        <v>0</v>
      </c>
      <c r="EQ151" s="43">
        <f t="shared" si="283"/>
        <v>0</v>
      </c>
      <c r="ER151" s="43">
        <f t="shared" si="283"/>
        <v>0</v>
      </c>
      <c r="ES151" s="43">
        <f t="shared" si="283"/>
        <v>0</v>
      </c>
      <c r="ET151" s="43">
        <f t="shared" si="283"/>
        <v>0</v>
      </c>
      <c r="FA151" s="77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5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5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27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1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4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76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68"/>
        <v>Implied Line</v>
      </c>
      <c r="C152" s="43">
        <f t="shared" ref="C152:Y152" si="284">C68*C$2</f>
        <v>0</v>
      </c>
      <c r="D152" s="43">
        <f t="shared" si="284"/>
        <v>0</v>
      </c>
      <c r="E152" s="43">
        <f t="shared" si="284"/>
        <v>0</v>
      </c>
      <c r="F152" s="43">
        <f t="shared" si="284"/>
        <v>0</v>
      </c>
      <c r="G152" s="43">
        <f t="shared" si="284"/>
        <v>0</v>
      </c>
      <c r="H152" s="43">
        <f t="shared" si="284"/>
        <v>0</v>
      </c>
      <c r="I152" s="43">
        <f t="shared" si="284"/>
        <v>0</v>
      </c>
      <c r="J152" s="43">
        <f t="shared" si="284"/>
        <v>0</v>
      </c>
      <c r="K152" s="43">
        <f t="shared" si="284"/>
        <v>0</v>
      </c>
      <c r="L152" s="43">
        <f t="shared" si="284"/>
        <v>0</v>
      </c>
      <c r="M152" s="43">
        <f t="shared" si="284"/>
        <v>0</v>
      </c>
      <c r="N152" s="43">
        <f t="shared" si="284"/>
        <v>0</v>
      </c>
      <c r="O152" s="43">
        <f t="shared" si="284"/>
        <v>0</v>
      </c>
      <c r="P152" s="43">
        <f t="shared" si="284"/>
        <v>0</v>
      </c>
      <c r="Q152" s="43">
        <f t="shared" si="284"/>
        <v>0</v>
      </c>
      <c r="R152" s="43">
        <f t="shared" si="284"/>
        <v>0</v>
      </c>
      <c r="S152" s="43">
        <f t="shared" si="284"/>
        <v>0</v>
      </c>
      <c r="T152" s="43">
        <f t="shared" si="284"/>
        <v>0</v>
      </c>
      <c r="U152" s="43">
        <f t="shared" si="284"/>
        <v>0</v>
      </c>
      <c r="V152" s="43">
        <f t="shared" si="284"/>
        <v>0</v>
      </c>
      <c r="W152" s="43">
        <f t="shared" si="284"/>
        <v>0</v>
      </c>
      <c r="X152" s="43">
        <f t="shared" si="284"/>
        <v>0</v>
      </c>
      <c r="Y152" s="43">
        <f t="shared" si="284"/>
        <v>0</v>
      </c>
      <c r="AA152" t="str">
        <f t="shared" si="234"/>
        <v>Possessive N/PN</v>
      </c>
      <c r="AB152" s="43">
        <f t="shared" ref="AB152:AX152" si="285">AB70*AB$2</f>
        <v>0</v>
      </c>
      <c r="AC152" s="43">
        <f t="shared" si="285"/>
        <v>0</v>
      </c>
      <c r="AD152" s="43">
        <f t="shared" si="285"/>
        <v>0</v>
      </c>
      <c r="AE152" s="43">
        <f t="shared" si="285"/>
        <v>0</v>
      </c>
      <c r="AF152" s="43">
        <f t="shared" si="285"/>
        <v>0</v>
      </c>
      <c r="AG152" s="43">
        <f t="shared" si="285"/>
        <v>0</v>
      </c>
      <c r="AH152" s="43">
        <f t="shared" si="285"/>
        <v>0</v>
      </c>
      <c r="AI152" s="43">
        <f t="shared" si="285"/>
        <v>0</v>
      </c>
      <c r="AJ152" s="43">
        <f t="shared" si="285"/>
        <v>0</v>
      </c>
      <c r="AK152" s="43">
        <f t="shared" si="285"/>
        <v>0</v>
      </c>
      <c r="AL152" s="43">
        <f t="shared" si="285"/>
        <v>0</v>
      </c>
      <c r="AM152" s="43">
        <f t="shared" si="285"/>
        <v>0</v>
      </c>
      <c r="AN152" s="43">
        <f t="shared" si="285"/>
        <v>0</v>
      </c>
      <c r="AO152" s="43">
        <f t="shared" si="285"/>
        <v>0</v>
      </c>
      <c r="AP152" s="43">
        <f t="shared" si="285"/>
        <v>0</v>
      </c>
      <c r="AQ152" s="43">
        <f t="shared" si="285"/>
        <v>0</v>
      </c>
      <c r="AR152" s="43">
        <f t="shared" si="285"/>
        <v>0</v>
      </c>
      <c r="AS152" s="43">
        <f t="shared" si="285"/>
        <v>0</v>
      </c>
      <c r="AT152" s="43">
        <f t="shared" si="285"/>
        <v>0</v>
      </c>
      <c r="AU152" s="43">
        <f t="shared" si="285"/>
        <v>0</v>
      </c>
      <c r="AV152" s="43">
        <f t="shared" si="285"/>
        <v>0</v>
      </c>
      <c r="AW152" s="43">
        <f t="shared" si="285"/>
        <v>0</v>
      </c>
      <c r="AX152" s="43">
        <f t="shared" si="285"/>
        <v>0</v>
      </c>
      <c r="AY152" s="482"/>
      <c r="AZ152" t="str">
        <f t="shared" si="109"/>
        <v>PSAT Last 10</v>
      </c>
      <c r="BA152" s="23">
        <f>IF(ISNUMBER(SEARCH("P",BA$4)),10,0)</f>
        <v>10</v>
      </c>
      <c r="BB152" s="23">
        <f t="shared" si="281"/>
        <v>0</v>
      </c>
      <c r="BC152" s="23">
        <f t="shared" si="281"/>
        <v>0</v>
      </c>
      <c r="BD152" s="23">
        <f t="shared" si="281"/>
        <v>0</v>
      </c>
      <c r="BE152" s="23">
        <f t="shared" si="281"/>
        <v>0</v>
      </c>
      <c r="BF152" s="23">
        <f t="shared" si="281"/>
        <v>0</v>
      </c>
      <c r="BG152" s="23">
        <f t="shared" si="281"/>
        <v>0</v>
      </c>
      <c r="BH152" s="23">
        <f t="shared" si="281"/>
        <v>0</v>
      </c>
      <c r="BI152" s="23">
        <f t="shared" si="281"/>
        <v>0</v>
      </c>
      <c r="BJ152" s="23">
        <f t="shared" si="281"/>
        <v>0</v>
      </c>
      <c r="BK152" s="23">
        <f t="shared" si="281"/>
        <v>0</v>
      </c>
      <c r="BL152" s="23">
        <f t="shared" si="281"/>
        <v>0</v>
      </c>
      <c r="BM152" s="23">
        <f t="shared" si="281"/>
        <v>0</v>
      </c>
      <c r="BN152" s="23">
        <f t="shared" si="281"/>
        <v>0</v>
      </c>
      <c r="BO152" s="23">
        <f t="shared" si="281"/>
        <v>0</v>
      </c>
      <c r="BP152" s="23">
        <f t="shared" si="281"/>
        <v>0</v>
      </c>
      <c r="BQ152" s="23">
        <f t="shared" si="281"/>
        <v>0</v>
      </c>
      <c r="BR152" s="23">
        <f t="shared" si="281"/>
        <v>0</v>
      </c>
      <c r="BS152" s="23">
        <f t="shared" si="281"/>
        <v>0</v>
      </c>
      <c r="BT152" s="23">
        <f t="shared" si="281"/>
        <v>0</v>
      </c>
      <c r="BU152" s="23">
        <f t="shared" si="281"/>
        <v>0</v>
      </c>
      <c r="BV152" s="23">
        <f t="shared" si="281"/>
        <v>0</v>
      </c>
      <c r="BW152" s="23">
        <f t="shared" si="281"/>
        <v>0</v>
      </c>
      <c r="BX152" s="482"/>
      <c r="BY152" t="str">
        <f t="shared" si="110"/>
        <v>PSAT Last 10</v>
      </c>
      <c r="BZ152" s="23">
        <f>IF(ISNUMBER(SEARCH("P",BZ$4)),10,0)</f>
        <v>10</v>
      </c>
      <c r="CA152" s="23">
        <f t="shared" si="282"/>
        <v>0</v>
      </c>
      <c r="CB152" s="23">
        <f t="shared" si="282"/>
        <v>0</v>
      </c>
      <c r="CC152" s="23">
        <f t="shared" si="282"/>
        <v>0</v>
      </c>
      <c r="CD152" s="23">
        <f t="shared" si="282"/>
        <v>0</v>
      </c>
      <c r="CE152" s="23">
        <f t="shared" si="282"/>
        <v>0</v>
      </c>
      <c r="CF152" s="23">
        <f t="shared" si="282"/>
        <v>0</v>
      </c>
      <c r="CG152" s="23">
        <f t="shared" si="282"/>
        <v>0</v>
      </c>
      <c r="CH152" s="23">
        <f t="shared" si="282"/>
        <v>0</v>
      </c>
      <c r="CI152" s="23">
        <f t="shared" si="282"/>
        <v>0</v>
      </c>
      <c r="CJ152" s="23">
        <f t="shared" si="282"/>
        <v>0</v>
      </c>
      <c r="CK152" s="23">
        <f t="shared" si="282"/>
        <v>0</v>
      </c>
      <c r="CL152" s="23">
        <f t="shared" si="282"/>
        <v>0</v>
      </c>
      <c r="CM152" s="23">
        <f t="shared" si="282"/>
        <v>0</v>
      </c>
      <c r="CN152" s="23">
        <f t="shared" si="282"/>
        <v>0</v>
      </c>
      <c r="CO152" s="23">
        <f t="shared" si="282"/>
        <v>0</v>
      </c>
      <c r="CP152" s="23">
        <f t="shared" si="282"/>
        <v>0</v>
      </c>
      <c r="CQ152" s="23">
        <f t="shared" si="282"/>
        <v>0</v>
      </c>
      <c r="CR152" s="23">
        <f t="shared" si="282"/>
        <v>0</v>
      </c>
      <c r="CS152" s="23">
        <f t="shared" si="282"/>
        <v>0</v>
      </c>
      <c r="CT152" s="23">
        <f t="shared" si="282"/>
        <v>0</v>
      </c>
      <c r="CU152" s="23">
        <f t="shared" si="282"/>
        <v>0</v>
      </c>
      <c r="CV152" s="23">
        <f t="shared" si="282"/>
        <v>0</v>
      </c>
      <c r="CW152" s="482"/>
      <c r="CX152" t="str">
        <f t="shared" si="111"/>
        <v>PSAT Last 10</v>
      </c>
      <c r="CY152" s="23">
        <f t="shared" si="112"/>
        <v>20</v>
      </c>
      <c r="CZ152" s="23">
        <f t="shared" si="113"/>
        <v>0</v>
      </c>
      <c r="DA152" s="23">
        <f t="shared" si="114"/>
        <v>0</v>
      </c>
      <c r="DB152" s="23">
        <f t="shared" si="115"/>
        <v>0</v>
      </c>
      <c r="DC152" s="23">
        <f t="shared" si="116"/>
        <v>0</v>
      </c>
      <c r="DD152" s="23">
        <f t="shared" si="117"/>
        <v>0</v>
      </c>
      <c r="DE152" s="23">
        <f t="shared" si="118"/>
        <v>0</v>
      </c>
      <c r="DF152" s="23">
        <f t="shared" si="119"/>
        <v>0</v>
      </c>
      <c r="DG152" s="23">
        <f t="shared" si="120"/>
        <v>0</v>
      </c>
      <c r="DH152" s="23">
        <f t="shared" si="121"/>
        <v>0</v>
      </c>
      <c r="DI152" s="23">
        <f t="shared" si="122"/>
        <v>0</v>
      </c>
      <c r="DJ152" s="23">
        <f t="shared" si="123"/>
        <v>0</v>
      </c>
      <c r="DK152" s="23">
        <f t="shared" si="124"/>
        <v>0</v>
      </c>
      <c r="DL152" s="23">
        <f t="shared" si="125"/>
        <v>0</v>
      </c>
      <c r="DM152" s="23">
        <f t="shared" si="126"/>
        <v>0</v>
      </c>
      <c r="DN152" s="23">
        <f t="shared" si="127"/>
        <v>0</v>
      </c>
      <c r="DO152" s="23">
        <f t="shared" si="128"/>
        <v>0</v>
      </c>
      <c r="DP152" s="23">
        <f t="shared" si="129"/>
        <v>0</v>
      </c>
      <c r="DQ152" s="23">
        <f t="shared" si="130"/>
        <v>0</v>
      </c>
      <c r="DR152" s="23">
        <f t="shared" si="131"/>
        <v>0</v>
      </c>
      <c r="DS152" s="23">
        <f t="shared" si="132"/>
        <v>0</v>
      </c>
      <c r="DT152" s="23">
        <f t="shared" si="133"/>
        <v>0</v>
      </c>
      <c r="DU152" s="23">
        <f t="shared" si="134"/>
        <v>0</v>
      </c>
      <c r="DV152" s="482"/>
      <c r="DW152" s="42" t="str">
        <f>DW8</f>
        <v>Ommitted Q</v>
      </c>
      <c r="DX152" s="43">
        <f>IF(DX$8&lt;&gt;"",DX$8*DX$2,0)</f>
        <v>0</v>
      </c>
      <c r="DY152" s="43">
        <f t="shared" ref="DY152:ET152" si="286">IF(DY$8&lt;&gt;"",DY$8*DY$2,0)</f>
        <v>0</v>
      </c>
      <c r="DZ152" s="43">
        <f t="shared" si="286"/>
        <v>0</v>
      </c>
      <c r="EA152" s="43">
        <f t="shared" si="286"/>
        <v>0</v>
      </c>
      <c r="EB152" s="43">
        <f t="shared" si="286"/>
        <v>0</v>
      </c>
      <c r="EC152" s="43">
        <f t="shared" si="286"/>
        <v>0</v>
      </c>
      <c r="ED152" s="43">
        <f t="shared" si="286"/>
        <v>0</v>
      </c>
      <c r="EE152" s="43">
        <f t="shared" si="286"/>
        <v>0</v>
      </c>
      <c r="EF152" s="43">
        <f t="shared" si="286"/>
        <v>0</v>
      </c>
      <c r="EG152" s="43">
        <f t="shared" si="286"/>
        <v>0</v>
      </c>
      <c r="EH152" s="43">
        <f t="shared" si="286"/>
        <v>0</v>
      </c>
      <c r="EI152" s="43">
        <f t="shared" si="286"/>
        <v>0</v>
      </c>
      <c r="EJ152" s="43">
        <f t="shared" si="286"/>
        <v>0</v>
      </c>
      <c r="EK152" s="43">
        <f t="shared" si="286"/>
        <v>0</v>
      </c>
      <c r="EL152" s="43">
        <f t="shared" si="286"/>
        <v>0</v>
      </c>
      <c r="EM152" s="43">
        <f t="shared" si="286"/>
        <v>0</v>
      </c>
      <c r="EN152" s="43">
        <f t="shared" si="286"/>
        <v>0</v>
      </c>
      <c r="EO152" s="43">
        <f t="shared" si="286"/>
        <v>0</v>
      </c>
      <c r="EP152" s="43">
        <f t="shared" si="286"/>
        <v>0</v>
      </c>
      <c r="EQ152" s="43">
        <f t="shared" si="286"/>
        <v>0</v>
      </c>
      <c r="ER152" s="43">
        <f t="shared" si="286"/>
        <v>0</v>
      </c>
      <c r="ES152" s="43">
        <f t="shared" si="286"/>
        <v>0</v>
      </c>
      <c r="ET152" s="43">
        <f t="shared" si="286"/>
        <v>0</v>
      </c>
      <c r="FA152" s="78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28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28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29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0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1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79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68"/>
        <v>Imply / Suggest / Infer</v>
      </c>
      <c r="C153" s="43">
        <f t="shared" ref="C153:Y153" si="287">C69*C$2</f>
        <v>0</v>
      </c>
      <c r="D153" s="43">
        <f t="shared" si="287"/>
        <v>0</v>
      </c>
      <c r="E153" s="43">
        <f t="shared" si="287"/>
        <v>0</v>
      </c>
      <c r="F153" s="43">
        <f t="shared" si="287"/>
        <v>0</v>
      </c>
      <c r="G153" s="43">
        <f t="shared" si="287"/>
        <v>0</v>
      </c>
      <c r="H153" s="43">
        <f t="shared" si="287"/>
        <v>0</v>
      </c>
      <c r="I153" s="43">
        <f t="shared" si="287"/>
        <v>0</v>
      </c>
      <c r="J153" s="43">
        <f t="shared" si="287"/>
        <v>0</v>
      </c>
      <c r="K153" s="43">
        <f t="shared" si="287"/>
        <v>0</v>
      </c>
      <c r="L153" s="43">
        <f t="shared" si="287"/>
        <v>0</v>
      </c>
      <c r="M153" s="43">
        <f t="shared" si="287"/>
        <v>0</v>
      </c>
      <c r="N153" s="43">
        <f t="shared" si="287"/>
        <v>0</v>
      </c>
      <c r="O153" s="43">
        <f t="shared" si="287"/>
        <v>0</v>
      </c>
      <c r="P153" s="43">
        <f t="shared" si="287"/>
        <v>0</v>
      </c>
      <c r="Q153" s="43">
        <f t="shared" si="287"/>
        <v>0</v>
      </c>
      <c r="R153" s="43">
        <f t="shared" si="287"/>
        <v>0</v>
      </c>
      <c r="S153" s="43">
        <f t="shared" si="287"/>
        <v>0</v>
      </c>
      <c r="T153" s="43">
        <f t="shared" si="287"/>
        <v>0</v>
      </c>
      <c r="U153" s="43">
        <f t="shared" si="287"/>
        <v>0</v>
      </c>
      <c r="V153" s="43">
        <f t="shared" si="287"/>
        <v>0</v>
      </c>
      <c r="W153" s="43">
        <f t="shared" si="287"/>
        <v>0</v>
      </c>
      <c r="X153" s="43">
        <f t="shared" si="287"/>
        <v>0</v>
      </c>
      <c r="Y153" s="43">
        <f t="shared" si="287"/>
        <v>0</v>
      </c>
      <c r="AA153" t="str">
        <f t="shared" si="234"/>
        <v>Singular / Plural</v>
      </c>
      <c r="AB153" s="43">
        <f t="shared" ref="AB153:AX153" si="288">AB71*AB$2</f>
        <v>0</v>
      </c>
      <c r="AC153" s="43">
        <f t="shared" si="288"/>
        <v>0</v>
      </c>
      <c r="AD153" s="43">
        <f t="shared" si="288"/>
        <v>0</v>
      </c>
      <c r="AE153" s="43">
        <f t="shared" si="288"/>
        <v>0</v>
      </c>
      <c r="AF153" s="43">
        <f t="shared" si="288"/>
        <v>0</v>
      </c>
      <c r="AG153" s="43">
        <f t="shared" si="288"/>
        <v>0</v>
      </c>
      <c r="AH153" s="43">
        <f t="shared" si="288"/>
        <v>0</v>
      </c>
      <c r="AI153" s="43">
        <f t="shared" si="288"/>
        <v>0</v>
      </c>
      <c r="AJ153" s="43">
        <f t="shared" si="288"/>
        <v>0</v>
      </c>
      <c r="AK153" s="43">
        <f t="shared" si="288"/>
        <v>0</v>
      </c>
      <c r="AL153" s="43">
        <f t="shared" si="288"/>
        <v>0</v>
      </c>
      <c r="AM153" s="43">
        <f t="shared" si="288"/>
        <v>0</v>
      </c>
      <c r="AN153" s="43">
        <f t="shared" si="288"/>
        <v>0</v>
      </c>
      <c r="AO153" s="43">
        <f t="shared" si="288"/>
        <v>0</v>
      </c>
      <c r="AP153" s="43">
        <f t="shared" si="288"/>
        <v>0</v>
      </c>
      <c r="AQ153" s="43">
        <f t="shared" si="288"/>
        <v>0</v>
      </c>
      <c r="AR153" s="43">
        <f t="shared" si="288"/>
        <v>0</v>
      </c>
      <c r="AS153" s="43">
        <f t="shared" si="288"/>
        <v>0</v>
      </c>
      <c r="AT153" s="43">
        <f t="shared" si="288"/>
        <v>0</v>
      </c>
      <c r="AU153" s="43">
        <f t="shared" si="288"/>
        <v>0</v>
      </c>
      <c r="AV153" s="43">
        <f t="shared" si="288"/>
        <v>0</v>
      </c>
      <c r="AW153" s="43">
        <f t="shared" si="288"/>
        <v>0</v>
      </c>
      <c r="AX153" s="43">
        <f t="shared" si="288"/>
        <v>0</v>
      </c>
      <c r="AY153" s="482"/>
      <c r="AZ153" t="str">
        <f t="shared" ref="AZ153:AZ162" si="289">AZ77</f>
        <v>PSAT Rest</v>
      </c>
      <c r="BA153" s="23">
        <v>0</v>
      </c>
      <c r="BB153" s="23">
        <v>0</v>
      </c>
      <c r="BC153" s="23">
        <v>0</v>
      </c>
      <c r="BD153" s="23">
        <v>0</v>
      </c>
      <c r="BE153" s="23">
        <v>0</v>
      </c>
      <c r="BF153" s="23">
        <v>0</v>
      </c>
      <c r="BG153" s="23">
        <v>0</v>
      </c>
      <c r="BH153" s="23">
        <v>0</v>
      </c>
      <c r="BI153" s="23">
        <v>0</v>
      </c>
      <c r="BJ153" s="23">
        <v>0</v>
      </c>
      <c r="BK153" s="23">
        <v>0</v>
      </c>
      <c r="BL153" s="23">
        <v>0</v>
      </c>
      <c r="BM153" s="23">
        <v>0</v>
      </c>
      <c r="BN153" s="23">
        <v>0</v>
      </c>
      <c r="BO153" s="23">
        <v>0</v>
      </c>
      <c r="BP153" s="23">
        <v>0</v>
      </c>
      <c r="BQ153" s="23">
        <v>0</v>
      </c>
      <c r="BR153" s="23">
        <v>0</v>
      </c>
      <c r="BS153" s="23">
        <v>0</v>
      </c>
      <c r="BT153" s="23">
        <v>0</v>
      </c>
      <c r="BU153" s="23">
        <v>0</v>
      </c>
      <c r="BV153" s="23">
        <v>0</v>
      </c>
      <c r="BW153" s="23">
        <v>0</v>
      </c>
      <c r="BX153" s="482"/>
      <c r="BY153" t="str">
        <f t="shared" ref="BY153:BY162" si="290">BY77</f>
        <v>PSAT Rest</v>
      </c>
      <c r="BZ153" s="23">
        <f>IF(ISNUMBER(SEARCH("P",BZ$4)),11,0)</f>
        <v>11</v>
      </c>
      <c r="CA153" s="23">
        <f t="shared" ref="CA153:CV154" si="291">IF(ISNUMBER(SEARCH("P",CA$4)),11,0)</f>
        <v>0</v>
      </c>
      <c r="CB153" s="23">
        <f t="shared" si="291"/>
        <v>0</v>
      </c>
      <c r="CC153" s="23">
        <f t="shared" si="291"/>
        <v>0</v>
      </c>
      <c r="CD153" s="23">
        <f t="shared" si="291"/>
        <v>0</v>
      </c>
      <c r="CE153" s="23">
        <f t="shared" si="291"/>
        <v>0</v>
      </c>
      <c r="CF153" s="23">
        <f t="shared" si="291"/>
        <v>0</v>
      </c>
      <c r="CG153" s="23">
        <f t="shared" si="291"/>
        <v>0</v>
      </c>
      <c r="CH153" s="23">
        <f t="shared" si="291"/>
        <v>0</v>
      </c>
      <c r="CI153" s="23">
        <f t="shared" si="291"/>
        <v>0</v>
      </c>
      <c r="CJ153" s="23">
        <f t="shared" si="291"/>
        <v>0</v>
      </c>
      <c r="CK153" s="23">
        <f t="shared" si="291"/>
        <v>0</v>
      </c>
      <c r="CL153" s="23">
        <f t="shared" si="291"/>
        <v>0</v>
      </c>
      <c r="CM153" s="23">
        <f t="shared" si="291"/>
        <v>0</v>
      </c>
      <c r="CN153" s="23">
        <f t="shared" si="291"/>
        <v>0</v>
      </c>
      <c r="CO153" s="23">
        <f t="shared" si="291"/>
        <v>0</v>
      </c>
      <c r="CP153" s="23">
        <f t="shared" si="291"/>
        <v>0</v>
      </c>
      <c r="CQ153" s="23">
        <f t="shared" si="291"/>
        <v>0</v>
      </c>
      <c r="CR153" s="23">
        <f t="shared" si="291"/>
        <v>0</v>
      </c>
      <c r="CS153" s="23">
        <f t="shared" si="291"/>
        <v>0</v>
      </c>
      <c r="CT153" s="23">
        <f t="shared" si="291"/>
        <v>0</v>
      </c>
      <c r="CU153" s="23">
        <f t="shared" si="291"/>
        <v>0</v>
      </c>
      <c r="CV153" s="23">
        <f t="shared" si="291"/>
        <v>0</v>
      </c>
      <c r="CW153" s="482"/>
      <c r="CX153" t="str">
        <f t="shared" ref="CX153:CX162" si="292">CX77</f>
        <v>PSAT Rest</v>
      </c>
      <c r="CY153" s="23">
        <f t="shared" ref="CY153:CY162" si="293">BA153+BZ153</f>
        <v>11</v>
      </c>
      <c r="CZ153" s="23">
        <f t="shared" ref="CZ153:CZ162" si="294">BB153+CA153</f>
        <v>0</v>
      </c>
      <c r="DA153" s="23">
        <f t="shared" ref="DA153:DA162" si="295">BC153+CB153</f>
        <v>0</v>
      </c>
      <c r="DB153" s="23">
        <f t="shared" ref="DB153:DB162" si="296">BD153+CC153</f>
        <v>0</v>
      </c>
      <c r="DC153" s="23">
        <f t="shared" ref="DC153:DC162" si="297">BE153+CD153</f>
        <v>0</v>
      </c>
      <c r="DD153" s="23">
        <f t="shared" ref="DD153:DD162" si="298">BF153+CE153</f>
        <v>0</v>
      </c>
      <c r="DE153" s="23">
        <f t="shared" ref="DE153:DE162" si="299">BG153+CF153</f>
        <v>0</v>
      </c>
      <c r="DF153" s="23">
        <f t="shared" ref="DF153:DF162" si="300">BH153+CG153</f>
        <v>0</v>
      </c>
      <c r="DG153" s="23">
        <f t="shared" ref="DG153:DG162" si="301">BI153+CH153</f>
        <v>0</v>
      </c>
      <c r="DH153" s="23">
        <f t="shared" ref="DH153:DH162" si="302">BJ153+CI153</f>
        <v>0</v>
      </c>
      <c r="DI153" s="23">
        <f t="shared" ref="DI153:DI162" si="303">BK153+CJ153</f>
        <v>0</v>
      </c>
      <c r="DJ153" s="23">
        <f t="shared" ref="DJ153:DJ162" si="304">BL153+CK153</f>
        <v>0</v>
      </c>
      <c r="DK153" s="23">
        <f t="shared" ref="DK153:DK162" si="305">BM153+CL153</f>
        <v>0</v>
      </c>
      <c r="DL153" s="23">
        <f t="shared" ref="DL153:DL162" si="306">BN153+CM153</f>
        <v>0</v>
      </c>
      <c r="DM153" s="23">
        <f t="shared" ref="DM153:DM162" si="307">BO153+CN153</f>
        <v>0</v>
      </c>
      <c r="DN153" s="23">
        <f t="shared" ref="DN153:DN162" si="308">BP153+CO153</f>
        <v>0</v>
      </c>
      <c r="DO153" s="23">
        <f t="shared" ref="DO153:DO162" si="309">BQ153+CP153</f>
        <v>0</v>
      </c>
      <c r="DP153" s="23">
        <f t="shared" ref="DP153:DP162" si="310">BR153+CQ153</f>
        <v>0</v>
      </c>
      <c r="DQ153" s="23">
        <f t="shared" ref="DQ153:DQ162" si="311">BS153+CR153</f>
        <v>0</v>
      </c>
      <c r="DR153" s="23">
        <f t="shared" ref="DR153:DR162" si="312">BT153+CS153</f>
        <v>0</v>
      </c>
      <c r="DS153" s="23">
        <f t="shared" ref="DS153:DS162" si="313">BU153+CT153</f>
        <v>0</v>
      </c>
      <c r="DT153" s="23">
        <f t="shared" ref="DT153:DT162" si="314">BV153+CU153</f>
        <v>0</v>
      </c>
      <c r="DU153" s="23">
        <f t="shared" ref="DU153:DU162" si="315">BW153+CV153</f>
        <v>0</v>
      </c>
      <c r="DV153" s="482"/>
      <c r="DW153" s="42" t="str">
        <f>DW9</f>
        <v>Guesses</v>
      </c>
      <c r="DX153" s="43">
        <f>IF(DX$9&lt;&gt;"",DX$9*DX$2,0)</f>
        <v>0</v>
      </c>
      <c r="DY153" s="43">
        <f t="shared" ref="DY153:ES153" si="316">IF(DY$9&lt;&gt;"",DY$9*DY$2,0)</f>
        <v>0</v>
      </c>
      <c r="DZ153" s="43">
        <f t="shared" si="316"/>
        <v>0</v>
      </c>
      <c r="EA153" s="43">
        <f t="shared" si="316"/>
        <v>0</v>
      </c>
      <c r="EB153" s="43">
        <f t="shared" si="316"/>
        <v>0</v>
      </c>
      <c r="EC153" s="43">
        <f t="shared" si="316"/>
        <v>0</v>
      </c>
      <c r="ED153" s="43">
        <f t="shared" si="316"/>
        <v>0</v>
      </c>
      <c r="EE153" s="43">
        <f t="shared" si="316"/>
        <v>0</v>
      </c>
      <c r="EF153" s="43">
        <f t="shared" si="316"/>
        <v>0</v>
      </c>
      <c r="EG153" s="43">
        <f t="shared" si="316"/>
        <v>0</v>
      </c>
      <c r="EH153" s="43">
        <f t="shared" si="316"/>
        <v>0</v>
      </c>
      <c r="EI153" s="43">
        <f t="shared" si="316"/>
        <v>0</v>
      </c>
      <c r="EJ153" s="43">
        <f t="shared" si="316"/>
        <v>0</v>
      </c>
      <c r="EK153" s="43">
        <f t="shared" si="316"/>
        <v>0</v>
      </c>
      <c r="EL153" s="43">
        <f t="shared" si="316"/>
        <v>0</v>
      </c>
      <c r="EM153" s="43">
        <f t="shared" si="316"/>
        <v>0</v>
      </c>
      <c r="EN153" s="43">
        <f t="shared" si="316"/>
        <v>0</v>
      </c>
      <c r="EO153" s="43">
        <f t="shared" si="316"/>
        <v>0</v>
      </c>
      <c r="EP153" s="43">
        <f t="shared" si="316"/>
        <v>0</v>
      </c>
      <c r="EQ153" s="43">
        <f t="shared" si="316"/>
        <v>0</v>
      </c>
      <c r="ER153" s="43">
        <f t="shared" si="316"/>
        <v>0</v>
      </c>
      <c r="ES153" s="43">
        <f t="shared" si="316"/>
        <v>0</v>
      </c>
      <c r="ET153" s="43">
        <f>IF(ET$9&lt;&gt;"",ET$9*ET$2,0)</f>
        <v>0</v>
      </c>
      <c r="FA153" s="80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1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1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2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3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4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5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68"/>
        <v>Given Figure</v>
      </c>
      <c r="C154" s="43">
        <f t="shared" ref="C154:Y154" si="317">C70*C$2</f>
        <v>0</v>
      </c>
      <c r="D154" s="43">
        <f t="shared" si="317"/>
        <v>0</v>
      </c>
      <c r="E154" s="43">
        <f t="shared" si="317"/>
        <v>0</v>
      </c>
      <c r="F154" s="43">
        <f t="shared" si="317"/>
        <v>0</v>
      </c>
      <c r="G154" s="43">
        <f t="shared" si="317"/>
        <v>0</v>
      </c>
      <c r="H154" s="43">
        <f t="shared" si="317"/>
        <v>0</v>
      </c>
      <c r="I154" s="43">
        <f t="shared" si="317"/>
        <v>0</v>
      </c>
      <c r="J154" s="43">
        <f t="shared" si="317"/>
        <v>0</v>
      </c>
      <c r="K154" s="43">
        <f t="shared" si="317"/>
        <v>0</v>
      </c>
      <c r="L154" s="43">
        <f t="shared" si="317"/>
        <v>0</v>
      </c>
      <c r="M154" s="43">
        <f t="shared" si="317"/>
        <v>0</v>
      </c>
      <c r="N154" s="43">
        <f t="shared" si="317"/>
        <v>0</v>
      </c>
      <c r="O154" s="43">
        <f t="shared" si="317"/>
        <v>0</v>
      </c>
      <c r="P154" s="43">
        <f t="shared" si="317"/>
        <v>0</v>
      </c>
      <c r="Q154" s="43">
        <f t="shared" si="317"/>
        <v>0</v>
      </c>
      <c r="R154" s="43">
        <f t="shared" si="317"/>
        <v>0</v>
      </c>
      <c r="S154" s="43">
        <f t="shared" si="317"/>
        <v>0</v>
      </c>
      <c r="T154" s="43">
        <f t="shared" si="317"/>
        <v>0</v>
      </c>
      <c r="U154" s="43">
        <f t="shared" si="317"/>
        <v>0</v>
      </c>
      <c r="V154" s="43">
        <f t="shared" si="317"/>
        <v>0</v>
      </c>
      <c r="W154" s="43">
        <f t="shared" si="317"/>
        <v>0</v>
      </c>
      <c r="X154" s="43">
        <f t="shared" si="317"/>
        <v>0</v>
      </c>
      <c r="Y154" s="43">
        <f t="shared" si="317"/>
        <v>0</v>
      </c>
      <c r="AA154" t="str">
        <f t="shared" si="234"/>
        <v>Rhetoric</v>
      </c>
      <c r="AB154" s="43">
        <f t="shared" ref="AB154:AX154" si="318">AB72*AB$2</f>
        <v>0</v>
      </c>
      <c r="AC154" s="43">
        <f t="shared" si="318"/>
        <v>0</v>
      </c>
      <c r="AD154" s="43">
        <f t="shared" si="318"/>
        <v>0</v>
      </c>
      <c r="AE154" s="43">
        <f t="shared" si="318"/>
        <v>0</v>
      </c>
      <c r="AF154" s="43">
        <f t="shared" si="318"/>
        <v>0</v>
      </c>
      <c r="AG154" s="43">
        <f t="shared" si="318"/>
        <v>0</v>
      </c>
      <c r="AH154" s="43">
        <f t="shared" si="318"/>
        <v>0</v>
      </c>
      <c r="AI154" s="43">
        <f t="shared" si="318"/>
        <v>0</v>
      </c>
      <c r="AJ154" s="43">
        <f t="shared" si="318"/>
        <v>0</v>
      </c>
      <c r="AK154" s="43">
        <f t="shared" si="318"/>
        <v>0</v>
      </c>
      <c r="AL154" s="43">
        <f t="shared" si="318"/>
        <v>0</v>
      </c>
      <c r="AM154" s="43">
        <f t="shared" si="318"/>
        <v>0</v>
      </c>
      <c r="AN154" s="43">
        <f t="shared" si="318"/>
        <v>0</v>
      </c>
      <c r="AO154" s="43">
        <f t="shared" si="318"/>
        <v>0</v>
      </c>
      <c r="AP154" s="43">
        <f t="shared" si="318"/>
        <v>0</v>
      </c>
      <c r="AQ154" s="43">
        <f t="shared" si="318"/>
        <v>0</v>
      </c>
      <c r="AR154" s="43">
        <f t="shared" si="318"/>
        <v>0</v>
      </c>
      <c r="AS154" s="43">
        <f t="shared" si="318"/>
        <v>0</v>
      </c>
      <c r="AT154" s="43">
        <f t="shared" si="318"/>
        <v>0</v>
      </c>
      <c r="AU154" s="43">
        <f t="shared" si="318"/>
        <v>0</v>
      </c>
      <c r="AV154" s="43">
        <f t="shared" si="318"/>
        <v>0</v>
      </c>
      <c r="AW154" s="43">
        <f t="shared" si="318"/>
        <v>0</v>
      </c>
      <c r="AX154" s="43">
        <f t="shared" si="318"/>
        <v>0</v>
      </c>
      <c r="AY154" s="482"/>
      <c r="AZ154" t="str">
        <f t="shared" si="289"/>
        <v>PSAT Easy</v>
      </c>
      <c r="BA154" s="23">
        <f>IF(ISNUMBER(SEARCH("P",BA$4)),7,0)</f>
        <v>7</v>
      </c>
      <c r="BB154" s="23">
        <f t="shared" ref="BB154:BW154" si="319">IF(ISNUMBER(SEARCH("P",BB$4)),7,0)</f>
        <v>0</v>
      </c>
      <c r="BC154" s="23">
        <f t="shared" si="319"/>
        <v>0</v>
      </c>
      <c r="BD154" s="23">
        <f t="shared" si="319"/>
        <v>0</v>
      </c>
      <c r="BE154" s="23">
        <f t="shared" si="319"/>
        <v>0</v>
      </c>
      <c r="BF154" s="23">
        <f t="shared" si="319"/>
        <v>0</v>
      </c>
      <c r="BG154" s="23">
        <f t="shared" si="319"/>
        <v>0</v>
      </c>
      <c r="BH154" s="23">
        <f t="shared" si="319"/>
        <v>0</v>
      </c>
      <c r="BI154" s="23">
        <f t="shared" si="319"/>
        <v>0</v>
      </c>
      <c r="BJ154" s="23">
        <f t="shared" si="319"/>
        <v>0</v>
      </c>
      <c r="BK154" s="23">
        <f t="shared" si="319"/>
        <v>0</v>
      </c>
      <c r="BL154" s="23">
        <f t="shared" si="319"/>
        <v>0</v>
      </c>
      <c r="BM154" s="23">
        <f t="shared" si="319"/>
        <v>0</v>
      </c>
      <c r="BN154" s="23">
        <f t="shared" si="319"/>
        <v>0</v>
      </c>
      <c r="BO154" s="23">
        <f t="shared" si="319"/>
        <v>0</v>
      </c>
      <c r="BP154" s="23">
        <f t="shared" si="319"/>
        <v>0</v>
      </c>
      <c r="BQ154" s="23">
        <f t="shared" si="319"/>
        <v>0</v>
      </c>
      <c r="BR154" s="23">
        <f t="shared" si="319"/>
        <v>0</v>
      </c>
      <c r="BS154" s="23">
        <f t="shared" si="319"/>
        <v>0</v>
      </c>
      <c r="BT154" s="23">
        <f t="shared" si="319"/>
        <v>0</v>
      </c>
      <c r="BU154" s="23">
        <f t="shared" si="319"/>
        <v>0</v>
      </c>
      <c r="BV154" s="23">
        <f t="shared" si="319"/>
        <v>0</v>
      </c>
      <c r="BW154" s="23">
        <f t="shared" si="319"/>
        <v>0</v>
      </c>
      <c r="BX154" s="482"/>
      <c r="BY154" t="str">
        <f t="shared" si="290"/>
        <v>PSAT Easy</v>
      </c>
      <c r="BZ154" s="23">
        <f>IF(ISNUMBER(SEARCH("P",BZ$4)),11,0)</f>
        <v>11</v>
      </c>
      <c r="CA154" s="23">
        <f t="shared" si="291"/>
        <v>0</v>
      </c>
      <c r="CB154" s="23">
        <f t="shared" si="291"/>
        <v>0</v>
      </c>
      <c r="CC154" s="23">
        <f t="shared" si="291"/>
        <v>0</v>
      </c>
      <c r="CD154" s="23">
        <f t="shared" si="291"/>
        <v>0</v>
      </c>
      <c r="CE154" s="23">
        <f t="shared" si="291"/>
        <v>0</v>
      </c>
      <c r="CF154" s="23">
        <f t="shared" si="291"/>
        <v>0</v>
      </c>
      <c r="CG154" s="23">
        <f t="shared" si="291"/>
        <v>0</v>
      </c>
      <c r="CH154" s="23">
        <f t="shared" si="291"/>
        <v>0</v>
      </c>
      <c r="CI154" s="23">
        <f t="shared" si="291"/>
        <v>0</v>
      </c>
      <c r="CJ154" s="23">
        <f t="shared" si="291"/>
        <v>0</v>
      </c>
      <c r="CK154" s="23">
        <f t="shared" si="291"/>
        <v>0</v>
      </c>
      <c r="CL154" s="23">
        <f t="shared" si="291"/>
        <v>0</v>
      </c>
      <c r="CM154" s="23">
        <f t="shared" si="291"/>
        <v>0</v>
      </c>
      <c r="CN154" s="23">
        <f t="shared" si="291"/>
        <v>0</v>
      </c>
      <c r="CO154" s="23">
        <f t="shared" si="291"/>
        <v>0</v>
      </c>
      <c r="CP154" s="23">
        <f t="shared" si="291"/>
        <v>0</v>
      </c>
      <c r="CQ154" s="23">
        <f t="shared" si="291"/>
        <v>0</v>
      </c>
      <c r="CR154" s="23">
        <f t="shared" si="291"/>
        <v>0</v>
      </c>
      <c r="CS154" s="23">
        <f t="shared" si="291"/>
        <v>0</v>
      </c>
      <c r="CT154" s="23">
        <f t="shared" si="291"/>
        <v>0</v>
      </c>
      <c r="CU154" s="23">
        <f t="shared" si="291"/>
        <v>0</v>
      </c>
      <c r="CV154" s="23">
        <f t="shared" si="291"/>
        <v>0</v>
      </c>
      <c r="CW154" s="482"/>
      <c r="CX154" t="str">
        <f t="shared" si="292"/>
        <v>PSAT Easy</v>
      </c>
      <c r="CY154" s="23">
        <f t="shared" si="293"/>
        <v>18</v>
      </c>
      <c r="CZ154" s="23">
        <f t="shared" si="294"/>
        <v>0</v>
      </c>
      <c r="DA154" s="23">
        <f t="shared" si="295"/>
        <v>0</v>
      </c>
      <c r="DB154" s="23">
        <f t="shared" si="296"/>
        <v>0</v>
      </c>
      <c r="DC154" s="23">
        <f t="shared" si="297"/>
        <v>0</v>
      </c>
      <c r="DD154" s="23">
        <f t="shared" si="298"/>
        <v>0</v>
      </c>
      <c r="DE154" s="23">
        <f t="shared" si="299"/>
        <v>0</v>
      </c>
      <c r="DF154" s="23">
        <f t="shared" si="300"/>
        <v>0</v>
      </c>
      <c r="DG154" s="23">
        <f t="shared" si="301"/>
        <v>0</v>
      </c>
      <c r="DH154" s="23">
        <f t="shared" si="302"/>
        <v>0</v>
      </c>
      <c r="DI154" s="23">
        <f t="shared" si="303"/>
        <v>0</v>
      </c>
      <c r="DJ154" s="23">
        <f t="shared" si="304"/>
        <v>0</v>
      </c>
      <c r="DK154" s="23">
        <f t="shared" si="305"/>
        <v>0</v>
      </c>
      <c r="DL154" s="23">
        <f t="shared" si="306"/>
        <v>0</v>
      </c>
      <c r="DM154" s="23">
        <f t="shared" si="307"/>
        <v>0</v>
      </c>
      <c r="DN154" s="23">
        <f t="shared" si="308"/>
        <v>0</v>
      </c>
      <c r="DO154" s="23">
        <f t="shared" si="309"/>
        <v>0</v>
      </c>
      <c r="DP154" s="23">
        <f t="shared" si="310"/>
        <v>0</v>
      </c>
      <c r="DQ154" s="23">
        <f t="shared" si="311"/>
        <v>0</v>
      </c>
      <c r="DR154" s="23">
        <f t="shared" si="312"/>
        <v>0</v>
      </c>
      <c r="DS154" s="23">
        <f t="shared" si="313"/>
        <v>0</v>
      </c>
      <c r="DT154" s="23">
        <f t="shared" si="314"/>
        <v>0</v>
      </c>
      <c r="DU154" s="23">
        <f t="shared" si="315"/>
        <v>0</v>
      </c>
      <c r="DV154" s="482"/>
      <c r="FB154" s="66"/>
      <c r="FC154" s="66"/>
      <c r="FD154" s="66"/>
      <c r="FE154" s="68"/>
      <c r="FF154" s="69"/>
      <c r="FG154" s="18"/>
    </row>
    <row r="155" spans="2:163" x14ac:dyDescent="0.45">
      <c r="B155" t="str">
        <f t="shared" si="268"/>
        <v>Broad-Scope</v>
      </c>
      <c r="C155" s="43">
        <f t="shared" ref="C155:Y155" si="320">C71*C$2</f>
        <v>0</v>
      </c>
      <c r="D155" s="43">
        <f t="shared" si="320"/>
        <v>0</v>
      </c>
      <c r="E155" s="43">
        <f t="shared" si="320"/>
        <v>0</v>
      </c>
      <c r="F155" s="43">
        <f t="shared" si="320"/>
        <v>0</v>
      </c>
      <c r="G155" s="43">
        <f t="shared" si="320"/>
        <v>0</v>
      </c>
      <c r="H155" s="43">
        <f t="shared" si="320"/>
        <v>0</v>
      </c>
      <c r="I155" s="43">
        <f t="shared" si="320"/>
        <v>0</v>
      </c>
      <c r="J155" s="43">
        <f t="shared" si="320"/>
        <v>0</v>
      </c>
      <c r="K155" s="43">
        <f t="shared" si="320"/>
        <v>0</v>
      </c>
      <c r="L155" s="43">
        <f t="shared" si="320"/>
        <v>0</v>
      </c>
      <c r="M155" s="43">
        <f t="shared" si="320"/>
        <v>0</v>
      </c>
      <c r="N155" s="43">
        <f t="shared" si="320"/>
        <v>0</v>
      </c>
      <c r="O155" s="43">
        <f t="shared" si="320"/>
        <v>0</v>
      </c>
      <c r="P155" s="43">
        <f t="shared" si="320"/>
        <v>0</v>
      </c>
      <c r="Q155" s="43">
        <f t="shared" si="320"/>
        <v>0</v>
      </c>
      <c r="R155" s="43">
        <f t="shared" si="320"/>
        <v>0</v>
      </c>
      <c r="S155" s="43">
        <f t="shared" si="320"/>
        <v>0</v>
      </c>
      <c r="T155" s="43">
        <f t="shared" si="320"/>
        <v>0</v>
      </c>
      <c r="U155" s="43">
        <f t="shared" si="320"/>
        <v>0</v>
      </c>
      <c r="V155" s="43">
        <f t="shared" si="320"/>
        <v>0</v>
      </c>
      <c r="W155" s="43">
        <f t="shared" si="320"/>
        <v>0</v>
      </c>
      <c r="X155" s="43">
        <f t="shared" si="320"/>
        <v>0</v>
      </c>
      <c r="Y155" s="43">
        <f t="shared" si="320"/>
        <v>0</v>
      </c>
      <c r="AA155" t="str">
        <f t="shared" si="234"/>
        <v>Question's Intent</v>
      </c>
      <c r="AB155" s="43">
        <f t="shared" ref="AB155:AX155" si="321">AB73*AB$2</f>
        <v>0</v>
      </c>
      <c r="AC155" s="43">
        <f t="shared" si="321"/>
        <v>0</v>
      </c>
      <c r="AD155" s="43">
        <f t="shared" si="321"/>
        <v>0</v>
      </c>
      <c r="AE155" s="43">
        <f t="shared" si="321"/>
        <v>0</v>
      </c>
      <c r="AF155" s="43">
        <f t="shared" si="321"/>
        <v>0</v>
      </c>
      <c r="AG155" s="43">
        <f t="shared" si="321"/>
        <v>0</v>
      </c>
      <c r="AH155" s="43">
        <f t="shared" si="321"/>
        <v>0</v>
      </c>
      <c r="AI155" s="43">
        <f t="shared" si="321"/>
        <v>0</v>
      </c>
      <c r="AJ155" s="43">
        <f t="shared" si="321"/>
        <v>0</v>
      </c>
      <c r="AK155" s="43">
        <f t="shared" si="321"/>
        <v>0</v>
      </c>
      <c r="AL155" s="43">
        <f t="shared" si="321"/>
        <v>0</v>
      </c>
      <c r="AM155" s="43">
        <f t="shared" si="321"/>
        <v>0</v>
      </c>
      <c r="AN155" s="43">
        <f t="shared" si="321"/>
        <v>0</v>
      </c>
      <c r="AO155" s="43">
        <f t="shared" si="321"/>
        <v>0</v>
      </c>
      <c r="AP155" s="43">
        <f t="shared" si="321"/>
        <v>0</v>
      </c>
      <c r="AQ155" s="43">
        <f t="shared" si="321"/>
        <v>0</v>
      </c>
      <c r="AR155" s="43">
        <f t="shared" si="321"/>
        <v>0</v>
      </c>
      <c r="AS155" s="43">
        <f t="shared" si="321"/>
        <v>0</v>
      </c>
      <c r="AT155" s="43">
        <f t="shared" si="321"/>
        <v>0</v>
      </c>
      <c r="AU155" s="43">
        <f t="shared" si="321"/>
        <v>0</v>
      </c>
      <c r="AV155" s="43">
        <f t="shared" si="321"/>
        <v>0</v>
      </c>
      <c r="AW155" s="43">
        <f t="shared" si="321"/>
        <v>0</v>
      </c>
      <c r="AX155" s="43">
        <f t="shared" si="321"/>
        <v>0</v>
      </c>
      <c r="AY155" s="482"/>
      <c r="AZ155" t="str">
        <f t="shared" si="289"/>
        <v>PSAT Medium</v>
      </c>
      <c r="BA155" s="23">
        <f>IF(ISNUMBER(SEARCH("P",BA$4)),4,0)</f>
        <v>4</v>
      </c>
      <c r="BB155" s="23">
        <f t="shared" ref="BB155:BW155" si="322">IF(ISNUMBER(SEARCH("P",BB$4)),4,0)</f>
        <v>0</v>
      </c>
      <c r="BC155" s="23">
        <f t="shared" si="322"/>
        <v>0</v>
      </c>
      <c r="BD155" s="23">
        <f t="shared" si="322"/>
        <v>0</v>
      </c>
      <c r="BE155" s="23">
        <f t="shared" si="322"/>
        <v>0</v>
      </c>
      <c r="BF155" s="23">
        <f t="shared" si="322"/>
        <v>0</v>
      </c>
      <c r="BG155" s="23">
        <f t="shared" si="322"/>
        <v>0</v>
      </c>
      <c r="BH155" s="23">
        <f t="shared" si="322"/>
        <v>0</v>
      </c>
      <c r="BI155" s="23">
        <f t="shared" si="322"/>
        <v>0</v>
      </c>
      <c r="BJ155" s="23">
        <f t="shared" si="322"/>
        <v>0</v>
      </c>
      <c r="BK155" s="23">
        <f t="shared" si="322"/>
        <v>0</v>
      </c>
      <c r="BL155" s="23">
        <f t="shared" si="322"/>
        <v>0</v>
      </c>
      <c r="BM155" s="23">
        <f t="shared" si="322"/>
        <v>0</v>
      </c>
      <c r="BN155" s="23">
        <f t="shared" si="322"/>
        <v>0</v>
      </c>
      <c r="BO155" s="23">
        <f t="shared" si="322"/>
        <v>0</v>
      </c>
      <c r="BP155" s="23">
        <f t="shared" si="322"/>
        <v>0</v>
      </c>
      <c r="BQ155" s="23">
        <f t="shared" si="322"/>
        <v>0</v>
      </c>
      <c r="BR155" s="23">
        <f t="shared" si="322"/>
        <v>0</v>
      </c>
      <c r="BS155" s="23">
        <f t="shared" si="322"/>
        <v>0</v>
      </c>
      <c r="BT155" s="23">
        <f t="shared" si="322"/>
        <v>0</v>
      </c>
      <c r="BU155" s="23">
        <f t="shared" si="322"/>
        <v>0</v>
      </c>
      <c r="BV155" s="23">
        <f t="shared" si="322"/>
        <v>0</v>
      </c>
      <c r="BW155" s="23">
        <f t="shared" si="322"/>
        <v>0</v>
      </c>
      <c r="BX155" s="482"/>
      <c r="BY155" t="str">
        <f t="shared" si="290"/>
        <v>PSAT Medium</v>
      </c>
      <c r="BZ155" s="23">
        <f>IF(ISNUMBER(SEARCH("P",BZ$4)),9,0)</f>
        <v>9</v>
      </c>
      <c r="CA155" s="23">
        <f t="shared" ref="CA155:CV155" si="323">IF(ISNUMBER(SEARCH("P",CA$4)),9,0)</f>
        <v>0</v>
      </c>
      <c r="CB155" s="23">
        <f t="shared" si="323"/>
        <v>0</v>
      </c>
      <c r="CC155" s="23">
        <f t="shared" si="323"/>
        <v>0</v>
      </c>
      <c r="CD155" s="23">
        <f t="shared" si="323"/>
        <v>0</v>
      </c>
      <c r="CE155" s="23">
        <f t="shared" si="323"/>
        <v>0</v>
      </c>
      <c r="CF155" s="23">
        <f t="shared" si="323"/>
        <v>0</v>
      </c>
      <c r="CG155" s="23">
        <f t="shared" si="323"/>
        <v>0</v>
      </c>
      <c r="CH155" s="23">
        <f t="shared" si="323"/>
        <v>0</v>
      </c>
      <c r="CI155" s="23">
        <f t="shared" si="323"/>
        <v>0</v>
      </c>
      <c r="CJ155" s="23">
        <f t="shared" si="323"/>
        <v>0</v>
      </c>
      <c r="CK155" s="23">
        <f t="shared" si="323"/>
        <v>0</v>
      </c>
      <c r="CL155" s="23">
        <f t="shared" si="323"/>
        <v>0</v>
      </c>
      <c r="CM155" s="23">
        <f t="shared" si="323"/>
        <v>0</v>
      </c>
      <c r="CN155" s="23">
        <f t="shared" si="323"/>
        <v>0</v>
      </c>
      <c r="CO155" s="23">
        <f t="shared" si="323"/>
        <v>0</v>
      </c>
      <c r="CP155" s="23">
        <f t="shared" si="323"/>
        <v>0</v>
      </c>
      <c r="CQ155" s="23">
        <f t="shared" si="323"/>
        <v>0</v>
      </c>
      <c r="CR155" s="23">
        <f t="shared" si="323"/>
        <v>0</v>
      </c>
      <c r="CS155" s="23">
        <f t="shared" si="323"/>
        <v>0</v>
      </c>
      <c r="CT155" s="23">
        <f t="shared" si="323"/>
        <v>0</v>
      </c>
      <c r="CU155" s="23">
        <f t="shared" si="323"/>
        <v>0</v>
      </c>
      <c r="CV155" s="23">
        <f t="shared" si="323"/>
        <v>0</v>
      </c>
      <c r="CW155" s="482"/>
      <c r="CX155" t="str">
        <f t="shared" si="292"/>
        <v>PSAT Medium</v>
      </c>
      <c r="CY155" s="23">
        <f t="shared" si="293"/>
        <v>13</v>
      </c>
      <c r="CZ155" s="23">
        <f t="shared" si="294"/>
        <v>0</v>
      </c>
      <c r="DA155" s="23">
        <f t="shared" si="295"/>
        <v>0</v>
      </c>
      <c r="DB155" s="23">
        <f t="shared" si="296"/>
        <v>0</v>
      </c>
      <c r="DC155" s="23">
        <f t="shared" si="297"/>
        <v>0</v>
      </c>
      <c r="DD155" s="23">
        <f t="shared" si="298"/>
        <v>0</v>
      </c>
      <c r="DE155" s="23">
        <f t="shared" si="299"/>
        <v>0</v>
      </c>
      <c r="DF155" s="23">
        <f t="shared" si="300"/>
        <v>0</v>
      </c>
      <c r="DG155" s="23">
        <f t="shared" si="301"/>
        <v>0</v>
      </c>
      <c r="DH155" s="23">
        <f t="shared" si="302"/>
        <v>0</v>
      </c>
      <c r="DI155" s="23">
        <f t="shared" si="303"/>
        <v>0</v>
      </c>
      <c r="DJ155" s="23">
        <f t="shared" si="304"/>
        <v>0</v>
      </c>
      <c r="DK155" s="23">
        <f t="shared" si="305"/>
        <v>0</v>
      </c>
      <c r="DL155" s="23">
        <f t="shared" si="306"/>
        <v>0</v>
      </c>
      <c r="DM155" s="23">
        <f t="shared" si="307"/>
        <v>0</v>
      </c>
      <c r="DN155" s="23">
        <f t="shared" si="308"/>
        <v>0</v>
      </c>
      <c r="DO155" s="23">
        <f t="shared" si="309"/>
        <v>0</v>
      </c>
      <c r="DP155" s="23">
        <f t="shared" si="310"/>
        <v>0</v>
      </c>
      <c r="DQ155" s="23">
        <f t="shared" si="311"/>
        <v>0</v>
      </c>
      <c r="DR155" s="23">
        <f t="shared" si="312"/>
        <v>0</v>
      </c>
      <c r="DS155" s="23">
        <f t="shared" si="313"/>
        <v>0</v>
      </c>
      <c r="DT155" s="23">
        <f t="shared" si="314"/>
        <v>0</v>
      </c>
      <c r="DU155" s="23">
        <f t="shared" si="315"/>
        <v>0</v>
      </c>
      <c r="DV155" s="482"/>
      <c r="FA155" s="16" t="s">
        <v>331</v>
      </c>
    </row>
    <row r="156" spans="2:163" x14ac:dyDescent="0.45">
      <c r="B156" t="str">
        <f t="shared" si="268"/>
        <v>Entire Passage</v>
      </c>
      <c r="C156" s="43">
        <f t="shared" ref="C156:Y156" si="324">C72*C$2</f>
        <v>0</v>
      </c>
      <c r="D156" s="43">
        <f t="shared" si="324"/>
        <v>0</v>
      </c>
      <c r="E156" s="43">
        <f t="shared" si="324"/>
        <v>0</v>
      </c>
      <c r="F156" s="43">
        <f t="shared" si="324"/>
        <v>0</v>
      </c>
      <c r="G156" s="43">
        <f t="shared" si="324"/>
        <v>0</v>
      </c>
      <c r="H156" s="43">
        <f t="shared" si="324"/>
        <v>0</v>
      </c>
      <c r="I156" s="43">
        <f t="shared" si="324"/>
        <v>0</v>
      </c>
      <c r="J156" s="43">
        <f t="shared" si="324"/>
        <v>0</v>
      </c>
      <c r="K156" s="43">
        <f t="shared" si="324"/>
        <v>0</v>
      </c>
      <c r="L156" s="43">
        <f t="shared" si="324"/>
        <v>0</v>
      </c>
      <c r="M156" s="43">
        <f t="shared" si="324"/>
        <v>0</v>
      </c>
      <c r="N156" s="43">
        <f t="shared" si="324"/>
        <v>0</v>
      </c>
      <c r="O156" s="43">
        <f t="shared" si="324"/>
        <v>0</v>
      </c>
      <c r="P156" s="43">
        <f t="shared" si="324"/>
        <v>0</v>
      </c>
      <c r="Q156" s="43">
        <f t="shared" si="324"/>
        <v>0</v>
      </c>
      <c r="R156" s="43">
        <f t="shared" si="324"/>
        <v>0</v>
      </c>
      <c r="S156" s="43">
        <f t="shared" si="324"/>
        <v>0</v>
      </c>
      <c r="T156" s="43">
        <f t="shared" si="324"/>
        <v>0</v>
      </c>
      <c r="U156" s="43">
        <f t="shared" si="324"/>
        <v>0</v>
      </c>
      <c r="V156" s="43">
        <f t="shared" si="324"/>
        <v>0</v>
      </c>
      <c r="W156" s="43">
        <f t="shared" si="324"/>
        <v>0</v>
      </c>
      <c r="X156" s="43">
        <f t="shared" si="324"/>
        <v>0</v>
      </c>
      <c r="Y156" s="43">
        <f t="shared" si="324"/>
        <v>0</v>
      </c>
      <c r="AA156" t="str">
        <f t="shared" si="234"/>
        <v>Passage's Intent</v>
      </c>
      <c r="AB156" s="43">
        <f t="shared" ref="AB156:AX156" si="325">AB74*AB$2</f>
        <v>0</v>
      </c>
      <c r="AC156" s="43">
        <f t="shared" si="325"/>
        <v>0</v>
      </c>
      <c r="AD156" s="43">
        <f t="shared" si="325"/>
        <v>0</v>
      </c>
      <c r="AE156" s="43">
        <f t="shared" si="325"/>
        <v>0</v>
      </c>
      <c r="AF156" s="43">
        <f t="shared" si="325"/>
        <v>0</v>
      </c>
      <c r="AG156" s="43">
        <f t="shared" si="325"/>
        <v>0</v>
      </c>
      <c r="AH156" s="43">
        <f t="shared" si="325"/>
        <v>0</v>
      </c>
      <c r="AI156" s="43">
        <f t="shared" si="325"/>
        <v>0</v>
      </c>
      <c r="AJ156" s="43">
        <f t="shared" si="325"/>
        <v>0</v>
      </c>
      <c r="AK156" s="43">
        <f t="shared" si="325"/>
        <v>0</v>
      </c>
      <c r="AL156" s="43">
        <f t="shared" si="325"/>
        <v>0</v>
      </c>
      <c r="AM156" s="43">
        <f t="shared" si="325"/>
        <v>0</v>
      </c>
      <c r="AN156" s="43">
        <f t="shared" si="325"/>
        <v>0</v>
      </c>
      <c r="AO156" s="43">
        <f t="shared" si="325"/>
        <v>0</v>
      </c>
      <c r="AP156" s="43">
        <f t="shared" si="325"/>
        <v>0</v>
      </c>
      <c r="AQ156" s="43">
        <f t="shared" si="325"/>
        <v>0</v>
      </c>
      <c r="AR156" s="43">
        <f t="shared" si="325"/>
        <v>0</v>
      </c>
      <c r="AS156" s="43">
        <f t="shared" si="325"/>
        <v>0</v>
      </c>
      <c r="AT156" s="43">
        <f t="shared" si="325"/>
        <v>0</v>
      </c>
      <c r="AU156" s="43">
        <f t="shared" si="325"/>
        <v>0</v>
      </c>
      <c r="AV156" s="43">
        <f t="shared" si="325"/>
        <v>0</v>
      </c>
      <c r="AW156" s="43">
        <f t="shared" si="325"/>
        <v>0</v>
      </c>
      <c r="AX156" s="43">
        <f t="shared" si="325"/>
        <v>0</v>
      </c>
      <c r="AY156" s="482"/>
      <c r="AZ156" t="str">
        <f t="shared" si="289"/>
        <v>PSAT Hard</v>
      </c>
      <c r="BA156" s="23">
        <f>IF(ISNUMBER(SEARCH("P",BA$4)),6,0)</f>
        <v>6</v>
      </c>
      <c r="BB156" s="23">
        <f t="shared" ref="BB156:BW156" si="326">IF(ISNUMBER(SEARCH("P",BB$4)),6,0)</f>
        <v>0</v>
      </c>
      <c r="BC156" s="23">
        <f t="shared" si="326"/>
        <v>0</v>
      </c>
      <c r="BD156" s="23">
        <f t="shared" si="326"/>
        <v>0</v>
      </c>
      <c r="BE156" s="23">
        <f t="shared" si="326"/>
        <v>0</v>
      </c>
      <c r="BF156" s="23">
        <f t="shared" si="326"/>
        <v>0</v>
      </c>
      <c r="BG156" s="23">
        <f t="shared" si="326"/>
        <v>0</v>
      </c>
      <c r="BH156" s="23">
        <f t="shared" si="326"/>
        <v>0</v>
      </c>
      <c r="BI156" s="23">
        <f t="shared" si="326"/>
        <v>0</v>
      </c>
      <c r="BJ156" s="23">
        <f t="shared" si="326"/>
        <v>0</v>
      </c>
      <c r="BK156" s="23">
        <f t="shared" si="326"/>
        <v>0</v>
      </c>
      <c r="BL156" s="23">
        <f t="shared" si="326"/>
        <v>0</v>
      </c>
      <c r="BM156" s="23">
        <f t="shared" si="326"/>
        <v>0</v>
      </c>
      <c r="BN156" s="23">
        <f t="shared" si="326"/>
        <v>0</v>
      </c>
      <c r="BO156" s="23">
        <f t="shared" si="326"/>
        <v>0</v>
      </c>
      <c r="BP156" s="23">
        <f t="shared" si="326"/>
        <v>0</v>
      </c>
      <c r="BQ156" s="23">
        <f t="shared" si="326"/>
        <v>0</v>
      </c>
      <c r="BR156" s="23">
        <f t="shared" si="326"/>
        <v>0</v>
      </c>
      <c r="BS156" s="23">
        <f t="shared" si="326"/>
        <v>0</v>
      </c>
      <c r="BT156" s="23">
        <f t="shared" si="326"/>
        <v>0</v>
      </c>
      <c r="BU156" s="23">
        <f t="shared" si="326"/>
        <v>0</v>
      </c>
      <c r="BV156" s="23">
        <f t="shared" si="326"/>
        <v>0</v>
      </c>
      <c r="BW156" s="23">
        <f t="shared" si="326"/>
        <v>0</v>
      </c>
      <c r="BX156" s="482"/>
      <c r="BY156" t="str">
        <f t="shared" si="290"/>
        <v>PSAT Hard</v>
      </c>
      <c r="BZ156" s="23">
        <f>IF(ISNUMBER(SEARCH("P",BZ$4)),11,0)</f>
        <v>11</v>
      </c>
      <c r="CA156" s="23">
        <f t="shared" ref="CA156:CV156" si="327">IF(ISNUMBER(SEARCH("P",CA$4)),11,0)</f>
        <v>0</v>
      </c>
      <c r="CB156" s="23">
        <f t="shared" si="327"/>
        <v>0</v>
      </c>
      <c r="CC156" s="23">
        <f t="shared" si="327"/>
        <v>0</v>
      </c>
      <c r="CD156" s="23">
        <f t="shared" si="327"/>
        <v>0</v>
      </c>
      <c r="CE156" s="23">
        <f t="shared" si="327"/>
        <v>0</v>
      </c>
      <c r="CF156" s="23">
        <f t="shared" si="327"/>
        <v>0</v>
      </c>
      <c r="CG156" s="23">
        <f t="shared" si="327"/>
        <v>0</v>
      </c>
      <c r="CH156" s="23">
        <f t="shared" si="327"/>
        <v>0</v>
      </c>
      <c r="CI156" s="23">
        <f t="shared" si="327"/>
        <v>0</v>
      </c>
      <c r="CJ156" s="23">
        <f t="shared" si="327"/>
        <v>0</v>
      </c>
      <c r="CK156" s="23">
        <f t="shared" si="327"/>
        <v>0</v>
      </c>
      <c r="CL156" s="23">
        <f t="shared" si="327"/>
        <v>0</v>
      </c>
      <c r="CM156" s="23">
        <f t="shared" si="327"/>
        <v>0</v>
      </c>
      <c r="CN156" s="23">
        <f t="shared" si="327"/>
        <v>0</v>
      </c>
      <c r="CO156" s="23">
        <f t="shared" si="327"/>
        <v>0</v>
      </c>
      <c r="CP156" s="23">
        <f t="shared" si="327"/>
        <v>0</v>
      </c>
      <c r="CQ156" s="23">
        <f t="shared" si="327"/>
        <v>0</v>
      </c>
      <c r="CR156" s="23">
        <f t="shared" si="327"/>
        <v>0</v>
      </c>
      <c r="CS156" s="23">
        <f t="shared" si="327"/>
        <v>0</v>
      </c>
      <c r="CT156" s="23">
        <f t="shared" si="327"/>
        <v>0</v>
      </c>
      <c r="CU156" s="23">
        <f t="shared" si="327"/>
        <v>0</v>
      </c>
      <c r="CV156" s="23">
        <f t="shared" si="327"/>
        <v>0</v>
      </c>
      <c r="CW156" s="482"/>
      <c r="CX156" t="str">
        <f t="shared" si="292"/>
        <v>PSAT Hard</v>
      </c>
      <c r="CY156" s="23">
        <f t="shared" si="293"/>
        <v>17</v>
      </c>
      <c r="CZ156" s="23">
        <f t="shared" si="294"/>
        <v>0</v>
      </c>
      <c r="DA156" s="23">
        <f t="shared" si="295"/>
        <v>0</v>
      </c>
      <c r="DB156" s="23">
        <f t="shared" si="296"/>
        <v>0</v>
      </c>
      <c r="DC156" s="23">
        <f t="shared" si="297"/>
        <v>0</v>
      </c>
      <c r="DD156" s="23">
        <f t="shared" si="298"/>
        <v>0</v>
      </c>
      <c r="DE156" s="23">
        <f t="shared" si="299"/>
        <v>0</v>
      </c>
      <c r="DF156" s="23">
        <f t="shared" si="300"/>
        <v>0</v>
      </c>
      <c r="DG156" s="23">
        <f t="shared" si="301"/>
        <v>0</v>
      </c>
      <c r="DH156" s="23">
        <f t="shared" si="302"/>
        <v>0</v>
      </c>
      <c r="DI156" s="23">
        <f t="shared" si="303"/>
        <v>0</v>
      </c>
      <c r="DJ156" s="23">
        <f t="shared" si="304"/>
        <v>0</v>
      </c>
      <c r="DK156" s="23">
        <f t="shared" si="305"/>
        <v>0</v>
      </c>
      <c r="DL156" s="23">
        <f t="shared" si="306"/>
        <v>0</v>
      </c>
      <c r="DM156" s="23">
        <f t="shared" si="307"/>
        <v>0</v>
      </c>
      <c r="DN156" s="23">
        <f t="shared" si="308"/>
        <v>0</v>
      </c>
      <c r="DO156" s="23">
        <f t="shared" si="309"/>
        <v>0</v>
      </c>
      <c r="DP156" s="23">
        <f t="shared" si="310"/>
        <v>0</v>
      </c>
      <c r="DQ156" s="23">
        <f t="shared" si="311"/>
        <v>0</v>
      </c>
      <c r="DR156" s="23">
        <f t="shared" si="312"/>
        <v>0</v>
      </c>
      <c r="DS156" s="23">
        <f t="shared" si="313"/>
        <v>0</v>
      </c>
      <c r="DT156" s="23">
        <f t="shared" si="314"/>
        <v>0</v>
      </c>
      <c r="DU156" s="23">
        <f t="shared" si="315"/>
        <v>0</v>
      </c>
      <c r="DV156" s="482"/>
      <c r="DX156" s="116" t="s">
        <v>167</v>
      </c>
      <c r="DY156" s="117" t="s">
        <v>458</v>
      </c>
      <c r="DZ156" s="72" t="s">
        <v>257</v>
      </c>
      <c r="EA156" s="72" t="s">
        <v>459</v>
      </c>
      <c r="EB156" s="72" t="s">
        <v>359</v>
      </c>
      <c r="EC156" s="72" t="s">
        <v>243</v>
      </c>
      <c r="EE156" s="484" t="s">
        <v>262</v>
      </c>
      <c r="EF156" s="484"/>
      <c r="EG156" s="484"/>
      <c r="FA156" s="477" t="str">
        <f>IF(INPUT!T4&lt;&gt;"",INDEX(EY3:EY25,MATCH(INPUT!T4,EX3:EX25,),0),"")</f>
        <v/>
      </c>
      <c r="FB156" s="478"/>
      <c r="FC156" s="478"/>
      <c r="FD156" s="478"/>
      <c r="FE156" s="478"/>
      <c r="FF156" s="478"/>
      <c r="FG156" s="479"/>
    </row>
    <row r="157" spans="2:163" x14ac:dyDescent="0.45">
      <c r="B157" t="str">
        <f t="shared" si="268"/>
        <v>General Theme</v>
      </c>
      <c r="C157" s="43">
        <f t="shared" ref="C157:Y157" si="328">C73*C$2</f>
        <v>0</v>
      </c>
      <c r="D157" s="43">
        <f t="shared" si="328"/>
        <v>0</v>
      </c>
      <c r="E157" s="43">
        <f t="shared" si="328"/>
        <v>0</v>
      </c>
      <c r="F157" s="43">
        <f t="shared" si="328"/>
        <v>0</v>
      </c>
      <c r="G157" s="43">
        <f t="shared" si="328"/>
        <v>0</v>
      </c>
      <c r="H157" s="43">
        <f t="shared" si="328"/>
        <v>0</v>
      </c>
      <c r="I157" s="43">
        <f t="shared" si="328"/>
        <v>0</v>
      </c>
      <c r="J157" s="43">
        <f t="shared" si="328"/>
        <v>0</v>
      </c>
      <c r="K157" s="43">
        <f t="shared" si="328"/>
        <v>0</v>
      </c>
      <c r="L157" s="43">
        <f t="shared" si="328"/>
        <v>0</v>
      </c>
      <c r="M157" s="43">
        <f t="shared" si="328"/>
        <v>0</v>
      </c>
      <c r="N157" s="43">
        <f t="shared" si="328"/>
        <v>0</v>
      </c>
      <c r="O157" s="43">
        <f t="shared" si="328"/>
        <v>0</v>
      </c>
      <c r="P157" s="43">
        <f t="shared" si="328"/>
        <v>0</v>
      </c>
      <c r="Q157" s="43">
        <f t="shared" si="328"/>
        <v>0</v>
      </c>
      <c r="R157" s="43">
        <f t="shared" si="328"/>
        <v>0</v>
      </c>
      <c r="S157" s="43">
        <f t="shared" si="328"/>
        <v>0</v>
      </c>
      <c r="T157" s="43">
        <f t="shared" si="328"/>
        <v>0</v>
      </c>
      <c r="U157" s="43">
        <f t="shared" si="328"/>
        <v>0</v>
      </c>
      <c r="V157" s="43">
        <f t="shared" si="328"/>
        <v>0</v>
      </c>
      <c r="W157" s="43">
        <f t="shared" si="328"/>
        <v>0</v>
      </c>
      <c r="X157" s="43">
        <f t="shared" si="328"/>
        <v>0</v>
      </c>
      <c r="Y157" s="43">
        <f t="shared" si="328"/>
        <v>0</v>
      </c>
      <c r="AA157" t="str">
        <f t="shared" si="234"/>
        <v>Delete or Add</v>
      </c>
      <c r="AB157" s="43">
        <f t="shared" ref="AB157:AX157" si="329">AB75*AB$2</f>
        <v>0</v>
      </c>
      <c r="AC157" s="43">
        <f t="shared" si="329"/>
        <v>0</v>
      </c>
      <c r="AD157" s="43">
        <f t="shared" si="329"/>
        <v>0</v>
      </c>
      <c r="AE157" s="43">
        <f t="shared" si="329"/>
        <v>0</v>
      </c>
      <c r="AF157" s="43">
        <f t="shared" si="329"/>
        <v>0</v>
      </c>
      <c r="AG157" s="43">
        <f t="shared" si="329"/>
        <v>0</v>
      </c>
      <c r="AH157" s="43">
        <f t="shared" si="329"/>
        <v>0</v>
      </c>
      <c r="AI157" s="43">
        <f t="shared" si="329"/>
        <v>0</v>
      </c>
      <c r="AJ157" s="43">
        <f t="shared" si="329"/>
        <v>0</v>
      </c>
      <c r="AK157" s="43">
        <f t="shared" si="329"/>
        <v>0</v>
      </c>
      <c r="AL157" s="43">
        <f t="shared" si="329"/>
        <v>0</v>
      </c>
      <c r="AM157" s="43">
        <f t="shared" si="329"/>
        <v>0</v>
      </c>
      <c r="AN157" s="43">
        <f t="shared" si="329"/>
        <v>0</v>
      </c>
      <c r="AO157" s="43">
        <f t="shared" si="329"/>
        <v>0</v>
      </c>
      <c r="AP157" s="43">
        <f t="shared" si="329"/>
        <v>0</v>
      </c>
      <c r="AQ157" s="43">
        <f t="shared" si="329"/>
        <v>0</v>
      </c>
      <c r="AR157" s="43">
        <f t="shared" si="329"/>
        <v>0</v>
      </c>
      <c r="AS157" s="43">
        <f t="shared" si="329"/>
        <v>0</v>
      </c>
      <c r="AT157" s="43">
        <f t="shared" si="329"/>
        <v>0</v>
      </c>
      <c r="AU157" s="43">
        <f t="shared" si="329"/>
        <v>0</v>
      </c>
      <c r="AV157" s="43">
        <f t="shared" si="329"/>
        <v>0</v>
      </c>
      <c r="AW157" s="43">
        <f t="shared" si="329"/>
        <v>0</v>
      </c>
      <c r="AX157" s="43">
        <f t="shared" si="329"/>
        <v>0</v>
      </c>
      <c r="AY157" s="482"/>
      <c r="AZ157" t="str">
        <f t="shared" si="289"/>
        <v>ACT First 10</v>
      </c>
      <c r="BA157" s="23">
        <v>0</v>
      </c>
      <c r="BB157" s="23">
        <v>0</v>
      </c>
      <c r="BC157" s="23">
        <v>0</v>
      </c>
      <c r="BD157" s="23">
        <v>0</v>
      </c>
      <c r="BE157" s="23">
        <v>0</v>
      </c>
      <c r="BF157" s="23">
        <v>0</v>
      </c>
      <c r="BG157" s="23">
        <v>0</v>
      </c>
      <c r="BH157" s="23">
        <v>0</v>
      </c>
      <c r="BI157" s="23">
        <v>0</v>
      </c>
      <c r="BJ157" s="23">
        <v>0</v>
      </c>
      <c r="BK157" s="23">
        <v>0</v>
      </c>
      <c r="BL157" s="23">
        <v>0</v>
      </c>
      <c r="BM157" s="23">
        <v>0</v>
      </c>
      <c r="BN157" s="23">
        <v>0</v>
      </c>
      <c r="BO157" s="23">
        <v>0</v>
      </c>
      <c r="BP157" s="23">
        <v>0</v>
      </c>
      <c r="BQ157" s="23">
        <v>0</v>
      </c>
      <c r="BR157" s="23">
        <v>0</v>
      </c>
      <c r="BS157" s="23">
        <v>0</v>
      </c>
      <c r="BT157" s="23">
        <v>0</v>
      </c>
      <c r="BU157" s="23">
        <v>0</v>
      </c>
      <c r="BV157" s="23">
        <v>0</v>
      </c>
      <c r="BW157" s="23">
        <v>0</v>
      </c>
      <c r="BX157" s="482"/>
      <c r="BY157" t="str">
        <f t="shared" si="290"/>
        <v>ACT First 10</v>
      </c>
      <c r="BZ157" s="23">
        <f>IF(ISNUMBER(SEARCH("A",BZ$4)),10,0)</f>
        <v>0</v>
      </c>
      <c r="CA157" s="23">
        <f t="shared" ref="CA157:CV158" si="330">IF(ISNUMBER(SEARCH("A",CA$4)),10,0)</f>
        <v>0</v>
      </c>
      <c r="CB157" s="23">
        <f t="shared" si="330"/>
        <v>0</v>
      </c>
      <c r="CC157" s="23">
        <f t="shared" si="330"/>
        <v>0</v>
      </c>
      <c r="CD157" s="23">
        <f t="shared" si="330"/>
        <v>0</v>
      </c>
      <c r="CE157" s="23">
        <f t="shared" si="330"/>
        <v>0</v>
      </c>
      <c r="CF157" s="23">
        <f t="shared" si="330"/>
        <v>0</v>
      </c>
      <c r="CG157" s="23">
        <f t="shared" si="330"/>
        <v>0</v>
      </c>
      <c r="CH157" s="23">
        <f t="shared" si="330"/>
        <v>0</v>
      </c>
      <c r="CI157" s="23">
        <f t="shared" si="330"/>
        <v>0</v>
      </c>
      <c r="CJ157" s="23">
        <f t="shared" si="330"/>
        <v>0</v>
      </c>
      <c r="CK157" s="23">
        <f t="shared" si="330"/>
        <v>0</v>
      </c>
      <c r="CL157" s="23">
        <f t="shared" si="330"/>
        <v>0</v>
      </c>
      <c r="CM157" s="23">
        <f t="shared" si="330"/>
        <v>0</v>
      </c>
      <c r="CN157" s="23">
        <f t="shared" si="330"/>
        <v>0</v>
      </c>
      <c r="CO157" s="23">
        <f t="shared" si="330"/>
        <v>0</v>
      </c>
      <c r="CP157" s="23">
        <f t="shared" si="330"/>
        <v>0</v>
      </c>
      <c r="CQ157" s="23">
        <f t="shared" si="330"/>
        <v>0</v>
      </c>
      <c r="CR157" s="23">
        <f t="shared" si="330"/>
        <v>0</v>
      </c>
      <c r="CS157" s="23">
        <f t="shared" si="330"/>
        <v>0</v>
      </c>
      <c r="CT157" s="23">
        <f t="shared" si="330"/>
        <v>0</v>
      </c>
      <c r="CU157" s="23">
        <f t="shared" si="330"/>
        <v>0</v>
      </c>
      <c r="CV157" s="23">
        <f t="shared" si="330"/>
        <v>0</v>
      </c>
      <c r="CW157" s="482"/>
      <c r="CX157" t="str">
        <f t="shared" si="292"/>
        <v>ACT First 10</v>
      </c>
      <c r="CY157" s="23">
        <f t="shared" si="293"/>
        <v>0</v>
      </c>
      <c r="CZ157" s="23">
        <f t="shared" si="294"/>
        <v>0</v>
      </c>
      <c r="DA157" s="23">
        <f t="shared" si="295"/>
        <v>0</v>
      </c>
      <c r="DB157" s="23">
        <f t="shared" si="296"/>
        <v>0</v>
      </c>
      <c r="DC157" s="23">
        <f t="shared" si="297"/>
        <v>0</v>
      </c>
      <c r="DD157" s="23">
        <f t="shared" si="298"/>
        <v>0</v>
      </c>
      <c r="DE157" s="23">
        <f t="shared" si="299"/>
        <v>0</v>
      </c>
      <c r="DF157" s="23">
        <f t="shared" si="300"/>
        <v>0</v>
      </c>
      <c r="DG157" s="23">
        <f t="shared" si="301"/>
        <v>0</v>
      </c>
      <c r="DH157" s="23">
        <f t="shared" si="302"/>
        <v>0</v>
      </c>
      <c r="DI157" s="23">
        <f t="shared" si="303"/>
        <v>0</v>
      </c>
      <c r="DJ157" s="23">
        <f t="shared" si="304"/>
        <v>0</v>
      </c>
      <c r="DK157" s="23">
        <f t="shared" si="305"/>
        <v>0</v>
      </c>
      <c r="DL157" s="23">
        <f t="shared" si="306"/>
        <v>0</v>
      </c>
      <c r="DM157" s="23">
        <f t="shared" si="307"/>
        <v>0</v>
      </c>
      <c r="DN157" s="23">
        <f t="shared" si="308"/>
        <v>0</v>
      </c>
      <c r="DO157" s="23">
        <f t="shared" si="309"/>
        <v>0</v>
      </c>
      <c r="DP157" s="23">
        <f t="shared" si="310"/>
        <v>0</v>
      </c>
      <c r="DQ157" s="23">
        <f t="shared" si="311"/>
        <v>0</v>
      </c>
      <c r="DR157" s="23">
        <f t="shared" si="312"/>
        <v>0</v>
      </c>
      <c r="DS157" s="23">
        <f t="shared" si="313"/>
        <v>0</v>
      </c>
      <c r="DT157" s="23">
        <f t="shared" si="314"/>
        <v>0</v>
      </c>
      <c r="DU157" s="23">
        <f t="shared" si="315"/>
        <v>0</v>
      </c>
      <c r="DV157" s="482"/>
      <c r="DW157" s="110" t="s">
        <v>397</v>
      </c>
      <c r="DX157" s="23">
        <f>SUM(DX75:ET75)</f>
        <v>0</v>
      </c>
      <c r="DY157" s="23">
        <f>DZ157-DX157</f>
        <v>0</v>
      </c>
      <c r="DZ157" s="23">
        <f t="shared" ref="DZ157:DZ165" si="331">SUM(DX103:ET103)</f>
        <v>0</v>
      </c>
      <c r="EA157" s="23" t="str">
        <f>IF(DZ157&lt;&gt;0,DY157&amp;" / "&amp;DZ157,"")</f>
        <v/>
      </c>
      <c r="EB157" s="23" t="str">
        <f>IF(DZ157&lt;&gt;0,DY157/DZ157,"")</f>
        <v/>
      </c>
      <c r="EC157" s="23" t="str">
        <f>IF(IF(SUM(CY$2:DU$2)=1,INDEX(DX131:ET131,MATCH(1,CY$2:DU$2,0)),"-")&lt;&gt;0,IF(SUM(CY$2:DU$2)=1,INDEX(DX131:ET131,MATCH(1,CY$2:DU$2,0)),"-"),"")</f>
        <v/>
      </c>
      <c r="EE157" s="86" t="s">
        <v>590</v>
      </c>
      <c r="EF157" s="86" t="s">
        <v>587</v>
      </c>
      <c r="EG157" s="86" t="s">
        <v>257</v>
      </c>
      <c r="EH157" s="8"/>
      <c r="EI157" s="8"/>
      <c r="EJ157" s="8"/>
      <c r="EK157" s="8"/>
      <c r="EL157" s="8"/>
      <c r="EM157" s="8"/>
      <c r="EN157" s="8"/>
      <c r="FA157" s="30"/>
      <c r="FB157" s="458" t="s">
        <v>240</v>
      </c>
      <c r="FC157" s="459"/>
      <c r="FD157" s="460"/>
      <c r="FE157" s="480" t="s">
        <v>242</v>
      </c>
      <c r="FF157" s="481"/>
      <c r="FG157" s="30" t="s">
        <v>254</v>
      </c>
    </row>
    <row r="158" spans="2:163" x14ac:dyDescent="0.45">
      <c r="B158" t="str">
        <f t="shared" si="268"/>
        <v>Lines / Paragraph</v>
      </c>
      <c r="C158" s="43">
        <f t="shared" ref="C158:Y158" si="332">C74*C$2</f>
        <v>0</v>
      </c>
      <c r="D158" s="43">
        <f t="shared" si="332"/>
        <v>0</v>
      </c>
      <c r="E158" s="43">
        <f t="shared" si="332"/>
        <v>0</v>
      </c>
      <c r="F158" s="43">
        <f t="shared" si="332"/>
        <v>0</v>
      </c>
      <c r="G158" s="43">
        <f t="shared" si="332"/>
        <v>0</v>
      </c>
      <c r="H158" s="43">
        <f t="shared" si="332"/>
        <v>0</v>
      </c>
      <c r="I158" s="43">
        <f t="shared" si="332"/>
        <v>0</v>
      </c>
      <c r="J158" s="43">
        <f t="shared" si="332"/>
        <v>0</v>
      </c>
      <c r="K158" s="43">
        <f t="shared" si="332"/>
        <v>0</v>
      </c>
      <c r="L158" s="43">
        <f t="shared" si="332"/>
        <v>0</v>
      </c>
      <c r="M158" s="43">
        <f t="shared" si="332"/>
        <v>0</v>
      </c>
      <c r="N158" s="43">
        <f t="shared" si="332"/>
        <v>0</v>
      </c>
      <c r="O158" s="43">
        <f t="shared" si="332"/>
        <v>0</v>
      </c>
      <c r="P158" s="43">
        <f t="shared" si="332"/>
        <v>0</v>
      </c>
      <c r="Q158" s="43">
        <f t="shared" si="332"/>
        <v>0</v>
      </c>
      <c r="R158" s="43">
        <f t="shared" si="332"/>
        <v>0</v>
      </c>
      <c r="S158" s="43">
        <f t="shared" si="332"/>
        <v>0</v>
      </c>
      <c r="T158" s="43">
        <f t="shared" si="332"/>
        <v>0</v>
      </c>
      <c r="U158" s="43">
        <f t="shared" si="332"/>
        <v>0</v>
      </c>
      <c r="V158" s="43">
        <f t="shared" si="332"/>
        <v>0</v>
      </c>
      <c r="W158" s="43">
        <f t="shared" si="332"/>
        <v>0</v>
      </c>
      <c r="X158" s="43">
        <f t="shared" si="332"/>
        <v>0</v>
      </c>
      <c r="Y158" s="43">
        <f t="shared" si="332"/>
        <v>0</v>
      </c>
      <c r="AA158" t="str">
        <f t="shared" si="234"/>
        <v>Organization</v>
      </c>
      <c r="AB158" s="43">
        <f t="shared" ref="AB158:AX158" si="333">AB76*AB$2</f>
        <v>0</v>
      </c>
      <c r="AC158" s="43">
        <f t="shared" si="333"/>
        <v>0</v>
      </c>
      <c r="AD158" s="43">
        <f t="shared" si="333"/>
        <v>0</v>
      </c>
      <c r="AE158" s="43">
        <f t="shared" si="333"/>
        <v>0</v>
      </c>
      <c r="AF158" s="43">
        <f t="shared" si="333"/>
        <v>0</v>
      </c>
      <c r="AG158" s="43">
        <f t="shared" si="333"/>
        <v>0</v>
      </c>
      <c r="AH158" s="43">
        <f t="shared" si="333"/>
        <v>0</v>
      </c>
      <c r="AI158" s="43">
        <f t="shared" si="333"/>
        <v>0</v>
      </c>
      <c r="AJ158" s="43">
        <f t="shared" si="333"/>
        <v>0</v>
      </c>
      <c r="AK158" s="43">
        <f t="shared" si="333"/>
        <v>0</v>
      </c>
      <c r="AL158" s="43">
        <f t="shared" si="333"/>
        <v>0</v>
      </c>
      <c r="AM158" s="43">
        <f t="shared" si="333"/>
        <v>0</v>
      </c>
      <c r="AN158" s="43">
        <f t="shared" si="333"/>
        <v>0</v>
      </c>
      <c r="AO158" s="43">
        <f t="shared" si="333"/>
        <v>0</v>
      </c>
      <c r="AP158" s="43">
        <f t="shared" si="333"/>
        <v>0</v>
      </c>
      <c r="AQ158" s="43">
        <f t="shared" si="333"/>
        <v>0</v>
      </c>
      <c r="AR158" s="43">
        <f t="shared" si="333"/>
        <v>0</v>
      </c>
      <c r="AS158" s="43">
        <f t="shared" si="333"/>
        <v>0</v>
      </c>
      <c r="AT158" s="43">
        <f t="shared" si="333"/>
        <v>0</v>
      </c>
      <c r="AU158" s="43">
        <f t="shared" si="333"/>
        <v>0</v>
      </c>
      <c r="AV158" s="43">
        <f t="shared" si="333"/>
        <v>0</v>
      </c>
      <c r="AW158" s="43">
        <f t="shared" si="333"/>
        <v>0</v>
      </c>
      <c r="AX158" s="43">
        <f t="shared" si="333"/>
        <v>0</v>
      </c>
      <c r="AY158" s="482"/>
      <c r="AZ158" t="str">
        <f t="shared" si="289"/>
        <v>ACT Last 10</v>
      </c>
      <c r="BA158" s="23">
        <v>0</v>
      </c>
      <c r="BB158" s="23">
        <v>0</v>
      </c>
      <c r="BC158" s="23">
        <v>0</v>
      </c>
      <c r="BD158" s="23">
        <v>0</v>
      </c>
      <c r="BE158" s="23">
        <v>0</v>
      </c>
      <c r="BF158" s="23">
        <v>0</v>
      </c>
      <c r="BG158" s="23">
        <v>0</v>
      </c>
      <c r="BH158" s="23">
        <v>0</v>
      </c>
      <c r="BI158" s="23">
        <v>0</v>
      </c>
      <c r="BJ158" s="23">
        <v>0</v>
      </c>
      <c r="BK158" s="23">
        <v>0</v>
      </c>
      <c r="BL158" s="23">
        <v>0</v>
      </c>
      <c r="BM158" s="23">
        <v>0</v>
      </c>
      <c r="BN158" s="23">
        <v>0</v>
      </c>
      <c r="BO158" s="23">
        <v>0</v>
      </c>
      <c r="BP158" s="23">
        <v>0</v>
      </c>
      <c r="BQ158" s="23">
        <v>0</v>
      </c>
      <c r="BR158" s="23">
        <v>0</v>
      </c>
      <c r="BS158" s="23">
        <v>0</v>
      </c>
      <c r="BT158" s="23">
        <v>0</v>
      </c>
      <c r="BU158" s="23">
        <v>0</v>
      </c>
      <c r="BV158" s="23">
        <v>0</v>
      </c>
      <c r="BW158" s="23">
        <v>0</v>
      </c>
      <c r="BX158" s="482"/>
      <c r="BY158" t="str">
        <f t="shared" si="290"/>
        <v>ACT Last 10</v>
      </c>
      <c r="BZ158" s="23">
        <f>IF(ISNUMBER(SEARCH("A",BZ$4)),10,0)</f>
        <v>0</v>
      </c>
      <c r="CA158" s="23">
        <f t="shared" si="330"/>
        <v>0</v>
      </c>
      <c r="CB158" s="23">
        <f t="shared" si="330"/>
        <v>0</v>
      </c>
      <c r="CC158" s="23">
        <f t="shared" si="330"/>
        <v>0</v>
      </c>
      <c r="CD158" s="23">
        <f t="shared" si="330"/>
        <v>0</v>
      </c>
      <c r="CE158" s="23">
        <f t="shared" si="330"/>
        <v>0</v>
      </c>
      <c r="CF158" s="23">
        <f t="shared" si="330"/>
        <v>0</v>
      </c>
      <c r="CG158" s="23">
        <f t="shared" si="330"/>
        <v>0</v>
      </c>
      <c r="CH158" s="23">
        <f t="shared" si="330"/>
        <v>0</v>
      </c>
      <c r="CI158" s="23">
        <f t="shared" si="330"/>
        <v>0</v>
      </c>
      <c r="CJ158" s="23">
        <f t="shared" si="330"/>
        <v>0</v>
      </c>
      <c r="CK158" s="23">
        <f t="shared" si="330"/>
        <v>0</v>
      </c>
      <c r="CL158" s="23">
        <f t="shared" si="330"/>
        <v>0</v>
      </c>
      <c r="CM158" s="23">
        <f t="shared" si="330"/>
        <v>0</v>
      </c>
      <c r="CN158" s="23">
        <f t="shared" si="330"/>
        <v>0</v>
      </c>
      <c r="CO158" s="23">
        <f t="shared" si="330"/>
        <v>0</v>
      </c>
      <c r="CP158" s="23">
        <f t="shared" si="330"/>
        <v>0</v>
      </c>
      <c r="CQ158" s="23">
        <f t="shared" si="330"/>
        <v>0</v>
      </c>
      <c r="CR158" s="23">
        <f t="shared" si="330"/>
        <v>0</v>
      </c>
      <c r="CS158" s="23">
        <f t="shared" si="330"/>
        <v>0</v>
      </c>
      <c r="CT158" s="23">
        <f t="shared" si="330"/>
        <v>0</v>
      </c>
      <c r="CU158" s="23">
        <f t="shared" si="330"/>
        <v>0</v>
      </c>
      <c r="CV158" s="23">
        <f t="shared" si="330"/>
        <v>0</v>
      </c>
      <c r="CW158" s="482"/>
      <c r="CX158" t="str">
        <f t="shared" si="292"/>
        <v>ACT Last 10</v>
      </c>
      <c r="CY158" s="23">
        <f t="shared" si="293"/>
        <v>0</v>
      </c>
      <c r="CZ158" s="23">
        <f t="shared" si="294"/>
        <v>0</v>
      </c>
      <c r="DA158" s="23">
        <f t="shared" si="295"/>
        <v>0</v>
      </c>
      <c r="DB158" s="23">
        <f t="shared" si="296"/>
        <v>0</v>
      </c>
      <c r="DC158" s="23">
        <f t="shared" si="297"/>
        <v>0</v>
      </c>
      <c r="DD158" s="23">
        <f t="shared" si="298"/>
        <v>0</v>
      </c>
      <c r="DE158" s="23">
        <f t="shared" si="299"/>
        <v>0</v>
      </c>
      <c r="DF158" s="23">
        <f t="shared" si="300"/>
        <v>0</v>
      </c>
      <c r="DG158" s="23">
        <f t="shared" si="301"/>
        <v>0</v>
      </c>
      <c r="DH158" s="23">
        <f t="shared" si="302"/>
        <v>0</v>
      </c>
      <c r="DI158" s="23">
        <f t="shared" si="303"/>
        <v>0</v>
      </c>
      <c r="DJ158" s="23">
        <f t="shared" si="304"/>
        <v>0</v>
      </c>
      <c r="DK158" s="23">
        <f t="shared" si="305"/>
        <v>0</v>
      </c>
      <c r="DL158" s="23">
        <f t="shared" si="306"/>
        <v>0</v>
      </c>
      <c r="DM158" s="23">
        <f t="shared" si="307"/>
        <v>0</v>
      </c>
      <c r="DN158" s="23">
        <f t="shared" si="308"/>
        <v>0</v>
      </c>
      <c r="DO158" s="23">
        <f t="shared" si="309"/>
        <v>0</v>
      </c>
      <c r="DP158" s="23">
        <f t="shared" si="310"/>
        <v>0</v>
      </c>
      <c r="DQ158" s="23">
        <f t="shared" si="311"/>
        <v>0</v>
      </c>
      <c r="DR158" s="23">
        <f t="shared" si="312"/>
        <v>0</v>
      </c>
      <c r="DS158" s="23">
        <f t="shared" si="313"/>
        <v>0</v>
      </c>
      <c r="DT158" s="23">
        <f t="shared" si="314"/>
        <v>0</v>
      </c>
      <c r="DU158" s="23">
        <f t="shared" si="315"/>
        <v>0</v>
      </c>
      <c r="DV158" s="482"/>
      <c r="DW158" s="111" t="s">
        <v>128</v>
      </c>
      <c r="DX158" s="23">
        <f t="shared" ref="DX158:DX165" si="334">SUM(DX76:ET76)</f>
        <v>0</v>
      </c>
      <c r="DY158" s="23">
        <f t="shared" ref="DY158:DY165" si="335">DZ158-DX158</f>
        <v>0</v>
      </c>
      <c r="DZ158" s="23">
        <f t="shared" si="331"/>
        <v>0</v>
      </c>
      <c r="EA158" s="23" t="str">
        <f t="shared" ref="EA158:EA165" si="336">IF(DZ158&lt;&gt;0,DY158&amp;" / "&amp;DZ158,"")</f>
        <v/>
      </c>
      <c r="EB158" s="23" t="str">
        <f t="shared" ref="EB158:EB165" si="337">IF(DZ158&lt;&gt;0,DY158/DZ158,"")</f>
        <v/>
      </c>
      <c r="EC158" s="23" t="str">
        <f t="shared" ref="EC158:EC165" si="338">IF(IF(SUM(CY$2:DU$2)=1,INDEX(DX132:ET132,MATCH(1,CY$2:DU$2,0)),"-")&lt;&gt;0,IF(SUM(CY$2:DU$2)=1,INDEX(DX132:ET132,MATCH(1,CY$2:DU$2,0)),"-"),"")</f>
        <v/>
      </c>
      <c r="EE158" s="44">
        <f>SUM(DX151:ET151)</f>
        <v>0</v>
      </c>
      <c r="EF158" s="23">
        <f>EG158-EE158</f>
        <v>0</v>
      </c>
      <c r="EG158" s="23">
        <f>SUM(DX149:ET149)</f>
        <v>0</v>
      </c>
      <c r="FA158" s="75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5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5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26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1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4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76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68"/>
        <v>Dual Passage</v>
      </c>
      <c r="C159" s="43">
        <f t="shared" ref="C159:Y159" si="339">C75*C$2</f>
        <v>0</v>
      </c>
      <c r="D159" s="43">
        <f t="shared" si="339"/>
        <v>0</v>
      </c>
      <c r="E159" s="43">
        <f t="shared" si="339"/>
        <v>0</v>
      </c>
      <c r="F159" s="43">
        <f t="shared" si="339"/>
        <v>0</v>
      </c>
      <c r="G159" s="43">
        <f t="shared" si="339"/>
        <v>0</v>
      </c>
      <c r="H159" s="43">
        <f t="shared" si="339"/>
        <v>0</v>
      </c>
      <c r="I159" s="43">
        <f t="shared" si="339"/>
        <v>0</v>
      </c>
      <c r="J159" s="43">
        <f t="shared" si="339"/>
        <v>0</v>
      </c>
      <c r="K159" s="43">
        <f t="shared" si="339"/>
        <v>0</v>
      </c>
      <c r="L159" s="43">
        <f t="shared" si="339"/>
        <v>0</v>
      </c>
      <c r="M159" s="43">
        <f t="shared" si="339"/>
        <v>0</v>
      </c>
      <c r="N159" s="43">
        <f t="shared" si="339"/>
        <v>0</v>
      </c>
      <c r="O159" s="43">
        <f t="shared" si="339"/>
        <v>0</v>
      </c>
      <c r="P159" s="43">
        <f t="shared" si="339"/>
        <v>0</v>
      </c>
      <c r="Q159" s="43">
        <f t="shared" si="339"/>
        <v>0</v>
      </c>
      <c r="R159" s="43">
        <f t="shared" si="339"/>
        <v>0</v>
      </c>
      <c r="S159" s="43">
        <f t="shared" si="339"/>
        <v>0</v>
      </c>
      <c r="T159" s="43">
        <f t="shared" si="339"/>
        <v>0</v>
      </c>
      <c r="U159" s="43">
        <f t="shared" si="339"/>
        <v>0</v>
      </c>
      <c r="V159" s="43">
        <f t="shared" si="339"/>
        <v>0</v>
      </c>
      <c r="W159" s="43">
        <f t="shared" si="339"/>
        <v>0</v>
      </c>
      <c r="X159" s="43">
        <f t="shared" si="339"/>
        <v>0</v>
      </c>
      <c r="Y159" s="43">
        <f t="shared" si="339"/>
        <v>0</v>
      </c>
      <c r="AA159" t="str">
        <f t="shared" si="234"/>
        <v>Clarity / Conciseness</v>
      </c>
      <c r="AB159" s="43">
        <f t="shared" ref="AB159:AX159" si="340">AB77*AB$2</f>
        <v>0</v>
      </c>
      <c r="AC159" s="43">
        <f t="shared" si="340"/>
        <v>0</v>
      </c>
      <c r="AD159" s="43">
        <f t="shared" si="340"/>
        <v>0</v>
      </c>
      <c r="AE159" s="43">
        <f t="shared" si="340"/>
        <v>0</v>
      </c>
      <c r="AF159" s="43">
        <f t="shared" si="340"/>
        <v>0</v>
      </c>
      <c r="AG159" s="43">
        <f t="shared" si="340"/>
        <v>0</v>
      </c>
      <c r="AH159" s="43">
        <f t="shared" si="340"/>
        <v>0</v>
      </c>
      <c r="AI159" s="43">
        <f t="shared" si="340"/>
        <v>0</v>
      </c>
      <c r="AJ159" s="43">
        <f t="shared" si="340"/>
        <v>0</v>
      </c>
      <c r="AK159" s="43">
        <f t="shared" si="340"/>
        <v>0</v>
      </c>
      <c r="AL159" s="43">
        <f t="shared" si="340"/>
        <v>0</v>
      </c>
      <c r="AM159" s="43">
        <f t="shared" si="340"/>
        <v>0</v>
      </c>
      <c r="AN159" s="43">
        <f t="shared" si="340"/>
        <v>0</v>
      </c>
      <c r="AO159" s="43">
        <f t="shared" si="340"/>
        <v>0</v>
      </c>
      <c r="AP159" s="43">
        <f t="shared" si="340"/>
        <v>0</v>
      </c>
      <c r="AQ159" s="43">
        <f t="shared" si="340"/>
        <v>0</v>
      </c>
      <c r="AR159" s="43">
        <f t="shared" si="340"/>
        <v>0</v>
      </c>
      <c r="AS159" s="43">
        <f t="shared" si="340"/>
        <v>0</v>
      </c>
      <c r="AT159" s="43">
        <f t="shared" si="340"/>
        <v>0</v>
      </c>
      <c r="AU159" s="43">
        <f t="shared" si="340"/>
        <v>0</v>
      </c>
      <c r="AV159" s="43">
        <f t="shared" si="340"/>
        <v>0</v>
      </c>
      <c r="AW159" s="43">
        <f t="shared" si="340"/>
        <v>0</v>
      </c>
      <c r="AX159" s="43">
        <f t="shared" si="340"/>
        <v>0</v>
      </c>
      <c r="AY159" s="482"/>
      <c r="AZ159" t="str">
        <f t="shared" si="289"/>
        <v>ACT Rest</v>
      </c>
      <c r="BA159" s="23">
        <v>0</v>
      </c>
      <c r="BB159" s="23">
        <v>0</v>
      </c>
      <c r="BC159" s="23">
        <v>0</v>
      </c>
      <c r="BD159" s="23">
        <v>0</v>
      </c>
      <c r="BE159" s="23">
        <v>0</v>
      </c>
      <c r="BF159" s="23">
        <v>0</v>
      </c>
      <c r="BG159" s="23">
        <v>0</v>
      </c>
      <c r="BH159" s="23">
        <v>0</v>
      </c>
      <c r="BI159" s="23">
        <v>0</v>
      </c>
      <c r="BJ159" s="23">
        <v>0</v>
      </c>
      <c r="BK159" s="23">
        <v>0</v>
      </c>
      <c r="BL159" s="23">
        <v>0</v>
      </c>
      <c r="BM159" s="23">
        <v>0</v>
      </c>
      <c r="BN159" s="23">
        <v>0</v>
      </c>
      <c r="BO159" s="23">
        <v>0</v>
      </c>
      <c r="BP159" s="23">
        <v>0</v>
      </c>
      <c r="BQ159" s="23">
        <v>0</v>
      </c>
      <c r="BR159" s="23">
        <v>0</v>
      </c>
      <c r="BS159" s="23">
        <v>0</v>
      </c>
      <c r="BT159" s="23">
        <v>0</v>
      </c>
      <c r="BU159" s="23">
        <v>0</v>
      </c>
      <c r="BV159" s="23">
        <v>0</v>
      </c>
      <c r="BW159" s="23">
        <v>0</v>
      </c>
      <c r="BX159" s="482"/>
      <c r="BY159" t="str">
        <f t="shared" si="290"/>
        <v>ACT Rest</v>
      </c>
      <c r="BZ159" s="23">
        <f>IF(ISNUMBER(SEARCH("A",BZ$4)),40,0)</f>
        <v>0</v>
      </c>
      <c r="CA159" s="23">
        <f t="shared" ref="CA159:CV159" si="341">IF(ISNUMBER(SEARCH("A",CA$4)),40,0)</f>
        <v>0</v>
      </c>
      <c r="CB159" s="23">
        <f t="shared" si="341"/>
        <v>0</v>
      </c>
      <c r="CC159" s="23">
        <f t="shared" si="341"/>
        <v>0</v>
      </c>
      <c r="CD159" s="23">
        <f t="shared" si="341"/>
        <v>0</v>
      </c>
      <c r="CE159" s="23">
        <f t="shared" si="341"/>
        <v>0</v>
      </c>
      <c r="CF159" s="23">
        <f t="shared" si="341"/>
        <v>0</v>
      </c>
      <c r="CG159" s="23">
        <f t="shared" si="341"/>
        <v>0</v>
      </c>
      <c r="CH159" s="23">
        <f t="shared" si="341"/>
        <v>0</v>
      </c>
      <c r="CI159" s="23">
        <f t="shared" si="341"/>
        <v>0</v>
      </c>
      <c r="CJ159" s="23">
        <f t="shared" si="341"/>
        <v>0</v>
      </c>
      <c r="CK159" s="23">
        <f t="shared" si="341"/>
        <v>0</v>
      </c>
      <c r="CL159" s="23">
        <f t="shared" si="341"/>
        <v>0</v>
      </c>
      <c r="CM159" s="23">
        <f t="shared" si="341"/>
        <v>0</v>
      </c>
      <c r="CN159" s="23">
        <f t="shared" si="341"/>
        <v>0</v>
      </c>
      <c r="CO159" s="23">
        <f t="shared" si="341"/>
        <v>0</v>
      </c>
      <c r="CP159" s="23">
        <f t="shared" si="341"/>
        <v>0</v>
      </c>
      <c r="CQ159" s="23">
        <f t="shared" si="341"/>
        <v>0</v>
      </c>
      <c r="CR159" s="23">
        <f t="shared" si="341"/>
        <v>0</v>
      </c>
      <c r="CS159" s="23">
        <f t="shared" si="341"/>
        <v>0</v>
      </c>
      <c r="CT159" s="23">
        <f t="shared" si="341"/>
        <v>0</v>
      </c>
      <c r="CU159" s="23">
        <f t="shared" si="341"/>
        <v>0</v>
      </c>
      <c r="CV159" s="23">
        <f t="shared" si="341"/>
        <v>0</v>
      </c>
      <c r="CW159" s="482"/>
      <c r="CX159" t="str">
        <f t="shared" si="292"/>
        <v>ACT Rest</v>
      </c>
      <c r="CY159" s="23">
        <f t="shared" si="293"/>
        <v>0</v>
      </c>
      <c r="CZ159" s="23">
        <f t="shared" si="294"/>
        <v>0</v>
      </c>
      <c r="DA159" s="23">
        <f t="shared" si="295"/>
        <v>0</v>
      </c>
      <c r="DB159" s="23">
        <f t="shared" si="296"/>
        <v>0</v>
      </c>
      <c r="DC159" s="23">
        <f t="shared" si="297"/>
        <v>0</v>
      </c>
      <c r="DD159" s="23">
        <f t="shared" si="298"/>
        <v>0</v>
      </c>
      <c r="DE159" s="23">
        <f t="shared" si="299"/>
        <v>0</v>
      </c>
      <c r="DF159" s="23">
        <f t="shared" si="300"/>
        <v>0</v>
      </c>
      <c r="DG159" s="23">
        <f t="shared" si="301"/>
        <v>0</v>
      </c>
      <c r="DH159" s="23">
        <f t="shared" si="302"/>
        <v>0</v>
      </c>
      <c r="DI159" s="23">
        <f t="shared" si="303"/>
        <v>0</v>
      </c>
      <c r="DJ159" s="23">
        <f t="shared" si="304"/>
        <v>0</v>
      </c>
      <c r="DK159" s="23">
        <f t="shared" si="305"/>
        <v>0</v>
      </c>
      <c r="DL159" s="23">
        <f t="shared" si="306"/>
        <v>0</v>
      </c>
      <c r="DM159" s="23">
        <f t="shared" si="307"/>
        <v>0</v>
      </c>
      <c r="DN159" s="23">
        <f t="shared" si="308"/>
        <v>0</v>
      </c>
      <c r="DO159" s="23">
        <f t="shared" si="309"/>
        <v>0</v>
      </c>
      <c r="DP159" s="23">
        <f t="shared" si="310"/>
        <v>0</v>
      </c>
      <c r="DQ159" s="23">
        <f t="shared" si="311"/>
        <v>0</v>
      </c>
      <c r="DR159" s="23">
        <f t="shared" si="312"/>
        <v>0</v>
      </c>
      <c r="DS159" s="23">
        <f t="shared" si="313"/>
        <v>0</v>
      </c>
      <c r="DT159" s="23">
        <f t="shared" si="314"/>
        <v>0</v>
      </c>
      <c r="DU159" s="23">
        <f t="shared" si="315"/>
        <v>0</v>
      </c>
      <c r="DV159" s="482"/>
      <c r="DW159" s="111" t="s">
        <v>129</v>
      </c>
      <c r="DX159" s="23">
        <f t="shared" si="334"/>
        <v>0</v>
      </c>
      <c r="DY159" s="23">
        <f t="shared" si="335"/>
        <v>0</v>
      </c>
      <c r="DZ159" s="23">
        <f t="shared" si="331"/>
        <v>0</v>
      </c>
      <c r="EA159" s="23" t="str">
        <f t="shared" si="336"/>
        <v/>
      </c>
      <c r="EB159" s="23" t="str">
        <f t="shared" si="337"/>
        <v/>
      </c>
      <c r="EC159" s="23" t="str">
        <f t="shared" si="338"/>
        <v/>
      </c>
      <c r="FA159" s="77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5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5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27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1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4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76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68"/>
        <v>Comparing Authors</v>
      </c>
      <c r="C160" s="43">
        <f t="shared" ref="C160:Y160" si="342">C76*C$2</f>
        <v>0</v>
      </c>
      <c r="D160" s="43">
        <f t="shared" si="342"/>
        <v>0</v>
      </c>
      <c r="E160" s="43">
        <f t="shared" si="342"/>
        <v>0</v>
      </c>
      <c r="F160" s="43">
        <f t="shared" si="342"/>
        <v>0</v>
      </c>
      <c r="G160" s="43">
        <f t="shared" si="342"/>
        <v>0</v>
      </c>
      <c r="H160" s="43">
        <f t="shared" si="342"/>
        <v>0</v>
      </c>
      <c r="I160" s="43">
        <f t="shared" si="342"/>
        <v>0</v>
      </c>
      <c r="J160" s="43">
        <f t="shared" si="342"/>
        <v>0</v>
      </c>
      <c r="K160" s="43">
        <f t="shared" si="342"/>
        <v>0</v>
      </c>
      <c r="L160" s="43">
        <f t="shared" si="342"/>
        <v>0</v>
      </c>
      <c r="M160" s="43">
        <f t="shared" si="342"/>
        <v>0</v>
      </c>
      <c r="N160" s="43">
        <f t="shared" si="342"/>
        <v>0</v>
      </c>
      <c r="O160" s="43">
        <f t="shared" si="342"/>
        <v>0</v>
      </c>
      <c r="P160" s="43">
        <f t="shared" si="342"/>
        <v>0</v>
      </c>
      <c r="Q160" s="43">
        <f t="shared" si="342"/>
        <v>0</v>
      </c>
      <c r="R160" s="43">
        <f t="shared" si="342"/>
        <v>0</v>
      </c>
      <c r="S160" s="43">
        <f t="shared" si="342"/>
        <v>0</v>
      </c>
      <c r="T160" s="43">
        <f t="shared" si="342"/>
        <v>0</v>
      </c>
      <c r="U160" s="43">
        <f t="shared" si="342"/>
        <v>0</v>
      </c>
      <c r="V160" s="43">
        <f t="shared" si="342"/>
        <v>0</v>
      </c>
      <c r="W160" s="43">
        <f t="shared" si="342"/>
        <v>0</v>
      </c>
      <c r="X160" s="43">
        <f t="shared" si="342"/>
        <v>0</v>
      </c>
      <c r="Y160" s="43">
        <f t="shared" si="342"/>
        <v>0</v>
      </c>
      <c r="AA160" t="str">
        <f t="shared" si="234"/>
        <v>Redundancies</v>
      </c>
      <c r="AB160" s="43">
        <f t="shared" ref="AB160:AX160" si="343">AB78*AB$2</f>
        <v>0</v>
      </c>
      <c r="AC160" s="43">
        <f t="shared" si="343"/>
        <v>0</v>
      </c>
      <c r="AD160" s="43">
        <f t="shared" si="343"/>
        <v>0</v>
      </c>
      <c r="AE160" s="43">
        <f t="shared" si="343"/>
        <v>0</v>
      </c>
      <c r="AF160" s="43">
        <f t="shared" si="343"/>
        <v>0</v>
      </c>
      <c r="AG160" s="43">
        <f t="shared" si="343"/>
        <v>0</v>
      </c>
      <c r="AH160" s="43">
        <f t="shared" si="343"/>
        <v>0</v>
      </c>
      <c r="AI160" s="43">
        <f t="shared" si="343"/>
        <v>0</v>
      </c>
      <c r="AJ160" s="43">
        <f t="shared" si="343"/>
        <v>0</v>
      </c>
      <c r="AK160" s="43">
        <f t="shared" si="343"/>
        <v>0</v>
      </c>
      <c r="AL160" s="43">
        <f t="shared" si="343"/>
        <v>0</v>
      </c>
      <c r="AM160" s="43">
        <f t="shared" si="343"/>
        <v>0</v>
      </c>
      <c r="AN160" s="43">
        <f t="shared" si="343"/>
        <v>0</v>
      </c>
      <c r="AO160" s="43">
        <f t="shared" si="343"/>
        <v>0</v>
      </c>
      <c r="AP160" s="43">
        <f t="shared" si="343"/>
        <v>0</v>
      </c>
      <c r="AQ160" s="43">
        <f t="shared" si="343"/>
        <v>0</v>
      </c>
      <c r="AR160" s="43">
        <f t="shared" si="343"/>
        <v>0</v>
      </c>
      <c r="AS160" s="43">
        <f t="shared" si="343"/>
        <v>0</v>
      </c>
      <c r="AT160" s="43">
        <f t="shared" si="343"/>
        <v>0</v>
      </c>
      <c r="AU160" s="43">
        <f t="shared" si="343"/>
        <v>0</v>
      </c>
      <c r="AV160" s="43">
        <f t="shared" si="343"/>
        <v>0</v>
      </c>
      <c r="AW160" s="43">
        <f t="shared" si="343"/>
        <v>0</v>
      </c>
      <c r="AX160" s="43">
        <f t="shared" si="343"/>
        <v>0</v>
      </c>
      <c r="AY160" s="482"/>
      <c r="AZ160" t="str">
        <f t="shared" si="289"/>
        <v>ACT Easy</v>
      </c>
      <c r="BA160" s="23">
        <v>0</v>
      </c>
      <c r="BB160" s="23">
        <v>0</v>
      </c>
      <c r="BC160" s="23">
        <v>0</v>
      </c>
      <c r="BD160" s="23">
        <v>0</v>
      </c>
      <c r="BE160" s="23">
        <v>0</v>
      </c>
      <c r="BF160" s="23">
        <v>0</v>
      </c>
      <c r="BG160" s="23">
        <v>0</v>
      </c>
      <c r="BH160" s="23">
        <v>0</v>
      </c>
      <c r="BI160" s="23">
        <v>0</v>
      </c>
      <c r="BJ160" s="23">
        <v>0</v>
      </c>
      <c r="BK160" s="23">
        <v>0</v>
      </c>
      <c r="BL160" s="23">
        <v>0</v>
      </c>
      <c r="BM160" s="23">
        <v>0</v>
      </c>
      <c r="BN160" s="23">
        <v>0</v>
      </c>
      <c r="BO160" s="23">
        <v>0</v>
      </c>
      <c r="BP160" s="23">
        <v>0</v>
      </c>
      <c r="BQ160" s="23">
        <v>0</v>
      </c>
      <c r="BR160" s="23">
        <v>0</v>
      </c>
      <c r="BS160" s="23">
        <v>0</v>
      </c>
      <c r="BT160" s="23">
        <v>0</v>
      </c>
      <c r="BU160" s="23">
        <v>0</v>
      </c>
      <c r="BV160" s="23">
        <v>0</v>
      </c>
      <c r="BW160" s="23">
        <v>0</v>
      </c>
      <c r="BX160" s="482"/>
      <c r="BY160" t="str">
        <f t="shared" si="290"/>
        <v>ACT Easy</v>
      </c>
      <c r="BZ160" s="23">
        <f>IF(ISNUMBER(SEARCH("A",BZ$4)),20,0)</f>
        <v>0</v>
      </c>
      <c r="CA160" s="23">
        <f t="shared" ref="CA160:CV162" si="344">IF(ISNUMBER(SEARCH("A",CA$4)),20,0)</f>
        <v>0</v>
      </c>
      <c r="CB160" s="23">
        <f t="shared" si="344"/>
        <v>0</v>
      </c>
      <c r="CC160" s="23">
        <f t="shared" si="344"/>
        <v>0</v>
      </c>
      <c r="CD160" s="23">
        <f t="shared" si="344"/>
        <v>0</v>
      </c>
      <c r="CE160" s="23">
        <f t="shared" si="344"/>
        <v>0</v>
      </c>
      <c r="CF160" s="23">
        <f t="shared" si="344"/>
        <v>0</v>
      </c>
      <c r="CG160" s="23">
        <f t="shared" si="344"/>
        <v>0</v>
      </c>
      <c r="CH160" s="23">
        <f t="shared" si="344"/>
        <v>0</v>
      </c>
      <c r="CI160" s="23">
        <f t="shared" si="344"/>
        <v>0</v>
      </c>
      <c r="CJ160" s="23">
        <f t="shared" si="344"/>
        <v>0</v>
      </c>
      <c r="CK160" s="23">
        <f t="shared" si="344"/>
        <v>0</v>
      </c>
      <c r="CL160" s="23">
        <f t="shared" si="344"/>
        <v>0</v>
      </c>
      <c r="CM160" s="23">
        <f t="shared" si="344"/>
        <v>0</v>
      </c>
      <c r="CN160" s="23">
        <f t="shared" si="344"/>
        <v>0</v>
      </c>
      <c r="CO160" s="23">
        <f t="shared" si="344"/>
        <v>0</v>
      </c>
      <c r="CP160" s="23">
        <f t="shared" si="344"/>
        <v>0</v>
      </c>
      <c r="CQ160" s="23">
        <f t="shared" si="344"/>
        <v>0</v>
      </c>
      <c r="CR160" s="23">
        <f t="shared" si="344"/>
        <v>0</v>
      </c>
      <c r="CS160" s="23">
        <f t="shared" si="344"/>
        <v>0</v>
      </c>
      <c r="CT160" s="23">
        <f t="shared" si="344"/>
        <v>0</v>
      </c>
      <c r="CU160" s="23">
        <f t="shared" si="344"/>
        <v>0</v>
      </c>
      <c r="CV160" s="23">
        <f t="shared" si="344"/>
        <v>0</v>
      </c>
      <c r="CW160" s="482"/>
      <c r="CX160" t="str">
        <f t="shared" si="292"/>
        <v>ACT Easy</v>
      </c>
      <c r="CY160" s="23">
        <f t="shared" si="293"/>
        <v>0</v>
      </c>
      <c r="CZ160" s="23">
        <f t="shared" si="294"/>
        <v>0</v>
      </c>
      <c r="DA160" s="23">
        <f t="shared" si="295"/>
        <v>0</v>
      </c>
      <c r="DB160" s="23">
        <f t="shared" si="296"/>
        <v>0</v>
      </c>
      <c r="DC160" s="23">
        <f t="shared" si="297"/>
        <v>0</v>
      </c>
      <c r="DD160" s="23">
        <f t="shared" si="298"/>
        <v>0</v>
      </c>
      <c r="DE160" s="23">
        <f t="shared" si="299"/>
        <v>0</v>
      </c>
      <c r="DF160" s="23">
        <f t="shared" si="300"/>
        <v>0</v>
      </c>
      <c r="DG160" s="23">
        <f t="shared" si="301"/>
        <v>0</v>
      </c>
      <c r="DH160" s="23">
        <f t="shared" si="302"/>
        <v>0</v>
      </c>
      <c r="DI160" s="23">
        <f t="shared" si="303"/>
        <v>0</v>
      </c>
      <c r="DJ160" s="23">
        <f t="shared" si="304"/>
        <v>0</v>
      </c>
      <c r="DK160" s="23">
        <f t="shared" si="305"/>
        <v>0</v>
      </c>
      <c r="DL160" s="23">
        <f t="shared" si="306"/>
        <v>0</v>
      </c>
      <c r="DM160" s="23">
        <f t="shared" si="307"/>
        <v>0</v>
      </c>
      <c r="DN160" s="23">
        <f t="shared" si="308"/>
        <v>0</v>
      </c>
      <c r="DO160" s="23">
        <f t="shared" si="309"/>
        <v>0</v>
      </c>
      <c r="DP160" s="23">
        <f t="shared" si="310"/>
        <v>0</v>
      </c>
      <c r="DQ160" s="23">
        <f t="shared" si="311"/>
        <v>0</v>
      </c>
      <c r="DR160" s="23">
        <f t="shared" si="312"/>
        <v>0</v>
      </c>
      <c r="DS160" s="23">
        <f t="shared" si="313"/>
        <v>0</v>
      </c>
      <c r="DT160" s="23">
        <f t="shared" si="314"/>
        <v>0</v>
      </c>
      <c r="DU160" s="23">
        <f t="shared" si="315"/>
        <v>0</v>
      </c>
      <c r="DV160" s="482"/>
      <c r="DW160" s="111" t="s">
        <v>130</v>
      </c>
      <c r="DX160" s="23">
        <f t="shared" si="334"/>
        <v>0</v>
      </c>
      <c r="DY160" s="23">
        <f t="shared" si="335"/>
        <v>0</v>
      </c>
      <c r="DZ160" s="23">
        <f t="shared" si="331"/>
        <v>0</v>
      </c>
      <c r="EA160" s="23" t="str">
        <f t="shared" si="336"/>
        <v/>
      </c>
      <c r="EB160" s="23" t="str">
        <f t="shared" si="337"/>
        <v/>
      </c>
      <c r="EC160" s="23" t="str">
        <f t="shared" si="338"/>
        <v/>
      </c>
      <c r="FA160" s="77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5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5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27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1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4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76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68"/>
        <v>Answer Challenge</v>
      </c>
      <c r="C161" s="43">
        <f t="shared" ref="C161:Y161" si="345">C77*C$2</f>
        <v>0</v>
      </c>
      <c r="D161" s="43">
        <f t="shared" si="345"/>
        <v>0</v>
      </c>
      <c r="E161" s="43">
        <f t="shared" si="345"/>
        <v>0</v>
      </c>
      <c r="F161" s="43">
        <f t="shared" si="345"/>
        <v>0</v>
      </c>
      <c r="G161" s="43">
        <f t="shared" si="345"/>
        <v>0</v>
      </c>
      <c r="H161" s="43">
        <f t="shared" si="345"/>
        <v>0</v>
      </c>
      <c r="I161" s="43">
        <f t="shared" si="345"/>
        <v>0</v>
      </c>
      <c r="J161" s="43">
        <f t="shared" si="345"/>
        <v>0</v>
      </c>
      <c r="K161" s="43">
        <f t="shared" si="345"/>
        <v>0</v>
      </c>
      <c r="L161" s="43">
        <f t="shared" si="345"/>
        <v>0</v>
      </c>
      <c r="M161" s="43">
        <f t="shared" si="345"/>
        <v>0</v>
      </c>
      <c r="N161" s="43">
        <f t="shared" si="345"/>
        <v>0</v>
      </c>
      <c r="O161" s="43">
        <f t="shared" si="345"/>
        <v>0</v>
      </c>
      <c r="P161" s="43">
        <f t="shared" si="345"/>
        <v>0</v>
      </c>
      <c r="Q161" s="43">
        <f t="shared" si="345"/>
        <v>0</v>
      </c>
      <c r="R161" s="43">
        <f t="shared" si="345"/>
        <v>0</v>
      </c>
      <c r="S161" s="43">
        <f t="shared" si="345"/>
        <v>0</v>
      </c>
      <c r="T161" s="43">
        <f t="shared" si="345"/>
        <v>0</v>
      </c>
      <c r="U161" s="43">
        <f t="shared" si="345"/>
        <v>0</v>
      </c>
      <c r="V161" s="43">
        <f t="shared" si="345"/>
        <v>0</v>
      </c>
      <c r="W161" s="43">
        <f t="shared" si="345"/>
        <v>0</v>
      </c>
      <c r="X161" s="43">
        <f t="shared" si="345"/>
        <v>0</v>
      </c>
      <c r="Y161" s="43">
        <f t="shared" si="345"/>
        <v>0</v>
      </c>
      <c r="AA161" t="str">
        <f t="shared" si="234"/>
        <v>Given Figure</v>
      </c>
      <c r="AB161" s="43">
        <f t="shared" ref="AB161:AX161" si="346">AB79*AB$2</f>
        <v>0</v>
      </c>
      <c r="AC161" s="43">
        <f t="shared" si="346"/>
        <v>0</v>
      </c>
      <c r="AD161" s="43">
        <f t="shared" si="346"/>
        <v>0</v>
      </c>
      <c r="AE161" s="43">
        <f t="shared" si="346"/>
        <v>0</v>
      </c>
      <c r="AF161" s="43">
        <f t="shared" si="346"/>
        <v>0</v>
      </c>
      <c r="AG161" s="43">
        <f t="shared" si="346"/>
        <v>0</v>
      </c>
      <c r="AH161" s="43">
        <f t="shared" si="346"/>
        <v>0</v>
      </c>
      <c r="AI161" s="43">
        <f t="shared" si="346"/>
        <v>0</v>
      </c>
      <c r="AJ161" s="43">
        <f t="shared" si="346"/>
        <v>0</v>
      </c>
      <c r="AK161" s="43">
        <f t="shared" si="346"/>
        <v>0</v>
      </c>
      <c r="AL161" s="43">
        <f t="shared" si="346"/>
        <v>0</v>
      </c>
      <c r="AM161" s="43">
        <f t="shared" si="346"/>
        <v>0</v>
      </c>
      <c r="AN161" s="43">
        <f t="shared" si="346"/>
        <v>0</v>
      </c>
      <c r="AO161" s="43">
        <f t="shared" si="346"/>
        <v>0</v>
      </c>
      <c r="AP161" s="43">
        <f t="shared" si="346"/>
        <v>0</v>
      </c>
      <c r="AQ161" s="43">
        <f t="shared" si="346"/>
        <v>0</v>
      </c>
      <c r="AR161" s="43">
        <f t="shared" si="346"/>
        <v>0</v>
      </c>
      <c r="AS161" s="43">
        <f t="shared" si="346"/>
        <v>0</v>
      </c>
      <c r="AT161" s="43">
        <f t="shared" si="346"/>
        <v>0</v>
      </c>
      <c r="AU161" s="43">
        <f t="shared" si="346"/>
        <v>0</v>
      </c>
      <c r="AV161" s="43">
        <f t="shared" si="346"/>
        <v>0</v>
      </c>
      <c r="AW161" s="43">
        <f t="shared" si="346"/>
        <v>0</v>
      </c>
      <c r="AX161" s="43">
        <f t="shared" si="346"/>
        <v>0</v>
      </c>
      <c r="AY161" s="482"/>
      <c r="AZ161" t="str">
        <f t="shared" si="289"/>
        <v>ACT Medium</v>
      </c>
      <c r="BA161" s="23">
        <v>0</v>
      </c>
      <c r="BB161" s="23">
        <v>0</v>
      </c>
      <c r="BC161" s="23">
        <v>0</v>
      </c>
      <c r="BD161" s="23">
        <v>0</v>
      </c>
      <c r="BE161" s="23">
        <v>0</v>
      </c>
      <c r="BF161" s="23">
        <v>0</v>
      </c>
      <c r="BG161" s="23">
        <v>0</v>
      </c>
      <c r="BH161" s="23">
        <v>0</v>
      </c>
      <c r="BI161" s="23">
        <v>0</v>
      </c>
      <c r="BJ161" s="23">
        <v>0</v>
      </c>
      <c r="BK161" s="23">
        <v>0</v>
      </c>
      <c r="BL161" s="23">
        <v>0</v>
      </c>
      <c r="BM161" s="23">
        <v>0</v>
      </c>
      <c r="BN161" s="23">
        <v>0</v>
      </c>
      <c r="BO161" s="23">
        <v>0</v>
      </c>
      <c r="BP161" s="23">
        <v>0</v>
      </c>
      <c r="BQ161" s="23">
        <v>0</v>
      </c>
      <c r="BR161" s="23">
        <v>0</v>
      </c>
      <c r="BS161" s="23">
        <v>0</v>
      </c>
      <c r="BT161" s="23">
        <v>0</v>
      </c>
      <c r="BU161" s="23">
        <v>0</v>
      </c>
      <c r="BV161" s="23">
        <v>0</v>
      </c>
      <c r="BW161" s="23">
        <v>0</v>
      </c>
      <c r="BX161" s="482"/>
      <c r="BY161" t="str">
        <f t="shared" si="290"/>
        <v>ACT Medium</v>
      </c>
      <c r="BZ161" s="23">
        <f>IF(ISNUMBER(SEARCH("A",BZ$4)),20,0)</f>
        <v>0</v>
      </c>
      <c r="CA161" s="23">
        <f t="shared" si="344"/>
        <v>0</v>
      </c>
      <c r="CB161" s="23">
        <f t="shared" si="344"/>
        <v>0</v>
      </c>
      <c r="CC161" s="23">
        <f t="shared" si="344"/>
        <v>0</v>
      </c>
      <c r="CD161" s="23">
        <f t="shared" si="344"/>
        <v>0</v>
      </c>
      <c r="CE161" s="23">
        <f t="shared" si="344"/>
        <v>0</v>
      </c>
      <c r="CF161" s="23">
        <f t="shared" si="344"/>
        <v>0</v>
      </c>
      <c r="CG161" s="23">
        <f t="shared" si="344"/>
        <v>0</v>
      </c>
      <c r="CH161" s="23">
        <f t="shared" si="344"/>
        <v>0</v>
      </c>
      <c r="CI161" s="23">
        <f t="shared" si="344"/>
        <v>0</v>
      </c>
      <c r="CJ161" s="23">
        <f t="shared" si="344"/>
        <v>0</v>
      </c>
      <c r="CK161" s="23">
        <f t="shared" si="344"/>
        <v>0</v>
      </c>
      <c r="CL161" s="23">
        <f t="shared" si="344"/>
        <v>0</v>
      </c>
      <c r="CM161" s="23">
        <f t="shared" si="344"/>
        <v>0</v>
      </c>
      <c r="CN161" s="23">
        <f t="shared" si="344"/>
        <v>0</v>
      </c>
      <c r="CO161" s="23">
        <f t="shared" si="344"/>
        <v>0</v>
      </c>
      <c r="CP161" s="23">
        <f t="shared" si="344"/>
        <v>0</v>
      </c>
      <c r="CQ161" s="23">
        <f t="shared" si="344"/>
        <v>0</v>
      </c>
      <c r="CR161" s="23">
        <f t="shared" si="344"/>
        <v>0</v>
      </c>
      <c r="CS161" s="23">
        <f t="shared" si="344"/>
        <v>0</v>
      </c>
      <c r="CT161" s="23">
        <f t="shared" si="344"/>
        <v>0</v>
      </c>
      <c r="CU161" s="23">
        <f t="shared" si="344"/>
        <v>0</v>
      </c>
      <c r="CV161" s="23">
        <f t="shared" si="344"/>
        <v>0</v>
      </c>
      <c r="CW161" s="482"/>
      <c r="CX161" t="str">
        <f t="shared" si="292"/>
        <v>ACT Medium</v>
      </c>
      <c r="CY161" s="23">
        <f t="shared" si="293"/>
        <v>0</v>
      </c>
      <c r="CZ161" s="23">
        <f t="shared" si="294"/>
        <v>0</v>
      </c>
      <c r="DA161" s="23">
        <f t="shared" si="295"/>
        <v>0</v>
      </c>
      <c r="DB161" s="23">
        <f t="shared" si="296"/>
        <v>0</v>
      </c>
      <c r="DC161" s="23">
        <f t="shared" si="297"/>
        <v>0</v>
      </c>
      <c r="DD161" s="23">
        <f t="shared" si="298"/>
        <v>0</v>
      </c>
      <c r="DE161" s="23">
        <f t="shared" si="299"/>
        <v>0</v>
      </c>
      <c r="DF161" s="23">
        <f t="shared" si="300"/>
        <v>0</v>
      </c>
      <c r="DG161" s="23">
        <f t="shared" si="301"/>
        <v>0</v>
      </c>
      <c r="DH161" s="23">
        <f t="shared" si="302"/>
        <v>0</v>
      </c>
      <c r="DI161" s="23">
        <f t="shared" si="303"/>
        <v>0</v>
      </c>
      <c r="DJ161" s="23">
        <f t="shared" si="304"/>
        <v>0</v>
      </c>
      <c r="DK161" s="23">
        <f t="shared" si="305"/>
        <v>0</v>
      </c>
      <c r="DL161" s="23">
        <f t="shared" si="306"/>
        <v>0</v>
      </c>
      <c r="DM161" s="23">
        <f t="shared" si="307"/>
        <v>0</v>
      </c>
      <c r="DN161" s="23">
        <f t="shared" si="308"/>
        <v>0</v>
      </c>
      <c r="DO161" s="23">
        <f t="shared" si="309"/>
        <v>0</v>
      </c>
      <c r="DP161" s="23">
        <f t="shared" si="310"/>
        <v>0</v>
      </c>
      <c r="DQ161" s="23">
        <f t="shared" si="311"/>
        <v>0</v>
      </c>
      <c r="DR161" s="23">
        <f t="shared" si="312"/>
        <v>0</v>
      </c>
      <c r="DS161" s="23">
        <f t="shared" si="313"/>
        <v>0</v>
      </c>
      <c r="DT161" s="23">
        <f t="shared" si="314"/>
        <v>0</v>
      </c>
      <c r="DU161" s="23">
        <f t="shared" si="315"/>
        <v>0</v>
      </c>
      <c r="DV161" s="482"/>
      <c r="DW161" s="111" t="s">
        <v>131</v>
      </c>
      <c r="DX161" s="23">
        <f t="shared" si="334"/>
        <v>0</v>
      </c>
      <c r="DY161" s="23">
        <f t="shared" si="335"/>
        <v>0</v>
      </c>
      <c r="DZ161" s="23">
        <f t="shared" si="331"/>
        <v>0</v>
      </c>
      <c r="EA161" s="23" t="str">
        <f t="shared" si="336"/>
        <v/>
      </c>
      <c r="EB161" s="23" t="str">
        <f t="shared" si="337"/>
        <v/>
      </c>
      <c r="EC161" s="23" t="str">
        <f t="shared" si="338"/>
        <v/>
      </c>
      <c r="FA161" s="78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28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28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29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0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1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79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68"/>
        <v>Buzz Words</v>
      </c>
      <c r="C162" s="43">
        <f t="shared" ref="C162:Y162" si="347">C78*C$2</f>
        <v>0</v>
      </c>
      <c r="D162" s="43">
        <f t="shared" si="347"/>
        <v>0</v>
      </c>
      <c r="E162" s="43">
        <f t="shared" si="347"/>
        <v>0</v>
      </c>
      <c r="F162" s="43">
        <f t="shared" si="347"/>
        <v>0</v>
      </c>
      <c r="G162" s="43">
        <f t="shared" si="347"/>
        <v>0</v>
      </c>
      <c r="H162" s="43">
        <f t="shared" si="347"/>
        <v>0</v>
      </c>
      <c r="I162" s="43">
        <f t="shared" si="347"/>
        <v>0</v>
      </c>
      <c r="J162" s="43">
        <f t="shared" si="347"/>
        <v>0</v>
      </c>
      <c r="K162" s="43">
        <f t="shared" si="347"/>
        <v>0</v>
      </c>
      <c r="L162" s="43">
        <f t="shared" si="347"/>
        <v>0</v>
      </c>
      <c r="M162" s="43">
        <f t="shared" si="347"/>
        <v>0</v>
      </c>
      <c r="N162" s="43">
        <f t="shared" si="347"/>
        <v>0</v>
      </c>
      <c r="O162" s="43">
        <f t="shared" si="347"/>
        <v>0</v>
      </c>
      <c r="P162" s="43">
        <f t="shared" si="347"/>
        <v>0</v>
      </c>
      <c r="Q162" s="43">
        <f t="shared" si="347"/>
        <v>0</v>
      </c>
      <c r="R162" s="43">
        <f t="shared" si="347"/>
        <v>0</v>
      </c>
      <c r="S162" s="43">
        <f t="shared" si="347"/>
        <v>0</v>
      </c>
      <c r="T162" s="43">
        <f t="shared" si="347"/>
        <v>0</v>
      </c>
      <c r="U162" s="43">
        <f t="shared" si="347"/>
        <v>0</v>
      </c>
      <c r="V162" s="43">
        <f t="shared" si="347"/>
        <v>0</v>
      </c>
      <c r="W162" s="43">
        <f t="shared" si="347"/>
        <v>0</v>
      </c>
      <c r="X162" s="43">
        <f t="shared" si="347"/>
        <v>0</v>
      </c>
      <c r="Y162" s="43">
        <f t="shared" si="347"/>
        <v>0</v>
      </c>
      <c r="AA162" t="str">
        <f t="shared" si="234"/>
        <v>Not / Except / Least</v>
      </c>
      <c r="AB162" s="43">
        <f t="shared" ref="AB162:AX162" si="348">AB80*AB$2</f>
        <v>0</v>
      </c>
      <c r="AC162" s="43">
        <f t="shared" si="348"/>
        <v>0</v>
      </c>
      <c r="AD162" s="43">
        <f t="shared" si="348"/>
        <v>0</v>
      </c>
      <c r="AE162" s="43">
        <f t="shared" si="348"/>
        <v>0</v>
      </c>
      <c r="AF162" s="43">
        <f t="shared" si="348"/>
        <v>0</v>
      </c>
      <c r="AG162" s="43">
        <f t="shared" si="348"/>
        <v>0</v>
      </c>
      <c r="AH162" s="43">
        <f t="shared" si="348"/>
        <v>0</v>
      </c>
      <c r="AI162" s="43">
        <f t="shared" si="348"/>
        <v>0</v>
      </c>
      <c r="AJ162" s="43">
        <f t="shared" si="348"/>
        <v>0</v>
      </c>
      <c r="AK162" s="43">
        <f t="shared" si="348"/>
        <v>0</v>
      </c>
      <c r="AL162" s="43">
        <f t="shared" si="348"/>
        <v>0</v>
      </c>
      <c r="AM162" s="43">
        <f t="shared" si="348"/>
        <v>0</v>
      </c>
      <c r="AN162" s="43">
        <f t="shared" si="348"/>
        <v>0</v>
      </c>
      <c r="AO162" s="43">
        <f t="shared" si="348"/>
        <v>0</v>
      </c>
      <c r="AP162" s="43">
        <f t="shared" si="348"/>
        <v>0</v>
      </c>
      <c r="AQ162" s="43">
        <f t="shared" si="348"/>
        <v>0</v>
      </c>
      <c r="AR162" s="43">
        <f t="shared" si="348"/>
        <v>0</v>
      </c>
      <c r="AS162" s="43">
        <f t="shared" si="348"/>
        <v>0</v>
      </c>
      <c r="AT162" s="43">
        <f t="shared" si="348"/>
        <v>0</v>
      </c>
      <c r="AU162" s="43">
        <f t="shared" si="348"/>
        <v>0</v>
      </c>
      <c r="AV162" s="43">
        <f t="shared" si="348"/>
        <v>0</v>
      </c>
      <c r="AW162" s="43">
        <f t="shared" si="348"/>
        <v>0</v>
      </c>
      <c r="AX162" s="43">
        <f t="shared" si="348"/>
        <v>0</v>
      </c>
      <c r="AY162" s="482"/>
      <c r="AZ162" t="str">
        <f t="shared" si="289"/>
        <v>ACT Hard</v>
      </c>
      <c r="BA162" s="23">
        <v>0</v>
      </c>
      <c r="BB162" s="23">
        <v>0</v>
      </c>
      <c r="BC162" s="23">
        <v>0</v>
      </c>
      <c r="BD162" s="23">
        <v>0</v>
      </c>
      <c r="BE162" s="23">
        <v>0</v>
      </c>
      <c r="BF162" s="23">
        <v>0</v>
      </c>
      <c r="BG162" s="23">
        <v>0</v>
      </c>
      <c r="BH162" s="23">
        <v>0</v>
      </c>
      <c r="BI162" s="23">
        <v>0</v>
      </c>
      <c r="BJ162" s="23">
        <v>0</v>
      </c>
      <c r="BK162" s="23">
        <v>0</v>
      </c>
      <c r="BL162" s="23">
        <v>0</v>
      </c>
      <c r="BM162" s="23">
        <v>0</v>
      </c>
      <c r="BN162" s="23">
        <v>0</v>
      </c>
      <c r="BO162" s="23">
        <v>0</v>
      </c>
      <c r="BP162" s="23">
        <v>0</v>
      </c>
      <c r="BQ162" s="23">
        <v>0</v>
      </c>
      <c r="BR162" s="23">
        <v>0</v>
      </c>
      <c r="BS162" s="23">
        <v>0</v>
      </c>
      <c r="BT162" s="23">
        <v>0</v>
      </c>
      <c r="BU162" s="23">
        <v>0</v>
      </c>
      <c r="BV162" s="23">
        <v>0</v>
      </c>
      <c r="BW162" s="23">
        <v>0</v>
      </c>
      <c r="BX162" s="482"/>
      <c r="BY162" t="str">
        <f t="shared" si="290"/>
        <v>ACT Hard</v>
      </c>
      <c r="BZ162" s="23">
        <f>IF(ISNUMBER(SEARCH("A",BZ$4)),20,0)</f>
        <v>0</v>
      </c>
      <c r="CA162" s="23">
        <f t="shared" si="344"/>
        <v>0</v>
      </c>
      <c r="CB162" s="23">
        <f t="shared" si="344"/>
        <v>0</v>
      </c>
      <c r="CC162" s="23">
        <f t="shared" si="344"/>
        <v>0</v>
      </c>
      <c r="CD162" s="23">
        <f t="shared" si="344"/>
        <v>0</v>
      </c>
      <c r="CE162" s="23">
        <f t="shared" si="344"/>
        <v>0</v>
      </c>
      <c r="CF162" s="23">
        <f t="shared" si="344"/>
        <v>0</v>
      </c>
      <c r="CG162" s="23">
        <f t="shared" si="344"/>
        <v>0</v>
      </c>
      <c r="CH162" s="23">
        <f t="shared" si="344"/>
        <v>0</v>
      </c>
      <c r="CI162" s="23">
        <f t="shared" si="344"/>
        <v>0</v>
      </c>
      <c r="CJ162" s="23">
        <f t="shared" si="344"/>
        <v>0</v>
      </c>
      <c r="CK162" s="23">
        <f t="shared" si="344"/>
        <v>0</v>
      </c>
      <c r="CL162" s="23">
        <f t="shared" si="344"/>
        <v>0</v>
      </c>
      <c r="CM162" s="23">
        <f t="shared" si="344"/>
        <v>0</v>
      </c>
      <c r="CN162" s="23">
        <f t="shared" si="344"/>
        <v>0</v>
      </c>
      <c r="CO162" s="23">
        <f t="shared" si="344"/>
        <v>0</v>
      </c>
      <c r="CP162" s="23">
        <f t="shared" si="344"/>
        <v>0</v>
      </c>
      <c r="CQ162" s="23">
        <f t="shared" si="344"/>
        <v>0</v>
      </c>
      <c r="CR162" s="23">
        <f t="shared" si="344"/>
        <v>0</v>
      </c>
      <c r="CS162" s="23">
        <f t="shared" si="344"/>
        <v>0</v>
      </c>
      <c r="CT162" s="23">
        <f t="shared" si="344"/>
        <v>0</v>
      </c>
      <c r="CU162" s="23">
        <f t="shared" si="344"/>
        <v>0</v>
      </c>
      <c r="CV162" s="23">
        <f t="shared" si="344"/>
        <v>0</v>
      </c>
      <c r="CW162" s="482"/>
      <c r="CX162" t="str">
        <f t="shared" si="292"/>
        <v>ACT Hard</v>
      </c>
      <c r="CY162" s="23">
        <f t="shared" si="293"/>
        <v>0</v>
      </c>
      <c r="CZ162" s="23">
        <f t="shared" si="294"/>
        <v>0</v>
      </c>
      <c r="DA162" s="23">
        <f t="shared" si="295"/>
        <v>0</v>
      </c>
      <c r="DB162" s="23">
        <f t="shared" si="296"/>
        <v>0</v>
      </c>
      <c r="DC162" s="23">
        <f t="shared" si="297"/>
        <v>0</v>
      </c>
      <c r="DD162" s="23">
        <f t="shared" si="298"/>
        <v>0</v>
      </c>
      <c r="DE162" s="23">
        <f t="shared" si="299"/>
        <v>0</v>
      </c>
      <c r="DF162" s="23">
        <f t="shared" si="300"/>
        <v>0</v>
      </c>
      <c r="DG162" s="23">
        <f t="shared" si="301"/>
        <v>0</v>
      </c>
      <c r="DH162" s="23">
        <f t="shared" si="302"/>
        <v>0</v>
      </c>
      <c r="DI162" s="23">
        <f t="shared" si="303"/>
        <v>0</v>
      </c>
      <c r="DJ162" s="23">
        <f t="shared" si="304"/>
        <v>0</v>
      </c>
      <c r="DK162" s="23">
        <f t="shared" si="305"/>
        <v>0</v>
      </c>
      <c r="DL162" s="23">
        <f t="shared" si="306"/>
        <v>0</v>
      </c>
      <c r="DM162" s="23">
        <f t="shared" si="307"/>
        <v>0</v>
      </c>
      <c r="DN162" s="23">
        <f t="shared" si="308"/>
        <v>0</v>
      </c>
      <c r="DO162" s="23">
        <f t="shared" si="309"/>
        <v>0</v>
      </c>
      <c r="DP162" s="23">
        <f t="shared" si="310"/>
        <v>0</v>
      </c>
      <c r="DQ162" s="23">
        <f t="shared" si="311"/>
        <v>0</v>
      </c>
      <c r="DR162" s="23">
        <f t="shared" si="312"/>
        <v>0</v>
      </c>
      <c r="DS162" s="23">
        <f t="shared" si="313"/>
        <v>0</v>
      </c>
      <c r="DT162" s="23">
        <f t="shared" si="314"/>
        <v>0</v>
      </c>
      <c r="DU162" s="23">
        <f t="shared" si="315"/>
        <v>0</v>
      </c>
      <c r="DV162" s="482"/>
      <c r="DW162" s="111" t="s">
        <v>132</v>
      </c>
      <c r="DX162" s="23">
        <f t="shared" si="334"/>
        <v>0</v>
      </c>
      <c r="DY162" s="23">
        <f t="shared" si="335"/>
        <v>0</v>
      </c>
      <c r="DZ162" s="23">
        <f t="shared" si="331"/>
        <v>0</v>
      </c>
      <c r="EA162" s="23" t="str">
        <f t="shared" si="336"/>
        <v/>
      </c>
      <c r="EB162" s="23" t="str">
        <f t="shared" si="337"/>
        <v/>
      </c>
      <c r="EC162" s="23" t="str">
        <f t="shared" si="338"/>
        <v/>
      </c>
      <c r="FA162" s="80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1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1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2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3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4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5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68"/>
        <v>Extremes</v>
      </c>
      <c r="C163" s="43">
        <f t="shared" ref="C163:Y163" si="349">C79*C$2</f>
        <v>0</v>
      </c>
      <c r="D163" s="43">
        <f t="shared" si="349"/>
        <v>0</v>
      </c>
      <c r="E163" s="43">
        <f t="shared" si="349"/>
        <v>0</v>
      </c>
      <c r="F163" s="43">
        <f t="shared" si="349"/>
        <v>0</v>
      </c>
      <c r="G163" s="43">
        <f t="shared" si="349"/>
        <v>0</v>
      </c>
      <c r="H163" s="43">
        <f t="shared" si="349"/>
        <v>0</v>
      </c>
      <c r="I163" s="43">
        <f t="shared" si="349"/>
        <v>0</v>
      </c>
      <c r="J163" s="43">
        <f t="shared" si="349"/>
        <v>0</v>
      </c>
      <c r="K163" s="43">
        <f t="shared" si="349"/>
        <v>0</v>
      </c>
      <c r="L163" s="43">
        <f t="shared" si="349"/>
        <v>0</v>
      </c>
      <c r="M163" s="43">
        <f t="shared" si="349"/>
        <v>0</v>
      </c>
      <c r="N163" s="43">
        <f t="shared" si="349"/>
        <v>0</v>
      </c>
      <c r="O163" s="43">
        <f t="shared" si="349"/>
        <v>0</v>
      </c>
      <c r="P163" s="43">
        <f t="shared" si="349"/>
        <v>0</v>
      </c>
      <c r="Q163" s="43">
        <f t="shared" si="349"/>
        <v>0</v>
      </c>
      <c r="R163" s="43">
        <f t="shared" si="349"/>
        <v>0</v>
      </c>
      <c r="S163" s="43">
        <f t="shared" si="349"/>
        <v>0</v>
      </c>
      <c r="T163" s="43">
        <f t="shared" si="349"/>
        <v>0</v>
      </c>
      <c r="U163" s="43">
        <f t="shared" si="349"/>
        <v>0</v>
      </c>
      <c r="V163" s="43">
        <f t="shared" si="349"/>
        <v>0</v>
      </c>
      <c r="W163" s="43">
        <f t="shared" si="349"/>
        <v>0</v>
      </c>
      <c r="X163" s="43">
        <f t="shared" si="349"/>
        <v>0</v>
      </c>
      <c r="Y163" s="43">
        <f t="shared" si="349"/>
        <v>0</v>
      </c>
      <c r="AA163" t="str">
        <f t="shared" si="234"/>
        <v>Parallelism</v>
      </c>
      <c r="AB163" s="43">
        <f t="shared" ref="AB163:AX163" si="350">AB81*AB$2</f>
        <v>0</v>
      </c>
      <c r="AC163" s="43">
        <f t="shared" si="350"/>
        <v>0</v>
      </c>
      <c r="AD163" s="43">
        <f t="shared" si="350"/>
        <v>0</v>
      </c>
      <c r="AE163" s="43">
        <f t="shared" si="350"/>
        <v>0</v>
      </c>
      <c r="AF163" s="43">
        <f t="shared" si="350"/>
        <v>0</v>
      </c>
      <c r="AG163" s="43">
        <f t="shared" si="350"/>
        <v>0</v>
      </c>
      <c r="AH163" s="43">
        <f t="shared" si="350"/>
        <v>0</v>
      </c>
      <c r="AI163" s="43">
        <f t="shared" si="350"/>
        <v>0</v>
      </c>
      <c r="AJ163" s="43">
        <f t="shared" si="350"/>
        <v>0</v>
      </c>
      <c r="AK163" s="43">
        <f t="shared" si="350"/>
        <v>0</v>
      </c>
      <c r="AL163" s="43">
        <f t="shared" si="350"/>
        <v>0</v>
      </c>
      <c r="AM163" s="43">
        <f t="shared" si="350"/>
        <v>0</v>
      </c>
      <c r="AN163" s="43">
        <f t="shared" si="350"/>
        <v>0</v>
      </c>
      <c r="AO163" s="43">
        <f t="shared" si="350"/>
        <v>0</v>
      </c>
      <c r="AP163" s="43">
        <f t="shared" si="350"/>
        <v>0</v>
      </c>
      <c r="AQ163" s="43">
        <f t="shared" si="350"/>
        <v>0</v>
      </c>
      <c r="AR163" s="43">
        <f t="shared" si="350"/>
        <v>0</v>
      </c>
      <c r="AS163" s="43">
        <f t="shared" si="350"/>
        <v>0</v>
      </c>
      <c r="AT163" s="43">
        <f t="shared" si="350"/>
        <v>0</v>
      </c>
      <c r="AU163" s="43">
        <f t="shared" si="350"/>
        <v>0</v>
      </c>
      <c r="AV163" s="43">
        <f t="shared" si="350"/>
        <v>0</v>
      </c>
      <c r="AW163" s="43">
        <f t="shared" si="350"/>
        <v>0</v>
      </c>
      <c r="AX163" s="43">
        <f t="shared" si="350"/>
        <v>0</v>
      </c>
      <c r="AY163" s="482"/>
      <c r="BA163" s="28">
        <v>1</v>
      </c>
      <c r="BB163" s="28">
        <v>2</v>
      </c>
      <c r="BC163" s="28">
        <v>3</v>
      </c>
      <c r="BD163" s="28">
        <v>4</v>
      </c>
      <c r="BE163" s="28">
        <v>5</v>
      </c>
      <c r="BF163" s="28">
        <v>6</v>
      </c>
      <c r="BG163" s="28">
        <v>7</v>
      </c>
      <c r="BH163" s="28">
        <v>8</v>
      </c>
      <c r="BI163" s="28">
        <v>9</v>
      </c>
      <c r="BJ163" s="28">
        <v>10</v>
      </c>
      <c r="BK163" s="28">
        <v>11</v>
      </c>
      <c r="BL163" s="28">
        <v>12</v>
      </c>
      <c r="BM163" s="28">
        <v>13</v>
      </c>
      <c r="BN163" s="28">
        <v>14</v>
      </c>
      <c r="BO163" s="28">
        <v>15</v>
      </c>
      <c r="BP163" s="28">
        <v>16</v>
      </c>
      <c r="BQ163" s="28">
        <v>17</v>
      </c>
      <c r="BR163" s="28">
        <v>18</v>
      </c>
      <c r="BS163" s="28">
        <v>19</v>
      </c>
      <c r="BT163" s="28">
        <v>20</v>
      </c>
      <c r="BU163" s="28">
        <v>21</v>
      </c>
      <c r="BV163" s="28">
        <v>22</v>
      </c>
      <c r="BW163" s="28">
        <v>23</v>
      </c>
      <c r="BX163" s="482"/>
      <c r="BZ163" s="28">
        <v>1</v>
      </c>
      <c r="CA163" s="28">
        <v>2</v>
      </c>
      <c r="CB163" s="28">
        <v>3</v>
      </c>
      <c r="CC163" s="28">
        <v>4</v>
      </c>
      <c r="CD163" s="28">
        <v>5</v>
      </c>
      <c r="CE163" s="28">
        <v>6</v>
      </c>
      <c r="CF163" s="28">
        <v>7</v>
      </c>
      <c r="CG163" s="28">
        <v>8</v>
      </c>
      <c r="CH163" s="28">
        <v>9</v>
      </c>
      <c r="CI163" s="28">
        <v>10</v>
      </c>
      <c r="CJ163" s="28">
        <v>11</v>
      </c>
      <c r="CK163" s="28">
        <v>12</v>
      </c>
      <c r="CL163" s="28">
        <v>13</v>
      </c>
      <c r="CM163" s="28">
        <v>14</v>
      </c>
      <c r="CN163" s="28">
        <v>15</v>
      </c>
      <c r="CO163" s="28">
        <v>16</v>
      </c>
      <c r="CP163" s="28">
        <v>17</v>
      </c>
      <c r="CQ163" s="28">
        <v>18</v>
      </c>
      <c r="CR163" s="28">
        <v>19</v>
      </c>
      <c r="CS163" s="28">
        <v>20</v>
      </c>
      <c r="CT163" s="28">
        <v>21</v>
      </c>
      <c r="CU163" s="28">
        <v>22</v>
      </c>
      <c r="CV163" s="28">
        <v>23</v>
      </c>
      <c r="CW163" s="482"/>
      <c r="CY163" s="28">
        <v>1</v>
      </c>
      <c r="CZ163" s="28">
        <v>2</v>
      </c>
      <c r="DA163" s="28">
        <v>3</v>
      </c>
      <c r="DB163" s="28">
        <v>4</v>
      </c>
      <c r="DC163" s="28">
        <v>5</v>
      </c>
      <c r="DD163" s="28">
        <v>6</v>
      </c>
      <c r="DE163" s="28">
        <v>7</v>
      </c>
      <c r="DF163" s="28">
        <v>8</v>
      </c>
      <c r="DG163" s="28">
        <v>9</v>
      </c>
      <c r="DH163" s="28">
        <v>10</v>
      </c>
      <c r="DI163" s="28">
        <v>11</v>
      </c>
      <c r="DJ163" s="28">
        <v>12</v>
      </c>
      <c r="DK163" s="28">
        <v>13</v>
      </c>
      <c r="DL163" s="28">
        <v>14</v>
      </c>
      <c r="DM163" s="28">
        <v>15</v>
      </c>
      <c r="DN163" s="28">
        <v>16</v>
      </c>
      <c r="DO163" s="28">
        <v>17</v>
      </c>
      <c r="DP163" s="28">
        <v>18</v>
      </c>
      <c r="DQ163" s="28">
        <v>19</v>
      </c>
      <c r="DR163" s="28">
        <v>20</v>
      </c>
      <c r="DS163" s="28">
        <v>21</v>
      </c>
      <c r="DT163" s="28">
        <v>22</v>
      </c>
      <c r="DU163" s="28">
        <v>23</v>
      </c>
      <c r="DV163" s="482"/>
      <c r="DW163" s="111" t="s">
        <v>133</v>
      </c>
      <c r="DX163" s="23">
        <f t="shared" si="334"/>
        <v>0</v>
      </c>
      <c r="DY163" s="23">
        <f t="shared" si="335"/>
        <v>0</v>
      </c>
      <c r="DZ163" s="23">
        <f t="shared" si="331"/>
        <v>0</v>
      </c>
      <c r="EA163" s="23" t="str">
        <f t="shared" si="336"/>
        <v/>
      </c>
      <c r="EB163" s="23" t="str">
        <f t="shared" si="337"/>
        <v/>
      </c>
      <c r="EC163" s="23" t="str">
        <f t="shared" si="338"/>
        <v/>
      </c>
      <c r="FB163" s="66"/>
      <c r="FC163" s="66"/>
      <c r="FD163" s="66"/>
      <c r="FE163" s="68"/>
      <c r="FF163" s="69"/>
      <c r="FG163" s="18"/>
    </row>
    <row r="164" spans="2:163" x14ac:dyDescent="0.45">
      <c r="B164" t="str">
        <f t="shared" si="268"/>
        <v>Elimination</v>
      </c>
      <c r="C164" s="43">
        <f t="shared" ref="C164:Y164" si="351">C80*C$2</f>
        <v>0</v>
      </c>
      <c r="D164" s="43">
        <f t="shared" si="351"/>
        <v>0</v>
      </c>
      <c r="E164" s="43">
        <f t="shared" si="351"/>
        <v>0</v>
      </c>
      <c r="F164" s="43">
        <f t="shared" si="351"/>
        <v>0</v>
      </c>
      <c r="G164" s="43">
        <f t="shared" si="351"/>
        <v>0</v>
      </c>
      <c r="H164" s="43">
        <f t="shared" si="351"/>
        <v>0</v>
      </c>
      <c r="I164" s="43">
        <f t="shared" si="351"/>
        <v>0</v>
      </c>
      <c r="J164" s="43">
        <f t="shared" si="351"/>
        <v>0</v>
      </c>
      <c r="K164" s="43">
        <f t="shared" si="351"/>
        <v>0</v>
      </c>
      <c r="L164" s="43">
        <f t="shared" si="351"/>
        <v>0</v>
      </c>
      <c r="M164" s="43">
        <f t="shared" si="351"/>
        <v>0</v>
      </c>
      <c r="N164" s="43">
        <f t="shared" si="351"/>
        <v>0</v>
      </c>
      <c r="O164" s="43">
        <f t="shared" si="351"/>
        <v>0</v>
      </c>
      <c r="P164" s="43">
        <f t="shared" si="351"/>
        <v>0</v>
      </c>
      <c r="Q164" s="43">
        <f t="shared" si="351"/>
        <v>0</v>
      </c>
      <c r="R164" s="43">
        <f t="shared" si="351"/>
        <v>0</v>
      </c>
      <c r="S164" s="43">
        <f t="shared" si="351"/>
        <v>0</v>
      </c>
      <c r="T164" s="43">
        <f t="shared" si="351"/>
        <v>0</v>
      </c>
      <c r="U164" s="43">
        <f t="shared" si="351"/>
        <v>0</v>
      </c>
      <c r="V164" s="43">
        <f t="shared" si="351"/>
        <v>0</v>
      </c>
      <c r="W164" s="43">
        <f t="shared" si="351"/>
        <v>0</v>
      </c>
      <c r="X164" s="43">
        <f t="shared" si="351"/>
        <v>0</v>
      </c>
      <c r="Y164" s="43">
        <f t="shared" si="351"/>
        <v>0</v>
      </c>
      <c r="AA164" t="str">
        <f t="shared" si="234"/>
        <v>Transitions</v>
      </c>
      <c r="AB164" s="43">
        <f t="shared" ref="AB164:AX164" si="352">AB82*AB$2</f>
        <v>0</v>
      </c>
      <c r="AC164" s="43">
        <f t="shared" si="352"/>
        <v>0</v>
      </c>
      <c r="AD164" s="43">
        <f t="shared" si="352"/>
        <v>0</v>
      </c>
      <c r="AE164" s="43">
        <f t="shared" si="352"/>
        <v>0</v>
      </c>
      <c r="AF164" s="43">
        <f t="shared" si="352"/>
        <v>0</v>
      </c>
      <c r="AG164" s="43">
        <f t="shared" si="352"/>
        <v>0</v>
      </c>
      <c r="AH164" s="43">
        <f t="shared" si="352"/>
        <v>0</v>
      </c>
      <c r="AI164" s="43">
        <f t="shared" si="352"/>
        <v>0</v>
      </c>
      <c r="AJ164" s="43">
        <f t="shared" si="352"/>
        <v>0</v>
      </c>
      <c r="AK164" s="43">
        <f t="shared" si="352"/>
        <v>0</v>
      </c>
      <c r="AL164" s="43">
        <f t="shared" si="352"/>
        <v>0</v>
      </c>
      <c r="AM164" s="43">
        <f t="shared" si="352"/>
        <v>0</v>
      </c>
      <c r="AN164" s="43">
        <f t="shared" si="352"/>
        <v>0</v>
      </c>
      <c r="AO164" s="43">
        <f t="shared" si="352"/>
        <v>0</v>
      </c>
      <c r="AP164" s="43">
        <f t="shared" si="352"/>
        <v>0</v>
      </c>
      <c r="AQ164" s="43">
        <f t="shared" si="352"/>
        <v>0</v>
      </c>
      <c r="AR164" s="43">
        <f t="shared" si="352"/>
        <v>0</v>
      </c>
      <c r="AS164" s="43">
        <f t="shared" si="352"/>
        <v>0</v>
      </c>
      <c r="AT164" s="43">
        <f t="shared" si="352"/>
        <v>0</v>
      </c>
      <c r="AU164" s="43">
        <f t="shared" si="352"/>
        <v>0</v>
      </c>
      <c r="AV164" s="43">
        <f t="shared" si="352"/>
        <v>0</v>
      </c>
      <c r="AW164" s="43">
        <f t="shared" si="352"/>
        <v>0</v>
      </c>
      <c r="AX164" s="43">
        <f t="shared" si="352"/>
        <v>0</v>
      </c>
      <c r="AY164" s="482"/>
      <c r="AZ164" t="str">
        <f>AZ12</f>
        <v>Grid-In</v>
      </c>
      <c r="BA164" s="43">
        <f t="shared" ref="BA164:BW164" si="353">BA12*BA$2</f>
        <v>0</v>
      </c>
      <c r="BB164" s="43">
        <f t="shared" si="353"/>
        <v>0</v>
      </c>
      <c r="BC164" s="43">
        <f t="shared" si="353"/>
        <v>0</v>
      </c>
      <c r="BD164" s="43">
        <f t="shared" si="353"/>
        <v>0</v>
      </c>
      <c r="BE164" s="43">
        <f t="shared" si="353"/>
        <v>0</v>
      </c>
      <c r="BF164" s="43">
        <f t="shared" si="353"/>
        <v>0</v>
      </c>
      <c r="BG164" s="43">
        <f t="shared" si="353"/>
        <v>0</v>
      </c>
      <c r="BH164" s="43">
        <f t="shared" si="353"/>
        <v>0</v>
      </c>
      <c r="BI164" s="43">
        <f t="shared" si="353"/>
        <v>0</v>
      </c>
      <c r="BJ164" s="43">
        <f t="shared" si="353"/>
        <v>0</v>
      </c>
      <c r="BK164" s="43">
        <f t="shared" si="353"/>
        <v>0</v>
      </c>
      <c r="BL164" s="43">
        <f t="shared" si="353"/>
        <v>0</v>
      </c>
      <c r="BM164" s="43">
        <f t="shared" si="353"/>
        <v>0</v>
      </c>
      <c r="BN164" s="43">
        <f t="shared" si="353"/>
        <v>0</v>
      </c>
      <c r="BO164" s="43">
        <f t="shared" si="353"/>
        <v>0</v>
      </c>
      <c r="BP164" s="43">
        <f t="shared" si="353"/>
        <v>0</v>
      </c>
      <c r="BQ164" s="43">
        <f t="shared" si="353"/>
        <v>0</v>
      </c>
      <c r="BR164" s="43">
        <f t="shared" si="353"/>
        <v>0</v>
      </c>
      <c r="BS164" s="43">
        <f t="shared" si="353"/>
        <v>0</v>
      </c>
      <c r="BT164" s="43">
        <f t="shared" si="353"/>
        <v>0</v>
      </c>
      <c r="BU164" s="43">
        <f t="shared" si="353"/>
        <v>0</v>
      </c>
      <c r="BV164" s="43">
        <f t="shared" si="353"/>
        <v>0</v>
      </c>
      <c r="BW164" s="43">
        <f t="shared" si="353"/>
        <v>0</v>
      </c>
      <c r="BX164" s="482"/>
      <c r="BY164" t="str">
        <f>BY12</f>
        <v>Grid-In</v>
      </c>
      <c r="BZ164" s="43">
        <f t="shared" ref="BZ164:CV164" si="354">BZ12*BZ$2</f>
        <v>0</v>
      </c>
      <c r="CA164" s="43">
        <f t="shared" si="354"/>
        <v>0</v>
      </c>
      <c r="CB164" s="43">
        <f t="shared" si="354"/>
        <v>0</v>
      </c>
      <c r="CC164" s="43">
        <f t="shared" si="354"/>
        <v>0</v>
      </c>
      <c r="CD164" s="43">
        <f t="shared" si="354"/>
        <v>0</v>
      </c>
      <c r="CE164" s="43">
        <f t="shared" si="354"/>
        <v>0</v>
      </c>
      <c r="CF164" s="43">
        <f t="shared" si="354"/>
        <v>0</v>
      </c>
      <c r="CG164" s="43">
        <f t="shared" si="354"/>
        <v>0</v>
      </c>
      <c r="CH164" s="43">
        <f t="shared" si="354"/>
        <v>0</v>
      </c>
      <c r="CI164" s="43">
        <f t="shared" si="354"/>
        <v>0</v>
      </c>
      <c r="CJ164" s="43">
        <f t="shared" si="354"/>
        <v>0</v>
      </c>
      <c r="CK164" s="43">
        <f t="shared" si="354"/>
        <v>0</v>
      </c>
      <c r="CL164" s="43">
        <f t="shared" si="354"/>
        <v>0</v>
      </c>
      <c r="CM164" s="43">
        <f t="shared" si="354"/>
        <v>0</v>
      </c>
      <c r="CN164" s="43">
        <f t="shared" si="354"/>
        <v>0</v>
      </c>
      <c r="CO164" s="43">
        <f t="shared" si="354"/>
        <v>0</v>
      </c>
      <c r="CP164" s="43">
        <f t="shared" si="354"/>
        <v>0</v>
      </c>
      <c r="CQ164" s="43">
        <f t="shared" si="354"/>
        <v>0</v>
      </c>
      <c r="CR164" s="43">
        <f t="shared" si="354"/>
        <v>0</v>
      </c>
      <c r="CS164" s="43">
        <f t="shared" si="354"/>
        <v>0</v>
      </c>
      <c r="CT164" s="43">
        <f t="shared" si="354"/>
        <v>0</v>
      </c>
      <c r="CU164" s="43">
        <f t="shared" si="354"/>
        <v>0</v>
      </c>
      <c r="CV164" s="43">
        <f t="shared" si="354"/>
        <v>0</v>
      </c>
      <c r="CW164" s="482"/>
      <c r="CX164" t="str">
        <f>CX12</f>
        <v>Grid-In</v>
      </c>
      <c r="CY164" s="43">
        <f t="shared" ref="CY164:DU164" si="355">CY12*CY$2</f>
        <v>0</v>
      </c>
      <c r="CZ164" s="43">
        <f t="shared" si="355"/>
        <v>0</v>
      </c>
      <c r="DA164" s="43">
        <f t="shared" si="355"/>
        <v>0</v>
      </c>
      <c r="DB164" s="43">
        <f t="shared" si="355"/>
        <v>0</v>
      </c>
      <c r="DC164" s="43">
        <f t="shared" si="355"/>
        <v>0</v>
      </c>
      <c r="DD164" s="43">
        <f t="shared" si="355"/>
        <v>0</v>
      </c>
      <c r="DE164" s="43">
        <f t="shared" si="355"/>
        <v>0</v>
      </c>
      <c r="DF164" s="43">
        <f t="shared" si="355"/>
        <v>0</v>
      </c>
      <c r="DG164" s="43">
        <f t="shared" si="355"/>
        <v>0</v>
      </c>
      <c r="DH164" s="43">
        <f t="shared" si="355"/>
        <v>0</v>
      </c>
      <c r="DI164" s="43">
        <f t="shared" si="355"/>
        <v>0</v>
      </c>
      <c r="DJ164" s="43">
        <f t="shared" si="355"/>
        <v>0</v>
      </c>
      <c r="DK164" s="43">
        <f t="shared" si="355"/>
        <v>0</v>
      </c>
      <c r="DL164" s="43">
        <f t="shared" si="355"/>
        <v>0</v>
      </c>
      <c r="DM164" s="43">
        <f t="shared" si="355"/>
        <v>0</v>
      </c>
      <c r="DN164" s="43">
        <f t="shared" si="355"/>
        <v>0</v>
      </c>
      <c r="DO164" s="43">
        <f t="shared" si="355"/>
        <v>0</v>
      </c>
      <c r="DP164" s="43">
        <f t="shared" si="355"/>
        <v>0</v>
      </c>
      <c r="DQ164" s="43">
        <f t="shared" si="355"/>
        <v>0</v>
      </c>
      <c r="DR164" s="43">
        <f t="shared" si="355"/>
        <v>0</v>
      </c>
      <c r="DS164" s="43">
        <f t="shared" si="355"/>
        <v>0</v>
      </c>
      <c r="DT164" s="43">
        <f t="shared" si="355"/>
        <v>0</v>
      </c>
      <c r="DU164" s="43">
        <f t="shared" si="355"/>
        <v>0</v>
      </c>
      <c r="DV164" s="482"/>
      <c r="DW164" s="111" t="s">
        <v>134</v>
      </c>
      <c r="DX164" s="23">
        <f t="shared" si="334"/>
        <v>0</v>
      </c>
      <c r="DY164" s="23">
        <f t="shared" si="335"/>
        <v>0</v>
      </c>
      <c r="DZ164" s="23">
        <f t="shared" si="331"/>
        <v>0</v>
      </c>
      <c r="EA164" s="23" t="str">
        <f t="shared" si="336"/>
        <v/>
      </c>
      <c r="EB164" s="23" t="str">
        <f t="shared" si="337"/>
        <v/>
      </c>
      <c r="EC164" s="23" t="str">
        <f t="shared" si="338"/>
        <v/>
      </c>
      <c r="FA164" s="16" t="s">
        <v>332</v>
      </c>
    </row>
    <row r="165" spans="2:163" x14ac:dyDescent="0.45">
      <c r="B165" t="str">
        <f t="shared" si="268"/>
        <v>Rhetoric</v>
      </c>
      <c r="C165" s="43">
        <f t="shared" ref="C165:Y165" si="356">C81*C$2</f>
        <v>0</v>
      </c>
      <c r="D165" s="43">
        <f t="shared" si="356"/>
        <v>0</v>
      </c>
      <c r="E165" s="43">
        <f t="shared" si="356"/>
        <v>0</v>
      </c>
      <c r="F165" s="43">
        <f t="shared" si="356"/>
        <v>0</v>
      </c>
      <c r="G165" s="43">
        <f t="shared" si="356"/>
        <v>0</v>
      </c>
      <c r="H165" s="43">
        <f t="shared" si="356"/>
        <v>0</v>
      </c>
      <c r="I165" s="43">
        <f t="shared" si="356"/>
        <v>0</v>
      </c>
      <c r="J165" s="43">
        <f t="shared" si="356"/>
        <v>0</v>
      </c>
      <c r="K165" s="43">
        <f t="shared" si="356"/>
        <v>0</v>
      </c>
      <c r="L165" s="43">
        <f t="shared" si="356"/>
        <v>0</v>
      </c>
      <c r="M165" s="43">
        <f t="shared" si="356"/>
        <v>0</v>
      </c>
      <c r="N165" s="43">
        <f t="shared" si="356"/>
        <v>0</v>
      </c>
      <c r="O165" s="43">
        <f t="shared" si="356"/>
        <v>0</v>
      </c>
      <c r="P165" s="43">
        <f t="shared" si="356"/>
        <v>0</v>
      </c>
      <c r="Q165" s="43">
        <f t="shared" si="356"/>
        <v>0</v>
      </c>
      <c r="R165" s="43">
        <f t="shared" si="356"/>
        <v>0</v>
      </c>
      <c r="S165" s="43">
        <f t="shared" si="356"/>
        <v>0</v>
      </c>
      <c r="T165" s="43">
        <f t="shared" si="356"/>
        <v>0</v>
      </c>
      <c r="U165" s="43">
        <f t="shared" si="356"/>
        <v>0</v>
      </c>
      <c r="V165" s="43">
        <f t="shared" si="356"/>
        <v>0</v>
      </c>
      <c r="W165" s="43">
        <f t="shared" si="356"/>
        <v>0</v>
      </c>
      <c r="X165" s="43">
        <f t="shared" si="356"/>
        <v>0</v>
      </c>
      <c r="Y165" s="43">
        <f t="shared" si="356"/>
        <v>0</v>
      </c>
      <c r="AA165" t="str">
        <f t="shared" si="234"/>
        <v>Word Choice</v>
      </c>
      <c r="AB165" s="43">
        <f t="shared" ref="AB165:AX165" si="357">AB83*AB$2</f>
        <v>0</v>
      </c>
      <c r="AC165" s="43">
        <f t="shared" si="357"/>
        <v>0</v>
      </c>
      <c r="AD165" s="43">
        <f t="shared" si="357"/>
        <v>0</v>
      </c>
      <c r="AE165" s="43">
        <f t="shared" si="357"/>
        <v>0</v>
      </c>
      <c r="AF165" s="43">
        <f t="shared" si="357"/>
        <v>0</v>
      </c>
      <c r="AG165" s="43">
        <f t="shared" si="357"/>
        <v>0</v>
      </c>
      <c r="AH165" s="43">
        <f t="shared" si="357"/>
        <v>0</v>
      </c>
      <c r="AI165" s="43">
        <f t="shared" si="357"/>
        <v>0</v>
      </c>
      <c r="AJ165" s="43">
        <f t="shared" si="357"/>
        <v>0</v>
      </c>
      <c r="AK165" s="43">
        <f t="shared" si="357"/>
        <v>0</v>
      </c>
      <c r="AL165" s="43">
        <f t="shared" si="357"/>
        <v>0</v>
      </c>
      <c r="AM165" s="43">
        <f t="shared" si="357"/>
        <v>0</v>
      </c>
      <c r="AN165" s="43">
        <f t="shared" si="357"/>
        <v>0</v>
      </c>
      <c r="AO165" s="43">
        <f t="shared" si="357"/>
        <v>0</v>
      </c>
      <c r="AP165" s="43">
        <f t="shared" si="357"/>
        <v>0</v>
      </c>
      <c r="AQ165" s="43">
        <f t="shared" si="357"/>
        <v>0</v>
      </c>
      <c r="AR165" s="43">
        <f t="shared" si="357"/>
        <v>0</v>
      </c>
      <c r="AS165" s="43">
        <f t="shared" si="357"/>
        <v>0</v>
      </c>
      <c r="AT165" s="43">
        <f t="shared" si="357"/>
        <v>0</v>
      </c>
      <c r="AU165" s="43">
        <f t="shared" si="357"/>
        <v>0</v>
      </c>
      <c r="AV165" s="43">
        <f t="shared" si="357"/>
        <v>0</v>
      </c>
      <c r="AW165" s="43">
        <f t="shared" si="357"/>
        <v>0</v>
      </c>
      <c r="AX165" s="43">
        <f t="shared" si="357"/>
        <v>0</v>
      </c>
      <c r="AY165" s="482"/>
      <c r="AZ165" t="str">
        <f t="shared" ref="AZ165:AZ228" si="358">AZ13</f>
        <v>Calculator Dependence</v>
      </c>
      <c r="BA165" s="43">
        <f t="shared" ref="BA165:BW165" si="359">BA13*BA$2</f>
        <v>0</v>
      </c>
      <c r="BB165" s="43">
        <f t="shared" si="359"/>
        <v>0</v>
      </c>
      <c r="BC165" s="43">
        <f t="shared" si="359"/>
        <v>0</v>
      </c>
      <c r="BD165" s="43">
        <f t="shared" si="359"/>
        <v>0</v>
      </c>
      <c r="BE165" s="43">
        <f t="shared" si="359"/>
        <v>0</v>
      </c>
      <c r="BF165" s="43">
        <f t="shared" si="359"/>
        <v>0</v>
      </c>
      <c r="BG165" s="43">
        <f t="shared" si="359"/>
        <v>0</v>
      </c>
      <c r="BH165" s="43">
        <f t="shared" si="359"/>
        <v>0</v>
      </c>
      <c r="BI165" s="43">
        <f t="shared" si="359"/>
        <v>0</v>
      </c>
      <c r="BJ165" s="43">
        <f t="shared" si="359"/>
        <v>0</v>
      </c>
      <c r="BK165" s="43">
        <f t="shared" si="359"/>
        <v>0</v>
      </c>
      <c r="BL165" s="43">
        <f t="shared" si="359"/>
        <v>0</v>
      </c>
      <c r="BM165" s="43">
        <f t="shared" si="359"/>
        <v>0</v>
      </c>
      <c r="BN165" s="43">
        <f t="shared" si="359"/>
        <v>0</v>
      </c>
      <c r="BO165" s="43">
        <f t="shared" si="359"/>
        <v>0</v>
      </c>
      <c r="BP165" s="43">
        <f t="shared" si="359"/>
        <v>0</v>
      </c>
      <c r="BQ165" s="43">
        <f t="shared" si="359"/>
        <v>0</v>
      </c>
      <c r="BR165" s="43">
        <f t="shared" si="359"/>
        <v>0</v>
      </c>
      <c r="BS165" s="43">
        <f t="shared" si="359"/>
        <v>0</v>
      </c>
      <c r="BT165" s="43">
        <f t="shared" si="359"/>
        <v>0</v>
      </c>
      <c r="BU165" s="43">
        <f t="shared" si="359"/>
        <v>0</v>
      </c>
      <c r="BV165" s="43">
        <f t="shared" si="359"/>
        <v>0</v>
      </c>
      <c r="BW165" s="43">
        <f t="shared" si="359"/>
        <v>0</v>
      </c>
      <c r="BX165" s="482"/>
      <c r="BY165" t="str">
        <f t="shared" ref="BY165:BY228" si="360">BY13</f>
        <v>Calculator Dependence</v>
      </c>
      <c r="BZ165" s="43">
        <f t="shared" ref="BZ165:CV165" si="361">BZ13*BZ$2</f>
        <v>0</v>
      </c>
      <c r="CA165" s="43">
        <f t="shared" si="361"/>
        <v>0</v>
      </c>
      <c r="CB165" s="43">
        <f t="shared" si="361"/>
        <v>0</v>
      </c>
      <c r="CC165" s="43">
        <f t="shared" si="361"/>
        <v>0</v>
      </c>
      <c r="CD165" s="43">
        <f t="shared" si="361"/>
        <v>0</v>
      </c>
      <c r="CE165" s="43">
        <f t="shared" si="361"/>
        <v>0</v>
      </c>
      <c r="CF165" s="43">
        <f t="shared" si="361"/>
        <v>0</v>
      </c>
      <c r="CG165" s="43">
        <f t="shared" si="361"/>
        <v>0</v>
      </c>
      <c r="CH165" s="43">
        <f t="shared" si="361"/>
        <v>0</v>
      </c>
      <c r="CI165" s="43">
        <f t="shared" si="361"/>
        <v>0</v>
      </c>
      <c r="CJ165" s="43">
        <f t="shared" si="361"/>
        <v>0</v>
      </c>
      <c r="CK165" s="43">
        <f t="shared" si="361"/>
        <v>0</v>
      </c>
      <c r="CL165" s="43">
        <f t="shared" si="361"/>
        <v>0</v>
      </c>
      <c r="CM165" s="43">
        <f t="shared" si="361"/>
        <v>0</v>
      </c>
      <c r="CN165" s="43">
        <f t="shared" si="361"/>
        <v>0</v>
      </c>
      <c r="CO165" s="43">
        <f t="shared" si="361"/>
        <v>0</v>
      </c>
      <c r="CP165" s="43">
        <f t="shared" si="361"/>
        <v>0</v>
      </c>
      <c r="CQ165" s="43">
        <f t="shared" si="361"/>
        <v>0</v>
      </c>
      <c r="CR165" s="43">
        <f t="shared" si="361"/>
        <v>0</v>
      </c>
      <c r="CS165" s="43">
        <f t="shared" si="361"/>
        <v>0</v>
      </c>
      <c r="CT165" s="43">
        <f t="shared" si="361"/>
        <v>0</v>
      </c>
      <c r="CU165" s="43">
        <f t="shared" si="361"/>
        <v>0</v>
      </c>
      <c r="CV165" s="43">
        <f t="shared" si="361"/>
        <v>0</v>
      </c>
      <c r="CW165" s="482"/>
      <c r="CX165" t="str">
        <f t="shared" ref="CX165:CX228" si="362">CX13</f>
        <v>Calculator Dependence</v>
      </c>
      <c r="CY165" s="43">
        <f t="shared" ref="CY165:DU165" si="363">CY13*CY$2</f>
        <v>0</v>
      </c>
      <c r="CZ165" s="43">
        <f t="shared" si="363"/>
        <v>0</v>
      </c>
      <c r="DA165" s="43">
        <f t="shared" si="363"/>
        <v>0</v>
      </c>
      <c r="DB165" s="43">
        <f t="shared" si="363"/>
        <v>0</v>
      </c>
      <c r="DC165" s="43">
        <f t="shared" si="363"/>
        <v>0</v>
      </c>
      <c r="DD165" s="43">
        <f t="shared" si="363"/>
        <v>0</v>
      </c>
      <c r="DE165" s="43">
        <f t="shared" si="363"/>
        <v>0</v>
      </c>
      <c r="DF165" s="43">
        <f t="shared" si="363"/>
        <v>0</v>
      </c>
      <c r="DG165" s="43">
        <f t="shared" si="363"/>
        <v>0</v>
      </c>
      <c r="DH165" s="43">
        <f t="shared" si="363"/>
        <v>0</v>
      </c>
      <c r="DI165" s="43">
        <f t="shared" si="363"/>
        <v>0</v>
      </c>
      <c r="DJ165" s="43">
        <f t="shared" si="363"/>
        <v>0</v>
      </c>
      <c r="DK165" s="43">
        <f t="shared" si="363"/>
        <v>0</v>
      </c>
      <c r="DL165" s="43">
        <f t="shared" si="363"/>
        <v>0</v>
      </c>
      <c r="DM165" s="43">
        <f t="shared" si="363"/>
        <v>0</v>
      </c>
      <c r="DN165" s="43">
        <f t="shared" si="363"/>
        <v>0</v>
      </c>
      <c r="DO165" s="43">
        <f t="shared" si="363"/>
        <v>0</v>
      </c>
      <c r="DP165" s="43">
        <f t="shared" si="363"/>
        <v>0</v>
      </c>
      <c r="DQ165" s="43">
        <f t="shared" si="363"/>
        <v>0</v>
      </c>
      <c r="DR165" s="43">
        <f t="shared" si="363"/>
        <v>0</v>
      </c>
      <c r="DS165" s="43">
        <f t="shared" si="363"/>
        <v>0</v>
      </c>
      <c r="DT165" s="43">
        <f t="shared" si="363"/>
        <v>0</v>
      </c>
      <c r="DU165" s="43">
        <f t="shared" si="363"/>
        <v>0</v>
      </c>
      <c r="DV165" s="482"/>
      <c r="DW165" s="111" t="s">
        <v>140</v>
      </c>
      <c r="DX165" s="23">
        <f t="shared" si="334"/>
        <v>0</v>
      </c>
      <c r="DY165" s="23">
        <f t="shared" si="335"/>
        <v>0</v>
      </c>
      <c r="DZ165" s="23">
        <f t="shared" si="331"/>
        <v>0</v>
      </c>
      <c r="EA165" s="23" t="str">
        <f t="shared" si="336"/>
        <v/>
      </c>
      <c r="EB165" s="23" t="str">
        <f t="shared" si="337"/>
        <v/>
      </c>
      <c r="EC165" s="23" t="str">
        <f t="shared" si="338"/>
        <v/>
      </c>
      <c r="FA165" s="477" t="str">
        <f>IF(INPUT!U4&lt;&gt;"",INDEX(EY3:EY25,MATCH(INPUT!U4,EX3:EX25,),0),"")</f>
        <v/>
      </c>
      <c r="FB165" s="478"/>
      <c r="FC165" s="478"/>
      <c r="FD165" s="478"/>
      <c r="FE165" s="478"/>
      <c r="FF165" s="478"/>
      <c r="FG165" s="479"/>
    </row>
    <row r="166" spans="2:163" x14ac:dyDescent="0.45">
      <c r="B166" t="str">
        <f t="shared" si="268"/>
        <v>Format Challenge</v>
      </c>
      <c r="C166" s="43">
        <f t="shared" ref="C166:Y166" si="364">C82*C$2</f>
        <v>0</v>
      </c>
      <c r="D166" s="43">
        <f t="shared" si="364"/>
        <v>0</v>
      </c>
      <c r="E166" s="43">
        <f t="shared" si="364"/>
        <v>0</v>
      </c>
      <c r="F166" s="43">
        <f t="shared" si="364"/>
        <v>0</v>
      </c>
      <c r="G166" s="43">
        <f t="shared" si="364"/>
        <v>0</v>
      </c>
      <c r="H166" s="43">
        <f t="shared" si="364"/>
        <v>0</v>
      </c>
      <c r="I166" s="43">
        <f t="shared" si="364"/>
        <v>0</v>
      </c>
      <c r="J166" s="43">
        <f t="shared" si="364"/>
        <v>0</v>
      </c>
      <c r="K166" s="43">
        <f t="shared" si="364"/>
        <v>0</v>
      </c>
      <c r="L166" s="43">
        <f t="shared" si="364"/>
        <v>0</v>
      </c>
      <c r="M166" s="43">
        <f t="shared" si="364"/>
        <v>0</v>
      </c>
      <c r="N166" s="43">
        <f t="shared" si="364"/>
        <v>0</v>
      </c>
      <c r="O166" s="43">
        <f t="shared" si="364"/>
        <v>0</v>
      </c>
      <c r="P166" s="43">
        <f t="shared" si="364"/>
        <v>0</v>
      </c>
      <c r="Q166" s="43">
        <f t="shared" si="364"/>
        <v>0</v>
      </c>
      <c r="R166" s="43">
        <f t="shared" si="364"/>
        <v>0</v>
      </c>
      <c r="S166" s="43">
        <f t="shared" si="364"/>
        <v>0</v>
      </c>
      <c r="T166" s="43">
        <f t="shared" si="364"/>
        <v>0</v>
      </c>
      <c r="U166" s="43">
        <f t="shared" si="364"/>
        <v>0</v>
      </c>
      <c r="V166" s="43">
        <f t="shared" si="364"/>
        <v>0</v>
      </c>
      <c r="W166" s="43">
        <f t="shared" si="364"/>
        <v>0</v>
      </c>
      <c r="X166" s="43">
        <f t="shared" si="364"/>
        <v>0</v>
      </c>
      <c r="Y166" s="43">
        <f t="shared" si="364"/>
        <v>0</v>
      </c>
      <c r="AA166" t="str">
        <f t="shared" si="234"/>
        <v>SAT First 10</v>
      </c>
      <c r="AB166" s="43">
        <f t="shared" ref="AB166:AX166" si="365">AB84*AB$2</f>
        <v>0</v>
      </c>
      <c r="AC166" s="43">
        <f t="shared" si="365"/>
        <v>0</v>
      </c>
      <c r="AD166" s="43">
        <f t="shared" si="365"/>
        <v>0</v>
      </c>
      <c r="AE166" s="43">
        <f t="shared" si="365"/>
        <v>0</v>
      </c>
      <c r="AF166" s="43">
        <f t="shared" si="365"/>
        <v>0</v>
      </c>
      <c r="AG166" s="43">
        <f t="shared" si="365"/>
        <v>0</v>
      </c>
      <c r="AH166" s="43">
        <f t="shared" si="365"/>
        <v>0</v>
      </c>
      <c r="AI166" s="43">
        <f t="shared" si="365"/>
        <v>0</v>
      </c>
      <c r="AJ166" s="43">
        <f t="shared" si="365"/>
        <v>0</v>
      </c>
      <c r="AK166" s="43">
        <f t="shared" si="365"/>
        <v>0</v>
      </c>
      <c r="AL166" s="43">
        <f t="shared" si="365"/>
        <v>0</v>
      </c>
      <c r="AM166" s="43">
        <f t="shared" si="365"/>
        <v>0</v>
      </c>
      <c r="AN166" s="43">
        <f t="shared" si="365"/>
        <v>0</v>
      </c>
      <c r="AO166" s="43">
        <f t="shared" si="365"/>
        <v>0</v>
      </c>
      <c r="AP166" s="43">
        <f t="shared" si="365"/>
        <v>0</v>
      </c>
      <c r="AQ166" s="43">
        <f t="shared" si="365"/>
        <v>0</v>
      </c>
      <c r="AR166" s="43">
        <f t="shared" si="365"/>
        <v>0</v>
      </c>
      <c r="AS166" s="43">
        <f t="shared" si="365"/>
        <v>0</v>
      </c>
      <c r="AT166" s="43">
        <f t="shared" si="365"/>
        <v>0</v>
      </c>
      <c r="AU166" s="43">
        <f t="shared" si="365"/>
        <v>0</v>
      </c>
      <c r="AV166" s="43">
        <f t="shared" si="365"/>
        <v>0</v>
      </c>
      <c r="AW166" s="43">
        <f t="shared" si="365"/>
        <v>0</v>
      </c>
      <c r="AX166" s="43">
        <f t="shared" si="365"/>
        <v>0</v>
      </c>
      <c r="AY166" s="482"/>
      <c r="AZ166" t="str">
        <f t="shared" si="358"/>
        <v>Word Problem</v>
      </c>
      <c r="BA166" s="43">
        <f t="shared" ref="BA166:BW166" si="366">BA14*BA$2</f>
        <v>0</v>
      </c>
      <c r="BB166" s="43">
        <f t="shared" si="366"/>
        <v>0</v>
      </c>
      <c r="BC166" s="43">
        <f t="shared" si="366"/>
        <v>0</v>
      </c>
      <c r="BD166" s="43">
        <f t="shared" si="366"/>
        <v>0</v>
      </c>
      <c r="BE166" s="43">
        <f t="shared" si="366"/>
        <v>0</v>
      </c>
      <c r="BF166" s="43">
        <f t="shared" si="366"/>
        <v>0</v>
      </c>
      <c r="BG166" s="43">
        <f t="shared" si="366"/>
        <v>0</v>
      </c>
      <c r="BH166" s="43">
        <f t="shared" si="366"/>
        <v>0</v>
      </c>
      <c r="BI166" s="43">
        <f t="shared" si="366"/>
        <v>0</v>
      </c>
      <c r="BJ166" s="43">
        <f t="shared" si="366"/>
        <v>0</v>
      </c>
      <c r="BK166" s="43">
        <f t="shared" si="366"/>
        <v>0</v>
      </c>
      <c r="BL166" s="43">
        <f t="shared" si="366"/>
        <v>0</v>
      </c>
      <c r="BM166" s="43">
        <f t="shared" si="366"/>
        <v>0</v>
      </c>
      <c r="BN166" s="43">
        <f t="shared" si="366"/>
        <v>0</v>
      </c>
      <c r="BO166" s="43">
        <f t="shared" si="366"/>
        <v>0</v>
      </c>
      <c r="BP166" s="43">
        <f t="shared" si="366"/>
        <v>0</v>
      </c>
      <c r="BQ166" s="43">
        <f t="shared" si="366"/>
        <v>0</v>
      </c>
      <c r="BR166" s="43">
        <f t="shared" si="366"/>
        <v>0</v>
      </c>
      <c r="BS166" s="43">
        <f t="shared" si="366"/>
        <v>0</v>
      </c>
      <c r="BT166" s="43">
        <f t="shared" si="366"/>
        <v>0</v>
      </c>
      <c r="BU166" s="43">
        <f t="shared" si="366"/>
        <v>0</v>
      </c>
      <c r="BV166" s="43">
        <f t="shared" si="366"/>
        <v>0</v>
      </c>
      <c r="BW166" s="43">
        <f t="shared" si="366"/>
        <v>0</v>
      </c>
      <c r="BX166" s="482"/>
      <c r="BY166" t="str">
        <f t="shared" si="360"/>
        <v>Word Problem</v>
      </c>
      <c r="BZ166" s="43">
        <f t="shared" ref="BZ166:CV166" si="367">BZ14*BZ$2</f>
        <v>0</v>
      </c>
      <c r="CA166" s="43">
        <f t="shared" si="367"/>
        <v>0</v>
      </c>
      <c r="CB166" s="43">
        <f t="shared" si="367"/>
        <v>0</v>
      </c>
      <c r="CC166" s="43">
        <f t="shared" si="367"/>
        <v>0</v>
      </c>
      <c r="CD166" s="43">
        <f t="shared" si="367"/>
        <v>0</v>
      </c>
      <c r="CE166" s="43">
        <f t="shared" si="367"/>
        <v>0</v>
      </c>
      <c r="CF166" s="43">
        <f t="shared" si="367"/>
        <v>0</v>
      </c>
      <c r="CG166" s="43">
        <f t="shared" si="367"/>
        <v>0</v>
      </c>
      <c r="CH166" s="43">
        <f t="shared" si="367"/>
        <v>0</v>
      </c>
      <c r="CI166" s="43">
        <f t="shared" si="367"/>
        <v>0</v>
      </c>
      <c r="CJ166" s="43">
        <f t="shared" si="367"/>
        <v>0</v>
      </c>
      <c r="CK166" s="43">
        <f t="shared" si="367"/>
        <v>0</v>
      </c>
      <c r="CL166" s="43">
        <f t="shared" si="367"/>
        <v>0</v>
      </c>
      <c r="CM166" s="43">
        <f t="shared" si="367"/>
        <v>0</v>
      </c>
      <c r="CN166" s="43">
        <f t="shared" si="367"/>
        <v>0</v>
      </c>
      <c r="CO166" s="43">
        <f t="shared" si="367"/>
        <v>0</v>
      </c>
      <c r="CP166" s="43">
        <f t="shared" si="367"/>
        <v>0</v>
      </c>
      <c r="CQ166" s="43">
        <f t="shared" si="367"/>
        <v>0</v>
      </c>
      <c r="CR166" s="43">
        <f t="shared" si="367"/>
        <v>0</v>
      </c>
      <c r="CS166" s="43">
        <f t="shared" si="367"/>
        <v>0</v>
      </c>
      <c r="CT166" s="43">
        <f t="shared" si="367"/>
        <v>0</v>
      </c>
      <c r="CU166" s="43">
        <f t="shared" si="367"/>
        <v>0</v>
      </c>
      <c r="CV166" s="43">
        <f t="shared" si="367"/>
        <v>0</v>
      </c>
      <c r="CW166" s="482"/>
      <c r="CX166" t="str">
        <f t="shared" si="362"/>
        <v>Word Problem</v>
      </c>
      <c r="CY166" s="43">
        <f t="shared" ref="CY166:DU166" si="368">CY14*CY$2</f>
        <v>0</v>
      </c>
      <c r="CZ166" s="43">
        <f t="shared" si="368"/>
        <v>0</v>
      </c>
      <c r="DA166" s="43">
        <f t="shared" si="368"/>
        <v>0</v>
      </c>
      <c r="DB166" s="43">
        <f t="shared" si="368"/>
        <v>0</v>
      </c>
      <c r="DC166" s="43">
        <f t="shared" si="368"/>
        <v>0</v>
      </c>
      <c r="DD166" s="43">
        <f t="shared" si="368"/>
        <v>0</v>
      </c>
      <c r="DE166" s="43">
        <f t="shared" si="368"/>
        <v>0</v>
      </c>
      <c r="DF166" s="43">
        <f t="shared" si="368"/>
        <v>0</v>
      </c>
      <c r="DG166" s="43">
        <f t="shared" si="368"/>
        <v>0</v>
      </c>
      <c r="DH166" s="43">
        <f t="shared" si="368"/>
        <v>0</v>
      </c>
      <c r="DI166" s="43">
        <f t="shared" si="368"/>
        <v>0</v>
      </c>
      <c r="DJ166" s="43">
        <f t="shared" si="368"/>
        <v>0</v>
      </c>
      <c r="DK166" s="43">
        <f t="shared" si="368"/>
        <v>0</v>
      </c>
      <c r="DL166" s="43">
        <f t="shared" si="368"/>
        <v>0</v>
      </c>
      <c r="DM166" s="43">
        <f t="shared" si="368"/>
        <v>0</v>
      </c>
      <c r="DN166" s="43">
        <f t="shared" si="368"/>
        <v>0</v>
      </c>
      <c r="DO166" s="43">
        <f t="shared" si="368"/>
        <v>0</v>
      </c>
      <c r="DP166" s="43">
        <f t="shared" si="368"/>
        <v>0</v>
      </c>
      <c r="DQ166" s="43">
        <f t="shared" si="368"/>
        <v>0</v>
      </c>
      <c r="DR166" s="43">
        <f t="shared" si="368"/>
        <v>0</v>
      </c>
      <c r="DS166" s="43">
        <f t="shared" si="368"/>
        <v>0</v>
      </c>
      <c r="DT166" s="43">
        <f t="shared" si="368"/>
        <v>0</v>
      </c>
      <c r="DU166" s="43">
        <f t="shared" si="368"/>
        <v>0</v>
      </c>
      <c r="DV166" s="482"/>
      <c r="DW166" s="111"/>
      <c r="DX166" s="25"/>
      <c r="DY166" s="25"/>
      <c r="DZ166" s="25"/>
      <c r="EA166" s="25"/>
      <c r="EB166" s="108"/>
      <c r="EC166" s="115"/>
      <c r="FA166" s="30"/>
      <c r="FB166" s="458" t="s">
        <v>240</v>
      </c>
      <c r="FC166" s="459"/>
      <c r="FD166" s="460"/>
      <c r="FE166" s="480" t="s">
        <v>242</v>
      </c>
      <c r="FF166" s="481"/>
      <c r="FG166" s="30" t="s">
        <v>254</v>
      </c>
    </row>
    <row r="167" spans="2:163" x14ac:dyDescent="0.45">
      <c r="B167" t="str">
        <f t="shared" si="268"/>
        <v>Followup</v>
      </c>
      <c r="C167" s="43">
        <f t="shared" ref="C167:Y167" si="369">C83*C$2</f>
        <v>0</v>
      </c>
      <c r="D167" s="43">
        <f t="shared" si="369"/>
        <v>0</v>
      </c>
      <c r="E167" s="43">
        <f t="shared" si="369"/>
        <v>0</v>
      </c>
      <c r="F167" s="43">
        <f t="shared" si="369"/>
        <v>0</v>
      </c>
      <c r="G167" s="43">
        <f t="shared" si="369"/>
        <v>0</v>
      </c>
      <c r="H167" s="43">
        <f t="shared" si="369"/>
        <v>0</v>
      </c>
      <c r="I167" s="43">
        <f t="shared" si="369"/>
        <v>0</v>
      </c>
      <c r="J167" s="43">
        <f t="shared" si="369"/>
        <v>0</v>
      </c>
      <c r="K167" s="43">
        <f t="shared" si="369"/>
        <v>0</v>
      </c>
      <c r="L167" s="43">
        <f t="shared" si="369"/>
        <v>0</v>
      </c>
      <c r="M167" s="43">
        <f t="shared" si="369"/>
        <v>0</v>
      </c>
      <c r="N167" s="43">
        <f t="shared" si="369"/>
        <v>0</v>
      </c>
      <c r="O167" s="43">
        <f t="shared" si="369"/>
        <v>0</v>
      </c>
      <c r="P167" s="43">
        <f t="shared" si="369"/>
        <v>0</v>
      </c>
      <c r="Q167" s="43">
        <f t="shared" si="369"/>
        <v>0</v>
      </c>
      <c r="R167" s="43">
        <f t="shared" si="369"/>
        <v>0</v>
      </c>
      <c r="S167" s="43">
        <f t="shared" si="369"/>
        <v>0</v>
      </c>
      <c r="T167" s="43">
        <f t="shared" si="369"/>
        <v>0</v>
      </c>
      <c r="U167" s="43">
        <f t="shared" si="369"/>
        <v>0</v>
      </c>
      <c r="V167" s="43">
        <f t="shared" si="369"/>
        <v>0</v>
      </c>
      <c r="W167" s="43">
        <f t="shared" si="369"/>
        <v>0</v>
      </c>
      <c r="X167" s="43">
        <f t="shared" si="369"/>
        <v>0</v>
      </c>
      <c r="Y167" s="43">
        <f t="shared" si="369"/>
        <v>0</v>
      </c>
      <c r="AA167" t="str">
        <f t="shared" si="234"/>
        <v>SAT Last 10</v>
      </c>
      <c r="AB167" s="43">
        <f t="shared" ref="AB167:AX167" si="370">AB85*AB$2</f>
        <v>0</v>
      </c>
      <c r="AC167" s="43">
        <f t="shared" si="370"/>
        <v>0</v>
      </c>
      <c r="AD167" s="43">
        <f t="shared" si="370"/>
        <v>0</v>
      </c>
      <c r="AE167" s="43">
        <f t="shared" si="370"/>
        <v>0</v>
      </c>
      <c r="AF167" s="43">
        <f t="shared" si="370"/>
        <v>0</v>
      </c>
      <c r="AG167" s="43">
        <f t="shared" si="370"/>
        <v>0</v>
      </c>
      <c r="AH167" s="43">
        <f t="shared" si="370"/>
        <v>0</v>
      </c>
      <c r="AI167" s="43">
        <f t="shared" si="370"/>
        <v>0</v>
      </c>
      <c r="AJ167" s="43">
        <f t="shared" si="370"/>
        <v>0</v>
      </c>
      <c r="AK167" s="43">
        <f t="shared" si="370"/>
        <v>0</v>
      </c>
      <c r="AL167" s="43">
        <f t="shared" si="370"/>
        <v>0</v>
      </c>
      <c r="AM167" s="43">
        <f t="shared" si="370"/>
        <v>0</v>
      </c>
      <c r="AN167" s="43">
        <f t="shared" si="370"/>
        <v>0</v>
      </c>
      <c r="AO167" s="43">
        <f t="shared" si="370"/>
        <v>0</v>
      </c>
      <c r="AP167" s="43">
        <f t="shared" si="370"/>
        <v>0</v>
      </c>
      <c r="AQ167" s="43">
        <f t="shared" si="370"/>
        <v>0</v>
      </c>
      <c r="AR167" s="43">
        <f t="shared" si="370"/>
        <v>0</v>
      </c>
      <c r="AS167" s="43">
        <f t="shared" si="370"/>
        <v>0</v>
      </c>
      <c r="AT167" s="43">
        <f t="shared" si="370"/>
        <v>0</v>
      </c>
      <c r="AU167" s="43">
        <f t="shared" si="370"/>
        <v>0</v>
      </c>
      <c r="AV167" s="43">
        <f t="shared" si="370"/>
        <v>0</v>
      </c>
      <c r="AW167" s="43">
        <f t="shared" si="370"/>
        <v>0</v>
      </c>
      <c r="AX167" s="43">
        <f t="shared" si="370"/>
        <v>0</v>
      </c>
      <c r="AY167" s="482"/>
      <c r="AZ167" t="str">
        <f t="shared" si="358"/>
        <v>All Variables</v>
      </c>
      <c r="BA167" s="43">
        <f t="shared" ref="BA167:BW167" si="371">BA15*BA$2</f>
        <v>0</v>
      </c>
      <c r="BB167" s="43">
        <f t="shared" si="371"/>
        <v>0</v>
      </c>
      <c r="BC167" s="43">
        <f t="shared" si="371"/>
        <v>0</v>
      </c>
      <c r="BD167" s="43">
        <f t="shared" si="371"/>
        <v>0</v>
      </c>
      <c r="BE167" s="43">
        <f t="shared" si="371"/>
        <v>0</v>
      </c>
      <c r="BF167" s="43">
        <f t="shared" si="371"/>
        <v>0</v>
      </c>
      <c r="BG167" s="43">
        <f t="shared" si="371"/>
        <v>0</v>
      </c>
      <c r="BH167" s="43">
        <f t="shared" si="371"/>
        <v>0</v>
      </c>
      <c r="BI167" s="43">
        <f t="shared" si="371"/>
        <v>0</v>
      </c>
      <c r="BJ167" s="43">
        <f t="shared" si="371"/>
        <v>0</v>
      </c>
      <c r="BK167" s="43">
        <f t="shared" si="371"/>
        <v>0</v>
      </c>
      <c r="BL167" s="43">
        <f t="shared" si="371"/>
        <v>0</v>
      </c>
      <c r="BM167" s="43">
        <f t="shared" si="371"/>
        <v>0</v>
      </c>
      <c r="BN167" s="43">
        <f t="shared" si="371"/>
        <v>0</v>
      </c>
      <c r="BO167" s="43">
        <f t="shared" si="371"/>
        <v>0</v>
      </c>
      <c r="BP167" s="43">
        <f t="shared" si="371"/>
        <v>0</v>
      </c>
      <c r="BQ167" s="43">
        <f t="shared" si="371"/>
        <v>0</v>
      </c>
      <c r="BR167" s="43">
        <f t="shared" si="371"/>
        <v>0</v>
      </c>
      <c r="BS167" s="43">
        <f t="shared" si="371"/>
        <v>0</v>
      </c>
      <c r="BT167" s="43">
        <f t="shared" si="371"/>
        <v>0</v>
      </c>
      <c r="BU167" s="43">
        <f t="shared" si="371"/>
        <v>0</v>
      </c>
      <c r="BV167" s="43">
        <f t="shared" si="371"/>
        <v>0</v>
      </c>
      <c r="BW167" s="43">
        <f t="shared" si="371"/>
        <v>0</v>
      </c>
      <c r="BX167" s="482"/>
      <c r="BY167" t="str">
        <f t="shared" si="360"/>
        <v>All Variables</v>
      </c>
      <c r="BZ167" s="43">
        <f t="shared" ref="BZ167:CV167" si="372">BZ15*BZ$2</f>
        <v>0</v>
      </c>
      <c r="CA167" s="43">
        <f t="shared" si="372"/>
        <v>0</v>
      </c>
      <c r="CB167" s="43">
        <f t="shared" si="372"/>
        <v>0</v>
      </c>
      <c r="CC167" s="43">
        <f t="shared" si="372"/>
        <v>0</v>
      </c>
      <c r="CD167" s="43">
        <f t="shared" si="372"/>
        <v>0</v>
      </c>
      <c r="CE167" s="43">
        <f t="shared" si="372"/>
        <v>0</v>
      </c>
      <c r="CF167" s="43">
        <f t="shared" si="372"/>
        <v>0</v>
      </c>
      <c r="CG167" s="43">
        <f t="shared" si="372"/>
        <v>0</v>
      </c>
      <c r="CH167" s="43">
        <f t="shared" si="372"/>
        <v>0</v>
      </c>
      <c r="CI167" s="43">
        <f t="shared" si="372"/>
        <v>0</v>
      </c>
      <c r="CJ167" s="43">
        <f t="shared" si="372"/>
        <v>0</v>
      </c>
      <c r="CK167" s="43">
        <f t="shared" si="372"/>
        <v>0</v>
      </c>
      <c r="CL167" s="43">
        <f t="shared" si="372"/>
        <v>0</v>
      </c>
      <c r="CM167" s="43">
        <f t="shared" si="372"/>
        <v>0</v>
      </c>
      <c r="CN167" s="43">
        <f t="shared" si="372"/>
        <v>0</v>
      </c>
      <c r="CO167" s="43">
        <f t="shared" si="372"/>
        <v>0</v>
      </c>
      <c r="CP167" s="43">
        <f t="shared" si="372"/>
        <v>0</v>
      </c>
      <c r="CQ167" s="43">
        <f t="shared" si="372"/>
        <v>0</v>
      </c>
      <c r="CR167" s="43">
        <f t="shared" si="372"/>
        <v>0</v>
      </c>
      <c r="CS167" s="43">
        <f t="shared" si="372"/>
        <v>0</v>
      </c>
      <c r="CT167" s="43">
        <f t="shared" si="372"/>
        <v>0</v>
      </c>
      <c r="CU167" s="43">
        <f t="shared" si="372"/>
        <v>0</v>
      </c>
      <c r="CV167" s="43">
        <f t="shared" si="372"/>
        <v>0</v>
      </c>
      <c r="CW167" s="482"/>
      <c r="CX167" t="str">
        <f t="shared" si="362"/>
        <v>All Variables</v>
      </c>
      <c r="CY167" s="43">
        <f t="shared" ref="CY167:DU167" si="373">CY15*CY$2</f>
        <v>0</v>
      </c>
      <c r="CZ167" s="43">
        <f t="shared" si="373"/>
        <v>0</v>
      </c>
      <c r="DA167" s="43">
        <f t="shared" si="373"/>
        <v>0</v>
      </c>
      <c r="DB167" s="43">
        <f t="shared" si="373"/>
        <v>0</v>
      </c>
      <c r="DC167" s="43">
        <f t="shared" si="373"/>
        <v>0</v>
      </c>
      <c r="DD167" s="43">
        <f t="shared" si="373"/>
        <v>0</v>
      </c>
      <c r="DE167" s="43">
        <f t="shared" si="373"/>
        <v>0</v>
      </c>
      <c r="DF167" s="43">
        <f t="shared" si="373"/>
        <v>0</v>
      </c>
      <c r="DG167" s="43">
        <f t="shared" si="373"/>
        <v>0</v>
      </c>
      <c r="DH167" s="43">
        <f t="shared" si="373"/>
        <v>0</v>
      </c>
      <c r="DI167" s="43">
        <f t="shared" si="373"/>
        <v>0</v>
      </c>
      <c r="DJ167" s="43">
        <f t="shared" si="373"/>
        <v>0</v>
      </c>
      <c r="DK167" s="43">
        <f t="shared" si="373"/>
        <v>0</v>
      </c>
      <c r="DL167" s="43">
        <f t="shared" si="373"/>
        <v>0</v>
      </c>
      <c r="DM167" s="43">
        <f t="shared" si="373"/>
        <v>0</v>
      </c>
      <c r="DN167" s="43">
        <f t="shared" si="373"/>
        <v>0</v>
      </c>
      <c r="DO167" s="43">
        <f t="shared" si="373"/>
        <v>0</v>
      </c>
      <c r="DP167" s="43">
        <f t="shared" si="373"/>
        <v>0</v>
      </c>
      <c r="DQ167" s="43">
        <f t="shared" si="373"/>
        <v>0</v>
      </c>
      <c r="DR167" s="43">
        <f t="shared" si="373"/>
        <v>0</v>
      </c>
      <c r="DS167" s="43">
        <f t="shared" si="373"/>
        <v>0</v>
      </c>
      <c r="DT167" s="43">
        <f t="shared" si="373"/>
        <v>0</v>
      </c>
      <c r="DU167" s="43">
        <f t="shared" si="373"/>
        <v>0</v>
      </c>
      <c r="DV167" s="482"/>
      <c r="DW167" s="110" t="s">
        <v>125</v>
      </c>
      <c r="DX167" s="88">
        <f>SUM(DX84:ET84)</f>
        <v>0</v>
      </c>
      <c r="DY167" s="88">
        <f>DZ167-DX167</f>
        <v>0</v>
      </c>
      <c r="DZ167" s="88">
        <f>SUM(DX112:ET112)</f>
        <v>0</v>
      </c>
      <c r="EA167" s="88" t="str">
        <f>IF(DZ167&lt;&gt;0,DY167&amp;" / "&amp;DZ167,"")</f>
        <v/>
      </c>
      <c r="EB167" s="109" t="str">
        <f>IF(DZ167&lt;&gt;0,DY167/DZ167,"")</f>
        <v/>
      </c>
      <c r="EC167" s="114" t="str">
        <f>IF(IF(SUM(CY$2:DU$2)=1,INDEX(DX140:ET140,MATCH(1,CY$2:DU$2,0)),"-")&lt;&gt;0,IF(SUM(CY$2:DU$2)=1,INDEX(DX140:ET140,MATCH(1,CY$2:DU$2,0)),"-"),"")</f>
        <v/>
      </c>
      <c r="FA167" s="75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5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5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26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1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4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76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68"/>
        <v>Pre-Followup</v>
      </c>
      <c r="C168" s="43">
        <f t="shared" ref="C168:Y168" si="374">C84*C$2</f>
        <v>0</v>
      </c>
      <c r="D168" s="43">
        <f t="shared" si="374"/>
        <v>0</v>
      </c>
      <c r="E168" s="43">
        <f t="shared" si="374"/>
        <v>0</v>
      </c>
      <c r="F168" s="43">
        <f t="shared" si="374"/>
        <v>0</v>
      </c>
      <c r="G168" s="43">
        <f t="shared" si="374"/>
        <v>0</v>
      </c>
      <c r="H168" s="43">
        <f t="shared" si="374"/>
        <v>0</v>
      </c>
      <c r="I168" s="43">
        <f t="shared" si="374"/>
        <v>0</v>
      </c>
      <c r="J168" s="43">
        <f t="shared" si="374"/>
        <v>0</v>
      </c>
      <c r="K168" s="43">
        <f t="shared" si="374"/>
        <v>0</v>
      </c>
      <c r="L168" s="43">
        <f t="shared" si="374"/>
        <v>0</v>
      </c>
      <c r="M168" s="43">
        <f t="shared" si="374"/>
        <v>0</v>
      </c>
      <c r="N168" s="43">
        <f t="shared" si="374"/>
        <v>0</v>
      </c>
      <c r="O168" s="43">
        <f t="shared" si="374"/>
        <v>0</v>
      </c>
      <c r="P168" s="43">
        <f t="shared" si="374"/>
        <v>0</v>
      </c>
      <c r="Q168" s="43">
        <f t="shared" si="374"/>
        <v>0</v>
      </c>
      <c r="R168" s="43">
        <f t="shared" si="374"/>
        <v>0</v>
      </c>
      <c r="S168" s="43">
        <f t="shared" si="374"/>
        <v>0</v>
      </c>
      <c r="T168" s="43">
        <f t="shared" si="374"/>
        <v>0</v>
      </c>
      <c r="U168" s="43">
        <f t="shared" si="374"/>
        <v>0</v>
      </c>
      <c r="V168" s="43">
        <f t="shared" si="374"/>
        <v>0</v>
      </c>
      <c r="W168" s="43">
        <f t="shared" si="374"/>
        <v>0</v>
      </c>
      <c r="X168" s="43">
        <f t="shared" si="374"/>
        <v>0</v>
      </c>
      <c r="Y168" s="43">
        <f t="shared" si="374"/>
        <v>0</v>
      </c>
      <c r="AA168" t="str">
        <f t="shared" si="234"/>
        <v>SAT Rest</v>
      </c>
      <c r="AB168" s="43">
        <f t="shared" ref="AB168:AX168" si="375">AB86*AB$2</f>
        <v>0</v>
      </c>
      <c r="AC168" s="43">
        <f t="shared" si="375"/>
        <v>0</v>
      </c>
      <c r="AD168" s="43">
        <f t="shared" si="375"/>
        <v>0</v>
      </c>
      <c r="AE168" s="43">
        <f t="shared" si="375"/>
        <v>0</v>
      </c>
      <c r="AF168" s="43">
        <f t="shared" si="375"/>
        <v>0</v>
      </c>
      <c r="AG168" s="43">
        <f t="shared" si="375"/>
        <v>0</v>
      </c>
      <c r="AH168" s="43">
        <f t="shared" si="375"/>
        <v>0</v>
      </c>
      <c r="AI168" s="43">
        <f t="shared" si="375"/>
        <v>0</v>
      </c>
      <c r="AJ168" s="43">
        <f t="shared" si="375"/>
        <v>0</v>
      </c>
      <c r="AK168" s="43">
        <f t="shared" si="375"/>
        <v>0</v>
      </c>
      <c r="AL168" s="43">
        <f t="shared" si="375"/>
        <v>0</v>
      </c>
      <c r="AM168" s="43">
        <f t="shared" si="375"/>
        <v>0</v>
      </c>
      <c r="AN168" s="43">
        <f t="shared" si="375"/>
        <v>0</v>
      </c>
      <c r="AO168" s="43">
        <f t="shared" si="375"/>
        <v>0</v>
      </c>
      <c r="AP168" s="43">
        <f t="shared" si="375"/>
        <v>0</v>
      </c>
      <c r="AQ168" s="43">
        <f t="shared" si="375"/>
        <v>0</v>
      </c>
      <c r="AR168" s="43">
        <f t="shared" si="375"/>
        <v>0</v>
      </c>
      <c r="AS168" s="43">
        <f t="shared" si="375"/>
        <v>0</v>
      </c>
      <c r="AT168" s="43">
        <f t="shared" si="375"/>
        <v>0</v>
      </c>
      <c r="AU168" s="43">
        <f t="shared" si="375"/>
        <v>0</v>
      </c>
      <c r="AV168" s="43">
        <f t="shared" si="375"/>
        <v>0</v>
      </c>
      <c r="AW168" s="43">
        <f t="shared" si="375"/>
        <v>0</v>
      </c>
      <c r="AX168" s="43">
        <f t="shared" si="375"/>
        <v>0</v>
      </c>
      <c r="AY168" s="482"/>
      <c r="AZ168" t="str">
        <f t="shared" si="358"/>
        <v>Chain of Questions</v>
      </c>
      <c r="BA168" s="43">
        <f t="shared" ref="BA168:BW168" si="376">BA16*BA$2</f>
        <v>0</v>
      </c>
      <c r="BB168" s="43">
        <f t="shared" si="376"/>
        <v>0</v>
      </c>
      <c r="BC168" s="43">
        <f t="shared" si="376"/>
        <v>0</v>
      </c>
      <c r="BD168" s="43">
        <f t="shared" si="376"/>
        <v>0</v>
      </c>
      <c r="BE168" s="43">
        <f t="shared" si="376"/>
        <v>0</v>
      </c>
      <c r="BF168" s="43">
        <f t="shared" si="376"/>
        <v>0</v>
      </c>
      <c r="BG168" s="43">
        <f t="shared" si="376"/>
        <v>0</v>
      </c>
      <c r="BH168" s="43">
        <f t="shared" si="376"/>
        <v>0</v>
      </c>
      <c r="BI168" s="43">
        <f t="shared" si="376"/>
        <v>0</v>
      </c>
      <c r="BJ168" s="43">
        <f t="shared" si="376"/>
        <v>0</v>
      </c>
      <c r="BK168" s="43">
        <f t="shared" si="376"/>
        <v>0</v>
      </c>
      <c r="BL168" s="43">
        <f t="shared" si="376"/>
        <v>0</v>
      </c>
      <c r="BM168" s="43">
        <f t="shared" si="376"/>
        <v>0</v>
      </c>
      <c r="BN168" s="43">
        <f t="shared" si="376"/>
        <v>0</v>
      </c>
      <c r="BO168" s="43">
        <f t="shared" si="376"/>
        <v>0</v>
      </c>
      <c r="BP168" s="43">
        <f t="shared" si="376"/>
        <v>0</v>
      </c>
      <c r="BQ168" s="43">
        <f t="shared" si="376"/>
        <v>0</v>
      </c>
      <c r="BR168" s="43">
        <f t="shared" si="376"/>
        <v>0</v>
      </c>
      <c r="BS168" s="43">
        <f t="shared" si="376"/>
        <v>0</v>
      </c>
      <c r="BT168" s="43">
        <f t="shared" si="376"/>
        <v>0</v>
      </c>
      <c r="BU168" s="43">
        <f t="shared" si="376"/>
        <v>0</v>
      </c>
      <c r="BV168" s="43">
        <f t="shared" si="376"/>
        <v>0</v>
      </c>
      <c r="BW168" s="43">
        <f t="shared" si="376"/>
        <v>0</v>
      </c>
      <c r="BX168" s="482"/>
      <c r="BY168" t="str">
        <f t="shared" si="360"/>
        <v>Chain of Questions</v>
      </c>
      <c r="BZ168" s="43">
        <f t="shared" ref="BZ168:CV168" si="377">BZ16*BZ$2</f>
        <v>0</v>
      </c>
      <c r="CA168" s="43">
        <f t="shared" si="377"/>
        <v>0</v>
      </c>
      <c r="CB168" s="43">
        <f t="shared" si="377"/>
        <v>0</v>
      </c>
      <c r="CC168" s="43">
        <f t="shared" si="377"/>
        <v>0</v>
      </c>
      <c r="CD168" s="43">
        <f t="shared" si="377"/>
        <v>0</v>
      </c>
      <c r="CE168" s="43">
        <f t="shared" si="377"/>
        <v>0</v>
      </c>
      <c r="CF168" s="43">
        <f t="shared" si="377"/>
        <v>0</v>
      </c>
      <c r="CG168" s="43">
        <f t="shared" si="377"/>
        <v>0</v>
      </c>
      <c r="CH168" s="43">
        <f t="shared" si="377"/>
        <v>0</v>
      </c>
      <c r="CI168" s="43">
        <f t="shared" si="377"/>
        <v>0</v>
      </c>
      <c r="CJ168" s="43">
        <f t="shared" si="377"/>
        <v>0</v>
      </c>
      <c r="CK168" s="43">
        <f t="shared" si="377"/>
        <v>0</v>
      </c>
      <c r="CL168" s="43">
        <f t="shared" si="377"/>
        <v>0</v>
      </c>
      <c r="CM168" s="43">
        <f t="shared" si="377"/>
        <v>0</v>
      </c>
      <c r="CN168" s="43">
        <f t="shared" si="377"/>
        <v>0</v>
      </c>
      <c r="CO168" s="43">
        <f t="shared" si="377"/>
        <v>0</v>
      </c>
      <c r="CP168" s="43">
        <f t="shared" si="377"/>
        <v>0</v>
      </c>
      <c r="CQ168" s="43">
        <f t="shared" si="377"/>
        <v>0</v>
      </c>
      <c r="CR168" s="43">
        <f t="shared" si="377"/>
        <v>0</v>
      </c>
      <c r="CS168" s="43">
        <f t="shared" si="377"/>
        <v>0</v>
      </c>
      <c r="CT168" s="43">
        <f t="shared" si="377"/>
        <v>0</v>
      </c>
      <c r="CU168" s="43">
        <f t="shared" si="377"/>
        <v>0</v>
      </c>
      <c r="CV168" s="43">
        <f t="shared" si="377"/>
        <v>0</v>
      </c>
      <c r="CW168" s="482"/>
      <c r="CX168" t="str">
        <f t="shared" si="362"/>
        <v>Chain of Questions</v>
      </c>
      <c r="CY168" s="43">
        <f t="shared" ref="CY168:DU168" si="378">CY16*CY$2</f>
        <v>0</v>
      </c>
      <c r="CZ168" s="43">
        <f t="shared" si="378"/>
        <v>0</v>
      </c>
      <c r="DA168" s="43">
        <f t="shared" si="378"/>
        <v>0</v>
      </c>
      <c r="DB168" s="43">
        <f t="shared" si="378"/>
        <v>0</v>
      </c>
      <c r="DC168" s="43">
        <f t="shared" si="378"/>
        <v>0</v>
      </c>
      <c r="DD168" s="43">
        <f t="shared" si="378"/>
        <v>0</v>
      </c>
      <c r="DE168" s="43">
        <f t="shared" si="378"/>
        <v>0</v>
      </c>
      <c r="DF168" s="43">
        <f t="shared" si="378"/>
        <v>0</v>
      </c>
      <c r="DG168" s="43">
        <f t="shared" si="378"/>
        <v>0</v>
      </c>
      <c r="DH168" s="43">
        <f t="shared" si="378"/>
        <v>0</v>
      </c>
      <c r="DI168" s="43">
        <f t="shared" si="378"/>
        <v>0</v>
      </c>
      <c r="DJ168" s="43">
        <f t="shared" si="378"/>
        <v>0</v>
      </c>
      <c r="DK168" s="43">
        <f t="shared" si="378"/>
        <v>0</v>
      </c>
      <c r="DL168" s="43">
        <f t="shared" si="378"/>
        <v>0</v>
      </c>
      <c r="DM168" s="43">
        <f t="shared" si="378"/>
        <v>0</v>
      </c>
      <c r="DN168" s="43">
        <f t="shared" si="378"/>
        <v>0</v>
      </c>
      <c r="DO168" s="43">
        <f t="shared" si="378"/>
        <v>0</v>
      </c>
      <c r="DP168" s="43">
        <f t="shared" si="378"/>
        <v>0</v>
      </c>
      <c r="DQ168" s="43">
        <f t="shared" si="378"/>
        <v>0</v>
      </c>
      <c r="DR168" s="43">
        <f t="shared" si="378"/>
        <v>0</v>
      </c>
      <c r="DS168" s="43">
        <f t="shared" si="378"/>
        <v>0</v>
      </c>
      <c r="DT168" s="43">
        <f t="shared" si="378"/>
        <v>0</v>
      </c>
      <c r="DU168" s="43">
        <f t="shared" si="378"/>
        <v>0</v>
      </c>
      <c r="DV168" s="482"/>
      <c r="DW168" s="111"/>
      <c r="DX168" s="25"/>
      <c r="DY168" s="25"/>
      <c r="DZ168" s="25"/>
      <c r="EA168" s="25"/>
      <c r="EB168" s="108"/>
      <c r="EC168" s="115"/>
      <c r="FA168" s="77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5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5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27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1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4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76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68"/>
        <v>Flipped Questions</v>
      </c>
      <c r="C169" s="43">
        <f t="shared" ref="C169:Y169" si="379">C85*C$2</f>
        <v>0</v>
      </c>
      <c r="D169" s="43">
        <f t="shared" si="379"/>
        <v>0</v>
      </c>
      <c r="E169" s="43">
        <f t="shared" si="379"/>
        <v>0</v>
      </c>
      <c r="F169" s="43">
        <f t="shared" si="379"/>
        <v>0</v>
      </c>
      <c r="G169" s="43">
        <f t="shared" si="379"/>
        <v>0</v>
      </c>
      <c r="H169" s="43">
        <f t="shared" si="379"/>
        <v>0</v>
      </c>
      <c r="I169" s="43">
        <f t="shared" si="379"/>
        <v>0</v>
      </c>
      <c r="J169" s="43">
        <f t="shared" si="379"/>
        <v>0</v>
      </c>
      <c r="K169" s="43">
        <f t="shared" si="379"/>
        <v>0</v>
      </c>
      <c r="L169" s="43">
        <f t="shared" si="379"/>
        <v>0</v>
      </c>
      <c r="M169" s="43">
        <f t="shared" si="379"/>
        <v>0</v>
      </c>
      <c r="N169" s="43">
        <f t="shared" si="379"/>
        <v>0</v>
      </c>
      <c r="O169" s="43">
        <f t="shared" si="379"/>
        <v>0</v>
      </c>
      <c r="P169" s="43">
        <f t="shared" si="379"/>
        <v>0</v>
      </c>
      <c r="Q169" s="43">
        <f t="shared" si="379"/>
        <v>0</v>
      </c>
      <c r="R169" s="43">
        <f t="shared" si="379"/>
        <v>0</v>
      </c>
      <c r="S169" s="43">
        <f t="shared" si="379"/>
        <v>0</v>
      </c>
      <c r="T169" s="43">
        <f t="shared" si="379"/>
        <v>0</v>
      </c>
      <c r="U169" s="43">
        <f t="shared" si="379"/>
        <v>0</v>
      </c>
      <c r="V169" s="43">
        <f t="shared" si="379"/>
        <v>0</v>
      </c>
      <c r="W169" s="43">
        <f t="shared" si="379"/>
        <v>0</v>
      </c>
      <c r="X169" s="43">
        <f t="shared" si="379"/>
        <v>0</v>
      </c>
      <c r="Y169" s="43">
        <f t="shared" si="379"/>
        <v>0</v>
      </c>
      <c r="AA169" t="str">
        <f t="shared" si="234"/>
        <v>PSAT First 10</v>
      </c>
      <c r="AB169" s="43">
        <f t="shared" ref="AB169:AX169" si="380">AB87*AB$2</f>
        <v>10</v>
      </c>
      <c r="AC169" s="43">
        <f t="shared" si="380"/>
        <v>0</v>
      </c>
      <c r="AD169" s="43">
        <f t="shared" si="380"/>
        <v>0</v>
      </c>
      <c r="AE169" s="43">
        <f t="shared" si="380"/>
        <v>0</v>
      </c>
      <c r="AF169" s="43">
        <f t="shared" si="380"/>
        <v>0</v>
      </c>
      <c r="AG169" s="43">
        <f t="shared" si="380"/>
        <v>0</v>
      </c>
      <c r="AH169" s="43">
        <f t="shared" si="380"/>
        <v>0</v>
      </c>
      <c r="AI169" s="43">
        <f t="shared" si="380"/>
        <v>0</v>
      </c>
      <c r="AJ169" s="43">
        <f t="shared" si="380"/>
        <v>0</v>
      </c>
      <c r="AK169" s="43">
        <f t="shared" si="380"/>
        <v>0</v>
      </c>
      <c r="AL169" s="43">
        <f t="shared" si="380"/>
        <v>0</v>
      </c>
      <c r="AM169" s="43">
        <f t="shared" si="380"/>
        <v>0</v>
      </c>
      <c r="AN169" s="43">
        <f t="shared" si="380"/>
        <v>0</v>
      </c>
      <c r="AO169" s="43">
        <f t="shared" si="380"/>
        <v>0</v>
      </c>
      <c r="AP169" s="43">
        <f t="shared" si="380"/>
        <v>0</v>
      </c>
      <c r="AQ169" s="43">
        <f t="shared" si="380"/>
        <v>0</v>
      </c>
      <c r="AR169" s="43">
        <f t="shared" si="380"/>
        <v>0</v>
      </c>
      <c r="AS169" s="43">
        <f t="shared" si="380"/>
        <v>0</v>
      </c>
      <c r="AT169" s="43">
        <f t="shared" si="380"/>
        <v>0</v>
      </c>
      <c r="AU169" s="43">
        <f t="shared" si="380"/>
        <v>0</v>
      </c>
      <c r="AV169" s="43">
        <f t="shared" si="380"/>
        <v>0</v>
      </c>
      <c r="AW169" s="43">
        <f t="shared" si="380"/>
        <v>0</v>
      </c>
      <c r="AX169" s="43">
        <f t="shared" si="380"/>
        <v>0</v>
      </c>
      <c r="AY169" s="482"/>
      <c r="AZ169" t="str">
        <f t="shared" si="358"/>
        <v>Foundational Knowledge</v>
      </c>
      <c r="BA169" s="43">
        <f t="shared" ref="BA169:BW169" si="381">BA17*BA$2</f>
        <v>0</v>
      </c>
      <c r="BB169" s="43">
        <f t="shared" si="381"/>
        <v>0</v>
      </c>
      <c r="BC169" s="43">
        <f t="shared" si="381"/>
        <v>0</v>
      </c>
      <c r="BD169" s="43">
        <f t="shared" si="381"/>
        <v>0</v>
      </c>
      <c r="BE169" s="43">
        <f t="shared" si="381"/>
        <v>0</v>
      </c>
      <c r="BF169" s="43">
        <f t="shared" si="381"/>
        <v>0</v>
      </c>
      <c r="BG169" s="43">
        <f t="shared" si="381"/>
        <v>0</v>
      </c>
      <c r="BH169" s="43">
        <f t="shared" si="381"/>
        <v>0</v>
      </c>
      <c r="BI169" s="43">
        <f t="shared" si="381"/>
        <v>0</v>
      </c>
      <c r="BJ169" s="43">
        <f t="shared" si="381"/>
        <v>0</v>
      </c>
      <c r="BK169" s="43">
        <f t="shared" si="381"/>
        <v>0</v>
      </c>
      <c r="BL169" s="43">
        <f t="shared" si="381"/>
        <v>0</v>
      </c>
      <c r="BM169" s="43">
        <f t="shared" si="381"/>
        <v>0</v>
      </c>
      <c r="BN169" s="43">
        <f t="shared" si="381"/>
        <v>0</v>
      </c>
      <c r="BO169" s="43">
        <f t="shared" si="381"/>
        <v>0</v>
      </c>
      <c r="BP169" s="43">
        <f t="shared" si="381"/>
        <v>0</v>
      </c>
      <c r="BQ169" s="43">
        <f t="shared" si="381"/>
        <v>0</v>
      </c>
      <c r="BR169" s="43">
        <f t="shared" si="381"/>
        <v>0</v>
      </c>
      <c r="BS169" s="43">
        <f t="shared" si="381"/>
        <v>0</v>
      </c>
      <c r="BT169" s="43">
        <f t="shared" si="381"/>
        <v>0</v>
      </c>
      <c r="BU169" s="43">
        <f t="shared" si="381"/>
        <v>0</v>
      </c>
      <c r="BV169" s="43">
        <f t="shared" si="381"/>
        <v>0</v>
      </c>
      <c r="BW169" s="43">
        <f t="shared" si="381"/>
        <v>0</v>
      </c>
      <c r="BX169" s="482"/>
      <c r="BY169" t="str">
        <f t="shared" si="360"/>
        <v>Foundational Knowledge</v>
      </c>
      <c r="BZ169" s="43">
        <f t="shared" ref="BZ169:CV169" si="382">BZ17*BZ$2</f>
        <v>0</v>
      </c>
      <c r="CA169" s="43">
        <f t="shared" si="382"/>
        <v>0</v>
      </c>
      <c r="CB169" s="43">
        <f t="shared" si="382"/>
        <v>0</v>
      </c>
      <c r="CC169" s="43">
        <f t="shared" si="382"/>
        <v>0</v>
      </c>
      <c r="CD169" s="43">
        <f t="shared" si="382"/>
        <v>0</v>
      </c>
      <c r="CE169" s="43">
        <f t="shared" si="382"/>
        <v>0</v>
      </c>
      <c r="CF169" s="43">
        <f t="shared" si="382"/>
        <v>0</v>
      </c>
      <c r="CG169" s="43">
        <f t="shared" si="382"/>
        <v>0</v>
      </c>
      <c r="CH169" s="43">
        <f t="shared" si="382"/>
        <v>0</v>
      </c>
      <c r="CI169" s="43">
        <f t="shared" si="382"/>
        <v>0</v>
      </c>
      <c r="CJ169" s="43">
        <f t="shared" si="382"/>
        <v>0</v>
      </c>
      <c r="CK169" s="43">
        <f t="shared" si="382"/>
        <v>0</v>
      </c>
      <c r="CL169" s="43">
        <f t="shared" si="382"/>
        <v>0</v>
      </c>
      <c r="CM169" s="43">
        <f t="shared" si="382"/>
        <v>0</v>
      </c>
      <c r="CN169" s="43">
        <f t="shared" si="382"/>
        <v>0</v>
      </c>
      <c r="CO169" s="43">
        <f t="shared" si="382"/>
        <v>0</v>
      </c>
      <c r="CP169" s="43">
        <f t="shared" si="382"/>
        <v>0</v>
      </c>
      <c r="CQ169" s="43">
        <f t="shared" si="382"/>
        <v>0</v>
      </c>
      <c r="CR169" s="43">
        <f t="shared" si="382"/>
        <v>0</v>
      </c>
      <c r="CS169" s="43">
        <f t="shared" si="382"/>
        <v>0</v>
      </c>
      <c r="CT169" s="43">
        <f t="shared" si="382"/>
        <v>0</v>
      </c>
      <c r="CU169" s="43">
        <f t="shared" si="382"/>
        <v>0</v>
      </c>
      <c r="CV169" s="43">
        <f t="shared" si="382"/>
        <v>0</v>
      </c>
      <c r="CW169" s="482"/>
      <c r="CX169" t="str">
        <f t="shared" si="362"/>
        <v>Foundational Knowledge</v>
      </c>
      <c r="CY169" s="43">
        <f t="shared" ref="CY169:DU169" si="383">CY17*CY$2</f>
        <v>0</v>
      </c>
      <c r="CZ169" s="43">
        <f t="shared" si="383"/>
        <v>0</v>
      </c>
      <c r="DA169" s="43">
        <f t="shared" si="383"/>
        <v>0</v>
      </c>
      <c r="DB169" s="43">
        <f t="shared" si="383"/>
        <v>0</v>
      </c>
      <c r="DC169" s="43">
        <f t="shared" si="383"/>
        <v>0</v>
      </c>
      <c r="DD169" s="43">
        <f t="shared" si="383"/>
        <v>0</v>
      </c>
      <c r="DE169" s="43">
        <f t="shared" si="383"/>
        <v>0</v>
      </c>
      <c r="DF169" s="43">
        <f t="shared" si="383"/>
        <v>0</v>
      </c>
      <c r="DG169" s="43">
        <f t="shared" si="383"/>
        <v>0</v>
      </c>
      <c r="DH169" s="43">
        <f t="shared" si="383"/>
        <v>0</v>
      </c>
      <c r="DI169" s="43">
        <f t="shared" si="383"/>
        <v>0</v>
      </c>
      <c r="DJ169" s="43">
        <f t="shared" si="383"/>
        <v>0</v>
      </c>
      <c r="DK169" s="43">
        <f t="shared" si="383"/>
        <v>0</v>
      </c>
      <c r="DL169" s="43">
        <f t="shared" si="383"/>
        <v>0</v>
      </c>
      <c r="DM169" s="43">
        <f t="shared" si="383"/>
        <v>0</v>
      </c>
      <c r="DN169" s="43">
        <f t="shared" si="383"/>
        <v>0</v>
      </c>
      <c r="DO169" s="43">
        <f t="shared" si="383"/>
        <v>0</v>
      </c>
      <c r="DP169" s="43">
        <f t="shared" si="383"/>
        <v>0</v>
      </c>
      <c r="DQ169" s="43">
        <f t="shared" si="383"/>
        <v>0</v>
      </c>
      <c r="DR169" s="43">
        <f t="shared" si="383"/>
        <v>0</v>
      </c>
      <c r="DS169" s="43">
        <f t="shared" si="383"/>
        <v>0</v>
      </c>
      <c r="DT169" s="43">
        <f t="shared" si="383"/>
        <v>0</v>
      </c>
      <c r="DU169" s="43">
        <f t="shared" si="383"/>
        <v>0</v>
      </c>
      <c r="DV169" s="482"/>
      <c r="DW169" s="110" t="s">
        <v>126</v>
      </c>
      <c r="DX169" s="88">
        <f>SUM(DX85:ET85)</f>
        <v>0</v>
      </c>
      <c r="DY169" s="88">
        <f>DZ169-DX169</f>
        <v>0</v>
      </c>
      <c r="DZ169" s="88">
        <f>SUM(DX113:ET113)</f>
        <v>0</v>
      </c>
      <c r="EA169" s="88" t="str">
        <f>IF(DZ169&lt;&gt;0,DY169&amp;" / "&amp;DZ169,"")</f>
        <v/>
      </c>
      <c r="EB169" s="109" t="str">
        <f>IF(DZ169&lt;&gt;0,DY169/DZ169,"")</f>
        <v/>
      </c>
      <c r="EC169" s="114" t="str">
        <f>IF(IF(SUM(CY$2:DU$2)=1,INDEX(DX141:ET141,MATCH(1,CY$2:DU$2,0)),"-")&lt;&gt;0,IF(SUM(CY$2:DU$2)=1,INDEX(DX141:ET141,MATCH(1,CY$2:DU$2,0)),"-"),"")</f>
        <v/>
      </c>
      <c r="FA169" s="77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5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5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27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1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4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76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68"/>
        <v>SAT First 10</v>
      </c>
      <c r="C170" s="43">
        <f t="shared" ref="C170:Y170" si="384">C86*C$2</f>
        <v>0</v>
      </c>
      <c r="D170" s="43">
        <f t="shared" si="384"/>
        <v>0</v>
      </c>
      <c r="E170" s="43">
        <f t="shared" si="384"/>
        <v>0</v>
      </c>
      <c r="F170" s="43">
        <f t="shared" si="384"/>
        <v>0</v>
      </c>
      <c r="G170" s="43">
        <f t="shared" si="384"/>
        <v>0</v>
      </c>
      <c r="H170" s="43">
        <f t="shared" si="384"/>
        <v>0</v>
      </c>
      <c r="I170" s="43">
        <f t="shared" si="384"/>
        <v>0</v>
      </c>
      <c r="J170" s="43">
        <f t="shared" si="384"/>
        <v>0</v>
      </c>
      <c r="K170" s="43">
        <f t="shared" si="384"/>
        <v>0</v>
      </c>
      <c r="L170" s="43">
        <f t="shared" si="384"/>
        <v>0</v>
      </c>
      <c r="M170" s="43">
        <f t="shared" si="384"/>
        <v>0</v>
      </c>
      <c r="N170" s="43">
        <f t="shared" si="384"/>
        <v>0</v>
      </c>
      <c r="O170" s="43">
        <f t="shared" si="384"/>
        <v>0</v>
      </c>
      <c r="P170" s="43">
        <f t="shared" si="384"/>
        <v>0</v>
      </c>
      <c r="Q170" s="43">
        <f t="shared" si="384"/>
        <v>0</v>
      </c>
      <c r="R170" s="43">
        <f t="shared" si="384"/>
        <v>0</v>
      </c>
      <c r="S170" s="43">
        <f t="shared" si="384"/>
        <v>0</v>
      </c>
      <c r="T170" s="43">
        <f t="shared" si="384"/>
        <v>0</v>
      </c>
      <c r="U170" s="43">
        <f t="shared" si="384"/>
        <v>0</v>
      </c>
      <c r="V170" s="43">
        <f t="shared" si="384"/>
        <v>0</v>
      </c>
      <c r="W170" s="43">
        <f t="shared" si="384"/>
        <v>0</v>
      </c>
      <c r="X170" s="43">
        <f t="shared" si="384"/>
        <v>0</v>
      </c>
      <c r="Y170" s="43">
        <f t="shared" si="384"/>
        <v>0</v>
      </c>
      <c r="AA170" t="str">
        <f t="shared" si="234"/>
        <v>PSAT Last 10</v>
      </c>
      <c r="AB170" s="43">
        <f t="shared" ref="AB170:AX170" si="385">AB88*AB$2</f>
        <v>10</v>
      </c>
      <c r="AC170" s="43">
        <f t="shared" si="385"/>
        <v>0</v>
      </c>
      <c r="AD170" s="43">
        <f t="shared" si="385"/>
        <v>0</v>
      </c>
      <c r="AE170" s="43">
        <f t="shared" si="385"/>
        <v>0</v>
      </c>
      <c r="AF170" s="43">
        <f t="shared" si="385"/>
        <v>0</v>
      </c>
      <c r="AG170" s="43">
        <f t="shared" si="385"/>
        <v>0</v>
      </c>
      <c r="AH170" s="43">
        <f t="shared" si="385"/>
        <v>0</v>
      </c>
      <c r="AI170" s="43">
        <f t="shared" si="385"/>
        <v>0</v>
      </c>
      <c r="AJ170" s="43">
        <f t="shared" si="385"/>
        <v>0</v>
      </c>
      <c r="AK170" s="43">
        <f t="shared" si="385"/>
        <v>0</v>
      </c>
      <c r="AL170" s="43">
        <f t="shared" si="385"/>
        <v>0</v>
      </c>
      <c r="AM170" s="43">
        <f t="shared" si="385"/>
        <v>0</v>
      </c>
      <c r="AN170" s="43">
        <f t="shared" si="385"/>
        <v>0</v>
      </c>
      <c r="AO170" s="43">
        <f t="shared" si="385"/>
        <v>0</v>
      </c>
      <c r="AP170" s="43">
        <f t="shared" si="385"/>
        <v>0</v>
      </c>
      <c r="AQ170" s="43">
        <f t="shared" si="385"/>
        <v>0</v>
      </c>
      <c r="AR170" s="43">
        <f t="shared" si="385"/>
        <v>0</v>
      </c>
      <c r="AS170" s="43">
        <f t="shared" si="385"/>
        <v>0</v>
      </c>
      <c r="AT170" s="43">
        <f t="shared" si="385"/>
        <v>0</v>
      </c>
      <c r="AU170" s="43">
        <f t="shared" si="385"/>
        <v>0</v>
      </c>
      <c r="AV170" s="43">
        <f t="shared" si="385"/>
        <v>0</v>
      </c>
      <c r="AW170" s="43">
        <f t="shared" si="385"/>
        <v>0</v>
      </c>
      <c r="AX170" s="43">
        <f t="shared" si="385"/>
        <v>0</v>
      </c>
      <c r="AY170" s="482"/>
      <c r="AZ170" t="str">
        <f t="shared" si="358"/>
        <v>Must be True</v>
      </c>
      <c r="BA170" s="43">
        <f t="shared" ref="BA170:BW170" si="386">BA18*BA$2</f>
        <v>0</v>
      </c>
      <c r="BB170" s="43">
        <f t="shared" si="386"/>
        <v>0</v>
      </c>
      <c r="BC170" s="43">
        <f t="shared" si="386"/>
        <v>0</v>
      </c>
      <c r="BD170" s="43">
        <f t="shared" si="386"/>
        <v>0</v>
      </c>
      <c r="BE170" s="43">
        <f t="shared" si="386"/>
        <v>0</v>
      </c>
      <c r="BF170" s="43">
        <f t="shared" si="386"/>
        <v>0</v>
      </c>
      <c r="BG170" s="43">
        <f t="shared" si="386"/>
        <v>0</v>
      </c>
      <c r="BH170" s="43">
        <f t="shared" si="386"/>
        <v>0</v>
      </c>
      <c r="BI170" s="43">
        <f t="shared" si="386"/>
        <v>0</v>
      </c>
      <c r="BJ170" s="43">
        <f t="shared" si="386"/>
        <v>0</v>
      </c>
      <c r="BK170" s="43">
        <f t="shared" si="386"/>
        <v>0</v>
      </c>
      <c r="BL170" s="43">
        <f t="shared" si="386"/>
        <v>0</v>
      </c>
      <c r="BM170" s="43">
        <f t="shared" si="386"/>
        <v>0</v>
      </c>
      <c r="BN170" s="43">
        <f t="shared" si="386"/>
        <v>0</v>
      </c>
      <c r="BO170" s="43">
        <f t="shared" si="386"/>
        <v>0</v>
      </c>
      <c r="BP170" s="43">
        <f t="shared" si="386"/>
        <v>0</v>
      </c>
      <c r="BQ170" s="43">
        <f t="shared" si="386"/>
        <v>0</v>
      </c>
      <c r="BR170" s="43">
        <f t="shared" si="386"/>
        <v>0</v>
      </c>
      <c r="BS170" s="43">
        <f t="shared" si="386"/>
        <v>0</v>
      </c>
      <c r="BT170" s="43">
        <f t="shared" si="386"/>
        <v>0</v>
      </c>
      <c r="BU170" s="43">
        <f t="shared" si="386"/>
        <v>0</v>
      </c>
      <c r="BV170" s="43">
        <f t="shared" si="386"/>
        <v>0</v>
      </c>
      <c r="BW170" s="43">
        <f t="shared" si="386"/>
        <v>0</v>
      </c>
      <c r="BX170" s="482"/>
      <c r="BY170" t="str">
        <f t="shared" si="360"/>
        <v>Must be True</v>
      </c>
      <c r="BZ170" s="43">
        <f t="shared" ref="BZ170:CV170" si="387">BZ18*BZ$2</f>
        <v>0</v>
      </c>
      <c r="CA170" s="43">
        <f t="shared" si="387"/>
        <v>0</v>
      </c>
      <c r="CB170" s="43">
        <f t="shared" si="387"/>
        <v>0</v>
      </c>
      <c r="CC170" s="43">
        <f t="shared" si="387"/>
        <v>0</v>
      </c>
      <c r="CD170" s="43">
        <f t="shared" si="387"/>
        <v>0</v>
      </c>
      <c r="CE170" s="43">
        <f t="shared" si="387"/>
        <v>0</v>
      </c>
      <c r="CF170" s="43">
        <f t="shared" si="387"/>
        <v>0</v>
      </c>
      <c r="CG170" s="43">
        <f t="shared" si="387"/>
        <v>0</v>
      </c>
      <c r="CH170" s="43">
        <f t="shared" si="387"/>
        <v>0</v>
      </c>
      <c r="CI170" s="43">
        <f t="shared" si="387"/>
        <v>0</v>
      </c>
      <c r="CJ170" s="43">
        <f t="shared" si="387"/>
        <v>0</v>
      </c>
      <c r="CK170" s="43">
        <f t="shared" si="387"/>
        <v>0</v>
      </c>
      <c r="CL170" s="43">
        <f t="shared" si="387"/>
        <v>0</v>
      </c>
      <c r="CM170" s="43">
        <f t="shared" si="387"/>
        <v>0</v>
      </c>
      <c r="CN170" s="43">
        <f t="shared" si="387"/>
        <v>0</v>
      </c>
      <c r="CO170" s="43">
        <f t="shared" si="387"/>
        <v>0</v>
      </c>
      <c r="CP170" s="43">
        <f t="shared" si="387"/>
        <v>0</v>
      </c>
      <c r="CQ170" s="43">
        <f t="shared" si="387"/>
        <v>0</v>
      </c>
      <c r="CR170" s="43">
        <f t="shared" si="387"/>
        <v>0</v>
      </c>
      <c r="CS170" s="43">
        <f t="shared" si="387"/>
        <v>0</v>
      </c>
      <c r="CT170" s="43">
        <f t="shared" si="387"/>
        <v>0</v>
      </c>
      <c r="CU170" s="43">
        <f t="shared" si="387"/>
        <v>0</v>
      </c>
      <c r="CV170" s="43">
        <f t="shared" si="387"/>
        <v>0</v>
      </c>
      <c r="CW170" s="482"/>
      <c r="CX170" t="str">
        <f t="shared" si="362"/>
        <v>Must be True</v>
      </c>
      <c r="CY170" s="43">
        <f t="shared" ref="CY170:DU170" si="388">CY18*CY$2</f>
        <v>0</v>
      </c>
      <c r="CZ170" s="43">
        <f t="shared" si="388"/>
        <v>0</v>
      </c>
      <c r="DA170" s="43">
        <f t="shared" si="388"/>
        <v>0</v>
      </c>
      <c r="DB170" s="43">
        <f t="shared" si="388"/>
        <v>0</v>
      </c>
      <c r="DC170" s="43">
        <f t="shared" si="388"/>
        <v>0</v>
      </c>
      <c r="DD170" s="43">
        <f t="shared" si="388"/>
        <v>0</v>
      </c>
      <c r="DE170" s="43">
        <f t="shared" si="388"/>
        <v>0</v>
      </c>
      <c r="DF170" s="43">
        <f t="shared" si="388"/>
        <v>0</v>
      </c>
      <c r="DG170" s="43">
        <f t="shared" si="388"/>
        <v>0</v>
      </c>
      <c r="DH170" s="43">
        <f t="shared" si="388"/>
        <v>0</v>
      </c>
      <c r="DI170" s="43">
        <f t="shared" si="388"/>
        <v>0</v>
      </c>
      <c r="DJ170" s="43">
        <f t="shared" si="388"/>
        <v>0</v>
      </c>
      <c r="DK170" s="43">
        <f t="shared" si="388"/>
        <v>0</v>
      </c>
      <c r="DL170" s="43">
        <f t="shared" si="388"/>
        <v>0</v>
      </c>
      <c r="DM170" s="43">
        <f t="shared" si="388"/>
        <v>0</v>
      </c>
      <c r="DN170" s="43">
        <f t="shared" si="388"/>
        <v>0</v>
      </c>
      <c r="DO170" s="43">
        <f t="shared" si="388"/>
        <v>0</v>
      </c>
      <c r="DP170" s="43">
        <f t="shared" si="388"/>
        <v>0</v>
      </c>
      <c r="DQ170" s="43">
        <f t="shared" si="388"/>
        <v>0</v>
      </c>
      <c r="DR170" s="43">
        <f t="shared" si="388"/>
        <v>0</v>
      </c>
      <c r="DS170" s="43">
        <f t="shared" si="388"/>
        <v>0</v>
      </c>
      <c r="DT170" s="43">
        <f t="shared" si="388"/>
        <v>0</v>
      </c>
      <c r="DU170" s="43">
        <f t="shared" si="388"/>
        <v>0</v>
      </c>
      <c r="DW170" s="111" t="s">
        <v>135</v>
      </c>
      <c r="DX170" s="25">
        <f>SUM(DX86:ET86)</f>
        <v>0</v>
      </c>
      <c r="DY170" s="25">
        <f t="shared" ref="DY170:DY176" si="389">DZ170-DX170</f>
        <v>0</v>
      </c>
      <c r="DZ170" s="25">
        <f>SUM(DX114:ET114)</f>
        <v>0</v>
      </c>
      <c r="EA170" s="25" t="str">
        <f>IF(DZ170&lt;&gt;0,DY170&amp;" / "&amp;DZ170,"")</f>
        <v/>
      </c>
      <c r="EB170" s="108" t="str">
        <f>IF(DZ170&lt;&gt;0,DY170/DZ170,"")</f>
        <v/>
      </c>
      <c r="EC170" s="115" t="str">
        <f>IF(IF(SUM(CY$2:DU$2)=1,INDEX(DX142:ET142,MATCH(1,CY$2:DU$2,0)),"-")&lt;&gt;0,IF(SUM(CY$2:DU$2)=1,INDEX(DX142:ET142,MATCH(1,CY$2:DU$2,0)),"-"),"")</f>
        <v/>
      </c>
      <c r="FA170" s="78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28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28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29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0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1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79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B171" t="str">
        <f t="shared" si="268"/>
        <v>SAT Last 10</v>
      </c>
      <c r="C171" s="43">
        <f t="shared" ref="C171:Y171" si="390">C87*C$2</f>
        <v>0</v>
      </c>
      <c r="D171" s="43">
        <f t="shared" si="390"/>
        <v>0</v>
      </c>
      <c r="E171" s="43">
        <f t="shared" si="390"/>
        <v>0</v>
      </c>
      <c r="F171" s="43">
        <f t="shared" si="390"/>
        <v>0</v>
      </c>
      <c r="G171" s="43">
        <f t="shared" si="390"/>
        <v>0</v>
      </c>
      <c r="H171" s="43">
        <f t="shared" si="390"/>
        <v>0</v>
      </c>
      <c r="I171" s="43">
        <f t="shared" si="390"/>
        <v>0</v>
      </c>
      <c r="J171" s="43">
        <f t="shared" si="390"/>
        <v>0</v>
      </c>
      <c r="K171" s="43">
        <f t="shared" si="390"/>
        <v>0</v>
      </c>
      <c r="L171" s="43">
        <f t="shared" si="390"/>
        <v>0</v>
      </c>
      <c r="M171" s="43">
        <f t="shared" si="390"/>
        <v>0</v>
      </c>
      <c r="N171" s="43">
        <f t="shared" si="390"/>
        <v>0</v>
      </c>
      <c r="O171" s="43">
        <f t="shared" si="390"/>
        <v>0</v>
      </c>
      <c r="P171" s="43">
        <f t="shared" si="390"/>
        <v>0</v>
      </c>
      <c r="Q171" s="43">
        <f t="shared" si="390"/>
        <v>0</v>
      </c>
      <c r="R171" s="43">
        <f t="shared" si="390"/>
        <v>0</v>
      </c>
      <c r="S171" s="43">
        <f t="shared" si="390"/>
        <v>0</v>
      </c>
      <c r="T171" s="43">
        <f t="shared" si="390"/>
        <v>0</v>
      </c>
      <c r="U171" s="43">
        <f t="shared" si="390"/>
        <v>0</v>
      </c>
      <c r="V171" s="43">
        <f t="shared" si="390"/>
        <v>0</v>
      </c>
      <c r="W171" s="43">
        <f t="shared" si="390"/>
        <v>0</v>
      </c>
      <c r="X171" s="43">
        <f t="shared" si="390"/>
        <v>0</v>
      </c>
      <c r="Y171" s="43">
        <f t="shared" si="390"/>
        <v>0</v>
      </c>
      <c r="AA171" t="str">
        <f t="shared" si="234"/>
        <v>PSAT Rest</v>
      </c>
      <c r="AB171" s="43">
        <f t="shared" ref="AB171:AX171" si="391">AB89*AB$2</f>
        <v>24</v>
      </c>
      <c r="AC171" s="43">
        <f t="shared" si="391"/>
        <v>0</v>
      </c>
      <c r="AD171" s="43">
        <f t="shared" si="391"/>
        <v>0</v>
      </c>
      <c r="AE171" s="43">
        <f t="shared" si="391"/>
        <v>0</v>
      </c>
      <c r="AF171" s="43">
        <f t="shared" si="391"/>
        <v>0</v>
      </c>
      <c r="AG171" s="43">
        <f t="shared" si="391"/>
        <v>0</v>
      </c>
      <c r="AH171" s="43">
        <f t="shared" si="391"/>
        <v>0</v>
      </c>
      <c r="AI171" s="43">
        <f t="shared" si="391"/>
        <v>0</v>
      </c>
      <c r="AJ171" s="43">
        <f t="shared" si="391"/>
        <v>0</v>
      </c>
      <c r="AK171" s="43">
        <f t="shared" si="391"/>
        <v>0</v>
      </c>
      <c r="AL171" s="43">
        <f t="shared" si="391"/>
        <v>0</v>
      </c>
      <c r="AM171" s="43">
        <f t="shared" si="391"/>
        <v>0</v>
      </c>
      <c r="AN171" s="43">
        <f t="shared" si="391"/>
        <v>0</v>
      </c>
      <c r="AO171" s="43">
        <f t="shared" si="391"/>
        <v>0</v>
      </c>
      <c r="AP171" s="43">
        <f t="shared" si="391"/>
        <v>0</v>
      </c>
      <c r="AQ171" s="43">
        <f t="shared" si="391"/>
        <v>0</v>
      </c>
      <c r="AR171" s="43">
        <f t="shared" si="391"/>
        <v>0</v>
      </c>
      <c r="AS171" s="43">
        <f t="shared" si="391"/>
        <v>0</v>
      </c>
      <c r="AT171" s="43">
        <f t="shared" si="391"/>
        <v>0</v>
      </c>
      <c r="AU171" s="43">
        <f t="shared" si="391"/>
        <v>0</v>
      </c>
      <c r="AV171" s="43">
        <f t="shared" si="391"/>
        <v>0</v>
      </c>
      <c r="AW171" s="43">
        <f t="shared" si="391"/>
        <v>0</v>
      </c>
      <c r="AX171" s="43">
        <f t="shared" si="391"/>
        <v>0</v>
      </c>
      <c r="AY171" s="482"/>
      <c r="AZ171" t="str">
        <f t="shared" si="358"/>
        <v>Two-Part</v>
      </c>
      <c r="BA171" s="43">
        <f t="shared" ref="BA171:BW171" si="392">BA19*BA$2</f>
        <v>0</v>
      </c>
      <c r="BB171" s="43">
        <f t="shared" si="392"/>
        <v>0</v>
      </c>
      <c r="BC171" s="43">
        <f t="shared" si="392"/>
        <v>0</v>
      </c>
      <c r="BD171" s="43">
        <f t="shared" si="392"/>
        <v>0</v>
      </c>
      <c r="BE171" s="43">
        <f t="shared" si="392"/>
        <v>0</v>
      </c>
      <c r="BF171" s="43">
        <f t="shared" si="392"/>
        <v>0</v>
      </c>
      <c r="BG171" s="43">
        <f t="shared" si="392"/>
        <v>0</v>
      </c>
      <c r="BH171" s="43">
        <f t="shared" si="392"/>
        <v>0</v>
      </c>
      <c r="BI171" s="43">
        <f t="shared" si="392"/>
        <v>0</v>
      </c>
      <c r="BJ171" s="43">
        <f t="shared" si="392"/>
        <v>0</v>
      </c>
      <c r="BK171" s="43">
        <f t="shared" si="392"/>
        <v>0</v>
      </c>
      <c r="BL171" s="43">
        <f t="shared" si="392"/>
        <v>0</v>
      </c>
      <c r="BM171" s="43">
        <f t="shared" si="392"/>
        <v>0</v>
      </c>
      <c r="BN171" s="43">
        <f t="shared" si="392"/>
        <v>0</v>
      </c>
      <c r="BO171" s="43">
        <f t="shared" si="392"/>
        <v>0</v>
      </c>
      <c r="BP171" s="43">
        <f t="shared" si="392"/>
        <v>0</v>
      </c>
      <c r="BQ171" s="43">
        <f t="shared" si="392"/>
        <v>0</v>
      </c>
      <c r="BR171" s="43">
        <f t="shared" si="392"/>
        <v>0</v>
      </c>
      <c r="BS171" s="43">
        <f t="shared" si="392"/>
        <v>0</v>
      </c>
      <c r="BT171" s="43">
        <f t="shared" si="392"/>
        <v>0</v>
      </c>
      <c r="BU171" s="43">
        <f t="shared" si="392"/>
        <v>0</v>
      </c>
      <c r="BV171" s="43">
        <f t="shared" si="392"/>
        <v>0</v>
      </c>
      <c r="BW171" s="43">
        <f t="shared" si="392"/>
        <v>0</v>
      </c>
      <c r="BX171" s="482"/>
      <c r="BY171" t="str">
        <f t="shared" si="360"/>
        <v>Two-Part</v>
      </c>
      <c r="BZ171" s="43">
        <f t="shared" ref="BZ171:CV171" si="393">BZ19*BZ$2</f>
        <v>0</v>
      </c>
      <c r="CA171" s="43">
        <f t="shared" si="393"/>
        <v>0</v>
      </c>
      <c r="CB171" s="43">
        <f t="shared" si="393"/>
        <v>0</v>
      </c>
      <c r="CC171" s="43">
        <f t="shared" si="393"/>
        <v>0</v>
      </c>
      <c r="CD171" s="43">
        <f t="shared" si="393"/>
        <v>0</v>
      </c>
      <c r="CE171" s="43">
        <f t="shared" si="393"/>
        <v>0</v>
      </c>
      <c r="CF171" s="43">
        <f t="shared" si="393"/>
        <v>0</v>
      </c>
      <c r="CG171" s="43">
        <f t="shared" si="393"/>
        <v>0</v>
      </c>
      <c r="CH171" s="43">
        <f t="shared" si="393"/>
        <v>0</v>
      </c>
      <c r="CI171" s="43">
        <f t="shared" si="393"/>
        <v>0</v>
      </c>
      <c r="CJ171" s="43">
        <f t="shared" si="393"/>
        <v>0</v>
      </c>
      <c r="CK171" s="43">
        <f t="shared" si="393"/>
        <v>0</v>
      </c>
      <c r="CL171" s="43">
        <f t="shared" si="393"/>
        <v>0</v>
      </c>
      <c r="CM171" s="43">
        <f t="shared" si="393"/>
        <v>0</v>
      </c>
      <c r="CN171" s="43">
        <f t="shared" si="393"/>
        <v>0</v>
      </c>
      <c r="CO171" s="43">
        <f t="shared" si="393"/>
        <v>0</v>
      </c>
      <c r="CP171" s="43">
        <f t="shared" si="393"/>
        <v>0</v>
      </c>
      <c r="CQ171" s="43">
        <f t="shared" si="393"/>
        <v>0</v>
      </c>
      <c r="CR171" s="43">
        <f t="shared" si="393"/>
        <v>0</v>
      </c>
      <c r="CS171" s="43">
        <f t="shared" si="393"/>
        <v>0</v>
      </c>
      <c r="CT171" s="43">
        <f t="shared" si="393"/>
        <v>0</v>
      </c>
      <c r="CU171" s="43">
        <f t="shared" si="393"/>
        <v>0</v>
      </c>
      <c r="CV171" s="43">
        <f t="shared" si="393"/>
        <v>0</v>
      </c>
      <c r="CW171" s="482"/>
      <c r="CX171" t="str">
        <f t="shared" si="362"/>
        <v>Two-Part</v>
      </c>
      <c r="CY171" s="43">
        <f t="shared" ref="CY171:DU171" si="394">CY19*CY$2</f>
        <v>0</v>
      </c>
      <c r="CZ171" s="43">
        <f t="shared" si="394"/>
        <v>0</v>
      </c>
      <c r="DA171" s="43">
        <f t="shared" si="394"/>
        <v>0</v>
      </c>
      <c r="DB171" s="43">
        <f t="shared" si="394"/>
        <v>0</v>
      </c>
      <c r="DC171" s="43">
        <f t="shared" si="394"/>
        <v>0</v>
      </c>
      <c r="DD171" s="43">
        <f t="shared" si="394"/>
        <v>0</v>
      </c>
      <c r="DE171" s="43">
        <f t="shared" si="394"/>
        <v>0</v>
      </c>
      <c r="DF171" s="43">
        <f t="shared" si="394"/>
        <v>0</v>
      </c>
      <c r="DG171" s="43">
        <f t="shared" si="394"/>
        <v>0</v>
      </c>
      <c r="DH171" s="43">
        <f t="shared" si="394"/>
        <v>0</v>
      </c>
      <c r="DI171" s="43">
        <f t="shared" si="394"/>
        <v>0</v>
      </c>
      <c r="DJ171" s="43">
        <f t="shared" si="394"/>
        <v>0</v>
      </c>
      <c r="DK171" s="43">
        <f t="shared" si="394"/>
        <v>0</v>
      </c>
      <c r="DL171" s="43">
        <f t="shared" si="394"/>
        <v>0</v>
      </c>
      <c r="DM171" s="43">
        <f t="shared" si="394"/>
        <v>0</v>
      </c>
      <c r="DN171" s="43">
        <f t="shared" si="394"/>
        <v>0</v>
      </c>
      <c r="DO171" s="43">
        <f t="shared" si="394"/>
        <v>0</v>
      </c>
      <c r="DP171" s="43">
        <f t="shared" si="394"/>
        <v>0</v>
      </c>
      <c r="DQ171" s="43">
        <f t="shared" si="394"/>
        <v>0</v>
      </c>
      <c r="DR171" s="43">
        <f t="shared" si="394"/>
        <v>0</v>
      </c>
      <c r="DS171" s="43">
        <f t="shared" si="394"/>
        <v>0</v>
      </c>
      <c r="DT171" s="43">
        <f t="shared" si="394"/>
        <v>0</v>
      </c>
      <c r="DU171" s="43">
        <f t="shared" si="394"/>
        <v>0</v>
      </c>
      <c r="DV171" s="482" t="s">
        <v>284</v>
      </c>
      <c r="DW171" s="111" t="s">
        <v>136</v>
      </c>
      <c r="DX171" s="25">
        <f>SUM(DX87:ET87)</f>
        <v>0</v>
      </c>
      <c r="DY171" s="25">
        <f t="shared" si="389"/>
        <v>0</v>
      </c>
      <c r="DZ171" s="25">
        <f>SUM(DX115:ET115)</f>
        <v>0</v>
      </c>
      <c r="EA171" s="25" t="str">
        <f>IF(DZ171&lt;&gt;0,DY171&amp;" / "&amp;DZ171,"")</f>
        <v/>
      </c>
      <c r="EB171" s="108" t="str">
        <f>IF(DZ171&lt;&gt;0,DY171/DZ171,"")</f>
        <v/>
      </c>
      <c r="EC171" s="115" t="str">
        <f>IF(IF(SUM(CY$2:DU$2)=1,INDEX(DX143:ET143,MATCH(1,CY$2:DU$2,0)),"-")&lt;&gt;0,IF(SUM(CY$2:DU$2)=1,INDEX(DX143:ET143,MATCH(1,CY$2:DU$2,0)),"-"),"")</f>
        <v/>
      </c>
      <c r="FA171" s="80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1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1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2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3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4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5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si="268"/>
        <v>SAT Rest</v>
      </c>
      <c r="C172" s="43">
        <f t="shared" ref="C172:Y172" si="395">C88*C$2</f>
        <v>0</v>
      </c>
      <c r="D172" s="43">
        <f t="shared" si="395"/>
        <v>0</v>
      </c>
      <c r="E172" s="43">
        <f t="shared" si="395"/>
        <v>0</v>
      </c>
      <c r="F172" s="43">
        <f t="shared" si="395"/>
        <v>0</v>
      </c>
      <c r="G172" s="43">
        <f t="shared" si="395"/>
        <v>0</v>
      </c>
      <c r="H172" s="43">
        <f t="shared" si="395"/>
        <v>0</v>
      </c>
      <c r="I172" s="43">
        <f t="shared" si="395"/>
        <v>0</v>
      </c>
      <c r="J172" s="43">
        <f t="shared" si="395"/>
        <v>0</v>
      </c>
      <c r="K172" s="43">
        <f t="shared" si="395"/>
        <v>0</v>
      </c>
      <c r="L172" s="43">
        <f t="shared" si="395"/>
        <v>0</v>
      </c>
      <c r="M172" s="43">
        <f t="shared" si="395"/>
        <v>0</v>
      </c>
      <c r="N172" s="43">
        <f t="shared" si="395"/>
        <v>0</v>
      </c>
      <c r="O172" s="43">
        <f t="shared" si="395"/>
        <v>0</v>
      </c>
      <c r="P172" s="43">
        <f t="shared" si="395"/>
        <v>0</v>
      </c>
      <c r="Q172" s="43">
        <f t="shared" si="395"/>
        <v>0</v>
      </c>
      <c r="R172" s="43">
        <f t="shared" si="395"/>
        <v>0</v>
      </c>
      <c r="S172" s="43">
        <f t="shared" si="395"/>
        <v>0</v>
      </c>
      <c r="T172" s="43">
        <f t="shared" si="395"/>
        <v>0</v>
      </c>
      <c r="U172" s="43">
        <f t="shared" si="395"/>
        <v>0</v>
      </c>
      <c r="V172" s="43">
        <f t="shared" si="395"/>
        <v>0</v>
      </c>
      <c r="W172" s="43">
        <f t="shared" si="395"/>
        <v>0</v>
      </c>
      <c r="X172" s="43">
        <f t="shared" si="395"/>
        <v>0</v>
      </c>
      <c r="Y172" s="43">
        <f t="shared" si="395"/>
        <v>0</v>
      </c>
      <c r="AA172" t="str">
        <f t="shared" si="234"/>
        <v>ACT First 10</v>
      </c>
      <c r="AB172" s="43">
        <f t="shared" ref="AB172:AX172" si="396">AB90*AB$2</f>
        <v>0</v>
      </c>
      <c r="AC172" s="43">
        <f t="shared" si="396"/>
        <v>0</v>
      </c>
      <c r="AD172" s="43">
        <f t="shared" si="396"/>
        <v>0</v>
      </c>
      <c r="AE172" s="43">
        <f t="shared" si="396"/>
        <v>0</v>
      </c>
      <c r="AF172" s="43">
        <f t="shared" si="396"/>
        <v>0</v>
      </c>
      <c r="AG172" s="43">
        <f t="shared" si="396"/>
        <v>0</v>
      </c>
      <c r="AH172" s="43">
        <f t="shared" si="396"/>
        <v>0</v>
      </c>
      <c r="AI172" s="43">
        <f t="shared" si="396"/>
        <v>0</v>
      </c>
      <c r="AJ172" s="43">
        <f t="shared" si="396"/>
        <v>0</v>
      </c>
      <c r="AK172" s="43">
        <f t="shared" si="396"/>
        <v>0</v>
      </c>
      <c r="AL172" s="43">
        <f t="shared" si="396"/>
        <v>0</v>
      </c>
      <c r="AM172" s="43">
        <f t="shared" si="396"/>
        <v>0</v>
      </c>
      <c r="AN172" s="43">
        <f t="shared" si="396"/>
        <v>0</v>
      </c>
      <c r="AO172" s="43">
        <f t="shared" si="396"/>
        <v>0</v>
      </c>
      <c r="AP172" s="43">
        <f t="shared" si="396"/>
        <v>0</v>
      </c>
      <c r="AQ172" s="43">
        <f t="shared" si="396"/>
        <v>0</v>
      </c>
      <c r="AR172" s="43">
        <f t="shared" si="396"/>
        <v>0</v>
      </c>
      <c r="AS172" s="43">
        <f t="shared" si="396"/>
        <v>0</v>
      </c>
      <c r="AT172" s="43">
        <f t="shared" si="396"/>
        <v>0</v>
      </c>
      <c r="AU172" s="43">
        <f t="shared" si="396"/>
        <v>0</v>
      </c>
      <c r="AV172" s="43">
        <f t="shared" si="396"/>
        <v>0</v>
      </c>
      <c r="AW172" s="43">
        <f t="shared" si="396"/>
        <v>0</v>
      </c>
      <c r="AX172" s="43">
        <f t="shared" si="396"/>
        <v>0</v>
      </c>
      <c r="AZ172" t="str">
        <f t="shared" si="358"/>
        <v>Imaginary Numbers</v>
      </c>
      <c r="BA172" s="43">
        <f t="shared" ref="BA172:BW172" si="397">BA20*BA$2</f>
        <v>0</v>
      </c>
      <c r="BB172" s="43">
        <f t="shared" si="397"/>
        <v>0</v>
      </c>
      <c r="BC172" s="43">
        <f t="shared" si="397"/>
        <v>0</v>
      </c>
      <c r="BD172" s="43">
        <f t="shared" si="397"/>
        <v>0</v>
      </c>
      <c r="BE172" s="43">
        <f t="shared" si="397"/>
        <v>0</v>
      </c>
      <c r="BF172" s="43">
        <f t="shared" si="397"/>
        <v>0</v>
      </c>
      <c r="BG172" s="43">
        <f t="shared" si="397"/>
        <v>0</v>
      </c>
      <c r="BH172" s="43">
        <f t="shared" si="397"/>
        <v>0</v>
      </c>
      <c r="BI172" s="43">
        <f t="shared" si="397"/>
        <v>0</v>
      </c>
      <c r="BJ172" s="43">
        <f t="shared" si="397"/>
        <v>0</v>
      </c>
      <c r="BK172" s="43">
        <f t="shared" si="397"/>
        <v>0</v>
      </c>
      <c r="BL172" s="43">
        <f t="shared" si="397"/>
        <v>0</v>
      </c>
      <c r="BM172" s="43">
        <f t="shared" si="397"/>
        <v>0</v>
      </c>
      <c r="BN172" s="43">
        <f t="shared" si="397"/>
        <v>0</v>
      </c>
      <c r="BO172" s="43">
        <f t="shared" si="397"/>
        <v>0</v>
      </c>
      <c r="BP172" s="43">
        <f t="shared" si="397"/>
        <v>0</v>
      </c>
      <c r="BQ172" s="43">
        <f t="shared" si="397"/>
        <v>0</v>
      </c>
      <c r="BR172" s="43">
        <f t="shared" si="397"/>
        <v>0</v>
      </c>
      <c r="BS172" s="43">
        <f t="shared" si="397"/>
        <v>0</v>
      </c>
      <c r="BT172" s="43">
        <f t="shared" si="397"/>
        <v>0</v>
      </c>
      <c r="BU172" s="43">
        <f t="shared" si="397"/>
        <v>0</v>
      </c>
      <c r="BV172" s="43">
        <f t="shared" si="397"/>
        <v>0</v>
      </c>
      <c r="BW172" s="43">
        <f t="shared" si="397"/>
        <v>0</v>
      </c>
      <c r="BX172" s="482"/>
      <c r="BY172" t="str">
        <f t="shared" si="360"/>
        <v>Imaginary Numbers</v>
      </c>
      <c r="BZ172" s="43">
        <f t="shared" ref="BZ172:CV172" si="398">BZ20*BZ$2</f>
        <v>0</v>
      </c>
      <c r="CA172" s="43">
        <f t="shared" si="398"/>
        <v>0</v>
      </c>
      <c r="CB172" s="43">
        <f t="shared" si="398"/>
        <v>0</v>
      </c>
      <c r="CC172" s="43">
        <f t="shared" si="398"/>
        <v>0</v>
      </c>
      <c r="CD172" s="43">
        <f t="shared" si="398"/>
        <v>0</v>
      </c>
      <c r="CE172" s="43">
        <f t="shared" si="398"/>
        <v>0</v>
      </c>
      <c r="CF172" s="43">
        <f t="shared" si="398"/>
        <v>0</v>
      </c>
      <c r="CG172" s="43">
        <f t="shared" si="398"/>
        <v>0</v>
      </c>
      <c r="CH172" s="43">
        <f t="shared" si="398"/>
        <v>0</v>
      </c>
      <c r="CI172" s="43">
        <f t="shared" si="398"/>
        <v>0</v>
      </c>
      <c r="CJ172" s="43">
        <f t="shared" si="398"/>
        <v>0</v>
      </c>
      <c r="CK172" s="43">
        <f t="shared" si="398"/>
        <v>0</v>
      </c>
      <c r="CL172" s="43">
        <f t="shared" si="398"/>
        <v>0</v>
      </c>
      <c r="CM172" s="43">
        <f t="shared" si="398"/>
        <v>0</v>
      </c>
      <c r="CN172" s="43">
        <f t="shared" si="398"/>
        <v>0</v>
      </c>
      <c r="CO172" s="43">
        <f t="shared" si="398"/>
        <v>0</v>
      </c>
      <c r="CP172" s="43">
        <f t="shared" si="398"/>
        <v>0</v>
      </c>
      <c r="CQ172" s="43">
        <f t="shared" si="398"/>
        <v>0</v>
      </c>
      <c r="CR172" s="43">
        <f t="shared" si="398"/>
        <v>0</v>
      </c>
      <c r="CS172" s="43">
        <f t="shared" si="398"/>
        <v>0</v>
      </c>
      <c r="CT172" s="43">
        <f t="shared" si="398"/>
        <v>0</v>
      </c>
      <c r="CU172" s="43">
        <f t="shared" si="398"/>
        <v>0</v>
      </c>
      <c r="CV172" s="43">
        <f t="shared" si="398"/>
        <v>0</v>
      </c>
      <c r="CW172" s="482"/>
      <c r="CX172" t="str">
        <f t="shared" si="362"/>
        <v>Imaginary Numbers</v>
      </c>
      <c r="CY172" s="43">
        <f t="shared" ref="CY172:DU172" si="399">CY20*CY$2</f>
        <v>0</v>
      </c>
      <c r="CZ172" s="43">
        <f t="shared" si="399"/>
        <v>0</v>
      </c>
      <c r="DA172" s="43">
        <f t="shared" si="399"/>
        <v>0</v>
      </c>
      <c r="DB172" s="43">
        <f t="shared" si="399"/>
        <v>0</v>
      </c>
      <c r="DC172" s="43">
        <f t="shared" si="399"/>
        <v>0</v>
      </c>
      <c r="DD172" s="43">
        <f t="shared" si="399"/>
        <v>0</v>
      </c>
      <c r="DE172" s="43">
        <f t="shared" si="399"/>
        <v>0</v>
      </c>
      <c r="DF172" s="43">
        <f t="shared" si="399"/>
        <v>0</v>
      </c>
      <c r="DG172" s="43">
        <f t="shared" si="399"/>
        <v>0</v>
      </c>
      <c r="DH172" s="43">
        <f t="shared" si="399"/>
        <v>0</v>
      </c>
      <c r="DI172" s="43">
        <f t="shared" si="399"/>
        <v>0</v>
      </c>
      <c r="DJ172" s="43">
        <f t="shared" si="399"/>
        <v>0</v>
      </c>
      <c r="DK172" s="43">
        <f t="shared" si="399"/>
        <v>0</v>
      </c>
      <c r="DL172" s="43">
        <f t="shared" si="399"/>
        <v>0</v>
      </c>
      <c r="DM172" s="43">
        <f t="shared" si="399"/>
        <v>0</v>
      </c>
      <c r="DN172" s="43">
        <f t="shared" si="399"/>
        <v>0</v>
      </c>
      <c r="DO172" s="43">
        <f t="shared" si="399"/>
        <v>0</v>
      </c>
      <c r="DP172" s="43">
        <f t="shared" si="399"/>
        <v>0</v>
      </c>
      <c r="DQ172" s="43">
        <f t="shared" si="399"/>
        <v>0</v>
      </c>
      <c r="DR172" s="43">
        <f t="shared" si="399"/>
        <v>0</v>
      </c>
      <c r="DS172" s="43">
        <f t="shared" si="399"/>
        <v>0</v>
      </c>
      <c r="DT172" s="43">
        <f t="shared" si="399"/>
        <v>0</v>
      </c>
      <c r="DU172" s="43">
        <f t="shared" si="399"/>
        <v>0</v>
      </c>
      <c r="DV172" s="482"/>
      <c r="DW172" s="111" t="s">
        <v>137</v>
      </c>
      <c r="DX172" s="25">
        <f>SUM(DX88:ET88)</f>
        <v>0</v>
      </c>
      <c r="DY172" s="25">
        <f t="shared" si="389"/>
        <v>0</v>
      </c>
      <c r="DZ172" s="25">
        <f>SUM(DX116:ET116)</f>
        <v>0</v>
      </c>
      <c r="EA172" s="25" t="str">
        <f>IF(DZ172&lt;&gt;0,DY172&amp;" / "&amp;DZ172,"")</f>
        <v/>
      </c>
      <c r="EB172" s="108" t="str">
        <f>IF(DZ172&lt;&gt;0,DY172/DZ172,"")</f>
        <v/>
      </c>
      <c r="EC172" s="115" t="str">
        <f>IF(IF(SUM(CY$2:DU$2)=1,INDEX(DX144:ET144,MATCH(1,CY$2:DU$2,0)),"-")&lt;&gt;0,IF(SUM(CY$2:DU$2)=1,INDEX(DX144:ET144,MATCH(1,CY$2:DU$2,0)),"-"),"")</f>
        <v/>
      </c>
      <c r="FB172" s="66"/>
      <c r="FC172" s="66"/>
      <c r="FD172" s="66"/>
      <c r="FE172" s="68"/>
      <c r="FF172" s="69"/>
      <c r="FG172" s="18"/>
    </row>
    <row r="173" spans="2:163" ht="15" customHeight="1" x14ac:dyDescent="0.45">
      <c r="B173" t="str">
        <f t="shared" si="268"/>
        <v>PSAT First 10</v>
      </c>
      <c r="C173" s="43">
        <f t="shared" ref="C173:Y173" si="400">C89*C$2</f>
        <v>10</v>
      </c>
      <c r="D173" s="43">
        <f t="shared" si="400"/>
        <v>0</v>
      </c>
      <c r="E173" s="43">
        <f t="shared" si="400"/>
        <v>0</v>
      </c>
      <c r="F173" s="43">
        <f t="shared" si="400"/>
        <v>0</v>
      </c>
      <c r="G173" s="43">
        <f t="shared" si="400"/>
        <v>0</v>
      </c>
      <c r="H173" s="43">
        <f t="shared" si="400"/>
        <v>0</v>
      </c>
      <c r="I173" s="43">
        <f t="shared" si="400"/>
        <v>0</v>
      </c>
      <c r="J173" s="43">
        <f t="shared" si="400"/>
        <v>0</v>
      </c>
      <c r="K173" s="43">
        <f t="shared" si="400"/>
        <v>0</v>
      </c>
      <c r="L173" s="43">
        <f t="shared" si="400"/>
        <v>0</v>
      </c>
      <c r="M173" s="43">
        <f t="shared" si="400"/>
        <v>0</v>
      </c>
      <c r="N173" s="43">
        <f t="shared" si="400"/>
        <v>0</v>
      </c>
      <c r="O173" s="43">
        <f t="shared" si="400"/>
        <v>0</v>
      </c>
      <c r="P173" s="43">
        <f t="shared" si="400"/>
        <v>0</v>
      </c>
      <c r="Q173" s="43">
        <f t="shared" si="400"/>
        <v>0</v>
      </c>
      <c r="R173" s="43">
        <f t="shared" si="400"/>
        <v>0</v>
      </c>
      <c r="S173" s="43">
        <f t="shared" si="400"/>
        <v>0</v>
      </c>
      <c r="T173" s="43">
        <f t="shared" si="400"/>
        <v>0</v>
      </c>
      <c r="U173" s="43">
        <f t="shared" si="400"/>
        <v>0</v>
      </c>
      <c r="V173" s="43">
        <f t="shared" si="400"/>
        <v>0</v>
      </c>
      <c r="W173" s="43">
        <f t="shared" si="400"/>
        <v>0</v>
      </c>
      <c r="X173" s="43">
        <f t="shared" si="400"/>
        <v>0</v>
      </c>
      <c r="Y173" s="43">
        <f t="shared" si="400"/>
        <v>0</v>
      </c>
      <c r="AA173" t="str">
        <f>AA50</f>
        <v>ACT Last 10</v>
      </c>
      <c r="AB173" s="43">
        <f t="shared" ref="AB173:AX173" si="401">AB91*AB$2</f>
        <v>0</v>
      </c>
      <c r="AC173" s="43">
        <f t="shared" si="401"/>
        <v>0</v>
      </c>
      <c r="AD173" s="43">
        <f t="shared" si="401"/>
        <v>0</v>
      </c>
      <c r="AE173" s="43">
        <f t="shared" si="401"/>
        <v>0</v>
      </c>
      <c r="AF173" s="43">
        <f t="shared" si="401"/>
        <v>0</v>
      </c>
      <c r="AG173" s="43">
        <f t="shared" si="401"/>
        <v>0</v>
      </c>
      <c r="AH173" s="43">
        <f t="shared" si="401"/>
        <v>0</v>
      </c>
      <c r="AI173" s="43">
        <f t="shared" si="401"/>
        <v>0</v>
      </c>
      <c r="AJ173" s="43">
        <f t="shared" si="401"/>
        <v>0</v>
      </c>
      <c r="AK173" s="43">
        <f t="shared" si="401"/>
        <v>0</v>
      </c>
      <c r="AL173" s="43">
        <f t="shared" si="401"/>
        <v>0</v>
      </c>
      <c r="AM173" s="43">
        <f t="shared" si="401"/>
        <v>0</v>
      </c>
      <c r="AN173" s="43">
        <f t="shared" si="401"/>
        <v>0</v>
      </c>
      <c r="AO173" s="43">
        <f t="shared" si="401"/>
        <v>0</v>
      </c>
      <c r="AP173" s="43">
        <f t="shared" si="401"/>
        <v>0</v>
      </c>
      <c r="AQ173" s="43">
        <f t="shared" si="401"/>
        <v>0</v>
      </c>
      <c r="AR173" s="43">
        <f t="shared" si="401"/>
        <v>0</v>
      </c>
      <c r="AS173" s="43">
        <f t="shared" si="401"/>
        <v>0</v>
      </c>
      <c r="AT173" s="43">
        <f t="shared" si="401"/>
        <v>0</v>
      </c>
      <c r="AU173" s="43">
        <f t="shared" si="401"/>
        <v>0</v>
      </c>
      <c r="AV173" s="43">
        <f t="shared" si="401"/>
        <v>0</v>
      </c>
      <c r="AW173" s="43">
        <f t="shared" si="401"/>
        <v>0</v>
      </c>
      <c r="AX173" s="43">
        <f t="shared" si="401"/>
        <v>0</v>
      </c>
      <c r="AY173" s="482" t="s">
        <v>279</v>
      </c>
      <c r="AZ173" t="str">
        <f t="shared" si="358"/>
        <v>Power Rules</v>
      </c>
      <c r="BA173" s="43">
        <f t="shared" ref="BA173:BW173" si="402">BA21*BA$2</f>
        <v>0</v>
      </c>
      <c r="BB173" s="43">
        <f t="shared" si="402"/>
        <v>0</v>
      </c>
      <c r="BC173" s="43">
        <f t="shared" si="402"/>
        <v>0</v>
      </c>
      <c r="BD173" s="43">
        <f t="shared" si="402"/>
        <v>0</v>
      </c>
      <c r="BE173" s="43">
        <f t="shared" si="402"/>
        <v>0</v>
      </c>
      <c r="BF173" s="43">
        <f t="shared" si="402"/>
        <v>0</v>
      </c>
      <c r="BG173" s="43">
        <f t="shared" si="402"/>
        <v>0</v>
      </c>
      <c r="BH173" s="43">
        <f t="shared" si="402"/>
        <v>0</v>
      </c>
      <c r="BI173" s="43">
        <f t="shared" si="402"/>
        <v>0</v>
      </c>
      <c r="BJ173" s="43">
        <f t="shared" si="402"/>
        <v>0</v>
      </c>
      <c r="BK173" s="43">
        <f t="shared" si="402"/>
        <v>0</v>
      </c>
      <c r="BL173" s="43">
        <f t="shared" si="402"/>
        <v>0</v>
      </c>
      <c r="BM173" s="43">
        <f t="shared" si="402"/>
        <v>0</v>
      </c>
      <c r="BN173" s="43">
        <f t="shared" si="402"/>
        <v>0</v>
      </c>
      <c r="BO173" s="43">
        <f t="shared" si="402"/>
        <v>0</v>
      </c>
      <c r="BP173" s="43">
        <f t="shared" si="402"/>
        <v>0</v>
      </c>
      <c r="BQ173" s="43">
        <f t="shared" si="402"/>
        <v>0</v>
      </c>
      <c r="BR173" s="43">
        <f t="shared" si="402"/>
        <v>0</v>
      </c>
      <c r="BS173" s="43">
        <f t="shared" si="402"/>
        <v>0</v>
      </c>
      <c r="BT173" s="43">
        <f t="shared" si="402"/>
        <v>0</v>
      </c>
      <c r="BU173" s="43">
        <f t="shared" si="402"/>
        <v>0</v>
      </c>
      <c r="BV173" s="43">
        <f t="shared" si="402"/>
        <v>0</v>
      </c>
      <c r="BW173" s="43">
        <f t="shared" si="402"/>
        <v>0</v>
      </c>
      <c r="BX173" s="482"/>
      <c r="BY173" t="str">
        <f t="shared" si="360"/>
        <v>Power Rules</v>
      </c>
      <c r="BZ173" s="43">
        <f t="shared" ref="BZ173:CV173" si="403">BZ21*BZ$2</f>
        <v>0</v>
      </c>
      <c r="CA173" s="43">
        <f t="shared" si="403"/>
        <v>0</v>
      </c>
      <c r="CB173" s="43">
        <f t="shared" si="403"/>
        <v>0</v>
      </c>
      <c r="CC173" s="43">
        <f t="shared" si="403"/>
        <v>0</v>
      </c>
      <c r="CD173" s="43">
        <f t="shared" si="403"/>
        <v>0</v>
      </c>
      <c r="CE173" s="43">
        <f t="shared" si="403"/>
        <v>0</v>
      </c>
      <c r="CF173" s="43">
        <f t="shared" si="403"/>
        <v>0</v>
      </c>
      <c r="CG173" s="43">
        <f t="shared" si="403"/>
        <v>0</v>
      </c>
      <c r="CH173" s="43">
        <f t="shared" si="403"/>
        <v>0</v>
      </c>
      <c r="CI173" s="43">
        <f t="shared" si="403"/>
        <v>0</v>
      </c>
      <c r="CJ173" s="43">
        <f t="shared" si="403"/>
        <v>0</v>
      </c>
      <c r="CK173" s="43">
        <f t="shared" si="403"/>
        <v>0</v>
      </c>
      <c r="CL173" s="43">
        <f t="shared" si="403"/>
        <v>0</v>
      </c>
      <c r="CM173" s="43">
        <f t="shared" si="403"/>
        <v>0</v>
      </c>
      <c r="CN173" s="43">
        <f t="shared" si="403"/>
        <v>0</v>
      </c>
      <c r="CO173" s="43">
        <f t="shared" si="403"/>
        <v>0</v>
      </c>
      <c r="CP173" s="43">
        <f t="shared" si="403"/>
        <v>0</v>
      </c>
      <c r="CQ173" s="43">
        <f t="shared" si="403"/>
        <v>0</v>
      </c>
      <c r="CR173" s="43">
        <f t="shared" si="403"/>
        <v>0</v>
      </c>
      <c r="CS173" s="43">
        <f t="shared" si="403"/>
        <v>0</v>
      </c>
      <c r="CT173" s="43">
        <f t="shared" si="403"/>
        <v>0</v>
      </c>
      <c r="CU173" s="43">
        <f t="shared" si="403"/>
        <v>0</v>
      </c>
      <c r="CV173" s="43">
        <f t="shared" si="403"/>
        <v>0</v>
      </c>
      <c r="CW173" s="482"/>
      <c r="CX173" t="str">
        <f t="shared" si="362"/>
        <v>Power Rules</v>
      </c>
      <c r="CY173" s="43">
        <f t="shared" ref="CY173:DU173" si="404">CY21*CY$2</f>
        <v>0</v>
      </c>
      <c r="CZ173" s="43">
        <f t="shared" si="404"/>
        <v>0</v>
      </c>
      <c r="DA173" s="43">
        <f t="shared" si="404"/>
        <v>0</v>
      </c>
      <c r="DB173" s="43">
        <f t="shared" si="404"/>
        <v>0</v>
      </c>
      <c r="DC173" s="43">
        <f t="shared" si="404"/>
        <v>0</v>
      </c>
      <c r="DD173" s="43">
        <f t="shared" si="404"/>
        <v>0</v>
      </c>
      <c r="DE173" s="43">
        <f t="shared" si="404"/>
        <v>0</v>
      </c>
      <c r="DF173" s="43">
        <f t="shared" si="404"/>
        <v>0</v>
      </c>
      <c r="DG173" s="43">
        <f t="shared" si="404"/>
        <v>0</v>
      </c>
      <c r="DH173" s="43">
        <f t="shared" si="404"/>
        <v>0</v>
      </c>
      <c r="DI173" s="43">
        <f t="shared" si="404"/>
        <v>0</v>
      </c>
      <c r="DJ173" s="43">
        <f t="shared" si="404"/>
        <v>0</v>
      </c>
      <c r="DK173" s="43">
        <f t="shared" si="404"/>
        <v>0</v>
      </c>
      <c r="DL173" s="43">
        <f t="shared" si="404"/>
        <v>0</v>
      </c>
      <c r="DM173" s="43">
        <f t="shared" si="404"/>
        <v>0</v>
      </c>
      <c r="DN173" s="43">
        <f t="shared" si="404"/>
        <v>0</v>
      </c>
      <c r="DO173" s="43">
        <f t="shared" si="404"/>
        <v>0</v>
      </c>
      <c r="DP173" s="43">
        <f t="shared" si="404"/>
        <v>0</v>
      </c>
      <c r="DQ173" s="43">
        <f t="shared" si="404"/>
        <v>0</v>
      </c>
      <c r="DR173" s="43">
        <f t="shared" si="404"/>
        <v>0</v>
      </c>
      <c r="DS173" s="43">
        <f t="shared" si="404"/>
        <v>0</v>
      </c>
      <c r="DT173" s="43">
        <f t="shared" si="404"/>
        <v>0</v>
      </c>
      <c r="DU173" s="43">
        <f t="shared" si="404"/>
        <v>0</v>
      </c>
      <c r="DV173" s="482"/>
      <c r="DW173" s="111"/>
      <c r="DX173" s="25"/>
      <c r="DY173" s="25"/>
      <c r="DZ173" s="25"/>
      <c r="EA173" s="25"/>
      <c r="EB173" s="108"/>
      <c r="EC173" s="115"/>
      <c r="FA173" s="16" t="s">
        <v>333</v>
      </c>
    </row>
    <row r="174" spans="2:163" x14ac:dyDescent="0.45">
      <c r="B174" t="str">
        <f t="shared" si="268"/>
        <v>PSAT Last 10</v>
      </c>
      <c r="C174" s="43">
        <f t="shared" ref="C174:Y174" si="405">C90*C$2</f>
        <v>10</v>
      </c>
      <c r="D174" s="43">
        <f t="shared" si="405"/>
        <v>0</v>
      </c>
      <c r="E174" s="43">
        <f t="shared" si="405"/>
        <v>0</v>
      </c>
      <c r="F174" s="43">
        <f t="shared" si="405"/>
        <v>0</v>
      </c>
      <c r="G174" s="43">
        <f t="shared" si="405"/>
        <v>0</v>
      </c>
      <c r="H174" s="43">
        <f t="shared" si="405"/>
        <v>0</v>
      </c>
      <c r="I174" s="43">
        <f t="shared" si="405"/>
        <v>0</v>
      </c>
      <c r="J174" s="43">
        <f t="shared" si="405"/>
        <v>0</v>
      </c>
      <c r="K174" s="43">
        <f t="shared" si="405"/>
        <v>0</v>
      </c>
      <c r="L174" s="43">
        <f t="shared" si="405"/>
        <v>0</v>
      </c>
      <c r="M174" s="43">
        <f t="shared" si="405"/>
        <v>0</v>
      </c>
      <c r="N174" s="43">
        <f t="shared" si="405"/>
        <v>0</v>
      </c>
      <c r="O174" s="43">
        <f t="shared" si="405"/>
        <v>0</v>
      </c>
      <c r="P174" s="43">
        <f t="shared" si="405"/>
        <v>0</v>
      </c>
      <c r="Q174" s="43">
        <f t="shared" si="405"/>
        <v>0</v>
      </c>
      <c r="R174" s="43">
        <f t="shared" si="405"/>
        <v>0</v>
      </c>
      <c r="S174" s="43">
        <f t="shared" si="405"/>
        <v>0</v>
      </c>
      <c r="T174" s="43">
        <f t="shared" si="405"/>
        <v>0</v>
      </c>
      <c r="U174" s="43">
        <f t="shared" si="405"/>
        <v>0</v>
      </c>
      <c r="V174" s="43">
        <f t="shared" si="405"/>
        <v>0</v>
      </c>
      <c r="W174" s="43">
        <f t="shared" si="405"/>
        <v>0</v>
      </c>
      <c r="X174" s="43">
        <f t="shared" si="405"/>
        <v>0</v>
      </c>
      <c r="Y174" s="43">
        <f t="shared" si="405"/>
        <v>0</v>
      </c>
      <c r="AA174" t="str">
        <f>AA51</f>
        <v>ACT Rest</v>
      </c>
      <c r="AB174" s="43">
        <f t="shared" ref="AB174:AX174" si="406">AB92*AB$2</f>
        <v>0</v>
      </c>
      <c r="AC174" s="43">
        <f t="shared" si="406"/>
        <v>0</v>
      </c>
      <c r="AD174" s="43">
        <f t="shared" si="406"/>
        <v>0</v>
      </c>
      <c r="AE174" s="43">
        <f t="shared" si="406"/>
        <v>0</v>
      </c>
      <c r="AF174" s="43">
        <f t="shared" si="406"/>
        <v>0</v>
      </c>
      <c r="AG174" s="43">
        <f t="shared" si="406"/>
        <v>0</v>
      </c>
      <c r="AH174" s="43">
        <f t="shared" si="406"/>
        <v>0</v>
      </c>
      <c r="AI174" s="43">
        <f t="shared" si="406"/>
        <v>0</v>
      </c>
      <c r="AJ174" s="43">
        <f t="shared" si="406"/>
        <v>0</v>
      </c>
      <c r="AK174" s="43">
        <f t="shared" si="406"/>
        <v>0</v>
      </c>
      <c r="AL174" s="43">
        <f t="shared" si="406"/>
        <v>0</v>
      </c>
      <c r="AM174" s="43">
        <f t="shared" si="406"/>
        <v>0</v>
      </c>
      <c r="AN174" s="43">
        <f t="shared" si="406"/>
        <v>0</v>
      </c>
      <c r="AO174" s="43">
        <f t="shared" si="406"/>
        <v>0</v>
      </c>
      <c r="AP174" s="43">
        <f t="shared" si="406"/>
        <v>0</v>
      </c>
      <c r="AQ174" s="43">
        <f t="shared" si="406"/>
        <v>0</v>
      </c>
      <c r="AR174" s="43">
        <f t="shared" si="406"/>
        <v>0</v>
      </c>
      <c r="AS174" s="43">
        <f t="shared" si="406"/>
        <v>0</v>
      </c>
      <c r="AT174" s="43">
        <f t="shared" si="406"/>
        <v>0</v>
      </c>
      <c r="AU174" s="43">
        <f t="shared" si="406"/>
        <v>0</v>
      </c>
      <c r="AV174" s="43">
        <f t="shared" si="406"/>
        <v>0</v>
      </c>
      <c r="AW174" s="43">
        <f t="shared" si="406"/>
        <v>0</v>
      </c>
      <c r="AX174" s="43">
        <f t="shared" si="406"/>
        <v>0</v>
      </c>
      <c r="AY174" s="482"/>
      <c r="AZ174" t="str">
        <f t="shared" si="358"/>
        <v>Inequalities</v>
      </c>
      <c r="BA174" s="43">
        <f t="shared" ref="BA174:BW174" si="407">BA22*BA$2</f>
        <v>0</v>
      </c>
      <c r="BB174" s="43">
        <f t="shared" si="407"/>
        <v>0</v>
      </c>
      <c r="BC174" s="43">
        <f t="shared" si="407"/>
        <v>0</v>
      </c>
      <c r="BD174" s="43">
        <f t="shared" si="407"/>
        <v>0</v>
      </c>
      <c r="BE174" s="43">
        <f t="shared" si="407"/>
        <v>0</v>
      </c>
      <c r="BF174" s="43">
        <f t="shared" si="407"/>
        <v>0</v>
      </c>
      <c r="BG174" s="43">
        <f t="shared" si="407"/>
        <v>0</v>
      </c>
      <c r="BH174" s="43">
        <f t="shared" si="407"/>
        <v>0</v>
      </c>
      <c r="BI174" s="43">
        <f t="shared" si="407"/>
        <v>0</v>
      </c>
      <c r="BJ174" s="43">
        <f t="shared" si="407"/>
        <v>0</v>
      </c>
      <c r="BK174" s="43">
        <f t="shared" si="407"/>
        <v>0</v>
      </c>
      <c r="BL174" s="43">
        <f t="shared" si="407"/>
        <v>0</v>
      </c>
      <c r="BM174" s="43">
        <f t="shared" si="407"/>
        <v>0</v>
      </c>
      <c r="BN174" s="43">
        <f t="shared" si="407"/>
        <v>0</v>
      </c>
      <c r="BO174" s="43">
        <f t="shared" si="407"/>
        <v>0</v>
      </c>
      <c r="BP174" s="43">
        <f t="shared" si="407"/>
        <v>0</v>
      </c>
      <c r="BQ174" s="43">
        <f t="shared" si="407"/>
        <v>0</v>
      </c>
      <c r="BR174" s="43">
        <f t="shared" si="407"/>
        <v>0</v>
      </c>
      <c r="BS174" s="43">
        <f t="shared" si="407"/>
        <v>0</v>
      </c>
      <c r="BT174" s="43">
        <f t="shared" si="407"/>
        <v>0</v>
      </c>
      <c r="BU174" s="43">
        <f t="shared" si="407"/>
        <v>0</v>
      </c>
      <c r="BV174" s="43">
        <f t="shared" si="407"/>
        <v>0</v>
      </c>
      <c r="BW174" s="43">
        <f t="shared" si="407"/>
        <v>0</v>
      </c>
      <c r="BX174" s="482"/>
      <c r="BY174" t="str">
        <f t="shared" si="360"/>
        <v>Inequalities</v>
      </c>
      <c r="BZ174" s="43">
        <f t="shared" ref="BZ174:CV174" si="408">BZ22*BZ$2</f>
        <v>0</v>
      </c>
      <c r="CA174" s="43">
        <f t="shared" si="408"/>
        <v>0</v>
      </c>
      <c r="CB174" s="43">
        <f t="shared" si="408"/>
        <v>0</v>
      </c>
      <c r="CC174" s="43">
        <f t="shared" si="408"/>
        <v>0</v>
      </c>
      <c r="CD174" s="43">
        <f t="shared" si="408"/>
        <v>0</v>
      </c>
      <c r="CE174" s="43">
        <f t="shared" si="408"/>
        <v>0</v>
      </c>
      <c r="CF174" s="43">
        <f t="shared" si="408"/>
        <v>0</v>
      </c>
      <c r="CG174" s="43">
        <f t="shared" si="408"/>
        <v>0</v>
      </c>
      <c r="CH174" s="43">
        <f t="shared" si="408"/>
        <v>0</v>
      </c>
      <c r="CI174" s="43">
        <f t="shared" si="408"/>
        <v>0</v>
      </c>
      <c r="CJ174" s="43">
        <f t="shared" si="408"/>
        <v>0</v>
      </c>
      <c r="CK174" s="43">
        <f t="shared" si="408"/>
        <v>0</v>
      </c>
      <c r="CL174" s="43">
        <f t="shared" si="408"/>
        <v>0</v>
      </c>
      <c r="CM174" s="43">
        <f t="shared" si="408"/>
        <v>0</v>
      </c>
      <c r="CN174" s="43">
        <f t="shared" si="408"/>
        <v>0</v>
      </c>
      <c r="CO174" s="43">
        <f t="shared" si="408"/>
        <v>0</v>
      </c>
      <c r="CP174" s="43">
        <f t="shared" si="408"/>
        <v>0</v>
      </c>
      <c r="CQ174" s="43">
        <f t="shared" si="408"/>
        <v>0</v>
      </c>
      <c r="CR174" s="43">
        <f t="shared" si="408"/>
        <v>0</v>
      </c>
      <c r="CS174" s="43">
        <f t="shared" si="408"/>
        <v>0</v>
      </c>
      <c r="CT174" s="43">
        <f t="shared" si="408"/>
        <v>0</v>
      </c>
      <c r="CU174" s="43">
        <f t="shared" si="408"/>
        <v>0</v>
      </c>
      <c r="CV174" s="43">
        <f t="shared" si="408"/>
        <v>0</v>
      </c>
      <c r="CW174" s="482"/>
      <c r="CX174" t="str">
        <f t="shared" si="362"/>
        <v>Inequalities</v>
      </c>
      <c r="CY174" s="43">
        <f t="shared" ref="CY174:DU174" si="409">CY22*CY$2</f>
        <v>0</v>
      </c>
      <c r="CZ174" s="43">
        <f t="shared" si="409"/>
        <v>0</v>
      </c>
      <c r="DA174" s="43">
        <f t="shared" si="409"/>
        <v>0</v>
      </c>
      <c r="DB174" s="43">
        <f t="shared" si="409"/>
        <v>0</v>
      </c>
      <c r="DC174" s="43">
        <f t="shared" si="409"/>
        <v>0</v>
      </c>
      <c r="DD174" s="43">
        <f t="shared" si="409"/>
        <v>0</v>
      </c>
      <c r="DE174" s="43">
        <f t="shared" si="409"/>
        <v>0</v>
      </c>
      <c r="DF174" s="43">
        <f t="shared" si="409"/>
        <v>0</v>
      </c>
      <c r="DG174" s="43">
        <f t="shared" si="409"/>
        <v>0</v>
      </c>
      <c r="DH174" s="43">
        <f t="shared" si="409"/>
        <v>0</v>
      </c>
      <c r="DI174" s="43">
        <f t="shared" si="409"/>
        <v>0</v>
      </c>
      <c r="DJ174" s="43">
        <f t="shared" si="409"/>
        <v>0</v>
      </c>
      <c r="DK174" s="43">
        <f t="shared" si="409"/>
        <v>0</v>
      </c>
      <c r="DL174" s="43">
        <f t="shared" si="409"/>
        <v>0</v>
      </c>
      <c r="DM174" s="43">
        <f t="shared" si="409"/>
        <v>0</v>
      </c>
      <c r="DN174" s="43">
        <f t="shared" si="409"/>
        <v>0</v>
      </c>
      <c r="DO174" s="43">
        <f t="shared" si="409"/>
        <v>0</v>
      </c>
      <c r="DP174" s="43">
        <f t="shared" si="409"/>
        <v>0</v>
      </c>
      <c r="DQ174" s="43">
        <f t="shared" si="409"/>
        <v>0</v>
      </c>
      <c r="DR174" s="43">
        <f t="shared" si="409"/>
        <v>0</v>
      </c>
      <c r="DS174" s="43">
        <f t="shared" si="409"/>
        <v>0</v>
      </c>
      <c r="DT174" s="43">
        <f t="shared" si="409"/>
        <v>0</v>
      </c>
      <c r="DU174" s="43">
        <f t="shared" si="409"/>
        <v>0</v>
      </c>
      <c r="DV174" s="482"/>
      <c r="DW174" s="110" t="s">
        <v>127</v>
      </c>
      <c r="DX174" s="88">
        <f>SUM(DX89:ET89)</f>
        <v>0</v>
      </c>
      <c r="DY174" s="88">
        <f t="shared" si="389"/>
        <v>0</v>
      </c>
      <c r="DZ174" s="88">
        <f>SUM(DX117:ET117)</f>
        <v>0</v>
      </c>
      <c r="EA174" s="88" t="str">
        <f>IF(DZ174&lt;&gt;0,DY174&amp;" / "&amp;DZ174,"")</f>
        <v/>
      </c>
      <c r="EB174" s="109" t="str">
        <f>IF(DZ174&lt;&gt;0,DY174/DZ174,"")</f>
        <v/>
      </c>
      <c r="EC174" s="114" t="str">
        <f>IF(IF(SUM(CY$2:DU$2)=1,INDEX(DX145:ET145,MATCH(1,CY$2:DU$2,0)),"-")&lt;&gt;0,IF(SUM(CY$2:DU$2)=1,INDEX(DX145:ET145,MATCH(1,CY$2:DU$2,0)),"-"),"")</f>
        <v/>
      </c>
      <c r="FA174" s="477" t="str">
        <f>IF(INPUT!V4&lt;&gt;"",INDEX(EY3:EY25,MATCH(INPUT!V4,EX3:EX25,),0),"")</f>
        <v/>
      </c>
      <c r="FB174" s="478"/>
      <c r="FC174" s="478"/>
      <c r="FD174" s="478"/>
      <c r="FE174" s="478"/>
      <c r="FF174" s="478"/>
      <c r="FG174" s="479"/>
    </row>
    <row r="175" spans="2:163" x14ac:dyDescent="0.45">
      <c r="B175" t="str">
        <f t="shared" si="268"/>
        <v>PSAT Rest</v>
      </c>
      <c r="C175" s="43">
        <f t="shared" ref="C175:Y175" si="410">C91*C$2</f>
        <v>27</v>
      </c>
      <c r="D175" s="43">
        <f t="shared" si="410"/>
        <v>0</v>
      </c>
      <c r="E175" s="43">
        <f t="shared" si="410"/>
        <v>0</v>
      </c>
      <c r="F175" s="43">
        <f t="shared" si="410"/>
        <v>0</v>
      </c>
      <c r="G175" s="43">
        <f t="shared" si="410"/>
        <v>0</v>
      </c>
      <c r="H175" s="43">
        <f t="shared" si="410"/>
        <v>0</v>
      </c>
      <c r="I175" s="43">
        <f t="shared" si="410"/>
        <v>0</v>
      </c>
      <c r="J175" s="43">
        <f t="shared" si="410"/>
        <v>0</v>
      </c>
      <c r="K175" s="43">
        <f t="shared" si="410"/>
        <v>0</v>
      </c>
      <c r="L175" s="43">
        <f t="shared" si="410"/>
        <v>0</v>
      </c>
      <c r="M175" s="43">
        <f t="shared" si="410"/>
        <v>0</v>
      </c>
      <c r="N175" s="43">
        <f t="shared" si="410"/>
        <v>0</v>
      </c>
      <c r="O175" s="43">
        <f t="shared" si="410"/>
        <v>0</v>
      </c>
      <c r="P175" s="43">
        <f t="shared" si="410"/>
        <v>0</v>
      </c>
      <c r="Q175" s="43">
        <f t="shared" si="410"/>
        <v>0</v>
      </c>
      <c r="R175" s="43">
        <f t="shared" si="410"/>
        <v>0</v>
      </c>
      <c r="S175" s="43">
        <f t="shared" si="410"/>
        <v>0</v>
      </c>
      <c r="T175" s="43">
        <f t="shared" si="410"/>
        <v>0</v>
      </c>
      <c r="U175" s="43">
        <f t="shared" si="410"/>
        <v>0</v>
      </c>
      <c r="V175" s="43">
        <f t="shared" si="410"/>
        <v>0</v>
      </c>
      <c r="W175" s="43">
        <f t="shared" si="410"/>
        <v>0</v>
      </c>
      <c r="X175" s="43">
        <f t="shared" si="410"/>
        <v>0</v>
      </c>
      <c r="Y175" s="43">
        <f t="shared" si="410"/>
        <v>0</v>
      </c>
      <c r="AB175" s="28">
        <v>1</v>
      </c>
      <c r="AC175" s="28">
        <v>2</v>
      </c>
      <c r="AD175" s="28">
        <v>3</v>
      </c>
      <c r="AE175" s="28">
        <v>4</v>
      </c>
      <c r="AF175" s="28">
        <v>5</v>
      </c>
      <c r="AG175" s="28">
        <v>6</v>
      </c>
      <c r="AH175" s="28">
        <v>7</v>
      </c>
      <c r="AI175" s="28">
        <v>8</v>
      </c>
      <c r="AJ175" s="28">
        <v>9</v>
      </c>
      <c r="AK175" s="28">
        <v>10</v>
      </c>
      <c r="AL175" s="28">
        <v>11</v>
      </c>
      <c r="AM175" s="28">
        <v>12</v>
      </c>
      <c r="AN175" s="28">
        <v>13</v>
      </c>
      <c r="AO175" s="28">
        <v>14</v>
      </c>
      <c r="AP175" s="28">
        <v>15</v>
      </c>
      <c r="AQ175" s="28">
        <v>16</v>
      </c>
      <c r="AR175" s="28">
        <v>17</v>
      </c>
      <c r="AS175" s="28">
        <v>18</v>
      </c>
      <c r="AT175" s="28">
        <v>19</v>
      </c>
      <c r="AU175" s="28">
        <v>20</v>
      </c>
      <c r="AV175" s="28">
        <v>21</v>
      </c>
      <c r="AW175" s="28">
        <v>22</v>
      </c>
      <c r="AX175" s="28">
        <v>23</v>
      </c>
      <c r="AY175" s="482"/>
      <c r="AZ175" t="str">
        <f t="shared" si="358"/>
        <v>Creating Figures</v>
      </c>
      <c r="BA175" s="43">
        <f t="shared" ref="BA175:BW175" si="411">BA23*BA$2</f>
        <v>0</v>
      </c>
      <c r="BB175" s="43">
        <f t="shared" si="411"/>
        <v>0</v>
      </c>
      <c r="BC175" s="43">
        <f t="shared" si="411"/>
        <v>0</v>
      </c>
      <c r="BD175" s="43">
        <f t="shared" si="411"/>
        <v>0</v>
      </c>
      <c r="BE175" s="43">
        <f t="shared" si="411"/>
        <v>0</v>
      </c>
      <c r="BF175" s="43">
        <f t="shared" si="411"/>
        <v>0</v>
      </c>
      <c r="BG175" s="43">
        <f t="shared" si="411"/>
        <v>0</v>
      </c>
      <c r="BH175" s="43">
        <f t="shared" si="411"/>
        <v>0</v>
      </c>
      <c r="BI175" s="43">
        <f t="shared" si="411"/>
        <v>0</v>
      </c>
      <c r="BJ175" s="43">
        <f t="shared" si="411"/>
        <v>0</v>
      </c>
      <c r="BK175" s="43">
        <f t="shared" si="411"/>
        <v>0</v>
      </c>
      <c r="BL175" s="43">
        <f t="shared" si="411"/>
        <v>0</v>
      </c>
      <c r="BM175" s="43">
        <f t="shared" si="411"/>
        <v>0</v>
      </c>
      <c r="BN175" s="43">
        <f t="shared" si="411"/>
        <v>0</v>
      </c>
      <c r="BO175" s="43">
        <f t="shared" si="411"/>
        <v>0</v>
      </c>
      <c r="BP175" s="43">
        <f t="shared" si="411"/>
        <v>0</v>
      </c>
      <c r="BQ175" s="43">
        <f t="shared" si="411"/>
        <v>0</v>
      </c>
      <c r="BR175" s="43">
        <f t="shared" si="411"/>
        <v>0</v>
      </c>
      <c r="BS175" s="43">
        <f t="shared" si="411"/>
        <v>0</v>
      </c>
      <c r="BT175" s="43">
        <f t="shared" si="411"/>
        <v>0</v>
      </c>
      <c r="BU175" s="43">
        <f t="shared" si="411"/>
        <v>0</v>
      </c>
      <c r="BV175" s="43">
        <f t="shared" si="411"/>
        <v>0</v>
      </c>
      <c r="BW175" s="43">
        <f t="shared" si="411"/>
        <v>0</v>
      </c>
      <c r="BX175" s="482"/>
      <c r="BY175" t="str">
        <f t="shared" si="360"/>
        <v>Creating Figures</v>
      </c>
      <c r="BZ175" s="43">
        <f t="shared" ref="BZ175:CV175" si="412">BZ23*BZ$2</f>
        <v>0</v>
      </c>
      <c r="CA175" s="43">
        <f t="shared" si="412"/>
        <v>0</v>
      </c>
      <c r="CB175" s="43">
        <f t="shared" si="412"/>
        <v>0</v>
      </c>
      <c r="CC175" s="43">
        <f t="shared" si="412"/>
        <v>0</v>
      </c>
      <c r="CD175" s="43">
        <f t="shared" si="412"/>
        <v>0</v>
      </c>
      <c r="CE175" s="43">
        <f t="shared" si="412"/>
        <v>0</v>
      </c>
      <c r="CF175" s="43">
        <f t="shared" si="412"/>
        <v>0</v>
      </c>
      <c r="CG175" s="43">
        <f t="shared" si="412"/>
        <v>0</v>
      </c>
      <c r="CH175" s="43">
        <f t="shared" si="412"/>
        <v>0</v>
      </c>
      <c r="CI175" s="43">
        <f t="shared" si="412"/>
        <v>0</v>
      </c>
      <c r="CJ175" s="43">
        <f t="shared" si="412"/>
        <v>0</v>
      </c>
      <c r="CK175" s="43">
        <f t="shared" si="412"/>
        <v>0</v>
      </c>
      <c r="CL175" s="43">
        <f t="shared" si="412"/>
        <v>0</v>
      </c>
      <c r="CM175" s="43">
        <f t="shared" si="412"/>
        <v>0</v>
      </c>
      <c r="CN175" s="43">
        <f t="shared" si="412"/>
        <v>0</v>
      </c>
      <c r="CO175" s="43">
        <f t="shared" si="412"/>
        <v>0</v>
      </c>
      <c r="CP175" s="43">
        <f t="shared" si="412"/>
        <v>0</v>
      </c>
      <c r="CQ175" s="43">
        <f t="shared" si="412"/>
        <v>0</v>
      </c>
      <c r="CR175" s="43">
        <f t="shared" si="412"/>
        <v>0</v>
      </c>
      <c r="CS175" s="43">
        <f t="shared" si="412"/>
        <v>0</v>
      </c>
      <c r="CT175" s="43">
        <f t="shared" si="412"/>
        <v>0</v>
      </c>
      <c r="CU175" s="43">
        <f t="shared" si="412"/>
        <v>0</v>
      </c>
      <c r="CV175" s="43">
        <f t="shared" si="412"/>
        <v>0</v>
      </c>
      <c r="CW175" s="482"/>
      <c r="CX175" t="str">
        <f t="shared" si="362"/>
        <v>Creating Figures</v>
      </c>
      <c r="CY175" s="43">
        <f t="shared" ref="CY175:DU175" si="413">CY23*CY$2</f>
        <v>0</v>
      </c>
      <c r="CZ175" s="43">
        <f t="shared" si="413"/>
        <v>0</v>
      </c>
      <c r="DA175" s="43">
        <f t="shared" si="413"/>
        <v>0</v>
      </c>
      <c r="DB175" s="43">
        <f t="shared" si="413"/>
        <v>0</v>
      </c>
      <c r="DC175" s="43">
        <f t="shared" si="413"/>
        <v>0</v>
      </c>
      <c r="DD175" s="43">
        <f t="shared" si="413"/>
        <v>0</v>
      </c>
      <c r="DE175" s="43">
        <f t="shared" si="413"/>
        <v>0</v>
      </c>
      <c r="DF175" s="43">
        <f t="shared" si="413"/>
        <v>0</v>
      </c>
      <c r="DG175" s="43">
        <f t="shared" si="413"/>
        <v>0</v>
      </c>
      <c r="DH175" s="43">
        <f t="shared" si="413"/>
        <v>0</v>
      </c>
      <c r="DI175" s="43">
        <f t="shared" si="413"/>
        <v>0</v>
      </c>
      <c r="DJ175" s="43">
        <f t="shared" si="413"/>
        <v>0</v>
      </c>
      <c r="DK175" s="43">
        <f t="shared" si="413"/>
        <v>0</v>
      </c>
      <c r="DL175" s="43">
        <f t="shared" si="413"/>
        <v>0</v>
      </c>
      <c r="DM175" s="43">
        <f t="shared" si="413"/>
        <v>0</v>
      </c>
      <c r="DN175" s="43">
        <f t="shared" si="413"/>
        <v>0</v>
      </c>
      <c r="DO175" s="43">
        <f t="shared" si="413"/>
        <v>0</v>
      </c>
      <c r="DP175" s="43">
        <f t="shared" si="413"/>
        <v>0</v>
      </c>
      <c r="DQ175" s="43">
        <f t="shared" si="413"/>
        <v>0</v>
      </c>
      <c r="DR175" s="43">
        <f t="shared" si="413"/>
        <v>0</v>
      </c>
      <c r="DS175" s="43">
        <f t="shared" si="413"/>
        <v>0</v>
      </c>
      <c r="DT175" s="43">
        <f t="shared" si="413"/>
        <v>0</v>
      </c>
      <c r="DU175" s="43">
        <f t="shared" si="413"/>
        <v>0</v>
      </c>
      <c r="DV175" s="482"/>
      <c r="DW175" s="334" t="s">
        <v>139</v>
      </c>
      <c r="DX175" s="25">
        <f>SUM(DX91:ET91)</f>
        <v>0</v>
      </c>
      <c r="DY175" s="25">
        <f t="shared" si="389"/>
        <v>0</v>
      </c>
      <c r="DZ175" s="25">
        <f>SUM(DX119:ET119)</f>
        <v>0</v>
      </c>
      <c r="EA175" s="25" t="str">
        <f>IF(DZ175&lt;&gt;0,DY175&amp;" / "&amp;DZ175,"")</f>
        <v/>
      </c>
      <c r="EB175" s="108" t="str">
        <f>IF(DZ175&lt;&gt;0,DY175/DZ175,"")</f>
        <v/>
      </c>
      <c r="EC175" s="115" t="str">
        <f>IF(IF(SUM(CY$2:DU$2)=1,INDEX(DX147:ET147,MATCH(1,CY$2:DU$2,0)),"-")&lt;&gt;0,IF(SUM(CY$2:DU$2)=1,INDEX(DX147:ET147,MATCH(1,CY$2:DU$2,0)),"-"),"")</f>
        <v/>
      </c>
      <c r="FA175" s="30"/>
      <c r="FB175" s="458" t="s">
        <v>240</v>
      </c>
      <c r="FC175" s="459"/>
      <c r="FD175" s="460"/>
      <c r="FE175" s="480" t="s">
        <v>242</v>
      </c>
      <c r="FF175" s="481"/>
      <c r="FG175" s="30" t="s">
        <v>254</v>
      </c>
    </row>
    <row r="176" spans="2:163" x14ac:dyDescent="0.45">
      <c r="B176" t="str">
        <f t="shared" si="268"/>
        <v>ACT First 10</v>
      </c>
      <c r="C176" s="43">
        <f t="shared" ref="C176:Y176" si="414">C92*C$2</f>
        <v>0</v>
      </c>
      <c r="D176" s="43">
        <f t="shared" si="414"/>
        <v>0</v>
      </c>
      <c r="E176" s="43">
        <f t="shared" si="414"/>
        <v>0</v>
      </c>
      <c r="F176" s="43">
        <f t="shared" si="414"/>
        <v>0</v>
      </c>
      <c r="G176" s="43">
        <f t="shared" si="414"/>
        <v>0</v>
      </c>
      <c r="H176" s="43">
        <f t="shared" si="414"/>
        <v>0</v>
      </c>
      <c r="I176" s="43">
        <f t="shared" si="414"/>
        <v>0</v>
      </c>
      <c r="J176" s="43">
        <f t="shared" si="414"/>
        <v>0</v>
      </c>
      <c r="K176" s="43">
        <f t="shared" si="414"/>
        <v>0</v>
      </c>
      <c r="L176" s="43">
        <f t="shared" si="414"/>
        <v>0</v>
      </c>
      <c r="M176" s="43">
        <f t="shared" si="414"/>
        <v>0</v>
      </c>
      <c r="N176" s="43">
        <f t="shared" si="414"/>
        <v>0</v>
      </c>
      <c r="O176" s="43">
        <f t="shared" si="414"/>
        <v>0</v>
      </c>
      <c r="P176" s="43">
        <f t="shared" si="414"/>
        <v>0</v>
      </c>
      <c r="Q176" s="43">
        <f t="shared" si="414"/>
        <v>0</v>
      </c>
      <c r="R176" s="43">
        <f t="shared" si="414"/>
        <v>0</v>
      </c>
      <c r="S176" s="43">
        <f t="shared" si="414"/>
        <v>0</v>
      </c>
      <c r="T176" s="43">
        <f t="shared" si="414"/>
        <v>0</v>
      </c>
      <c r="U176" s="43">
        <f t="shared" si="414"/>
        <v>0</v>
      </c>
      <c r="V176" s="43">
        <f t="shared" si="414"/>
        <v>0</v>
      </c>
      <c r="W176" s="43">
        <f t="shared" si="414"/>
        <v>0</v>
      </c>
      <c r="X176" s="43">
        <f t="shared" si="414"/>
        <v>0</v>
      </c>
      <c r="Y176" s="43">
        <f t="shared" si="414"/>
        <v>0</v>
      </c>
      <c r="AA176" t="str">
        <f t="shared" ref="AA176:AA206" si="415">AA12</f>
        <v>Grammar</v>
      </c>
      <c r="AB176" s="102">
        <f>WRITE!AO5</f>
        <v>0</v>
      </c>
      <c r="AC176" s="102">
        <f>WRITE!AO81</f>
        <v>0</v>
      </c>
      <c r="AD176" s="102">
        <f>WRITE!AO157</f>
        <v>0</v>
      </c>
      <c r="AE176" s="102">
        <f>WRITE!AO233</f>
        <v>0</v>
      </c>
      <c r="AF176" s="102">
        <f>WRITE!AO309</f>
        <v>0</v>
      </c>
      <c r="AG176" s="102">
        <f>WRITE!AO385</f>
        <v>0</v>
      </c>
      <c r="AH176" s="102">
        <f>WRITE!AO461</f>
        <v>0</v>
      </c>
      <c r="AI176" s="102">
        <f>WRITE!AO537</f>
        <v>0</v>
      </c>
      <c r="AJ176" s="102">
        <f>WRITE!AO613</f>
        <v>0</v>
      </c>
      <c r="AK176" s="102">
        <f>WRITE!AO689</f>
        <v>0</v>
      </c>
      <c r="AL176" s="102">
        <f>WRITE!AO765</f>
        <v>0</v>
      </c>
      <c r="AM176" s="102">
        <f>WRITE!AO841</f>
        <v>0</v>
      </c>
      <c r="AN176" s="102">
        <f>WRITE!AO917</f>
        <v>0</v>
      </c>
      <c r="AO176" s="102">
        <f>WRITE!AO993</f>
        <v>0</v>
      </c>
      <c r="AP176" s="102">
        <f>WRITE!AO1069</f>
        <v>0</v>
      </c>
      <c r="AQ176" s="102">
        <f>WRITE!AO1145</f>
        <v>0</v>
      </c>
      <c r="AR176" s="102">
        <f>WRITE!AO1221</f>
        <v>0</v>
      </c>
      <c r="AS176" s="102">
        <f>WRITE!AO1297</f>
        <v>0</v>
      </c>
      <c r="AT176" s="102">
        <f>WRITE!AO1373</f>
        <v>0</v>
      </c>
      <c r="AU176" s="102">
        <f>WRITE!AO1449</f>
        <v>0</v>
      </c>
      <c r="AV176" s="102">
        <f>WRITE!AO1525</f>
        <v>0</v>
      </c>
      <c r="AW176" s="102">
        <f>WRITE!AO1601</f>
        <v>0</v>
      </c>
      <c r="AX176" s="102">
        <f>WRITE!AO1677</f>
        <v>0</v>
      </c>
      <c r="AY176" s="482"/>
      <c r="AZ176" t="str">
        <f t="shared" si="358"/>
        <v>Given Figure</v>
      </c>
      <c r="BA176" s="43">
        <f t="shared" ref="BA176:BW176" si="416">BA24*BA$2</f>
        <v>0</v>
      </c>
      <c r="BB176" s="43">
        <f t="shared" si="416"/>
        <v>0</v>
      </c>
      <c r="BC176" s="43">
        <f t="shared" si="416"/>
        <v>0</v>
      </c>
      <c r="BD176" s="43">
        <f t="shared" si="416"/>
        <v>0</v>
      </c>
      <c r="BE176" s="43">
        <f t="shared" si="416"/>
        <v>0</v>
      </c>
      <c r="BF176" s="43">
        <f t="shared" si="416"/>
        <v>0</v>
      </c>
      <c r="BG176" s="43">
        <f t="shared" si="416"/>
        <v>0</v>
      </c>
      <c r="BH176" s="43">
        <f t="shared" si="416"/>
        <v>0</v>
      </c>
      <c r="BI176" s="43">
        <f t="shared" si="416"/>
        <v>0</v>
      </c>
      <c r="BJ176" s="43">
        <f t="shared" si="416"/>
        <v>0</v>
      </c>
      <c r="BK176" s="43">
        <f t="shared" si="416"/>
        <v>0</v>
      </c>
      <c r="BL176" s="43">
        <f t="shared" si="416"/>
        <v>0</v>
      </c>
      <c r="BM176" s="43">
        <f t="shared" si="416"/>
        <v>0</v>
      </c>
      <c r="BN176" s="43">
        <f t="shared" si="416"/>
        <v>0</v>
      </c>
      <c r="BO176" s="43">
        <f t="shared" si="416"/>
        <v>0</v>
      </c>
      <c r="BP176" s="43">
        <f t="shared" si="416"/>
        <v>0</v>
      </c>
      <c r="BQ176" s="43">
        <f t="shared" si="416"/>
        <v>0</v>
      </c>
      <c r="BR176" s="43">
        <f t="shared" si="416"/>
        <v>0</v>
      </c>
      <c r="BS176" s="43">
        <f t="shared" si="416"/>
        <v>0</v>
      </c>
      <c r="BT176" s="43">
        <f t="shared" si="416"/>
        <v>0</v>
      </c>
      <c r="BU176" s="43">
        <f t="shared" si="416"/>
        <v>0</v>
      </c>
      <c r="BV176" s="43">
        <f t="shared" si="416"/>
        <v>0</v>
      </c>
      <c r="BW176" s="43">
        <f t="shared" si="416"/>
        <v>0</v>
      </c>
      <c r="BX176" s="482"/>
      <c r="BY176" t="str">
        <f t="shared" si="360"/>
        <v>Given Figure</v>
      </c>
      <c r="BZ176" s="43">
        <f t="shared" ref="BZ176:CV176" si="417">BZ24*BZ$2</f>
        <v>0</v>
      </c>
      <c r="CA176" s="43">
        <f t="shared" si="417"/>
        <v>0</v>
      </c>
      <c r="CB176" s="43">
        <f t="shared" si="417"/>
        <v>0</v>
      </c>
      <c r="CC176" s="43">
        <f t="shared" si="417"/>
        <v>0</v>
      </c>
      <c r="CD176" s="43">
        <f t="shared" si="417"/>
        <v>0</v>
      </c>
      <c r="CE176" s="43">
        <f t="shared" si="417"/>
        <v>0</v>
      </c>
      <c r="CF176" s="43">
        <f t="shared" si="417"/>
        <v>0</v>
      </c>
      <c r="CG176" s="43">
        <f t="shared" si="417"/>
        <v>0</v>
      </c>
      <c r="CH176" s="43">
        <f t="shared" si="417"/>
        <v>0</v>
      </c>
      <c r="CI176" s="43">
        <f t="shared" si="417"/>
        <v>0</v>
      </c>
      <c r="CJ176" s="43">
        <f t="shared" si="417"/>
        <v>0</v>
      </c>
      <c r="CK176" s="43">
        <f t="shared" si="417"/>
        <v>0</v>
      </c>
      <c r="CL176" s="43">
        <f t="shared" si="417"/>
        <v>0</v>
      </c>
      <c r="CM176" s="43">
        <f t="shared" si="417"/>
        <v>0</v>
      </c>
      <c r="CN176" s="43">
        <f t="shared" si="417"/>
        <v>0</v>
      </c>
      <c r="CO176" s="43">
        <f t="shared" si="417"/>
        <v>0</v>
      </c>
      <c r="CP176" s="43">
        <f t="shared" si="417"/>
        <v>0</v>
      </c>
      <c r="CQ176" s="43">
        <f t="shared" si="417"/>
        <v>0</v>
      </c>
      <c r="CR176" s="43">
        <f t="shared" si="417"/>
        <v>0</v>
      </c>
      <c r="CS176" s="43">
        <f t="shared" si="417"/>
        <v>0</v>
      </c>
      <c r="CT176" s="43">
        <f t="shared" si="417"/>
        <v>0</v>
      </c>
      <c r="CU176" s="43">
        <f t="shared" si="417"/>
        <v>0</v>
      </c>
      <c r="CV176" s="43">
        <f t="shared" si="417"/>
        <v>0</v>
      </c>
      <c r="CW176" s="482"/>
      <c r="CX176" t="str">
        <f t="shared" si="362"/>
        <v>Given Figure</v>
      </c>
      <c r="CY176" s="43">
        <f t="shared" ref="CY176:DU176" si="418">CY24*CY$2</f>
        <v>0</v>
      </c>
      <c r="CZ176" s="43">
        <f t="shared" si="418"/>
        <v>0</v>
      </c>
      <c r="DA176" s="43">
        <f t="shared" si="418"/>
        <v>0</v>
      </c>
      <c r="DB176" s="43">
        <f t="shared" si="418"/>
        <v>0</v>
      </c>
      <c r="DC176" s="43">
        <f t="shared" si="418"/>
        <v>0</v>
      </c>
      <c r="DD176" s="43">
        <f t="shared" si="418"/>
        <v>0</v>
      </c>
      <c r="DE176" s="43">
        <f t="shared" si="418"/>
        <v>0</v>
      </c>
      <c r="DF176" s="43">
        <f t="shared" si="418"/>
        <v>0</v>
      </c>
      <c r="DG176" s="43">
        <f t="shared" si="418"/>
        <v>0</v>
      </c>
      <c r="DH176" s="43">
        <f t="shared" si="418"/>
        <v>0</v>
      </c>
      <c r="DI176" s="43">
        <f t="shared" si="418"/>
        <v>0</v>
      </c>
      <c r="DJ176" s="43">
        <f t="shared" si="418"/>
        <v>0</v>
      </c>
      <c r="DK176" s="43">
        <f t="shared" si="418"/>
        <v>0</v>
      </c>
      <c r="DL176" s="43">
        <f t="shared" si="418"/>
        <v>0</v>
      </c>
      <c r="DM176" s="43">
        <f t="shared" si="418"/>
        <v>0</v>
      </c>
      <c r="DN176" s="43">
        <f t="shared" si="418"/>
        <v>0</v>
      </c>
      <c r="DO176" s="43">
        <f t="shared" si="418"/>
        <v>0</v>
      </c>
      <c r="DP176" s="43">
        <f t="shared" si="418"/>
        <v>0</v>
      </c>
      <c r="DQ176" s="43">
        <f t="shared" si="418"/>
        <v>0</v>
      </c>
      <c r="DR176" s="43">
        <f t="shared" si="418"/>
        <v>0</v>
      </c>
      <c r="DS176" s="43">
        <f t="shared" si="418"/>
        <v>0</v>
      </c>
      <c r="DT176" s="43">
        <f t="shared" si="418"/>
        <v>0</v>
      </c>
      <c r="DU176" s="43">
        <f t="shared" si="418"/>
        <v>0</v>
      </c>
      <c r="DV176" s="482"/>
      <c r="DW176" s="334" t="s">
        <v>138</v>
      </c>
      <c r="DX176" s="25">
        <f>SUM(DX90:ET90)</f>
        <v>0</v>
      </c>
      <c r="DY176" s="25">
        <f t="shared" si="389"/>
        <v>0</v>
      </c>
      <c r="DZ176" s="25">
        <f>SUM(DX118:ET118)</f>
        <v>0</v>
      </c>
      <c r="EA176" s="25" t="str">
        <f>IF(DZ176&lt;&gt;0,DY176&amp;" / "&amp;DZ176,"")</f>
        <v/>
      </c>
      <c r="EB176" s="108" t="str">
        <f>IF(DZ176&lt;&gt;0,DY176/DZ176,"")</f>
        <v/>
      </c>
      <c r="EC176" s="115" t="str">
        <f>IF(IF(SUM(CY$2:DU$2)=1,INDEX(DX146:ET146,MATCH(1,CY$2:DU$2,0)),"-")&lt;&gt;0,IF(SUM(CY$2:DU$2)=1,INDEX(DX146:ET146,MATCH(1,CY$2:DU$2,0)),"-"),"")</f>
        <v/>
      </c>
      <c r="FA176" s="75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5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5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26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1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4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76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268"/>
        <v>ACT Last 10</v>
      </c>
      <c r="C177" s="43">
        <f t="shared" ref="C177:Y177" si="419">C93*C$2</f>
        <v>0</v>
      </c>
      <c r="D177" s="43">
        <f t="shared" si="419"/>
        <v>0</v>
      </c>
      <c r="E177" s="43">
        <f t="shared" si="419"/>
        <v>0</v>
      </c>
      <c r="F177" s="43">
        <f t="shared" si="419"/>
        <v>0</v>
      </c>
      <c r="G177" s="43">
        <f t="shared" si="419"/>
        <v>0</v>
      </c>
      <c r="H177" s="43">
        <f t="shared" si="419"/>
        <v>0</v>
      </c>
      <c r="I177" s="43">
        <f t="shared" si="419"/>
        <v>0</v>
      </c>
      <c r="J177" s="43">
        <f t="shared" si="419"/>
        <v>0</v>
      </c>
      <c r="K177" s="43">
        <f t="shared" si="419"/>
        <v>0</v>
      </c>
      <c r="L177" s="43">
        <f t="shared" si="419"/>
        <v>0</v>
      </c>
      <c r="M177" s="43">
        <f t="shared" si="419"/>
        <v>0</v>
      </c>
      <c r="N177" s="43">
        <f t="shared" si="419"/>
        <v>0</v>
      </c>
      <c r="O177" s="43">
        <f t="shared" si="419"/>
        <v>0</v>
      </c>
      <c r="P177" s="43">
        <f t="shared" si="419"/>
        <v>0</v>
      </c>
      <c r="Q177" s="43">
        <f t="shared" si="419"/>
        <v>0</v>
      </c>
      <c r="R177" s="43">
        <f t="shared" si="419"/>
        <v>0</v>
      </c>
      <c r="S177" s="43">
        <f t="shared" si="419"/>
        <v>0</v>
      </c>
      <c r="T177" s="43">
        <f t="shared" si="419"/>
        <v>0</v>
      </c>
      <c r="U177" s="43">
        <f t="shared" si="419"/>
        <v>0</v>
      </c>
      <c r="V177" s="43">
        <f t="shared" si="419"/>
        <v>0</v>
      </c>
      <c r="W177" s="43">
        <f t="shared" si="419"/>
        <v>0</v>
      </c>
      <c r="X177" s="43">
        <f t="shared" si="419"/>
        <v>0</v>
      </c>
      <c r="Y177" s="43">
        <f t="shared" si="419"/>
        <v>0</v>
      </c>
      <c r="AA177" t="str">
        <f t="shared" si="415"/>
        <v>Choosing the Modifier</v>
      </c>
      <c r="AB177" s="102">
        <f>WRITE!AP5</f>
        <v>0</v>
      </c>
      <c r="AC177" s="102">
        <f>WRITE!AP81</f>
        <v>0</v>
      </c>
      <c r="AD177" s="102">
        <f>WRITE!AP157</f>
        <v>0</v>
      </c>
      <c r="AE177" s="102">
        <f>WRITE!AP233</f>
        <v>0</v>
      </c>
      <c r="AF177" s="102">
        <f>WRITE!AP309</f>
        <v>0</v>
      </c>
      <c r="AG177" s="102">
        <f>WRITE!AP385</f>
        <v>0</v>
      </c>
      <c r="AH177" s="102">
        <f>WRITE!AP461</f>
        <v>0</v>
      </c>
      <c r="AI177" s="102">
        <f>WRITE!AP537</f>
        <v>0</v>
      </c>
      <c r="AJ177" s="102">
        <f>WRITE!AP613</f>
        <v>0</v>
      </c>
      <c r="AK177" s="102">
        <f>WRITE!AP689</f>
        <v>0</v>
      </c>
      <c r="AL177" s="102">
        <f>WRITE!AP765</f>
        <v>0</v>
      </c>
      <c r="AM177" s="102">
        <f>WRITE!AP841</f>
        <v>0</v>
      </c>
      <c r="AN177" s="102">
        <f>WRITE!AP917</f>
        <v>0</v>
      </c>
      <c r="AO177" s="102">
        <f>WRITE!AP993</f>
        <v>0</v>
      </c>
      <c r="AP177" s="102">
        <f>WRITE!AP1069</f>
        <v>0</v>
      </c>
      <c r="AQ177" s="102">
        <f>WRITE!AP1145</f>
        <v>0</v>
      </c>
      <c r="AR177" s="102">
        <f>WRITE!AP1221</f>
        <v>0</v>
      </c>
      <c r="AS177" s="102">
        <f>WRITE!AP1297</f>
        <v>0</v>
      </c>
      <c r="AT177" s="102">
        <f>WRITE!AP1373</f>
        <v>0</v>
      </c>
      <c r="AU177" s="102">
        <f>WRITE!AP1449</f>
        <v>0</v>
      </c>
      <c r="AV177" s="102">
        <f>WRITE!AP1525</f>
        <v>0</v>
      </c>
      <c r="AW177" s="102">
        <f>WRITE!AP1601</f>
        <v>0</v>
      </c>
      <c r="AX177" s="102">
        <f>WRITE!AP1677</f>
        <v>0</v>
      </c>
      <c r="AZ177" t="str">
        <f t="shared" si="358"/>
        <v>Drawn to Scale</v>
      </c>
      <c r="BA177" s="43">
        <f t="shared" ref="BA177:BW177" si="420">BA25*BA$2</f>
        <v>0</v>
      </c>
      <c r="BB177" s="43">
        <f t="shared" si="420"/>
        <v>0</v>
      </c>
      <c r="BC177" s="43">
        <f t="shared" si="420"/>
        <v>0</v>
      </c>
      <c r="BD177" s="43">
        <f t="shared" si="420"/>
        <v>0</v>
      </c>
      <c r="BE177" s="43">
        <f t="shared" si="420"/>
        <v>0</v>
      </c>
      <c r="BF177" s="43">
        <f t="shared" si="420"/>
        <v>0</v>
      </c>
      <c r="BG177" s="43">
        <f t="shared" si="420"/>
        <v>0</v>
      </c>
      <c r="BH177" s="43">
        <f t="shared" si="420"/>
        <v>0</v>
      </c>
      <c r="BI177" s="43">
        <f t="shared" si="420"/>
        <v>0</v>
      </c>
      <c r="BJ177" s="43">
        <f t="shared" si="420"/>
        <v>0</v>
      </c>
      <c r="BK177" s="43">
        <f t="shared" si="420"/>
        <v>0</v>
      </c>
      <c r="BL177" s="43">
        <f t="shared" si="420"/>
        <v>0</v>
      </c>
      <c r="BM177" s="43">
        <f t="shared" si="420"/>
        <v>0</v>
      </c>
      <c r="BN177" s="43">
        <f t="shared" si="420"/>
        <v>0</v>
      </c>
      <c r="BO177" s="43">
        <f t="shared" si="420"/>
        <v>0</v>
      </c>
      <c r="BP177" s="43">
        <f t="shared" si="420"/>
        <v>0</v>
      </c>
      <c r="BQ177" s="43">
        <f t="shared" si="420"/>
        <v>0</v>
      </c>
      <c r="BR177" s="43">
        <f t="shared" si="420"/>
        <v>0</v>
      </c>
      <c r="BS177" s="43">
        <f t="shared" si="420"/>
        <v>0</v>
      </c>
      <c r="BT177" s="43">
        <f t="shared" si="420"/>
        <v>0</v>
      </c>
      <c r="BU177" s="43">
        <f t="shared" si="420"/>
        <v>0</v>
      </c>
      <c r="BV177" s="43">
        <f t="shared" si="420"/>
        <v>0</v>
      </c>
      <c r="BW177" s="43">
        <f t="shared" si="420"/>
        <v>0</v>
      </c>
      <c r="BX177" s="482"/>
      <c r="BY177" t="str">
        <f t="shared" si="360"/>
        <v>Drawn to Scale</v>
      </c>
      <c r="BZ177" s="43">
        <f t="shared" ref="BZ177:CV177" si="421">BZ25*BZ$2</f>
        <v>0</v>
      </c>
      <c r="CA177" s="43">
        <f t="shared" si="421"/>
        <v>0</v>
      </c>
      <c r="CB177" s="43">
        <f t="shared" si="421"/>
        <v>0</v>
      </c>
      <c r="CC177" s="43">
        <f t="shared" si="421"/>
        <v>0</v>
      </c>
      <c r="CD177" s="43">
        <f t="shared" si="421"/>
        <v>0</v>
      </c>
      <c r="CE177" s="43">
        <f t="shared" si="421"/>
        <v>0</v>
      </c>
      <c r="CF177" s="43">
        <f t="shared" si="421"/>
        <v>0</v>
      </c>
      <c r="CG177" s="43">
        <f t="shared" si="421"/>
        <v>0</v>
      </c>
      <c r="CH177" s="43">
        <f t="shared" si="421"/>
        <v>0</v>
      </c>
      <c r="CI177" s="43">
        <f t="shared" si="421"/>
        <v>0</v>
      </c>
      <c r="CJ177" s="43">
        <f t="shared" si="421"/>
        <v>0</v>
      </c>
      <c r="CK177" s="43">
        <f t="shared" si="421"/>
        <v>0</v>
      </c>
      <c r="CL177" s="43">
        <f t="shared" si="421"/>
        <v>0</v>
      </c>
      <c r="CM177" s="43">
        <f t="shared" si="421"/>
        <v>0</v>
      </c>
      <c r="CN177" s="43">
        <f t="shared" si="421"/>
        <v>0</v>
      </c>
      <c r="CO177" s="43">
        <f t="shared" si="421"/>
        <v>0</v>
      </c>
      <c r="CP177" s="43">
        <f t="shared" si="421"/>
        <v>0</v>
      </c>
      <c r="CQ177" s="43">
        <f t="shared" si="421"/>
        <v>0</v>
      </c>
      <c r="CR177" s="43">
        <f t="shared" si="421"/>
        <v>0</v>
      </c>
      <c r="CS177" s="43">
        <f t="shared" si="421"/>
        <v>0</v>
      </c>
      <c r="CT177" s="43">
        <f t="shared" si="421"/>
        <v>0</v>
      </c>
      <c r="CU177" s="43">
        <f t="shared" si="421"/>
        <v>0</v>
      </c>
      <c r="CV177" s="43">
        <f t="shared" si="421"/>
        <v>0</v>
      </c>
      <c r="CW177" s="482"/>
      <c r="CX177" t="str">
        <f t="shared" si="362"/>
        <v>Drawn to Scale</v>
      </c>
      <c r="CY177" s="43">
        <f t="shared" ref="CY177:DU177" si="422">CY25*CY$2</f>
        <v>0</v>
      </c>
      <c r="CZ177" s="43">
        <f t="shared" si="422"/>
        <v>0</v>
      </c>
      <c r="DA177" s="43">
        <f t="shared" si="422"/>
        <v>0</v>
      </c>
      <c r="DB177" s="43">
        <f t="shared" si="422"/>
        <v>0</v>
      </c>
      <c r="DC177" s="43">
        <f t="shared" si="422"/>
        <v>0</v>
      </c>
      <c r="DD177" s="43">
        <f t="shared" si="422"/>
        <v>0</v>
      </c>
      <c r="DE177" s="43">
        <f t="shared" si="422"/>
        <v>0</v>
      </c>
      <c r="DF177" s="43">
        <f t="shared" si="422"/>
        <v>0</v>
      </c>
      <c r="DG177" s="43">
        <f t="shared" si="422"/>
        <v>0</v>
      </c>
      <c r="DH177" s="43">
        <f t="shared" si="422"/>
        <v>0</v>
      </c>
      <c r="DI177" s="43">
        <f t="shared" si="422"/>
        <v>0</v>
      </c>
      <c r="DJ177" s="43">
        <f t="shared" si="422"/>
        <v>0</v>
      </c>
      <c r="DK177" s="43">
        <f t="shared" si="422"/>
        <v>0</v>
      </c>
      <c r="DL177" s="43">
        <f t="shared" si="422"/>
        <v>0</v>
      </c>
      <c r="DM177" s="43">
        <f t="shared" si="422"/>
        <v>0</v>
      </c>
      <c r="DN177" s="43">
        <f t="shared" si="422"/>
        <v>0</v>
      </c>
      <c r="DO177" s="43">
        <f t="shared" si="422"/>
        <v>0</v>
      </c>
      <c r="DP177" s="43">
        <f t="shared" si="422"/>
        <v>0</v>
      </c>
      <c r="DQ177" s="43">
        <f t="shared" si="422"/>
        <v>0</v>
      </c>
      <c r="DR177" s="43">
        <f t="shared" si="422"/>
        <v>0</v>
      </c>
      <c r="DS177" s="43">
        <f t="shared" si="422"/>
        <v>0</v>
      </c>
      <c r="DT177" s="43">
        <f t="shared" si="422"/>
        <v>0</v>
      </c>
      <c r="DU177" s="43">
        <f t="shared" si="422"/>
        <v>0</v>
      </c>
      <c r="DV177" s="482"/>
      <c r="DW177" s="111"/>
      <c r="DX177" s="25"/>
      <c r="DY177" s="25"/>
      <c r="DZ177" s="25"/>
      <c r="EA177" s="25"/>
      <c r="EB177" s="108"/>
      <c r="EC177" s="115"/>
      <c r="FA177" s="77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5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5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27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1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4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76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268"/>
        <v>ACT Rest</v>
      </c>
      <c r="C178" s="43">
        <f t="shared" ref="C178:Y178" si="423">C94*C$2</f>
        <v>0</v>
      </c>
      <c r="D178" s="43">
        <f t="shared" si="423"/>
        <v>0</v>
      </c>
      <c r="E178" s="43">
        <f t="shared" si="423"/>
        <v>0</v>
      </c>
      <c r="F178" s="43">
        <f t="shared" si="423"/>
        <v>0</v>
      </c>
      <c r="G178" s="43">
        <f t="shared" si="423"/>
        <v>0</v>
      </c>
      <c r="H178" s="43">
        <f t="shared" si="423"/>
        <v>0</v>
      </c>
      <c r="I178" s="43">
        <f t="shared" si="423"/>
        <v>0</v>
      </c>
      <c r="J178" s="43">
        <f t="shared" si="423"/>
        <v>0</v>
      </c>
      <c r="K178" s="43">
        <f t="shared" si="423"/>
        <v>0</v>
      </c>
      <c r="L178" s="43">
        <f t="shared" si="423"/>
        <v>0</v>
      </c>
      <c r="M178" s="43">
        <f t="shared" si="423"/>
        <v>0</v>
      </c>
      <c r="N178" s="43">
        <f t="shared" si="423"/>
        <v>0</v>
      </c>
      <c r="O178" s="43">
        <f t="shared" si="423"/>
        <v>0</v>
      </c>
      <c r="P178" s="43">
        <f t="shared" si="423"/>
        <v>0</v>
      </c>
      <c r="Q178" s="43">
        <f t="shared" si="423"/>
        <v>0</v>
      </c>
      <c r="R178" s="43">
        <f t="shared" si="423"/>
        <v>0</v>
      </c>
      <c r="S178" s="43">
        <f t="shared" si="423"/>
        <v>0</v>
      </c>
      <c r="T178" s="43">
        <f t="shared" si="423"/>
        <v>0</v>
      </c>
      <c r="U178" s="43">
        <f t="shared" si="423"/>
        <v>0</v>
      </c>
      <c r="V178" s="43">
        <f t="shared" si="423"/>
        <v>0</v>
      </c>
      <c r="W178" s="43">
        <f t="shared" si="423"/>
        <v>0</v>
      </c>
      <c r="X178" s="43">
        <f t="shared" si="423"/>
        <v>0</v>
      </c>
      <c r="Y178" s="43">
        <f t="shared" si="423"/>
        <v>0</v>
      </c>
      <c r="AA178" t="str">
        <f t="shared" si="415"/>
        <v>Faulty Comparisons</v>
      </c>
      <c r="AB178" s="102">
        <f>WRITE!AQ5</f>
        <v>0</v>
      </c>
      <c r="AC178" s="102">
        <f>WRITE!AQ81</f>
        <v>0</v>
      </c>
      <c r="AD178" s="102">
        <f>WRITE!AQ157</f>
        <v>0</v>
      </c>
      <c r="AE178" s="102">
        <f>WRITE!AQ233</f>
        <v>0</v>
      </c>
      <c r="AF178" s="102">
        <f>WRITE!AQ309</f>
        <v>0</v>
      </c>
      <c r="AG178" s="102">
        <f>WRITE!AQ385</f>
        <v>0</v>
      </c>
      <c r="AH178" s="102">
        <f>WRITE!AQ461</f>
        <v>0</v>
      </c>
      <c r="AI178" s="102">
        <f>WRITE!AQ537</f>
        <v>0</v>
      </c>
      <c r="AJ178" s="102">
        <f>WRITE!AQ613</f>
        <v>0</v>
      </c>
      <c r="AK178" s="102">
        <f>WRITE!AQ689</f>
        <v>0</v>
      </c>
      <c r="AL178" s="102">
        <f>WRITE!AQ765</f>
        <v>0</v>
      </c>
      <c r="AM178" s="102">
        <f>WRITE!AQ841</f>
        <v>0</v>
      </c>
      <c r="AN178" s="102">
        <f>WRITE!AQ917</f>
        <v>0</v>
      </c>
      <c r="AO178" s="102">
        <f>WRITE!AQ993</f>
        <v>0</v>
      </c>
      <c r="AP178" s="102">
        <f>WRITE!AQ1069</f>
        <v>0</v>
      </c>
      <c r="AQ178" s="102">
        <f>WRITE!AQ1145</f>
        <v>0</v>
      </c>
      <c r="AR178" s="102">
        <f>WRITE!AQ1221</f>
        <v>0</v>
      </c>
      <c r="AS178" s="102">
        <f>WRITE!AQ1297</f>
        <v>0</v>
      </c>
      <c r="AT178" s="102">
        <f>WRITE!AQ1373</f>
        <v>0</v>
      </c>
      <c r="AU178" s="102">
        <f>WRITE!AQ1449</f>
        <v>0</v>
      </c>
      <c r="AV178" s="102">
        <f>WRITE!AQ1525</f>
        <v>0</v>
      </c>
      <c r="AW178" s="102">
        <f>WRITE!AQ1601</f>
        <v>0</v>
      </c>
      <c r="AX178" s="102">
        <f>WRITE!AQ1677</f>
        <v>0</v>
      </c>
      <c r="AZ178" t="str">
        <f t="shared" si="358"/>
        <v>Not Drawn to Scale</v>
      </c>
      <c r="BA178" s="43">
        <f t="shared" ref="BA178:BW178" si="424">BA26*BA$2</f>
        <v>0</v>
      </c>
      <c r="BB178" s="43">
        <f t="shared" si="424"/>
        <v>0</v>
      </c>
      <c r="BC178" s="43">
        <f t="shared" si="424"/>
        <v>0</v>
      </c>
      <c r="BD178" s="43">
        <f t="shared" si="424"/>
        <v>0</v>
      </c>
      <c r="BE178" s="43">
        <f t="shared" si="424"/>
        <v>0</v>
      </c>
      <c r="BF178" s="43">
        <f t="shared" si="424"/>
        <v>0</v>
      </c>
      <c r="BG178" s="43">
        <f t="shared" si="424"/>
        <v>0</v>
      </c>
      <c r="BH178" s="43">
        <f t="shared" si="424"/>
        <v>0</v>
      </c>
      <c r="BI178" s="43">
        <f t="shared" si="424"/>
        <v>0</v>
      </c>
      <c r="BJ178" s="43">
        <f t="shared" si="424"/>
        <v>0</v>
      </c>
      <c r="BK178" s="43">
        <f t="shared" si="424"/>
        <v>0</v>
      </c>
      <c r="BL178" s="43">
        <f t="shared" si="424"/>
        <v>0</v>
      </c>
      <c r="BM178" s="43">
        <f t="shared" si="424"/>
        <v>0</v>
      </c>
      <c r="BN178" s="43">
        <f t="shared" si="424"/>
        <v>0</v>
      </c>
      <c r="BO178" s="43">
        <f t="shared" si="424"/>
        <v>0</v>
      </c>
      <c r="BP178" s="43">
        <f t="shared" si="424"/>
        <v>0</v>
      </c>
      <c r="BQ178" s="43">
        <f t="shared" si="424"/>
        <v>0</v>
      </c>
      <c r="BR178" s="43">
        <f t="shared" si="424"/>
        <v>0</v>
      </c>
      <c r="BS178" s="43">
        <f t="shared" si="424"/>
        <v>0</v>
      </c>
      <c r="BT178" s="43">
        <f t="shared" si="424"/>
        <v>0</v>
      </c>
      <c r="BU178" s="43">
        <f t="shared" si="424"/>
        <v>0</v>
      </c>
      <c r="BV178" s="43">
        <f t="shared" si="424"/>
        <v>0</v>
      </c>
      <c r="BW178" s="43">
        <f t="shared" si="424"/>
        <v>0</v>
      </c>
      <c r="BX178" s="482"/>
      <c r="BY178" t="str">
        <f t="shared" si="360"/>
        <v>Not Drawn to Scale</v>
      </c>
      <c r="BZ178" s="43">
        <f t="shared" ref="BZ178:CV178" si="425">BZ26*BZ$2</f>
        <v>0</v>
      </c>
      <c r="CA178" s="43">
        <f t="shared" si="425"/>
        <v>0</v>
      </c>
      <c r="CB178" s="43">
        <f t="shared" si="425"/>
        <v>0</v>
      </c>
      <c r="CC178" s="43">
        <f t="shared" si="425"/>
        <v>0</v>
      </c>
      <c r="CD178" s="43">
        <f t="shared" si="425"/>
        <v>0</v>
      </c>
      <c r="CE178" s="43">
        <f t="shared" si="425"/>
        <v>0</v>
      </c>
      <c r="CF178" s="43">
        <f t="shared" si="425"/>
        <v>0</v>
      </c>
      <c r="CG178" s="43">
        <f t="shared" si="425"/>
        <v>0</v>
      </c>
      <c r="CH178" s="43">
        <f t="shared" si="425"/>
        <v>0</v>
      </c>
      <c r="CI178" s="43">
        <f t="shared" si="425"/>
        <v>0</v>
      </c>
      <c r="CJ178" s="43">
        <f t="shared" si="425"/>
        <v>0</v>
      </c>
      <c r="CK178" s="43">
        <f t="shared" si="425"/>
        <v>0</v>
      </c>
      <c r="CL178" s="43">
        <f t="shared" si="425"/>
        <v>0</v>
      </c>
      <c r="CM178" s="43">
        <f t="shared" si="425"/>
        <v>0</v>
      </c>
      <c r="CN178" s="43">
        <f t="shared" si="425"/>
        <v>0</v>
      </c>
      <c r="CO178" s="43">
        <f t="shared" si="425"/>
        <v>0</v>
      </c>
      <c r="CP178" s="43">
        <f t="shared" si="425"/>
        <v>0</v>
      </c>
      <c r="CQ178" s="43">
        <f t="shared" si="425"/>
        <v>0</v>
      </c>
      <c r="CR178" s="43">
        <f t="shared" si="425"/>
        <v>0</v>
      </c>
      <c r="CS178" s="43">
        <f t="shared" si="425"/>
        <v>0</v>
      </c>
      <c r="CT178" s="43">
        <f t="shared" si="425"/>
        <v>0</v>
      </c>
      <c r="CU178" s="43">
        <f t="shared" si="425"/>
        <v>0</v>
      </c>
      <c r="CV178" s="43">
        <f t="shared" si="425"/>
        <v>0</v>
      </c>
      <c r="CW178" s="482"/>
      <c r="CX178" t="str">
        <f t="shared" si="362"/>
        <v>Not Drawn to Scale</v>
      </c>
      <c r="CY178" s="43">
        <f t="shared" ref="CY178:DU178" si="426">CY26*CY$2</f>
        <v>0</v>
      </c>
      <c r="CZ178" s="43">
        <f t="shared" si="426"/>
        <v>0</v>
      </c>
      <c r="DA178" s="43">
        <f t="shared" si="426"/>
        <v>0</v>
      </c>
      <c r="DB178" s="43">
        <f t="shared" si="426"/>
        <v>0</v>
      </c>
      <c r="DC178" s="43">
        <f t="shared" si="426"/>
        <v>0</v>
      </c>
      <c r="DD178" s="43">
        <f t="shared" si="426"/>
        <v>0</v>
      </c>
      <c r="DE178" s="43">
        <f t="shared" si="426"/>
        <v>0</v>
      </c>
      <c r="DF178" s="43">
        <f t="shared" si="426"/>
        <v>0</v>
      </c>
      <c r="DG178" s="43">
        <f t="shared" si="426"/>
        <v>0</v>
      </c>
      <c r="DH178" s="43">
        <f t="shared" si="426"/>
        <v>0</v>
      </c>
      <c r="DI178" s="43">
        <f t="shared" si="426"/>
        <v>0</v>
      </c>
      <c r="DJ178" s="43">
        <f t="shared" si="426"/>
        <v>0</v>
      </c>
      <c r="DK178" s="43">
        <f t="shared" si="426"/>
        <v>0</v>
      </c>
      <c r="DL178" s="43">
        <f t="shared" si="426"/>
        <v>0</v>
      </c>
      <c r="DM178" s="43">
        <f t="shared" si="426"/>
        <v>0</v>
      </c>
      <c r="DN178" s="43">
        <f t="shared" si="426"/>
        <v>0</v>
      </c>
      <c r="DO178" s="43">
        <f t="shared" si="426"/>
        <v>0</v>
      </c>
      <c r="DP178" s="43">
        <f t="shared" si="426"/>
        <v>0</v>
      </c>
      <c r="DQ178" s="43">
        <f t="shared" si="426"/>
        <v>0</v>
      </c>
      <c r="DR178" s="43">
        <f t="shared" si="426"/>
        <v>0</v>
      </c>
      <c r="DS178" s="43">
        <f t="shared" si="426"/>
        <v>0</v>
      </c>
      <c r="DT178" s="43">
        <f t="shared" si="426"/>
        <v>0</v>
      </c>
      <c r="DU178" s="43">
        <f t="shared" si="426"/>
        <v>0</v>
      </c>
      <c r="DV178" s="482"/>
      <c r="DW178" s="458" t="s">
        <v>383</v>
      </c>
      <c r="DX178" s="459"/>
      <c r="DY178" s="459"/>
      <c r="DZ178" s="459"/>
      <c r="EA178" s="459"/>
      <c r="EB178" s="459"/>
      <c r="EC178" s="460"/>
      <c r="FA178" s="77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5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5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27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1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4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76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C179" s="28">
        <v>1</v>
      </c>
      <c r="D179" s="28">
        <v>2</v>
      </c>
      <c r="E179" s="28">
        <v>3</v>
      </c>
      <c r="F179" s="28">
        <v>4</v>
      </c>
      <c r="G179" s="28">
        <v>5</v>
      </c>
      <c r="H179" s="28">
        <v>6</v>
      </c>
      <c r="I179" s="28">
        <v>7</v>
      </c>
      <c r="J179" s="28">
        <v>8</v>
      </c>
      <c r="K179" s="28">
        <v>9</v>
      </c>
      <c r="L179" s="28">
        <v>10</v>
      </c>
      <c r="M179" s="28">
        <v>11</v>
      </c>
      <c r="N179" s="28">
        <v>12</v>
      </c>
      <c r="O179" s="28">
        <v>13</v>
      </c>
      <c r="P179" s="28">
        <v>14</v>
      </c>
      <c r="Q179" s="28">
        <v>15</v>
      </c>
      <c r="R179" s="28">
        <v>16</v>
      </c>
      <c r="S179" s="28">
        <v>17</v>
      </c>
      <c r="T179" s="28">
        <v>18</v>
      </c>
      <c r="U179" s="28">
        <v>19</v>
      </c>
      <c r="V179" s="28">
        <v>20</v>
      </c>
      <c r="W179" s="28">
        <v>21</v>
      </c>
      <c r="X179" s="28">
        <v>22</v>
      </c>
      <c r="Y179" s="28">
        <v>23</v>
      </c>
      <c r="AA179" t="str">
        <f t="shared" si="415"/>
        <v>Idioms</v>
      </c>
      <c r="AB179" s="102">
        <f>WRITE!AR5</f>
        <v>0</v>
      </c>
      <c r="AC179" s="102">
        <f>WRITE!AR81</f>
        <v>0</v>
      </c>
      <c r="AD179" s="102">
        <f>WRITE!AR157</f>
        <v>0</v>
      </c>
      <c r="AE179" s="102">
        <f>WRITE!AR233</f>
        <v>0</v>
      </c>
      <c r="AF179" s="102">
        <f>WRITE!AR309</f>
        <v>0</v>
      </c>
      <c r="AG179" s="102">
        <f>WRITE!AR385</f>
        <v>0</v>
      </c>
      <c r="AH179" s="102">
        <f>WRITE!AR461</f>
        <v>0</v>
      </c>
      <c r="AI179" s="102">
        <f>WRITE!AR537</f>
        <v>0</v>
      </c>
      <c r="AJ179" s="102">
        <f>WRITE!AR613</f>
        <v>0</v>
      </c>
      <c r="AK179" s="102">
        <f>WRITE!AR689</f>
        <v>0</v>
      </c>
      <c r="AL179" s="102">
        <f>WRITE!AR765</f>
        <v>0</v>
      </c>
      <c r="AM179" s="102">
        <f>WRITE!AR841</f>
        <v>0</v>
      </c>
      <c r="AN179" s="102">
        <f>WRITE!AR917</f>
        <v>0</v>
      </c>
      <c r="AO179" s="102">
        <f>WRITE!AR993</f>
        <v>0</v>
      </c>
      <c r="AP179" s="102">
        <f>WRITE!AR1069</f>
        <v>0</v>
      </c>
      <c r="AQ179" s="102">
        <f>WRITE!AR1145</f>
        <v>0</v>
      </c>
      <c r="AR179" s="102">
        <f>WRITE!AR1221</f>
        <v>0</v>
      </c>
      <c r="AS179" s="102">
        <f>WRITE!AR1297</f>
        <v>0</v>
      </c>
      <c r="AT179" s="102">
        <f>WRITE!AR1373</f>
        <v>0</v>
      </c>
      <c r="AU179" s="102">
        <f>WRITE!AR1449</f>
        <v>0</v>
      </c>
      <c r="AV179" s="102">
        <f>WRITE!AR1525</f>
        <v>0</v>
      </c>
      <c r="AW179" s="102">
        <f>WRITE!AR1601</f>
        <v>0</v>
      </c>
      <c r="AX179" s="102">
        <f>WRITE!AR1677</f>
        <v>0</v>
      </c>
      <c r="AZ179" t="str">
        <f t="shared" si="358"/>
        <v>Isolate the Figure</v>
      </c>
      <c r="BA179" s="43">
        <f t="shared" ref="BA179:BW179" si="427">BA27*BA$2</f>
        <v>0</v>
      </c>
      <c r="BB179" s="43">
        <f t="shared" si="427"/>
        <v>0</v>
      </c>
      <c r="BC179" s="43">
        <f t="shared" si="427"/>
        <v>0</v>
      </c>
      <c r="BD179" s="43">
        <f t="shared" si="427"/>
        <v>0</v>
      </c>
      <c r="BE179" s="43">
        <f t="shared" si="427"/>
        <v>0</v>
      </c>
      <c r="BF179" s="43">
        <f t="shared" si="427"/>
        <v>0</v>
      </c>
      <c r="BG179" s="43">
        <f t="shared" si="427"/>
        <v>0</v>
      </c>
      <c r="BH179" s="43">
        <f t="shared" si="427"/>
        <v>0</v>
      </c>
      <c r="BI179" s="43">
        <f t="shared" si="427"/>
        <v>0</v>
      </c>
      <c r="BJ179" s="43">
        <f t="shared" si="427"/>
        <v>0</v>
      </c>
      <c r="BK179" s="43">
        <f t="shared" si="427"/>
        <v>0</v>
      </c>
      <c r="BL179" s="43">
        <f t="shared" si="427"/>
        <v>0</v>
      </c>
      <c r="BM179" s="43">
        <f t="shared" si="427"/>
        <v>0</v>
      </c>
      <c r="BN179" s="43">
        <f t="shared" si="427"/>
        <v>0</v>
      </c>
      <c r="BO179" s="43">
        <f t="shared" si="427"/>
        <v>0</v>
      </c>
      <c r="BP179" s="43">
        <f t="shared" si="427"/>
        <v>0</v>
      </c>
      <c r="BQ179" s="43">
        <f t="shared" si="427"/>
        <v>0</v>
      </c>
      <c r="BR179" s="43">
        <f t="shared" si="427"/>
        <v>0</v>
      </c>
      <c r="BS179" s="43">
        <f t="shared" si="427"/>
        <v>0</v>
      </c>
      <c r="BT179" s="43">
        <f t="shared" si="427"/>
        <v>0</v>
      </c>
      <c r="BU179" s="43">
        <f t="shared" si="427"/>
        <v>0</v>
      </c>
      <c r="BV179" s="43">
        <f t="shared" si="427"/>
        <v>0</v>
      </c>
      <c r="BW179" s="43">
        <f t="shared" si="427"/>
        <v>0</v>
      </c>
      <c r="BX179" s="482"/>
      <c r="BY179" t="str">
        <f t="shared" si="360"/>
        <v>Isolate the Figure</v>
      </c>
      <c r="BZ179" s="43">
        <f t="shared" ref="BZ179:CV179" si="428">BZ27*BZ$2</f>
        <v>0</v>
      </c>
      <c r="CA179" s="43">
        <f t="shared" si="428"/>
        <v>0</v>
      </c>
      <c r="CB179" s="43">
        <f t="shared" si="428"/>
        <v>0</v>
      </c>
      <c r="CC179" s="43">
        <f t="shared" si="428"/>
        <v>0</v>
      </c>
      <c r="CD179" s="43">
        <f t="shared" si="428"/>
        <v>0</v>
      </c>
      <c r="CE179" s="43">
        <f t="shared" si="428"/>
        <v>0</v>
      </c>
      <c r="CF179" s="43">
        <f t="shared" si="428"/>
        <v>0</v>
      </c>
      <c r="CG179" s="43">
        <f t="shared" si="428"/>
        <v>0</v>
      </c>
      <c r="CH179" s="43">
        <f t="shared" si="428"/>
        <v>0</v>
      </c>
      <c r="CI179" s="43">
        <f t="shared" si="428"/>
        <v>0</v>
      </c>
      <c r="CJ179" s="43">
        <f t="shared" si="428"/>
        <v>0</v>
      </c>
      <c r="CK179" s="43">
        <f t="shared" si="428"/>
        <v>0</v>
      </c>
      <c r="CL179" s="43">
        <f t="shared" si="428"/>
        <v>0</v>
      </c>
      <c r="CM179" s="43">
        <f t="shared" si="428"/>
        <v>0</v>
      </c>
      <c r="CN179" s="43">
        <f t="shared" si="428"/>
        <v>0</v>
      </c>
      <c r="CO179" s="43">
        <f t="shared" si="428"/>
        <v>0</v>
      </c>
      <c r="CP179" s="43">
        <f t="shared" si="428"/>
        <v>0</v>
      </c>
      <c r="CQ179" s="43">
        <f t="shared" si="428"/>
        <v>0</v>
      </c>
      <c r="CR179" s="43">
        <f t="shared" si="428"/>
        <v>0</v>
      </c>
      <c r="CS179" s="43">
        <f t="shared" si="428"/>
        <v>0</v>
      </c>
      <c r="CT179" s="43">
        <f t="shared" si="428"/>
        <v>0</v>
      </c>
      <c r="CU179" s="43">
        <f t="shared" si="428"/>
        <v>0</v>
      </c>
      <c r="CV179" s="43">
        <f t="shared" si="428"/>
        <v>0</v>
      </c>
      <c r="CW179" s="482"/>
      <c r="CX179" t="str">
        <f t="shared" si="362"/>
        <v>Isolate the Figure</v>
      </c>
      <c r="CY179" s="43">
        <f t="shared" ref="CY179:DU179" si="429">CY27*CY$2</f>
        <v>0</v>
      </c>
      <c r="CZ179" s="43">
        <f t="shared" si="429"/>
        <v>0</v>
      </c>
      <c r="DA179" s="43">
        <f t="shared" si="429"/>
        <v>0</v>
      </c>
      <c r="DB179" s="43">
        <f t="shared" si="429"/>
        <v>0</v>
      </c>
      <c r="DC179" s="43">
        <f t="shared" si="429"/>
        <v>0</v>
      </c>
      <c r="DD179" s="43">
        <f t="shared" si="429"/>
        <v>0</v>
      </c>
      <c r="DE179" s="43">
        <f t="shared" si="429"/>
        <v>0</v>
      </c>
      <c r="DF179" s="43">
        <f t="shared" si="429"/>
        <v>0</v>
      </c>
      <c r="DG179" s="43">
        <f t="shared" si="429"/>
        <v>0</v>
      </c>
      <c r="DH179" s="43">
        <f t="shared" si="429"/>
        <v>0</v>
      </c>
      <c r="DI179" s="43">
        <f t="shared" si="429"/>
        <v>0</v>
      </c>
      <c r="DJ179" s="43">
        <f t="shared" si="429"/>
        <v>0</v>
      </c>
      <c r="DK179" s="43">
        <f t="shared" si="429"/>
        <v>0</v>
      </c>
      <c r="DL179" s="43">
        <f t="shared" si="429"/>
        <v>0</v>
      </c>
      <c r="DM179" s="43">
        <f t="shared" si="429"/>
        <v>0</v>
      </c>
      <c r="DN179" s="43">
        <f t="shared" si="429"/>
        <v>0</v>
      </c>
      <c r="DO179" s="43">
        <f t="shared" si="429"/>
        <v>0</v>
      </c>
      <c r="DP179" s="43">
        <f t="shared" si="429"/>
        <v>0</v>
      </c>
      <c r="DQ179" s="43">
        <f t="shared" si="429"/>
        <v>0</v>
      </c>
      <c r="DR179" s="43">
        <f t="shared" si="429"/>
        <v>0</v>
      </c>
      <c r="DS179" s="43">
        <f t="shared" si="429"/>
        <v>0</v>
      </c>
      <c r="DT179" s="43">
        <f t="shared" si="429"/>
        <v>0</v>
      </c>
      <c r="DU179" s="43">
        <f t="shared" si="429"/>
        <v>0</v>
      </c>
      <c r="DV179" s="482"/>
      <c r="DW179" s="111" t="s">
        <v>389</v>
      </c>
      <c r="DX179" s="25">
        <f t="shared" ref="DX179:DX185" si="430">SUM(DX68:ET68)</f>
        <v>0</v>
      </c>
      <c r="DY179" s="25">
        <f>DZ179-DX179</f>
        <v>0</v>
      </c>
      <c r="DZ179" s="25">
        <f t="shared" ref="DZ179:DZ185" si="431">SUM(DX96:ET96)</f>
        <v>0</v>
      </c>
      <c r="EA179" s="25" t="str">
        <f>IF(DZ179&lt;&gt;0,DY179&amp;" / "&amp;DZ179,"")</f>
        <v/>
      </c>
      <c r="EB179" s="108" t="str">
        <f>IF(DZ179&lt;&gt;0,DY179/DZ179,"")</f>
        <v/>
      </c>
      <c r="EC179" s="115" t="s">
        <v>259</v>
      </c>
      <c r="FA179" s="78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28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28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29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0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1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79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ref="B180:B188" si="432">B12</f>
        <v>SAT Passage 1</v>
      </c>
      <c r="C180" s="102">
        <f>IF(OR(ISNUMBER(SEARCH("S",C$4)),ISNUMBER(SEARCH("P",C$4))),READ!AK5,0)</f>
        <v>0</v>
      </c>
      <c r="D180" s="102">
        <f>IF(OR(ISNUMBER(SEARCH("S",D$4)),ISNUMBER(SEARCH("P",D$4))),READ!AK58,0)</f>
        <v>0</v>
      </c>
      <c r="E180" s="102">
        <f>IF(OR(ISNUMBER(SEARCH("S",E$4)),ISNUMBER(SEARCH("P",E$4))),READ!AK111,0)</f>
        <v>0</v>
      </c>
      <c r="F180" s="102">
        <f>IF(OR(ISNUMBER(SEARCH("S",F$4)),ISNUMBER(SEARCH("P",F$4))),READ!AK164,0)</f>
        <v>0</v>
      </c>
      <c r="G180" s="102">
        <f>IF(OR(ISNUMBER(SEARCH("S",G$4)),ISNUMBER(SEARCH("P",G$4))),READ!AK217,0)</f>
        <v>0</v>
      </c>
      <c r="H180" s="102">
        <f>IF(OR(ISNUMBER(SEARCH("S",H$4)),ISNUMBER(SEARCH("P",H$4))),READ!AK270,0)</f>
        <v>0</v>
      </c>
      <c r="I180" s="102">
        <f>IF(OR(ISNUMBER(SEARCH("S",I$4)),ISNUMBER(SEARCH("P",I$4))),READ!AK323,0)</f>
        <v>0</v>
      </c>
      <c r="J180" s="102">
        <f>IF(OR(ISNUMBER(SEARCH("S",J$4)),ISNUMBER(SEARCH("P",J$4))),READ!AK376,0)</f>
        <v>0</v>
      </c>
      <c r="K180" s="102">
        <f>IF(OR(ISNUMBER(SEARCH("S",K$4)),ISNUMBER(SEARCH("P",K$4))),READ!AK429,0)</f>
        <v>0</v>
      </c>
      <c r="L180" s="102">
        <f>IF(OR(ISNUMBER(SEARCH("S",L$4)),ISNUMBER(SEARCH("P",L$4))),READ!AK482,0)</f>
        <v>0</v>
      </c>
      <c r="M180" s="102">
        <f>IF(OR(ISNUMBER(SEARCH("S",M$4)),ISNUMBER(SEARCH("P",M$4))),READ!AK535,0)</f>
        <v>0</v>
      </c>
      <c r="N180" s="102">
        <f>IF(OR(ISNUMBER(SEARCH("S",N$4)),ISNUMBER(SEARCH("P",N$4))),READ!AK588,0)</f>
        <v>0</v>
      </c>
      <c r="O180" s="102">
        <f>IF(OR(ISNUMBER(SEARCH("S",O$4)),ISNUMBER(SEARCH("P",O$4))),READ!AK641,0)</f>
        <v>0</v>
      </c>
      <c r="P180" s="102">
        <f>IF(OR(ISNUMBER(SEARCH("S",P$4)),ISNUMBER(SEARCH("P",P$4))),READ!AK694,0)</f>
        <v>0</v>
      </c>
      <c r="Q180" s="102">
        <f>IF(OR(ISNUMBER(SEARCH("S",Q$4)),ISNUMBER(SEARCH("P",Q$4))),READ!AK747,0)</f>
        <v>0</v>
      </c>
      <c r="R180" s="102">
        <f>IF(OR(ISNUMBER(SEARCH("S",R$4)),ISNUMBER(SEARCH("P",R$4))),READ!AK800,0)</f>
        <v>0</v>
      </c>
      <c r="S180" s="102">
        <f>IF(OR(ISNUMBER(SEARCH("S",S$4)),ISNUMBER(SEARCH("P",S$4))),READ!AK853,0)</f>
        <v>0</v>
      </c>
      <c r="T180" s="102">
        <f>IF(OR(ISNUMBER(SEARCH("S",T$4)),ISNUMBER(SEARCH("P",T$4))),READ!AK906,0)</f>
        <v>0</v>
      </c>
      <c r="U180" s="102">
        <f>IF(OR(ISNUMBER(SEARCH("S",U$4)),ISNUMBER(SEARCH("P",U$4))),READ!AK959,0)</f>
        <v>0</v>
      </c>
      <c r="V180" s="102">
        <f>IF(OR(ISNUMBER(SEARCH("S",V$4)),ISNUMBER(SEARCH("P",V$4))),READ!AK1012,0)</f>
        <v>0</v>
      </c>
      <c r="W180" s="102">
        <f>IF(OR(ISNUMBER(SEARCH("S",W$4)),ISNUMBER(SEARCH("P",W$4))),READ!AK1065,0)</f>
        <v>0</v>
      </c>
      <c r="X180" s="102">
        <f>IF(OR(ISNUMBER(SEARCH("S",X$4)),ISNUMBER(SEARCH("P",X$4))),READ!AK1118,0)</f>
        <v>0</v>
      </c>
      <c r="Y180" s="102">
        <f>IF(OR(ISNUMBER(SEARCH("S",Y$4)),ISNUMBER(SEARCH("P",Y$4))),READ!AK1171,0)</f>
        <v>0</v>
      </c>
      <c r="AA180" t="str">
        <f t="shared" si="415"/>
        <v>Ind / Dependent Clauses</v>
      </c>
      <c r="AB180" s="102">
        <f>WRITE!AS5</f>
        <v>0</v>
      </c>
      <c r="AC180" s="102">
        <f>WRITE!AS81</f>
        <v>0</v>
      </c>
      <c r="AD180" s="102">
        <f>WRITE!AS157</f>
        <v>0</v>
      </c>
      <c r="AE180" s="102">
        <f>WRITE!AS233</f>
        <v>0</v>
      </c>
      <c r="AF180" s="102">
        <f>WRITE!AS309</f>
        <v>0</v>
      </c>
      <c r="AG180" s="102">
        <f>WRITE!AS385</f>
        <v>0</v>
      </c>
      <c r="AH180" s="102">
        <f>WRITE!AS461</f>
        <v>0</v>
      </c>
      <c r="AI180" s="102">
        <f>WRITE!AS537</f>
        <v>0</v>
      </c>
      <c r="AJ180" s="102">
        <f>WRITE!AS613</f>
        <v>0</v>
      </c>
      <c r="AK180" s="102">
        <f>WRITE!AS689</f>
        <v>0</v>
      </c>
      <c r="AL180" s="102">
        <f>WRITE!AS765</f>
        <v>0</v>
      </c>
      <c r="AM180" s="102">
        <f>WRITE!AS841</f>
        <v>0</v>
      </c>
      <c r="AN180" s="102">
        <f>WRITE!AS917</f>
        <v>0</v>
      </c>
      <c r="AO180" s="102">
        <f>WRITE!AS993</f>
        <v>0</v>
      </c>
      <c r="AP180" s="102">
        <f>WRITE!AS1069</f>
        <v>0</v>
      </c>
      <c r="AQ180" s="102">
        <f>WRITE!AS1145</f>
        <v>0</v>
      </c>
      <c r="AR180" s="102">
        <f>WRITE!AS1221</f>
        <v>0</v>
      </c>
      <c r="AS180" s="102">
        <f>WRITE!AS1297</f>
        <v>0</v>
      </c>
      <c r="AT180" s="102">
        <f>WRITE!AS1373</f>
        <v>0</v>
      </c>
      <c r="AU180" s="102">
        <f>WRITE!AS1449</f>
        <v>0</v>
      </c>
      <c r="AV180" s="102">
        <f>WRITE!AS1525</f>
        <v>0</v>
      </c>
      <c r="AW180" s="102">
        <f>WRITE!AS1601</f>
        <v>0</v>
      </c>
      <c r="AX180" s="102">
        <f>WRITE!AS1677</f>
        <v>0</v>
      </c>
      <c r="AZ180" t="str">
        <f t="shared" si="358"/>
        <v>Creating Equations</v>
      </c>
      <c r="BA180" s="43">
        <f t="shared" ref="BA180:BW180" si="433">BA28*BA$2</f>
        <v>0</v>
      </c>
      <c r="BB180" s="43">
        <f t="shared" si="433"/>
        <v>0</v>
      </c>
      <c r="BC180" s="43">
        <f t="shared" si="433"/>
        <v>0</v>
      </c>
      <c r="BD180" s="43">
        <f t="shared" si="433"/>
        <v>0</v>
      </c>
      <c r="BE180" s="43">
        <f t="shared" si="433"/>
        <v>0</v>
      </c>
      <c r="BF180" s="43">
        <f t="shared" si="433"/>
        <v>0</v>
      </c>
      <c r="BG180" s="43">
        <f t="shared" si="433"/>
        <v>0</v>
      </c>
      <c r="BH180" s="43">
        <f t="shared" si="433"/>
        <v>0</v>
      </c>
      <c r="BI180" s="43">
        <f t="shared" si="433"/>
        <v>0</v>
      </c>
      <c r="BJ180" s="43">
        <f t="shared" si="433"/>
        <v>0</v>
      </c>
      <c r="BK180" s="43">
        <f t="shared" si="433"/>
        <v>0</v>
      </c>
      <c r="BL180" s="43">
        <f t="shared" si="433"/>
        <v>0</v>
      </c>
      <c r="BM180" s="43">
        <f t="shared" si="433"/>
        <v>0</v>
      </c>
      <c r="BN180" s="43">
        <f t="shared" si="433"/>
        <v>0</v>
      </c>
      <c r="BO180" s="43">
        <f t="shared" si="433"/>
        <v>0</v>
      </c>
      <c r="BP180" s="43">
        <f t="shared" si="433"/>
        <v>0</v>
      </c>
      <c r="BQ180" s="43">
        <f t="shared" si="433"/>
        <v>0</v>
      </c>
      <c r="BR180" s="43">
        <f t="shared" si="433"/>
        <v>0</v>
      </c>
      <c r="BS180" s="43">
        <f t="shared" si="433"/>
        <v>0</v>
      </c>
      <c r="BT180" s="43">
        <f t="shared" si="433"/>
        <v>0</v>
      </c>
      <c r="BU180" s="43">
        <f t="shared" si="433"/>
        <v>0</v>
      </c>
      <c r="BV180" s="43">
        <f t="shared" si="433"/>
        <v>0</v>
      </c>
      <c r="BW180" s="43">
        <f t="shared" si="433"/>
        <v>0</v>
      </c>
      <c r="BX180" s="482"/>
      <c r="BY180" t="str">
        <f t="shared" si="360"/>
        <v>Creating Equations</v>
      </c>
      <c r="BZ180" s="43">
        <f t="shared" ref="BZ180:CV180" si="434">BZ28*BZ$2</f>
        <v>0</v>
      </c>
      <c r="CA180" s="43">
        <f t="shared" si="434"/>
        <v>0</v>
      </c>
      <c r="CB180" s="43">
        <f t="shared" si="434"/>
        <v>0</v>
      </c>
      <c r="CC180" s="43">
        <f t="shared" si="434"/>
        <v>0</v>
      </c>
      <c r="CD180" s="43">
        <f t="shared" si="434"/>
        <v>0</v>
      </c>
      <c r="CE180" s="43">
        <f t="shared" si="434"/>
        <v>0</v>
      </c>
      <c r="CF180" s="43">
        <f t="shared" si="434"/>
        <v>0</v>
      </c>
      <c r="CG180" s="43">
        <f t="shared" si="434"/>
        <v>0</v>
      </c>
      <c r="CH180" s="43">
        <f t="shared" si="434"/>
        <v>0</v>
      </c>
      <c r="CI180" s="43">
        <f t="shared" si="434"/>
        <v>0</v>
      </c>
      <c r="CJ180" s="43">
        <f t="shared" si="434"/>
        <v>0</v>
      </c>
      <c r="CK180" s="43">
        <f t="shared" si="434"/>
        <v>0</v>
      </c>
      <c r="CL180" s="43">
        <f t="shared" si="434"/>
        <v>0</v>
      </c>
      <c r="CM180" s="43">
        <f t="shared" si="434"/>
        <v>0</v>
      </c>
      <c r="CN180" s="43">
        <f t="shared" si="434"/>
        <v>0</v>
      </c>
      <c r="CO180" s="43">
        <f t="shared" si="434"/>
        <v>0</v>
      </c>
      <c r="CP180" s="43">
        <f t="shared" si="434"/>
        <v>0</v>
      </c>
      <c r="CQ180" s="43">
        <f t="shared" si="434"/>
        <v>0</v>
      </c>
      <c r="CR180" s="43">
        <f t="shared" si="434"/>
        <v>0</v>
      </c>
      <c r="CS180" s="43">
        <f t="shared" si="434"/>
        <v>0</v>
      </c>
      <c r="CT180" s="43">
        <f t="shared" si="434"/>
        <v>0</v>
      </c>
      <c r="CU180" s="43">
        <f t="shared" si="434"/>
        <v>0</v>
      </c>
      <c r="CV180" s="43">
        <f t="shared" si="434"/>
        <v>0</v>
      </c>
      <c r="CW180" s="482"/>
      <c r="CX180" t="str">
        <f t="shared" si="362"/>
        <v>Creating Equations</v>
      </c>
      <c r="CY180" s="43">
        <f t="shared" ref="CY180:DU180" si="435">CY28*CY$2</f>
        <v>0</v>
      </c>
      <c r="CZ180" s="43">
        <f t="shared" si="435"/>
        <v>0</v>
      </c>
      <c r="DA180" s="43">
        <f t="shared" si="435"/>
        <v>0</v>
      </c>
      <c r="DB180" s="43">
        <f t="shared" si="435"/>
        <v>0</v>
      </c>
      <c r="DC180" s="43">
        <f t="shared" si="435"/>
        <v>0</v>
      </c>
      <c r="DD180" s="43">
        <f t="shared" si="435"/>
        <v>0</v>
      </c>
      <c r="DE180" s="43">
        <f t="shared" si="435"/>
        <v>0</v>
      </c>
      <c r="DF180" s="43">
        <f t="shared" si="435"/>
        <v>0</v>
      </c>
      <c r="DG180" s="43">
        <f t="shared" si="435"/>
        <v>0</v>
      </c>
      <c r="DH180" s="43">
        <f t="shared" si="435"/>
        <v>0</v>
      </c>
      <c r="DI180" s="43">
        <f t="shared" si="435"/>
        <v>0</v>
      </c>
      <c r="DJ180" s="43">
        <f t="shared" si="435"/>
        <v>0</v>
      </c>
      <c r="DK180" s="43">
        <f t="shared" si="435"/>
        <v>0</v>
      </c>
      <c r="DL180" s="43">
        <f t="shared" si="435"/>
        <v>0</v>
      </c>
      <c r="DM180" s="43">
        <f t="shared" si="435"/>
        <v>0</v>
      </c>
      <c r="DN180" s="43">
        <f t="shared" si="435"/>
        <v>0</v>
      </c>
      <c r="DO180" s="43">
        <f t="shared" si="435"/>
        <v>0</v>
      </c>
      <c r="DP180" s="43">
        <f t="shared" si="435"/>
        <v>0</v>
      </c>
      <c r="DQ180" s="43">
        <f t="shared" si="435"/>
        <v>0</v>
      </c>
      <c r="DR180" s="43">
        <f t="shared" si="435"/>
        <v>0</v>
      </c>
      <c r="DS180" s="43">
        <f t="shared" si="435"/>
        <v>0</v>
      </c>
      <c r="DT180" s="43">
        <f t="shared" si="435"/>
        <v>0</v>
      </c>
      <c r="DU180" s="43">
        <f t="shared" si="435"/>
        <v>0</v>
      </c>
      <c r="DV180" s="482"/>
      <c r="DW180" s="111" t="s">
        <v>390</v>
      </c>
      <c r="DX180" s="25">
        <f t="shared" si="430"/>
        <v>0</v>
      </c>
      <c r="DY180" s="25">
        <f t="shared" ref="DY180:DY185" si="436">DZ180-DX180</f>
        <v>0</v>
      </c>
      <c r="DZ180" s="25">
        <f t="shared" si="431"/>
        <v>0</v>
      </c>
      <c r="EA180" s="25" t="str">
        <f t="shared" ref="EA180:EA185" si="437">IF(DZ180&lt;&gt;0,DY180&amp;" / "&amp;DZ180,"")</f>
        <v/>
      </c>
      <c r="EB180" s="108" t="str">
        <f t="shared" ref="EB180:EB185" si="438">IF(DZ180&lt;&gt;0,DY180/DZ180,"")</f>
        <v/>
      </c>
      <c r="EC180" s="115" t="s">
        <v>259</v>
      </c>
      <c r="FA180" s="80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1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1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2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3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4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5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432"/>
        <v>SAT Passage 2</v>
      </c>
      <c r="C181" s="102">
        <f>IF(OR(ISNUMBER(SEARCH("S",C$4)),ISNUMBER(SEARCH("P",C$4))),READ!AL5,0)</f>
        <v>0</v>
      </c>
      <c r="D181" s="102">
        <f>IF(OR(ISNUMBER(SEARCH("S",D$4)),ISNUMBER(SEARCH("P",D$4))),READ!AL58,0)</f>
        <v>0</v>
      </c>
      <c r="E181" s="102">
        <f>IF(OR(ISNUMBER(SEARCH("S",E$4)),ISNUMBER(SEARCH("P",E$4))),READ!AL111,0)</f>
        <v>0</v>
      </c>
      <c r="F181" s="102">
        <f>IF(OR(ISNUMBER(SEARCH("S",F$4)),ISNUMBER(SEARCH("P",F$4))),READ!AL164,0)</f>
        <v>0</v>
      </c>
      <c r="G181" s="102">
        <f>IF(OR(ISNUMBER(SEARCH("S",G$4)),ISNUMBER(SEARCH("P",G$4))),READ!AL217,0)</f>
        <v>0</v>
      </c>
      <c r="H181" s="102">
        <f>IF(OR(ISNUMBER(SEARCH("S",H$4)),ISNUMBER(SEARCH("P",H$4))),READ!AL270,0)</f>
        <v>0</v>
      </c>
      <c r="I181" s="102">
        <f>IF(OR(ISNUMBER(SEARCH("S",I$4)),ISNUMBER(SEARCH("P",I$4))),READ!AL323,0)</f>
        <v>0</v>
      </c>
      <c r="J181" s="102">
        <f>IF(OR(ISNUMBER(SEARCH("S",J$4)),ISNUMBER(SEARCH("P",J$4))),READ!AL376,0)</f>
        <v>0</v>
      </c>
      <c r="K181" s="102">
        <f>IF(OR(ISNUMBER(SEARCH("S",K$4)),ISNUMBER(SEARCH("P",K$4))),READ!AL429,0)</f>
        <v>0</v>
      </c>
      <c r="L181" s="102">
        <f>IF(OR(ISNUMBER(SEARCH("S",L$4)),ISNUMBER(SEARCH("P",L$4))),READ!AL482,0)</f>
        <v>0</v>
      </c>
      <c r="M181" s="102">
        <f>IF(OR(ISNUMBER(SEARCH("S",M$4)),ISNUMBER(SEARCH("P",M$4))),READ!AL535,0)</f>
        <v>0</v>
      </c>
      <c r="N181" s="102">
        <f>IF(OR(ISNUMBER(SEARCH("S",N$4)),ISNUMBER(SEARCH("P",N$4))),READ!AL588,0)</f>
        <v>0</v>
      </c>
      <c r="O181" s="102">
        <f>IF(OR(ISNUMBER(SEARCH("S",O$4)),ISNUMBER(SEARCH("P",O$4))),READ!AL641,0)</f>
        <v>0</v>
      </c>
      <c r="P181" s="102">
        <f>IF(OR(ISNUMBER(SEARCH("S",P$4)),ISNUMBER(SEARCH("P",P$4))),READ!AL694,0)</f>
        <v>0</v>
      </c>
      <c r="Q181" s="102">
        <f>IF(OR(ISNUMBER(SEARCH("S",Q$4)),ISNUMBER(SEARCH("P",Q$4))),READ!AL747,0)</f>
        <v>0</v>
      </c>
      <c r="R181" s="102">
        <f>IF(OR(ISNUMBER(SEARCH("S",R$4)),ISNUMBER(SEARCH("P",R$4))),READ!AL800,0)</f>
        <v>0</v>
      </c>
      <c r="S181" s="102">
        <f>IF(OR(ISNUMBER(SEARCH("S",S$4)),ISNUMBER(SEARCH("P",S$4))),READ!AL853,0)</f>
        <v>0</v>
      </c>
      <c r="T181" s="102">
        <f>IF(OR(ISNUMBER(SEARCH("S",T$4)),ISNUMBER(SEARCH("P",T$4))),READ!AL906,0)</f>
        <v>0</v>
      </c>
      <c r="U181" s="102">
        <f>IF(OR(ISNUMBER(SEARCH("S",U$4)),ISNUMBER(SEARCH("P",U$4))),READ!AL959,0)</f>
        <v>0</v>
      </c>
      <c r="V181" s="102">
        <f>IF(OR(ISNUMBER(SEARCH("S",V$4)),ISNUMBER(SEARCH("P",V$4))),READ!AL1012,0)</f>
        <v>0</v>
      </c>
      <c r="W181" s="102">
        <f>IF(OR(ISNUMBER(SEARCH("S",W$4)),ISNUMBER(SEARCH("P",W$4))),READ!AL1065,0)</f>
        <v>0</v>
      </c>
      <c r="X181" s="102">
        <f>IF(OR(ISNUMBER(SEARCH("S",X$4)),ISNUMBER(SEARCH("P",X$4))),READ!AL1118,0)</f>
        <v>0</v>
      </c>
      <c r="Y181" s="102">
        <f>IF(OR(ISNUMBER(SEARCH("S",Y$4)),ISNUMBER(SEARCH("P",Y$4))),READ!AL1171,0)</f>
        <v>0</v>
      </c>
      <c r="AA181" t="str">
        <f t="shared" si="415"/>
        <v>Conjunctions</v>
      </c>
      <c r="AB181" s="102">
        <f>WRITE!AT5</f>
        <v>0</v>
      </c>
      <c r="AC181" s="102">
        <f>WRITE!AT81</f>
        <v>0</v>
      </c>
      <c r="AD181" s="102">
        <f>WRITE!AT157</f>
        <v>0</v>
      </c>
      <c r="AE181" s="102">
        <f>WRITE!AT233</f>
        <v>0</v>
      </c>
      <c r="AF181" s="102">
        <f>WRITE!AT309</f>
        <v>0</v>
      </c>
      <c r="AG181" s="102">
        <f>WRITE!AT385</f>
        <v>0</v>
      </c>
      <c r="AH181" s="102">
        <f>WRITE!AT461</f>
        <v>0</v>
      </c>
      <c r="AI181" s="102">
        <f>WRITE!AT537</f>
        <v>0</v>
      </c>
      <c r="AJ181" s="102">
        <f>WRITE!AT613</f>
        <v>0</v>
      </c>
      <c r="AK181" s="102">
        <f>WRITE!AT689</f>
        <v>0</v>
      </c>
      <c r="AL181" s="102">
        <f>WRITE!AT765</f>
        <v>0</v>
      </c>
      <c r="AM181" s="102">
        <f>WRITE!AT841</f>
        <v>0</v>
      </c>
      <c r="AN181" s="102">
        <f>WRITE!AT917</f>
        <v>0</v>
      </c>
      <c r="AO181" s="102">
        <f>WRITE!AT993</f>
        <v>0</v>
      </c>
      <c r="AP181" s="102">
        <f>WRITE!AT1069</f>
        <v>0</v>
      </c>
      <c r="AQ181" s="102">
        <f>WRITE!AT1145</f>
        <v>0</v>
      </c>
      <c r="AR181" s="102">
        <f>WRITE!AT1221</f>
        <v>0</v>
      </c>
      <c r="AS181" s="102">
        <f>WRITE!AT1297</f>
        <v>0</v>
      </c>
      <c r="AT181" s="102">
        <f>WRITE!AT1373</f>
        <v>0</v>
      </c>
      <c r="AU181" s="102">
        <f>WRITE!AT1449</f>
        <v>0</v>
      </c>
      <c r="AV181" s="102">
        <f>WRITE!AT1525</f>
        <v>0</v>
      </c>
      <c r="AW181" s="102">
        <f>WRITE!AT1601</f>
        <v>0</v>
      </c>
      <c r="AX181" s="102">
        <f>WRITE!AT1677</f>
        <v>0</v>
      </c>
      <c r="AZ181" t="str">
        <f t="shared" si="358"/>
        <v>ALGEBRA</v>
      </c>
      <c r="BA181" s="43">
        <f t="shared" ref="BA181:BW181" si="439">BA29*BA$2</f>
        <v>0</v>
      </c>
      <c r="BB181" s="43">
        <f t="shared" si="439"/>
        <v>0</v>
      </c>
      <c r="BC181" s="43">
        <f t="shared" si="439"/>
        <v>0</v>
      </c>
      <c r="BD181" s="43">
        <f t="shared" si="439"/>
        <v>0</v>
      </c>
      <c r="BE181" s="43">
        <f t="shared" si="439"/>
        <v>0</v>
      </c>
      <c r="BF181" s="43">
        <f t="shared" si="439"/>
        <v>0</v>
      </c>
      <c r="BG181" s="43">
        <f t="shared" si="439"/>
        <v>0</v>
      </c>
      <c r="BH181" s="43">
        <f t="shared" si="439"/>
        <v>0</v>
      </c>
      <c r="BI181" s="43">
        <f t="shared" si="439"/>
        <v>0</v>
      </c>
      <c r="BJ181" s="43">
        <f t="shared" si="439"/>
        <v>0</v>
      </c>
      <c r="BK181" s="43">
        <f t="shared" si="439"/>
        <v>0</v>
      </c>
      <c r="BL181" s="43">
        <f t="shared" si="439"/>
        <v>0</v>
      </c>
      <c r="BM181" s="43">
        <f t="shared" si="439"/>
        <v>0</v>
      </c>
      <c r="BN181" s="43">
        <f t="shared" si="439"/>
        <v>0</v>
      </c>
      <c r="BO181" s="43">
        <f t="shared" si="439"/>
        <v>0</v>
      </c>
      <c r="BP181" s="43">
        <f t="shared" si="439"/>
        <v>0</v>
      </c>
      <c r="BQ181" s="43">
        <f t="shared" si="439"/>
        <v>0</v>
      </c>
      <c r="BR181" s="43">
        <f t="shared" si="439"/>
        <v>0</v>
      </c>
      <c r="BS181" s="43">
        <f t="shared" si="439"/>
        <v>0</v>
      </c>
      <c r="BT181" s="43">
        <f t="shared" si="439"/>
        <v>0</v>
      </c>
      <c r="BU181" s="43">
        <f t="shared" si="439"/>
        <v>0</v>
      </c>
      <c r="BV181" s="43">
        <f t="shared" si="439"/>
        <v>0</v>
      </c>
      <c r="BW181" s="43">
        <f t="shared" si="439"/>
        <v>0</v>
      </c>
      <c r="BX181" s="482"/>
      <c r="BY181" t="str">
        <f t="shared" si="360"/>
        <v>ALGEBRA</v>
      </c>
      <c r="BZ181" s="43">
        <f t="shared" ref="BZ181:CV181" si="440">BZ29*BZ$2</f>
        <v>0</v>
      </c>
      <c r="CA181" s="43">
        <f t="shared" si="440"/>
        <v>0</v>
      </c>
      <c r="CB181" s="43">
        <f t="shared" si="440"/>
        <v>0</v>
      </c>
      <c r="CC181" s="43">
        <f t="shared" si="440"/>
        <v>0</v>
      </c>
      <c r="CD181" s="43">
        <f t="shared" si="440"/>
        <v>0</v>
      </c>
      <c r="CE181" s="43">
        <f t="shared" si="440"/>
        <v>0</v>
      </c>
      <c r="CF181" s="43">
        <f t="shared" si="440"/>
        <v>0</v>
      </c>
      <c r="CG181" s="43">
        <f t="shared" si="440"/>
        <v>0</v>
      </c>
      <c r="CH181" s="43">
        <f t="shared" si="440"/>
        <v>0</v>
      </c>
      <c r="CI181" s="43">
        <f t="shared" si="440"/>
        <v>0</v>
      </c>
      <c r="CJ181" s="43">
        <f t="shared" si="440"/>
        <v>0</v>
      </c>
      <c r="CK181" s="43">
        <f t="shared" si="440"/>
        <v>0</v>
      </c>
      <c r="CL181" s="43">
        <f t="shared" si="440"/>
        <v>0</v>
      </c>
      <c r="CM181" s="43">
        <f t="shared" si="440"/>
        <v>0</v>
      </c>
      <c r="CN181" s="43">
        <f t="shared" si="440"/>
        <v>0</v>
      </c>
      <c r="CO181" s="43">
        <f t="shared" si="440"/>
        <v>0</v>
      </c>
      <c r="CP181" s="43">
        <f t="shared" si="440"/>
        <v>0</v>
      </c>
      <c r="CQ181" s="43">
        <f t="shared" si="440"/>
        <v>0</v>
      </c>
      <c r="CR181" s="43">
        <f t="shared" si="440"/>
        <v>0</v>
      </c>
      <c r="CS181" s="43">
        <f t="shared" si="440"/>
        <v>0</v>
      </c>
      <c r="CT181" s="43">
        <f t="shared" si="440"/>
        <v>0</v>
      </c>
      <c r="CU181" s="43">
        <f t="shared" si="440"/>
        <v>0</v>
      </c>
      <c r="CV181" s="43">
        <f t="shared" si="440"/>
        <v>0</v>
      </c>
      <c r="CW181" s="482"/>
      <c r="CX181" t="str">
        <f t="shared" si="362"/>
        <v>ALGEBRA</v>
      </c>
      <c r="CY181" s="43">
        <f t="shared" ref="CY181:DU181" si="441">CY29*CY$2</f>
        <v>0</v>
      </c>
      <c r="CZ181" s="43">
        <f t="shared" si="441"/>
        <v>0</v>
      </c>
      <c r="DA181" s="43">
        <f t="shared" si="441"/>
        <v>0</v>
      </c>
      <c r="DB181" s="43">
        <f t="shared" si="441"/>
        <v>0</v>
      </c>
      <c r="DC181" s="43">
        <f t="shared" si="441"/>
        <v>0</v>
      </c>
      <c r="DD181" s="43">
        <f t="shared" si="441"/>
        <v>0</v>
      </c>
      <c r="DE181" s="43">
        <f t="shared" si="441"/>
        <v>0</v>
      </c>
      <c r="DF181" s="43">
        <f t="shared" si="441"/>
        <v>0</v>
      </c>
      <c r="DG181" s="43">
        <f t="shared" si="441"/>
        <v>0</v>
      </c>
      <c r="DH181" s="43">
        <f t="shared" si="441"/>
        <v>0</v>
      </c>
      <c r="DI181" s="43">
        <f t="shared" si="441"/>
        <v>0</v>
      </c>
      <c r="DJ181" s="43">
        <f t="shared" si="441"/>
        <v>0</v>
      </c>
      <c r="DK181" s="43">
        <f t="shared" si="441"/>
        <v>0</v>
      </c>
      <c r="DL181" s="43">
        <f t="shared" si="441"/>
        <v>0</v>
      </c>
      <c r="DM181" s="43">
        <f t="shared" si="441"/>
        <v>0</v>
      </c>
      <c r="DN181" s="43">
        <f t="shared" si="441"/>
        <v>0</v>
      </c>
      <c r="DO181" s="43">
        <f t="shared" si="441"/>
        <v>0</v>
      </c>
      <c r="DP181" s="43">
        <f t="shared" si="441"/>
        <v>0</v>
      </c>
      <c r="DQ181" s="43">
        <f t="shared" si="441"/>
        <v>0</v>
      </c>
      <c r="DR181" s="43">
        <f t="shared" si="441"/>
        <v>0</v>
      </c>
      <c r="DS181" s="43">
        <f t="shared" si="441"/>
        <v>0</v>
      </c>
      <c r="DT181" s="43">
        <f t="shared" si="441"/>
        <v>0</v>
      </c>
      <c r="DU181" s="43">
        <f t="shared" si="441"/>
        <v>0</v>
      </c>
      <c r="DV181" s="482"/>
      <c r="DW181" s="111" t="s">
        <v>391</v>
      </c>
      <c r="DX181" s="25">
        <f t="shared" si="430"/>
        <v>0</v>
      </c>
      <c r="DY181" s="25">
        <f t="shared" si="436"/>
        <v>0</v>
      </c>
      <c r="DZ181" s="25">
        <f t="shared" si="431"/>
        <v>0</v>
      </c>
      <c r="EA181" s="25" t="str">
        <f t="shared" si="437"/>
        <v/>
      </c>
      <c r="EB181" s="108" t="str">
        <f t="shared" si="438"/>
        <v/>
      </c>
      <c r="EC181" s="115" t="s">
        <v>259</v>
      </c>
      <c r="FB181" s="66"/>
      <c r="FC181" s="66"/>
      <c r="FD181" s="66"/>
      <c r="FE181" s="68"/>
      <c r="FF181" s="69"/>
      <c r="FG181" s="18"/>
    </row>
    <row r="182" spans="2:163" x14ac:dyDescent="0.45">
      <c r="B182" t="str">
        <f t="shared" si="432"/>
        <v>SAT Passage 3</v>
      </c>
      <c r="C182" s="102">
        <f>IF(OR(ISNUMBER(SEARCH("S",C$4)),ISNUMBER(SEARCH("P",C$4))),READ!AM5,0)</f>
        <v>0</v>
      </c>
      <c r="D182" s="102">
        <f>IF(OR(ISNUMBER(SEARCH("S",D$4)),ISNUMBER(SEARCH("P",D$4))),READ!AM58,0)</f>
        <v>0</v>
      </c>
      <c r="E182" s="102">
        <f>IF(OR(ISNUMBER(SEARCH("S",E$4)),ISNUMBER(SEARCH("P",E$4))),READ!AM111,0)</f>
        <v>0</v>
      </c>
      <c r="F182" s="102">
        <f>IF(OR(ISNUMBER(SEARCH("S",F$4)),ISNUMBER(SEARCH("P",F$4))),READ!AM164,0)</f>
        <v>0</v>
      </c>
      <c r="G182" s="102">
        <f>IF(OR(ISNUMBER(SEARCH("S",G$4)),ISNUMBER(SEARCH("P",G$4))),READ!AM217,0)</f>
        <v>0</v>
      </c>
      <c r="H182" s="102">
        <f>IF(OR(ISNUMBER(SEARCH("S",H$4)),ISNUMBER(SEARCH("P",H$4))),READ!AM270,0)</f>
        <v>0</v>
      </c>
      <c r="I182" s="102">
        <f>IF(OR(ISNUMBER(SEARCH("S",I$4)),ISNUMBER(SEARCH("P",I$4))),READ!AM323,0)</f>
        <v>0</v>
      </c>
      <c r="J182" s="102">
        <f>IF(OR(ISNUMBER(SEARCH("S",J$4)),ISNUMBER(SEARCH("P",J$4))),READ!AM376,0)</f>
        <v>0</v>
      </c>
      <c r="K182" s="102">
        <f>IF(OR(ISNUMBER(SEARCH("S",K$4)),ISNUMBER(SEARCH("P",K$4))),READ!AM429,0)</f>
        <v>0</v>
      </c>
      <c r="L182" s="102">
        <f>IF(OR(ISNUMBER(SEARCH("S",L$4)),ISNUMBER(SEARCH("P",L$4))),READ!AM482,0)</f>
        <v>0</v>
      </c>
      <c r="M182" s="102">
        <f>IF(OR(ISNUMBER(SEARCH("S",M$4)),ISNUMBER(SEARCH("P",M$4))),READ!AM535,0)</f>
        <v>0</v>
      </c>
      <c r="N182" s="102">
        <f>IF(OR(ISNUMBER(SEARCH("S",N$4)),ISNUMBER(SEARCH("P",N$4))),READ!AM588,0)</f>
        <v>0</v>
      </c>
      <c r="O182" s="102">
        <f>IF(OR(ISNUMBER(SEARCH("S",O$4)),ISNUMBER(SEARCH("P",O$4))),READ!AM641,0)</f>
        <v>0</v>
      </c>
      <c r="P182" s="102">
        <f>IF(OR(ISNUMBER(SEARCH("S",P$4)),ISNUMBER(SEARCH("P",P$4))),READ!AM694,0)</f>
        <v>0</v>
      </c>
      <c r="Q182" s="102">
        <f>IF(OR(ISNUMBER(SEARCH("S",Q$4)),ISNUMBER(SEARCH("P",Q$4))),READ!AM747,0)</f>
        <v>0</v>
      </c>
      <c r="R182" s="102">
        <f>IF(OR(ISNUMBER(SEARCH("S",R$4)),ISNUMBER(SEARCH("P",R$4))),READ!AM800,0)</f>
        <v>0</v>
      </c>
      <c r="S182" s="102">
        <f>IF(OR(ISNUMBER(SEARCH("S",S$4)),ISNUMBER(SEARCH("P",S$4))),READ!AM853,0)</f>
        <v>0</v>
      </c>
      <c r="T182" s="102">
        <f>IF(OR(ISNUMBER(SEARCH("S",T$4)),ISNUMBER(SEARCH("P",T$4))),READ!AM906,0)</f>
        <v>0</v>
      </c>
      <c r="U182" s="102">
        <f>IF(OR(ISNUMBER(SEARCH("S",U$4)),ISNUMBER(SEARCH("P",U$4))),READ!AM959,0)</f>
        <v>0</v>
      </c>
      <c r="V182" s="102">
        <f>IF(OR(ISNUMBER(SEARCH("S",V$4)),ISNUMBER(SEARCH("P",V$4))),READ!AM1012,0)</f>
        <v>0</v>
      </c>
      <c r="W182" s="102">
        <f>IF(OR(ISNUMBER(SEARCH("S",W$4)),ISNUMBER(SEARCH("P",W$4))),READ!AM1065,0)</f>
        <v>0</v>
      </c>
      <c r="X182" s="102">
        <f>IF(OR(ISNUMBER(SEARCH("S",X$4)),ISNUMBER(SEARCH("P",X$4))),READ!AM1118,0)</f>
        <v>0</v>
      </c>
      <c r="Y182" s="102">
        <f>IF(OR(ISNUMBER(SEARCH("S",Y$4)),ISNUMBER(SEARCH("P",Y$4))),READ!AM1171,0)</f>
        <v>0</v>
      </c>
      <c r="AA182" t="str">
        <f t="shared" si="415"/>
        <v>Punctuation</v>
      </c>
      <c r="AB182" s="102">
        <f>WRITE!AU5</f>
        <v>0</v>
      </c>
      <c r="AC182" s="102">
        <f>WRITE!AU81</f>
        <v>0</v>
      </c>
      <c r="AD182" s="102">
        <f>WRITE!AU157</f>
        <v>0</v>
      </c>
      <c r="AE182" s="102">
        <f>WRITE!AU233</f>
        <v>0</v>
      </c>
      <c r="AF182" s="102">
        <f>WRITE!AU309</f>
        <v>0</v>
      </c>
      <c r="AG182" s="102">
        <f>WRITE!AU385</f>
        <v>0</v>
      </c>
      <c r="AH182" s="102">
        <f>WRITE!AU461</f>
        <v>0</v>
      </c>
      <c r="AI182" s="102">
        <f>WRITE!AU537</f>
        <v>0</v>
      </c>
      <c r="AJ182" s="102">
        <f>WRITE!AU613</f>
        <v>0</v>
      </c>
      <c r="AK182" s="102">
        <f>WRITE!AU689</f>
        <v>0</v>
      </c>
      <c r="AL182" s="102">
        <f>WRITE!AU765</f>
        <v>0</v>
      </c>
      <c r="AM182" s="102">
        <f>WRITE!AU841</f>
        <v>0</v>
      </c>
      <c r="AN182" s="102">
        <f>WRITE!AU917</f>
        <v>0</v>
      </c>
      <c r="AO182" s="102">
        <f>WRITE!AU993</f>
        <v>0</v>
      </c>
      <c r="AP182" s="102">
        <f>WRITE!AU1069</f>
        <v>0</v>
      </c>
      <c r="AQ182" s="102">
        <f>WRITE!AU1145</f>
        <v>0</v>
      </c>
      <c r="AR182" s="102">
        <f>WRITE!AU1221</f>
        <v>0</v>
      </c>
      <c r="AS182" s="102">
        <f>WRITE!AU1297</f>
        <v>0</v>
      </c>
      <c r="AT182" s="102">
        <f>WRITE!AU1373</f>
        <v>0</v>
      </c>
      <c r="AU182" s="102">
        <f>WRITE!AU1449</f>
        <v>0</v>
      </c>
      <c r="AV182" s="102">
        <f>WRITE!AU1525</f>
        <v>0</v>
      </c>
      <c r="AW182" s="102">
        <f>WRITE!AU1601</f>
        <v>0</v>
      </c>
      <c r="AX182" s="102">
        <f>WRITE!AU1677</f>
        <v>0</v>
      </c>
      <c r="AZ182" t="str">
        <f t="shared" si="358"/>
        <v>Use the Answers</v>
      </c>
      <c r="BA182" s="43">
        <f t="shared" ref="BA182:BW182" si="442">BA30*BA$2</f>
        <v>0</v>
      </c>
      <c r="BB182" s="43">
        <f t="shared" si="442"/>
        <v>0</v>
      </c>
      <c r="BC182" s="43">
        <f t="shared" si="442"/>
        <v>0</v>
      </c>
      <c r="BD182" s="43">
        <f t="shared" si="442"/>
        <v>0</v>
      </c>
      <c r="BE182" s="43">
        <f t="shared" si="442"/>
        <v>0</v>
      </c>
      <c r="BF182" s="43">
        <f t="shared" si="442"/>
        <v>0</v>
      </c>
      <c r="BG182" s="43">
        <f t="shared" si="442"/>
        <v>0</v>
      </c>
      <c r="BH182" s="43">
        <f t="shared" si="442"/>
        <v>0</v>
      </c>
      <c r="BI182" s="43">
        <f t="shared" si="442"/>
        <v>0</v>
      </c>
      <c r="BJ182" s="43">
        <f t="shared" si="442"/>
        <v>0</v>
      </c>
      <c r="BK182" s="43">
        <f t="shared" si="442"/>
        <v>0</v>
      </c>
      <c r="BL182" s="43">
        <f t="shared" si="442"/>
        <v>0</v>
      </c>
      <c r="BM182" s="43">
        <f t="shared" si="442"/>
        <v>0</v>
      </c>
      <c r="BN182" s="43">
        <f t="shared" si="442"/>
        <v>0</v>
      </c>
      <c r="BO182" s="43">
        <f t="shared" si="442"/>
        <v>0</v>
      </c>
      <c r="BP182" s="43">
        <f t="shared" si="442"/>
        <v>0</v>
      </c>
      <c r="BQ182" s="43">
        <f t="shared" si="442"/>
        <v>0</v>
      </c>
      <c r="BR182" s="43">
        <f t="shared" si="442"/>
        <v>0</v>
      </c>
      <c r="BS182" s="43">
        <f t="shared" si="442"/>
        <v>0</v>
      </c>
      <c r="BT182" s="43">
        <f t="shared" si="442"/>
        <v>0</v>
      </c>
      <c r="BU182" s="43">
        <f t="shared" si="442"/>
        <v>0</v>
      </c>
      <c r="BV182" s="43">
        <f t="shared" si="442"/>
        <v>0</v>
      </c>
      <c r="BW182" s="43">
        <f t="shared" si="442"/>
        <v>0</v>
      </c>
      <c r="BX182" s="70"/>
      <c r="BY182" t="str">
        <f t="shared" si="360"/>
        <v>Use the Answers</v>
      </c>
      <c r="BZ182" s="43">
        <f t="shared" ref="BZ182:CV182" si="443">BZ30*BZ$2</f>
        <v>0</v>
      </c>
      <c r="CA182" s="43">
        <f t="shared" si="443"/>
        <v>0</v>
      </c>
      <c r="CB182" s="43">
        <f t="shared" si="443"/>
        <v>0</v>
      </c>
      <c r="CC182" s="43">
        <f t="shared" si="443"/>
        <v>0</v>
      </c>
      <c r="CD182" s="43">
        <f t="shared" si="443"/>
        <v>0</v>
      </c>
      <c r="CE182" s="43">
        <f t="shared" si="443"/>
        <v>0</v>
      </c>
      <c r="CF182" s="43">
        <f t="shared" si="443"/>
        <v>0</v>
      </c>
      <c r="CG182" s="43">
        <f t="shared" si="443"/>
        <v>0</v>
      </c>
      <c r="CH182" s="43">
        <f t="shared" si="443"/>
        <v>0</v>
      </c>
      <c r="CI182" s="43">
        <f t="shared" si="443"/>
        <v>0</v>
      </c>
      <c r="CJ182" s="43">
        <f t="shared" si="443"/>
        <v>0</v>
      </c>
      <c r="CK182" s="43">
        <f t="shared" si="443"/>
        <v>0</v>
      </c>
      <c r="CL182" s="43">
        <f t="shared" si="443"/>
        <v>0</v>
      </c>
      <c r="CM182" s="43">
        <f t="shared" si="443"/>
        <v>0</v>
      </c>
      <c r="CN182" s="43">
        <f t="shared" si="443"/>
        <v>0</v>
      </c>
      <c r="CO182" s="43">
        <f t="shared" si="443"/>
        <v>0</v>
      </c>
      <c r="CP182" s="43">
        <f t="shared" si="443"/>
        <v>0</v>
      </c>
      <c r="CQ182" s="43">
        <f t="shared" si="443"/>
        <v>0</v>
      </c>
      <c r="CR182" s="43">
        <f t="shared" si="443"/>
        <v>0</v>
      </c>
      <c r="CS182" s="43">
        <f t="shared" si="443"/>
        <v>0</v>
      </c>
      <c r="CT182" s="43">
        <f t="shared" si="443"/>
        <v>0</v>
      </c>
      <c r="CU182" s="43">
        <f t="shared" si="443"/>
        <v>0</v>
      </c>
      <c r="CV182" s="43">
        <f t="shared" si="443"/>
        <v>0</v>
      </c>
      <c r="CW182" s="70"/>
      <c r="CX182" t="str">
        <f t="shared" si="362"/>
        <v>Use the Answers</v>
      </c>
      <c r="CY182" s="43">
        <f t="shared" ref="CY182:DU182" si="444">CY30*CY$2</f>
        <v>0</v>
      </c>
      <c r="CZ182" s="43">
        <f t="shared" si="444"/>
        <v>0</v>
      </c>
      <c r="DA182" s="43">
        <f t="shared" si="444"/>
        <v>0</v>
      </c>
      <c r="DB182" s="43">
        <f t="shared" si="444"/>
        <v>0</v>
      </c>
      <c r="DC182" s="43">
        <f t="shared" si="444"/>
        <v>0</v>
      </c>
      <c r="DD182" s="43">
        <f t="shared" si="444"/>
        <v>0</v>
      </c>
      <c r="DE182" s="43">
        <f t="shared" si="444"/>
        <v>0</v>
      </c>
      <c r="DF182" s="43">
        <f t="shared" si="444"/>
        <v>0</v>
      </c>
      <c r="DG182" s="43">
        <f t="shared" si="444"/>
        <v>0</v>
      </c>
      <c r="DH182" s="43">
        <f t="shared" si="444"/>
        <v>0</v>
      </c>
      <c r="DI182" s="43">
        <f t="shared" si="444"/>
        <v>0</v>
      </c>
      <c r="DJ182" s="43">
        <f t="shared" si="444"/>
        <v>0</v>
      </c>
      <c r="DK182" s="43">
        <f t="shared" si="444"/>
        <v>0</v>
      </c>
      <c r="DL182" s="43">
        <f t="shared" si="444"/>
        <v>0</v>
      </c>
      <c r="DM182" s="43">
        <f t="shared" si="444"/>
        <v>0</v>
      </c>
      <c r="DN182" s="43">
        <f t="shared" si="444"/>
        <v>0</v>
      </c>
      <c r="DO182" s="43">
        <f t="shared" si="444"/>
        <v>0</v>
      </c>
      <c r="DP182" s="43">
        <f t="shared" si="444"/>
        <v>0</v>
      </c>
      <c r="DQ182" s="43">
        <f t="shared" si="444"/>
        <v>0</v>
      </c>
      <c r="DR182" s="43">
        <f t="shared" si="444"/>
        <v>0</v>
      </c>
      <c r="DS182" s="43">
        <f t="shared" si="444"/>
        <v>0</v>
      </c>
      <c r="DT182" s="43">
        <f t="shared" si="444"/>
        <v>0</v>
      </c>
      <c r="DU182" s="43">
        <f t="shared" si="444"/>
        <v>0</v>
      </c>
      <c r="DV182" s="482"/>
      <c r="DW182" s="111" t="s">
        <v>392</v>
      </c>
      <c r="DX182" s="25">
        <f t="shared" si="430"/>
        <v>0</v>
      </c>
      <c r="DY182" s="25">
        <f t="shared" si="436"/>
        <v>0</v>
      </c>
      <c r="DZ182" s="25">
        <f t="shared" si="431"/>
        <v>0</v>
      </c>
      <c r="EA182" s="25" t="str">
        <f t="shared" si="437"/>
        <v/>
      </c>
      <c r="EB182" s="108" t="str">
        <f t="shared" si="438"/>
        <v/>
      </c>
      <c r="EC182" s="115" t="s">
        <v>259</v>
      </c>
      <c r="FA182" s="16" t="s">
        <v>334</v>
      </c>
    </row>
    <row r="183" spans="2:163" x14ac:dyDescent="0.45">
      <c r="B183" t="str">
        <f t="shared" si="432"/>
        <v>SAT Passage 4</v>
      </c>
      <c r="C183" s="102">
        <f>IF(OR(ISNUMBER(SEARCH("S",C$4)),ISNUMBER(SEARCH("P",C$4))),READ!AN5,0)</f>
        <v>0</v>
      </c>
      <c r="D183" s="102">
        <f>IF(OR(ISNUMBER(SEARCH("S",D$4)),ISNUMBER(SEARCH("P",D$4))),READ!AN58,0)</f>
        <v>0</v>
      </c>
      <c r="E183" s="102">
        <f>IF(OR(ISNUMBER(SEARCH("S",E$4)),ISNUMBER(SEARCH("P",E$4))),READ!AN111,0)</f>
        <v>0</v>
      </c>
      <c r="F183" s="102">
        <f>IF(OR(ISNUMBER(SEARCH("S",F$4)),ISNUMBER(SEARCH("P",F$4))),READ!AN164,0)</f>
        <v>0</v>
      </c>
      <c r="G183" s="102">
        <f>IF(OR(ISNUMBER(SEARCH("S",G$4)),ISNUMBER(SEARCH("P",G$4))),READ!AN217,0)</f>
        <v>0</v>
      </c>
      <c r="H183" s="102">
        <f>IF(OR(ISNUMBER(SEARCH("S",H$4)),ISNUMBER(SEARCH("P",H$4))),READ!AN270,0)</f>
        <v>0</v>
      </c>
      <c r="I183" s="102">
        <f>IF(OR(ISNUMBER(SEARCH("S",I$4)),ISNUMBER(SEARCH("P",I$4))),READ!AN323,0)</f>
        <v>0</v>
      </c>
      <c r="J183" s="102">
        <f>IF(OR(ISNUMBER(SEARCH("S",J$4)),ISNUMBER(SEARCH("P",J$4))),READ!AN376,0)</f>
        <v>0</v>
      </c>
      <c r="K183" s="102">
        <f>IF(OR(ISNUMBER(SEARCH("S",K$4)),ISNUMBER(SEARCH("P",K$4))),READ!AN429,0)</f>
        <v>0</v>
      </c>
      <c r="L183" s="102">
        <f>IF(OR(ISNUMBER(SEARCH("S",L$4)),ISNUMBER(SEARCH("P",L$4))),READ!AN482,0)</f>
        <v>0</v>
      </c>
      <c r="M183" s="102">
        <f>IF(OR(ISNUMBER(SEARCH("S",M$4)),ISNUMBER(SEARCH("P",M$4))),READ!AN535,0)</f>
        <v>0</v>
      </c>
      <c r="N183" s="102">
        <f>IF(OR(ISNUMBER(SEARCH("S",N$4)),ISNUMBER(SEARCH("P",N$4))),READ!AN588,0)</f>
        <v>0</v>
      </c>
      <c r="O183" s="102">
        <f>IF(OR(ISNUMBER(SEARCH("S",O$4)),ISNUMBER(SEARCH("P",O$4))),READ!AN641,0)</f>
        <v>0</v>
      </c>
      <c r="P183" s="102">
        <f>IF(OR(ISNUMBER(SEARCH("S",P$4)),ISNUMBER(SEARCH("P",P$4))),READ!AN694,0)</f>
        <v>0</v>
      </c>
      <c r="Q183" s="102">
        <f>IF(OR(ISNUMBER(SEARCH("S",Q$4)),ISNUMBER(SEARCH("P",Q$4))),READ!AN747,0)</f>
        <v>0</v>
      </c>
      <c r="R183" s="102">
        <f>IF(OR(ISNUMBER(SEARCH("S",R$4)),ISNUMBER(SEARCH("P",R$4))),READ!AN800,0)</f>
        <v>0</v>
      </c>
      <c r="S183" s="102">
        <f>IF(OR(ISNUMBER(SEARCH("S",S$4)),ISNUMBER(SEARCH("P",S$4))),READ!AN853,0)</f>
        <v>0</v>
      </c>
      <c r="T183" s="102">
        <f>IF(OR(ISNUMBER(SEARCH("S",T$4)),ISNUMBER(SEARCH("P",T$4))),READ!AN906,0)</f>
        <v>0</v>
      </c>
      <c r="U183" s="102">
        <f>IF(OR(ISNUMBER(SEARCH("S",U$4)),ISNUMBER(SEARCH("P",U$4))),READ!AN959,0)</f>
        <v>0</v>
      </c>
      <c r="V183" s="102">
        <f>IF(OR(ISNUMBER(SEARCH("S",V$4)),ISNUMBER(SEARCH("P",V$4))),READ!AN1012,0)</f>
        <v>0</v>
      </c>
      <c r="W183" s="102">
        <f>IF(OR(ISNUMBER(SEARCH("S",W$4)),ISNUMBER(SEARCH("P",W$4))),READ!AN1065,0)</f>
        <v>0</v>
      </c>
      <c r="X183" s="102">
        <f>IF(OR(ISNUMBER(SEARCH("S",X$4)),ISNUMBER(SEARCH("P",X$4))),READ!AN1118,0)</f>
        <v>0</v>
      </c>
      <c r="Y183" s="102">
        <f>IF(OR(ISNUMBER(SEARCH("S",Y$4)),ISNUMBER(SEARCH("P",Y$4))),READ!AN1171,0)</f>
        <v>0</v>
      </c>
      <c r="AA183" t="str">
        <f t="shared" si="415"/>
        <v>Apostrophes</v>
      </c>
      <c r="AB183" s="102">
        <f>WRITE!AV5</f>
        <v>0</v>
      </c>
      <c r="AC183" s="102">
        <f>WRITE!AV81</f>
        <v>0</v>
      </c>
      <c r="AD183" s="102">
        <f>WRITE!AV157</f>
        <v>0</v>
      </c>
      <c r="AE183" s="102">
        <f>WRITE!AV233</f>
        <v>0</v>
      </c>
      <c r="AF183" s="102">
        <f>WRITE!AV309</f>
        <v>0</v>
      </c>
      <c r="AG183" s="102">
        <f>WRITE!AV385</f>
        <v>0</v>
      </c>
      <c r="AH183" s="102">
        <f>WRITE!AV461</f>
        <v>0</v>
      </c>
      <c r="AI183" s="102">
        <f>WRITE!AV537</f>
        <v>0</v>
      </c>
      <c r="AJ183" s="102">
        <f>WRITE!AV613</f>
        <v>0</v>
      </c>
      <c r="AK183" s="102">
        <f>WRITE!AV689</f>
        <v>0</v>
      </c>
      <c r="AL183" s="102">
        <f>WRITE!AV765</f>
        <v>0</v>
      </c>
      <c r="AM183" s="102">
        <f>WRITE!AV841</f>
        <v>0</v>
      </c>
      <c r="AN183" s="102">
        <f>WRITE!AV917</f>
        <v>0</v>
      </c>
      <c r="AO183" s="102">
        <f>WRITE!AV993</f>
        <v>0</v>
      </c>
      <c r="AP183" s="102">
        <f>WRITE!AV1069</f>
        <v>0</v>
      </c>
      <c r="AQ183" s="102">
        <f>WRITE!AV1145</f>
        <v>0</v>
      </c>
      <c r="AR183" s="102">
        <f>WRITE!AV1221</f>
        <v>0</v>
      </c>
      <c r="AS183" s="102">
        <f>WRITE!AV1297</f>
        <v>0</v>
      </c>
      <c r="AT183" s="102">
        <f>WRITE!AV1373</f>
        <v>0</v>
      </c>
      <c r="AU183" s="102">
        <f>WRITE!AV1449</f>
        <v>0</v>
      </c>
      <c r="AV183" s="102">
        <f>WRITE!AV1525</f>
        <v>0</v>
      </c>
      <c r="AW183" s="102">
        <f>WRITE!AV1601</f>
        <v>0</v>
      </c>
      <c r="AX183" s="102">
        <f>WRITE!AV1677</f>
        <v>0</v>
      </c>
      <c r="AZ183" t="str">
        <f t="shared" si="358"/>
        <v>Plug-In Own Numbers</v>
      </c>
      <c r="BA183" s="43">
        <f t="shared" ref="BA183:BW183" si="445">BA31*BA$2</f>
        <v>0</v>
      </c>
      <c r="BB183" s="43">
        <f t="shared" si="445"/>
        <v>0</v>
      </c>
      <c r="BC183" s="43">
        <f t="shared" si="445"/>
        <v>0</v>
      </c>
      <c r="BD183" s="43">
        <f t="shared" si="445"/>
        <v>0</v>
      </c>
      <c r="BE183" s="43">
        <f t="shared" si="445"/>
        <v>0</v>
      </c>
      <c r="BF183" s="43">
        <f t="shared" si="445"/>
        <v>0</v>
      </c>
      <c r="BG183" s="43">
        <f t="shared" si="445"/>
        <v>0</v>
      </c>
      <c r="BH183" s="43">
        <f t="shared" si="445"/>
        <v>0</v>
      </c>
      <c r="BI183" s="43">
        <f t="shared" si="445"/>
        <v>0</v>
      </c>
      <c r="BJ183" s="43">
        <f t="shared" si="445"/>
        <v>0</v>
      </c>
      <c r="BK183" s="43">
        <f t="shared" si="445"/>
        <v>0</v>
      </c>
      <c r="BL183" s="43">
        <f t="shared" si="445"/>
        <v>0</v>
      </c>
      <c r="BM183" s="43">
        <f t="shared" si="445"/>
        <v>0</v>
      </c>
      <c r="BN183" s="43">
        <f t="shared" si="445"/>
        <v>0</v>
      </c>
      <c r="BO183" s="43">
        <f t="shared" si="445"/>
        <v>0</v>
      </c>
      <c r="BP183" s="43">
        <f t="shared" si="445"/>
        <v>0</v>
      </c>
      <c r="BQ183" s="43">
        <f t="shared" si="445"/>
        <v>0</v>
      </c>
      <c r="BR183" s="43">
        <f t="shared" si="445"/>
        <v>0</v>
      </c>
      <c r="BS183" s="43">
        <f t="shared" si="445"/>
        <v>0</v>
      </c>
      <c r="BT183" s="43">
        <f t="shared" si="445"/>
        <v>0</v>
      </c>
      <c r="BU183" s="43">
        <f t="shared" si="445"/>
        <v>0</v>
      </c>
      <c r="BV183" s="43">
        <f t="shared" si="445"/>
        <v>0</v>
      </c>
      <c r="BW183" s="43">
        <f t="shared" si="445"/>
        <v>0</v>
      </c>
      <c r="BX183" s="70"/>
      <c r="BY183" t="str">
        <f t="shared" si="360"/>
        <v>Plug-In Own Numbers</v>
      </c>
      <c r="BZ183" s="43">
        <f t="shared" ref="BZ183:CV183" si="446">BZ31*BZ$2</f>
        <v>0</v>
      </c>
      <c r="CA183" s="43">
        <f t="shared" si="446"/>
        <v>0</v>
      </c>
      <c r="CB183" s="43">
        <f t="shared" si="446"/>
        <v>0</v>
      </c>
      <c r="CC183" s="43">
        <f t="shared" si="446"/>
        <v>0</v>
      </c>
      <c r="CD183" s="43">
        <f t="shared" si="446"/>
        <v>0</v>
      </c>
      <c r="CE183" s="43">
        <f t="shared" si="446"/>
        <v>0</v>
      </c>
      <c r="CF183" s="43">
        <f t="shared" si="446"/>
        <v>0</v>
      </c>
      <c r="CG183" s="43">
        <f t="shared" si="446"/>
        <v>0</v>
      </c>
      <c r="CH183" s="43">
        <f t="shared" si="446"/>
        <v>0</v>
      </c>
      <c r="CI183" s="43">
        <f t="shared" si="446"/>
        <v>0</v>
      </c>
      <c r="CJ183" s="43">
        <f t="shared" si="446"/>
        <v>0</v>
      </c>
      <c r="CK183" s="43">
        <f t="shared" si="446"/>
        <v>0</v>
      </c>
      <c r="CL183" s="43">
        <f t="shared" si="446"/>
        <v>0</v>
      </c>
      <c r="CM183" s="43">
        <f t="shared" si="446"/>
        <v>0</v>
      </c>
      <c r="CN183" s="43">
        <f t="shared" si="446"/>
        <v>0</v>
      </c>
      <c r="CO183" s="43">
        <f t="shared" si="446"/>
        <v>0</v>
      </c>
      <c r="CP183" s="43">
        <f t="shared" si="446"/>
        <v>0</v>
      </c>
      <c r="CQ183" s="43">
        <f t="shared" si="446"/>
        <v>0</v>
      </c>
      <c r="CR183" s="43">
        <f t="shared" si="446"/>
        <v>0</v>
      </c>
      <c r="CS183" s="43">
        <f t="shared" si="446"/>
        <v>0</v>
      </c>
      <c r="CT183" s="43">
        <f t="shared" si="446"/>
        <v>0</v>
      </c>
      <c r="CU183" s="43">
        <f t="shared" si="446"/>
        <v>0</v>
      </c>
      <c r="CV183" s="43">
        <f t="shared" si="446"/>
        <v>0</v>
      </c>
      <c r="CW183" s="70"/>
      <c r="CX183" t="str">
        <f t="shared" si="362"/>
        <v>Plug-In Own Numbers</v>
      </c>
      <c r="CY183" s="43">
        <f t="shared" ref="CY183:DU183" si="447">CY31*CY$2</f>
        <v>0</v>
      </c>
      <c r="CZ183" s="43">
        <f t="shared" si="447"/>
        <v>0</v>
      </c>
      <c r="DA183" s="43">
        <f t="shared" si="447"/>
        <v>0</v>
      </c>
      <c r="DB183" s="43">
        <f t="shared" si="447"/>
        <v>0</v>
      </c>
      <c r="DC183" s="43">
        <f t="shared" si="447"/>
        <v>0</v>
      </c>
      <c r="DD183" s="43">
        <f t="shared" si="447"/>
        <v>0</v>
      </c>
      <c r="DE183" s="43">
        <f t="shared" si="447"/>
        <v>0</v>
      </c>
      <c r="DF183" s="43">
        <f t="shared" si="447"/>
        <v>0</v>
      </c>
      <c r="DG183" s="43">
        <f t="shared" si="447"/>
        <v>0</v>
      </c>
      <c r="DH183" s="43">
        <f t="shared" si="447"/>
        <v>0</v>
      </c>
      <c r="DI183" s="43">
        <f t="shared" si="447"/>
        <v>0</v>
      </c>
      <c r="DJ183" s="43">
        <f t="shared" si="447"/>
        <v>0</v>
      </c>
      <c r="DK183" s="43">
        <f t="shared" si="447"/>
        <v>0</v>
      </c>
      <c r="DL183" s="43">
        <f t="shared" si="447"/>
        <v>0</v>
      </c>
      <c r="DM183" s="43">
        <f t="shared" si="447"/>
        <v>0</v>
      </c>
      <c r="DN183" s="43">
        <f t="shared" si="447"/>
        <v>0</v>
      </c>
      <c r="DO183" s="43">
        <f t="shared" si="447"/>
        <v>0</v>
      </c>
      <c r="DP183" s="43">
        <f t="shared" si="447"/>
        <v>0</v>
      </c>
      <c r="DQ183" s="43">
        <f t="shared" si="447"/>
        <v>0</v>
      </c>
      <c r="DR183" s="43">
        <f t="shared" si="447"/>
        <v>0</v>
      </c>
      <c r="DS183" s="43">
        <f t="shared" si="447"/>
        <v>0</v>
      </c>
      <c r="DT183" s="43">
        <f t="shared" si="447"/>
        <v>0</v>
      </c>
      <c r="DU183" s="43">
        <f t="shared" si="447"/>
        <v>0</v>
      </c>
      <c r="DV183" s="482"/>
      <c r="DW183" s="111" t="s">
        <v>393</v>
      </c>
      <c r="DX183" s="25">
        <f t="shared" si="430"/>
        <v>0</v>
      </c>
      <c r="DY183" s="25">
        <f t="shared" si="436"/>
        <v>0</v>
      </c>
      <c r="DZ183" s="25">
        <f t="shared" si="431"/>
        <v>0</v>
      </c>
      <c r="EA183" s="25" t="str">
        <f t="shared" si="437"/>
        <v/>
      </c>
      <c r="EB183" s="108" t="str">
        <f t="shared" si="438"/>
        <v/>
      </c>
      <c r="EC183" s="115" t="s">
        <v>259</v>
      </c>
      <c r="FA183" s="477" t="str">
        <f>IF(INPUT!W4&lt;&gt;"",INDEX(EY3:EY25,MATCH(INPUT!W4,EX3:EX25,),0),"")</f>
        <v/>
      </c>
      <c r="FB183" s="478"/>
      <c r="FC183" s="478"/>
      <c r="FD183" s="478"/>
      <c r="FE183" s="478"/>
      <c r="FF183" s="478"/>
      <c r="FG183" s="479"/>
    </row>
    <row r="184" spans="2:163" x14ac:dyDescent="0.45">
      <c r="B184" t="str">
        <f t="shared" si="432"/>
        <v>SAT Passage 5</v>
      </c>
      <c r="C184" s="102">
        <f>IF(OR(ISNUMBER(SEARCH("S",C$4)),ISNUMBER(SEARCH("P",C$4))),READ!AO5,0)</f>
        <v>0</v>
      </c>
      <c r="D184" s="102">
        <f>IF(OR(ISNUMBER(SEARCH("S",D$4)),ISNUMBER(SEARCH("P",D$4))),READ!AO58,0)</f>
        <v>0</v>
      </c>
      <c r="E184" s="102">
        <f>IF(OR(ISNUMBER(SEARCH("S",E$4)),ISNUMBER(SEARCH("P",E$4))),READ!AO111,0)</f>
        <v>0</v>
      </c>
      <c r="F184" s="102">
        <f>IF(OR(ISNUMBER(SEARCH("S",F$4)),ISNUMBER(SEARCH("P",F$4))),READ!AO164,0)</f>
        <v>0</v>
      </c>
      <c r="G184" s="102">
        <f>IF(OR(ISNUMBER(SEARCH("S",G$4)),ISNUMBER(SEARCH("P",G$4))),READ!AO217,0)</f>
        <v>0</v>
      </c>
      <c r="H184" s="102">
        <f>IF(OR(ISNUMBER(SEARCH("S",H$4)),ISNUMBER(SEARCH("P",H$4))),READ!AO270,0)</f>
        <v>0</v>
      </c>
      <c r="I184" s="102">
        <f>IF(OR(ISNUMBER(SEARCH("S",I$4)),ISNUMBER(SEARCH("P",I$4))),READ!AO323,0)</f>
        <v>0</v>
      </c>
      <c r="J184" s="102">
        <f>IF(OR(ISNUMBER(SEARCH("S",J$4)),ISNUMBER(SEARCH("P",J$4))),READ!AO376,0)</f>
        <v>0</v>
      </c>
      <c r="K184" s="102">
        <f>IF(OR(ISNUMBER(SEARCH("S",K$4)),ISNUMBER(SEARCH("P",K$4))),READ!AO429,0)</f>
        <v>0</v>
      </c>
      <c r="L184" s="102">
        <f>IF(OR(ISNUMBER(SEARCH("S",L$4)),ISNUMBER(SEARCH("P",L$4))),READ!AO482,0)</f>
        <v>0</v>
      </c>
      <c r="M184" s="102">
        <f>IF(OR(ISNUMBER(SEARCH("S",M$4)),ISNUMBER(SEARCH("P",M$4))),READ!AO535,0)</f>
        <v>0</v>
      </c>
      <c r="N184" s="102">
        <f>IF(OR(ISNUMBER(SEARCH("S",N$4)),ISNUMBER(SEARCH("P",N$4))),READ!AO588,0)</f>
        <v>0</v>
      </c>
      <c r="O184" s="102">
        <f>IF(OR(ISNUMBER(SEARCH("S",O$4)),ISNUMBER(SEARCH("P",O$4))),READ!AO641,0)</f>
        <v>0</v>
      </c>
      <c r="P184" s="102">
        <f>IF(OR(ISNUMBER(SEARCH("S",P$4)),ISNUMBER(SEARCH("P",P$4))),READ!AO694,0)</f>
        <v>0</v>
      </c>
      <c r="Q184" s="102">
        <f>IF(OR(ISNUMBER(SEARCH("S",Q$4)),ISNUMBER(SEARCH("P",Q$4))),READ!AO747,0)</f>
        <v>0</v>
      </c>
      <c r="R184" s="102">
        <f>IF(OR(ISNUMBER(SEARCH("S",R$4)),ISNUMBER(SEARCH("P",R$4))),READ!AO800,0)</f>
        <v>0</v>
      </c>
      <c r="S184" s="102">
        <f>IF(OR(ISNUMBER(SEARCH("S",S$4)),ISNUMBER(SEARCH("P",S$4))),READ!AO853,0)</f>
        <v>0</v>
      </c>
      <c r="T184" s="102">
        <f>IF(OR(ISNUMBER(SEARCH("S",T$4)),ISNUMBER(SEARCH("P",T$4))),READ!AO906,0)</f>
        <v>0</v>
      </c>
      <c r="U184" s="102">
        <f>IF(OR(ISNUMBER(SEARCH("S",U$4)),ISNUMBER(SEARCH("P",U$4))),READ!AO959,0)</f>
        <v>0</v>
      </c>
      <c r="V184" s="102">
        <f>IF(OR(ISNUMBER(SEARCH("S",V$4)),ISNUMBER(SEARCH("P",V$4))),READ!AO1012,0)</f>
        <v>0</v>
      </c>
      <c r="W184" s="102">
        <f>IF(OR(ISNUMBER(SEARCH("S",W$4)),ISNUMBER(SEARCH("P",W$4))),READ!AO1065,0)</f>
        <v>0</v>
      </c>
      <c r="X184" s="102">
        <f>IF(OR(ISNUMBER(SEARCH("S",X$4)),ISNUMBER(SEARCH("P",X$4))),READ!AO1118,0)</f>
        <v>0</v>
      </c>
      <c r="Y184" s="102">
        <f>IF(OR(ISNUMBER(SEARCH("S",Y$4)),ISNUMBER(SEARCH("P",Y$4))),READ!AO1171,0)</f>
        <v>0</v>
      </c>
      <c r="AA184" t="str">
        <f t="shared" si="415"/>
        <v>Dashes</v>
      </c>
      <c r="AB184" s="102">
        <f>WRITE!AW5</f>
        <v>0</v>
      </c>
      <c r="AC184" s="102">
        <f>WRITE!AW81</f>
        <v>0</v>
      </c>
      <c r="AD184" s="102">
        <f>WRITE!AW157</f>
        <v>0</v>
      </c>
      <c r="AE184" s="102">
        <f>WRITE!AW233</f>
        <v>0</v>
      </c>
      <c r="AF184" s="102">
        <f>WRITE!AW309</f>
        <v>0</v>
      </c>
      <c r="AG184" s="102">
        <f>WRITE!AW385</f>
        <v>0</v>
      </c>
      <c r="AH184" s="102">
        <f>WRITE!AW461</f>
        <v>0</v>
      </c>
      <c r="AI184" s="102">
        <f>WRITE!AW537</f>
        <v>0</v>
      </c>
      <c r="AJ184" s="102">
        <f>WRITE!AW613</f>
        <v>0</v>
      </c>
      <c r="AK184" s="102">
        <f>WRITE!AW689</f>
        <v>0</v>
      </c>
      <c r="AL184" s="102">
        <f>WRITE!AW765</f>
        <v>0</v>
      </c>
      <c r="AM184" s="102">
        <f>WRITE!AW841</f>
        <v>0</v>
      </c>
      <c r="AN184" s="102">
        <f>WRITE!AW917</f>
        <v>0</v>
      </c>
      <c r="AO184" s="102">
        <f>WRITE!AW993</f>
        <v>0</v>
      </c>
      <c r="AP184" s="102">
        <f>WRITE!AW1069</f>
        <v>0</v>
      </c>
      <c r="AQ184" s="102">
        <f>WRITE!AW1145</f>
        <v>0</v>
      </c>
      <c r="AR184" s="102">
        <f>WRITE!AW1221</f>
        <v>0</v>
      </c>
      <c r="AS184" s="102">
        <f>WRITE!AW1297</f>
        <v>0</v>
      </c>
      <c r="AT184" s="102">
        <f>WRITE!AW1373</f>
        <v>0</v>
      </c>
      <c r="AU184" s="102">
        <f>WRITE!AW1449</f>
        <v>0</v>
      </c>
      <c r="AV184" s="102">
        <f>WRITE!AW1525</f>
        <v>0</v>
      </c>
      <c r="AW184" s="102">
        <f>WRITE!AW1601</f>
        <v>0</v>
      </c>
      <c r="AX184" s="102">
        <f>WRITE!AW1677</f>
        <v>0</v>
      </c>
      <c r="AZ184" t="str">
        <f t="shared" si="358"/>
        <v>Matrices</v>
      </c>
      <c r="BA184" s="43">
        <f t="shared" ref="BA184:BW184" si="448">BA32*BA$2</f>
        <v>0</v>
      </c>
      <c r="BB184" s="43">
        <f t="shared" si="448"/>
        <v>0</v>
      </c>
      <c r="BC184" s="43">
        <f t="shared" si="448"/>
        <v>0</v>
      </c>
      <c r="BD184" s="43">
        <f t="shared" si="448"/>
        <v>0</v>
      </c>
      <c r="BE184" s="43">
        <f t="shared" si="448"/>
        <v>0</v>
      </c>
      <c r="BF184" s="43">
        <f t="shared" si="448"/>
        <v>0</v>
      </c>
      <c r="BG184" s="43">
        <f t="shared" si="448"/>
        <v>0</v>
      </c>
      <c r="BH184" s="43">
        <f t="shared" si="448"/>
        <v>0</v>
      </c>
      <c r="BI184" s="43">
        <f t="shared" si="448"/>
        <v>0</v>
      </c>
      <c r="BJ184" s="43">
        <f t="shared" si="448"/>
        <v>0</v>
      </c>
      <c r="BK184" s="43">
        <f t="shared" si="448"/>
        <v>0</v>
      </c>
      <c r="BL184" s="43">
        <f t="shared" si="448"/>
        <v>0</v>
      </c>
      <c r="BM184" s="43">
        <f t="shared" si="448"/>
        <v>0</v>
      </c>
      <c r="BN184" s="43">
        <f t="shared" si="448"/>
        <v>0</v>
      </c>
      <c r="BO184" s="43">
        <f t="shared" si="448"/>
        <v>0</v>
      </c>
      <c r="BP184" s="43">
        <f t="shared" si="448"/>
        <v>0</v>
      </c>
      <c r="BQ184" s="43">
        <f t="shared" si="448"/>
        <v>0</v>
      </c>
      <c r="BR184" s="43">
        <f t="shared" si="448"/>
        <v>0</v>
      </c>
      <c r="BS184" s="43">
        <f t="shared" si="448"/>
        <v>0</v>
      </c>
      <c r="BT184" s="43">
        <f t="shared" si="448"/>
        <v>0</v>
      </c>
      <c r="BU184" s="43">
        <f t="shared" si="448"/>
        <v>0</v>
      </c>
      <c r="BV184" s="43">
        <f t="shared" si="448"/>
        <v>0</v>
      </c>
      <c r="BW184" s="43">
        <f t="shared" si="448"/>
        <v>0</v>
      </c>
      <c r="BX184" s="70"/>
      <c r="BY184" t="str">
        <f t="shared" si="360"/>
        <v>Matrices</v>
      </c>
      <c r="BZ184" s="43">
        <f t="shared" ref="BZ184:CV184" si="449">BZ32*BZ$2</f>
        <v>0</v>
      </c>
      <c r="CA184" s="43">
        <f t="shared" si="449"/>
        <v>0</v>
      </c>
      <c r="CB184" s="43">
        <f t="shared" si="449"/>
        <v>0</v>
      </c>
      <c r="CC184" s="43">
        <f t="shared" si="449"/>
        <v>0</v>
      </c>
      <c r="CD184" s="43">
        <f t="shared" si="449"/>
        <v>0</v>
      </c>
      <c r="CE184" s="43">
        <f t="shared" si="449"/>
        <v>0</v>
      </c>
      <c r="CF184" s="43">
        <f t="shared" si="449"/>
        <v>0</v>
      </c>
      <c r="CG184" s="43">
        <f t="shared" si="449"/>
        <v>0</v>
      </c>
      <c r="CH184" s="43">
        <f t="shared" si="449"/>
        <v>0</v>
      </c>
      <c r="CI184" s="43">
        <f t="shared" si="449"/>
        <v>0</v>
      </c>
      <c r="CJ184" s="43">
        <f t="shared" si="449"/>
        <v>0</v>
      </c>
      <c r="CK184" s="43">
        <f t="shared" si="449"/>
        <v>0</v>
      </c>
      <c r="CL184" s="43">
        <f t="shared" si="449"/>
        <v>0</v>
      </c>
      <c r="CM184" s="43">
        <f t="shared" si="449"/>
        <v>0</v>
      </c>
      <c r="CN184" s="43">
        <f t="shared" si="449"/>
        <v>0</v>
      </c>
      <c r="CO184" s="43">
        <f t="shared" si="449"/>
        <v>0</v>
      </c>
      <c r="CP184" s="43">
        <f t="shared" si="449"/>
        <v>0</v>
      </c>
      <c r="CQ184" s="43">
        <f t="shared" si="449"/>
        <v>0</v>
      </c>
      <c r="CR184" s="43">
        <f t="shared" si="449"/>
        <v>0</v>
      </c>
      <c r="CS184" s="43">
        <f t="shared" si="449"/>
        <v>0</v>
      </c>
      <c r="CT184" s="43">
        <f t="shared" si="449"/>
        <v>0</v>
      </c>
      <c r="CU184" s="43">
        <f t="shared" si="449"/>
        <v>0</v>
      </c>
      <c r="CV184" s="43">
        <f t="shared" si="449"/>
        <v>0</v>
      </c>
      <c r="CW184" s="70"/>
      <c r="CX184" t="str">
        <f t="shared" si="362"/>
        <v>Matrices</v>
      </c>
      <c r="CY184" s="43">
        <f t="shared" ref="CY184:DU184" si="450">CY32*CY$2</f>
        <v>0</v>
      </c>
      <c r="CZ184" s="43">
        <f t="shared" si="450"/>
        <v>0</v>
      </c>
      <c r="DA184" s="43">
        <f t="shared" si="450"/>
        <v>0</v>
      </c>
      <c r="DB184" s="43">
        <f t="shared" si="450"/>
        <v>0</v>
      </c>
      <c r="DC184" s="43">
        <f t="shared" si="450"/>
        <v>0</v>
      </c>
      <c r="DD184" s="43">
        <f t="shared" si="450"/>
        <v>0</v>
      </c>
      <c r="DE184" s="43">
        <f t="shared" si="450"/>
        <v>0</v>
      </c>
      <c r="DF184" s="43">
        <f t="shared" si="450"/>
        <v>0</v>
      </c>
      <c r="DG184" s="43">
        <f t="shared" si="450"/>
        <v>0</v>
      </c>
      <c r="DH184" s="43">
        <f t="shared" si="450"/>
        <v>0</v>
      </c>
      <c r="DI184" s="43">
        <f t="shared" si="450"/>
        <v>0</v>
      </c>
      <c r="DJ184" s="43">
        <f t="shared" si="450"/>
        <v>0</v>
      </c>
      <c r="DK184" s="43">
        <f t="shared" si="450"/>
        <v>0</v>
      </c>
      <c r="DL184" s="43">
        <f t="shared" si="450"/>
        <v>0</v>
      </c>
      <c r="DM184" s="43">
        <f t="shared" si="450"/>
        <v>0</v>
      </c>
      <c r="DN184" s="43">
        <f t="shared" si="450"/>
        <v>0</v>
      </c>
      <c r="DO184" s="43">
        <f t="shared" si="450"/>
        <v>0</v>
      </c>
      <c r="DP184" s="43">
        <f t="shared" si="450"/>
        <v>0</v>
      </c>
      <c r="DQ184" s="43">
        <f t="shared" si="450"/>
        <v>0</v>
      </c>
      <c r="DR184" s="43">
        <f t="shared" si="450"/>
        <v>0</v>
      </c>
      <c r="DS184" s="43">
        <f t="shared" si="450"/>
        <v>0</v>
      </c>
      <c r="DT184" s="43">
        <f t="shared" si="450"/>
        <v>0</v>
      </c>
      <c r="DU184" s="43">
        <f t="shared" si="450"/>
        <v>0</v>
      </c>
      <c r="DV184" s="482"/>
      <c r="DW184" s="111" t="s">
        <v>403</v>
      </c>
      <c r="DX184" s="25">
        <f t="shared" si="430"/>
        <v>0</v>
      </c>
      <c r="DY184" s="25">
        <f t="shared" si="436"/>
        <v>0</v>
      </c>
      <c r="DZ184" s="25">
        <f t="shared" si="431"/>
        <v>0</v>
      </c>
      <c r="EA184" s="25" t="str">
        <f t="shared" si="437"/>
        <v/>
      </c>
      <c r="EB184" s="108" t="str">
        <f t="shared" si="438"/>
        <v/>
      </c>
      <c r="EC184" s="115" t="s">
        <v>259</v>
      </c>
      <c r="FA184" s="30"/>
      <c r="FB184" s="458" t="s">
        <v>240</v>
      </c>
      <c r="FC184" s="459"/>
      <c r="FD184" s="460"/>
      <c r="FE184" s="480" t="s">
        <v>242</v>
      </c>
      <c r="FF184" s="481"/>
      <c r="FG184" s="30" t="s">
        <v>254</v>
      </c>
    </row>
    <row r="185" spans="2:163" x14ac:dyDescent="0.45">
      <c r="B185" t="str">
        <f t="shared" si="432"/>
        <v>ACT Passage 1</v>
      </c>
      <c r="C185" s="102">
        <f>IF(ISNUMBER(SEARCH("A",C$4)),READ!AK5,0)</f>
        <v>0</v>
      </c>
      <c r="D185" s="102">
        <f>IF(ISNUMBER(SEARCH("A",D$4)),READ!AK58,0)</f>
        <v>0</v>
      </c>
      <c r="E185" s="102">
        <f>IF(ISNUMBER(SEARCH("A",E$4)),READ!AK111,0)</f>
        <v>0</v>
      </c>
      <c r="F185" s="102">
        <f>IF(ISNUMBER(SEARCH("A",F$4)),READ!AK164,0)</f>
        <v>0</v>
      </c>
      <c r="G185" s="102">
        <f>IF(ISNUMBER(SEARCH("A",G$4)),READ!AK217,0)</f>
        <v>0</v>
      </c>
      <c r="H185" s="102">
        <f>IF(ISNUMBER(SEARCH("A",H$4)),READ!AK270,0)</f>
        <v>0</v>
      </c>
      <c r="I185" s="102">
        <f>IF(ISNUMBER(SEARCH("A",I$4)),READ!AK323,0)</f>
        <v>0</v>
      </c>
      <c r="J185" s="102">
        <f>IF(ISNUMBER(SEARCH("A",J$4)),READ!AK376,0)</f>
        <v>0</v>
      </c>
      <c r="K185" s="102">
        <f>IF(ISNUMBER(SEARCH("A",K$4)),READ!AK429,0)</f>
        <v>0</v>
      </c>
      <c r="L185" s="102">
        <f>IF(ISNUMBER(SEARCH("A",L$4)),READ!AK482,0)</f>
        <v>0</v>
      </c>
      <c r="M185" s="102">
        <f>IF(ISNUMBER(SEARCH("A",M$4)),READ!AK535,0)</f>
        <v>0</v>
      </c>
      <c r="N185" s="102">
        <f>IF(ISNUMBER(SEARCH("A",N$4)),READ!AK588,0)</f>
        <v>0</v>
      </c>
      <c r="O185" s="102">
        <f>IF(ISNUMBER(SEARCH("A",O$4)),READ!AK641,0)</f>
        <v>0</v>
      </c>
      <c r="P185" s="102">
        <f>IF(ISNUMBER(SEARCH("A",P$4)),READ!AK694,0)</f>
        <v>0</v>
      </c>
      <c r="Q185" s="102">
        <f>IF(ISNUMBER(SEARCH("A",Q$4)),READ!AK747,0)</f>
        <v>0</v>
      </c>
      <c r="R185" s="102">
        <f>IF(ISNUMBER(SEARCH("A",R$4)),READ!AK800,0)</f>
        <v>0</v>
      </c>
      <c r="S185" s="102">
        <f>IF(ISNUMBER(SEARCH("A",S$4)),READ!AK853,0)</f>
        <v>0</v>
      </c>
      <c r="T185" s="102">
        <f>IF(ISNUMBER(SEARCH("A",T$4)),READ!AK906,0)</f>
        <v>0</v>
      </c>
      <c r="U185" s="102">
        <f>IF(ISNUMBER(SEARCH("A",U$4)),READ!AK959,0)</f>
        <v>0</v>
      </c>
      <c r="V185" s="102">
        <f>IF(ISNUMBER(SEARCH("A",V$4)),READ!AK1012,0)</f>
        <v>0</v>
      </c>
      <c r="W185" s="102">
        <f>IF(ISNUMBER(SEARCH("A",W$4)),READ!AK1065,0)</f>
        <v>0</v>
      </c>
      <c r="X185" s="102">
        <f>IF(ISNUMBER(SEARCH("A",X$4)),READ!AK1118,0)</f>
        <v>0</v>
      </c>
      <c r="Y185" s="102">
        <f>IF(ISNUMBER(SEARCH("A",Y$4)),READ!AK1171,0)</f>
        <v>0</v>
      </c>
      <c r="AA185" t="str">
        <f t="shared" si="415"/>
        <v>Colons</v>
      </c>
      <c r="AB185" s="102">
        <f>WRITE!AX5</f>
        <v>0</v>
      </c>
      <c r="AC185" s="102">
        <f>WRITE!AX81</f>
        <v>0</v>
      </c>
      <c r="AD185" s="102">
        <f>WRITE!AX157</f>
        <v>0</v>
      </c>
      <c r="AE185" s="102">
        <f>WRITE!AX233</f>
        <v>0</v>
      </c>
      <c r="AF185" s="102">
        <f>WRITE!AX309</f>
        <v>0</v>
      </c>
      <c r="AG185" s="102">
        <f>WRITE!AX385</f>
        <v>0</v>
      </c>
      <c r="AH185" s="102">
        <f>WRITE!AX461</f>
        <v>0</v>
      </c>
      <c r="AI185" s="102">
        <f>WRITE!AX537</f>
        <v>0</v>
      </c>
      <c r="AJ185" s="102">
        <f>WRITE!AX613</f>
        <v>0</v>
      </c>
      <c r="AK185" s="102">
        <f>WRITE!AX689</f>
        <v>0</v>
      </c>
      <c r="AL185" s="102">
        <f>WRITE!AX765</f>
        <v>0</v>
      </c>
      <c r="AM185" s="102">
        <f>WRITE!AX841</f>
        <v>0</v>
      </c>
      <c r="AN185" s="102">
        <f>WRITE!AX917</f>
        <v>0</v>
      </c>
      <c r="AO185" s="102">
        <f>WRITE!AX993</f>
        <v>0</v>
      </c>
      <c r="AP185" s="102">
        <f>WRITE!AX1069</f>
        <v>0</v>
      </c>
      <c r="AQ185" s="102">
        <f>WRITE!AX1145</f>
        <v>0</v>
      </c>
      <c r="AR185" s="102">
        <f>WRITE!AX1221</f>
        <v>0</v>
      </c>
      <c r="AS185" s="102">
        <f>WRITE!AX1297</f>
        <v>0</v>
      </c>
      <c r="AT185" s="102">
        <f>WRITE!AX1373</f>
        <v>0</v>
      </c>
      <c r="AU185" s="102">
        <f>WRITE!AX1449</f>
        <v>0</v>
      </c>
      <c r="AV185" s="102">
        <f>WRITE!AX1525</f>
        <v>0</v>
      </c>
      <c r="AW185" s="102">
        <f>WRITE!AX1601</f>
        <v>0</v>
      </c>
      <c r="AX185" s="102">
        <f>WRITE!AX1677</f>
        <v>0</v>
      </c>
      <c r="AZ185" t="str">
        <f t="shared" si="358"/>
        <v>Selecting Equations</v>
      </c>
      <c r="BA185" s="43">
        <f t="shared" ref="BA185:BW185" si="451">BA33*BA$2</f>
        <v>0</v>
      </c>
      <c r="BB185" s="43">
        <f t="shared" si="451"/>
        <v>0</v>
      </c>
      <c r="BC185" s="43">
        <f t="shared" si="451"/>
        <v>0</v>
      </c>
      <c r="BD185" s="43">
        <f t="shared" si="451"/>
        <v>0</v>
      </c>
      <c r="BE185" s="43">
        <f t="shared" si="451"/>
        <v>0</v>
      </c>
      <c r="BF185" s="43">
        <f t="shared" si="451"/>
        <v>0</v>
      </c>
      <c r="BG185" s="43">
        <f t="shared" si="451"/>
        <v>0</v>
      </c>
      <c r="BH185" s="43">
        <f t="shared" si="451"/>
        <v>0</v>
      </c>
      <c r="BI185" s="43">
        <f t="shared" si="451"/>
        <v>0</v>
      </c>
      <c r="BJ185" s="43">
        <f t="shared" si="451"/>
        <v>0</v>
      </c>
      <c r="BK185" s="43">
        <f t="shared" si="451"/>
        <v>0</v>
      </c>
      <c r="BL185" s="43">
        <f t="shared" si="451"/>
        <v>0</v>
      </c>
      <c r="BM185" s="43">
        <f t="shared" si="451"/>
        <v>0</v>
      </c>
      <c r="BN185" s="43">
        <f t="shared" si="451"/>
        <v>0</v>
      </c>
      <c r="BO185" s="43">
        <f t="shared" si="451"/>
        <v>0</v>
      </c>
      <c r="BP185" s="43">
        <f t="shared" si="451"/>
        <v>0</v>
      </c>
      <c r="BQ185" s="43">
        <f t="shared" si="451"/>
        <v>0</v>
      </c>
      <c r="BR185" s="43">
        <f t="shared" si="451"/>
        <v>0</v>
      </c>
      <c r="BS185" s="43">
        <f t="shared" si="451"/>
        <v>0</v>
      </c>
      <c r="BT185" s="43">
        <f t="shared" si="451"/>
        <v>0</v>
      </c>
      <c r="BU185" s="43">
        <f t="shared" si="451"/>
        <v>0</v>
      </c>
      <c r="BV185" s="43">
        <f t="shared" si="451"/>
        <v>0</v>
      </c>
      <c r="BW185" s="43">
        <f t="shared" si="451"/>
        <v>0</v>
      </c>
      <c r="BX185" s="70"/>
      <c r="BY185" t="str">
        <f t="shared" si="360"/>
        <v>Selecting Equations</v>
      </c>
      <c r="BZ185" s="43">
        <f t="shared" ref="BZ185:CV185" si="452">BZ33*BZ$2</f>
        <v>0</v>
      </c>
      <c r="CA185" s="43">
        <f t="shared" si="452"/>
        <v>0</v>
      </c>
      <c r="CB185" s="43">
        <f t="shared" si="452"/>
        <v>0</v>
      </c>
      <c r="CC185" s="43">
        <f t="shared" si="452"/>
        <v>0</v>
      </c>
      <c r="CD185" s="43">
        <f t="shared" si="452"/>
        <v>0</v>
      </c>
      <c r="CE185" s="43">
        <f t="shared" si="452"/>
        <v>0</v>
      </c>
      <c r="CF185" s="43">
        <f t="shared" si="452"/>
        <v>0</v>
      </c>
      <c r="CG185" s="43">
        <f t="shared" si="452"/>
        <v>0</v>
      </c>
      <c r="CH185" s="43">
        <f t="shared" si="452"/>
        <v>0</v>
      </c>
      <c r="CI185" s="43">
        <f t="shared" si="452"/>
        <v>0</v>
      </c>
      <c r="CJ185" s="43">
        <f t="shared" si="452"/>
        <v>0</v>
      </c>
      <c r="CK185" s="43">
        <f t="shared" si="452"/>
        <v>0</v>
      </c>
      <c r="CL185" s="43">
        <f t="shared" si="452"/>
        <v>0</v>
      </c>
      <c r="CM185" s="43">
        <f t="shared" si="452"/>
        <v>0</v>
      </c>
      <c r="CN185" s="43">
        <f t="shared" si="452"/>
        <v>0</v>
      </c>
      <c r="CO185" s="43">
        <f t="shared" si="452"/>
        <v>0</v>
      </c>
      <c r="CP185" s="43">
        <f t="shared" si="452"/>
        <v>0</v>
      </c>
      <c r="CQ185" s="43">
        <f t="shared" si="452"/>
        <v>0</v>
      </c>
      <c r="CR185" s="43">
        <f t="shared" si="452"/>
        <v>0</v>
      </c>
      <c r="CS185" s="43">
        <f t="shared" si="452"/>
        <v>0</v>
      </c>
      <c r="CT185" s="43">
        <f t="shared" si="452"/>
        <v>0</v>
      </c>
      <c r="CU185" s="43">
        <f t="shared" si="452"/>
        <v>0</v>
      </c>
      <c r="CV185" s="43">
        <f t="shared" si="452"/>
        <v>0</v>
      </c>
      <c r="CW185" s="70"/>
      <c r="CX185" t="str">
        <f t="shared" si="362"/>
        <v>Selecting Equations</v>
      </c>
      <c r="CY185" s="43">
        <f t="shared" ref="CY185:DU185" si="453">CY33*CY$2</f>
        <v>0</v>
      </c>
      <c r="CZ185" s="43">
        <f t="shared" si="453"/>
        <v>0</v>
      </c>
      <c r="DA185" s="43">
        <f t="shared" si="453"/>
        <v>0</v>
      </c>
      <c r="DB185" s="43">
        <f t="shared" si="453"/>
        <v>0</v>
      </c>
      <c r="DC185" s="43">
        <f t="shared" si="453"/>
        <v>0</v>
      </c>
      <c r="DD185" s="43">
        <f t="shared" si="453"/>
        <v>0</v>
      </c>
      <c r="DE185" s="43">
        <f t="shared" si="453"/>
        <v>0</v>
      </c>
      <c r="DF185" s="43">
        <f t="shared" si="453"/>
        <v>0</v>
      </c>
      <c r="DG185" s="43">
        <f t="shared" si="453"/>
        <v>0</v>
      </c>
      <c r="DH185" s="43">
        <f t="shared" si="453"/>
        <v>0</v>
      </c>
      <c r="DI185" s="43">
        <f t="shared" si="453"/>
        <v>0</v>
      </c>
      <c r="DJ185" s="43">
        <f t="shared" si="453"/>
        <v>0</v>
      </c>
      <c r="DK185" s="43">
        <f t="shared" si="453"/>
        <v>0</v>
      </c>
      <c r="DL185" s="43">
        <f t="shared" si="453"/>
        <v>0</v>
      </c>
      <c r="DM185" s="43">
        <f t="shared" si="453"/>
        <v>0</v>
      </c>
      <c r="DN185" s="43">
        <f t="shared" si="453"/>
        <v>0</v>
      </c>
      <c r="DO185" s="43">
        <f t="shared" si="453"/>
        <v>0</v>
      </c>
      <c r="DP185" s="43">
        <f t="shared" si="453"/>
        <v>0</v>
      </c>
      <c r="DQ185" s="43">
        <f t="shared" si="453"/>
        <v>0</v>
      </c>
      <c r="DR185" s="43">
        <f t="shared" si="453"/>
        <v>0</v>
      </c>
      <c r="DS185" s="43">
        <f t="shared" si="453"/>
        <v>0</v>
      </c>
      <c r="DT185" s="43">
        <f t="shared" si="453"/>
        <v>0</v>
      </c>
      <c r="DU185" s="43">
        <f t="shared" si="453"/>
        <v>0</v>
      </c>
      <c r="DV185" s="482"/>
      <c r="DW185" s="111" t="s">
        <v>404</v>
      </c>
      <c r="DX185" s="25">
        <f t="shared" si="430"/>
        <v>0</v>
      </c>
      <c r="DY185" s="25">
        <f t="shared" si="436"/>
        <v>0</v>
      </c>
      <c r="DZ185" s="25">
        <f t="shared" si="431"/>
        <v>0</v>
      </c>
      <c r="EA185" s="25" t="str">
        <f t="shared" si="437"/>
        <v/>
      </c>
      <c r="EB185" s="108" t="str">
        <f t="shared" si="438"/>
        <v/>
      </c>
      <c r="EC185" s="115" t="s">
        <v>259</v>
      </c>
      <c r="FA185" s="75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5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5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26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1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4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76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432"/>
        <v>ACT Passage 2</v>
      </c>
      <c r="C186" s="102">
        <f>IF(ISNUMBER(SEARCH("A",C$4)),READ!AL5,0)</f>
        <v>0</v>
      </c>
      <c r="D186" s="102">
        <f>IF(ISNUMBER(SEARCH("A",D$4)),READ!AL58,0)</f>
        <v>0</v>
      </c>
      <c r="E186" s="102">
        <f>IF(ISNUMBER(SEARCH("A",E$4)),READ!AL111,0)</f>
        <v>0</v>
      </c>
      <c r="F186" s="102">
        <f>IF(ISNUMBER(SEARCH("A",F$4)),READ!AL164,0)</f>
        <v>0</v>
      </c>
      <c r="G186" s="102">
        <f>IF(ISNUMBER(SEARCH("A",G$4)),READ!AL217,0)</f>
        <v>0</v>
      </c>
      <c r="H186" s="102">
        <f>IF(ISNUMBER(SEARCH("A",H$4)),READ!AL270,0)</f>
        <v>0</v>
      </c>
      <c r="I186" s="102">
        <f>IF(ISNUMBER(SEARCH("A",I$4)),READ!AL323,0)</f>
        <v>0</v>
      </c>
      <c r="J186" s="102">
        <f>IF(ISNUMBER(SEARCH("A",J$4)),READ!AL376,0)</f>
        <v>0</v>
      </c>
      <c r="K186" s="102">
        <f>IF(ISNUMBER(SEARCH("A",K$4)),READ!AL429,0)</f>
        <v>0</v>
      </c>
      <c r="L186" s="102">
        <f>IF(ISNUMBER(SEARCH("A",L$4)),READ!AL482,0)</f>
        <v>0</v>
      </c>
      <c r="M186" s="102">
        <f>IF(ISNUMBER(SEARCH("A",M$4)),READ!AL535,0)</f>
        <v>0</v>
      </c>
      <c r="N186" s="102">
        <f>IF(ISNUMBER(SEARCH("A",N$4)),READ!AL588,0)</f>
        <v>0</v>
      </c>
      <c r="O186" s="102">
        <f>IF(ISNUMBER(SEARCH("A",O$4)),READ!AL641,0)</f>
        <v>0</v>
      </c>
      <c r="P186" s="102">
        <f>IF(ISNUMBER(SEARCH("A",P$4)),READ!AL694,0)</f>
        <v>0</v>
      </c>
      <c r="Q186" s="102">
        <f>IF(ISNUMBER(SEARCH("A",Q$4)),READ!AL747,0)</f>
        <v>0</v>
      </c>
      <c r="R186" s="102">
        <f>IF(ISNUMBER(SEARCH("A",R$4)),READ!AL800,0)</f>
        <v>0</v>
      </c>
      <c r="S186" s="102">
        <f>IF(ISNUMBER(SEARCH("A",S$4)),READ!AL853,0)</f>
        <v>0</v>
      </c>
      <c r="T186" s="102">
        <f>IF(ISNUMBER(SEARCH("A",T$4)),READ!AL906,0)</f>
        <v>0</v>
      </c>
      <c r="U186" s="102">
        <f>IF(ISNUMBER(SEARCH("A",U$4)),READ!AL959,0)</f>
        <v>0</v>
      </c>
      <c r="V186" s="102">
        <f>IF(ISNUMBER(SEARCH("A",V$4)),READ!AL1012,0)</f>
        <v>0</v>
      </c>
      <c r="W186" s="102">
        <f>IF(ISNUMBER(SEARCH("A",W$4)),READ!AL1065,0)</f>
        <v>0</v>
      </c>
      <c r="X186" s="102">
        <f>IF(ISNUMBER(SEARCH("A",X$4)),READ!AL1118,0)</f>
        <v>0</v>
      </c>
      <c r="Y186" s="102">
        <f>IF(ISNUMBER(SEARCH("A",Y$4)),READ!AL1171,0)</f>
        <v>0</v>
      </c>
      <c r="AA186" t="str">
        <f t="shared" si="415"/>
        <v>Commas</v>
      </c>
      <c r="AB186" s="102">
        <f>WRITE!AY5</f>
        <v>0</v>
      </c>
      <c r="AC186" s="102">
        <f>WRITE!AY81</f>
        <v>0</v>
      </c>
      <c r="AD186" s="102">
        <f>WRITE!AY157</f>
        <v>0</v>
      </c>
      <c r="AE186" s="102">
        <f>WRITE!AY233</f>
        <v>0</v>
      </c>
      <c r="AF186" s="102">
        <f>WRITE!AY309</f>
        <v>0</v>
      </c>
      <c r="AG186" s="102">
        <f>WRITE!AY385</f>
        <v>0</v>
      </c>
      <c r="AH186" s="102">
        <f>WRITE!AY461</f>
        <v>0</v>
      </c>
      <c r="AI186" s="102">
        <f>WRITE!AY537</f>
        <v>0</v>
      </c>
      <c r="AJ186" s="102">
        <f>WRITE!AY613</f>
        <v>0</v>
      </c>
      <c r="AK186" s="102">
        <f>WRITE!AY689</f>
        <v>0</v>
      </c>
      <c r="AL186" s="102">
        <f>WRITE!AY765</f>
        <v>0</v>
      </c>
      <c r="AM186" s="102">
        <f>WRITE!AY841</f>
        <v>0</v>
      </c>
      <c r="AN186" s="102">
        <f>WRITE!AY917</f>
        <v>0</v>
      </c>
      <c r="AO186" s="102">
        <f>WRITE!AY993</f>
        <v>0</v>
      </c>
      <c r="AP186" s="102">
        <f>WRITE!AY1069</f>
        <v>0</v>
      </c>
      <c r="AQ186" s="102">
        <f>WRITE!AY1145</f>
        <v>0</v>
      </c>
      <c r="AR186" s="102">
        <f>WRITE!AY1221</f>
        <v>0</v>
      </c>
      <c r="AS186" s="102">
        <f>WRITE!AY1297</f>
        <v>0</v>
      </c>
      <c r="AT186" s="102">
        <f>WRITE!AY1373</f>
        <v>0</v>
      </c>
      <c r="AU186" s="102">
        <f>WRITE!AY1449</f>
        <v>0</v>
      </c>
      <c r="AV186" s="102">
        <f>WRITE!AY1525</f>
        <v>0</v>
      </c>
      <c r="AW186" s="102">
        <f>WRITE!AY1601</f>
        <v>0</v>
      </c>
      <c r="AX186" s="102">
        <f>WRITE!AY1677</f>
        <v>0</v>
      </c>
      <c r="AZ186" t="str">
        <f t="shared" si="358"/>
        <v>Manipulating / Solving Equations</v>
      </c>
      <c r="BA186" s="43">
        <f t="shared" ref="BA186:BW186" si="454">BA34*BA$2</f>
        <v>0</v>
      </c>
      <c r="BB186" s="43">
        <f t="shared" si="454"/>
        <v>0</v>
      </c>
      <c r="BC186" s="43">
        <f t="shared" si="454"/>
        <v>0</v>
      </c>
      <c r="BD186" s="43">
        <f t="shared" si="454"/>
        <v>0</v>
      </c>
      <c r="BE186" s="43">
        <f t="shared" si="454"/>
        <v>0</v>
      </c>
      <c r="BF186" s="43">
        <f t="shared" si="454"/>
        <v>0</v>
      </c>
      <c r="BG186" s="43">
        <f t="shared" si="454"/>
        <v>0</v>
      </c>
      <c r="BH186" s="43">
        <f t="shared" si="454"/>
        <v>0</v>
      </c>
      <c r="BI186" s="43">
        <f t="shared" si="454"/>
        <v>0</v>
      </c>
      <c r="BJ186" s="43">
        <f t="shared" si="454"/>
        <v>0</v>
      </c>
      <c r="BK186" s="43">
        <f t="shared" si="454"/>
        <v>0</v>
      </c>
      <c r="BL186" s="43">
        <f t="shared" si="454"/>
        <v>0</v>
      </c>
      <c r="BM186" s="43">
        <f t="shared" si="454"/>
        <v>0</v>
      </c>
      <c r="BN186" s="43">
        <f t="shared" si="454"/>
        <v>0</v>
      </c>
      <c r="BO186" s="43">
        <f t="shared" si="454"/>
        <v>0</v>
      </c>
      <c r="BP186" s="43">
        <f t="shared" si="454"/>
        <v>0</v>
      </c>
      <c r="BQ186" s="43">
        <f t="shared" si="454"/>
        <v>0</v>
      </c>
      <c r="BR186" s="43">
        <f t="shared" si="454"/>
        <v>0</v>
      </c>
      <c r="BS186" s="43">
        <f t="shared" si="454"/>
        <v>0</v>
      </c>
      <c r="BT186" s="43">
        <f t="shared" si="454"/>
        <v>0</v>
      </c>
      <c r="BU186" s="43">
        <f t="shared" si="454"/>
        <v>0</v>
      </c>
      <c r="BV186" s="43">
        <f t="shared" si="454"/>
        <v>0</v>
      </c>
      <c r="BW186" s="43">
        <f t="shared" si="454"/>
        <v>0</v>
      </c>
      <c r="BY186" t="str">
        <f t="shared" si="360"/>
        <v>Manipulating / Solving Equations</v>
      </c>
      <c r="BZ186" s="43">
        <f t="shared" ref="BZ186:CV186" si="455">BZ34*BZ$2</f>
        <v>0</v>
      </c>
      <c r="CA186" s="43">
        <f t="shared" si="455"/>
        <v>0</v>
      </c>
      <c r="CB186" s="43">
        <f t="shared" si="455"/>
        <v>0</v>
      </c>
      <c r="CC186" s="43">
        <f t="shared" si="455"/>
        <v>0</v>
      </c>
      <c r="CD186" s="43">
        <f t="shared" si="455"/>
        <v>0</v>
      </c>
      <c r="CE186" s="43">
        <f t="shared" si="455"/>
        <v>0</v>
      </c>
      <c r="CF186" s="43">
        <f t="shared" si="455"/>
        <v>0</v>
      </c>
      <c r="CG186" s="43">
        <f t="shared" si="455"/>
        <v>0</v>
      </c>
      <c r="CH186" s="43">
        <f t="shared" si="455"/>
        <v>0</v>
      </c>
      <c r="CI186" s="43">
        <f t="shared" si="455"/>
        <v>0</v>
      </c>
      <c r="CJ186" s="43">
        <f t="shared" si="455"/>
        <v>0</v>
      </c>
      <c r="CK186" s="43">
        <f t="shared" si="455"/>
        <v>0</v>
      </c>
      <c r="CL186" s="43">
        <f t="shared" si="455"/>
        <v>0</v>
      </c>
      <c r="CM186" s="43">
        <f t="shared" si="455"/>
        <v>0</v>
      </c>
      <c r="CN186" s="43">
        <f t="shared" si="455"/>
        <v>0</v>
      </c>
      <c r="CO186" s="43">
        <f t="shared" si="455"/>
        <v>0</v>
      </c>
      <c r="CP186" s="43">
        <f t="shared" si="455"/>
        <v>0</v>
      </c>
      <c r="CQ186" s="43">
        <f t="shared" si="455"/>
        <v>0</v>
      </c>
      <c r="CR186" s="43">
        <f t="shared" si="455"/>
        <v>0</v>
      </c>
      <c r="CS186" s="43">
        <f t="shared" si="455"/>
        <v>0</v>
      </c>
      <c r="CT186" s="43">
        <f t="shared" si="455"/>
        <v>0</v>
      </c>
      <c r="CU186" s="43">
        <f t="shared" si="455"/>
        <v>0</v>
      </c>
      <c r="CV186" s="43">
        <f t="shared" si="455"/>
        <v>0</v>
      </c>
      <c r="CX186" t="str">
        <f t="shared" si="362"/>
        <v>Manipulating / Solving Equations</v>
      </c>
      <c r="CY186" s="43">
        <f t="shared" ref="CY186:DU186" si="456">CY34*CY$2</f>
        <v>0</v>
      </c>
      <c r="CZ186" s="43">
        <f t="shared" si="456"/>
        <v>0</v>
      </c>
      <c r="DA186" s="43">
        <f t="shared" si="456"/>
        <v>0</v>
      </c>
      <c r="DB186" s="43">
        <f t="shared" si="456"/>
        <v>0</v>
      </c>
      <c r="DC186" s="43">
        <f t="shared" si="456"/>
        <v>0</v>
      </c>
      <c r="DD186" s="43">
        <f t="shared" si="456"/>
        <v>0</v>
      </c>
      <c r="DE186" s="43">
        <f t="shared" si="456"/>
        <v>0</v>
      </c>
      <c r="DF186" s="43">
        <f t="shared" si="456"/>
        <v>0</v>
      </c>
      <c r="DG186" s="43">
        <f t="shared" si="456"/>
        <v>0</v>
      </c>
      <c r="DH186" s="43">
        <f t="shared" si="456"/>
        <v>0</v>
      </c>
      <c r="DI186" s="43">
        <f t="shared" si="456"/>
        <v>0</v>
      </c>
      <c r="DJ186" s="43">
        <f t="shared" si="456"/>
        <v>0</v>
      </c>
      <c r="DK186" s="43">
        <f t="shared" si="456"/>
        <v>0</v>
      </c>
      <c r="DL186" s="43">
        <f t="shared" si="456"/>
        <v>0</v>
      </c>
      <c r="DM186" s="43">
        <f t="shared" si="456"/>
        <v>0</v>
      </c>
      <c r="DN186" s="43">
        <f t="shared" si="456"/>
        <v>0</v>
      </c>
      <c r="DO186" s="43">
        <f t="shared" si="456"/>
        <v>0</v>
      </c>
      <c r="DP186" s="43">
        <f t="shared" si="456"/>
        <v>0</v>
      </c>
      <c r="DQ186" s="43">
        <f t="shared" si="456"/>
        <v>0</v>
      </c>
      <c r="DR186" s="43">
        <f t="shared" si="456"/>
        <v>0</v>
      </c>
      <c r="DS186" s="43">
        <f t="shared" si="456"/>
        <v>0</v>
      </c>
      <c r="DT186" s="43">
        <f t="shared" si="456"/>
        <v>0</v>
      </c>
      <c r="DU186" s="43">
        <f t="shared" si="456"/>
        <v>0</v>
      </c>
      <c r="DV186" s="482"/>
      <c r="DW186" s="111"/>
      <c r="DX186" s="25"/>
      <c r="DY186" s="25"/>
      <c r="DZ186" s="25"/>
      <c r="EA186" s="25"/>
      <c r="EB186" s="108"/>
      <c r="EC186" s="115"/>
      <c r="FA186" s="77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5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5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27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1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4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76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432"/>
        <v>ACT Passage 3</v>
      </c>
      <c r="C187" s="102">
        <f>IF(ISNUMBER(SEARCH("A",C$4)),READ!AM5,0)</f>
        <v>0</v>
      </c>
      <c r="D187" s="102">
        <f>IF(ISNUMBER(SEARCH("A",D$4)),READ!AM58,0)</f>
        <v>0</v>
      </c>
      <c r="E187" s="102">
        <f>IF(ISNUMBER(SEARCH("A",E$4)),READ!AM111,0)</f>
        <v>0</v>
      </c>
      <c r="F187" s="102">
        <f>IF(ISNUMBER(SEARCH("A",F$4)),READ!AM164,0)</f>
        <v>0</v>
      </c>
      <c r="G187" s="102">
        <f>IF(ISNUMBER(SEARCH("A",G$4)),READ!AM217,0)</f>
        <v>0</v>
      </c>
      <c r="H187" s="102">
        <f>IF(ISNUMBER(SEARCH("A",H$4)),READ!AM270,0)</f>
        <v>0</v>
      </c>
      <c r="I187" s="102">
        <f>IF(ISNUMBER(SEARCH("A",I$4)),READ!AM323,0)</f>
        <v>0</v>
      </c>
      <c r="J187" s="102">
        <f>IF(ISNUMBER(SEARCH("A",J$4)),READ!AM376,0)</f>
        <v>0</v>
      </c>
      <c r="K187" s="102">
        <f>IF(ISNUMBER(SEARCH("A",K$4)),READ!AM429,0)</f>
        <v>0</v>
      </c>
      <c r="L187" s="102">
        <f>IF(ISNUMBER(SEARCH("A",L$4)),READ!AM482,0)</f>
        <v>0</v>
      </c>
      <c r="M187" s="102">
        <f>IF(ISNUMBER(SEARCH("A",M$4)),READ!AM535,0)</f>
        <v>0</v>
      </c>
      <c r="N187" s="102">
        <f>IF(ISNUMBER(SEARCH("A",N$4)),READ!AM588,0)</f>
        <v>0</v>
      </c>
      <c r="O187" s="102">
        <f>IF(ISNUMBER(SEARCH("A",O$4)),READ!AM641,0)</f>
        <v>0</v>
      </c>
      <c r="P187" s="102">
        <f>IF(ISNUMBER(SEARCH("A",P$4)),READ!AM694,0)</f>
        <v>0</v>
      </c>
      <c r="Q187" s="102">
        <f>IF(ISNUMBER(SEARCH("A",Q$4)),READ!AM747,0)</f>
        <v>0</v>
      </c>
      <c r="R187" s="102">
        <f>IF(ISNUMBER(SEARCH("A",R$4)),READ!AM800,0)</f>
        <v>0</v>
      </c>
      <c r="S187" s="102">
        <f>IF(ISNUMBER(SEARCH("A",S$4)),READ!AM853,0)</f>
        <v>0</v>
      </c>
      <c r="T187" s="102">
        <f>IF(ISNUMBER(SEARCH("A",T$4)),READ!AM906,0)</f>
        <v>0</v>
      </c>
      <c r="U187" s="102">
        <f>IF(ISNUMBER(SEARCH("A",U$4)),READ!AM959,0)</f>
        <v>0</v>
      </c>
      <c r="V187" s="102">
        <f>IF(ISNUMBER(SEARCH("A",V$4)),READ!AM1012,0)</f>
        <v>0</v>
      </c>
      <c r="W187" s="102">
        <f>IF(ISNUMBER(SEARCH("A",W$4)),READ!AM1065,0)</f>
        <v>0</v>
      </c>
      <c r="X187" s="102">
        <f>IF(ISNUMBER(SEARCH("A",X$4)),READ!AM1118,0)</f>
        <v>0</v>
      </c>
      <c r="Y187" s="102">
        <f>IF(ISNUMBER(SEARCH("A",Y$4)),READ!AM1171,0)</f>
        <v>0</v>
      </c>
      <c r="AA187" t="str">
        <f t="shared" si="415"/>
        <v>Semicolons</v>
      </c>
      <c r="AB187" s="102">
        <f>WRITE!AZ5</f>
        <v>0</v>
      </c>
      <c r="AC187" s="102">
        <f>WRITE!AZ81</f>
        <v>0</v>
      </c>
      <c r="AD187" s="102">
        <f>WRITE!AZ157</f>
        <v>0</v>
      </c>
      <c r="AE187" s="102">
        <f>WRITE!AZ233</f>
        <v>0</v>
      </c>
      <c r="AF187" s="102">
        <f>WRITE!AZ309</f>
        <v>0</v>
      </c>
      <c r="AG187" s="102">
        <f>WRITE!AZ385</f>
        <v>0</v>
      </c>
      <c r="AH187" s="102">
        <f>WRITE!AZ461</f>
        <v>0</v>
      </c>
      <c r="AI187" s="102">
        <f>WRITE!AZ537</f>
        <v>0</v>
      </c>
      <c r="AJ187" s="102">
        <f>WRITE!AZ613</f>
        <v>0</v>
      </c>
      <c r="AK187" s="102">
        <f>WRITE!AZ689</f>
        <v>0</v>
      </c>
      <c r="AL187" s="102">
        <f>WRITE!AZ765</f>
        <v>0</v>
      </c>
      <c r="AM187" s="102">
        <f>WRITE!AZ841</f>
        <v>0</v>
      </c>
      <c r="AN187" s="102">
        <f>WRITE!AZ917</f>
        <v>0</v>
      </c>
      <c r="AO187" s="102">
        <f>WRITE!AZ993</f>
        <v>0</v>
      </c>
      <c r="AP187" s="102">
        <f>WRITE!AZ1069</f>
        <v>0</v>
      </c>
      <c r="AQ187" s="102">
        <f>WRITE!AZ1145</f>
        <v>0</v>
      </c>
      <c r="AR187" s="102">
        <f>WRITE!AZ1221</f>
        <v>0</v>
      </c>
      <c r="AS187" s="102">
        <f>WRITE!AZ1297</f>
        <v>0</v>
      </c>
      <c r="AT187" s="102">
        <f>WRITE!AZ1373</f>
        <v>0</v>
      </c>
      <c r="AU187" s="102">
        <f>WRITE!AZ1449</f>
        <v>0</v>
      </c>
      <c r="AV187" s="102">
        <f>WRITE!AZ1525</f>
        <v>0</v>
      </c>
      <c r="AW187" s="102">
        <f>WRITE!AZ1601</f>
        <v>0</v>
      </c>
      <c r="AX187" s="102">
        <f>WRITE!AZ1677</f>
        <v>0</v>
      </c>
      <c r="AZ187" t="str">
        <f t="shared" si="358"/>
        <v>Factoring</v>
      </c>
      <c r="BA187" s="43">
        <f t="shared" ref="BA187:BW187" si="457">BA35*BA$2</f>
        <v>0</v>
      </c>
      <c r="BB187" s="43">
        <f t="shared" si="457"/>
        <v>0</v>
      </c>
      <c r="BC187" s="43">
        <f t="shared" si="457"/>
        <v>0</v>
      </c>
      <c r="BD187" s="43">
        <f t="shared" si="457"/>
        <v>0</v>
      </c>
      <c r="BE187" s="43">
        <f t="shared" si="457"/>
        <v>0</v>
      </c>
      <c r="BF187" s="43">
        <f t="shared" si="457"/>
        <v>0</v>
      </c>
      <c r="BG187" s="43">
        <f t="shared" si="457"/>
        <v>0</v>
      </c>
      <c r="BH187" s="43">
        <f t="shared" si="457"/>
        <v>0</v>
      </c>
      <c r="BI187" s="43">
        <f t="shared" si="457"/>
        <v>0</v>
      </c>
      <c r="BJ187" s="43">
        <f t="shared" si="457"/>
        <v>0</v>
      </c>
      <c r="BK187" s="43">
        <f t="shared" si="457"/>
        <v>0</v>
      </c>
      <c r="BL187" s="43">
        <f t="shared" si="457"/>
        <v>0</v>
      </c>
      <c r="BM187" s="43">
        <f t="shared" si="457"/>
        <v>0</v>
      </c>
      <c r="BN187" s="43">
        <f t="shared" si="457"/>
        <v>0</v>
      </c>
      <c r="BO187" s="43">
        <f t="shared" si="457"/>
        <v>0</v>
      </c>
      <c r="BP187" s="43">
        <f t="shared" si="457"/>
        <v>0</v>
      </c>
      <c r="BQ187" s="43">
        <f t="shared" si="457"/>
        <v>0</v>
      </c>
      <c r="BR187" s="43">
        <f t="shared" si="457"/>
        <v>0</v>
      </c>
      <c r="BS187" s="43">
        <f t="shared" si="457"/>
        <v>0</v>
      </c>
      <c r="BT187" s="43">
        <f t="shared" si="457"/>
        <v>0</v>
      </c>
      <c r="BU187" s="43">
        <f t="shared" si="457"/>
        <v>0</v>
      </c>
      <c r="BV187" s="43">
        <f t="shared" si="457"/>
        <v>0</v>
      </c>
      <c r="BW187" s="43">
        <f t="shared" si="457"/>
        <v>0</v>
      </c>
      <c r="BX187" s="482" t="s">
        <v>284</v>
      </c>
      <c r="BY187" t="str">
        <f t="shared" si="360"/>
        <v>Factoring</v>
      </c>
      <c r="BZ187" s="43">
        <f t="shared" ref="BZ187:CV187" si="458">BZ35*BZ$2</f>
        <v>0</v>
      </c>
      <c r="CA187" s="43">
        <f t="shared" si="458"/>
        <v>0</v>
      </c>
      <c r="CB187" s="43">
        <f t="shared" si="458"/>
        <v>0</v>
      </c>
      <c r="CC187" s="43">
        <f t="shared" si="458"/>
        <v>0</v>
      </c>
      <c r="CD187" s="43">
        <f t="shared" si="458"/>
        <v>0</v>
      </c>
      <c r="CE187" s="43">
        <f t="shared" si="458"/>
        <v>0</v>
      </c>
      <c r="CF187" s="43">
        <f t="shared" si="458"/>
        <v>0</v>
      </c>
      <c r="CG187" s="43">
        <f t="shared" si="458"/>
        <v>0</v>
      </c>
      <c r="CH187" s="43">
        <f t="shared" si="458"/>
        <v>0</v>
      </c>
      <c r="CI187" s="43">
        <f t="shared" si="458"/>
        <v>0</v>
      </c>
      <c r="CJ187" s="43">
        <f t="shared" si="458"/>
        <v>0</v>
      </c>
      <c r="CK187" s="43">
        <f t="shared" si="458"/>
        <v>0</v>
      </c>
      <c r="CL187" s="43">
        <f t="shared" si="458"/>
        <v>0</v>
      </c>
      <c r="CM187" s="43">
        <f t="shared" si="458"/>
        <v>0</v>
      </c>
      <c r="CN187" s="43">
        <f t="shared" si="458"/>
        <v>0</v>
      </c>
      <c r="CO187" s="43">
        <f t="shared" si="458"/>
        <v>0</v>
      </c>
      <c r="CP187" s="43">
        <f t="shared" si="458"/>
        <v>0</v>
      </c>
      <c r="CQ187" s="43">
        <f t="shared" si="458"/>
        <v>0</v>
      </c>
      <c r="CR187" s="43">
        <f t="shared" si="458"/>
        <v>0</v>
      </c>
      <c r="CS187" s="43">
        <f t="shared" si="458"/>
        <v>0</v>
      </c>
      <c r="CT187" s="43">
        <f t="shared" si="458"/>
        <v>0</v>
      </c>
      <c r="CU187" s="43">
        <f t="shared" si="458"/>
        <v>0</v>
      </c>
      <c r="CV187" s="43">
        <f t="shared" si="458"/>
        <v>0</v>
      </c>
      <c r="CW187" s="482" t="s">
        <v>284</v>
      </c>
      <c r="CX187" t="str">
        <f t="shared" si="362"/>
        <v>Factoring</v>
      </c>
      <c r="CY187" s="43">
        <f t="shared" ref="CY187:DU187" si="459">CY35*CY$2</f>
        <v>0</v>
      </c>
      <c r="CZ187" s="43">
        <f t="shared" si="459"/>
        <v>0</v>
      </c>
      <c r="DA187" s="43">
        <f t="shared" si="459"/>
        <v>0</v>
      </c>
      <c r="DB187" s="43">
        <f t="shared" si="459"/>
        <v>0</v>
      </c>
      <c r="DC187" s="43">
        <f t="shared" si="459"/>
        <v>0</v>
      </c>
      <c r="DD187" s="43">
        <f t="shared" si="459"/>
        <v>0</v>
      </c>
      <c r="DE187" s="43">
        <f t="shared" si="459"/>
        <v>0</v>
      </c>
      <c r="DF187" s="43">
        <f t="shared" si="459"/>
        <v>0</v>
      </c>
      <c r="DG187" s="43">
        <f t="shared" si="459"/>
        <v>0</v>
      </c>
      <c r="DH187" s="43">
        <f t="shared" si="459"/>
        <v>0</v>
      </c>
      <c r="DI187" s="43">
        <f t="shared" si="459"/>
        <v>0</v>
      </c>
      <c r="DJ187" s="43">
        <f t="shared" si="459"/>
        <v>0</v>
      </c>
      <c r="DK187" s="43">
        <f t="shared" si="459"/>
        <v>0</v>
      </c>
      <c r="DL187" s="43">
        <f t="shared" si="459"/>
        <v>0</v>
      </c>
      <c r="DM187" s="43">
        <f t="shared" si="459"/>
        <v>0</v>
      </c>
      <c r="DN187" s="43">
        <f t="shared" si="459"/>
        <v>0</v>
      </c>
      <c r="DO187" s="43">
        <f t="shared" si="459"/>
        <v>0</v>
      </c>
      <c r="DP187" s="43">
        <f t="shared" si="459"/>
        <v>0</v>
      </c>
      <c r="DQ187" s="43">
        <f t="shared" si="459"/>
        <v>0</v>
      </c>
      <c r="DR187" s="43">
        <f t="shared" si="459"/>
        <v>0</v>
      </c>
      <c r="DS187" s="43">
        <f t="shared" si="459"/>
        <v>0</v>
      </c>
      <c r="DT187" s="43">
        <f t="shared" si="459"/>
        <v>0</v>
      </c>
      <c r="DU187" s="43">
        <f t="shared" si="459"/>
        <v>0</v>
      </c>
      <c r="DV187" s="482"/>
      <c r="DW187" s="458" t="s">
        <v>394</v>
      </c>
      <c r="DX187" s="459"/>
      <c r="DY187" s="459"/>
      <c r="DZ187" s="459"/>
      <c r="EA187" s="459"/>
      <c r="EB187" s="459"/>
      <c r="EC187" s="460"/>
      <c r="FA187" s="77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5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5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27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1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4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76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432"/>
        <v>ACT Passage 4</v>
      </c>
      <c r="C188" s="102">
        <f>IF(ISNUMBER(SEARCH("A",C$4)),READ!AN5,0)</f>
        <v>0</v>
      </c>
      <c r="D188" s="102">
        <f>IF(ISNUMBER(SEARCH("A",D$4)),READ!AN58,0)</f>
        <v>0</v>
      </c>
      <c r="E188" s="102">
        <f>IF(ISNUMBER(SEARCH("A",E$4)),READ!AN111,0)</f>
        <v>0</v>
      </c>
      <c r="F188" s="102">
        <f>IF(ISNUMBER(SEARCH("A",F$4)),READ!AN164,0)</f>
        <v>0</v>
      </c>
      <c r="G188" s="102">
        <f>IF(ISNUMBER(SEARCH("A",G$4)),READ!AN217,0)</f>
        <v>0</v>
      </c>
      <c r="H188" s="102">
        <f>IF(ISNUMBER(SEARCH("A",H$4)),READ!AN270,0)</f>
        <v>0</v>
      </c>
      <c r="I188" s="102">
        <f>IF(ISNUMBER(SEARCH("A",I$4)),READ!AN323,0)</f>
        <v>0</v>
      </c>
      <c r="J188" s="102">
        <f>IF(ISNUMBER(SEARCH("A",J$4)),READ!AN376,0)</f>
        <v>0</v>
      </c>
      <c r="K188" s="102">
        <f>IF(ISNUMBER(SEARCH("A",K$4)),READ!AN429,0)</f>
        <v>0</v>
      </c>
      <c r="L188" s="102">
        <f>IF(ISNUMBER(SEARCH("A",L$4)),READ!AN482,0)</f>
        <v>0</v>
      </c>
      <c r="M188" s="102">
        <f>IF(ISNUMBER(SEARCH("A",M$4)),READ!AN535,0)</f>
        <v>0</v>
      </c>
      <c r="N188" s="102">
        <f>IF(ISNUMBER(SEARCH("A",N$4)),READ!AN588,0)</f>
        <v>0</v>
      </c>
      <c r="O188" s="102">
        <f>IF(ISNUMBER(SEARCH("A",O$4)),READ!AN641,0)</f>
        <v>0</v>
      </c>
      <c r="P188" s="102">
        <f>IF(ISNUMBER(SEARCH("A",P$4)),READ!AN694,0)</f>
        <v>0</v>
      </c>
      <c r="Q188" s="102">
        <f>IF(ISNUMBER(SEARCH("A",Q$4)),READ!AN747,0)</f>
        <v>0</v>
      </c>
      <c r="R188" s="102">
        <f>IF(ISNUMBER(SEARCH("A",R$4)),READ!AN800,0)</f>
        <v>0</v>
      </c>
      <c r="S188" s="102">
        <f>IF(ISNUMBER(SEARCH("A",S$4)),READ!AN853,0)</f>
        <v>0</v>
      </c>
      <c r="T188" s="102">
        <f>IF(ISNUMBER(SEARCH("A",T$4)),READ!AN906,0)</f>
        <v>0</v>
      </c>
      <c r="U188" s="102">
        <f>IF(ISNUMBER(SEARCH("A",U$4)),READ!AN959,0)</f>
        <v>0</v>
      </c>
      <c r="V188" s="102">
        <f>IF(ISNUMBER(SEARCH("A",V$4)),READ!AN1012,0)</f>
        <v>0</v>
      </c>
      <c r="W188" s="102">
        <f>IF(ISNUMBER(SEARCH("A",W$4)),READ!AN1065,0)</f>
        <v>0</v>
      </c>
      <c r="X188" s="102">
        <f>IF(ISNUMBER(SEARCH("A",X$4)),READ!AN1118,0)</f>
        <v>0</v>
      </c>
      <c r="Y188" s="102">
        <f>IF(ISNUMBER(SEARCH("A",Y$4)),READ!AN1171,0)</f>
        <v>0</v>
      </c>
      <c r="AA188" t="str">
        <f t="shared" si="415"/>
        <v>End of Sentence</v>
      </c>
      <c r="AB188" s="102">
        <f>WRITE!BA5</f>
        <v>0</v>
      </c>
      <c r="AC188" s="102">
        <f>WRITE!BA81</f>
        <v>0</v>
      </c>
      <c r="AD188" s="102">
        <f>WRITE!BA157</f>
        <v>0</v>
      </c>
      <c r="AE188" s="102">
        <f>WRITE!BA233</f>
        <v>0</v>
      </c>
      <c r="AF188" s="102">
        <f>WRITE!BA309</f>
        <v>0</v>
      </c>
      <c r="AG188" s="102">
        <f>WRITE!BA385</f>
        <v>0</v>
      </c>
      <c r="AH188" s="102">
        <f>WRITE!BA461</f>
        <v>0</v>
      </c>
      <c r="AI188" s="102">
        <f>WRITE!BA537</f>
        <v>0</v>
      </c>
      <c r="AJ188" s="102">
        <f>WRITE!BA613</f>
        <v>0</v>
      </c>
      <c r="AK188" s="102">
        <f>WRITE!BA689</f>
        <v>0</v>
      </c>
      <c r="AL188" s="102">
        <f>WRITE!BA765</f>
        <v>0</v>
      </c>
      <c r="AM188" s="102">
        <f>WRITE!BA841</f>
        <v>0</v>
      </c>
      <c r="AN188" s="102">
        <f>WRITE!BA917</f>
        <v>0</v>
      </c>
      <c r="AO188" s="102">
        <f>WRITE!BA993</f>
        <v>0</v>
      </c>
      <c r="AP188" s="102">
        <f>WRITE!BA1069</f>
        <v>0</v>
      </c>
      <c r="AQ188" s="102">
        <f>WRITE!BA1145</f>
        <v>0</v>
      </c>
      <c r="AR188" s="102">
        <f>WRITE!BA1221</f>
        <v>0</v>
      </c>
      <c r="AS188" s="102">
        <f>WRITE!BA1297</f>
        <v>0</v>
      </c>
      <c r="AT188" s="102">
        <f>WRITE!BA1373</f>
        <v>0</v>
      </c>
      <c r="AU188" s="102">
        <f>WRITE!BA1449</f>
        <v>0</v>
      </c>
      <c r="AV188" s="102">
        <f>WRITE!BA1525</f>
        <v>0</v>
      </c>
      <c r="AW188" s="102">
        <f>WRITE!BA1601</f>
        <v>0</v>
      </c>
      <c r="AX188" s="102">
        <f>WRITE!BA1677</f>
        <v>0</v>
      </c>
      <c r="AZ188" t="str">
        <f t="shared" si="358"/>
        <v>Complex Equations</v>
      </c>
      <c r="BA188" s="43">
        <f t="shared" ref="BA188:BW188" si="460">BA36*BA$2</f>
        <v>0</v>
      </c>
      <c r="BB188" s="43">
        <f t="shared" si="460"/>
        <v>0</v>
      </c>
      <c r="BC188" s="43">
        <f t="shared" si="460"/>
        <v>0</v>
      </c>
      <c r="BD188" s="43">
        <f t="shared" si="460"/>
        <v>0</v>
      </c>
      <c r="BE188" s="43">
        <f t="shared" si="460"/>
        <v>0</v>
      </c>
      <c r="BF188" s="43">
        <f t="shared" si="460"/>
        <v>0</v>
      </c>
      <c r="BG188" s="43">
        <f t="shared" si="460"/>
        <v>0</v>
      </c>
      <c r="BH188" s="43">
        <f t="shared" si="460"/>
        <v>0</v>
      </c>
      <c r="BI188" s="43">
        <f t="shared" si="460"/>
        <v>0</v>
      </c>
      <c r="BJ188" s="43">
        <f t="shared" si="460"/>
        <v>0</v>
      </c>
      <c r="BK188" s="43">
        <f t="shared" si="460"/>
        <v>0</v>
      </c>
      <c r="BL188" s="43">
        <f t="shared" si="460"/>
        <v>0</v>
      </c>
      <c r="BM188" s="43">
        <f t="shared" si="460"/>
        <v>0</v>
      </c>
      <c r="BN188" s="43">
        <f t="shared" si="460"/>
        <v>0</v>
      </c>
      <c r="BO188" s="43">
        <f t="shared" si="460"/>
        <v>0</v>
      </c>
      <c r="BP188" s="43">
        <f t="shared" si="460"/>
        <v>0</v>
      </c>
      <c r="BQ188" s="43">
        <f t="shared" si="460"/>
        <v>0</v>
      </c>
      <c r="BR188" s="43">
        <f t="shared" si="460"/>
        <v>0</v>
      </c>
      <c r="BS188" s="43">
        <f t="shared" si="460"/>
        <v>0</v>
      </c>
      <c r="BT188" s="43">
        <f t="shared" si="460"/>
        <v>0</v>
      </c>
      <c r="BU188" s="43">
        <f t="shared" si="460"/>
        <v>0</v>
      </c>
      <c r="BV188" s="43">
        <f t="shared" si="460"/>
        <v>0</v>
      </c>
      <c r="BW188" s="43">
        <f t="shared" si="460"/>
        <v>0</v>
      </c>
      <c r="BX188" s="482"/>
      <c r="BY188" t="str">
        <f t="shared" si="360"/>
        <v>Complex Equations</v>
      </c>
      <c r="BZ188" s="43">
        <f t="shared" ref="BZ188:CV188" si="461">BZ36*BZ$2</f>
        <v>0</v>
      </c>
      <c r="CA188" s="43">
        <f t="shared" si="461"/>
        <v>0</v>
      </c>
      <c r="CB188" s="43">
        <f t="shared" si="461"/>
        <v>0</v>
      </c>
      <c r="CC188" s="43">
        <f t="shared" si="461"/>
        <v>0</v>
      </c>
      <c r="CD188" s="43">
        <f t="shared" si="461"/>
        <v>0</v>
      </c>
      <c r="CE188" s="43">
        <f t="shared" si="461"/>
        <v>0</v>
      </c>
      <c r="CF188" s="43">
        <f t="shared" si="461"/>
        <v>0</v>
      </c>
      <c r="CG188" s="43">
        <f t="shared" si="461"/>
        <v>0</v>
      </c>
      <c r="CH188" s="43">
        <f t="shared" si="461"/>
        <v>0</v>
      </c>
      <c r="CI188" s="43">
        <f t="shared" si="461"/>
        <v>0</v>
      </c>
      <c r="CJ188" s="43">
        <f t="shared" si="461"/>
        <v>0</v>
      </c>
      <c r="CK188" s="43">
        <f t="shared" si="461"/>
        <v>0</v>
      </c>
      <c r="CL188" s="43">
        <f t="shared" si="461"/>
        <v>0</v>
      </c>
      <c r="CM188" s="43">
        <f t="shared" si="461"/>
        <v>0</v>
      </c>
      <c r="CN188" s="43">
        <f t="shared" si="461"/>
        <v>0</v>
      </c>
      <c r="CO188" s="43">
        <f t="shared" si="461"/>
        <v>0</v>
      </c>
      <c r="CP188" s="43">
        <f t="shared" si="461"/>
        <v>0</v>
      </c>
      <c r="CQ188" s="43">
        <f t="shared" si="461"/>
        <v>0</v>
      </c>
      <c r="CR188" s="43">
        <f t="shared" si="461"/>
        <v>0</v>
      </c>
      <c r="CS188" s="43">
        <f t="shared" si="461"/>
        <v>0</v>
      </c>
      <c r="CT188" s="43">
        <f t="shared" si="461"/>
        <v>0</v>
      </c>
      <c r="CU188" s="43">
        <f t="shared" si="461"/>
        <v>0</v>
      </c>
      <c r="CV188" s="43">
        <f t="shared" si="461"/>
        <v>0</v>
      </c>
      <c r="CW188" s="482"/>
      <c r="CX188" t="str">
        <f t="shared" si="362"/>
        <v>Complex Equations</v>
      </c>
      <c r="CY188" s="43">
        <f t="shared" ref="CY188:DU188" si="462">CY36*CY$2</f>
        <v>0</v>
      </c>
      <c r="CZ188" s="43">
        <f t="shared" si="462"/>
        <v>0</v>
      </c>
      <c r="DA188" s="43">
        <f t="shared" si="462"/>
        <v>0</v>
      </c>
      <c r="DB188" s="43">
        <f t="shared" si="462"/>
        <v>0</v>
      </c>
      <c r="DC188" s="43">
        <f t="shared" si="462"/>
        <v>0</v>
      </c>
      <c r="DD188" s="43">
        <f t="shared" si="462"/>
        <v>0</v>
      </c>
      <c r="DE188" s="43">
        <f t="shared" si="462"/>
        <v>0</v>
      </c>
      <c r="DF188" s="43">
        <f t="shared" si="462"/>
        <v>0</v>
      </c>
      <c r="DG188" s="43">
        <f t="shared" si="462"/>
        <v>0</v>
      </c>
      <c r="DH188" s="43">
        <f t="shared" si="462"/>
        <v>0</v>
      </c>
      <c r="DI188" s="43">
        <f t="shared" si="462"/>
        <v>0</v>
      </c>
      <c r="DJ188" s="43">
        <f t="shared" si="462"/>
        <v>0</v>
      </c>
      <c r="DK188" s="43">
        <f t="shared" si="462"/>
        <v>0</v>
      </c>
      <c r="DL188" s="43">
        <f t="shared" si="462"/>
        <v>0</v>
      </c>
      <c r="DM188" s="43">
        <f t="shared" si="462"/>
        <v>0</v>
      </c>
      <c r="DN188" s="43">
        <f t="shared" si="462"/>
        <v>0</v>
      </c>
      <c r="DO188" s="43">
        <f t="shared" si="462"/>
        <v>0</v>
      </c>
      <c r="DP188" s="43">
        <f t="shared" si="462"/>
        <v>0</v>
      </c>
      <c r="DQ188" s="43">
        <f t="shared" si="462"/>
        <v>0</v>
      </c>
      <c r="DR188" s="43">
        <f t="shared" si="462"/>
        <v>0</v>
      </c>
      <c r="DS188" s="43">
        <f t="shared" si="462"/>
        <v>0</v>
      </c>
      <c r="DT188" s="43">
        <f t="shared" si="462"/>
        <v>0</v>
      </c>
      <c r="DU188" s="43">
        <f t="shared" si="462"/>
        <v>0</v>
      </c>
      <c r="DV188" s="482"/>
      <c r="DW188" s="458" t="s">
        <v>353</v>
      </c>
      <c r="DX188" s="459"/>
      <c r="DY188" s="459"/>
      <c r="DZ188" s="459"/>
      <c r="EA188" s="459"/>
      <c r="EB188" s="459"/>
      <c r="EC188" s="460"/>
      <c r="FA188" s="78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28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28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29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0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1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79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ref="B189:B190" si="463">B21</f>
        <v>Art Passages</v>
      </c>
      <c r="C189" s="102">
        <f>READ!AN18</f>
        <v>0</v>
      </c>
      <c r="D189" s="102">
        <f>READ!AN71</f>
        <v>0</v>
      </c>
      <c r="E189" s="102">
        <f>READ!AN124</f>
        <v>0</v>
      </c>
      <c r="F189" s="102">
        <f>READ!AN177</f>
        <v>0</v>
      </c>
      <c r="G189" s="102">
        <f>READ!AN230</f>
        <v>0</v>
      </c>
      <c r="H189" s="102">
        <f>READ!AN283</f>
        <v>0</v>
      </c>
      <c r="I189" s="102">
        <f>READ!AN336</f>
        <v>0</v>
      </c>
      <c r="J189" s="102">
        <f>READ!AN389</f>
        <v>0</v>
      </c>
      <c r="K189" s="102">
        <f>READ!AN442</f>
        <v>0</v>
      </c>
      <c r="L189" s="102">
        <f>READ!AN495</f>
        <v>0</v>
      </c>
      <c r="M189" s="102">
        <f>READ!AN548</f>
        <v>0</v>
      </c>
      <c r="N189" s="102">
        <f>READ!AN601</f>
        <v>0</v>
      </c>
      <c r="O189" s="102">
        <f>READ!AN654</f>
        <v>0</v>
      </c>
      <c r="P189" s="102">
        <f>READ!AN707</f>
        <v>0</v>
      </c>
      <c r="Q189" s="102">
        <f>READ!AN760</f>
        <v>0</v>
      </c>
      <c r="R189" s="102">
        <f>READ!AN813</f>
        <v>0</v>
      </c>
      <c r="S189" s="102">
        <f>READ!AN866</f>
        <v>0</v>
      </c>
      <c r="T189" s="102">
        <f>READ!AN919</f>
        <v>0</v>
      </c>
      <c r="U189" s="102">
        <f>READ!AN972</f>
        <v>0</v>
      </c>
      <c r="V189" s="102">
        <f>READ!AN1025</f>
        <v>0</v>
      </c>
      <c r="W189" s="102">
        <f>READ!AN1078</f>
        <v>0</v>
      </c>
      <c r="X189" s="102">
        <f>READ!AN1131</f>
        <v>0</v>
      </c>
      <c r="Y189" s="102">
        <f>READ!AN1184</f>
        <v>0</v>
      </c>
      <c r="AA189" t="str">
        <f t="shared" si="415"/>
        <v>Prepositions</v>
      </c>
      <c r="AB189" s="102">
        <f>WRITE!BB5</f>
        <v>0</v>
      </c>
      <c r="AC189" s="102">
        <f>WRITE!BB81</f>
        <v>0</v>
      </c>
      <c r="AD189" s="102">
        <f>WRITE!BB157</f>
        <v>0</v>
      </c>
      <c r="AE189" s="102">
        <f>WRITE!BB233</f>
        <v>0</v>
      </c>
      <c r="AF189" s="102">
        <f>WRITE!BB309</f>
        <v>0</v>
      </c>
      <c r="AG189" s="102">
        <f>WRITE!BB385</f>
        <v>0</v>
      </c>
      <c r="AH189" s="102">
        <f>WRITE!BB461</f>
        <v>0</v>
      </c>
      <c r="AI189" s="102">
        <f>WRITE!BB537</f>
        <v>0</v>
      </c>
      <c r="AJ189" s="102">
        <f>WRITE!BB613</f>
        <v>0</v>
      </c>
      <c r="AK189" s="102">
        <f>WRITE!BB689</f>
        <v>0</v>
      </c>
      <c r="AL189" s="102">
        <f>WRITE!BB765</f>
        <v>0</v>
      </c>
      <c r="AM189" s="102">
        <f>WRITE!BB841</f>
        <v>0</v>
      </c>
      <c r="AN189" s="102">
        <f>WRITE!BB917</f>
        <v>0</v>
      </c>
      <c r="AO189" s="102">
        <f>WRITE!BB993</f>
        <v>0</v>
      </c>
      <c r="AP189" s="102">
        <f>WRITE!BB1069</f>
        <v>0</v>
      </c>
      <c r="AQ189" s="102">
        <f>WRITE!BB1145</f>
        <v>0</v>
      </c>
      <c r="AR189" s="102">
        <f>WRITE!BB1221</f>
        <v>0</v>
      </c>
      <c r="AS189" s="102">
        <f>WRITE!BB1297</f>
        <v>0</v>
      </c>
      <c r="AT189" s="102">
        <f>WRITE!BB1373</f>
        <v>0</v>
      </c>
      <c r="AU189" s="102">
        <f>WRITE!BB1449</f>
        <v>0</v>
      </c>
      <c r="AV189" s="102">
        <f>WRITE!BB1525</f>
        <v>0</v>
      </c>
      <c r="AW189" s="102">
        <f>WRITE!BB1601</f>
        <v>0</v>
      </c>
      <c r="AX189" s="102">
        <f>WRITE!BB1677</f>
        <v>0</v>
      </c>
      <c r="AZ189" t="str">
        <f t="shared" si="358"/>
        <v>Intersect Points</v>
      </c>
      <c r="BA189" s="43">
        <f t="shared" ref="BA189:BW189" si="464">BA37*BA$2</f>
        <v>0</v>
      </c>
      <c r="BB189" s="43">
        <f t="shared" si="464"/>
        <v>0</v>
      </c>
      <c r="BC189" s="43">
        <f t="shared" si="464"/>
        <v>0</v>
      </c>
      <c r="BD189" s="43">
        <f t="shared" si="464"/>
        <v>0</v>
      </c>
      <c r="BE189" s="43">
        <f t="shared" si="464"/>
        <v>0</v>
      </c>
      <c r="BF189" s="43">
        <f t="shared" si="464"/>
        <v>0</v>
      </c>
      <c r="BG189" s="43">
        <f t="shared" si="464"/>
        <v>0</v>
      </c>
      <c r="BH189" s="43">
        <f t="shared" si="464"/>
        <v>0</v>
      </c>
      <c r="BI189" s="43">
        <f t="shared" si="464"/>
        <v>0</v>
      </c>
      <c r="BJ189" s="43">
        <f t="shared" si="464"/>
        <v>0</v>
      </c>
      <c r="BK189" s="43">
        <f t="shared" si="464"/>
        <v>0</v>
      </c>
      <c r="BL189" s="43">
        <f t="shared" si="464"/>
        <v>0</v>
      </c>
      <c r="BM189" s="43">
        <f t="shared" si="464"/>
        <v>0</v>
      </c>
      <c r="BN189" s="43">
        <f t="shared" si="464"/>
        <v>0</v>
      </c>
      <c r="BO189" s="43">
        <f t="shared" si="464"/>
        <v>0</v>
      </c>
      <c r="BP189" s="43">
        <f t="shared" si="464"/>
        <v>0</v>
      </c>
      <c r="BQ189" s="43">
        <f t="shared" si="464"/>
        <v>0</v>
      </c>
      <c r="BR189" s="43">
        <f t="shared" si="464"/>
        <v>0</v>
      </c>
      <c r="BS189" s="43">
        <f t="shared" si="464"/>
        <v>0</v>
      </c>
      <c r="BT189" s="43">
        <f t="shared" si="464"/>
        <v>0</v>
      </c>
      <c r="BU189" s="43">
        <f t="shared" si="464"/>
        <v>0</v>
      </c>
      <c r="BV189" s="43">
        <f t="shared" si="464"/>
        <v>0</v>
      </c>
      <c r="BW189" s="43">
        <f t="shared" si="464"/>
        <v>0</v>
      </c>
      <c r="BX189" s="482"/>
      <c r="BY189" t="str">
        <f t="shared" si="360"/>
        <v>Intersect Points</v>
      </c>
      <c r="BZ189" s="43">
        <f t="shared" ref="BZ189:CV189" si="465">BZ37*BZ$2</f>
        <v>0</v>
      </c>
      <c r="CA189" s="43">
        <f t="shared" si="465"/>
        <v>0</v>
      </c>
      <c r="CB189" s="43">
        <f t="shared" si="465"/>
        <v>0</v>
      </c>
      <c r="CC189" s="43">
        <f t="shared" si="465"/>
        <v>0</v>
      </c>
      <c r="CD189" s="43">
        <f t="shared" si="465"/>
        <v>0</v>
      </c>
      <c r="CE189" s="43">
        <f t="shared" si="465"/>
        <v>0</v>
      </c>
      <c r="CF189" s="43">
        <f t="shared" si="465"/>
        <v>0</v>
      </c>
      <c r="CG189" s="43">
        <f t="shared" si="465"/>
        <v>0</v>
      </c>
      <c r="CH189" s="43">
        <f t="shared" si="465"/>
        <v>0</v>
      </c>
      <c r="CI189" s="43">
        <f t="shared" si="465"/>
        <v>0</v>
      </c>
      <c r="CJ189" s="43">
        <f t="shared" si="465"/>
        <v>0</v>
      </c>
      <c r="CK189" s="43">
        <f t="shared" si="465"/>
        <v>0</v>
      </c>
      <c r="CL189" s="43">
        <f t="shared" si="465"/>
        <v>0</v>
      </c>
      <c r="CM189" s="43">
        <f t="shared" si="465"/>
        <v>0</v>
      </c>
      <c r="CN189" s="43">
        <f t="shared" si="465"/>
        <v>0</v>
      </c>
      <c r="CO189" s="43">
        <f t="shared" si="465"/>
        <v>0</v>
      </c>
      <c r="CP189" s="43">
        <f t="shared" si="465"/>
        <v>0</v>
      </c>
      <c r="CQ189" s="43">
        <f t="shared" si="465"/>
        <v>0</v>
      </c>
      <c r="CR189" s="43">
        <f t="shared" si="465"/>
        <v>0</v>
      </c>
      <c r="CS189" s="43">
        <f t="shared" si="465"/>
        <v>0</v>
      </c>
      <c r="CT189" s="43">
        <f t="shared" si="465"/>
        <v>0</v>
      </c>
      <c r="CU189" s="43">
        <f t="shared" si="465"/>
        <v>0</v>
      </c>
      <c r="CV189" s="43">
        <f t="shared" si="465"/>
        <v>0</v>
      </c>
      <c r="CW189" s="482"/>
      <c r="CX189" t="str">
        <f t="shared" si="362"/>
        <v>Intersect Points</v>
      </c>
      <c r="CY189" s="43">
        <f t="shared" ref="CY189:DU189" si="466">CY37*CY$2</f>
        <v>0</v>
      </c>
      <c r="CZ189" s="43">
        <f t="shared" si="466"/>
        <v>0</v>
      </c>
      <c r="DA189" s="43">
        <f t="shared" si="466"/>
        <v>0</v>
      </c>
      <c r="DB189" s="43">
        <f t="shared" si="466"/>
        <v>0</v>
      </c>
      <c r="DC189" s="43">
        <f t="shared" si="466"/>
        <v>0</v>
      </c>
      <c r="DD189" s="43">
        <f t="shared" si="466"/>
        <v>0</v>
      </c>
      <c r="DE189" s="43">
        <f t="shared" si="466"/>
        <v>0</v>
      </c>
      <c r="DF189" s="43">
        <f t="shared" si="466"/>
        <v>0</v>
      </c>
      <c r="DG189" s="43">
        <f t="shared" si="466"/>
        <v>0</v>
      </c>
      <c r="DH189" s="43">
        <f t="shared" si="466"/>
        <v>0</v>
      </c>
      <c r="DI189" s="43">
        <f t="shared" si="466"/>
        <v>0</v>
      </c>
      <c r="DJ189" s="43">
        <f t="shared" si="466"/>
        <v>0</v>
      </c>
      <c r="DK189" s="43">
        <f t="shared" si="466"/>
        <v>0</v>
      </c>
      <c r="DL189" s="43">
        <f t="shared" si="466"/>
        <v>0</v>
      </c>
      <c r="DM189" s="43">
        <f t="shared" si="466"/>
        <v>0</v>
      </c>
      <c r="DN189" s="43">
        <f t="shared" si="466"/>
        <v>0</v>
      </c>
      <c r="DO189" s="43">
        <f t="shared" si="466"/>
        <v>0</v>
      </c>
      <c r="DP189" s="43">
        <f t="shared" si="466"/>
        <v>0</v>
      </c>
      <c r="DQ189" s="43">
        <f t="shared" si="466"/>
        <v>0</v>
      </c>
      <c r="DR189" s="43">
        <f t="shared" si="466"/>
        <v>0</v>
      </c>
      <c r="DS189" s="43">
        <f t="shared" si="466"/>
        <v>0</v>
      </c>
      <c r="DT189" s="43">
        <f t="shared" si="466"/>
        <v>0</v>
      </c>
      <c r="DU189" s="43">
        <f t="shared" si="466"/>
        <v>0</v>
      </c>
      <c r="DV189" s="482"/>
      <c r="DW189" s="111" t="s">
        <v>342</v>
      </c>
      <c r="DX189" s="25">
        <f>SUM(DX93:ET93)</f>
        <v>0</v>
      </c>
      <c r="DY189" s="25">
        <f>DZ189-DX189</f>
        <v>0</v>
      </c>
      <c r="DZ189" s="25">
        <f>SUM(DX121:ET121)</f>
        <v>0</v>
      </c>
      <c r="EA189" s="25" t="str">
        <f>IF(DZ189&lt;&gt;0,DY189&amp;" / "&amp;DZ189,"")</f>
        <v/>
      </c>
      <c r="EB189" s="108" t="str">
        <f>IF(DZ189&lt;&gt;0,DY189/DZ189,"")</f>
        <v/>
      </c>
      <c r="EC189" s="115" t="s">
        <v>259</v>
      </c>
      <c r="FA189" s="80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1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1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2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3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4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5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463"/>
        <v>Science Passages</v>
      </c>
      <c r="C190" s="102">
        <f>READ!AN19</f>
        <v>0</v>
      </c>
      <c r="D190" s="102">
        <f>READ!AN72</f>
        <v>0</v>
      </c>
      <c r="E190" s="102">
        <f>READ!AN125</f>
        <v>0</v>
      </c>
      <c r="F190" s="102">
        <f>READ!AN178</f>
        <v>0</v>
      </c>
      <c r="G190" s="102">
        <f>READ!AN231</f>
        <v>0</v>
      </c>
      <c r="H190" s="102">
        <f>READ!AN284</f>
        <v>0</v>
      </c>
      <c r="I190" s="102">
        <f>READ!AN337</f>
        <v>0</v>
      </c>
      <c r="J190" s="102">
        <f>READ!AN390</f>
        <v>0</v>
      </c>
      <c r="K190" s="102">
        <f>READ!AN443</f>
        <v>0</v>
      </c>
      <c r="L190" s="102">
        <f>READ!AN496</f>
        <v>0</v>
      </c>
      <c r="M190" s="102">
        <f>READ!AN549</f>
        <v>0</v>
      </c>
      <c r="N190" s="102">
        <f>READ!AN602</f>
        <v>0</v>
      </c>
      <c r="O190" s="102">
        <f>READ!AN655</f>
        <v>0</v>
      </c>
      <c r="P190" s="102">
        <f>READ!AN708</f>
        <v>0</v>
      </c>
      <c r="Q190" s="102">
        <f>READ!AN761</f>
        <v>0</v>
      </c>
      <c r="R190" s="102">
        <f>READ!AN814</f>
        <v>0</v>
      </c>
      <c r="S190" s="102">
        <f>READ!AN867</f>
        <v>0</v>
      </c>
      <c r="T190" s="102">
        <f>READ!AN920</f>
        <v>0</v>
      </c>
      <c r="U190" s="102">
        <f>READ!AN973</f>
        <v>0</v>
      </c>
      <c r="V190" s="102">
        <f>READ!AN1026</f>
        <v>0</v>
      </c>
      <c r="W190" s="102">
        <f>READ!AN1079</f>
        <v>0</v>
      </c>
      <c r="X190" s="102">
        <f>READ!AN1132</f>
        <v>0</v>
      </c>
      <c r="Y190" s="102">
        <f>READ!AN1185</f>
        <v>0</v>
      </c>
      <c r="AA190" t="str">
        <f t="shared" si="415"/>
        <v>Tense Agreement</v>
      </c>
      <c r="AB190" s="102">
        <f>WRITE!BC5</f>
        <v>0</v>
      </c>
      <c r="AC190" s="102">
        <f>WRITE!BC81</f>
        <v>0</v>
      </c>
      <c r="AD190" s="102">
        <f>WRITE!BC157</f>
        <v>0</v>
      </c>
      <c r="AE190" s="102">
        <f>WRITE!BC233</f>
        <v>0</v>
      </c>
      <c r="AF190" s="102">
        <f>WRITE!BC309</f>
        <v>0</v>
      </c>
      <c r="AG190" s="102">
        <f>WRITE!BC385</f>
        <v>0</v>
      </c>
      <c r="AH190" s="102">
        <f>WRITE!BC461</f>
        <v>0</v>
      </c>
      <c r="AI190" s="102">
        <f>WRITE!BC537</f>
        <v>0</v>
      </c>
      <c r="AJ190" s="102">
        <f>WRITE!BC613</f>
        <v>0</v>
      </c>
      <c r="AK190" s="102">
        <f>WRITE!BC689</f>
        <v>0</v>
      </c>
      <c r="AL190" s="102">
        <f>WRITE!BC765</f>
        <v>0</v>
      </c>
      <c r="AM190" s="102">
        <f>WRITE!BC841</f>
        <v>0</v>
      </c>
      <c r="AN190" s="102">
        <f>WRITE!BC917</f>
        <v>0</v>
      </c>
      <c r="AO190" s="102">
        <f>WRITE!BC993</f>
        <v>0</v>
      </c>
      <c r="AP190" s="102">
        <f>WRITE!BC1069</f>
        <v>0</v>
      </c>
      <c r="AQ190" s="102">
        <f>WRITE!BC1145</f>
        <v>0</v>
      </c>
      <c r="AR190" s="102">
        <f>WRITE!BC1221</f>
        <v>0</v>
      </c>
      <c r="AS190" s="102">
        <f>WRITE!BC1297</f>
        <v>0</v>
      </c>
      <c r="AT190" s="102">
        <f>WRITE!BC1373</f>
        <v>0</v>
      </c>
      <c r="AU190" s="102">
        <f>WRITE!BC1449</f>
        <v>0</v>
      </c>
      <c r="AV190" s="102">
        <f>WRITE!BC1525</f>
        <v>0</v>
      </c>
      <c r="AW190" s="102">
        <f>WRITE!BC1601</f>
        <v>0</v>
      </c>
      <c r="AX190" s="102">
        <f>WRITE!BC1677</f>
        <v>0</v>
      </c>
      <c r="AZ190" t="str">
        <f t="shared" si="358"/>
        <v>Linear Equations</v>
      </c>
      <c r="BA190" s="43">
        <f t="shared" ref="BA190:BW190" si="467">BA38*BA$2</f>
        <v>0</v>
      </c>
      <c r="BB190" s="43">
        <f t="shared" si="467"/>
        <v>0</v>
      </c>
      <c r="BC190" s="43">
        <f t="shared" si="467"/>
        <v>0</v>
      </c>
      <c r="BD190" s="43">
        <f t="shared" si="467"/>
        <v>0</v>
      </c>
      <c r="BE190" s="43">
        <f t="shared" si="467"/>
        <v>0</v>
      </c>
      <c r="BF190" s="43">
        <f t="shared" si="467"/>
        <v>0</v>
      </c>
      <c r="BG190" s="43">
        <f t="shared" si="467"/>
        <v>0</v>
      </c>
      <c r="BH190" s="43">
        <f t="shared" si="467"/>
        <v>0</v>
      </c>
      <c r="BI190" s="43">
        <f t="shared" si="467"/>
        <v>0</v>
      </c>
      <c r="BJ190" s="43">
        <f t="shared" si="467"/>
        <v>0</v>
      </c>
      <c r="BK190" s="43">
        <f t="shared" si="467"/>
        <v>0</v>
      </c>
      <c r="BL190" s="43">
        <f t="shared" si="467"/>
        <v>0</v>
      </c>
      <c r="BM190" s="43">
        <f t="shared" si="467"/>
        <v>0</v>
      </c>
      <c r="BN190" s="43">
        <f t="shared" si="467"/>
        <v>0</v>
      </c>
      <c r="BO190" s="43">
        <f t="shared" si="467"/>
        <v>0</v>
      </c>
      <c r="BP190" s="43">
        <f t="shared" si="467"/>
        <v>0</v>
      </c>
      <c r="BQ190" s="43">
        <f t="shared" si="467"/>
        <v>0</v>
      </c>
      <c r="BR190" s="43">
        <f t="shared" si="467"/>
        <v>0</v>
      </c>
      <c r="BS190" s="43">
        <f t="shared" si="467"/>
        <v>0</v>
      </c>
      <c r="BT190" s="43">
        <f t="shared" si="467"/>
        <v>0</v>
      </c>
      <c r="BU190" s="43">
        <f t="shared" si="467"/>
        <v>0</v>
      </c>
      <c r="BV190" s="43">
        <f t="shared" si="467"/>
        <v>0</v>
      </c>
      <c r="BW190" s="43">
        <f t="shared" si="467"/>
        <v>0</v>
      </c>
      <c r="BX190" s="482"/>
      <c r="BY190" t="str">
        <f t="shared" si="360"/>
        <v>Linear Equations</v>
      </c>
      <c r="BZ190" s="43">
        <f t="shared" ref="BZ190:CV190" si="468">BZ38*BZ$2</f>
        <v>0</v>
      </c>
      <c r="CA190" s="43">
        <f t="shared" si="468"/>
        <v>0</v>
      </c>
      <c r="CB190" s="43">
        <f t="shared" si="468"/>
        <v>0</v>
      </c>
      <c r="CC190" s="43">
        <f t="shared" si="468"/>
        <v>0</v>
      </c>
      <c r="CD190" s="43">
        <f t="shared" si="468"/>
        <v>0</v>
      </c>
      <c r="CE190" s="43">
        <f t="shared" si="468"/>
        <v>0</v>
      </c>
      <c r="CF190" s="43">
        <f t="shared" si="468"/>
        <v>0</v>
      </c>
      <c r="CG190" s="43">
        <f t="shared" si="468"/>
        <v>0</v>
      </c>
      <c r="CH190" s="43">
        <f t="shared" si="468"/>
        <v>0</v>
      </c>
      <c r="CI190" s="43">
        <f t="shared" si="468"/>
        <v>0</v>
      </c>
      <c r="CJ190" s="43">
        <f t="shared" si="468"/>
        <v>0</v>
      </c>
      <c r="CK190" s="43">
        <f t="shared" si="468"/>
        <v>0</v>
      </c>
      <c r="CL190" s="43">
        <f t="shared" si="468"/>
        <v>0</v>
      </c>
      <c r="CM190" s="43">
        <f t="shared" si="468"/>
        <v>0</v>
      </c>
      <c r="CN190" s="43">
        <f t="shared" si="468"/>
        <v>0</v>
      </c>
      <c r="CO190" s="43">
        <f t="shared" si="468"/>
        <v>0</v>
      </c>
      <c r="CP190" s="43">
        <f t="shared" si="468"/>
        <v>0</v>
      </c>
      <c r="CQ190" s="43">
        <f t="shared" si="468"/>
        <v>0</v>
      </c>
      <c r="CR190" s="43">
        <f t="shared" si="468"/>
        <v>0</v>
      </c>
      <c r="CS190" s="43">
        <f t="shared" si="468"/>
        <v>0</v>
      </c>
      <c r="CT190" s="43">
        <f t="shared" si="468"/>
        <v>0</v>
      </c>
      <c r="CU190" s="43">
        <f t="shared" si="468"/>
        <v>0</v>
      </c>
      <c r="CV190" s="43">
        <f t="shared" si="468"/>
        <v>0</v>
      </c>
      <c r="CW190" s="482"/>
      <c r="CX190" t="str">
        <f t="shared" si="362"/>
        <v>Linear Equations</v>
      </c>
      <c r="CY190" s="43">
        <f t="shared" ref="CY190:DU190" si="469">CY38*CY$2</f>
        <v>0</v>
      </c>
      <c r="CZ190" s="43">
        <f t="shared" si="469"/>
        <v>0</v>
      </c>
      <c r="DA190" s="43">
        <f t="shared" si="469"/>
        <v>0</v>
      </c>
      <c r="DB190" s="43">
        <f t="shared" si="469"/>
        <v>0</v>
      </c>
      <c r="DC190" s="43">
        <f t="shared" si="469"/>
        <v>0</v>
      </c>
      <c r="DD190" s="43">
        <f t="shared" si="469"/>
        <v>0</v>
      </c>
      <c r="DE190" s="43">
        <f t="shared" si="469"/>
        <v>0</v>
      </c>
      <c r="DF190" s="43">
        <f t="shared" si="469"/>
        <v>0</v>
      </c>
      <c r="DG190" s="43">
        <f t="shared" si="469"/>
        <v>0</v>
      </c>
      <c r="DH190" s="43">
        <f t="shared" si="469"/>
        <v>0</v>
      </c>
      <c r="DI190" s="43">
        <f t="shared" si="469"/>
        <v>0</v>
      </c>
      <c r="DJ190" s="43">
        <f t="shared" si="469"/>
        <v>0</v>
      </c>
      <c r="DK190" s="43">
        <f t="shared" si="469"/>
        <v>0</v>
      </c>
      <c r="DL190" s="43">
        <f t="shared" si="469"/>
        <v>0</v>
      </c>
      <c r="DM190" s="43">
        <f t="shared" si="469"/>
        <v>0</v>
      </c>
      <c r="DN190" s="43">
        <f t="shared" si="469"/>
        <v>0</v>
      </c>
      <c r="DO190" s="43">
        <f t="shared" si="469"/>
        <v>0</v>
      </c>
      <c r="DP190" s="43">
        <f t="shared" si="469"/>
        <v>0</v>
      </c>
      <c r="DQ190" s="43">
        <f t="shared" si="469"/>
        <v>0</v>
      </c>
      <c r="DR190" s="43">
        <f t="shared" si="469"/>
        <v>0</v>
      </c>
      <c r="DS190" s="43">
        <f t="shared" si="469"/>
        <v>0</v>
      </c>
      <c r="DT190" s="43">
        <f t="shared" si="469"/>
        <v>0</v>
      </c>
      <c r="DU190" s="43">
        <f t="shared" si="469"/>
        <v>0</v>
      </c>
      <c r="DV190" s="482"/>
      <c r="DW190" s="111" t="s">
        <v>395</v>
      </c>
      <c r="DX190" s="25">
        <f>SUM(DX92:ET92)</f>
        <v>0</v>
      </c>
      <c r="DY190" s="25">
        <f>DZ190-DX190</f>
        <v>0</v>
      </c>
      <c r="DZ190" s="25">
        <f>SUM(DX120:ET120)</f>
        <v>0</v>
      </c>
      <c r="EA190" s="25" t="str">
        <f>IF(DZ190&lt;&gt;0,DY190&amp;" / "&amp;DZ190,"")</f>
        <v/>
      </c>
      <c r="EB190" s="108" t="str">
        <f>IF(DZ190&lt;&gt;0,DY190/DZ190,"")</f>
        <v/>
      </c>
      <c r="EC190" s="115" t="s">
        <v>259</v>
      </c>
      <c r="FB190" s="66"/>
      <c r="FC190" s="66"/>
      <c r="FD190" s="66"/>
      <c r="FE190" s="68"/>
      <c r="FF190" s="69"/>
      <c r="FG190" s="18"/>
    </row>
    <row r="191" spans="2:163" x14ac:dyDescent="0.45">
      <c r="B191" t="str">
        <f t="shared" ref="B191:B211" si="470">B23</f>
        <v>I Spy</v>
      </c>
      <c r="C191" s="102">
        <f>READ!AP5</f>
        <v>0</v>
      </c>
      <c r="D191" s="102">
        <f>READ!AP58</f>
        <v>0</v>
      </c>
      <c r="E191" s="102">
        <f>READ!AP111</f>
        <v>0</v>
      </c>
      <c r="F191" s="102">
        <f>READ!AP164</f>
        <v>0</v>
      </c>
      <c r="G191" s="102">
        <f>READ!AP217</f>
        <v>0</v>
      </c>
      <c r="H191" s="102">
        <f>READ!AP270</f>
        <v>0</v>
      </c>
      <c r="I191" s="102">
        <f>READ!AP323</f>
        <v>0</v>
      </c>
      <c r="J191" s="102">
        <f>READ!AP376</f>
        <v>0</v>
      </c>
      <c r="K191" s="102">
        <f>READ!AP429</f>
        <v>0</v>
      </c>
      <c r="L191" s="102">
        <f>READ!AP482</f>
        <v>0</v>
      </c>
      <c r="M191" s="102">
        <f>READ!AP535</f>
        <v>0</v>
      </c>
      <c r="N191" s="102">
        <f>READ!AP588</f>
        <v>0</v>
      </c>
      <c r="O191" s="102">
        <f>READ!AP641</f>
        <v>0</v>
      </c>
      <c r="P191" s="102">
        <f>READ!AP694</f>
        <v>0</v>
      </c>
      <c r="Q191" s="102">
        <f>READ!AP747</f>
        <v>0</v>
      </c>
      <c r="R191" s="102">
        <f>READ!AP800</f>
        <v>0</v>
      </c>
      <c r="S191" s="102">
        <f>READ!AP853</f>
        <v>0</v>
      </c>
      <c r="T191" s="102">
        <f>READ!AP906</f>
        <v>0</v>
      </c>
      <c r="U191" s="102">
        <f>READ!AP959</f>
        <v>0</v>
      </c>
      <c r="V191" s="102">
        <f>READ!AP1012</f>
        <v>0</v>
      </c>
      <c r="W191" s="102">
        <f>READ!AP1065</f>
        <v>0</v>
      </c>
      <c r="X191" s="102">
        <f>READ!AP1118</f>
        <v>0</v>
      </c>
      <c r="Y191" s="102">
        <f>READ!AP1171</f>
        <v>0</v>
      </c>
      <c r="AA191" t="str">
        <f t="shared" si="415"/>
        <v>Nouns / Pronouns</v>
      </c>
      <c r="AB191" s="102">
        <f>WRITE!BD5</f>
        <v>0</v>
      </c>
      <c r="AC191" s="102">
        <f>WRITE!BD81</f>
        <v>0</v>
      </c>
      <c r="AD191" s="102">
        <f>WRITE!BD157</f>
        <v>0</v>
      </c>
      <c r="AE191" s="102">
        <f>WRITE!BD233</f>
        <v>0</v>
      </c>
      <c r="AF191" s="102">
        <f>WRITE!BD309</f>
        <v>0</v>
      </c>
      <c r="AG191" s="102">
        <f>WRITE!BD385</f>
        <v>0</v>
      </c>
      <c r="AH191" s="102">
        <f>WRITE!BD461</f>
        <v>0</v>
      </c>
      <c r="AI191" s="102">
        <f>WRITE!BD537</f>
        <v>0</v>
      </c>
      <c r="AJ191" s="102">
        <f>WRITE!BD613</f>
        <v>0</v>
      </c>
      <c r="AK191" s="102">
        <f>WRITE!BD689</f>
        <v>0</v>
      </c>
      <c r="AL191" s="102">
        <f>WRITE!BD765</f>
        <v>0</v>
      </c>
      <c r="AM191" s="102">
        <f>WRITE!BD841</f>
        <v>0</v>
      </c>
      <c r="AN191" s="102">
        <f>WRITE!BD917</f>
        <v>0</v>
      </c>
      <c r="AO191" s="102">
        <f>WRITE!BD993</f>
        <v>0</v>
      </c>
      <c r="AP191" s="102">
        <f>WRITE!BD1069</f>
        <v>0</v>
      </c>
      <c r="AQ191" s="102">
        <f>WRITE!BD1145</f>
        <v>0</v>
      </c>
      <c r="AR191" s="102">
        <f>WRITE!BD1221</f>
        <v>0</v>
      </c>
      <c r="AS191" s="102">
        <f>WRITE!BD1297</f>
        <v>0</v>
      </c>
      <c r="AT191" s="102">
        <f>WRITE!BD1373</f>
        <v>0</v>
      </c>
      <c r="AU191" s="102">
        <f>WRITE!BD1449</f>
        <v>0</v>
      </c>
      <c r="AV191" s="102">
        <f>WRITE!BD1525</f>
        <v>0</v>
      </c>
      <c r="AW191" s="102">
        <f>WRITE!BD1601</f>
        <v>0</v>
      </c>
      <c r="AX191" s="102">
        <f>WRITE!BD1677</f>
        <v>0</v>
      </c>
      <c r="AZ191" t="str">
        <f t="shared" si="358"/>
        <v>Slope</v>
      </c>
      <c r="BA191" s="43">
        <f t="shared" ref="BA191:BW191" si="471">BA39*BA$2</f>
        <v>0</v>
      </c>
      <c r="BB191" s="43">
        <f t="shared" si="471"/>
        <v>0</v>
      </c>
      <c r="BC191" s="43">
        <f t="shared" si="471"/>
        <v>0</v>
      </c>
      <c r="BD191" s="43">
        <f t="shared" si="471"/>
        <v>0</v>
      </c>
      <c r="BE191" s="43">
        <f t="shared" si="471"/>
        <v>0</v>
      </c>
      <c r="BF191" s="43">
        <f t="shared" si="471"/>
        <v>0</v>
      </c>
      <c r="BG191" s="43">
        <f t="shared" si="471"/>
        <v>0</v>
      </c>
      <c r="BH191" s="43">
        <f t="shared" si="471"/>
        <v>0</v>
      </c>
      <c r="BI191" s="43">
        <f t="shared" si="471"/>
        <v>0</v>
      </c>
      <c r="BJ191" s="43">
        <f t="shared" si="471"/>
        <v>0</v>
      </c>
      <c r="BK191" s="43">
        <f t="shared" si="471"/>
        <v>0</v>
      </c>
      <c r="BL191" s="43">
        <f t="shared" si="471"/>
        <v>0</v>
      </c>
      <c r="BM191" s="43">
        <f t="shared" si="471"/>
        <v>0</v>
      </c>
      <c r="BN191" s="43">
        <f t="shared" si="471"/>
        <v>0</v>
      </c>
      <c r="BO191" s="43">
        <f t="shared" si="471"/>
        <v>0</v>
      </c>
      <c r="BP191" s="43">
        <f t="shared" si="471"/>
        <v>0</v>
      </c>
      <c r="BQ191" s="43">
        <f t="shared" si="471"/>
        <v>0</v>
      </c>
      <c r="BR191" s="43">
        <f t="shared" si="471"/>
        <v>0</v>
      </c>
      <c r="BS191" s="43">
        <f t="shared" si="471"/>
        <v>0</v>
      </c>
      <c r="BT191" s="43">
        <f t="shared" si="471"/>
        <v>0</v>
      </c>
      <c r="BU191" s="43">
        <f t="shared" si="471"/>
        <v>0</v>
      </c>
      <c r="BV191" s="43">
        <f t="shared" si="471"/>
        <v>0</v>
      </c>
      <c r="BW191" s="43">
        <f t="shared" si="471"/>
        <v>0</v>
      </c>
      <c r="BX191" s="482"/>
      <c r="BY191" t="str">
        <f t="shared" si="360"/>
        <v>Slope</v>
      </c>
      <c r="BZ191" s="43">
        <f t="shared" ref="BZ191:CV191" si="472">BZ39*BZ$2</f>
        <v>0</v>
      </c>
      <c r="CA191" s="43">
        <f t="shared" si="472"/>
        <v>0</v>
      </c>
      <c r="CB191" s="43">
        <f t="shared" si="472"/>
        <v>0</v>
      </c>
      <c r="CC191" s="43">
        <f t="shared" si="472"/>
        <v>0</v>
      </c>
      <c r="CD191" s="43">
        <f t="shared" si="472"/>
        <v>0</v>
      </c>
      <c r="CE191" s="43">
        <f t="shared" si="472"/>
        <v>0</v>
      </c>
      <c r="CF191" s="43">
        <f t="shared" si="472"/>
        <v>0</v>
      </c>
      <c r="CG191" s="43">
        <f t="shared" si="472"/>
        <v>0</v>
      </c>
      <c r="CH191" s="43">
        <f t="shared" si="472"/>
        <v>0</v>
      </c>
      <c r="CI191" s="43">
        <f t="shared" si="472"/>
        <v>0</v>
      </c>
      <c r="CJ191" s="43">
        <f t="shared" si="472"/>
        <v>0</v>
      </c>
      <c r="CK191" s="43">
        <f t="shared" si="472"/>
        <v>0</v>
      </c>
      <c r="CL191" s="43">
        <f t="shared" si="472"/>
        <v>0</v>
      </c>
      <c r="CM191" s="43">
        <f t="shared" si="472"/>
        <v>0</v>
      </c>
      <c r="CN191" s="43">
        <f t="shared" si="472"/>
        <v>0</v>
      </c>
      <c r="CO191" s="43">
        <f t="shared" si="472"/>
        <v>0</v>
      </c>
      <c r="CP191" s="43">
        <f t="shared" si="472"/>
        <v>0</v>
      </c>
      <c r="CQ191" s="43">
        <f t="shared" si="472"/>
        <v>0</v>
      </c>
      <c r="CR191" s="43">
        <f t="shared" si="472"/>
        <v>0</v>
      </c>
      <c r="CS191" s="43">
        <f t="shared" si="472"/>
        <v>0</v>
      </c>
      <c r="CT191" s="43">
        <f t="shared" si="472"/>
        <v>0</v>
      </c>
      <c r="CU191" s="43">
        <f t="shared" si="472"/>
        <v>0</v>
      </c>
      <c r="CV191" s="43">
        <f t="shared" si="472"/>
        <v>0</v>
      </c>
      <c r="CW191" s="482"/>
      <c r="CX191" t="str">
        <f t="shared" si="362"/>
        <v>Slope</v>
      </c>
      <c r="CY191" s="43">
        <f t="shared" ref="CY191:DU191" si="473">CY39*CY$2</f>
        <v>0</v>
      </c>
      <c r="CZ191" s="43">
        <f t="shared" si="473"/>
        <v>0</v>
      </c>
      <c r="DA191" s="43">
        <f t="shared" si="473"/>
        <v>0</v>
      </c>
      <c r="DB191" s="43">
        <f t="shared" si="473"/>
        <v>0</v>
      </c>
      <c r="DC191" s="43">
        <f t="shared" si="473"/>
        <v>0</v>
      </c>
      <c r="DD191" s="43">
        <f t="shared" si="473"/>
        <v>0</v>
      </c>
      <c r="DE191" s="43">
        <f t="shared" si="473"/>
        <v>0</v>
      </c>
      <c r="DF191" s="43">
        <f t="shared" si="473"/>
        <v>0</v>
      </c>
      <c r="DG191" s="43">
        <f t="shared" si="473"/>
        <v>0</v>
      </c>
      <c r="DH191" s="43">
        <f t="shared" si="473"/>
        <v>0</v>
      </c>
      <c r="DI191" s="43">
        <f t="shared" si="473"/>
        <v>0</v>
      </c>
      <c r="DJ191" s="43">
        <f t="shared" si="473"/>
        <v>0</v>
      </c>
      <c r="DK191" s="43">
        <f t="shared" si="473"/>
        <v>0</v>
      </c>
      <c r="DL191" s="43">
        <f t="shared" si="473"/>
        <v>0</v>
      </c>
      <c r="DM191" s="43">
        <f t="shared" si="473"/>
        <v>0</v>
      </c>
      <c r="DN191" s="43">
        <f t="shared" si="473"/>
        <v>0</v>
      </c>
      <c r="DO191" s="43">
        <f t="shared" si="473"/>
        <v>0</v>
      </c>
      <c r="DP191" s="43">
        <f t="shared" si="473"/>
        <v>0</v>
      </c>
      <c r="DQ191" s="43">
        <f t="shared" si="473"/>
        <v>0</v>
      </c>
      <c r="DR191" s="43">
        <f t="shared" si="473"/>
        <v>0</v>
      </c>
      <c r="DS191" s="43">
        <f t="shared" si="473"/>
        <v>0</v>
      </c>
      <c r="DT191" s="43">
        <f t="shared" si="473"/>
        <v>0</v>
      </c>
      <c r="DU191" s="43">
        <f t="shared" si="473"/>
        <v>0</v>
      </c>
      <c r="DV191" s="482"/>
      <c r="DW191" s="111" t="s">
        <v>396</v>
      </c>
      <c r="DX191" s="25">
        <f>SUM(DX94:ET94)</f>
        <v>0</v>
      </c>
      <c r="DY191" s="25">
        <f>DZ191-DX191</f>
        <v>0</v>
      </c>
      <c r="DZ191" s="25">
        <f>SUM(DX122:ET122)</f>
        <v>0</v>
      </c>
      <c r="EA191" s="25" t="str">
        <f>IF(DZ191&lt;&gt;0,DY191&amp;" / "&amp;DZ191,"")</f>
        <v/>
      </c>
      <c r="EB191" s="108" t="str">
        <f>IF(DZ191&lt;&gt;0,DY191/DZ191,"")</f>
        <v/>
      </c>
      <c r="EC191" s="115" t="s">
        <v>259</v>
      </c>
      <c r="FA191" s="16" t="s">
        <v>335</v>
      </c>
    </row>
    <row r="192" spans="2:163" x14ac:dyDescent="0.45">
      <c r="B192" t="str">
        <f t="shared" si="470"/>
        <v>Given Line</v>
      </c>
      <c r="C192" s="102">
        <f>READ!AR5</f>
        <v>0</v>
      </c>
      <c r="D192" s="102">
        <f>READ!AR58</f>
        <v>0</v>
      </c>
      <c r="E192" s="102">
        <f>READ!AR111</f>
        <v>0</v>
      </c>
      <c r="F192" s="102">
        <f>READ!AR164</f>
        <v>0</v>
      </c>
      <c r="G192" s="102">
        <f>READ!AR217</f>
        <v>0</v>
      </c>
      <c r="H192" s="102">
        <f>READ!AR270</f>
        <v>0</v>
      </c>
      <c r="I192" s="102">
        <f>READ!AR323</f>
        <v>0</v>
      </c>
      <c r="J192" s="102">
        <f>READ!AR376</f>
        <v>0</v>
      </c>
      <c r="K192" s="102">
        <f>READ!AR429</f>
        <v>0</v>
      </c>
      <c r="L192" s="102">
        <f>READ!AR482</f>
        <v>0</v>
      </c>
      <c r="M192" s="102">
        <f>READ!AR535</f>
        <v>0</v>
      </c>
      <c r="N192" s="102">
        <f>READ!AR588</f>
        <v>0</v>
      </c>
      <c r="O192" s="102">
        <f>READ!AR641</f>
        <v>0</v>
      </c>
      <c r="P192" s="102">
        <f>READ!AR694</f>
        <v>0</v>
      </c>
      <c r="Q192" s="102">
        <f>READ!AR747</f>
        <v>0</v>
      </c>
      <c r="R192" s="102">
        <f>READ!AR800</f>
        <v>0</v>
      </c>
      <c r="S192" s="102">
        <f>READ!AR853</f>
        <v>0</v>
      </c>
      <c r="T192" s="102">
        <f>READ!AR906</f>
        <v>0</v>
      </c>
      <c r="U192" s="102">
        <f>READ!AR959</f>
        <v>0</v>
      </c>
      <c r="V192" s="102">
        <f>READ!AR1012</f>
        <v>0</v>
      </c>
      <c r="W192" s="102">
        <f>READ!AR1065</f>
        <v>0</v>
      </c>
      <c r="X192" s="102">
        <f>READ!AR1118</f>
        <v>0</v>
      </c>
      <c r="Y192" s="102">
        <f>READ!AR1171</f>
        <v>0</v>
      </c>
      <c r="AA192" t="str">
        <f t="shared" si="415"/>
        <v>Ambiguous PN</v>
      </c>
      <c r="AB192" s="102">
        <f>WRITE!BE5</f>
        <v>0</v>
      </c>
      <c r="AC192" s="102">
        <f>WRITE!BE81</f>
        <v>0</v>
      </c>
      <c r="AD192" s="102">
        <f>WRITE!BE157</f>
        <v>0</v>
      </c>
      <c r="AE192" s="102">
        <f>WRITE!BE233</f>
        <v>0</v>
      </c>
      <c r="AF192" s="102">
        <f>WRITE!BE309</f>
        <v>0</v>
      </c>
      <c r="AG192" s="102">
        <f>WRITE!BE385</f>
        <v>0</v>
      </c>
      <c r="AH192" s="102">
        <f>WRITE!BE461</f>
        <v>0</v>
      </c>
      <c r="AI192" s="102">
        <f>WRITE!BE537</f>
        <v>0</v>
      </c>
      <c r="AJ192" s="102">
        <f>WRITE!BE613</f>
        <v>0</v>
      </c>
      <c r="AK192" s="102">
        <f>WRITE!BE689</f>
        <v>0</v>
      </c>
      <c r="AL192" s="102">
        <f>WRITE!BE765</f>
        <v>0</v>
      </c>
      <c r="AM192" s="102">
        <f>WRITE!BE841</f>
        <v>0</v>
      </c>
      <c r="AN192" s="102">
        <f>WRITE!BE917</f>
        <v>0</v>
      </c>
      <c r="AO192" s="102">
        <f>WRITE!BE993</f>
        <v>0</v>
      </c>
      <c r="AP192" s="102">
        <f>WRITE!BE1069</f>
        <v>0</v>
      </c>
      <c r="AQ192" s="102">
        <f>WRITE!BE1145</f>
        <v>0</v>
      </c>
      <c r="AR192" s="102">
        <f>WRITE!BE1221</f>
        <v>0</v>
      </c>
      <c r="AS192" s="102">
        <f>WRITE!BE1297</f>
        <v>0</v>
      </c>
      <c r="AT192" s="102">
        <f>WRITE!BE1373</f>
        <v>0</v>
      </c>
      <c r="AU192" s="102">
        <f>WRITE!BE1449</f>
        <v>0</v>
      </c>
      <c r="AV192" s="102">
        <f>WRITE!BE1525</f>
        <v>0</v>
      </c>
      <c r="AW192" s="102">
        <f>WRITE!BE1601</f>
        <v>0</v>
      </c>
      <c r="AX192" s="102">
        <f>WRITE!BE1677</f>
        <v>0</v>
      </c>
      <c r="AZ192" t="str">
        <f t="shared" si="358"/>
        <v>Cartesian Coordinates</v>
      </c>
      <c r="BA192" s="43">
        <f t="shared" ref="BA192:BW192" si="474">BA40*BA$2</f>
        <v>0</v>
      </c>
      <c r="BB192" s="43">
        <f t="shared" si="474"/>
        <v>0</v>
      </c>
      <c r="BC192" s="43">
        <f t="shared" si="474"/>
        <v>0</v>
      </c>
      <c r="BD192" s="43">
        <f t="shared" si="474"/>
        <v>0</v>
      </c>
      <c r="BE192" s="43">
        <f t="shared" si="474"/>
        <v>0</v>
      </c>
      <c r="BF192" s="43">
        <f t="shared" si="474"/>
        <v>0</v>
      </c>
      <c r="BG192" s="43">
        <f t="shared" si="474"/>
        <v>0</v>
      </c>
      <c r="BH192" s="43">
        <f t="shared" si="474"/>
        <v>0</v>
      </c>
      <c r="BI192" s="43">
        <f t="shared" si="474"/>
        <v>0</v>
      </c>
      <c r="BJ192" s="43">
        <f t="shared" si="474"/>
        <v>0</v>
      </c>
      <c r="BK192" s="43">
        <f t="shared" si="474"/>
        <v>0</v>
      </c>
      <c r="BL192" s="43">
        <f t="shared" si="474"/>
        <v>0</v>
      </c>
      <c r="BM192" s="43">
        <f t="shared" si="474"/>
        <v>0</v>
      </c>
      <c r="BN192" s="43">
        <f t="shared" si="474"/>
        <v>0</v>
      </c>
      <c r="BO192" s="43">
        <f t="shared" si="474"/>
        <v>0</v>
      </c>
      <c r="BP192" s="43">
        <f t="shared" si="474"/>
        <v>0</v>
      </c>
      <c r="BQ192" s="43">
        <f t="shared" si="474"/>
        <v>0</v>
      </c>
      <c r="BR192" s="43">
        <f t="shared" si="474"/>
        <v>0</v>
      </c>
      <c r="BS192" s="43">
        <f t="shared" si="474"/>
        <v>0</v>
      </c>
      <c r="BT192" s="43">
        <f t="shared" si="474"/>
        <v>0</v>
      </c>
      <c r="BU192" s="43">
        <f t="shared" si="474"/>
        <v>0</v>
      </c>
      <c r="BV192" s="43">
        <f t="shared" si="474"/>
        <v>0</v>
      </c>
      <c r="BW192" s="43">
        <f t="shared" si="474"/>
        <v>0</v>
      </c>
      <c r="BX192" s="482"/>
      <c r="BY192" t="str">
        <f t="shared" si="360"/>
        <v>Cartesian Coordinates</v>
      </c>
      <c r="BZ192" s="43">
        <f t="shared" ref="BZ192:CV192" si="475">BZ40*BZ$2</f>
        <v>0</v>
      </c>
      <c r="CA192" s="43">
        <f t="shared" si="475"/>
        <v>0</v>
      </c>
      <c r="CB192" s="43">
        <f t="shared" si="475"/>
        <v>0</v>
      </c>
      <c r="CC192" s="43">
        <f t="shared" si="475"/>
        <v>0</v>
      </c>
      <c r="CD192" s="43">
        <f t="shared" si="475"/>
        <v>0</v>
      </c>
      <c r="CE192" s="43">
        <f t="shared" si="475"/>
        <v>0</v>
      </c>
      <c r="CF192" s="43">
        <f t="shared" si="475"/>
        <v>0</v>
      </c>
      <c r="CG192" s="43">
        <f t="shared" si="475"/>
        <v>0</v>
      </c>
      <c r="CH192" s="43">
        <f t="shared" si="475"/>
        <v>0</v>
      </c>
      <c r="CI192" s="43">
        <f t="shared" si="475"/>
        <v>0</v>
      </c>
      <c r="CJ192" s="43">
        <f t="shared" si="475"/>
        <v>0</v>
      </c>
      <c r="CK192" s="43">
        <f t="shared" si="475"/>
        <v>0</v>
      </c>
      <c r="CL192" s="43">
        <f t="shared" si="475"/>
        <v>0</v>
      </c>
      <c r="CM192" s="43">
        <f t="shared" si="475"/>
        <v>0</v>
      </c>
      <c r="CN192" s="43">
        <f t="shared" si="475"/>
        <v>0</v>
      </c>
      <c r="CO192" s="43">
        <f t="shared" si="475"/>
        <v>0</v>
      </c>
      <c r="CP192" s="43">
        <f t="shared" si="475"/>
        <v>0</v>
      </c>
      <c r="CQ192" s="43">
        <f t="shared" si="475"/>
        <v>0</v>
      </c>
      <c r="CR192" s="43">
        <f t="shared" si="475"/>
        <v>0</v>
      </c>
      <c r="CS192" s="43">
        <f t="shared" si="475"/>
        <v>0</v>
      </c>
      <c r="CT192" s="43">
        <f t="shared" si="475"/>
        <v>0</v>
      </c>
      <c r="CU192" s="43">
        <f t="shared" si="475"/>
        <v>0</v>
      </c>
      <c r="CV192" s="43">
        <f t="shared" si="475"/>
        <v>0</v>
      </c>
      <c r="CW192" s="482"/>
      <c r="CX192" t="str">
        <f t="shared" si="362"/>
        <v>Cartesian Coordinates</v>
      </c>
      <c r="CY192" s="43">
        <f t="shared" ref="CY192:DU192" si="476">CY40*CY$2</f>
        <v>0</v>
      </c>
      <c r="CZ192" s="43">
        <f t="shared" si="476"/>
        <v>0</v>
      </c>
      <c r="DA192" s="43">
        <f t="shared" si="476"/>
        <v>0</v>
      </c>
      <c r="DB192" s="43">
        <f t="shared" si="476"/>
        <v>0</v>
      </c>
      <c r="DC192" s="43">
        <f t="shared" si="476"/>
        <v>0</v>
      </c>
      <c r="DD192" s="43">
        <f t="shared" si="476"/>
        <v>0</v>
      </c>
      <c r="DE192" s="43">
        <f t="shared" si="476"/>
        <v>0</v>
      </c>
      <c r="DF192" s="43">
        <f t="shared" si="476"/>
        <v>0</v>
      </c>
      <c r="DG192" s="43">
        <f t="shared" si="476"/>
        <v>0</v>
      </c>
      <c r="DH192" s="43">
        <f t="shared" si="476"/>
        <v>0</v>
      </c>
      <c r="DI192" s="43">
        <f t="shared" si="476"/>
        <v>0</v>
      </c>
      <c r="DJ192" s="43">
        <f t="shared" si="476"/>
        <v>0</v>
      </c>
      <c r="DK192" s="43">
        <f t="shared" si="476"/>
        <v>0</v>
      </c>
      <c r="DL192" s="43">
        <f t="shared" si="476"/>
        <v>0</v>
      </c>
      <c r="DM192" s="43">
        <f t="shared" si="476"/>
        <v>0</v>
      </c>
      <c r="DN192" s="43">
        <f t="shared" si="476"/>
        <v>0</v>
      </c>
      <c r="DO192" s="43">
        <f t="shared" si="476"/>
        <v>0</v>
      </c>
      <c r="DP192" s="43">
        <f t="shared" si="476"/>
        <v>0</v>
      </c>
      <c r="DQ192" s="43">
        <f t="shared" si="476"/>
        <v>0</v>
      </c>
      <c r="DR192" s="43">
        <f t="shared" si="476"/>
        <v>0</v>
      </c>
      <c r="DS192" s="43">
        <f t="shared" si="476"/>
        <v>0</v>
      </c>
      <c r="DT192" s="43">
        <f t="shared" si="476"/>
        <v>0</v>
      </c>
      <c r="DU192" s="43">
        <f t="shared" si="476"/>
        <v>0</v>
      </c>
      <c r="DV192" s="482"/>
      <c r="FA192" s="477" t="str">
        <f>IF(INPUT!X4&lt;&gt;"",INDEX(EY3:EY25,MATCH(INPUT!X4,EX3:EX25,),0),"")</f>
        <v/>
      </c>
      <c r="FB192" s="478"/>
      <c r="FC192" s="478"/>
      <c r="FD192" s="478"/>
      <c r="FE192" s="478"/>
      <c r="FF192" s="478"/>
      <c r="FG192" s="479"/>
    </row>
    <row r="193" spans="2:163" x14ac:dyDescent="0.45">
      <c r="B193" t="str">
        <f t="shared" si="470"/>
        <v>Vocabulary</v>
      </c>
      <c r="C193" s="102">
        <f>READ!AS5</f>
        <v>0</v>
      </c>
      <c r="D193" s="102">
        <f>READ!AS58</f>
        <v>0</v>
      </c>
      <c r="E193" s="102">
        <f>READ!AS111</f>
        <v>0</v>
      </c>
      <c r="F193" s="102">
        <f>READ!AS164</f>
        <v>0</v>
      </c>
      <c r="G193" s="102">
        <f>READ!AS217</f>
        <v>0</v>
      </c>
      <c r="H193" s="102">
        <f>READ!AS270</f>
        <v>0</v>
      </c>
      <c r="I193" s="102">
        <f>READ!AS323</f>
        <v>0</v>
      </c>
      <c r="J193" s="102">
        <f>READ!AS376</f>
        <v>0</v>
      </c>
      <c r="K193" s="102">
        <f>READ!AS429</f>
        <v>0</v>
      </c>
      <c r="L193" s="102">
        <f>READ!AS482</f>
        <v>0</v>
      </c>
      <c r="M193" s="102">
        <f>READ!AS535</f>
        <v>0</v>
      </c>
      <c r="N193" s="102">
        <f>READ!AS588</f>
        <v>0</v>
      </c>
      <c r="O193" s="102">
        <f>READ!AS641</f>
        <v>0</v>
      </c>
      <c r="P193" s="102">
        <f>READ!AS694</f>
        <v>0</v>
      </c>
      <c r="Q193" s="102">
        <f>READ!AS747</f>
        <v>0</v>
      </c>
      <c r="R193" s="102">
        <f>READ!AS800</f>
        <v>0</v>
      </c>
      <c r="S193" s="102">
        <f>READ!AS853</f>
        <v>0</v>
      </c>
      <c r="T193" s="102">
        <f>READ!AS906</f>
        <v>0</v>
      </c>
      <c r="U193" s="102">
        <f>READ!AS959</f>
        <v>0</v>
      </c>
      <c r="V193" s="102">
        <f>READ!AS1012</f>
        <v>0</v>
      </c>
      <c r="W193" s="102">
        <f>READ!AS1065</f>
        <v>0</v>
      </c>
      <c r="X193" s="102">
        <f>READ!AS1118</f>
        <v>0</v>
      </c>
      <c r="Y193" s="102">
        <f>READ!AS1171</f>
        <v>0</v>
      </c>
      <c r="AA193" t="str">
        <f t="shared" si="415"/>
        <v>Possessive N/PN</v>
      </c>
      <c r="AB193" s="102">
        <f>WRITE!BF5</f>
        <v>0</v>
      </c>
      <c r="AC193" s="102">
        <f>WRITE!BF81</f>
        <v>0</v>
      </c>
      <c r="AD193" s="102">
        <f>WRITE!BF157</f>
        <v>0</v>
      </c>
      <c r="AE193" s="102">
        <f>WRITE!BF233</f>
        <v>0</v>
      </c>
      <c r="AF193" s="102">
        <f>WRITE!BF309</f>
        <v>0</v>
      </c>
      <c r="AG193" s="102">
        <f>WRITE!BF385</f>
        <v>0</v>
      </c>
      <c r="AH193" s="102">
        <f>WRITE!BF461</f>
        <v>0</v>
      </c>
      <c r="AI193" s="102">
        <f>WRITE!BF537</f>
        <v>0</v>
      </c>
      <c r="AJ193" s="102">
        <f>WRITE!BF613</f>
        <v>0</v>
      </c>
      <c r="AK193" s="102">
        <f>WRITE!BF689</f>
        <v>0</v>
      </c>
      <c r="AL193" s="102">
        <f>WRITE!BF765</f>
        <v>0</v>
      </c>
      <c r="AM193" s="102">
        <f>WRITE!BF841</f>
        <v>0</v>
      </c>
      <c r="AN193" s="102">
        <f>WRITE!BF917</f>
        <v>0</v>
      </c>
      <c r="AO193" s="102">
        <f>WRITE!BF993</f>
        <v>0</v>
      </c>
      <c r="AP193" s="102">
        <f>WRITE!BF1069</f>
        <v>0</v>
      </c>
      <c r="AQ193" s="102">
        <f>WRITE!BF1145</f>
        <v>0</v>
      </c>
      <c r="AR193" s="102">
        <f>WRITE!BF1221</f>
        <v>0</v>
      </c>
      <c r="AS193" s="102">
        <f>WRITE!BF1297</f>
        <v>0</v>
      </c>
      <c r="AT193" s="102">
        <f>WRITE!BF1373</f>
        <v>0</v>
      </c>
      <c r="AU193" s="102">
        <f>WRITE!BF1449</f>
        <v>0</v>
      </c>
      <c r="AV193" s="102">
        <f>WRITE!BF1525</f>
        <v>0</v>
      </c>
      <c r="AW193" s="102">
        <f>WRITE!BF1601</f>
        <v>0</v>
      </c>
      <c r="AX193" s="102">
        <f>WRITE!BF1677</f>
        <v>0</v>
      </c>
      <c r="AZ193" t="str">
        <f t="shared" si="358"/>
        <v>Parabolic Equations</v>
      </c>
      <c r="BA193" s="43">
        <f t="shared" ref="BA193:BW193" si="477">BA41*BA$2</f>
        <v>0</v>
      </c>
      <c r="BB193" s="43">
        <f t="shared" si="477"/>
        <v>0</v>
      </c>
      <c r="BC193" s="43">
        <f t="shared" si="477"/>
        <v>0</v>
      </c>
      <c r="BD193" s="43">
        <f t="shared" si="477"/>
        <v>0</v>
      </c>
      <c r="BE193" s="43">
        <f t="shared" si="477"/>
        <v>0</v>
      </c>
      <c r="BF193" s="43">
        <f t="shared" si="477"/>
        <v>0</v>
      </c>
      <c r="BG193" s="43">
        <f t="shared" si="477"/>
        <v>0</v>
      </c>
      <c r="BH193" s="43">
        <f t="shared" si="477"/>
        <v>0</v>
      </c>
      <c r="BI193" s="43">
        <f t="shared" si="477"/>
        <v>0</v>
      </c>
      <c r="BJ193" s="43">
        <f t="shared" si="477"/>
        <v>0</v>
      </c>
      <c r="BK193" s="43">
        <f t="shared" si="477"/>
        <v>0</v>
      </c>
      <c r="BL193" s="43">
        <f t="shared" si="477"/>
        <v>0</v>
      </c>
      <c r="BM193" s="43">
        <f t="shared" si="477"/>
        <v>0</v>
      </c>
      <c r="BN193" s="43">
        <f t="shared" si="477"/>
        <v>0</v>
      </c>
      <c r="BO193" s="43">
        <f t="shared" si="477"/>
        <v>0</v>
      </c>
      <c r="BP193" s="43">
        <f t="shared" si="477"/>
        <v>0</v>
      </c>
      <c r="BQ193" s="43">
        <f t="shared" si="477"/>
        <v>0</v>
      </c>
      <c r="BR193" s="43">
        <f t="shared" si="477"/>
        <v>0</v>
      </c>
      <c r="BS193" s="43">
        <f t="shared" si="477"/>
        <v>0</v>
      </c>
      <c r="BT193" s="43">
        <f t="shared" si="477"/>
        <v>0</v>
      </c>
      <c r="BU193" s="43">
        <f t="shared" si="477"/>
        <v>0</v>
      </c>
      <c r="BV193" s="43">
        <f t="shared" si="477"/>
        <v>0</v>
      </c>
      <c r="BW193" s="43">
        <f t="shared" si="477"/>
        <v>0</v>
      </c>
      <c r="BX193" s="482"/>
      <c r="BY193" t="str">
        <f t="shared" si="360"/>
        <v>Parabolic Equations</v>
      </c>
      <c r="BZ193" s="43">
        <f t="shared" ref="BZ193:CV193" si="478">BZ41*BZ$2</f>
        <v>0</v>
      </c>
      <c r="CA193" s="43">
        <f t="shared" si="478"/>
        <v>0</v>
      </c>
      <c r="CB193" s="43">
        <f t="shared" si="478"/>
        <v>0</v>
      </c>
      <c r="CC193" s="43">
        <f t="shared" si="478"/>
        <v>0</v>
      </c>
      <c r="CD193" s="43">
        <f t="shared" si="478"/>
        <v>0</v>
      </c>
      <c r="CE193" s="43">
        <f t="shared" si="478"/>
        <v>0</v>
      </c>
      <c r="CF193" s="43">
        <f t="shared" si="478"/>
        <v>0</v>
      </c>
      <c r="CG193" s="43">
        <f t="shared" si="478"/>
        <v>0</v>
      </c>
      <c r="CH193" s="43">
        <f t="shared" si="478"/>
        <v>0</v>
      </c>
      <c r="CI193" s="43">
        <f t="shared" si="478"/>
        <v>0</v>
      </c>
      <c r="CJ193" s="43">
        <f t="shared" si="478"/>
        <v>0</v>
      </c>
      <c r="CK193" s="43">
        <f t="shared" si="478"/>
        <v>0</v>
      </c>
      <c r="CL193" s="43">
        <f t="shared" si="478"/>
        <v>0</v>
      </c>
      <c r="CM193" s="43">
        <f t="shared" si="478"/>
        <v>0</v>
      </c>
      <c r="CN193" s="43">
        <f t="shared" si="478"/>
        <v>0</v>
      </c>
      <c r="CO193" s="43">
        <f t="shared" si="478"/>
        <v>0</v>
      </c>
      <c r="CP193" s="43">
        <f t="shared" si="478"/>
        <v>0</v>
      </c>
      <c r="CQ193" s="43">
        <f t="shared" si="478"/>
        <v>0</v>
      </c>
      <c r="CR193" s="43">
        <f t="shared" si="478"/>
        <v>0</v>
      </c>
      <c r="CS193" s="43">
        <f t="shared" si="478"/>
        <v>0</v>
      </c>
      <c r="CT193" s="43">
        <f t="shared" si="478"/>
        <v>0</v>
      </c>
      <c r="CU193" s="43">
        <f t="shared" si="478"/>
        <v>0</v>
      </c>
      <c r="CV193" s="43">
        <f t="shared" si="478"/>
        <v>0</v>
      </c>
      <c r="CW193" s="482"/>
      <c r="CX193" t="str">
        <f t="shared" si="362"/>
        <v>Parabolic Equations</v>
      </c>
      <c r="CY193" s="43">
        <f t="shared" ref="CY193:DU193" si="479">CY41*CY$2</f>
        <v>0</v>
      </c>
      <c r="CZ193" s="43">
        <f t="shared" si="479"/>
        <v>0</v>
      </c>
      <c r="DA193" s="43">
        <f t="shared" si="479"/>
        <v>0</v>
      </c>
      <c r="DB193" s="43">
        <f t="shared" si="479"/>
        <v>0</v>
      </c>
      <c r="DC193" s="43">
        <f t="shared" si="479"/>
        <v>0</v>
      </c>
      <c r="DD193" s="43">
        <f t="shared" si="479"/>
        <v>0</v>
      </c>
      <c r="DE193" s="43">
        <f t="shared" si="479"/>
        <v>0</v>
      </c>
      <c r="DF193" s="43">
        <f t="shared" si="479"/>
        <v>0</v>
      </c>
      <c r="DG193" s="43">
        <f t="shared" si="479"/>
        <v>0</v>
      </c>
      <c r="DH193" s="43">
        <f t="shared" si="479"/>
        <v>0</v>
      </c>
      <c r="DI193" s="43">
        <f t="shared" si="479"/>
        <v>0</v>
      </c>
      <c r="DJ193" s="43">
        <f t="shared" si="479"/>
        <v>0</v>
      </c>
      <c r="DK193" s="43">
        <f t="shared" si="479"/>
        <v>0</v>
      </c>
      <c r="DL193" s="43">
        <f t="shared" si="479"/>
        <v>0</v>
      </c>
      <c r="DM193" s="43">
        <f t="shared" si="479"/>
        <v>0</v>
      </c>
      <c r="DN193" s="43">
        <f t="shared" si="479"/>
        <v>0</v>
      </c>
      <c r="DO193" s="43">
        <f t="shared" si="479"/>
        <v>0</v>
      </c>
      <c r="DP193" s="43">
        <f t="shared" si="479"/>
        <v>0</v>
      </c>
      <c r="DQ193" s="43">
        <f t="shared" si="479"/>
        <v>0</v>
      </c>
      <c r="DR193" s="43">
        <f t="shared" si="479"/>
        <v>0</v>
      </c>
      <c r="DS193" s="43">
        <f t="shared" si="479"/>
        <v>0</v>
      </c>
      <c r="DT193" s="43">
        <f t="shared" si="479"/>
        <v>0</v>
      </c>
      <c r="DU193" s="43">
        <f t="shared" si="479"/>
        <v>0</v>
      </c>
      <c r="DV193" s="482"/>
      <c r="FA193" s="30"/>
      <c r="FB193" s="458" t="s">
        <v>240</v>
      </c>
      <c r="FC193" s="459"/>
      <c r="FD193" s="460"/>
      <c r="FE193" s="480" t="s">
        <v>242</v>
      </c>
      <c r="FF193" s="481"/>
      <c r="FG193" s="30" t="s">
        <v>254</v>
      </c>
    </row>
    <row r="194" spans="2:163" x14ac:dyDescent="0.45">
      <c r="B194" t="str">
        <f t="shared" si="470"/>
        <v>Implied Line</v>
      </c>
      <c r="C194" s="102">
        <f>READ!AT5</f>
        <v>0</v>
      </c>
      <c r="D194" s="102">
        <f>READ!AT58</f>
        <v>0</v>
      </c>
      <c r="E194" s="102">
        <f>READ!AT111</f>
        <v>0</v>
      </c>
      <c r="F194" s="102">
        <f>READ!AT164</f>
        <v>0</v>
      </c>
      <c r="G194" s="102">
        <f>READ!AT217</f>
        <v>0</v>
      </c>
      <c r="H194" s="102">
        <f>READ!AT270</f>
        <v>0</v>
      </c>
      <c r="I194" s="102">
        <f>READ!AT323</f>
        <v>0</v>
      </c>
      <c r="J194" s="102">
        <f>READ!AT376</f>
        <v>0</v>
      </c>
      <c r="K194" s="102">
        <f>READ!AT429</f>
        <v>0</v>
      </c>
      <c r="L194" s="102">
        <f>READ!AT482</f>
        <v>0</v>
      </c>
      <c r="M194" s="102">
        <f>READ!AT535</f>
        <v>0</v>
      </c>
      <c r="N194" s="102">
        <f>READ!AT588</f>
        <v>0</v>
      </c>
      <c r="O194" s="102">
        <f>READ!AT641</f>
        <v>0</v>
      </c>
      <c r="P194" s="102">
        <f>READ!AT694</f>
        <v>0</v>
      </c>
      <c r="Q194" s="102">
        <f>READ!AT747</f>
        <v>0</v>
      </c>
      <c r="R194" s="102">
        <f>READ!AT800</f>
        <v>0</v>
      </c>
      <c r="S194" s="102">
        <f>READ!AT853</f>
        <v>0</v>
      </c>
      <c r="T194" s="102">
        <f>READ!AT906</f>
        <v>0</v>
      </c>
      <c r="U194" s="102">
        <f>READ!AT959</f>
        <v>0</v>
      </c>
      <c r="V194" s="102">
        <f>READ!AT1012</f>
        <v>0</v>
      </c>
      <c r="W194" s="102">
        <f>READ!AT1065</f>
        <v>0</v>
      </c>
      <c r="X194" s="102">
        <f>READ!AT1118</f>
        <v>0</v>
      </c>
      <c r="Y194" s="102">
        <f>READ!AT1171</f>
        <v>0</v>
      </c>
      <c r="AA194" t="str">
        <f t="shared" si="415"/>
        <v>Singular / Plural</v>
      </c>
      <c r="AB194" s="102">
        <f>WRITE!BG5</f>
        <v>0</v>
      </c>
      <c r="AC194" s="102">
        <f>WRITE!BG81</f>
        <v>0</v>
      </c>
      <c r="AD194" s="102">
        <f>WRITE!BG157</f>
        <v>0</v>
      </c>
      <c r="AE194" s="102">
        <f>WRITE!BG233</f>
        <v>0</v>
      </c>
      <c r="AF194" s="102">
        <f>WRITE!BG309</f>
        <v>0</v>
      </c>
      <c r="AG194" s="102">
        <f>WRITE!BG385</f>
        <v>0</v>
      </c>
      <c r="AH194" s="102">
        <f>WRITE!BG461</f>
        <v>0</v>
      </c>
      <c r="AI194" s="102">
        <f>WRITE!BG537</f>
        <v>0</v>
      </c>
      <c r="AJ194" s="102">
        <f>WRITE!BG613</f>
        <v>0</v>
      </c>
      <c r="AK194" s="102">
        <f>WRITE!BG689</f>
        <v>0</v>
      </c>
      <c r="AL194" s="102">
        <f>WRITE!BG765</f>
        <v>0</v>
      </c>
      <c r="AM194" s="102">
        <f>WRITE!BG841</f>
        <v>0</v>
      </c>
      <c r="AN194" s="102">
        <f>WRITE!BG917</f>
        <v>0</v>
      </c>
      <c r="AO194" s="102">
        <f>WRITE!BG993</f>
        <v>0</v>
      </c>
      <c r="AP194" s="102">
        <f>WRITE!BG1069</f>
        <v>0</v>
      </c>
      <c r="AQ194" s="102">
        <f>WRITE!BG1145</f>
        <v>0</v>
      </c>
      <c r="AR194" s="102">
        <f>WRITE!BG1221</f>
        <v>0</v>
      </c>
      <c r="AS194" s="102">
        <f>WRITE!BG1297</f>
        <v>0</v>
      </c>
      <c r="AT194" s="102">
        <f>WRITE!BG1373</f>
        <v>0</v>
      </c>
      <c r="AU194" s="102">
        <f>WRITE!BG1449</f>
        <v>0</v>
      </c>
      <c r="AV194" s="102">
        <f>WRITE!BG1525</f>
        <v>0</v>
      </c>
      <c r="AW194" s="102">
        <f>WRITE!BG1601</f>
        <v>0</v>
      </c>
      <c r="AX194" s="102">
        <f>WRITE!BG1677</f>
        <v>0</v>
      </c>
      <c r="AZ194" t="str">
        <f t="shared" si="358"/>
        <v>Simultaneous Equations</v>
      </c>
      <c r="BA194" s="43">
        <f t="shared" ref="BA194:BW194" si="480">BA42*BA$2</f>
        <v>0</v>
      </c>
      <c r="BB194" s="43">
        <f t="shared" si="480"/>
        <v>0</v>
      </c>
      <c r="BC194" s="43">
        <f t="shared" si="480"/>
        <v>0</v>
      </c>
      <c r="BD194" s="43">
        <f t="shared" si="480"/>
        <v>0</v>
      </c>
      <c r="BE194" s="43">
        <f t="shared" si="480"/>
        <v>0</v>
      </c>
      <c r="BF194" s="43">
        <f t="shared" si="480"/>
        <v>0</v>
      </c>
      <c r="BG194" s="43">
        <f t="shared" si="480"/>
        <v>0</v>
      </c>
      <c r="BH194" s="43">
        <f t="shared" si="480"/>
        <v>0</v>
      </c>
      <c r="BI194" s="43">
        <f t="shared" si="480"/>
        <v>0</v>
      </c>
      <c r="BJ194" s="43">
        <f t="shared" si="480"/>
        <v>0</v>
      </c>
      <c r="BK194" s="43">
        <f t="shared" si="480"/>
        <v>0</v>
      </c>
      <c r="BL194" s="43">
        <f t="shared" si="480"/>
        <v>0</v>
      </c>
      <c r="BM194" s="43">
        <f t="shared" si="480"/>
        <v>0</v>
      </c>
      <c r="BN194" s="43">
        <f t="shared" si="480"/>
        <v>0</v>
      </c>
      <c r="BO194" s="43">
        <f t="shared" si="480"/>
        <v>0</v>
      </c>
      <c r="BP194" s="43">
        <f t="shared" si="480"/>
        <v>0</v>
      </c>
      <c r="BQ194" s="43">
        <f t="shared" si="480"/>
        <v>0</v>
      </c>
      <c r="BR194" s="43">
        <f t="shared" si="480"/>
        <v>0</v>
      </c>
      <c r="BS194" s="43">
        <f t="shared" si="480"/>
        <v>0</v>
      </c>
      <c r="BT194" s="43">
        <f t="shared" si="480"/>
        <v>0</v>
      </c>
      <c r="BU194" s="43">
        <f t="shared" si="480"/>
        <v>0</v>
      </c>
      <c r="BV194" s="43">
        <f t="shared" si="480"/>
        <v>0</v>
      </c>
      <c r="BW194" s="43">
        <f t="shared" si="480"/>
        <v>0</v>
      </c>
      <c r="BX194" s="482"/>
      <c r="BY194" t="str">
        <f t="shared" si="360"/>
        <v>Simultaneous Equations</v>
      </c>
      <c r="BZ194" s="43">
        <f t="shared" ref="BZ194:CV194" si="481">BZ42*BZ$2</f>
        <v>0</v>
      </c>
      <c r="CA194" s="43">
        <f t="shared" si="481"/>
        <v>0</v>
      </c>
      <c r="CB194" s="43">
        <f t="shared" si="481"/>
        <v>0</v>
      </c>
      <c r="CC194" s="43">
        <f t="shared" si="481"/>
        <v>0</v>
      </c>
      <c r="CD194" s="43">
        <f t="shared" si="481"/>
        <v>0</v>
      </c>
      <c r="CE194" s="43">
        <f t="shared" si="481"/>
        <v>0</v>
      </c>
      <c r="CF194" s="43">
        <f t="shared" si="481"/>
        <v>0</v>
      </c>
      <c r="CG194" s="43">
        <f t="shared" si="481"/>
        <v>0</v>
      </c>
      <c r="CH194" s="43">
        <f t="shared" si="481"/>
        <v>0</v>
      </c>
      <c r="CI194" s="43">
        <f t="shared" si="481"/>
        <v>0</v>
      </c>
      <c r="CJ194" s="43">
        <f t="shared" si="481"/>
        <v>0</v>
      </c>
      <c r="CK194" s="43">
        <f t="shared" si="481"/>
        <v>0</v>
      </c>
      <c r="CL194" s="43">
        <f t="shared" si="481"/>
        <v>0</v>
      </c>
      <c r="CM194" s="43">
        <f t="shared" si="481"/>
        <v>0</v>
      </c>
      <c r="CN194" s="43">
        <f t="shared" si="481"/>
        <v>0</v>
      </c>
      <c r="CO194" s="43">
        <f t="shared" si="481"/>
        <v>0</v>
      </c>
      <c r="CP194" s="43">
        <f t="shared" si="481"/>
        <v>0</v>
      </c>
      <c r="CQ194" s="43">
        <f t="shared" si="481"/>
        <v>0</v>
      </c>
      <c r="CR194" s="43">
        <f t="shared" si="481"/>
        <v>0</v>
      </c>
      <c r="CS194" s="43">
        <f t="shared" si="481"/>
        <v>0</v>
      </c>
      <c r="CT194" s="43">
        <f t="shared" si="481"/>
        <v>0</v>
      </c>
      <c r="CU194" s="43">
        <f t="shared" si="481"/>
        <v>0</v>
      </c>
      <c r="CV194" s="43">
        <f t="shared" si="481"/>
        <v>0</v>
      </c>
      <c r="CW194" s="482"/>
      <c r="CX194" t="str">
        <f t="shared" si="362"/>
        <v>Simultaneous Equations</v>
      </c>
      <c r="CY194" s="43">
        <f t="shared" ref="CY194:DU194" si="482">CY42*CY$2</f>
        <v>0</v>
      </c>
      <c r="CZ194" s="43">
        <f t="shared" si="482"/>
        <v>0</v>
      </c>
      <c r="DA194" s="43">
        <f t="shared" si="482"/>
        <v>0</v>
      </c>
      <c r="DB194" s="43">
        <f t="shared" si="482"/>
        <v>0</v>
      </c>
      <c r="DC194" s="43">
        <f t="shared" si="482"/>
        <v>0</v>
      </c>
      <c r="DD194" s="43">
        <f t="shared" si="482"/>
        <v>0</v>
      </c>
      <c r="DE194" s="43">
        <f t="shared" si="482"/>
        <v>0</v>
      </c>
      <c r="DF194" s="43">
        <f t="shared" si="482"/>
        <v>0</v>
      </c>
      <c r="DG194" s="43">
        <f t="shared" si="482"/>
        <v>0</v>
      </c>
      <c r="DH194" s="43">
        <f t="shared" si="482"/>
        <v>0</v>
      </c>
      <c r="DI194" s="43">
        <f t="shared" si="482"/>
        <v>0</v>
      </c>
      <c r="DJ194" s="43">
        <f t="shared" si="482"/>
        <v>0</v>
      </c>
      <c r="DK194" s="43">
        <f t="shared" si="482"/>
        <v>0</v>
      </c>
      <c r="DL194" s="43">
        <f t="shared" si="482"/>
        <v>0</v>
      </c>
      <c r="DM194" s="43">
        <f t="shared" si="482"/>
        <v>0</v>
      </c>
      <c r="DN194" s="43">
        <f t="shared" si="482"/>
        <v>0</v>
      </c>
      <c r="DO194" s="43">
        <f t="shared" si="482"/>
        <v>0</v>
      </c>
      <c r="DP194" s="43">
        <f t="shared" si="482"/>
        <v>0</v>
      </c>
      <c r="DQ194" s="43">
        <f t="shared" si="482"/>
        <v>0</v>
      </c>
      <c r="DR194" s="43">
        <f t="shared" si="482"/>
        <v>0</v>
      </c>
      <c r="DS194" s="43">
        <f t="shared" si="482"/>
        <v>0</v>
      </c>
      <c r="DT194" s="43">
        <f t="shared" si="482"/>
        <v>0</v>
      </c>
      <c r="DU194" s="43">
        <f t="shared" si="482"/>
        <v>0</v>
      </c>
      <c r="DV194" s="482"/>
      <c r="FA194" s="75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5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5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26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1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4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76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470"/>
        <v>Imply / Suggest / Infer</v>
      </c>
      <c r="C195" s="102">
        <f>READ!AU5</f>
        <v>0</v>
      </c>
      <c r="D195" s="102">
        <f>READ!AU58</f>
        <v>0</v>
      </c>
      <c r="E195" s="102">
        <f>READ!AU111</f>
        <v>0</v>
      </c>
      <c r="F195" s="102">
        <f>READ!AU164</f>
        <v>0</v>
      </c>
      <c r="G195" s="102">
        <f>READ!AU217</f>
        <v>0</v>
      </c>
      <c r="H195" s="102">
        <f>READ!AU270</f>
        <v>0</v>
      </c>
      <c r="I195" s="102">
        <f>READ!AU323</f>
        <v>0</v>
      </c>
      <c r="J195" s="102">
        <f>READ!AU376</f>
        <v>0</v>
      </c>
      <c r="K195" s="102">
        <f>READ!AU429</f>
        <v>0</v>
      </c>
      <c r="L195" s="102">
        <f>READ!AU482</f>
        <v>0</v>
      </c>
      <c r="M195" s="102">
        <f>READ!AU535</f>
        <v>0</v>
      </c>
      <c r="N195" s="102">
        <f>READ!AU588</f>
        <v>0</v>
      </c>
      <c r="O195" s="102">
        <f>READ!AU641</f>
        <v>0</v>
      </c>
      <c r="P195" s="102">
        <f>READ!AU694</f>
        <v>0</v>
      </c>
      <c r="Q195" s="102">
        <f>READ!AU747</f>
        <v>0</v>
      </c>
      <c r="R195" s="102">
        <f>READ!AU800</f>
        <v>0</v>
      </c>
      <c r="S195" s="102">
        <f>READ!AU853</f>
        <v>0</v>
      </c>
      <c r="T195" s="102">
        <f>READ!AU906</f>
        <v>0</v>
      </c>
      <c r="U195" s="102">
        <f>READ!AU959</f>
        <v>0</v>
      </c>
      <c r="V195" s="102">
        <f>READ!AU1012</f>
        <v>0</v>
      </c>
      <c r="W195" s="102">
        <f>READ!AU1065</f>
        <v>0</v>
      </c>
      <c r="X195" s="102">
        <f>READ!AU1118</f>
        <v>0</v>
      </c>
      <c r="Y195" s="102">
        <f>READ!AU1171</f>
        <v>0</v>
      </c>
      <c r="AA195" t="str">
        <f t="shared" si="415"/>
        <v>Rhetoric</v>
      </c>
      <c r="AB195" s="102">
        <f>WRITE!BH5</f>
        <v>0</v>
      </c>
      <c r="AC195" s="102">
        <f>WRITE!BH81</f>
        <v>0</v>
      </c>
      <c r="AD195" s="102">
        <f>WRITE!BH157</f>
        <v>0</v>
      </c>
      <c r="AE195" s="102">
        <f>WRITE!BH233</f>
        <v>0</v>
      </c>
      <c r="AF195" s="102">
        <f>WRITE!BH309</f>
        <v>0</v>
      </c>
      <c r="AG195" s="102">
        <f>WRITE!BH385</f>
        <v>0</v>
      </c>
      <c r="AH195" s="102">
        <f>WRITE!BH461</f>
        <v>0</v>
      </c>
      <c r="AI195" s="102">
        <f>WRITE!BH537</f>
        <v>0</v>
      </c>
      <c r="AJ195" s="102">
        <f>WRITE!BH613</f>
        <v>0</v>
      </c>
      <c r="AK195" s="102">
        <f>WRITE!BH689</f>
        <v>0</v>
      </c>
      <c r="AL195" s="102">
        <f>WRITE!BH765</f>
        <v>0</v>
      </c>
      <c r="AM195" s="102">
        <f>WRITE!BH841</f>
        <v>0</v>
      </c>
      <c r="AN195" s="102">
        <f>WRITE!BH917</f>
        <v>0</v>
      </c>
      <c r="AO195" s="102">
        <f>WRITE!BH993</f>
        <v>0</v>
      </c>
      <c r="AP195" s="102">
        <f>WRITE!BH1069</f>
        <v>0</v>
      </c>
      <c r="AQ195" s="102">
        <f>WRITE!BH1145</f>
        <v>0</v>
      </c>
      <c r="AR195" s="102">
        <f>WRITE!BH1221</f>
        <v>0</v>
      </c>
      <c r="AS195" s="102">
        <f>WRITE!BH1297</f>
        <v>0</v>
      </c>
      <c r="AT195" s="102">
        <f>WRITE!BH1373</f>
        <v>0</v>
      </c>
      <c r="AU195" s="102">
        <f>WRITE!BH1449</f>
        <v>0</v>
      </c>
      <c r="AV195" s="102">
        <f>WRITE!BH1525</f>
        <v>0</v>
      </c>
      <c r="AW195" s="102">
        <f>WRITE!BH1601</f>
        <v>0</v>
      </c>
      <c r="AX195" s="102">
        <f>WRITE!BH1677</f>
        <v>0</v>
      </c>
      <c r="AZ195" t="str">
        <f t="shared" si="358"/>
        <v>Exponential Relations</v>
      </c>
      <c r="BA195" s="43">
        <f t="shared" ref="BA195:BW195" si="483">BA43*BA$2</f>
        <v>0</v>
      </c>
      <c r="BB195" s="43">
        <f t="shared" si="483"/>
        <v>0</v>
      </c>
      <c r="BC195" s="43">
        <f t="shared" si="483"/>
        <v>0</v>
      </c>
      <c r="BD195" s="43">
        <f t="shared" si="483"/>
        <v>0</v>
      </c>
      <c r="BE195" s="43">
        <f t="shared" si="483"/>
        <v>0</v>
      </c>
      <c r="BF195" s="43">
        <f t="shared" si="483"/>
        <v>0</v>
      </c>
      <c r="BG195" s="43">
        <f t="shared" si="483"/>
        <v>0</v>
      </c>
      <c r="BH195" s="43">
        <f t="shared" si="483"/>
        <v>0</v>
      </c>
      <c r="BI195" s="43">
        <f t="shared" si="483"/>
        <v>0</v>
      </c>
      <c r="BJ195" s="43">
        <f t="shared" si="483"/>
        <v>0</v>
      </c>
      <c r="BK195" s="43">
        <f t="shared" si="483"/>
        <v>0</v>
      </c>
      <c r="BL195" s="43">
        <f t="shared" si="483"/>
        <v>0</v>
      </c>
      <c r="BM195" s="43">
        <f t="shared" si="483"/>
        <v>0</v>
      </c>
      <c r="BN195" s="43">
        <f t="shared" si="483"/>
        <v>0</v>
      </c>
      <c r="BO195" s="43">
        <f t="shared" si="483"/>
        <v>0</v>
      </c>
      <c r="BP195" s="43">
        <f t="shared" si="483"/>
        <v>0</v>
      </c>
      <c r="BQ195" s="43">
        <f t="shared" si="483"/>
        <v>0</v>
      </c>
      <c r="BR195" s="43">
        <f t="shared" si="483"/>
        <v>0</v>
      </c>
      <c r="BS195" s="43">
        <f t="shared" si="483"/>
        <v>0</v>
      </c>
      <c r="BT195" s="43">
        <f t="shared" si="483"/>
        <v>0</v>
      </c>
      <c r="BU195" s="43">
        <f t="shared" si="483"/>
        <v>0</v>
      </c>
      <c r="BV195" s="43">
        <f t="shared" si="483"/>
        <v>0</v>
      </c>
      <c r="BW195" s="43">
        <f t="shared" si="483"/>
        <v>0</v>
      </c>
      <c r="BX195" s="482"/>
      <c r="BY195" t="str">
        <f t="shared" si="360"/>
        <v>Exponential Relations</v>
      </c>
      <c r="BZ195" s="43">
        <f t="shared" ref="BZ195:CV195" si="484">BZ43*BZ$2</f>
        <v>0</v>
      </c>
      <c r="CA195" s="43">
        <f t="shared" si="484"/>
        <v>0</v>
      </c>
      <c r="CB195" s="43">
        <f t="shared" si="484"/>
        <v>0</v>
      </c>
      <c r="CC195" s="43">
        <f t="shared" si="484"/>
        <v>0</v>
      </c>
      <c r="CD195" s="43">
        <f t="shared" si="484"/>
        <v>0</v>
      </c>
      <c r="CE195" s="43">
        <f t="shared" si="484"/>
        <v>0</v>
      </c>
      <c r="CF195" s="43">
        <f t="shared" si="484"/>
        <v>0</v>
      </c>
      <c r="CG195" s="43">
        <f t="shared" si="484"/>
        <v>0</v>
      </c>
      <c r="CH195" s="43">
        <f t="shared" si="484"/>
        <v>0</v>
      </c>
      <c r="CI195" s="43">
        <f t="shared" si="484"/>
        <v>0</v>
      </c>
      <c r="CJ195" s="43">
        <f t="shared" si="484"/>
        <v>0</v>
      </c>
      <c r="CK195" s="43">
        <f t="shared" si="484"/>
        <v>0</v>
      </c>
      <c r="CL195" s="43">
        <f t="shared" si="484"/>
        <v>0</v>
      </c>
      <c r="CM195" s="43">
        <f t="shared" si="484"/>
        <v>0</v>
      </c>
      <c r="CN195" s="43">
        <f t="shared" si="484"/>
        <v>0</v>
      </c>
      <c r="CO195" s="43">
        <f t="shared" si="484"/>
        <v>0</v>
      </c>
      <c r="CP195" s="43">
        <f t="shared" si="484"/>
        <v>0</v>
      </c>
      <c r="CQ195" s="43">
        <f t="shared" si="484"/>
        <v>0</v>
      </c>
      <c r="CR195" s="43">
        <f t="shared" si="484"/>
        <v>0</v>
      </c>
      <c r="CS195" s="43">
        <f t="shared" si="484"/>
        <v>0</v>
      </c>
      <c r="CT195" s="43">
        <f t="shared" si="484"/>
        <v>0</v>
      </c>
      <c r="CU195" s="43">
        <f t="shared" si="484"/>
        <v>0</v>
      </c>
      <c r="CV195" s="43">
        <f t="shared" si="484"/>
        <v>0</v>
      </c>
      <c r="CW195" s="482"/>
      <c r="CX195" t="str">
        <f t="shared" si="362"/>
        <v>Exponential Relations</v>
      </c>
      <c r="CY195" s="43">
        <f t="shared" ref="CY195:DU195" si="485">CY43*CY$2</f>
        <v>0</v>
      </c>
      <c r="CZ195" s="43">
        <f t="shared" si="485"/>
        <v>0</v>
      </c>
      <c r="DA195" s="43">
        <f t="shared" si="485"/>
        <v>0</v>
      </c>
      <c r="DB195" s="43">
        <f t="shared" si="485"/>
        <v>0</v>
      </c>
      <c r="DC195" s="43">
        <f t="shared" si="485"/>
        <v>0</v>
      </c>
      <c r="DD195" s="43">
        <f t="shared" si="485"/>
        <v>0</v>
      </c>
      <c r="DE195" s="43">
        <f t="shared" si="485"/>
        <v>0</v>
      </c>
      <c r="DF195" s="43">
        <f t="shared" si="485"/>
        <v>0</v>
      </c>
      <c r="DG195" s="43">
        <f t="shared" si="485"/>
        <v>0</v>
      </c>
      <c r="DH195" s="43">
        <f t="shared" si="485"/>
        <v>0</v>
      </c>
      <c r="DI195" s="43">
        <f t="shared" si="485"/>
        <v>0</v>
      </c>
      <c r="DJ195" s="43">
        <f t="shared" si="485"/>
        <v>0</v>
      </c>
      <c r="DK195" s="43">
        <f t="shared" si="485"/>
        <v>0</v>
      </c>
      <c r="DL195" s="43">
        <f t="shared" si="485"/>
        <v>0</v>
      </c>
      <c r="DM195" s="43">
        <f t="shared" si="485"/>
        <v>0</v>
      </c>
      <c r="DN195" s="43">
        <f t="shared" si="485"/>
        <v>0</v>
      </c>
      <c r="DO195" s="43">
        <f t="shared" si="485"/>
        <v>0</v>
      </c>
      <c r="DP195" s="43">
        <f t="shared" si="485"/>
        <v>0</v>
      </c>
      <c r="DQ195" s="43">
        <f t="shared" si="485"/>
        <v>0</v>
      </c>
      <c r="DR195" s="43">
        <f t="shared" si="485"/>
        <v>0</v>
      </c>
      <c r="DS195" s="43">
        <f t="shared" si="485"/>
        <v>0</v>
      </c>
      <c r="DT195" s="43">
        <f t="shared" si="485"/>
        <v>0</v>
      </c>
      <c r="DU195" s="43">
        <f t="shared" si="485"/>
        <v>0</v>
      </c>
      <c r="DV195" s="482"/>
      <c r="FA195" s="77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5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5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27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1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4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76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470"/>
        <v>Given Figure</v>
      </c>
      <c r="C196" s="102">
        <f>READ!AV5</f>
        <v>0</v>
      </c>
      <c r="D196" s="102">
        <f>READ!AV58</f>
        <v>0</v>
      </c>
      <c r="E196" s="102">
        <f>READ!AV111</f>
        <v>0</v>
      </c>
      <c r="F196" s="102">
        <f>READ!AV164</f>
        <v>0</v>
      </c>
      <c r="G196" s="102">
        <f>READ!AV217</f>
        <v>0</v>
      </c>
      <c r="H196" s="102">
        <f>READ!AV270</f>
        <v>0</v>
      </c>
      <c r="I196" s="102">
        <f>READ!AV323</f>
        <v>0</v>
      </c>
      <c r="J196" s="102">
        <f>READ!AV376</f>
        <v>0</v>
      </c>
      <c r="K196" s="102">
        <f>READ!AV429</f>
        <v>0</v>
      </c>
      <c r="L196" s="102">
        <f>READ!AV482</f>
        <v>0</v>
      </c>
      <c r="M196" s="102">
        <f>READ!AV535</f>
        <v>0</v>
      </c>
      <c r="N196" s="102">
        <f>READ!AV588</f>
        <v>0</v>
      </c>
      <c r="O196" s="102">
        <f>READ!AV641</f>
        <v>0</v>
      </c>
      <c r="P196" s="102">
        <f>READ!AV694</f>
        <v>0</v>
      </c>
      <c r="Q196" s="102">
        <f>READ!AV747</f>
        <v>0</v>
      </c>
      <c r="R196" s="102">
        <f>READ!AV800</f>
        <v>0</v>
      </c>
      <c r="S196" s="102">
        <f>READ!AV853</f>
        <v>0</v>
      </c>
      <c r="T196" s="102">
        <f>READ!AV906</f>
        <v>0</v>
      </c>
      <c r="U196" s="102">
        <f>READ!AV959</f>
        <v>0</v>
      </c>
      <c r="V196" s="102">
        <f>READ!AV1012</f>
        <v>0</v>
      </c>
      <c r="W196" s="102">
        <f>READ!AV1065</f>
        <v>0</v>
      </c>
      <c r="X196" s="102">
        <f>READ!AV1118</f>
        <v>0</v>
      </c>
      <c r="Y196" s="102">
        <f>READ!AV1171</f>
        <v>0</v>
      </c>
      <c r="AA196" t="str">
        <f t="shared" si="415"/>
        <v>Question's Intent</v>
      </c>
      <c r="AB196" s="102">
        <f>WRITE!BI5</f>
        <v>0</v>
      </c>
      <c r="AC196" s="102">
        <f>WRITE!BI81</f>
        <v>0</v>
      </c>
      <c r="AD196" s="102">
        <f>WRITE!BI157</f>
        <v>0</v>
      </c>
      <c r="AE196" s="102">
        <f>WRITE!BI233</f>
        <v>0</v>
      </c>
      <c r="AF196" s="102">
        <f>WRITE!BI309</f>
        <v>0</v>
      </c>
      <c r="AG196" s="102">
        <f>WRITE!BI385</f>
        <v>0</v>
      </c>
      <c r="AH196" s="102">
        <f>WRITE!BI461</f>
        <v>0</v>
      </c>
      <c r="AI196" s="102">
        <f>WRITE!BI537</f>
        <v>0</v>
      </c>
      <c r="AJ196" s="102">
        <f>WRITE!BI613</f>
        <v>0</v>
      </c>
      <c r="AK196" s="102">
        <f>WRITE!BI689</f>
        <v>0</v>
      </c>
      <c r="AL196" s="102">
        <f>WRITE!BI765</f>
        <v>0</v>
      </c>
      <c r="AM196" s="102">
        <f>WRITE!BI841</f>
        <v>0</v>
      </c>
      <c r="AN196" s="102">
        <f>WRITE!BI917</f>
        <v>0</v>
      </c>
      <c r="AO196" s="102">
        <f>WRITE!BI993</f>
        <v>0</v>
      </c>
      <c r="AP196" s="102">
        <f>WRITE!BI1069</f>
        <v>0</v>
      </c>
      <c r="AQ196" s="102">
        <f>WRITE!BI1145</f>
        <v>0</v>
      </c>
      <c r="AR196" s="102">
        <f>WRITE!BI1221</f>
        <v>0</v>
      </c>
      <c r="AS196" s="102">
        <f>WRITE!BI1297</f>
        <v>0</v>
      </c>
      <c r="AT196" s="102">
        <f>WRITE!BI1373</f>
        <v>0</v>
      </c>
      <c r="AU196" s="102">
        <f>WRITE!BI1449</f>
        <v>0</v>
      </c>
      <c r="AV196" s="102">
        <f>WRITE!BI1525</f>
        <v>0</v>
      </c>
      <c r="AW196" s="102">
        <f>WRITE!BI1601</f>
        <v>0</v>
      </c>
      <c r="AX196" s="102">
        <f>WRITE!BI1677</f>
        <v>0</v>
      </c>
      <c r="AZ196" t="str">
        <f t="shared" si="358"/>
        <v>Function Interpretation</v>
      </c>
      <c r="BA196" s="43">
        <f t="shared" ref="BA196:BW196" si="486">BA44*BA$2</f>
        <v>0</v>
      </c>
      <c r="BB196" s="43">
        <f t="shared" si="486"/>
        <v>0</v>
      </c>
      <c r="BC196" s="43">
        <f t="shared" si="486"/>
        <v>0</v>
      </c>
      <c r="BD196" s="43">
        <f t="shared" si="486"/>
        <v>0</v>
      </c>
      <c r="BE196" s="43">
        <f t="shared" si="486"/>
        <v>0</v>
      </c>
      <c r="BF196" s="43">
        <f t="shared" si="486"/>
        <v>0</v>
      </c>
      <c r="BG196" s="43">
        <f t="shared" si="486"/>
        <v>0</v>
      </c>
      <c r="BH196" s="43">
        <f t="shared" si="486"/>
        <v>0</v>
      </c>
      <c r="BI196" s="43">
        <f t="shared" si="486"/>
        <v>0</v>
      </c>
      <c r="BJ196" s="43">
        <f t="shared" si="486"/>
        <v>0</v>
      </c>
      <c r="BK196" s="43">
        <f t="shared" si="486"/>
        <v>0</v>
      </c>
      <c r="BL196" s="43">
        <f t="shared" si="486"/>
        <v>0</v>
      </c>
      <c r="BM196" s="43">
        <f t="shared" si="486"/>
        <v>0</v>
      </c>
      <c r="BN196" s="43">
        <f t="shared" si="486"/>
        <v>0</v>
      </c>
      <c r="BO196" s="43">
        <f t="shared" si="486"/>
        <v>0</v>
      </c>
      <c r="BP196" s="43">
        <f t="shared" si="486"/>
        <v>0</v>
      </c>
      <c r="BQ196" s="43">
        <f t="shared" si="486"/>
        <v>0</v>
      </c>
      <c r="BR196" s="43">
        <f t="shared" si="486"/>
        <v>0</v>
      </c>
      <c r="BS196" s="43">
        <f t="shared" si="486"/>
        <v>0</v>
      </c>
      <c r="BT196" s="43">
        <f t="shared" si="486"/>
        <v>0</v>
      </c>
      <c r="BU196" s="43">
        <f t="shared" si="486"/>
        <v>0</v>
      </c>
      <c r="BV196" s="43">
        <f t="shared" si="486"/>
        <v>0</v>
      </c>
      <c r="BW196" s="43">
        <f t="shared" si="486"/>
        <v>0</v>
      </c>
      <c r="BX196" s="482"/>
      <c r="BY196" t="str">
        <f t="shared" si="360"/>
        <v>Function Interpretation</v>
      </c>
      <c r="BZ196" s="43">
        <f t="shared" ref="BZ196:CV196" si="487">BZ44*BZ$2</f>
        <v>0</v>
      </c>
      <c r="CA196" s="43">
        <f t="shared" si="487"/>
        <v>0</v>
      </c>
      <c r="CB196" s="43">
        <f t="shared" si="487"/>
        <v>0</v>
      </c>
      <c r="CC196" s="43">
        <f t="shared" si="487"/>
        <v>0</v>
      </c>
      <c r="CD196" s="43">
        <f t="shared" si="487"/>
        <v>0</v>
      </c>
      <c r="CE196" s="43">
        <f t="shared" si="487"/>
        <v>0</v>
      </c>
      <c r="CF196" s="43">
        <f t="shared" si="487"/>
        <v>0</v>
      </c>
      <c r="CG196" s="43">
        <f t="shared" si="487"/>
        <v>0</v>
      </c>
      <c r="CH196" s="43">
        <f t="shared" si="487"/>
        <v>0</v>
      </c>
      <c r="CI196" s="43">
        <f t="shared" si="487"/>
        <v>0</v>
      </c>
      <c r="CJ196" s="43">
        <f t="shared" si="487"/>
        <v>0</v>
      </c>
      <c r="CK196" s="43">
        <f t="shared" si="487"/>
        <v>0</v>
      </c>
      <c r="CL196" s="43">
        <f t="shared" si="487"/>
        <v>0</v>
      </c>
      <c r="CM196" s="43">
        <f t="shared" si="487"/>
        <v>0</v>
      </c>
      <c r="CN196" s="43">
        <f t="shared" si="487"/>
        <v>0</v>
      </c>
      <c r="CO196" s="43">
        <f t="shared" si="487"/>
        <v>0</v>
      </c>
      <c r="CP196" s="43">
        <f t="shared" si="487"/>
        <v>0</v>
      </c>
      <c r="CQ196" s="43">
        <f t="shared" si="487"/>
        <v>0</v>
      </c>
      <c r="CR196" s="43">
        <f t="shared" si="487"/>
        <v>0</v>
      </c>
      <c r="CS196" s="43">
        <f t="shared" si="487"/>
        <v>0</v>
      </c>
      <c r="CT196" s="43">
        <f t="shared" si="487"/>
        <v>0</v>
      </c>
      <c r="CU196" s="43">
        <f t="shared" si="487"/>
        <v>0</v>
      </c>
      <c r="CV196" s="43">
        <f t="shared" si="487"/>
        <v>0</v>
      </c>
      <c r="CW196" s="482"/>
      <c r="CX196" t="str">
        <f t="shared" si="362"/>
        <v>Function Interpretation</v>
      </c>
      <c r="CY196" s="43">
        <f t="shared" ref="CY196:DU196" si="488">CY44*CY$2</f>
        <v>0</v>
      </c>
      <c r="CZ196" s="43">
        <f t="shared" si="488"/>
        <v>0</v>
      </c>
      <c r="DA196" s="43">
        <f t="shared" si="488"/>
        <v>0</v>
      </c>
      <c r="DB196" s="43">
        <f t="shared" si="488"/>
        <v>0</v>
      </c>
      <c r="DC196" s="43">
        <f t="shared" si="488"/>
        <v>0</v>
      </c>
      <c r="DD196" s="43">
        <f t="shared" si="488"/>
        <v>0</v>
      </c>
      <c r="DE196" s="43">
        <f t="shared" si="488"/>
        <v>0</v>
      </c>
      <c r="DF196" s="43">
        <f t="shared" si="488"/>
        <v>0</v>
      </c>
      <c r="DG196" s="43">
        <f t="shared" si="488"/>
        <v>0</v>
      </c>
      <c r="DH196" s="43">
        <f t="shared" si="488"/>
        <v>0</v>
      </c>
      <c r="DI196" s="43">
        <f t="shared" si="488"/>
        <v>0</v>
      </c>
      <c r="DJ196" s="43">
        <f t="shared" si="488"/>
        <v>0</v>
      </c>
      <c r="DK196" s="43">
        <f t="shared" si="488"/>
        <v>0</v>
      </c>
      <c r="DL196" s="43">
        <f t="shared" si="488"/>
        <v>0</v>
      </c>
      <c r="DM196" s="43">
        <f t="shared" si="488"/>
        <v>0</v>
      </c>
      <c r="DN196" s="43">
        <f t="shared" si="488"/>
        <v>0</v>
      </c>
      <c r="DO196" s="43">
        <f t="shared" si="488"/>
        <v>0</v>
      </c>
      <c r="DP196" s="43">
        <f t="shared" si="488"/>
        <v>0</v>
      </c>
      <c r="DQ196" s="43">
        <f t="shared" si="488"/>
        <v>0</v>
      </c>
      <c r="DR196" s="43">
        <f t="shared" si="488"/>
        <v>0</v>
      </c>
      <c r="DS196" s="43">
        <f t="shared" si="488"/>
        <v>0</v>
      </c>
      <c r="DT196" s="43">
        <f t="shared" si="488"/>
        <v>0</v>
      </c>
      <c r="DU196" s="43">
        <f t="shared" si="488"/>
        <v>0</v>
      </c>
      <c r="DV196" s="482"/>
      <c r="FA196" s="77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5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5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27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1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4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76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470"/>
        <v>Broad-Scope</v>
      </c>
      <c r="C197" s="102">
        <f>READ!AW5</f>
        <v>0</v>
      </c>
      <c r="D197" s="102">
        <f>READ!AW58</f>
        <v>0</v>
      </c>
      <c r="E197" s="102">
        <f>READ!AW111</f>
        <v>0</v>
      </c>
      <c r="F197" s="102">
        <f>READ!AW164</f>
        <v>0</v>
      </c>
      <c r="G197" s="102">
        <f>READ!AW217</f>
        <v>0</v>
      </c>
      <c r="H197" s="102">
        <f>READ!AW270</f>
        <v>0</v>
      </c>
      <c r="I197" s="102">
        <f>READ!AW323</f>
        <v>0</v>
      </c>
      <c r="J197" s="102">
        <f>READ!AW376</f>
        <v>0</v>
      </c>
      <c r="K197" s="102">
        <f>READ!AW429</f>
        <v>0</v>
      </c>
      <c r="L197" s="102">
        <f>READ!AW482</f>
        <v>0</v>
      </c>
      <c r="M197" s="102">
        <f>READ!AW535</f>
        <v>0</v>
      </c>
      <c r="N197" s="102">
        <f>READ!AW588</f>
        <v>0</v>
      </c>
      <c r="O197" s="102">
        <f>READ!AW641</f>
        <v>0</v>
      </c>
      <c r="P197" s="102">
        <f>READ!AW694</f>
        <v>0</v>
      </c>
      <c r="Q197" s="102">
        <f>READ!AW747</f>
        <v>0</v>
      </c>
      <c r="R197" s="102">
        <f>READ!AW800</f>
        <v>0</v>
      </c>
      <c r="S197" s="102">
        <f>READ!AW853</f>
        <v>0</v>
      </c>
      <c r="T197" s="102">
        <f>READ!AW906</f>
        <v>0</v>
      </c>
      <c r="U197" s="102">
        <f>READ!AW959</f>
        <v>0</v>
      </c>
      <c r="V197" s="102">
        <f>READ!AW1012</f>
        <v>0</v>
      </c>
      <c r="W197" s="102">
        <f>READ!AW1065</f>
        <v>0</v>
      </c>
      <c r="X197" s="102">
        <f>READ!AW1118</f>
        <v>0</v>
      </c>
      <c r="Y197" s="102">
        <f>READ!AW1171</f>
        <v>0</v>
      </c>
      <c r="AA197" t="str">
        <f t="shared" si="415"/>
        <v>Passage's Intent</v>
      </c>
      <c r="AB197" s="102">
        <f>WRITE!BJ5</f>
        <v>0</v>
      </c>
      <c r="AC197" s="102">
        <f>WRITE!BJ81</f>
        <v>0</v>
      </c>
      <c r="AD197" s="102">
        <f>WRITE!BJ157</f>
        <v>0</v>
      </c>
      <c r="AE197" s="102">
        <f>WRITE!BJ233</f>
        <v>0</v>
      </c>
      <c r="AF197" s="102">
        <f>WRITE!BJ309</f>
        <v>0</v>
      </c>
      <c r="AG197" s="102">
        <f>WRITE!BJ385</f>
        <v>0</v>
      </c>
      <c r="AH197" s="102">
        <f>WRITE!BJ461</f>
        <v>0</v>
      </c>
      <c r="AI197" s="102">
        <f>WRITE!BJ537</f>
        <v>0</v>
      </c>
      <c r="AJ197" s="102">
        <f>WRITE!BJ613</f>
        <v>0</v>
      </c>
      <c r="AK197" s="102">
        <f>WRITE!BJ689</f>
        <v>0</v>
      </c>
      <c r="AL197" s="102">
        <f>WRITE!BJ765</f>
        <v>0</v>
      </c>
      <c r="AM197" s="102">
        <f>WRITE!BJ841</f>
        <v>0</v>
      </c>
      <c r="AN197" s="102">
        <f>WRITE!BJ917</f>
        <v>0</v>
      </c>
      <c r="AO197" s="102">
        <f>WRITE!BJ993</f>
        <v>0</v>
      </c>
      <c r="AP197" s="102">
        <f>WRITE!BJ1069</f>
        <v>0</v>
      </c>
      <c r="AQ197" s="102">
        <f>WRITE!BJ1145</f>
        <v>0</v>
      </c>
      <c r="AR197" s="102">
        <f>WRITE!BJ1221</f>
        <v>0</v>
      </c>
      <c r="AS197" s="102">
        <f>WRITE!BJ1297</f>
        <v>0</v>
      </c>
      <c r="AT197" s="102">
        <f>WRITE!BJ1373</f>
        <v>0</v>
      </c>
      <c r="AU197" s="102">
        <f>WRITE!BJ1449</f>
        <v>0</v>
      </c>
      <c r="AV197" s="102">
        <f>WRITE!BJ1525</f>
        <v>0</v>
      </c>
      <c r="AW197" s="102">
        <f>WRITE!BJ1601</f>
        <v>0</v>
      </c>
      <c r="AX197" s="102">
        <f>WRITE!BJ1677</f>
        <v>0</v>
      </c>
      <c r="AZ197" t="str">
        <f t="shared" si="358"/>
        <v>GEOMETRY</v>
      </c>
      <c r="BA197" s="43">
        <f t="shared" ref="BA197:BW197" si="489">BA45*BA$2</f>
        <v>0</v>
      </c>
      <c r="BB197" s="43">
        <f t="shared" si="489"/>
        <v>0</v>
      </c>
      <c r="BC197" s="43">
        <f t="shared" si="489"/>
        <v>0</v>
      </c>
      <c r="BD197" s="43">
        <f t="shared" si="489"/>
        <v>0</v>
      </c>
      <c r="BE197" s="43">
        <f t="shared" si="489"/>
        <v>0</v>
      </c>
      <c r="BF197" s="43">
        <f t="shared" si="489"/>
        <v>0</v>
      </c>
      <c r="BG197" s="43">
        <f t="shared" si="489"/>
        <v>0</v>
      </c>
      <c r="BH197" s="43">
        <f t="shared" si="489"/>
        <v>0</v>
      </c>
      <c r="BI197" s="43">
        <f t="shared" si="489"/>
        <v>0</v>
      </c>
      <c r="BJ197" s="43">
        <f t="shared" si="489"/>
        <v>0</v>
      </c>
      <c r="BK197" s="43">
        <f t="shared" si="489"/>
        <v>0</v>
      </c>
      <c r="BL197" s="43">
        <f t="shared" si="489"/>
        <v>0</v>
      </c>
      <c r="BM197" s="43">
        <f t="shared" si="489"/>
        <v>0</v>
      </c>
      <c r="BN197" s="43">
        <f t="shared" si="489"/>
        <v>0</v>
      </c>
      <c r="BO197" s="43">
        <f t="shared" si="489"/>
        <v>0</v>
      </c>
      <c r="BP197" s="43">
        <f t="shared" si="489"/>
        <v>0</v>
      </c>
      <c r="BQ197" s="43">
        <f t="shared" si="489"/>
        <v>0</v>
      </c>
      <c r="BR197" s="43">
        <f t="shared" si="489"/>
        <v>0</v>
      </c>
      <c r="BS197" s="43">
        <f t="shared" si="489"/>
        <v>0</v>
      </c>
      <c r="BT197" s="43">
        <f t="shared" si="489"/>
        <v>0</v>
      </c>
      <c r="BU197" s="43">
        <f t="shared" si="489"/>
        <v>0</v>
      </c>
      <c r="BV197" s="43">
        <f t="shared" si="489"/>
        <v>0</v>
      </c>
      <c r="BW197" s="43">
        <f t="shared" si="489"/>
        <v>0</v>
      </c>
      <c r="BX197" s="482"/>
      <c r="BY197" t="str">
        <f t="shared" si="360"/>
        <v>GEOMETRY</v>
      </c>
      <c r="BZ197" s="43">
        <f t="shared" ref="BZ197:CV197" si="490">BZ45*BZ$2</f>
        <v>0</v>
      </c>
      <c r="CA197" s="43">
        <f t="shared" si="490"/>
        <v>0</v>
      </c>
      <c r="CB197" s="43">
        <f t="shared" si="490"/>
        <v>0</v>
      </c>
      <c r="CC197" s="43">
        <f t="shared" si="490"/>
        <v>0</v>
      </c>
      <c r="CD197" s="43">
        <f t="shared" si="490"/>
        <v>0</v>
      </c>
      <c r="CE197" s="43">
        <f t="shared" si="490"/>
        <v>0</v>
      </c>
      <c r="CF197" s="43">
        <f t="shared" si="490"/>
        <v>0</v>
      </c>
      <c r="CG197" s="43">
        <f t="shared" si="490"/>
        <v>0</v>
      </c>
      <c r="CH197" s="43">
        <f t="shared" si="490"/>
        <v>0</v>
      </c>
      <c r="CI197" s="43">
        <f t="shared" si="490"/>
        <v>0</v>
      </c>
      <c r="CJ197" s="43">
        <f t="shared" si="490"/>
        <v>0</v>
      </c>
      <c r="CK197" s="43">
        <f t="shared" si="490"/>
        <v>0</v>
      </c>
      <c r="CL197" s="43">
        <f t="shared" si="490"/>
        <v>0</v>
      </c>
      <c r="CM197" s="43">
        <f t="shared" si="490"/>
        <v>0</v>
      </c>
      <c r="CN197" s="43">
        <f t="shared" si="490"/>
        <v>0</v>
      </c>
      <c r="CO197" s="43">
        <f t="shared" si="490"/>
        <v>0</v>
      </c>
      <c r="CP197" s="43">
        <f t="shared" si="490"/>
        <v>0</v>
      </c>
      <c r="CQ197" s="43">
        <f t="shared" si="490"/>
        <v>0</v>
      </c>
      <c r="CR197" s="43">
        <f t="shared" si="490"/>
        <v>0</v>
      </c>
      <c r="CS197" s="43">
        <f t="shared" si="490"/>
        <v>0</v>
      </c>
      <c r="CT197" s="43">
        <f t="shared" si="490"/>
        <v>0</v>
      </c>
      <c r="CU197" s="43">
        <f t="shared" si="490"/>
        <v>0</v>
      </c>
      <c r="CV197" s="43">
        <f t="shared" si="490"/>
        <v>0</v>
      </c>
      <c r="CW197" s="482"/>
      <c r="CX197" t="str">
        <f t="shared" si="362"/>
        <v>GEOMETRY</v>
      </c>
      <c r="CY197" s="43">
        <f t="shared" ref="CY197:DU197" si="491">CY45*CY$2</f>
        <v>0</v>
      </c>
      <c r="CZ197" s="43">
        <f t="shared" si="491"/>
        <v>0</v>
      </c>
      <c r="DA197" s="43">
        <f t="shared" si="491"/>
        <v>0</v>
      </c>
      <c r="DB197" s="43">
        <f t="shared" si="491"/>
        <v>0</v>
      </c>
      <c r="DC197" s="43">
        <f t="shared" si="491"/>
        <v>0</v>
      </c>
      <c r="DD197" s="43">
        <f t="shared" si="491"/>
        <v>0</v>
      </c>
      <c r="DE197" s="43">
        <f t="shared" si="491"/>
        <v>0</v>
      </c>
      <c r="DF197" s="43">
        <f t="shared" si="491"/>
        <v>0</v>
      </c>
      <c r="DG197" s="43">
        <f t="shared" si="491"/>
        <v>0</v>
      </c>
      <c r="DH197" s="43">
        <f t="shared" si="491"/>
        <v>0</v>
      </c>
      <c r="DI197" s="43">
        <f t="shared" si="491"/>
        <v>0</v>
      </c>
      <c r="DJ197" s="43">
        <f t="shared" si="491"/>
        <v>0</v>
      </c>
      <c r="DK197" s="43">
        <f t="shared" si="491"/>
        <v>0</v>
      </c>
      <c r="DL197" s="43">
        <f t="shared" si="491"/>
        <v>0</v>
      </c>
      <c r="DM197" s="43">
        <f t="shared" si="491"/>
        <v>0</v>
      </c>
      <c r="DN197" s="43">
        <f t="shared" si="491"/>
        <v>0</v>
      </c>
      <c r="DO197" s="43">
        <f t="shared" si="491"/>
        <v>0</v>
      </c>
      <c r="DP197" s="43">
        <f t="shared" si="491"/>
        <v>0</v>
      </c>
      <c r="DQ197" s="43">
        <f t="shared" si="491"/>
        <v>0</v>
      </c>
      <c r="DR197" s="43">
        <f t="shared" si="491"/>
        <v>0</v>
      </c>
      <c r="DS197" s="43">
        <f t="shared" si="491"/>
        <v>0</v>
      </c>
      <c r="DT197" s="43">
        <f t="shared" si="491"/>
        <v>0</v>
      </c>
      <c r="DU197" s="43">
        <f t="shared" si="491"/>
        <v>0</v>
      </c>
      <c r="DV197" s="482"/>
      <c r="FA197" s="78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28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28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29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0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1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79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470"/>
        <v>Entire Passage</v>
      </c>
      <c r="C198" s="102">
        <f>READ!AX5</f>
        <v>0</v>
      </c>
      <c r="D198" s="102">
        <f>READ!AX58</f>
        <v>0</v>
      </c>
      <c r="E198" s="102">
        <f>READ!AX111</f>
        <v>0</v>
      </c>
      <c r="F198" s="102">
        <f>READ!AX164</f>
        <v>0</v>
      </c>
      <c r="G198" s="102">
        <f>READ!AX217</f>
        <v>0</v>
      </c>
      <c r="H198" s="102">
        <f>READ!AX270</f>
        <v>0</v>
      </c>
      <c r="I198" s="102">
        <f>READ!AX323</f>
        <v>0</v>
      </c>
      <c r="J198" s="102">
        <f>READ!AX376</f>
        <v>0</v>
      </c>
      <c r="K198" s="102">
        <f>READ!AX429</f>
        <v>0</v>
      </c>
      <c r="L198" s="102">
        <f>READ!AX482</f>
        <v>0</v>
      </c>
      <c r="M198" s="102">
        <f>READ!AX535</f>
        <v>0</v>
      </c>
      <c r="N198" s="102">
        <f>READ!AX588</f>
        <v>0</v>
      </c>
      <c r="O198" s="102">
        <f>READ!AX641</f>
        <v>0</v>
      </c>
      <c r="P198" s="102">
        <f>READ!AX694</f>
        <v>0</v>
      </c>
      <c r="Q198" s="102">
        <f>READ!AX747</f>
        <v>0</v>
      </c>
      <c r="R198" s="102">
        <f>READ!AX800</f>
        <v>0</v>
      </c>
      <c r="S198" s="102">
        <f>READ!AX853</f>
        <v>0</v>
      </c>
      <c r="T198" s="102">
        <f>READ!AX906</f>
        <v>0</v>
      </c>
      <c r="U198" s="102">
        <f>READ!AX959</f>
        <v>0</v>
      </c>
      <c r="V198" s="102">
        <f>READ!AX1012</f>
        <v>0</v>
      </c>
      <c r="W198" s="102">
        <f>READ!AX1065</f>
        <v>0</v>
      </c>
      <c r="X198" s="102">
        <f>READ!AX1118</f>
        <v>0</v>
      </c>
      <c r="Y198" s="102">
        <f>READ!AX1171</f>
        <v>0</v>
      </c>
      <c r="AA198" t="str">
        <f t="shared" si="415"/>
        <v>Delete or Add</v>
      </c>
      <c r="AB198" s="102">
        <f>WRITE!BK5</f>
        <v>0</v>
      </c>
      <c r="AC198" s="102">
        <f>WRITE!BK81</f>
        <v>0</v>
      </c>
      <c r="AD198" s="102">
        <f>WRITE!BK157</f>
        <v>0</v>
      </c>
      <c r="AE198" s="102">
        <f>WRITE!BK233</f>
        <v>0</v>
      </c>
      <c r="AF198" s="102">
        <f>WRITE!BK309</f>
        <v>0</v>
      </c>
      <c r="AG198" s="102">
        <f>WRITE!BK385</f>
        <v>0</v>
      </c>
      <c r="AH198" s="102">
        <f>WRITE!BK461</f>
        <v>0</v>
      </c>
      <c r="AI198" s="102">
        <f>WRITE!BK537</f>
        <v>0</v>
      </c>
      <c r="AJ198" s="102">
        <f>WRITE!BK613</f>
        <v>0</v>
      </c>
      <c r="AK198" s="102">
        <f>WRITE!BK689</f>
        <v>0</v>
      </c>
      <c r="AL198" s="102">
        <f>WRITE!BK765</f>
        <v>0</v>
      </c>
      <c r="AM198" s="102">
        <f>WRITE!BK841</f>
        <v>0</v>
      </c>
      <c r="AN198" s="102">
        <f>WRITE!BK917</f>
        <v>0</v>
      </c>
      <c r="AO198" s="102">
        <f>WRITE!BK993</f>
        <v>0</v>
      </c>
      <c r="AP198" s="102">
        <f>WRITE!BK1069</f>
        <v>0</v>
      </c>
      <c r="AQ198" s="102">
        <f>WRITE!BK1145</f>
        <v>0</v>
      </c>
      <c r="AR198" s="102">
        <f>WRITE!BK1221</f>
        <v>0</v>
      </c>
      <c r="AS198" s="102">
        <f>WRITE!BK1297</f>
        <v>0</v>
      </c>
      <c r="AT198" s="102">
        <f>WRITE!BK1373</f>
        <v>0</v>
      </c>
      <c r="AU198" s="102">
        <f>WRITE!BK1449</f>
        <v>0</v>
      </c>
      <c r="AV198" s="102">
        <f>WRITE!BK1525</f>
        <v>0</v>
      </c>
      <c r="AW198" s="102">
        <f>WRITE!BK1601</f>
        <v>0</v>
      </c>
      <c r="AX198" s="102">
        <f>WRITE!BK1677</f>
        <v>0</v>
      </c>
      <c r="AZ198" t="str">
        <f t="shared" si="358"/>
        <v>Area / Perimeter</v>
      </c>
      <c r="BA198" s="43">
        <f t="shared" ref="BA198:BW198" si="492">BA46*BA$2</f>
        <v>0</v>
      </c>
      <c r="BB198" s="43">
        <f t="shared" si="492"/>
        <v>0</v>
      </c>
      <c r="BC198" s="43">
        <f t="shared" si="492"/>
        <v>0</v>
      </c>
      <c r="BD198" s="43">
        <f t="shared" si="492"/>
        <v>0</v>
      </c>
      <c r="BE198" s="43">
        <f t="shared" si="492"/>
        <v>0</v>
      </c>
      <c r="BF198" s="43">
        <f t="shared" si="492"/>
        <v>0</v>
      </c>
      <c r="BG198" s="43">
        <f t="shared" si="492"/>
        <v>0</v>
      </c>
      <c r="BH198" s="43">
        <f t="shared" si="492"/>
        <v>0</v>
      </c>
      <c r="BI198" s="43">
        <f t="shared" si="492"/>
        <v>0</v>
      </c>
      <c r="BJ198" s="43">
        <f t="shared" si="492"/>
        <v>0</v>
      </c>
      <c r="BK198" s="43">
        <f t="shared" si="492"/>
        <v>0</v>
      </c>
      <c r="BL198" s="43">
        <f t="shared" si="492"/>
        <v>0</v>
      </c>
      <c r="BM198" s="43">
        <f t="shared" si="492"/>
        <v>0</v>
      </c>
      <c r="BN198" s="43">
        <f t="shared" si="492"/>
        <v>0</v>
      </c>
      <c r="BO198" s="43">
        <f t="shared" si="492"/>
        <v>0</v>
      </c>
      <c r="BP198" s="43">
        <f t="shared" si="492"/>
        <v>0</v>
      </c>
      <c r="BQ198" s="43">
        <f t="shared" si="492"/>
        <v>0</v>
      </c>
      <c r="BR198" s="43">
        <f t="shared" si="492"/>
        <v>0</v>
      </c>
      <c r="BS198" s="43">
        <f t="shared" si="492"/>
        <v>0</v>
      </c>
      <c r="BT198" s="43">
        <f t="shared" si="492"/>
        <v>0</v>
      </c>
      <c r="BU198" s="43">
        <f t="shared" si="492"/>
        <v>0</v>
      </c>
      <c r="BV198" s="43">
        <f t="shared" si="492"/>
        <v>0</v>
      </c>
      <c r="BW198" s="43">
        <f t="shared" si="492"/>
        <v>0</v>
      </c>
      <c r="BX198" s="482"/>
      <c r="BY198" t="str">
        <f t="shared" si="360"/>
        <v>Area / Perimeter</v>
      </c>
      <c r="BZ198" s="43">
        <f t="shared" ref="BZ198:CV198" si="493">BZ46*BZ$2</f>
        <v>0</v>
      </c>
      <c r="CA198" s="43">
        <f t="shared" si="493"/>
        <v>0</v>
      </c>
      <c r="CB198" s="43">
        <f t="shared" si="493"/>
        <v>0</v>
      </c>
      <c r="CC198" s="43">
        <f t="shared" si="493"/>
        <v>0</v>
      </c>
      <c r="CD198" s="43">
        <f t="shared" si="493"/>
        <v>0</v>
      </c>
      <c r="CE198" s="43">
        <f t="shared" si="493"/>
        <v>0</v>
      </c>
      <c r="CF198" s="43">
        <f t="shared" si="493"/>
        <v>0</v>
      </c>
      <c r="CG198" s="43">
        <f t="shared" si="493"/>
        <v>0</v>
      </c>
      <c r="CH198" s="43">
        <f t="shared" si="493"/>
        <v>0</v>
      </c>
      <c r="CI198" s="43">
        <f t="shared" si="493"/>
        <v>0</v>
      </c>
      <c r="CJ198" s="43">
        <f t="shared" si="493"/>
        <v>0</v>
      </c>
      <c r="CK198" s="43">
        <f t="shared" si="493"/>
        <v>0</v>
      </c>
      <c r="CL198" s="43">
        <f t="shared" si="493"/>
        <v>0</v>
      </c>
      <c r="CM198" s="43">
        <f t="shared" si="493"/>
        <v>0</v>
      </c>
      <c r="CN198" s="43">
        <f t="shared" si="493"/>
        <v>0</v>
      </c>
      <c r="CO198" s="43">
        <f t="shared" si="493"/>
        <v>0</v>
      </c>
      <c r="CP198" s="43">
        <f t="shared" si="493"/>
        <v>0</v>
      </c>
      <c r="CQ198" s="43">
        <f t="shared" si="493"/>
        <v>0</v>
      </c>
      <c r="CR198" s="43">
        <f t="shared" si="493"/>
        <v>0</v>
      </c>
      <c r="CS198" s="43">
        <f t="shared" si="493"/>
        <v>0</v>
      </c>
      <c r="CT198" s="43">
        <f t="shared" si="493"/>
        <v>0</v>
      </c>
      <c r="CU198" s="43">
        <f t="shared" si="493"/>
        <v>0</v>
      </c>
      <c r="CV198" s="43">
        <f t="shared" si="493"/>
        <v>0</v>
      </c>
      <c r="CW198" s="482"/>
      <c r="CX198" t="str">
        <f t="shared" si="362"/>
        <v>Area / Perimeter</v>
      </c>
      <c r="CY198" s="43">
        <f t="shared" ref="CY198:DU198" si="494">CY46*CY$2</f>
        <v>0</v>
      </c>
      <c r="CZ198" s="43">
        <f t="shared" si="494"/>
        <v>0</v>
      </c>
      <c r="DA198" s="43">
        <f t="shared" si="494"/>
        <v>0</v>
      </c>
      <c r="DB198" s="43">
        <f t="shared" si="494"/>
        <v>0</v>
      </c>
      <c r="DC198" s="43">
        <f t="shared" si="494"/>
        <v>0</v>
      </c>
      <c r="DD198" s="43">
        <f t="shared" si="494"/>
        <v>0</v>
      </c>
      <c r="DE198" s="43">
        <f t="shared" si="494"/>
        <v>0</v>
      </c>
      <c r="DF198" s="43">
        <f t="shared" si="494"/>
        <v>0</v>
      </c>
      <c r="DG198" s="43">
        <f t="shared" si="494"/>
        <v>0</v>
      </c>
      <c r="DH198" s="43">
        <f t="shared" si="494"/>
        <v>0</v>
      </c>
      <c r="DI198" s="43">
        <f t="shared" si="494"/>
        <v>0</v>
      </c>
      <c r="DJ198" s="43">
        <f t="shared" si="494"/>
        <v>0</v>
      </c>
      <c r="DK198" s="43">
        <f t="shared" si="494"/>
        <v>0</v>
      </c>
      <c r="DL198" s="43">
        <f t="shared" si="494"/>
        <v>0</v>
      </c>
      <c r="DM198" s="43">
        <f t="shared" si="494"/>
        <v>0</v>
      </c>
      <c r="DN198" s="43">
        <f t="shared" si="494"/>
        <v>0</v>
      </c>
      <c r="DO198" s="43">
        <f t="shared" si="494"/>
        <v>0</v>
      </c>
      <c r="DP198" s="43">
        <f t="shared" si="494"/>
        <v>0</v>
      </c>
      <c r="DQ198" s="43">
        <f t="shared" si="494"/>
        <v>0</v>
      </c>
      <c r="DR198" s="43">
        <f t="shared" si="494"/>
        <v>0</v>
      </c>
      <c r="DS198" s="43">
        <f t="shared" si="494"/>
        <v>0</v>
      </c>
      <c r="DT198" s="43">
        <f t="shared" si="494"/>
        <v>0</v>
      </c>
      <c r="DU198" s="43">
        <f t="shared" si="494"/>
        <v>0</v>
      </c>
      <c r="DV198" s="482"/>
      <c r="FA198" s="80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1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1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2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3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4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5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470"/>
        <v>General Theme</v>
      </c>
      <c r="C199" s="102">
        <f>READ!AY5</f>
        <v>0</v>
      </c>
      <c r="D199" s="102">
        <f>READ!AY58</f>
        <v>0</v>
      </c>
      <c r="E199" s="102">
        <f>READ!AY111</f>
        <v>0</v>
      </c>
      <c r="F199" s="102">
        <f>READ!AY164</f>
        <v>0</v>
      </c>
      <c r="G199" s="102">
        <f>READ!AY217</f>
        <v>0</v>
      </c>
      <c r="H199" s="102">
        <f>READ!AY270</f>
        <v>0</v>
      </c>
      <c r="I199" s="102">
        <f>READ!AY323</f>
        <v>0</v>
      </c>
      <c r="J199" s="102">
        <f>READ!AY376</f>
        <v>0</v>
      </c>
      <c r="K199" s="102">
        <f>READ!AY429</f>
        <v>0</v>
      </c>
      <c r="L199" s="102">
        <f>READ!AY482</f>
        <v>0</v>
      </c>
      <c r="M199" s="102">
        <f>READ!AY535</f>
        <v>0</v>
      </c>
      <c r="N199" s="102">
        <f>READ!AY588</f>
        <v>0</v>
      </c>
      <c r="O199" s="102">
        <f>READ!AY641</f>
        <v>0</v>
      </c>
      <c r="P199" s="102">
        <f>READ!AY694</f>
        <v>0</v>
      </c>
      <c r="Q199" s="102">
        <f>READ!AY747</f>
        <v>0</v>
      </c>
      <c r="R199" s="102">
        <f>READ!AY800</f>
        <v>0</v>
      </c>
      <c r="S199" s="102">
        <f>READ!AY853</f>
        <v>0</v>
      </c>
      <c r="T199" s="102">
        <f>READ!AY906</f>
        <v>0</v>
      </c>
      <c r="U199" s="102">
        <f>READ!AY959</f>
        <v>0</v>
      </c>
      <c r="V199" s="102">
        <f>READ!AY1012</f>
        <v>0</v>
      </c>
      <c r="W199" s="102">
        <f>READ!AY1065</f>
        <v>0</v>
      </c>
      <c r="X199" s="102">
        <f>READ!AY1118</f>
        <v>0</v>
      </c>
      <c r="Y199" s="102">
        <f>READ!AY1171</f>
        <v>0</v>
      </c>
      <c r="AA199" t="str">
        <f t="shared" si="415"/>
        <v>Organization</v>
      </c>
      <c r="AB199" s="102">
        <f>WRITE!BL5</f>
        <v>0</v>
      </c>
      <c r="AC199" s="102">
        <f>WRITE!BL81</f>
        <v>0</v>
      </c>
      <c r="AD199" s="102">
        <f>WRITE!BL157</f>
        <v>0</v>
      </c>
      <c r="AE199" s="102">
        <f>WRITE!BL233</f>
        <v>0</v>
      </c>
      <c r="AF199" s="102">
        <f>WRITE!BL309</f>
        <v>0</v>
      </c>
      <c r="AG199" s="102">
        <f>WRITE!BL385</f>
        <v>0</v>
      </c>
      <c r="AH199" s="102">
        <f>WRITE!BL461</f>
        <v>0</v>
      </c>
      <c r="AI199" s="102">
        <f>WRITE!BL537</f>
        <v>0</v>
      </c>
      <c r="AJ199" s="102">
        <f>WRITE!BL613</f>
        <v>0</v>
      </c>
      <c r="AK199" s="102">
        <f>WRITE!BL689</f>
        <v>0</v>
      </c>
      <c r="AL199" s="102">
        <f>WRITE!BL765</f>
        <v>0</v>
      </c>
      <c r="AM199" s="102">
        <f>WRITE!BL841</f>
        <v>0</v>
      </c>
      <c r="AN199" s="102">
        <f>WRITE!BL917</f>
        <v>0</v>
      </c>
      <c r="AO199" s="102">
        <f>WRITE!BL993</f>
        <v>0</v>
      </c>
      <c r="AP199" s="102">
        <f>WRITE!BL1069</f>
        <v>0</v>
      </c>
      <c r="AQ199" s="102">
        <f>WRITE!BL1145</f>
        <v>0</v>
      </c>
      <c r="AR199" s="102">
        <f>WRITE!BL1221</f>
        <v>0</v>
      </c>
      <c r="AS199" s="102">
        <f>WRITE!BL1297</f>
        <v>0</v>
      </c>
      <c r="AT199" s="102">
        <f>WRITE!BL1373</f>
        <v>0</v>
      </c>
      <c r="AU199" s="102">
        <f>WRITE!BL1449</f>
        <v>0</v>
      </c>
      <c r="AV199" s="102">
        <f>WRITE!BL1525</f>
        <v>0</v>
      </c>
      <c r="AW199" s="102">
        <f>WRITE!BL1601</f>
        <v>0</v>
      </c>
      <c r="AX199" s="102">
        <f>WRITE!BL1677</f>
        <v>0</v>
      </c>
      <c r="AZ199" t="str">
        <f t="shared" si="358"/>
        <v>Volume / Surface Area</v>
      </c>
      <c r="BA199" s="43">
        <f t="shared" ref="BA199:BW199" si="495">BA47*BA$2</f>
        <v>0</v>
      </c>
      <c r="BB199" s="43">
        <f t="shared" si="495"/>
        <v>0</v>
      </c>
      <c r="BC199" s="43">
        <f t="shared" si="495"/>
        <v>0</v>
      </c>
      <c r="BD199" s="43">
        <f t="shared" si="495"/>
        <v>0</v>
      </c>
      <c r="BE199" s="43">
        <f t="shared" si="495"/>
        <v>0</v>
      </c>
      <c r="BF199" s="43">
        <f t="shared" si="495"/>
        <v>0</v>
      </c>
      <c r="BG199" s="43">
        <f t="shared" si="495"/>
        <v>0</v>
      </c>
      <c r="BH199" s="43">
        <f t="shared" si="495"/>
        <v>0</v>
      </c>
      <c r="BI199" s="43">
        <f t="shared" si="495"/>
        <v>0</v>
      </c>
      <c r="BJ199" s="43">
        <f t="shared" si="495"/>
        <v>0</v>
      </c>
      <c r="BK199" s="43">
        <f t="shared" si="495"/>
        <v>0</v>
      </c>
      <c r="BL199" s="43">
        <f t="shared" si="495"/>
        <v>0</v>
      </c>
      <c r="BM199" s="43">
        <f t="shared" si="495"/>
        <v>0</v>
      </c>
      <c r="BN199" s="43">
        <f t="shared" si="495"/>
        <v>0</v>
      </c>
      <c r="BO199" s="43">
        <f t="shared" si="495"/>
        <v>0</v>
      </c>
      <c r="BP199" s="43">
        <f t="shared" si="495"/>
        <v>0</v>
      </c>
      <c r="BQ199" s="43">
        <f t="shared" si="495"/>
        <v>0</v>
      </c>
      <c r="BR199" s="43">
        <f t="shared" si="495"/>
        <v>0</v>
      </c>
      <c r="BS199" s="43">
        <f t="shared" si="495"/>
        <v>0</v>
      </c>
      <c r="BT199" s="43">
        <f t="shared" si="495"/>
        <v>0</v>
      </c>
      <c r="BU199" s="43">
        <f t="shared" si="495"/>
        <v>0</v>
      </c>
      <c r="BV199" s="43">
        <f t="shared" si="495"/>
        <v>0</v>
      </c>
      <c r="BW199" s="43">
        <f t="shared" si="495"/>
        <v>0</v>
      </c>
      <c r="BX199" s="482"/>
      <c r="BY199" t="str">
        <f t="shared" si="360"/>
        <v>Volume / Surface Area</v>
      </c>
      <c r="BZ199" s="43">
        <f t="shared" ref="BZ199:CV199" si="496">BZ47*BZ$2</f>
        <v>0</v>
      </c>
      <c r="CA199" s="43">
        <f t="shared" si="496"/>
        <v>0</v>
      </c>
      <c r="CB199" s="43">
        <f t="shared" si="496"/>
        <v>0</v>
      </c>
      <c r="CC199" s="43">
        <f t="shared" si="496"/>
        <v>0</v>
      </c>
      <c r="CD199" s="43">
        <f t="shared" si="496"/>
        <v>0</v>
      </c>
      <c r="CE199" s="43">
        <f t="shared" si="496"/>
        <v>0</v>
      </c>
      <c r="CF199" s="43">
        <f t="shared" si="496"/>
        <v>0</v>
      </c>
      <c r="CG199" s="43">
        <f t="shared" si="496"/>
        <v>0</v>
      </c>
      <c r="CH199" s="43">
        <f t="shared" si="496"/>
        <v>0</v>
      </c>
      <c r="CI199" s="43">
        <f t="shared" si="496"/>
        <v>0</v>
      </c>
      <c r="CJ199" s="43">
        <f t="shared" si="496"/>
        <v>0</v>
      </c>
      <c r="CK199" s="43">
        <f t="shared" si="496"/>
        <v>0</v>
      </c>
      <c r="CL199" s="43">
        <f t="shared" si="496"/>
        <v>0</v>
      </c>
      <c r="CM199" s="43">
        <f t="shared" si="496"/>
        <v>0</v>
      </c>
      <c r="CN199" s="43">
        <f t="shared" si="496"/>
        <v>0</v>
      </c>
      <c r="CO199" s="43">
        <f t="shared" si="496"/>
        <v>0</v>
      </c>
      <c r="CP199" s="43">
        <f t="shared" si="496"/>
        <v>0</v>
      </c>
      <c r="CQ199" s="43">
        <f t="shared" si="496"/>
        <v>0</v>
      </c>
      <c r="CR199" s="43">
        <f t="shared" si="496"/>
        <v>0</v>
      </c>
      <c r="CS199" s="43">
        <f t="shared" si="496"/>
        <v>0</v>
      </c>
      <c r="CT199" s="43">
        <f t="shared" si="496"/>
        <v>0</v>
      </c>
      <c r="CU199" s="43">
        <f t="shared" si="496"/>
        <v>0</v>
      </c>
      <c r="CV199" s="43">
        <f t="shared" si="496"/>
        <v>0</v>
      </c>
      <c r="CW199" s="482"/>
      <c r="CX199" t="str">
        <f t="shared" si="362"/>
        <v>Volume / Surface Area</v>
      </c>
      <c r="CY199" s="43">
        <f t="shared" ref="CY199:DU199" si="497">CY47*CY$2</f>
        <v>0</v>
      </c>
      <c r="CZ199" s="43">
        <f t="shared" si="497"/>
        <v>0</v>
      </c>
      <c r="DA199" s="43">
        <f t="shared" si="497"/>
        <v>0</v>
      </c>
      <c r="DB199" s="43">
        <f t="shared" si="497"/>
        <v>0</v>
      </c>
      <c r="DC199" s="43">
        <f t="shared" si="497"/>
        <v>0</v>
      </c>
      <c r="DD199" s="43">
        <f t="shared" si="497"/>
        <v>0</v>
      </c>
      <c r="DE199" s="43">
        <f t="shared" si="497"/>
        <v>0</v>
      </c>
      <c r="DF199" s="43">
        <f t="shared" si="497"/>
        <v>0</v>
      </c>
      <c r="DG199" s="43">
        <f t="shared" si="497"/>
        <v>0</v>
      </c>
      <c r="DH199" s="43">
        <f t="shared" si="497"/>
        <v>0</v>
      </c>
      <c r="DI199" s="43">
        <f t="shared" si="497"/>
        <v>0</v>
      </c>
      <c r="DJ199" s="43">
        <f t="shared" si="497"/>
        <v>0</v>
      </c>
      <c r="DK199" s="43">
        <f t="shared" si="497"/>
        <v>0</v>
      </c>
      <c r="DL199" s="43">
        <f t="shared" si="497"/>
        <v>0</v>
      </c>
      <c r="DM199" s="43">
        <f t="shared" si="497"/>
        <v>0</v>
      </c>
      <c r="DN199" s="43">
        <f t="shared" si="497"/>
        <v>0</v>
      </c>
      <c r="DO199" s="43">
        <f t="shared" si="497"/>
        <v>0</v>
      </c>
      <c r="DP199" s="43">
        <f t="shared" si="497"/>
        <v>0</v>
      </c>
      <c r="DQ199" s="43">
        <f t="shared" si="497"/>
        <v>0</v>
      </c>
      <c r="DR199" s="43">
        <f t="shared" si="497"/>
        <v>0</v>
      </c>
      <c r="DS199" s="43">
        <f t="shared" si="497"/>
        <v>0</v>
      </c>
      <c r="DT199" s="43">
        <f t="shared" si="497"/>
        <v>0</v>
      </c>
      <c r="DU199" s="43">
        <f t="shared" si="497"/>
        <v>0</v>
      </c>
      <c r="DV199" s="482"/>
      <c r="FB199" s="66"/>
      <c r="FC199" s="66"/>
      <c r="FD199" s="66"/>
      <c r="FE199" s="68"/>
      <c r="FF199" s="69"/>
      <c r="FG199" s="18"/>
    </row>
    <row r="200" spans="2:163" x14ac:dyDescent="0.45">
      <c r="B200" t="str">
        <f t="shared" si="470"/>
        <v>Lines / Paragraph</v>
      </c>
      <c r="C200" s="102">
        <f>READ!AZ5</f>
        <v>0</v>
      </c>
      <c r="D200" s="102">
        <f>READ!AZ58</f>
        <v>0</v>
      </c>
      <c r="E200" s="102">
        <f>READ!AZ111</f>
        <v>0</v>
      </c>
      <c r="F200" s="102">
        <f>READ!AZ164</f>
        <v>0</v>
      </c>
      <c r="G200" s="102">
        <f>READ!AZ217</f>
        <v>0</v>
      </c>
      <c r="H200" s="102">
        <f>READ!AZ270</f>
        <v>0</v>
      </c>
      <c r="I200" s="102">
        <f>READ!AZ323</f>
        <v>0</v>
      </c>
      <c r="J200" s="102">
        <f>READ!AZ376</f>
        <v>0</v>
      </c>
      <c r="K200" s="102">
        <f>READ!AZ429</f>
        <v>0</v>
      </c>
      <c r="L200" s="102">
        <f>READ!AZ482</f>
        <v>0</v>
      </c>
      <c r="M200" s="102">
        <f>READ!AZ535</f>
        <v>0</v>
      </c>
      <c r="N200" s="102">
        <f>READ!AZ588</f>
        <v>0</v>
      </c>
      <c r="O200" s="102">
        <f>READ!AZ641</f>
        <v>0</v>
      </c>
      <c r="P200" s="102">
        <f>READ!AZ694</f>
        <v>0</v>
      </c>
      <c r="Q200" s="102">
        <f>READ!AZ747</f>
        <v>0</v>
      </c>
      <c r="R200" s="102">
        <f>READ!AZ800</f>
        <v>0</v>
      </c>
      <c r="S200" s="102">
        <f>READ!AZ853</f>
        <v>0</v>
      </c>
      <c r="T200" s="102">
        <f>READ!AZ906</f>
        <v>0</v>
      </c>
      <c r="U200" s="102">
        <f>READ!AZ959</f>
        <v>0</v>
      </c>
      <c r="V200" s="102">
        <f>READ!AZ1012</f>
        <v>0</v>
      </c>
      <c r="W200" s="102">
        <f>READ!AZ1065</f>
        <v>0</v>
      </c>
      <c r="X200" s="102">
        <f>READ!AZ1118</f>
        <v>0</v>
      </c>
      <c r="Y200" s="102">
        <f>READ!AZ1171</f>
        <v>0</v>
      </c>
      <c r="AA200" t="str">
        <f t="shared" si="415"/>
        <v>Clarity / Conciseness</v>
      </c>
      <c r="AB200" s="102">
        <f>WRITE!BM5</f>
        <v>0</v>
      </c>
      <c r="AC200" s="102">
        <f>WRITE!BM81</f>
        <v>0</v>
      </c>
      <c r="AD200" s="102">
        <f>WRITE!BM157</f>
        <v>0</v>
      </c>
      <c r="AE200" s="102">
        <f>WRITE!BM233</f>
        <v>0</v>
      </c>
      <c r="AF200" s="102">
        <f>WRITE!BM309</f>
        <v>0</v>
      </c>
      <c r="AG200" s="102">
        <f>WRITE!BM385</f>
        <v>0</v>
      </c>
      <c r="AH200" s="102">
        <f>WRITE!BM461</f>
        <v>0</v>
      </c>
      <c r="AI200" s="102">
        <f>WRITE!BM537</f>
        <v>0</v>
      </c>
      <c r="AJ200" s="102">
        <f>WRITE!BM613</f>
        <v>0</v>
      </c>
      <c r="AK200" s="102">
        <f>WRITE!BM689</f>
        <v>0</v>
      </c>
      <c r="AL200" s="102">
        <f>WRITE!BM765</f>
        <v>0</v>
      </c>
      <c r="AM200" s="102">
        <f>WRITE!BM841</f>
        <v>0</v>
      </c>
      <c r="AN200" s="102">
        <f>WRITE!BM917</f>
        <v>0</v>
      </c>
      <c r="AO200" s="102">
        <f>WRITE!BM993</f>
        <v>0</v>
      </c>
      <c r="AP200" s="102">
        <f>WRITE!BM1069</f>
        <v>0</v>
      </c>
      <c r="AQ200" s="102">
        <f>WRITE!BM1145</f>
        <v>0</v>
      </c>
      <c r="AR200" s="102">
        <f>WRITE!BM1221</f>
        <v>0</v>
      </c>
      <c r="AS200" s="102">
        <f>WRITE!BM1297</f>
        <v>0</v>
      </c>
      <c r="AT200" s="102">
        <f>WRITE!BM1373</f>
        <v>0</v>
      </c>
      <c r="AU200" s="102">
        <f>WRITE!BM1449</f>
        <v>0</v>
      </c>
      <c r="AV200" s="102">
        <f>WRITE!BM1525</f>
        <v>0</v>
      </c>
      <c r="AW200" s="102">
        <f>WRITE!BM1601</f>
        <v>0</v>
      </c>
      <c r="AX200" s="102">
        <f>WRITE!BM1677</f>
        <v>0</v>
      </c>
      <c r="AZ200" t="str">
        <f t="shared" si="358"/>
        <v>Circles</v>
      </c>
      <c r="BA200" s="43">
        <f t="shared" ref="BA200:BW200" si="498">BA48*BA$2</f>
        <v>0</v>
      </c>
      <c r="BB200" s="43">
        <f t="shared" si="498"/>
        <v>0</v>
      </c>
      <c r="BC200" s="43">
        <f t="shared" si="498"/>
        <v>0</v>
      </c>
      <c r="BD200" s="43">
        <f t="shared" si="498"/>
        <v>0</v>
      </c>
      <c r="BE200" s="43">
        <f t="shared" si="498"/>
        <v>0</v>
      </c>
      <c r="BF200" s="43">
        <f t="shared" si="498"/>
        <v>0</v>
      </c>
      <c r="BG200" s="43">
        <f t="shared" si="498"/>
        <v>0</v>
      </c>
      <c r="BH200" s="43">
        <f t="shared" si="498"/>
        <v>0</v>
      </c>
      <c r="BI200" s="43">
        <f t="shared" si="498"/>
        <v>0</v>
      </c>
      <c r="BJ200" s="43">
        <f t="shared" si="498"/>
        <v>0</v>
      </c>
      <c r="BK200" s="43">
        <f t="shared" si="498"/>
        <v>0</v>
      </c>
      <c r="BL200" s="43">
        <f t="shared" si="498"/>
        <v>0</v>
      </c>
      <c r="BM200" s="43">
        <f t="shared" si="498"/>
        <v>0</v>
      </c>
      <c r="BN200" s="43">
        <f t="shared" si="498"/>
        <v>0</v>
      </c>
      <c r="BO200" s="43">
        <f t="shared" si="498"/>
        <v>0</v>
      </c>
      <c r="BP200" s="43">
        <f t="shared" si="498"/>
        <v>0</v>
      </c>
      <c r="BQ200" s="43">
        <f t="shared" si="498"/>
        <v>0</v>
      </c>
      <c r="BR200" s="43">
        <f t="shared" si="498"/>
        <v>0</v>
      </c>
      <c r="BS200" s="43">
        <f t="shared" si="498"/>
        <v>0</v>
      </c>
      <c r="BT200" s="43">
        <f t="shared" si="498"/>
        <v>0</v>
      </c>
      <c r="BU200" s="43">
        <f t="shared" si="498"/>
        <v>0</v>
      </c>
      <c r="BV200" s="43">
        <f t="shared" si="498"/>
        <v>0</v>
      </c>
      <c r="BW200" s="43">
        <f t="shared" si="498"/>
        <v>0</v>
      </c>
      <c r="BX200" s="482"/>
      <c r="BY200" t="str">
        <f t="shared" si="360"/>
        <v>Circles</v>
      </c>
      <c r="BZ200" s="43">
        <f t="shared" ref="BZ200:CV200" si="499">BZ48*BZ$2</f>
        <v>0</v>
      </c>
      <c r="CA200" s="43">
        <f t="shared" si="499"/>
        <v>0</v>
      </c>
      <c r="CB200" s="43">
        <f t="shared" si="499"/>
        <v>0</v>
      </c>
      <c r="CC200" s="43">
        <f t="shared" si="499"/>
        <v>0</v>
      </c>
      <c r="CD200" s="43">
        <f t="shared" si="499"/>
        <v>0</v>
      </c>
      <c r="CE200" s="43">
        <f t="shared" si="499"/>
        <v>0</v>
      </c>
      <c r="CF200" s="43">
        <f t="shared" si="499"/>
        <v>0</v>
      </c>
      <c r="CG200" s="43">
        <f t="shared" si="499"/>
        <v>0</v>
      </c>
      <c r="CH200" s="43">
        <f t="shared" si="499"/>
        <v>0</v>
      </c>
      <c r="CI200" s="43">
        <f t="shared" si="499"/>
        <v>0</v>
      </c>
      <c r="CJ200" s="43">
        <f t="shared" si="499"/>
        <v>0</v>
      </c>
      <c r="CK200" s="43">
        <f t="shared" si="499"/>
        <v>0</v>
      </c>
      <c r="CL200" s="43">
        <f t="shared" si="499"/>
        <v>0</v>
      </c>
      <c r="CM200" s="43">
        <f t="shared" si="499"/>
        <v>0</v>
      </c>
      <c r="CN200" s="43">
        <f t="shared" si="499"/>
        <v>0</v>
      </c>
      <c r="CO200" s="43">
        <f t="shared" si="499"/>
        <v>0</v>
      </c>
      <c r="CP200" s="43">
        <f t="shared" si="499"/>
        <v>0</v>
      </c>
      <c r="CQ200" s="43">
        <f t="shared" si="499"/>
        <v>0</v>
      </c>
      <c r="CR200" s="43">
        <f t="shared" si="499"/>
        <v>0</v>
      </c>
      <c r="CS200" s="43">
        <f t="shared" si="499"/>
        <v>0</v>
      </c>
      <c r="CT200" s="43">
        <f t="shared" si="499"/>
        <v>0</v>
      </c>
      <c r="CU200" s="43">
        <f t="shared" si="499"/>
        <v>0</v>
      </c>
      <c r="CV200" s="43">
        <f t="shared" si="499"/>
        <v>0</v>
      </c>
      <c r="CW200" s="482"/>
      <c r="CX200" t="str">
        <f t="shared" si="362"/>
        <v>Circles</v>
      </c>
      <c r="CY200" s="43">
        <f t="shared" ref="CY200:DU200" si="500">CY48*CY$2</f>
        <v>0</v>
      </c>
      <c r="CZ200" s="43">
        <f t="shared" si="500"/>
        <v>0</v>
      </c>
      <c r="DA200" s="43">
        <f t="shared" si="500"/>
        <v>0</v>
      </c>
      <c r="DB200" s="43">
        <f t="shared" si="500"/>
        <v>0</v>
      </c>
      <c r="DC200" s="43">
        <f t="shared" si="500"/>
        <v>0</v>
      </c>
      <c r="DD200" s="43">
        <f t="shared" si="500"/>
        <v>0</v>
      </c>
      <c r="DE200" s="43">
        <f t="shared" si="500"/>
        <v>0</v>
      </c>
      <c r="DF200" s="43">
        <f t="shared" si="500"/>
        <v>0</v>
      </c>
      <c r="DG200" s="43">
        <f t="shared" si="500"/>
        <v>0</v>
      </c>
      <c r="DH200" s="43">
        <f t="shared" si="500"/>
        <v>0</v>
      </c>
      <c r="DI200" s="43">
        <f t="shared" si="500"/>
        <v>0</v>
      </c>
      <c r="DJ200" s="43">
        <f t="shared" si="500"/>
        <v>0</v>
      </c>
      <c r="DK200" s="43">
        <f t="shared" si="500"/>
        <v>0</v>
      </c>
      <c r="DL200" s="43">
        <f t="shared" si="500"/>
        <v>0</v>
      </c>
      <c r="DM200" s="43">
        <f t="shared" si="500"/>
        <v>0</v>
      </c>
      <c r="DN200" s="43">
        <f t="shared" si="500"/>
        <v>0</v>
      </c>
      <c r="DO200" s="43">
        <f t="shared" si="500"/>
        <v>0</v>
      </c>
      <c r="DP200" s="43">
        <f t="shared" si="500"/>
        <v>0</v>
      </c>
      <c r="DQ200" s="43">
        <f t="shared" si="500"/>
        <v>0</v>
      </c>
      <c r="DR200" s="43">
        <f t="shared" si="500"/>
        <v>0</v>
      </c>
      <c r="DS200" s="43">
        <f t="shared" si="500"/>
        <v>0</v>
      </c>
      <c r="DT200" s="43">
        <f t="shared" si="500"/>
        <v>0</v>
      </c>
      <c r="DU200" s="43">
        <f t="shared" si="500"/>
        <v>0</v>
      </c>
      <c r="DV200" s="482"/>
      <c r="FA200" s="16" t="s">
        <v>336</v>
      </c>
    </row>
    <row r="201" spans="2:163" x14ac:dyDescent="0.45">
      <c r="B201" t="str">
        <f t="shared" si="470"/>
        <v>Dual Passage</v>
      </c>
      <c r="C201" s="102">
        <f>READ!BA5</f>
        <v>0</v>
      </c>
      <c r="D201" s="102">
        <f>READ!BA58</f>
        <v>0</v>
      </c>
      <c r="E201" s="102">
        <f>READ!BA111</f>
        <v>0</v>
      </c>
      <c r="F201" s="102">
        <f>READ!BA164</f>
        <v>0</v>
      </c>
      <c r="G201" s="102">
        <f>READ!BA217</f>
        <v>0</v>
      </c>
      <c r="H201" s="102">
        <f>READ!BA270</f>
        <v>0</v>
      </c>
      <c r="I201" s="102">
        <f>READ!BA323</f>
        <v>0</v>
      </c>
      <c r="J201" s="102">
        <f>READ!BA376</f>
        <v>0</v>
      </c>
      <c r="K201" s="102">
        <f>READ!BA429</f>
        <v>0</v>
      </c>
      <c r="L201" s="102">
        <f>READ!BA482</f>
        <v>0</v>
      </c>
      <c r="M201" s="102">
        <f>READ!BA535</f>
        <v>0</v>
      </c>
      <c r="N201" s="102">
        <f>READ!BA588</f>
        <v>0</v>
      </c>
      <c r="O201" s="102">
        <f>READ!BA641</f>
        <v>0</v>
      </c>
      <c r="P201" s="102">
        <f>READ!BA694</f>
        <v>0</v>
      </c>
      <c r="Q201" s="102">
        <f>READ!BA747</f>
        <v>0</v>
      </c>
      <c r="R201" s="102">
        <f>READ!BA800</f>
        <v>0</v>
      </c>
      <c r="S201" s="102">
        <f>READ!BA853</f>
        <v>0</v>
      </c>
      <c r="T201" s="102">
        <f>READ!BA906</f>
        <v>0</v>
      </c>
      <c r="U201" s="102">
        <f>READ!BA959</f>
        <v>0</v>
      </c>
      <c r="V201" s="102">
        <f>READ!BA1012</f>
        <v>0</v>
      </c>
      <c r="W201" s="102">
        <f>READ!BA1065</f>
        <v>0</v>
      </c>
      <c r="X201" s="102">
        <f>READ!BA1118</f>
        <v>0</v>
      </c>
      <c r="Y201" s="102">
        <f>READ!BA1171</f>
        <v>0</v>
      </c>
      <c r="AA201" t="str">
        <f t="shared" si="415"/>
        <v>Redundancies</v>
      </c>
      <c r="AB201" s="102">
        <f>WRITE!BN5</f>
        <v>0</v>
      </c>
      <c r="AC201" s="102">
        <f>WRITE!BN81</f>
        <v>0</v>
      </c>
      <c r="AD201" s="102">
        <f>WRITE!BN157</f>
        <v>0</v>
      </c>
      <c r="AE201" s="102">
        <f>WRITE!BN233</f>
        <v>0</v>
      </c>
      <c r="AF201" s="102">
        <f>WRITE!BN309</f>
        <v>0</v>
      </c>
      <c r="AG201" s="102">
        <f>WRITE!BN385</f>
        <v>0</v>
      </c>
      <c r="AH201" s="102">
        <f>WRITE!BN461</f>
        <v>0</v>
      </c>
      <c r="AI201" s="102">
        <f>WRITE!BN537</f>
        <v>0</v>
      </c>
      <c r="AJ201" s="102">
        <f>WRITE!BN613</f>
        <v>0</v>
      </c>
      <c r="AK201" s="102">
        <f>WRITE!BN689</f>
        <v>0</v>
      </c>
      <c r="AL201" s="102">
        <f>WRITE!BN765</f>
        <v>0</v>
      </c>
      <c r="AM201" s="102">
        <f>WRITE!BN841</f>
        <v>0</v>
      </c>
      <c r="AN201" s="102">
        <f>WRITE!BN917</f>
        <v>0</v>
      </c>
      <c r="AO201" s="102">
        <f>WRITE!BN993</f>
        <v>0</v>
      </c>
      <c r="AP201" s="102">
        <f>WRITE!BN1069</f>
        <v>0</v>
      </c>
      <c r="AQ201" s="102">
        <f>WRITE!BN1145</f>
        <v>0</v>
      </c>
      <c r="AR201" s="102">
        <f>WRITE!BN1221</f>
        <v>0</v>
      </c>
      <c r="AS201" s="102">
        <f>WRITE!BN1297</f>
        <v>0</v>
      </c>
      <c r="AT201" s="102">
        <f>WRITE!BN1373</f>
        <v>0</v>
      </c>
      <c r="AU201" s="102">
        <f>WRITE!BN1449</f>
        <v>0</v>
      </c>
      <c r="AV201" s="102">
        <f>WRITE!BN1525</f>
        <v>0</v>
      </c>
      <c r="AW201" s="102">
        <f>WRITE!BN1601</f>
        <v>0</v>
      </c>
      <c r="AX201" s="102">
        <f>WRITE!BN1677</f>
        <v>0</v>
      </c>
      <c r="AZ201" t="str">
        <f t="shared" si="358"/>
        <v>Sides / Angles</v>
      </c>
      <c r="BA201" s="43">
        <f t="shared" ref="BA201:BW201" si="501">BA49*BA$2</f>
        <v>0</v>
      </c>
      <c r="BB201" s="43">
        <f t="shared" si="501"/>
        <v>0</v>
      </c>
      <c r="BC201" s="43">
        <f t="shared" si="501"/>
        <v>0</v>
      </c>
      <c r="BD201" s="43">
        <f t="shared" si="501"/>
        <v>0</v>
      </c>
      <c r="BE201" s="43">
        <f t="shared" si="501"/>
        <v>0</v>
      </c>
      <c r="BF201" s="43">
        <f t="shared" si="501"/>
        <v>0</v>
      </c>
      <c r="BG201" s="43">
        <f t="shared" si="501"/>
        <v>0</v>
      </c>
      <c r="BH201" s="43">
        <f t="shared" si="501"/>
        <v>0</v>
      </c>
      <c r="BI201" s="43">
        <f t="shared" si="501"/>
        <v>0</v>
      </c>
      <c r="BJ201" s="43">
        <f t="shared" si="501"/>
        <v>0</v>
      </c>
      <c r="BK201" s="43">
        <f t="shared" si="501"/>
        <v>0</v>
      </c>
      <c r="BL201" s="43">
        <f t="shared" si="501"/>
        <v>0</v>
      </c>
      <c r="BM201" s="43">
        <f t="shared" si="501"/>
        <v>0</v>
      </c>
      <c r="BN201" s="43">
        <f t="shared" si="501"/>
        <v>0</v>
      </c>
      <c r="BO201" s="43">
        <f t="shared" si="501"/>
        <v>0</v>
      </c>
      <c r="BP201" s="43">
        <f t="shared" si="501"/>
        <v>0</v>
      </c>
      <c r="BQ201" s="43">
        <f t="shared" si="501"/>
        <v>0</v>
      </c>
      <c r="BR201" s="43">
        <f t="shared" si="501"/>
        <v>0</v>
      </c>
      <c r="BS201" s="43">
        <f t="shared" si="501"/>
        <v>0</v>
      </c>
      <c r="BT201" s="43">
        <f t="shared" si="501"/>
        <v>0</v>
      </c>
      <c r="BU201" s="43">
        <f t="shared" si="501"/>
        <v>0</v>
      </c>
      <c r="BV201" s="43">
        <f t="shared" si="501"/>
        <v>0</v>
      </c>
      <c r="BW201" s="43">
        <f t="shared" si="501"/>
        <v>0</v>
      </c>
      <c r="BX201" s="482"/>
      <c r="BY201" t="str">
        <f t="shared" si="360"/>
        <v>Sides / Angles</v>
      </c>
      <c r="BZ201" s="43">
        <f t="shared" ref="BZ201:CV201" si="502">BZ49*BZ$2</f>
        <v>0</v>
      </c>
      <c r="CA201" s="43">
        <f t="shared" si="502"/>
        <v>0</v>
      </c>
      <c r="CB201" s="43">
        <f t="shared" si="502"/>
        <v>0</v>
      </c>
      <c r="CC201" s="43">
        <f t="shared" si="502"/>
        <v>0</v>
      </c>
      <c r="CD201" s="43">
        <f t="shared" si="502"/>
        <v>0</v>
      </c>
      <c r="CE201" s="43">
        <f t="shared" si="502"/>
        <v>0</v>
      </c>
      <c r="CF201" s="43">
        <f t="shared" si="502"/>
        <v>0</v>
      </c>
      <c r="CG201" s="43">
        <f t="shared" si="502"/>
        <v>0</v>
      </c>
      <c r="CH201" s="43">
        <f t="shared" si="502"/>
        <v>0</v>
      </c>
      <c r="CI201" s="43">
        <f t="shared" si="502"/>
        <v>0</v>
      </c>
      <c r="CJ201" s="43">
        <f t="shared" si="502"/>
        <v>0</v>
      </c>
      <c r="CK201" s="43">
        <f t="shared" si="502"/>
        <v>0</v>
      </c>
      <c r="CL201" s="43">
        <f t="shared" si="502"/>
        <v>0</v>
      </c>
      <c r="CM201" s="43">
        <f t="shared" si="502"/>
        <v>0</v>
      </c>
      <c r="CN201" s="43">
        <f t="shared" si="502"/>
        <v>0</v>
      </c>
      <c r="CO201" s="43">
        <f t="shared" si="502"/>
        <v>0</v>
      </c>
      <c r="CP201" s="43">
        <f t="shared" si="502"/>
        <v>0</v>
      </c>
      <c r="CQ201" s="43">
        <f t="shared" si="502"/>
        <v>0</v>
      </c>
      <c r="CR201" s="43">
        <f t="shared" si="502"/>
        <v>0</v>
      </c>
      <c r="CS201" s="43">
        <f t="shared" si="502"/>
        <v>0</v>
      </c>
      <c r="CT201" s="43">
        <f t="shared" si="502"/>
        <v>0</v>
      </c>
      <c r="CU201" s="43">
        <f t="shared" si="502"/>
        <v>0</v>
      </c>
      <c r="CV201" s="43">
        <f t="shared" si="502"/>
        <v>0</v>
      </c>
      <c r="CW201" s="482"/>
      <c r="CX201" t="str">
        <f t="shared" si="362"/>
        <v>Sides / Angles</v>
      </c>
      <c r="CY201" s="43">
        <f t="shared" ref="CY201:DU201" si="503">CY49*CY$2</f>
        <v>0</v>
      </c>
      <c r="CZ201" s="43">
        <f t="shared" si="503"/>
        <v>0</v>
      </c>
      <c r="DA201" s="43">
        <f t="shared" si="503"/>
        <v>0</v>
      </c>
      <c r="DB201" s="43">
        <f t="shared" si="503"/>
        <v>0</v>
      </c>
      <c r="DC201" s="43">
        <f t="shared" si="503"/>
        <v>0</v>
      </c>
      <c r="DD201" s="43">
        <f t="shared" si="503"/>
        <v>0</v>
      </c>
      <c r="DE201" s="43">
        <f t="shared" si="503"/>
        <v>0</v>
      </c>
      <c r="DF201" s="43">
        <f t="shared" si="503"/>
        <v>0</v>
      </c>
      <c r="DG201" s="43">
        <f t="shared" si="503"/>
        <v>0</v>
      </c>
      <c r="DH201" s="43">
        <f t="shared" si="503"/>
        <v>0</v>
      </c>
      <c r="DI201" s="43">
        <f t="shared" si="503"/>
        <v>0</v>
      </c>
      <c r="DJ201" s="43">
        <f t="shared" si="503"/>
        <v>0</v>
      </c>
      <c r="DK201" s="43">
        <f t="shared" si="503"/>
        <v>0</v>
      </c>
      <c r="DL201" s="43">
        <f t="shared" si="503"/>
        <v>0</v>
      </c>
      <c r="DM201" s="43">
        <f t="shared" si="503"/>
        <v>0</v>
      </c>
      <c r="DN201" s="43">
        <f t="shared" si="503"/>
        <v>0</v>
      </c>
      <c r="DO201" s="43">
        <f t="shared" si="503"/>
        <v>0</v>
      </c>
      <c r="DP201" s="43">
        <f t="shared" si="503"/>
        <v>0</v>
      </c>
      <c r="DQ201" s="43">
        <f t="shared" si="503"/>
        <v>0</v>
      </c>
      <c r="DR201" s="43">
        <f t="shared" si="503"/>
        <v>0</v>
      </c>
      <c r="DS201" s="43">
        <f t="shared" si="503"/>
        <v>0</v>
      </c>
      <c r="DT201" s="43">
        <f t="shared" si="503"/>
        <v>0</v>
      </c>
      <c r="DU201" s="43">
        <f t="shared" si="503"/>
        <v>0</v>
      </c>
      <c r="DV201" s="482"/>
      <c r="FA201" s="477" t="str">
        <f>IF(INPUT!Y4&lt;&gt;"",INDEX(EY3:EY25,MATCH(INPUT!Y4,EX3:EX25,),0),"")</f>
        <v/>
      </c>
      <c r="FB201" s="478"/>
      <c r="FC201" s="478"/>
      <c r="FD201" s="478"/>
      <c r="FE201" s="478"/>
      <c r="FF201" s="478"/>
      <c r="FG201" s="479"/>
    </row>
    <row r="202" spans="2:163" x14ac:dyDescent="0.45">
      <c r="B202" t="str">
        <f t="shared" si="470"/>
        <v>Comparing Authors</v>
      </c>
      <c r="C202" s="102">
        <f>READ!BB5</f>
        <v>0</v>
      </c>
      <c r="D202" s="102">
        <f>READ!BB58</f>
        <v>0</v>
      </c>
      <c r="E202" s="102">
        <f>READ!BB111</f>
        <v>0</v>
      </c>
      <c r="F202" s="102">
        <f>READ!BB164</f>
        <v>0</v>
      </c>
      <c r="G202" s="102">
        <f>READ!BB217</f>
        <v>0</v>
      </c>
      <c r="H202" s="102">
        <f>READ!BB270</f>
        <v>0</v>
      </c>
      <c r="I202" s="102">
        <f>READ!BB323</f>
        <v>0</v>
      </c>
      <c r="J202" s="102">
        <f>READ!BB376</f>
        <v>0</v>
      </c>
      <c r="K202" s="102">
        <f>READ!BB429</f>
        <v>0</v>
      </c>
      <c r="L202" s="102">
        <f>READ!BB482</f>
        <v>0</v>
      </c>
      <c r="M202" s="102">
        <f>READ!BB535</f>
        <v>0</v>
      </c>
      <c r="N202" s="102">
        <f>READ!BB588</f>
        <v>0</v>
      </c>
      <c r="O202" s="102">
        <f>READ!BB641</f>
        <v>0</v>
      </c>
      <c r="P202" s="102">
        <f>READ!BB694</f>
        <v>0</v>
      </c>
      <c r="Q202" s="102">
        <f>READ!BB747</f>
        <v>0</v>
      </c>
      <c r="R202" s="102">
        <f>READ!BB800</f>
        <v>0</v>
      </c>
      <c r="S202" s="102">
        <f>READ!BB853</f>
        <v>0</v>
      </c>
      <c r="T202" s="102">
        <f>READ!BB906</f>
        <v>0</v>
      </c>
      <c r="U202" s="102">
        <f>READ!BB959</f>
        <v>0</v>
      </c>
      <c r="V202" s="102">
        <f>READ!BB1012</f>
        <v>0</v>
      </c>
      <c r="W202" s="102">
        <f>READ!BB1065</f>
        <v>0</v>
      </c>
      <c r="X202" s="102">
        <f>READ!BB1118</f>
        <v>0</v>
      </c>
      <c r="Y202" s="102">
        <f>READ!BB1171</f>
        <v>0</v>
      </c>
      <c r="AA202" t="str">
        <f t="shared" si="415"/>
        <v>Given Figure</v>
      </c>
      <c r="AB202" s="102">
        <f>WRITE!BO5</f>
        <v>0</v>
      </c>
      <c r="AC202" s="102">
        <f>WRITE!BO81</f>
        <v>0</v>
      </c>
      <c r="AD202" s="102">
        <f>WRITE!BO157</f>
        <v>0</v>
      </c>
      <c r="AE202" s="102">
        <f>WRITE!BO233</f>
        <v>0</v>
      </c>
      <c r="AF202" s="102">
        <f>WRITE!BO309</f>
        <v>0</v>
      </c>
      <c r="AG202" s="102">
        <f>WRITE!BO385</f>
        <v>0</v>
      </c>
      <c r="AH202" s="102">
        <f>WRITE!BO461</f>
        <v>0</v>
      </c>
      <c r="AI202" s="102">
        <f>WRITE!BO537</f>
        <v>0</v>
      </c>
      <c r="AJ202" s="102">
        <f>WRITE!BO613</f>
        <v>0</v>
      </c>
      <c r="AK202" s="102">
        <f>WRITE!BO689</f>
        <v>0</v>
      </c>
      <c r="AL202" s="102">
        <f>WRITE!BO765</f>
        <v>0</v>
      </c>
      <c r="AM202" s="102">
        <f>WRITE!BO841</f>
        <v>0</v>
      </c>
      <c r="AN202" s="102">
        <f>WRITE!BO917</f>
        <v>0</v>
      </c>
      <c r="AO202" s="102">
        <f>WRITE!BO993</f>
        <v>0</v>
      </c>
      <c r="AP202" s="102">
        <f>WRITE!BO1069</f>
        <v>0</v>
      </c>
      <c r="AQ202" s="102">
        <f>WRITE!BO1145</f>
        <v>0</v>
      </c>
      <c r="AR202" s="102">
        <f>WRITE!BO1221</f>
        <v>0</v>
      </c>
      <c r="AS202" s="102">
        <f>WRITE!BO1297</f>
        <v>0</v>
      </c>
      <c r="AT202" s="102">
        <f>WRITE!BO1373</f>
        <v>0</v>
      </c>
      <c r="AU202" s="102">
        <f>WRITE!BO1449</f>
        <v>0</v>
      </c>
      <c r="AV202" s="102">
        <f>WRITE!BO1525</f>
        <v>0</v>
      </c>
      <c r="AW202" s="102">
        <f>WRITE!BO1601</f>
        <v>0</v>
      </c>
      <c r="AX202" s="102">
        <f>WRITE!BO1677</f>
        <v>0</v>
      </c>
      <c r="AZ202" t="str">
        <f t="shared" si="358"/>
        <v>Relation of Angles in Figures</v>
      </c>
      <c r="BA202" s="43">
        <f t="shared" ref="BA202:BW202" si="504">BA50*BA$2</f>
        <v>0</v>
      </c>
      <c r="BB202" s="43">
        <f t="shared" si="504"/>
        <v>0</v>
      </c>
      <c r="BC202" s="43">
        <f t="shared" si="504"/>
        <v>0</v>
      </c>
      <c r="BD202" s="43">
        <f t="shared" si="504"/>
        <v>0</v>
      </c>
      <c r="BE202" s="43">
        <f t="shared" si="504"/>
        <v>0</v>
      </c>
      <c r="BF202" s="43">
        <f t="shared" si="504"/>
        <v>0</v>
      </c>
      <c r="BG202" s="43">
        <f t="shared" si="504"/>
        <v>0</v>
      </c>
      <c r="BH202" s="43">
        <f t="shared" si="504"/>
        <v>0</v>
      </c>
      <c r="BI202" s="43">
        <f t="shared" si="504"/>
        <v>0</v>
      </c>
      <c r="BJ202" s="43">
        <f t="shared" si="504"/>
        <v>0</v>
      </c>
      <c r="BK202" s="43">
        <f t="shared" si="504"/>
        <v>0</v>
      </c>
      <c r="BL202" s="43">
        <f t="shared" si="504"/>
        <v>0</v>
      </c>
      <c r="BM202" s="43">
        <f t="shared" si="504"/>
        <v>0</v>
      </c>
      <c r="BN202" s="43">
        <f t="shared" si="504"/>
        <v>0</v>
      </c>
      <c r="BO202" s="43">
        <f t="shared" si="504"/>
        <v>0</v>
      </c>
      <c r="BP202" s="43">
        <f t="shared" si="504"/>
        <v>0</v>
      </c>
      <c r="BQ202" s="43">
        <f t="shared" si="504"/>
        <v>0</v>
      </c>
      <c r="BR202" s="43">
        <f t="shared" si="504"/>
        <v>0</v>
      </c>
      <c r="BS202" s="43">
        <f t="shared" si="504"/>
        <v>0</v>
      </c>
      <c r="BT202" s="43">
        <f t="shared" si="504"/>
        <v>0</v>
      </c>
      <c r="BU202" s="43">
        <f t="shared" si="504"/>
        <v>0</v>
      </c>
      <c r="BV202" s="43">
        <f t="shared" si="504"/>
        <v>0</v>
      </c>
      <c r="BW202" s="43">
        <f t="shared" si="504"/>
        <v>0</v>
      </c>
      <c r="BX202" s="482"/>
      <c r="BY202" t="str">
        <f t="shared" si="360"/>
        <v>Relation of Angles in Figures</v>
      </c>
      <c r="BZ202" s="43">
        <f t="shared" ref="BZ202:CV202" si="505">BZ50*BZ$2</f>
        <v>0</v>
      </c>
      <c r="CA202" s="43">
        <f t="shared" si="505"/>
        <v>0</v>
      </c>
      <c r="CB202" s="43">
        <f t="shared" si="505"/>
        <v>0</v>
      </c>
      <c r="CC202" s="43">
        <f t="shared" si="505"/>
        <v>0</v>
      </c>
      <c r="CD202" s="43">
        <f t="shared" si="505"/>
        <v>0</v>
      </c>
      <c r="CE202" s="43">
        <f t="shared" si="505"/>
        <v>0</v>
      </c>
      <c r="CF202" s="43">
        <f t="shared" si="505"/>
        <v>0</v>
      </c>
      <c r="CG202" s="43">
        <f t="shared" si="505"/>
        <v>0</v>
      </c>
      <c r="CH202" s="43">
        <f t="shared" si="505"/>
        <v>0</v>
      </c>
      <c r="CI202" s="43">
        <f t="shared" si="505"/>
        <v>0</v>
      </c>
      <c r="CJ202" s="43">
        <f t="shared" si="505"/>
        <v>0</v>
      </c>
      <c r="CK202" s="43">
        <f t="shared" si="505"/>
        <v>0</v>
      </c>
      <c r="CL202" s="43">
        <f t="shared" si="505"/>
        <v>0</v>
      </c>
      <c r="CM202" s="43">
        <f t="shared" si="505"/>
        <v>0</v>
      </c>
      <c r="CN202" s="43">
        <f t="shared" si="505"/>
        <v>0</v>
      </c>
      <c r="CO202" s="43">
        <f t="shared" si="505"/>
        <v>0</v>
      </c>
      <c r="CP202" s="43">
        <f t="shared" si="505"/>
        <v>0</v>
      </c>
      <c r="CQ202" s="43">
        <f t="shared" si="505"/>
        <v>0</v>
      </c>
      <c r="CR202" s="43">
        <f t="shared" si="505"/>
        <v>0</v>
      </c>
      <c r="CS202" s="43">
        <f t="shared" si="505"/>
        <v>0</v>
      </c>
      <c r="CT202" s="43">
        <f t="shared" si="505"/>
        <v>0</v>
      </c>
      <c r="CU202" s="43">
        <f t="shared" si="505"/>
        <v>0</v>
      </c>
      <c r="CV202" s="43">
        <f t="shared" si="505"/>
        <v>0</v>
      </c>
      <c r="CW202" s="482"/>
      <c r="CX202" t="str">
        <f t="shared" si="362"/>
        <v>Relation of Angles in Figures</v>
      </c>
      <c r="CY202" s="43">
        <f t="shared" ref="CY202:DU202" si="506">CY50*CY$2</f>
        <v>0</v>
      </c>
      <c r="CZ202" s="43">
        <f t="shared" si="506"/>
        <v>0</v>
      </c>
      <c r="DA202" s="43">
        <f t="shared" si="506"/>
        <v>0</v>
      </c>
      <c r="DB202" s="43">
        <f t="shared" si="506"/>
        <v>0</v>
      </c>
      <c r="DC202" s="43">
        <f t="shared" si="506"/>
        <v>0</v>
      </c>
      <c r="DD202" s="43">
        <f t="shared" si="506"/>
        <v>0</v>
      </c>
      <c r="DE202" s="43">
        <f t="shared" si="506"/>
        <v>0</v>
      </c>
      <c r="DF202" s="43">
        <f t="shared" si="506"/>
        <v>0</v>
      </c>
      <c r="DG202" s="43">
        <f t="shared" si="506"/>
        <v>0</v>
      </c>
      <c r="DH202" s="43">
        <f t="shared" si="506"/>
        <v>0</v>
      </c>
      <c r="DI202" s="43">
        <f t="shared" si="506"/>
        <v>0</v>
      </c>
      <c r="DJ202" s="43">
        <f t="shared" si="506"/>
        <v>0</v>
      </c>
      <c r="DK202" s="43">
        <f t="shared" si="506"/>
        <v>0</v>
      </c>
      <c r="DL202" s="43">
        <f t="shared" si="506"/>
        <v>0</v>
      </c>
      <c r="DM202" s="43">
        <f t="shared" si="506"/>
        <v>0</v>
      </c>
      <c r="DN202" s="43">
        <f t="shared" si="506"/>
        <v>0</v>
      </c>
      <c r="DO202" s="43">
        <f t="shared" si="506"/>
        <v>0</v>
      </c>
      <c r="DP202" s="43">
        <f t="shared" si="506"/>
        <v>0</v>
      </c>
      <c r="DQ202" s="43">
        <f t="shared" si="506"/>
        <v>0</v>
      </c>
      <c r="DR202" s="43">
        <f t="shared" si="506"/>
        <v>0</v>
      </c>
      <c r="DS202" s="43">
        <f t="shared" si="506"/>
        <v>0</v>
      </c>
      <c r="DT202" s="43">
        <f t="shared" si="506"/>
        <v>0</v>
      </c>
      <c r="DU202" s="43">
        <f t="shared" si="506"/>
        <v>0</v>
      </c>
      <c r="DV202" s="482"/>
      <c r="FA202" s="30"/>
      <c r="FB202" s="458" t="s">
        <v>240</v>
      </c>
      <c r="FC202" s="459"/>
      <c r="FD202" s="460"/>
      <c r="FE202" s="480" t="s">
        <v>242</v>
      </c>
      <c r="FF202" s="481"/>
      <c r="FG202" s="30" t="s">
        <v>254</v>
      </c>
    </row>
    <row r="203" spans="2:163" x14ac:dyDescent="0.45">
      <c r="B203" t="str">
        <f t="shared" si="470"/>
        <v>Answer Challenge</v>
      </c>
      <c r="C203" s="102">
        <f>READ!BC5</f>
        <v>0</v>
      </c>
      <c r="D203" s="102">
        <f>READ!BC58</f>
        <v>0</v>
      </c>
      <c r="E203" s="102">
        <f>READ!BC111</f>
        <v>0</v>
      </c>
      <c r="F203" s="102">
        <f>READ!BC164</f>
        <v>0</v>
      </c>
      <c r="G203" s="102">
        <f>READ!BC217</f>
        <v>0</v>
      </c>
      <c r="H203" s="102">
        <f>READ!BC270</f>
        <v>0</v>
      </c>
      <c r="I203" s="102">
        <f>READ!BC323</f>
        <v>0</v>
      </c>
      <c r="J203" s="102">
        <f>READ!BC376</f>
        <v>0</v>
      </c>
      <c r="K203" s="102">
        <f>READ!BC429</f>
        <v>0</v>
      </c>
      <c r="L203" s="102">
        <f>READ!BC482</f>
        <v>0</v>
      </c>
      <c r="M203" s="102">
        <f>READ!BC535</f>
        <v>0</v>
      </c>
      <c r="N203" s="102">
        <f>READ!BC588</f>
        <v>0</v>
      </c>
      <c r="O203" s="102">
        <f>READ!BC641</f>
        <v>0</v>
      </c>
      <c r="P203" s="102">
        <f>READ!BC694</f>
        <v>0</v>
      </c>
      <c r="Q203" s="102">
        <f>READ!BC747</f>
        <v>0</v>
      </c>
      <c r="R203" s="102">
        <f>READ!BC800</f>
        <v>0</v>
      </c>
      <c r="S203" s="102">
        <f>READ!BC853</f>
        <v>0</v>
      </c>
      <c r="T203" s="102">
        <f>READ!BC906</f>
        <v>0</v>
      </c>
      <c r="U203" s="102">
        <f>READ!BC959</f>
        <v>0</v>
      </c>
      <c r="V203" s="102">
        <f>READ!BC1012</f>
        <v>0</v>
      </c>
      <c r="W203" s="102">
        <f>READ!BC1065</f>
        <v>0</v>
      </c>
      <c r="X203" s="102">
        <f>READ!BC1118</f>
        <v>0</v>
      </c>
      <c r="Y203" s="102">
        <f>READ!BC1171</f>
        <v>0</v>
      </c>
      <c r="AA203" t="str">
        <f t="shared" si="415"/>
        <v>Not / Except / Least</v>
      </c>
      <c r="AB203" s="102">
        <f>WRITE!BP5</f>
        <v>0</v>
      </c>
      <c r="AC203" s="102">
        <f>WRITE!BP81</f>
        <v>0</v>
      </c>
      <c r="AD203" s="102">
        <f>WRITE!BP157</f>
        <v>0</v>
      </c>
      <c r="AE203" s="102">
        <f>WRITE!BP233</f>
        <v>0</v>
      </c>
      <c r="AF203" s="102">
        <f>WRITE!BP309</f>
        <v>0</v>
      </c>
      <c r="AG203" s="102">
        <f>WRITE!BP385</f>
        <v>0</v>
      </c>
      <c r="AH203" s="102">
        <f>WRITE!BP461</f>
        <v>0</v>
      </c>
      <c r="AI203" s="102">
        <f>WRITE!BP537</f>
        <v>0</v>
      </c>
      <c r="AJ203" s="102">
        <f>WRITE!BP613</f>
        <v>0</v>
      </c>
      <c r="AK203" s="102">
        <f>WRITE!BP689</f>
        <v>0</v>
      </c>
      <c r="AL203" s="102">
        <f>WRITE!BP765</f>
        <v>0</v>
      </c>
      <c r="AM203" s="102">
        <f>WRITE!BP841</f>
        <v>0</v>
      </c>
      <c r="AN203" s="102">
        <f>WRITE!BP917</f>
        <v>0</v>
      </c>
      <c r="AO203" s="102">
        <f>WRITE!BP993</f>
        <v>0</v>
      </c>
      <c r="AP203" s="102">
        <f>WRITE!BP1069</f>
        <v>0</v>
      </c>
      <c r="AQ203" s="102">
        <f>WRITE!BP1145</f>
        <v>0</v>
      </c>
      <c r="AR203" s="102">
        <f>WRITE!BP1221</f>
        <v>0</v>
      </c>
      <c r="AS203" s="102">
        <f>WRITE!BP1297</f>
        <v>0</v>
      </c>
      <c r="AT203" s="102">
        <f>WRITE!BP1373</f>
        <v>0</v>
      </c>
      <c r="AU203" s="102">
        <f>WRITE!BP1449</f>
        <v>0</v>
      </c>
      <c r="AV203" s="102">
        <f>WRITE!BP1525</f>
        <v>0</v>
      </c>
      <c r="AW203" s="102">
        <f>WRITE!BP1601</f>
        <v>0</v>
      </c>
      <c r="AX203" s="102">
        <f>WRITE!BP1677</f>
        <v>0</v>
      </c>
      <c r="AZ203" t="str">
        <f t="shared" si="358"/>
        <v>Similar Figures</v>
      </c>
      <c r="BA203" s="43">
        <f t="shared" ref="BA203:BW203" si="507">BA51*BA$2</f>
        <v>0</v>
      </c>
      <c r="BB203" s="43">
        <f t="shared" si="507"/>
        <v>0</v>
      </c>
      <c r="BC203" s="43">
        <f t="shared" si="507"/>
        <v>0</v>
      </c>
      <c r="BD203" s="43">
        <f t="shared" si="507"/>
        <v>0</v>
      </c>
      <c r="BE203" s="43">
        <f t="shared" si="507"/>
        <v>0</v>
      </c>
      <c r="BF203" s="43">
        <f t="shared" si="507"/>
        <v>0</v>
      </c>
      <c r="BG203" s="43">
        <f t="shared" si="507"/>
        <v>0</v>
      </c>
      <c r="BH203" s="43">
        <f t="shared" si="507"/>
        <v>0</v>
      </c>
      <c r="BI203" s="43">
        <f t="shared" si="507"/>
        <v>0</v>
      </c>
      <c r="BJ203" s="43">
        <f t="shared" si="507"/>
        <v>0</v>
      </c>
      <c r="BK203" s="43">
        <f t="shared" si="507"/>
        <v>0</v>
      </c>
      <c r="BL203" s="43">
        <f t="shared" si="507"/>
        <v>0</v>
      </c>
      <c r="BM203" s="43">
        <f t="shared" si="507"/>
        <v>0</v>
      </c>
      <c r="BN203" s="43">
        <f t="shared" si="507"/>
        <v>0</v>
      </c>
      <c r="BO203" s="43">
        <f t="shared" si="507"/>
        <v>0</v>
      </c>
      <c r="BP203" s="43">
        <f t="shared" si="507"/>
        <v>0</v>
      </c>
      <c r="BQ203" s="43">
        <f t="shared" si="507"/>
        <v>0</v>
      </c>
      <c r="BR203" s="43">
        <f t="shared" si="507"/>
        <v>0</v>
      </c>
      <c r="BS203" s="43">
        <f t="shared" si="507"/>
        <v>0</v>
      </c>
      <c r="BT203" s="43">
        <f t="shared" si="507"/>
        <v>0</v>
      </c>
      <c r="BU203" s="43">
        <f t="shared" si="507"/>
        <v>0</v>
      </c>
      <c r="BV203" s="43">
        <f t="shared" si="507"/>
        <v>0</v>
      </c>
      <c r="BW203" s="43">
        <f t="shared" si="507"/>
        <v>0</v>
      </c>
      <c r="BX203" s="482"/>
      <c r="BY203" t="str">
        <f t="shared" si="360"/>
        <v>Similar Figures</v>
      </c>
      <c r="BZ203" s="43">
        <f t="shared" ref="BZ203:CV203" si="508">BZ51*BZ$2</f>
        <v>0</v>
      </c>
      <c r="CA203" s="43">
        <f t="shared" si="508"/>
        <v>0</v>
      </c>
      <c r="CB203" s="43">
        <f t="shared" si="508"/>
        <v>0</v>
      </c>
      <c r="CC203" s="43">
        <f t="shared" si="508"/>
        <v>0</v>
      </c>
      <c r="CD203" s="43">
        <f t="shared" si="508"/>
        <v>0</v>
      </c>
      <c r="CE203" s="43">
        <f t="shared" si="508"/>
        <v>0</v>
      </c>
      <c r="CF203" s="43">
        <f t="shared" si="508"/>
        <v>0</v>
      </c>
      <c r="CG203" s="43">
        <f t="shared" si="508"/>
        <v>0</v>
      </c>
      <c r="CH203" s="43">
        <f t="shared" si="508"/>
        <v>0</v>
      </c>
      <c r="CI203" s="43">
        <f t="shared" si="508"/>
        <v>0</v>
      </c>
      <c r="CJ203" s="43">
        <f t="shared" si="508"/>
        <v>0</v>
      </c>
      <c r="CK203" s="43">
        <f t="shared" si="508"/>
        <v>0</v>
      </c>
      <c r="CL203" s="43">
        <f t="shared" si="508"/>
        <v>0</v>
      </c>
      <c r="CM203" s="43">
        <f t="shared" si="508"/>
        <v>0</v>
      </c>
      <c r="CN203" s="43">
        <f t="shared" si="508"/>
        <v>0</v>
      </c>
      <c r="CO203" s="43">
        <f t="shared" si="508"/>
        <v>0</v>
      </c>
      <c r="CP203" s="43">
        <f t="shared" si="508"/>
        <v>0</v>
      </c>
      <c r="CQ203" s="43">
        <f t="shared" si="508"/>
        <v>0</v>
      </c>
      <c r="CR203" s="43">
        <f t="shared" si="508"/>
        <v>0</v>
      </c>
      <c r="CS203" s="43">
        <f t="shared" si="508"/>
        <v>0</v>
      </c>
      <c r="CT203" s="43">
        <f t="shared" si="508"/>
        <v>0</v>
      </c>
      <c r="CU203" s="43">
        <f t="shared" si="508"/>
        <v>0</v>
      </c>
      <c r="CV203" s="43">
        <f t="shared" si="508"/>
        <v>0</v>
      </c>
      <c r="CW203" s="482"/>
      <c r="CX203" t="str">
        <f t="shared" si="362"/>
        <v>Similar Figures</v>
      </c>
      <c r="CY203" s="43">
        <f t="shared" ref="CY203:DU203" si="509">CY51*CY$2</f>
        <v>0</v>
      </c>
      <c r="CZ203" s="43">
        <f t="shared" si="509"/>
        <v>0</v>
      </c>
      <c r="DA203" s="43">
        <f t="shared" si="509"/>
        <v>0</v>
      </c>
      <c r="DB203" s="43">
        <f t="shared" si="509"/>
        <v>0</v>
      </c>
      <c r="DC203" s="43">
        <f t="shared" si="509"/>
        <v>0</v>
      </c>
      <c r="DD203" s="43">
        <f t="shared" si="509"/>
        <v>0</v>
      </c>
      <c r="DE203" s="43">
        <f t="shared" si="509"/>
        <v>0</v>
      </c>
      <c r="DF203" s="43">
        <f t="shared" si="509"/>
        <v>0</v>
      </c>
      <c r="DG203" s="43">
        <f t="shared" si="509"/>
        <v>0</v>
      </c>
      <c r="DH203" s="43">
        <f t="shared" si="509"/>
        <v>0</v>
      </c>
      <c r="DI203" s="43">
        <f t="shared" si="509"/>
        <v>0</v>
      </c>
      <c r="DJ203" s="43">
        <f t="shared" si="509"/>
        <v>0</v>
      </c>
      <c r="DK203" s="43">
        <f t="shared" si="509"/>
        <v>0</v>
      </c>
      <c r="DL203" s="43">
        <f t="shared" si="509"/>
        <v>0</v>
      </c>
      <c r="DM203" s="43">
        <f t="shared" si="509"/>
        <v>0</v>
      </c>
      <c r="DN203" s="43">
        <f t="shared" si="509"/>
        <v>0</v>
      </c>
      <c r="DO203" s="43">
        <f t="shared" si="509"/>
        <v>0</v>
      </c>
      <c r="DP203" s="43">
        <f t="shared" si="509"/>
        <v>0</v>
      </c>
      <c r="DQ203" s="43">
        <f t="shared" si="509"/>
        <v>0</v>
      </c>
      <c r="DR203" s="43">
        <f t="shared" si="509"/>
        <v>0</v>
      </c>
      <c r="DS203" s="43">
        <f t="shared" si="509"/>
        <v>0</v>
      </c>
      <c r="DT203" s="43">
        <f t="shared" si="509"/>
        <v>0</v>
      </c>
      <c r="DU203" s="43">
        <f t="shared" si="509"/>
        <v>0</v>
      </c>
      <c r="DV203" s="482"/>
      <c r="FA203" s="75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5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5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26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1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4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76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t="str">
        <f t="shared" si="470"/>
        <v>Buzz Words</v>
      </c>
      <c r="C204" s="102">
        <f>READ!BD5</f>
        <v>0</v>
      </c>
      <c r="D204" s="102">
        <f>READ!BD58</f>
        <v>0</v>
      </c>
      <c r="E204" s="102">
        <f>READ!BD111</f>
        <v>0</v>
      </c>
      <c r="F204" s="102">
        <f>READ!BD164</f>
        <v>0</v>
      </c>
      <c r="G204" s="102">
        <f>READ!BD217</f>
        <v>0</v>
      </c>
      <c r="H204" s="102">
        <f>READ!BD270</f>
        <v>0</v>
      </c>
      <c r="I204" s="102">
        <f>READ!BD323</f>
        <v>0</v>
      </c>
      <c r="J204" s="102">
        <f>READ!BD376</f>
        <v>0</v>
      </c>
      <c r="K204" s="102">
        <f>READ!BD429</f>
        <v>0</v>
      </c>
      <c r="L204" s="102">
        <f>READ!BD482</f>
        <v>0</v>
      </c>
      <c r="M204" s="102">
        <f>READ!BD535</f>
        <v>0</v>
      </c>
      <c r="N204" s="102">
        <f>READ!BD588</f>
        <v>0</v>
      </c>
      <c r="O204" s="102">
        <f>READ!BD641</f>
        <v>0</v>
      </c>
      <c r="P204" s="102">
        <f>READ!BD694</f>
        <v>0</v>
      </c>
      <c r="Q204" s="102">
        <f>READ!BD747</f>
        <v>0</v>
      </c>
      <c r="R204" s="102">
        <f>READ!BD800</f>
        <v>0</v>
      </c>
      <c r="S204" s="102">
        <f>READ!BD853</f>
        <v>0</v>
      </c>
      <c r="T204" s="102">
        <f>READ!BD906</f>
        <v>0</v>
      </c>
      <c r="U204" s="102">
        <f>READ!BD959</f>
        <v>0</v>
      </c>
      <c r="V204" s="102">
        <f>READ!BD1012</f>
        <v>0</v>
      </c>
      <c r="W204" s="102">
        <f>READ!BD1065</f>
        <v>0</v>
      </c>
      <c r="X204" s="102">
        <f>READ!BD1118</f>
        <v>0</v>
      </c>
      <c r="Y204" s="102">
        <f>READ!BD1171</f>
        <v>0</v>
      </c>
      <c r="AA204" t="str">
        <f t="shared" si="415"/>
        <v>Parallelism</v>
      </c>
      <c r="AB204" s="102">
        <f>WRITE!BQ5</f>
        <v>0</v>
      </c>
      <c r="AC204" s="102">
        <f>WRITE!BQ81</f>
        <v>0</v>
      </c>
      <c r="AD204" s="102">
        <f>WRITE!BQ157</f>
        <v>0</v>
      </c>
      <c r="AE204" s="102">
        <f>WRITE!BQ233</f>
        <v>0</v>
      </c>
      <c r="AF204" s="102">
        <f>WRITE!BQ309</f>
        <v>0</v>
      </c>
      <c r="AG204" s="102">
        <f>WRITE!BQ385</f>
        <v>0</v>
      </c>
      <c r="AH204" s="102">
        <f>WRITE!BQ461</f>
        <v>0</v>
      </c>
      <c r="AI204" s="102">
        <f>WRITE!BQ537</f>
        <v>0</v>
      </c>
      <c r="AJ204" s="102">
        <f>WRITE!BQ613</f>
        <v>0</v>
      </c>
      <c r="AK204" s="102">
        <f>WRITE!BQ689</f>
        <v>0</v>
      </c>
      <c r="AL204" s="102">
        <f>WRITE!BQ765</f>
        <v>0</v>
      </c>
      <c r="AM204" s="102">
        <f>WRITE!BQ841</f>
        <v>0</v>
      </c>
      <c r="AN204" s="102">
        <f>WRITE!BQ917</f>
        <v>0</v>
      </c>
      <c r="AO204" s="102">
        <f>WRITE!BQ993</f>
        <v>0</v>
      </c>
      <c r="AP204" s="102">
        <f>WRITE!BQ1069</f>
        <v>0</v>
      </c>
      <c r="AQ204" s="102">
        <f>WRITE!BQ1145</f>
        <v>0</v>
      </c>
      <c r="AR204" s="102">
        <f>WRITE!BQ1221</f>
        <v>0</v>
      </c>
      <c r="AS204" s="102">
        <f>WRITE!BQ1297</f>
        <v>0</v>
      </c>
      <c r="AT204" s="102">
        <f>WRITE!BQ1373</f>
        <v>0</v>
      </c>
      <c r="AU204" s="102">
        <f>WRITE!BQ1449</f>
        <v>0</v>
      </c>
      <c r="AV204" s="102">
        <f>WRITE!BQ1525</f>
        <v>0</v>
      </c>
      <c r="AW204" s="102">
        <f>WRITE!BQ1601</f>
        <v>0</v>
      </c>
      <c r="AX204" s="102">
        <f>WRITE!BQ1677</f>
        <v>0</v>
      </c>
      <c r="AZ204" t="str">
        <f t="shared" si="358"/>
        <v>Right Triangles</v>
      </c>
      <c r="BA204" s="43">
        <f t="shared" ref="BA204:BW204" si="510">BA52*BA$2</f>
        <v>0</v>
      </c>
      <c r="BB204" s="43">
        <f t="shared" si="510"/>
        <v>0</v>
      </c>
      <c r="BC204" s="43">
        <f t="shared" si="510"/>
        <v>0</v>
      </c>
      <c r="BD204" s="43">
        <f t="shared" si="510"/>
        <v>0</v>
      </c>
      <c r="BE204" s="43">
        <f t="shared" si="510"/>
        <v>0</v>
      </c>
      <c r="BF204" s="43">
        <f t="shared" si="510"/>
        <v>0</v>
      </c>
      <c r="BG204" s="43">
        <f t="shared" si="510"/>
        <v>0</v>
      </c>
      <c r="BH204" s="43">
        <f t="shared" si="510"/>
        <v>0</v>
      </c>
      <c r="BI204" s="43">
        <f t="shared" si="510"/>
        <v>0</v>
      </c>
      <c r="BJ204" s="43">
        <f t="shared" si="510"/>
        <v>0</v>
      </c>
      <c r="BK204" s="43">
        <f t="shared" si="510"/>
        <v>0</v>
      </c>
      <c r="BL204" s="43">
        <f t="shared" si="510"/>
        <v>0</v>
      </c>
      <c r="BM204" s="43">
        <f t="shared" si="510"/>
        <v>0</v>
      </c>
      <c r="BN204" s="43">
        <f t="shared" si="510"/>
        <v>0</v>
      </c>
      <c r="BO204" s="43">
        <f t="shared" si="510"/>
        <v>0</v>
      </c>
      <c r="BP204" s="43">
        <f t="shared" si="510"/>
        <v>0</v>
      </c>
      <c r="BQ204" s="43">
        <f t="shared" si="510"/>
        <v>0</v>
      </c>
      <c r="BR204" s="43">
        <f t="shared" si="510"/>
        <v>0</v>
      </c>
      <c r="BS204" s="43">
        <f t="shared" si="510"/>
        <v>0</v>
      </c>
      <c r="BT204" s="43">
        <f t="shared" si="510"/>
        <v>0</v>
      </c>
      <c r="BU204" s="43">
        <f t="shared" si="510"/>
        <v>0</v>
      </c>
      <c r="BV204" s="43">
        <f t="shared" si="510"/>
        <v>0</v>
      </c>
      <c r="BW204" s="43">
        <f t="shared" si="510"/>
        <v>0</v>
      </c>
      <c r="BX204" s="482"/>
      <c r="BY204" t="str">
        <f t="shared" si="360"/>
        <v>Right Triangles</v>
      </c>
      <c r="BZ204" s="43">
        <f t="shared" ref="BZ204:CV204" si="511">BZ52*BZ$2</f>
        <v>0</v>
      </c>
      <c r="CA204" s="43">
        <f t="shared" si="511"/>
        <v>0</v>
      </c>
      <c r="CB204" s="43">
        <f t="shared" si="511"/>
        <v>0</v>
      </c>
      <c r="CC204" s="43">
        <f t="shared" si="511"/>
        <v>0</v>
      </c>
      <c r="CD204" s="43">
        <f t="shared" si="511"/>
        <v>0</v>
      </c>
      <c r="CE204" s="43">
        <f t="shared" si="511"/>
        <v>0</v>
      </c>
      <c r="CF204" s="43">
        <f t="shared" si="511"/>
        <v>0</v>
      </c>
      <c r="CG204" s="43">
        <f t="shared" si="511"/>
        <v>0</v>
      </c>
      <c r="CH204" s="43">
        <f t="shared" si="511"/>
        <v>0</v>
      </c>
      <c r="CI204" s="43">
        <f t="shared" si="511"/>
        <v>0</v>
      </c>
      <c r="CJ204" s="43">
        <f t="shared" si="511"/>
        <v>0</v>
      </c>
      <c r="CK204" s="43">
        <f t="shared" si="511"/>
        <v>0</v>
      </c>
      <c r="CL204" s="43">
        <f t="shared" si="511"/>
        <v>0</v>
      </c>
      <c r="CM204" s="43">
        <f t="shared" si="511"/>
        <v>0</v>
      </c>
      <c r="CN204" s="43">
        <f t="shared" si="511"/>
        <v>0</v>
      </c>
      <c r="CO204" s="43">
        <f t="shared" si="511"/>
        <v>0</v>
      </c>
      <c r="CP204" s="43">
        <f t="shared" si="511"/>
        <v>0</v>
      </c>
      <c r="CQ204" s="43">
        <f t="shared" si="511"/>
        <v>0</v>
      </c>
      <c r="CR204" s="43">
        <f t="shared" si="511"/>
        <v>0</v>
      </c>
      <c r="CS204" s="43">
        <f t="shared" si="511"/>
        <v>0</v>
      </c>
      <c r="CT204" s="43">
        <f t="shared" si="511"/>
        <v>0</v>
      </c>
      <c r="CU204" s="43">
        <f t="shared" si="511"/>
        <v>0</v>
      </c>
      <c r="CV204" s="43">
        <f t="shared" si="511"/>
        <v>0</v>
      </c>
      <c r="CW204" s="482"/>
      <c r="CX204" t="str">
        <f t="shared" si="362"/>
        <v>Right Triangles</v>
      </c>
      <c r="CY204" s="43">
        <f t="shared" ref="CY204:DU204" si="512">CY52*CY$2</f>
        <v>0</v>
      </c>
      <c r="CZ204" s="43">
        <f t="shared" si="512"/>
        <v>0</v>
      </c>
      <c r="DA204" s="43">
        <f t="shared" si="512"/>
        <v>0</v>
      </c>
      <c r="DB204" s="43">
        <f t="shared" si="512"/>
        <v>0</v>
      </c>
      <c r="DC204" s="43">
        <f t="shared" si="512"/>
        <v>0</v>
      </c>
      <c r="DD204" s="43">
        <f t="shared" si="512"/>
        <v>0</v>
      </c>
      <c r="DE204" s="43">
        <f t="shared" si="512"/>
        <v>0</v>
      </c>
      <c r="DF204" s="43">
        <f t="shared" si="512"/>
        <v>0</v>
      </c>
      <c r="DG204" s="43">
        <f t="shared" si="512"/>
        <v>0</v>
      </c>
      <c r="DH204" s="43">
        <f t="shared" si="512"/>
        <v>0</v>
      </c>
      <c r="DI204" s="43">
        <f t="shared" si="512"/>
        <v>0</v>
      </c>
      <c r="DJ204" s="43">
        <f t="shared" si="512"/>
        <v>0</v>
      </c>
      <c r="DK204" s="43">
        <f t="shared" si="512"/>
        <v>0</v>
      </c>
      <c r="DL204" s="43">
        <f t="shared" si="512"/>
        <v>0</v>
      </c>
      <c r="DM204" s="43">
        <f t="shared" si="512"/>
        <v>0</v>
      </c>
      <c r="DN204" s="43">
        <f t="shared" si="512"/>
        <v>0</v>
      </c>
      <c r="DO204" s="43">
        <f t="shared" si="512"/>
        <v>0</v>
      </c>
      <c r="DP204" s="43">
        <f t="shared" si="512"/>
        <v>0</v>
      </c>
      <c r="DQ204" s="43">
        <f t="shared" si="512"/>
        <v>0</v>
      </c>
      <c r="DR204" s="43">
        <f t="shared" si="512"/>
        <v>0</v>
      </c>
      <c r="DS204" s="43">
        <f t="shared" si="512"/>
        <v>0</v>
      </c>
      <c r="DT204" s="43">
        <f t="shared" si="512"/>
        <v>0</v>
      </c>
      <c r="DU204" s="43">
        <f t="shared" si="512"/>
        <v>0</v>
      </c>
      <c r="DV204" s="482"/>
      <c r="FA204" s="77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5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5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27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1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4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76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t="str">
        <f t="shared" si="470"/>
        <v>Extremes</v>
      </c>
      <c r="C205" s="102">
        <f>READ!BE5</f>
        <v>0</v>
      </c>
      <c r="D205" s="102">
        <f>READ!BE58</f>
        <v>0</v>
      </c>
      <c r="E205" s="102">
        <f>READ!BE111</f>
        <v>0</v>
      </c>
      <c r="F205" s="102">
        <f>READ!BE164</f>
        <v>0</v>
      </c>
      <c r="G205" s="102">
        <f>READ!BE217</f>
        <v>0</v>
      </c>
      <c r="H205" s="102">
        <f>READ!BE270</f>
        <v>0</v>
      </c>
      <c r="I205" s="102">
        <f>READ!BE323</f>
        <v>0</v>
      </c>
      <c r="J205" s="102">
        <f>READ!BE376</f>
        <v>0</v>
      </c>
      <c r="K205" s="102">
        <f>READ!BE429</f>
        <v>0</v>
      </c>
      <c r="L205" s="102">
        <f>READ!BE482</f>
        <v>0</v>
      </c>
      <c r="M205" s="102">
        <f>READ!BE535</f>
        <v>0</v>
      </c>
      <c r="N205" s="102">
        <f>READ!BE588</f>
        <v>0</v>
      </c>
      <c r="O205" s="102">
        <f>READ!BE641</f>
        <v>0</v>
      </c>
      <c r="P205" s="102">
        <f>READ!BE694</f>
        <v>0</v>
      </c>
      <c r="Q205" s="102">
        <f>READ!BE747</f>
        <v>0</v>
      </c>
      <c r="R205" s="102">
        <f>READ!BE800</f>
        <v>0</v>
      </c>
      <c r="S205" s="102">
        <f>READ!BE853</f>
        <v>0</v>
      </c>
      <c r="T205" s="102">
        <f>READ!BE906</f>
        <v>0</v>
      </c>
      <c r="U205" s="102">
        <f>READ!BE959</f>
        <v>0</v>
      </c>
      <c r="V205" s="102">
        <f>READ!BE1012</f>
        <v>0</v>
      </c>
      <c r="W205" s="102">
        <f>READ!BE1065</f>
        <v>0</v>
      </c>
      <c r="X205" s="102">
        <f>READ!BE1118</f>
        <v>0</v>
      </c>
      <c r="Y205" s="102">
        <f>READ!BE1171</f>
        <v>0</v>
      </c>
      <c r="AA205" t="str">
        <f t="shared" si="415"/>
        <v>Transitions</v>
      </c>
      <c r="AB205" s="102">
        <f>WRITE!BR5</f>
        <v>0</v>
      </c>
      <c r="AC205" s="102">
        <f>WRITE!BR81</f>
        <v>0</v>
      </c>
      <c r="AD205" s="102">
        <f>WRITE!BR157</f>
        <v>0</v>
      </c>
      <c r="AE205" s="102">
        <f>WRITE!BR233</f>
        <v>0</v>
      </c>
      <c r="AF205" s="102">
        <f>WRITE!BR309</f>
        <v>0</v>
      </c>
      <c r="AG205" s="102">
        <f>WRITE!BR385</f>
        <v>0</v>
      </c>
      <c r="AH205" s="102">
        <f>WRITE!BR461</f>
        <v>0</v>
      </c>
      <c r="AI205" s="102">
        <f>WRITE!BR537</f>
        <v>0</v>
      </c>
      <c r="AJ205" s="102">
        <f>WRITE!BR613</f>
        <v>0</v>
      </c>
      <c r="AK205" s="102">
        <f>WRITE!BR689</f>
        <v>0</v>
      </c>
      <c r="AL205" s="102">
        <f>WRITE!BR765</f>
        <v>0</v>
      </c>
      <c r="AM205" s="102">
        <f>WRITE!BR841</f>
        <v>0</v>
      </c>
      <c r="AN205" s="102">
        <f>WRITE!BR917</f>
        <v>0</v>
      </c>
      <c r="AO205" s="102">
        <f>WRITE!BR993</f>
        <v>0</v>
      </c>
      <c r="AP205" s="102">
        <f>WRITE!BR1069</f>
        <v>0</v>
      </c>
      <c r="AQ205" s="102">
        <f>WRITE!BR1145</f>
        <v>0</v>
      </c>
      <c r="AR205" s="102">
        <f>WRITE!BR1221</f>
        <v>0</v>
      </c>
      <c r="AS205" s="102">
        <f>WRITE!BR1297</f>
        <v>0</v>
      </c>
      <c r="AT205" s="102">
        <f>WRITE!BR1373</f>
        <v>0</v>
      </c>
      <c r="AU205" s="102">
        <f>WRITE!BR1449</f>
        <v>0</v>
      </c>
      <c r="AV205" s="102">
        <f>WRITE!BR1525</f>
        <v>0</v>
      </c>
      <c r="AW205" s="102">
        <f>WRITE!BR1601</f>
        <v>0</v>
      </c>
      <c r="AX205" s="102">
        <f>WRITE!BR1677</f>
        <v>0</v>
      </c>
      <c r="AZ205" t="str">
        <f t="shared" si="358"/>
        <v>Special Triangles</v>
      </c>
      <c r="BA205" s="43">
        <f t="shared" ref="BA205:BW205" si="513">BA53*BA$2</f>
        <v>0</v>
      </c>
      <c r="BB205" s="43">
        <f t="shared" si="513"/>
        <v>0</v>
      </c>
      <c r="BC205" s="43">
        <f t="shared" si="513"/>
        <v>0</v>
      </c>
      <c r="BD205" s="43">
        <f t="shared" si="513"/>
        <v>0</v>
      </c>
      <c r="BE205" s="43">
        <f t="shared" si="513"/>
        <v>0</v>
      </c>
      <c r="BF205" s="43">
        <f t="shared" si="513"/>
        <v>0</v>
      </c>
      <c r="BG205" s="43">
        <f t="shared" si="513"/>
        <v>0</v>
      </c>
      <c r="BH205" s="43">
        <f t="shared" si="513"/>
        <v>0</v>
      </c>
      <c r="BI205" s="43">
        <f t="shared" si="513"/>
        <v>0</v>
      </c>
      <c r="BJ205" s="43">
        <f t="shared" si="513"/>
        <v>0</v>
      </c>
      <c r="BK205" s="43">
        <f t="shared" si="513"/>
        <v>0</v>
      </c>
      <c r="BL205" s="43">
        <f t="shared" si="513"/>
        <v>0</v>
      </c>
      <c r="BM205" s="43">
        <f t="shared" si="513"/>
        <v>0</v>
      </c>
      <c r="BN205" s="43">
        <f t="shared" si="513"/>
        <v>0</v>
      </c>
      <c r="BO205" s="43">
        <f t="shared" si="513"/>
        <v>0</v>
      </c>
      <c r="BP205" s="43">
        <f t="shared" si="513"/>
        <v>0</v>
      </c>
      <c r="BQ205" s="43">
        <f t="shared" si="513"/>
        <v>0</v>
      </c>
      <c r="BR205" s="43">
        <f t="shared" si="513"/>
        <v>0</v>
      </c>
      <c r="BS205" s="43">
        <f t="shared" si="513"/>
        <v>0</v>
      </c>
      <c r="BT205" s="43">
        <f t="shared" si="513"/>
        <v>0</v>
      </c>
      <c r="BU205" s="43">
        <f t="shared" si="513"/>
        <v>0</v>
      </c>
      <c r="BV205" s="43">
        <f t="shared" si="513"/>
        <v>0</v>
      </c>
      <c r="BW205" s="43">
        <f t="shared" si="513"/>
        <v>0</v>
      </c>
      <c r="BX205" s="482"/>
      <c r="BY205" t="str">
        <f t="shared" si="360"/>
        <v>Special Triangles</v>
      </c>
      <c r="BZ205" s="43">
        <f t="shared" ref="BZ205:CV205" si="514">BZ53*BZ$2</f>
        <v>0</v>
      </c>
      <c r="CA205" s="43">
        <f t="shared" si="514"/>
        <v>0</v>
      </c>
      <c r="CB205" s="43">
        <f t="shared" si="514"/>
        <v>0</v>
      </c>
      <c r="CC205" s="43">
        <f t="shared" si="514"/>
        <v>0</v>
      </c>
      <c r="CD205" s="43">
        <f t="shared" si="514"/>
        <v>0</v>
      </c>
      <c r="CE205" s="43">
        <f t="shared" si="514"/>
        <v>0</v>
      </c>
      <c r="CF205" s="43">
        <f t="shared" si="514"/>
        <v>0</v>
      </c>
      <c r="CG205" s="43">
        <f t="shared" si="514"/>
        <v>0</v>
      </c>
      <c r="CH205" s="43">
        <f t="shared" si="514"/>
        <v>0</v>
      </c>
      <c r="CI205" s="43">
        <f t="shared" si="514"/>
        <v>0</v>
      </c>
      <c r="CJ205" s="43">
        <f t="shared" si="514"/>
        <v>0</v>
      </c>
      <c r="CK205" s="43">
        <f t="shared" si="514"/>
        <v>0</v>
      </c>
      <c r="CL205" s="43">
        <f t="shared" si="514"/>
        <v>0</v>
      </c>
      <c r="CM205" s="43">
        <f t="shared" si="514"/>
        <v>0</v>
      </c>
      <c r="CN205" s="43">
        <f t="shared" si="514"/>
        <v>0</v>
      </c>
      <c r="CO205" s="43">
        <f t="shared" si="514"/>
        <v>0</v>
      </c>
      <c r="CP205" s="43">
        <f t="shared" si="514"/>
        <v>0</v>
      </c>
      <c r="CQ205" s="43">
        <f t="shared" si="514"/>
        <v>0</v>
      </c>
      <c r="CR205" s="43">
        <f t="shared" si="514"/>
        <v>0</v>
      </c>
      <c r="CS205" s="43">
        <f t="shared" si="514"/>
        <v>0</v>
      </c>
      <c r="CT205" s="43">
        <f t="shared" si="514"/>
        <v>0</v>
      </c>
      <c r="CU205" s="43">
        <f t="shared" si="514"/>
        <v>0</v>
      </c>
      <c r="CV205" s="43">
        <f t="shared" si="514"/>
        <v>0</v>
      </c>
      <c r="CW205" s="482"/>
      <c r="CX205" t="str">
        <f t="shared" si="362"/>
        <v>Special Triangles</v>
      </c>
      <c r="CY205" s="43">
        <f t="shared" ref="CY205:DU205" si="515">CY53*CY$2</f>
        <v>0</v>
      </c>
      <c r="CZ205" s="43">
        <f t="shared" si="515"/>
        <v>0</v>
      </c>
      <c r="DA205" s="43">
        <f t="shared" si="515"/>
        <v>0</v>
      </c>
      <c r="DB205" s="43">
        <f t="shared" si="515"/>
        <v>0</v>
      </c>
      <c r="DC205" s="43">
        <f t="shared" si="515"/>
        <v>0</v>
      </c>
      <c r="DD205" s="43">
        <f t="shared" si="515"/>
        <v>0</v>
      </c>
      <c r="DE205" s="43">
        <f t="shared" si="515"/>
        <v>0</v>
      </c>
      <c r="DF205" s="43">
        <f t="shared" si="515"/>
        <v>0</v>
      </c>
      <c r="DG205" s="43">
        <f t="shared" si="515"/>
        <v>0</v>
      </c>
      <c r="DH205" s="43">
        <f t="shared" si="515"/>
        <v>0</v>
      </c>
      <c r="DI205" s="43">
        <f t="shared" si="515"/>
        <v>0</v>
      </c>
      <c r="DJ205" s="43">
        <f t="shared" si="515"/>
        <v>0</v>
      </c>
      <c r="DK205" s="43">
        <f t="shared" si="515"/>
        <v>0</v>
      </c>
      <c r="DL205" s="43">
        <f t="shared" si="515"/>
        <v>0</v>
      </c>
      <c r="DM205" s="43">
        <f t="shared" si="515"/>
        <v>0</v>
      </c>
      <c r="DN205" s="43">
        <f t="shared" si="515"/>
        <v>0</v>
      </c>
      <c r="DO205" s="43">
        <f t="shared" si="515"/>
        <v>0</v>
      </c>
      <c r="DP205" s="43">
        <f t="shared" si="515"/>
        <v>0</v>
      </c>
      <c r="DQ205" s="43">
        <f t="shared" si="515"/>
        <v>0</v>
      </c>
      <c r="DR205" s="43">
        <f t="shared" si="515"/>
        <v>0</v>
      </c>
      <c r="DS205" s="43">
        <f t="shared" si="515"/>
        <v>0</v>
      </c>
      <c r="DT205" s="43">
        <f t="shared" si="515"/>
        <v>0</v>
      </c>
      <c r="DU205" s="43">
        <f t="shared" si="515"/>
        <v>0</v>
      </c>
      <c r="DV205" s="482"/>
      <c r="FA205" s="77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5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5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27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1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4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76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t="str">
        <f t="shared" si="470"/>
        <v>Elimination</v>
      </c>
      <c r="C206" s="102">
        <f>READ!BF5</f>
        <v>0</v>
      </c>
      <c r="D206" s="102">
        <f>READ!BF58</f>
        <v>0</v>
      </c>
      <c r="E206" s="102">
        <f>READ!BF111</f>
        <v>0</v>
      </c>
      <c r="F206" s="102">
        <f>READ!BF164</f>
        <v>0</v>
      </c>
      <c r="G206" s="102">
        <f>READ!BF217</f>
        <v>0</v>
      </c>
      <c r="H206" s="102">
        <f>READ!BF270</f>
        <v>0</v>
      </c>
      <c r="I206" s="102">
        <f>READ!BF323</f>
        <v>0</v>
      </c>
      <c r="J206" s="102">
        <f>READ!BF376</f>
        <v>0</v>
      </c>
      <c r="K206" s="102">
        <f>READ!BF429</f>
        <v>0</v>
      </c>
      <c r="L206" s="102">
        <f>READ!BF482</f>
        <v>0</v>
      </c>
      <c r="M206" s="102">
        <f>READ!BF535</f>
        <v>0</v>
      </c>
      <c r="N206" s="102">
        <f>READ!BF588</f>
        <v>0</v>
      </c>
      <c r="O206" s="102">
        <f>READ!BF641</f>
        <v>0</v>
      </c>
      <c r="P206" s="102">
        <f>READ!BF694</f>
        <v>0</v>
      </c>
      <c r="Q206" s="102">
        <f>READ!BF747</f>
        <v>0</v>
      </c>
      <c r="R206" s="102">
        <f>READ!BF800</f>
        <v>0</v>
      </c>
      <c r="S206" s="102">
        <f>READ!BF853</f>
        <v>0</v>
      </c>
      <c r="T206" s="102">
        <f>READ!BF906</f>
        <v>0</v>
      </c>
      <c r="U206" s="102">
        <f>READ!BF959</f>
        <v>0</v>
      </c>
      <c r="V206" s="102">
        <f>READ!BF1012</f>
        <v>0</v>
      </c>
      <c r="W206" s="102">
        <f>READ!BF1065</f>
        <v>0</v>
      </c>
      <c r="X206" s="102">
        <f>READ!BF1118</f>
        <v>0</v>
      </c>
      <c r="Y206" s="102">
        <f>READ!BF1171</f>
        <v>0</v>
      </c>
      <c r="AA206" t="str">
        <f t="shared" si="415"/>
        <v>Word Choice</v>
      </c>
      <c r="AB206" s="102">
        <f>WRITE!BS5</f>
        <v>0</v>
      </c>
      <c r="AC206" s="102">
        <f>WRITE!BS81</f>
        <v>0</v>
      </c>
      <c r="AD206" s="102">
        <f>WRITE!BS157</f>
        <v>0</v>
      </c>
      <c r="AE206" s="102">
        <f>WRITE!BS233</f>
        <v>0</v>
      </c>
      <c r="AF206" s="102">
        <f>WRITE!BS309</f>
        <v>0</v>
      </c>
      <c r="AG206" s="102">
        <f>WRITE!BS385</f>
        <v>0</v>
      </c>
      <c r="AH206" s="102">
        <f>WRITE!BS461</f>
        <v>0</v>
      </c>
      <c r="AI206" s="102">
        <f>WRITE!BS537</f>
        <v>0</v>
      </c>
      <c r="AJ206" s="102">
        <f>WRITE!BS613</f>
        <v>0</v>
      </c>
      <c r="AK206" s="102">
        <f>WRITE!BS689</f>
        <v>0</v>
      </c>
      <c r="AL206" s="102">
        <f>WRITE!BS765</f>
        <v>0</v>
      </c>
      <c r="AM206" s="102">
        <f>WRITE!BS841</f>
        <v>0</v>
      </c>
      <c r="AN206" s="102">
        <f>WRITE!BS917</f>
        <v>0</v>
      </c>
      <c r="AO206" s="102">
        <f>WRITE!BS993</f>
        <v>0</v>
      </c>
      <c r="AP206" s="102">
        <f>WRITE!BS1069</f>
        <v>0</v>
      </c>
      <c r="AQ206" s="102">
        <f>WRITE!BS1145</f>
        <v>0</v>
      </c>
      <c r="AR206" s="102">
        <f>WRITE!BS1221</f>
        <v>0</v>
      </c>
      <c r="AS206" s="102">
        <f>WRITE!BS1297</f>
        <v>0</v>
      </c>
      <c r="AT206" s="102">
        <f>WRITE!BS1373</f>
        <v>0</v>
      </c>
      <c r="AU206" s="102">
        <f>WRITE!BS1449</f>
        <v>0</v>
      </c>
      <c r="AV206" s="102">
        <f>WRITE!BS1525</f>
        <v>0</v>
      </c>
      <c r="AW206" s="102">
        <f>WRITE!BS1601</f>
        <v>0</v>
      </c>
      <c r="AX206" s="102">
        <f>WRITE!BS1677</f>
        <v>0</v>
      </c>
      <c r="AZ206" t="str">
        <f t="shared" si="358"/>
        <v>NUMBER THEORY</v>
      </c>
      <c r="BA206" s="43">
        <f t="shared" ref="BA206:BW206" si="516">BA54*BA$2</f>
        <v>0</v>
      </c>
      <c r="BB206" s="43">
        <f t="shared" si="516"/>
        <v>0</v>
      </c>
      <c r="BC206" s="43">
        <f t="shared" si="516"/>
        <v>0</v>
      </c>
      <c r="BD206" s="43">
        <f t="shared" si="516"/>
        <v>0</v>
      </c>
      <c r="BE206" s="43">
        <f t="shared" si="516"/>
        <v>0</v>
      </c>
      <c r="BF206" s="43">
        <f t="shared" si="516"/>
        <v>0</v>
      </c>
      <c r="BG206" s="43">
        <f t="shared" si="516"/>
        <v>0</v>
      </c>
      <c r="BH206" s="43">
        <f t="shared" si="516"/>
        <v>0</v>
      </c>
      <c r="BI206" s="43">
        <f t="shared" si="516"/>
        <v>0</v>
      </c>
      <c r="BJ206" s="43">
        <f t="shared" si="516"/>
        <v>0</v>
      </c>
      <c r="BK206" s="43">
        <f t="shared" si="516"/>
        <v>0</v>
      </c>
      <c r="BL206" s="43">
        <f t="shared" si="516"/>
        <v>0</v>
      </c>
      <c r="BM206" s="43">
        <f t="shared" si="516"/>
        <v>0</v>
      </c>
      <c r="BN206" s="43">
        <f t="shared" si="516"/>
        <v>0</v>
      </c>
      <c r="BO206" s="43">
        <f t="shared" si="516"/>
        <v>0</v>
      </c>
      <c r="BP206" s="43">
        <f t="shared" si="516"/>
        <v>0</v>
      </c>
      <c r="BQ206" s="43">
        <f t="shared" si="516"/>
        <v>0</v>
      </c>
      <c r="BR206" s="43">
        <f t="shared" si="516"/>
        <v>0</v>
      </c>
      <c r="BS206" s="43">
        <f t="shared" si="516"/>
        <v>0</v>
      </c>
      <c r="BT206" s="43">
        <f t="shared" si="516"/>
        <v>0</v>
      </c>
      <c r="BU206" s="43">
        <f t="shared" si="516"/>
        <v>0</v>
      </c>
      <c r="BV206" s="43">
        <f t="shared" si="516"/>
        <v>0</v>
      </c>
      <c r="BW206" s="43">
        <f t="shared" si="516"/>
        <v>0</v>
      </c>
      <c r="BX206" s="482"/>
      <c r="BY206" t="str">
        <f t="shared" si="360"/>
        <v>NUMBER THEORY</v>
      </c>
      <c r="BZ206" s="43">
        <f t="shared" ref="BZ206:CV206" si="517">BZ54*BZ$2</f>
        <v>0</v>
      </c>
      <c r="CA206" s="43">
        <f t="shared" si="517"/>
        <v>0</v>
      </c>
      <c r="CB206" s="43">
        <f t="shared" si="517"/>
        <v>0</v>
      </c>
      <c r="CC206" s="43">
        <f t="shared" si="517"/>
        <v>0</v>
      </c>
      <c r="CD206" s="43">
        <f t="shared" si="517"/>
        <v>0</v>
      </c>
      <c r="CE206" s="43">
        <f t="shared" si="517"/>
        <v>0</v>
      </c>
      <c r="CF206" s="43">
        <f t="shared" si="517"/>
        <v>0</v>
      </c>
      <c r="CG206" s="43">
        <f t="shared" si="517"/>
        <v>0</v>
      </c>
      <c r="CH206" s="43">
        <f t="shared" si="517"/>
        <v>0</v>
      </c>
      <c r="CI206" s="43">
        <f t="shared" si="517"/>
        <v>0</v>
      </c>
      <c r="CJ206" s="43">
        <f t="shared" si="517"/>
        <v>0</v>
      </c>
      <c r="CK206" s="43">
        <f t="shared" si="517"/>
        <v>0</v>
      </c>
      <c r="CL206" s="43">
        <f t="shared" si="517"/>
        <v>0</v>
      </c>
      <c r="CM206" s="43">
        <f t="shared" si="517"/>
        <v>0</v>
      </c>
      <c r="CN206" s="43">
        <f t="shared" si="517"/>
        <v>0</v>
      </c>
      <c r="CO206" s="43">
        <f t="shared" si="517"/>
        <v>0</v>
      </c>
      <c r="CP206" s="43">
        <f t="shared" si="517"/>
        <v>0</v>
      </c>
      <c r="CQ206" s="43">
        <f t="shared" si="517"/>
        <v>0</v>
      </c>
      <c r="CR206" s="43">
        <f t="shared" si="517"/>
        <v>0</v>
      </c>
      <c r="CS206" s="43">
        <f t="shared" si="517"/>
        <v>0</v>
      </c>
      <c r="CT206" s="43">
        <f t="shared" si="517"/>
        <v>0</v>
      </c>
      <c r="CU206" s="43">
        <f t="shared" si="517"/>
        <v>0</v>
      </c>
      <c r="CV206" s="43">
        <f t="shared" si="517"/>
        <v>0</v>
      </c>
      <c r="CW206" s="482"/>
      <c r="CX206" t="str">
        <f t="shared" si="362"/>
        <v>NUMBER THEORY</v>
      </c>
      <c r="CY206" s="43">
        <f t="shared" ref="CY206:DU206" si="518">CY54*CY$2</f>
        <v>0</v>
      </c>
      <c r="CZ206" s="43">
        <f t="shared" si="518"/>
        <v>0</v>
      </c>
      <c r="DA206" s="43">
        <f t="shared" si="518"/>
        <v>0</v>
      </c>
      <c r="DB206" s="43">
        <f t="shared" si="518"/>
        <v>0</v>
      </c>
      <c r="DC206" s="43">
        <f t="shared" si="518"/>
        <v>0</v>
      </c>
      <c r="DD206" s="43">
        <f t="shared" si="518"/>
        <v>0</v>
      </c>
      <c r="DE206" s="43">
        <f t="shared" si="518"/>
        <v>0</v>
      </c>
      <c r="DF206" s="43">
        <f t="shared" si="518"/>
        <v>0</v>
      </c>
      <c r="DG206" s="43">
        <f t="shared" si="518"/>
        <v>0</v>
      </c>
      <c r="DH206" s="43">
        <f t="shared" si="518"/>
        <v>0</v>
      </c>
      <c r="DI206" s="43">
        <f t="shared" si="518"/>
        <v>0</v>
      </c>
      <c r="DJ206" s="43">
        <f t="shared" si="518"/>
        <v>0</v>
      </c>
      <c r="DK206" s="43">
        <f t="shared" si="518"/>
        <v>0</v>
      </c>
      <c r="DL206" s="43">
        <f t="shared" si="518"/>
        <v>0</v>
      </c>
      <c r="DM206" s="43">
        <f t="shared" si="518"/>
        <v>0</v>
      </c>
      <c r="DN206" s="43">
        <f t="shared" si="518"/>
        <v>0</v>
      </c>
      <c r="DO206" s="43">
        <f t="shared" si="518"/>
        <v>0</v>
      </c>
      <c r="DP206" s="43">
        <f t="shared" si="518"/>
        <v>0</v>
      </c>
      <c r="DQ206" s="43">
        <f t="shared" si="518"/>
        <v>0</v>
      </c>
      <c r="DR206" s="43">
        <f t="shared" si="518"/>
        <v>0</v>
      </c>
      <c r="DS206" s="43">
        <f t="shared" si="518"/>
        <v>0</v>
      </c>
      <c r="DT206" s="43">
        <f t="shared" si="518"/>
        <v>0</v>
      </c>
      <c r="DU206" s="43">
        <f t="shared" si="518"/>
        <v>0</v>
      </c>
      <c r="DV206" s="482"/>
      <c r="FA206" s="78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28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28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29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0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1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79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t="str">
        <f t="shared" si="470"/>
        <v>Rhetoric</v>
      </c>
      <c r="C207" s="102">
        <f>READ!BG5</f>
        <v>0</v>
      </c>
      <c r="D207" s="102">
        <f>READ!BG58</f>
        <v>0</v>
      </c>
      <c r="E207" s="102">
        <f>READ!BG111</f>
        <v>0</v>
      </c>
      <c r="F207" s="102">
        <f>READ!BG164</f>
        <v>0</v>
      </c>
      <c r="G207" s="102">
        <f>READ!BG217</f>
        <v>0</v>
      </c>
      <c r="H207" s="102">
        <f>READ!BG270</f>
        <v>0</v>
      </c>
      <c r="I207" s="102">
        <f>READ!BG323</f>
        <v>0</v>
      </c>
      <c r="J207" s="102">
        <f>READ!BG376</f>
        <v>0</v>
      </c>
      <c r="K207" s="102">
        <f>READ!BG429</f>
        <v>0</v>
      </c>
      <c r="L207" s="102">
        <f>READ!BG482</f>
        <v>0</v>
      </c>
      <c r="M207" s="102">
        <f>READ!BG535</f>
        <v>0</v>
      </c>
      <c r="N207" s="102">
        <f>READ!BG588</f>
        <v>0</v>
      </c>
      <c r="O207" s="102">
        <f>READ!BG641</f>
        <v>0</v>
      </c>
      <c r="P207" s="102">
        <f>READ!BG694</f>
        <v>0</v>
      </c>
      <c r="Q207" s="102">
        <f>READ!BG747</f>
        <v>0</v>
      </c>
      <c r="R207" s="102">
        <f>READ!BG800</f>
        <v>0</v>
      </c>
      <c r="S207" s="102">
        <f>READ!BG853</f>
        <v>0</v>
      </c>
      <c r="T207" s="102">
        <f>READ!BG906</f>
        <v>0</v>
      </c>
      <c r="U207" s="102">
        <f>READ!BG959</f>
        <v>0</v>
      </c>
      <c r="V207" s="102">
        <f>READ!BG1012</f>
        <v>0</v>
      </c>
      <c r="W207" s="102">
        <f>READ!BG1065</f>
        <v>0</v>
      </c>
      <c r="X207" s="102">
        <f>READ!BG1118</f>
        <v>0</v>
      </c>
      <c r="Y207" s="102">
        <f>READ!BG1171</f>
        <v>0</v>
      </c>
      <c r="AZ207" t="str">
        <f t="shared" si="358"/>
        <v>Statistics</v>
      </c>
      <c r="BA207" s="43">
        <f t="shared" ref="BA207:BW207" si="519">BA55*BA$2</f>
        <v>0</v>
      </c>
      <c r="BB207" s="43">
        <f t="shared" si="519"/>
        <v>0</v>
      </c>
      <c r="BC207" s="43">
        <f t="shared" si="519"/>
        <v>0</v>
      </c>
      <c r="BD207" s="43">
        <f t="shared" si="519"/>
        <v>0</v>
      </c>
      <c r="BE207" s="43">
        <f t="shared" si="519"/>
        <v>0</v>
      </c>
      <c r="BF207" s="43">
        <f t="shared" si="519"/>
        <v>0</v>
      </c>
      <c r="BG207" s="43">
        <f t="shared" si="519"/>
        <v>0</v>
      </c>
      <c r="BH207" s="43">
        <f t="shared" si="519"/>
        <v>0</v>
      </c>
      <c r="BI207" s="43">
        <f t="shared" si="519"/>
        <v>0</v>
      </c>
      <c r="BJ207" s="43">
        <f t="shared" si="519"/>
        <v>0</v>
      </c>
      <c r="BK207" s="43">
        <f t="shared" si="519"/>
        <v>0</v>
      </c>
      <c r="BL207" s="43">
        <f t="shared" si="519"/>
        <v>0</v>
      </c>
      <c r="BM207" s="43">
        <f t="shared" si="519"/>
        <v>0</v>
      </c>
      <c r="BN207" s="43">
        <f t="shared" si="519"/>
        <v>0</v>
      </c>
      <c r="BO207" s="43">
        <f t="shared" si="519"/>
        <v>0</v>
      </c>
      <c r="BP207" s="43">
        <f t="shared" si="519"/>
        <v>0</v>
      </c>
      <c r="BQ207" s="43">
        <f t="shared" si="519"/>
        <v>0</v>
      </c>
      <c r="BR207" s="43">
        <f t="shared" si="519"/>
        <v>0</v>
      </c>
      <c r="BS207" s="43">
        <f t="shared" si="519"/>
        <v>0</v>
      </c>
      <c r="BT207" s="43">
        <f t="shared" si="519"/>
        <v>0</v>
      </c>
      <c r="BU207" s="43">
        <f t="shared" si="519"/>
        <v>0</v>
      </c>
      <c r="BV207" s="43">
        <f t="shared" si="519"/>
        <v>0</v>
      </c>
      <c r="BW207" s="43">
        <f t="shared" si="519"/>
        <v>0</v>
      </c>
      <c r="BX207" s="482"/>
      <c r="BY207" t="str">
        <f t="shared" si="360"/>
        <v>Statistics</v>
      </c>
      <c r="BZ207" s="43">
        <f t="shared" ref="BZ207:CV207" si="520">BZ55*BZ$2</f>
        <v>0</v>
      </c>
      <c r="CA207" s="43">
        <f t="shared" si="520"/>
        <v>0</v>
      </c>
      <c r="CB207" s="43">
        <f t="shared" si="520"/>
        <v>0</v>
      </c>
      <c r="CC207" s="43">
        <f t="shared" si="520"/>
        <v>0</v>
      </c>
      <c r="CD207" s="43">
        <f t="shared" si="520"/>
        <v>0</v>
      </c>
      <c r="CE207" s="43">
        <f t="shared" si="520"/>
        <v>0</v>
      </c>
      <c r="CF207" s="43">
        <f t="shared" si="520"/>
        <v>0</v>
      </c>
      <c r="CG207" s="43">
        <f t="shared" si="520"/>
        <v>0</v>
      </c>
      <c r="CH207" s="43">
        <f t="shared" si="520"/>
        <v>0</v>
      </c>
      <c r="CI207" s="43">
        <f t="shared" si="520"/>
        <v>0</v>
      </c>
      <c r="CJ207" s="43">
        <f t="shared" si="520"/>
        <v>0</v>
      </c>
      <c r="CK207" s="43">
        <f t="shared" si="520"/>
        <v>0</v>
      </c>
      <c r="CL207" s="43">
        <f t="shared" si="520"/>
        <v>0</v>
      </c>
      <c r="CM207" s="43">
        <f t="shared" si="520"/>
        <v>0</v>
      </c>
      <c r="CN207" s="43">
        <f t="shared" si="520"/>
        <v>0</v>
      </c>
      <c r="CO207" s="43">
        <f t="shared" si="520"/>
        <v>0</v>
      </c>
      <c r="CP207" s="43">
        <f t="shared" si="520"/>
        <v>0</v>
      </c>
      <c r="CQ207" s="43">
        <f t="shared" si="520"/>
        <v>0</v>
      </c>
      <c r="CR207" s="43">
        <f t="shared" si="520"/>
        <v>0</v>
      </c>
      <c r="CS207" s="43">
        <f t="shared" si="520"/>
        <v>0</v>
      </c>
      <c r="CT207" s="43">
        <f t="shared" si="520"/>
        <v>0</v>
      </c>
      <c r="CU207" s="43">
        <f t="shared" si="520"/>
        <v>0</v>
      </c>
      <c r="CV207" s="43">
        <f t="shared" si="520"/>
        <v>0</v>
      </c>
      <c r="CW207" s="482"/>
      <c r="CX207" t="str">
        <f t="shared" si="362"/>
        <v>Statistics</v>
      </c>
      <c r="CY207" s="43">
        <f t="shared" ref="CY207:DU207" si="521">CY55*CY$2</f>
        <v>0</v>
      </c>
      <c r="CZ207" s="43">
        <f t="shared" si="521"/>
        <v>0</v>
      </c>
      <c r="DA207" s="43">
        <f t="shared" si="521"/>
        <v>0</v>
      </c>
      <c r="DB207" s="43">
        <f t="shared" si="521"/>
        <v>0</v>
      </c>
      <c r="DC207" s="43">
        <f t="shared" si="521"/>
        <v>0</v>
      </c>
      <c r="DD207" s="43">
        <f t="shared" si="521"/>
        <v>0</v>
      </c>
      <c r="DE207" s="43">
        <f t="shared" si="521"/>
        <v>0</v>
      </c>
      <c r="DF207" s="43">
        <f t="shared" si="521"/>
        <v>0</v>
      </c>
      <c r="DG207" s="43">
        <f t="shared" si="521"/>
        <v>0</v>
      </c>
      <c r="DH207" s="43">
        <f t="shared" si="521"/>
        <v>0</v>
      </c>
      <c r="DI207" s="43">
        <f t="shared" si="521"/>
        <v>0</v>
      </c>
      <c r="DJ207" s="43">
        <f t="shared" si="521"/>
        <v>0</v>
      </c>
      <c r="DK207" s="43">
        <f t="shared" si="521"/>
        <v>0</v>
      </c>
      <c r="DL207" s="43">
        <f t="shared" si="521"/>
        <v>0</v>
      </c>
      <c r="DM207" s="43">
        <f t="shared" si="521"/>
        <v>0</v>
      </c>
      <c r="DN207" s="43">
        <f t="shared" si="521"/>
        <v>0</v>
      </c>
      <c r="DO207" s="43">
        <f t="shared" si="521"/>
        <v>0</v>
      </c>
      <c r="DP207" s="43">
        <f t="shared" si="521"/>
        <v>0</v>
      </c>
      <c r="DQ207" s="43">
        <f t="shared" si="521"/>
        <v>0</v>
      </c>
      <c r="DR207" s="43">
        <f t="shared" si="521"/>
        <v>0</v>
      </c>
      <c r="DS207" s="43">
        <f t="shared" si="521"/>
        <v>0</v>
      </c>
      <c r="DT207" s="43">
        <f t="shared" si="521"/>
        <v>0</v>
      </c>
      <c r="DU207" s="43">
        <f t="shared" si="521"/>
        <v>0</v>
      </c>
      <c r="DV207" s="482"/>
      <c r="FA207" s="80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1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1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2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3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4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5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B208" t="str">
        <f t="shared" si="470"/>
        <v>Format Challenge</v>
      </c>
      <c r="C208" s="102">
        <f>READ!BH5</f>
        <v>0</v>
      </c>
      <c r="D208" s="102">
        <f>READ!BH58</f>
        <v>0</v>
      </c>
      <c r="E208" s="102">
        <f>READ!BH111</f>
        <v>0</v>
      </c>
      <c r="F208" s="102">
        <f>READ!BH164</f>
        <v>0</v>
      </c>
      <c r="G208" s="102">
        <f>READ!BH217</f>
        <v>0</v>
      </c>
      <c r="H208" s="102">
        <f>READ!BH270</f>
        <v>0</v>
      </c>
      <c r="I208" s="102">
        <f>READ!BH323</f>
        <v>0</v>
      </c>
      <c r="J208" s="102">
        <f>READ!BH376</f>
        <v>0</v>
      </c>
      <c r="K208" s="102">
        <f>READ!BH429</f>
        <v>0</v>
      </c>
      <c r="L208" s="102">
        <f>READ!BH482</f>
        <v>0</v>
      </c>
      <c r="M208" s="102">
        <f>READ!BH535</f>
        <v>0</v>
      </c>
      <c r="N208" s="102">
        <f>READ!BH588</f>
        <v>0</v>
      </c>
      <c r="O208" s="102">
        <f>READ!BH641</f>
        <v>0</v>
      </c>
      <c r="P208" s="102">
        <f>READ!BH694</f>
        <v>0</v>
      </c>
      <c r="Q208" s="102">
        <f>READ!BH747</f>
        <v>0</v>
      </c>
      <c r="R208" s="102">
        <f>READ!BH800</f>
        <v>0</v>
      </c>
      <c r="S208" s="102">
        <f>READ!BH853</f>
        <v>0</v>
      </c>
      <c r="T208" s="102">
        <f>READ!BH906</f>
        <v>0</v>
      </c>
      <c r="U208" s="102">
        <f>READ!BH959</f>
        <v>0</v>
      </c>
      <c r="V208" s="102">
        <f>READ!BH1012</f>
        <v>0</v>
      </c>
      <c r="W208" s="102">
        <f>READ!BH1065</f>
        <v>0</v>
      </c>
      <c r="X208" s="102">
        <f>READ!BH1118</f>
        <v>0</v>
      </c>
      <c r="Y208" s="102">
        <f>READ!BH1171</f>
        <v>0</v>
      </c>
      <c r="AA208" s="42" t="str">
        <f>AA5</f>
        <v>Total Q</v>
      </c>
      <c r="AB208" s="43">
        <f>IF(AB$5&lt;&gt;"",AB$5*AB$2,0)</f>
        <v>0</v>
      </c>
      <c r="AC208" s="43">
        <f t="shared" ref="AC208:AX208" si="522">IF(AC$5&lt;&gt;"",AC$5*AC$2,0)</f>
        <v>0</v>
      </c>
      <c r="AD208" s="43">
        <f t="shared" si="522"/>
        <v>0</v>
      </c>
      <c r="AE208" s="43">
        <f t="shared" si="522"/>
        <v>0</v>
      </c>
      <c r="AF208" s="43">
        <f t="shared" si="522"/>
        <v>0</v>
      </c>
      <c r="AG208" s="43">
        <f t="shared" si="522"/>
        <v>0</v>
      </c>
      <c r="AH208" s="43">
        <f t="shared" si="522"/>
        <v>0</v>
      </c>
      <c r="AI208" s="43">
        <f t="shared" si="522"/>
        <v>0</v>
      </c>
      <c r="AJ208" s="43">
        <f t="shared" si="522"/>
        <v>0</v>
      </c>
      <c r="AK208" s="43">
        <f t="shared" si="522"/>
        <v>0</v>
      </c>
      <c r="AL208" s="43">
        <f t="shared" si="522"/>
        <v>0</v>
      </c>
      <c r="AM208" s="43">
        <f t="shared" si="522"/>
        <v>0</v>
      </c>
      <c r="AN208" s="43">
        <f t="shared" si="522"/>
        <v>0</v>
      </c>
      <c r="AO208" s="43">
        <f t="shared" si="522"/>
        <v>0</v>
      </c>
      <c r="AP208" s="43">
        <f t="shared" si="522"/>
        <v>0</v>
      </c>
      <c r="AQ208" s="43">
        <f t="shared" si="522"/>
        <v>0</v>
      </c>
      <c r="AR208" s="43">
        <f t="shared" si="522"/>
        <v>0</v>
      </c>
      <c r="AS208" s="43">
        <f t="shared" si="522"/>
        <v>0</v>
      </c>
      <c r="AT208" s="43">
        <f t="shared" si="522"/>
        <v>0</v>
      </c>
      <c r="AU208" s="43">
        <f t="shared" si="522"/>
        <v>0</v>
      </c>
      <c r="AV208" s="43">
        <f t="shared" si="522"/>
        <v>0</v>
      </c>
      <c r="AW208" s="43">
        <f t="shared" si="522"/>
        <v>0</v>
      </c>
      <c r="AX208" s="43">
        <f t="shared" si="522"/>
        <v>0</v>
      </c>
      <c r="AZ208" t="str">
        <f t="shared" si="358"/>
        <v>Mean / Med / Mode / Range</v>
      </c>
      <c r="BA208" s="43">
        <f t="shared" ref="BA208:BW208" si="523">BA56*BA$2</f>
        <v>0</v>
      </c>
      <c r="BB208" s="43">
        <f t="shared" si="523"/>
        <v>0</v>
      </c>
      <c r="BC208" s="43">
        <f t="shared" si="523"/>
        <v>0</v>
      </c>
      <c r="BD208" s="43">
        <f t="shared" si="523"/>
        <v>0</v>
      </c>
      <c r="BE208" s="43">
        <f t="shared" si="523"/>
        <v>0</v>
      </c>
      <c r="BF208" s="43">
        <f t="shared" si="523"/>
        <v>0</v>
      </c>
      <c r="BG208" s="43">
        <f t="shared" si="523"/>
        <v>0</v>
      </c>
      <c r="BH208" s="43">
        <f t="shared" si="523"/>
        <v>0</v>
      </c>
      <c r="BI208" s="43">
        <f t="shared" si="523"/>
        <v>0</v>
      </c>
      <c r="BJ208" s="43">
        <f t="shared" si="523"/>
        <v>0</v>
      </c>
      <c r="BK208" s="43">
        <f t="shared" si="523"/>
        <v>0</v>
      </c>
      <c r="BL208" s="43">
        <f t="shared" si="523"/>
        <v>0</v>
      </c>
      <c r="BM208" s="43">
        <f t="shared" si="523"/>
        <v>0</v>
      </c>
      <c r="BN208" s="43">
        <f t="shared" si="523"/>
        <v>0</v>
      </c>
      <c r="BO208" s="43">
        <f t="shared" si="523"/>
        <v>0</v>
      </c>
      <c r="BP208" s="43">
        <f t="shared" si="523"/>
        <v>0</v>
      </c>
      <c r="BQ208" s="43">
        <f t="shared" si="523"/>
        <v>0</v>
      </c>
      <c r="BR208" s="43">
        <f t="shared" si="523"/>
        <v>0</v>
      </c>
      <c r="BS208" s="43">
        <f t="shared" si="523"/>
        <v>0</v>
      </c>
      <c r="BT208" s="43">
        <f t="shared" si="523"/>
        <v>0</v>
      </c>
      <c r="BU208" s="43">
        <f t="shared" si="523"/>
        <v>0</v>
      </c>
      <c r="BV208" s="43">
        <f t="shared" si="523"/>
        <v>0</v>
      </c>
      <c r="BW208" s="43">
        <f t="shared" si="523"/>
        <v>0</v>
      </c>
      <c r="BX208" s="482"/>
      <c r="BY208" t="str">
        <f t="shared" si="360"/>
        <v>Mean / Med / Mode / Range</v>
      </c>
      <c r="BZ208" s="43">
        <f t="shared" ref="BZ208:CV208" si="524">BZ56*BZ$2</f>
        <v>0</v>
      </c>
      <c r="CA208" s="43">
        <f t="shared" si="524"/>
        <v>0</v>
      </c>
      <c r="CB208" s="43">
        <f t="shared" si="524"/>
        <v>0</v>
      </c>
      <c r="CC208" s="43">
        <f t="shared" si="524"/>
        <v>0</v>
      </c>
      <c r="CD208" s="43">
        <f t="shared" si="524"/>
        <v>0</v>
      </c>
      <c r="CE208" s="43">
        <f t="shared" si="524"/>
        <v>0</v>
      </c>
      <c r="CF208" s="43">
        <f t="shared" si="524"/>
        <v>0</v>
      </c>
      <c r="CG208" s="43">
        <f t="shared" si="524"/>
        <v>0</v>
      </c>
      <c r="CH208" s="43">
        <f t="shared" si="524"/>
        <v>0</v>
      </c>
      <c r="CI208" s="43">
        <f t="shared" si="524"/>
        <v>0</v>
      </c>
      <c r="CJ208" s="43">
        <f t="shared" si="524"/>
        <v>0</v>
      </c>
      <c r="CK208" s="43">
        <f t="shared" si="524"/>
        <v>0</v>
      </c>
      <c r="CL208" s="43">
        <f t="shared" si="524"/>
        <v>0</v>
      </c>
      <c r="CM208" s="43">
        <f t="shared" si="524"/>
        <v>0</v>
      </c>
      <c r="CN208" s="43">
        <f t="shared" si="524"/>
        <v>0</v>
      </c>
      <c r="CO208" s="43">
        <f t="shared" si="524"/>
        <v>0</v>
      </c>
      <c r="CP208" s="43">
        <f t="shared" si="524"/>
        <v>0</v>
      </c>
      <c r="CQ208" s="43">
        <f t="shared" si="524"/>
        <v>0</v>
      </c>
      <c r="CR208" s="43">
        <f t="shared" si="524"/>
        <v>0</v>
      </c>
      <c r="CS208" s="43">
        <f t="shared" si="524"/>
        <v>0</v>
      </c>
      <c r="CT208" s="43">
        <f t="shared" si="524"/>
        <v>0</v>
      </c>
      <c r="CU208" s="43">
        <f t="shared" si="524"/>
        <v>0</v>
      </c>
      <c r="CV208" s="43">
        <f t="shared" si="524"/>
        <v>0</v>
      </c>
      <c r="CW208" s="482"/>
      <c r="CX208" t="str">
        <f t="shared" si="362"/>
        <v>Mean / Med / Mode / Range</v>
      </c>
      <c r="CY208" s="43">
        <f t="shared" ref="CY208:DU208" si="525">CY56*CY$2</f>
        <v>0</v>
      </c>
      <c r="CZ208" s="43">
        <f t="shared" si="525"/>
        <v>0</v>
      </c>
      <c r="DA208" s="43">
        <f t="shared" si="525"/>
        <v>0</v>
      </c>
      <c r="DB208" s="43">
        <f t="shared" si="525"/>
        <v>0</v>
      </c>
      <c r="DC208" s="43">
        <f t="shared" si="525"/>
        <v>0</v>
      </c>
      <c r="DD208" s="43">
        <f t="shared" si="525"/>
        <v>0</v>
      </c>
      <c r="DE208" s="43">
        <f t="shared" si="525"/>
        <v>0</v>
      </c>
      <c r="DF208" s="43">
        <f t="shared" si="525"/>
        <v>0</v>
      </c>
      <c r="DG208" s="43">
        <f t="shared" si="525"/>
        <v>0</v>
      </c>
      <c r="DH208" s="43">
        <f t="shared" si="525"/>
        <v>0</v>
      </c>
      <c r="DI208" s="43">
        <f t="shared" si="525"/>
        <v>0</v>
      </c>
      <c r="DJ208" s="43">
        <f t="shared" si="525"/>
        <v>0</v>
      </c>
      <c r="DK208" s="43">
        <f t="shared" si="525"/>
        <v>0</v>
      </c>
      <c r="DL208" s="43">
        <f t="shared" si="525"/>
        <v>0</v>
      </c>
      <c r="DM208" s="43">
        <f t="shared" si="525"/>
        <v>0</v>
      </c>
      <c r="DN208" s="43">
        <f t="shared" si="525"/>
        <v>0</v>
      </c>
      <c r="DO208" s="43">
        <f t="shared" si="525"/>
        <v>0</v>
      </c>
      <c r="DP208" s="43">
        <f t="shared" si="525"/>
        <v>0</v>
      </c>
      <c r="DQ208" s="43">
        <f t="shared" si="525"/>
        <v>0</v>
      </c>
      <c r="DR208" s="43">
        <f t="shared" si="525"/>
        <v>0</v>
      </c>
      <c r="DS208" s="43">
        <f t="shared" si="525"/>
        <v>0</v>
      </c>
      <c r="DT208" s="43">
        <f t="shared" si="525"/>
        <v>0</v>
      </c>
      <c r="DU208" s="43">
        <f t="shared" si="525"/>
        <v>0</v>
      </c>
      <c r="DV208" s="482"/>
    </row>
    <row r="209" spans="2:126" x14ac:dyDescent="0.45">
      <c r="B209" t="str">
        <f t="shared" si="470"/>
        <v>Followup</v>
      </c>
      <c r="C209" s="102">
        <f>READ!BI5</f>
        <v>0</v>
      </c>
      <c r="D209" s="102">
        <f>READ!BI58</f>
        <v>0</v>
      </c>
      <c r="E209" s="102">
        <f>READ!BI111</f>
        <v>0</v>
      </c>
      <c r="F209" s="102">
        <f>READ!BI164</f>
        <v>0</v>
      </c>
      <c r="G209" s="102">
        <f>READ!BI217</f>
        <v>0</v>
      </c>
      <c r="H209" s="102">
        <f>READ!BI270</f>
        <v>0</v>
      </c>
      <c r="I209" s="102">
        <f>READ!BI323</f>
        <v>0</v>
      </c>
      <c r="J209" s="102">
        <f>READ!BI376</f>
        <v>0</v>
      </c>
      <c r="K209" s="102">
        <f>READ!BI429</f>
        <v>0</v>
      </c>
      <c r="L209" s="102">
        <f>READ!BI482</f>
        <v>0</v>
      </c>
      <c r="M209" s="102">
        <f>READ!BI535</f>
        <v>0</v>
      </c>
      <c r="N209" s="102">
        <f>READ!BI588</f>
        <v>0</v>
      </c>
      <c r="O209" s="102">
        <f>READ!BI641</f>
        <v>0</v>
      </c>
      <c r="P209" s="102">
        <f>READ!BI694</f>
        <v>0</v>
      </c>
      <c r="Q209" s="102">
        <f>READ!BI747</f>
        <v>0</v>
      </c>
      <c r="R209" s="102">
        <f>READ!BI800</f>
        <v>0</v>
      </c>
      <c r="S209" s="102">
        <f>READ!BI853</f>
        <v>0</v>
      </c>
      <c r="T209" s="102">
        <f>READ!BI906</f>
        <v>0</v>
      </c>
      <c r="U209" s="102">
        <f>READ!BI959</f>
        <v>0</v>
      </c>
      <c r="V209" s="102">
        <f>READ!BI1012</f>
        <v>0</v>
      </c>
      <c r="W209" s="102">
        <f>READ!BI1065</f>
        <v>0</v>
      </c>
      <c r="X209" s="102">
        <f>READ!BI1118</f>
        <v>0</v>
      </c>
      <c r="Y209" s="102">
        <f>READ!BI1171</f>
        <v>0</v>
      </c>
      <c r="AA209" s="42" t="str">
        <f>AA6</f>
        <v>Missed Q</v>
      </c>
      <c r="AB209" s="43">
        <f t="shared" ref="AB209:AX209" si="526">IF(AB$6&lt;&gt;"",AB$6*AB$2,0)</f>
        <v>0</v>
      </c>
      <c r="AC209" s="43">
        <f t="shared" si="526"/>
        <v>0</v>
      </c>
      <c r="AD209" s="43">
        <f t="shared" si="526"/>
        <v>0</v>
      </c>
      <c r="AE209" s="43">
        <f t="shared" si="526"/>
        <v>0</v>
      </c>
      <c r="AF209" s="43">
        <f t="shared" si="526"/>
        <v>0</v>
      </c>
      <c r="AG209" s="43">
        <f t="shared" si="526"/>
        <v>0</v>
      </c>
      <c r="AH209" s="43">
        <f t="shared" si="526"/>
        <v>0</v>
      </c>
      <c r="AI209" s="43">
        <f t="shared" si="526"/>
        <v>0</v>
      </c>
      <c r="AJ209" s="43">
        <f t="shared" si="526"/>
        <v>0</v>
      </c>
      <c r="AK209" s="43">
        <f t="shared" si="526"/>
        <v>0</v>
      </c>
      <c r="AL209" s="43">
        <f t="shared" si="526"/>
        <v>0</v>
      </c>
      <c r="AM209" s="43">
        <f t="shared" si="526"/>
        <v>0</v>
      </c>
      <c r="AN209" s="43">
        <f t="shared" si="526"/>
        <v>0</v>
      </c>
      <c r="AO209" s="43">
        <f t="shared" si="526"/>
        <v>0</v>
      </c>
      <c r="AP209" s="43">
        <f t="shared" si="526"/>
        <v>0</v>
      </c>
      <c r="AQ209" s="43">
        <f t="shared" si="526"/>
        <v>0</v>
      </c>
      <c r="AR209" s="43">
        <f t="shared" si="526"/>
        <v>0</v>
      </c>
      <c r="AS209" s="43">
        <f t="shared" si="526"/>
        <v>0</v>
      </c>
      <c r="AT209" s="43">
        <f t="shared" si="526"/>
        <v>0</v>
      </c>
      <c r="AU209" s="43">
        <f t="shared" si="526"/>
        <v>0</v>
      </c>
      <c r="AV209" s="43">
        <f t="shared" si="526"/>
        <v>0</v>
      </c>
      <c r="AW209" s="43">
        <f t="shared" si="526"/>
        <v>0</v>
      </c>
      <c r="AX209" s="43">
        <f t="shared" si="526"/>
        <v>0</v>
      </c>
      <c r="AZ209" t="str">
        <f t="shared" si="358"/>
        <v>Probability</v>
      </c>
      <c r="BA209" s="43">
        <f t="shared" ref="BA209:BW209" si="527">BA57*BA$2</f>
        <v>0</v>
      </c>
      <c r="BB209" s="43">
        <f t="shared" si="527"/>
        <v>0</v>
      </c>
      <c r="BC209" s="43">
        <f t="shared" si="527"/>
        <v>0</v>
      </c>
      <c r="BD209" s="43">
        <f t="shared" si="527"/>
        <v>0</v>
      </c>
      <c r="BE209" s="43">
        <f t="shared" si="527"/>
        <v>0</v>
      </c>
      <c r="BF209" s="43">
        <f t="shared" si="527"/>
        <v>0</v>
      </c>
      <c r="BG209" s="43">
        <f t="shared" si="527"/>
        <v>0</v>
      </c>
      <c r="BH209" s="43">
        <f t="shared" si="527"/>
        <v>0</v>
      </c>
      <c r="BI209" s="43">
        <f t="shared" si="527"/>
        <v>0</v>
      </c>
      <c r="BJ209" s="43">
        <f t="shared" si="527"/>
        <v>0</v>
      </c>
      <c r="BK209" s="43">
        <f t="shared" si="527"/>
        <v>0</v>
      </c>
      <c r="BL209" s="43">
        <f t="shared" si="527"/>
        <v>0</v>
      </c>
      <c r="BM209" s="43">
        <f t="shared" si="527"/>
        <v>0</v>
      </c>
      <c r="BN209" s="43">
        <f t="shared" si="527"/>
        <v>0</v>
      </c>
      <c r="BO209" s="43">
        <f t="shared" si="527"/>
        <v>0</v>
      </c>
      <c r="BP209" s="43">
        <f t="shared" si="527"/>
        <v>0</v>
      </c>
      <c r="BQ209" s="43">
        <f t="shared" si="527"/>
        <v>0</v>
      </c>
      <c r="BR209" s="43">
        <f t="shared" si="527"/>
        <v>0</v>
      </c>
      <c r="BS209" s="43">
        <f t="shared" si="527"/>
        <v>0</v>
      </c>
      <c r="BT209" s="43">
        <f t="shared" si="527"/>
        <v>0</v>
      </c>
      <c r="BU209" s="43">
        <f t="shared" si="527"/>
        <v>0</v>
      </c>
      <c r="BV209" s="43">
        <f t="shared" si="527"/>
        <v>0</v>
      </c>
      <c r="BW209" s="43">
        <f t="shared" si="527"/>
        <v>0</v>
      </c>
      <c r="BX209" s="482"/>
      <c r="BY209" t="str">
        <f t="shared" si="360"/>
        <v>Probability</v>
      </c>
      <c r="BZ209" s="43">
        <f t="shared" ref="BZ209:CV209" si="528">BZ57*BZ$2</f>
        <v>0</v>
      </c>
      <c r="CA209" s="43">
        <f t="shared" si="528"/>
        <v>0</v>
      </c>
      <c r="CB209" s="43">
        <f t="shared" si="528"/>
        <v>0</v>
      </c>
      <c r="CC209" s="43">
        <f t="shared" si="528"/>
        <v>0</v>
      </c>
      <c r="CD209" s="43">
        <f t="shared" si="528"/>
        <v>0</v>
      </c>
      <c r="CE209" s="43">
        <f t="shared" si="528"/>
        <v>0</v>
      </c>
      <c r="CF209" s="43">
        <f t="shared" si="528"/>
        <v>0</v>
      </c>
      <c r="CG209" s="43">
        <f t="shared" si="528"/>
        <v>0</v>
      </c>
      <c r="CH209" s="43">
        <f t="shared" si="528"/>
        <v>0</v>
      </c>
      <c r="CI209" s="43">
        <f t="shared" si="528"/>
        <v>0</v>
      </c>
      <c r="CJ209" s="43">
        <f t="shared" si="528"/>
        <v>0</v>
      </c>
      <c r="CK209" s="43">
        <f t="shared" si="528"/>
        <v>0</v>
      </c>
      <c r="CL209" s="43">
        <f t="shared" si="528"/>
        <v>0</v>
      </c>
      <c r="CM209" s="43">
        <f t="shared" si="528"/>
        <v>0</v>
      </c>
      <c r="CN209" s="43">
        <f t="shared" si="528"/>
        <v>0</v>
      </c>
      <c r="CO209" s="43">
        <f t="shared" si="528"/>
        <v>0</v>
      </c>
      <c r="CP209" s="43">
        <f t="shared" si="528"/>
        <v>0</v>
      </c>
      <c r="CQ209" s="43">
        <f t="shared" si="528"/>
        <v>0</v>
      </c>
      <c r="CR209" s="43">
        <f t="shared" si="528"/>
        <v>0</v>
      </c>
      <c r="CS209" s="43">
        <f t="shared" si="528"/>
        <v>0</v>
      </c>
      <c r="CT209" s="43">
        <f t="shared" si="528"/>
        <v>0</v>
      </c>
      <c r="CU209" s="43">
        <f t="shared" si="528"/>
        <v>0</v>
      </c>
      <c r="CV209" s="43">
        <f t="shared" si="528"/>
        <v>0</v>
      </c>
      <c r="CW209" s="482"/>
      <c r="CX209" t="str">
        <f t="shared" si="362"/>
        <v>Probability</v>
      </c>
      <c r="CY209" s="43">
        <f t="shared" ref="CY209:DU209" si="529">CY57*CY$2</f>
        <v>0</v>
      </c>
      <c r="CZ209" s="43">
        <f t="shared" si="529"/>
        <v>0</v>
      </c>
      <c r="DA209" s="43">
        <f t="shared" si="529"/>
        <v>0</v>
      </c>
      <c r="DB209" s="43">
        <f t="shared" si="529"/>
        <v>0</v>
      </c>
      <c r="DC209" s="43">
        <f t="shared" si="529"/>
        <v>0</v>
      </c>
      <c r="DD209" s="43">
        <f t="shared" si="529"/>
        <v>0</v>
      </c>
      <c r="DE209" s="43">
        <f t="shared" si="529"/>
        <v>0</v>
      </c>
      <c r="DF209" s="43">
        <f t="shared" si="529"/>
        <v>0</v>
      </c>
      <c r="DG209" s="43">
        <f t="shared" si="529"/>
        <v>0</v>
      </c>
      <c r="DH209" s="43">
        <f t="shared" si="529"/>
        <v>0</v>
      </c>
      <c r="DI209" s="43">
        <f t="shared" si="529"/>
        <v>0</v>
      </c>
      <c r="DJ209" s="43">
        <f t="shared" si="529"/>
        <v>0</v>
      </c>
      <c r="DK209" s="43">
        <f t="shared" si="529"/>
        <v>0</v>
      </c>
      <c r="DL209" s="43">
        <f t="shared" si="529"/>
        <v>0</v>
      </c>
      <c r="DM209" s="43">
        <f t="shared" si="529"/>
        <v>0</v>
      </c>
      <c r="DN209" s="43">
        <f t="shared" si="529"/>
        <v>0</v>
      </c>
      <c r="DO209" s="43">
        <f t="shared" si="529"/>
        <v>0</v>
      </c>
      <c r="DP209" s="43">
        <f t="shared" si="529"/>
        <v>0</v>
      </c>
      <c r="DQ209" s="43">
        <f t="shared" si="529"/>
        <v>0</v>
      </c>
      <c r="DR209" s="43">
        <f t="shared" si="529"/>
        <v>0</v>
      </c>
      <c r="DS209" s="43">
        <f t="shared" si="529"/>
        <v>0</v>
      </c>
      <c r="DT209" s="43">
        <f t="shared" si="529"/>
        <v>0</v>
      </c>
      <c r="DU209" s="43">
        <f t="shared" si="529"/>
        <v>0</v>
      </c>
      <c r="DV209" s="482"/>
    </row>
    <row r="210" spans="2:126" x14ac:dyDescent="0.45">
      <c r="B210" t="str">
        <f t="shared" si="470"/>
        <v>Pre-Followup</v>
      </c>
      <c r="C210" s="102">
        <f>READ!BJ5</f>
        <v>0</v>
      </c>
      <c r="D210" s="102">
        <f>READ!BJ58</f>
        <v>0</v>
      </c>
      <c r="E210" s="102">
        <f>READ!BJ111</f>
        <v>0</v>
      </c>
      <c r="F210" s="102">
        <f>READ!BJ164</f>
        <v>0</v>
      </c>
      <c r="G210" s="102">
        <f>READ!BJ217</f>
        <v>0</v>
      </c>
      <c r="H210" s="102">
        <f>READ!BJ270</f>
        <v>0</v>
      </c>
      <c r="I210" s="102">
        <f>READ!BJ323</f>
        <v>0</v>
      </c>
      <c r="J210" s="102">
        <f>READ!BJ376</f>
        <v>0</v>
      </c>
      <c r="K210" s="102">
        <f>READ!BJ429</f>
        <v>0</v>
      </c>
      <c r="L210" s="102">
        <f>READ!BJ482</f>
        <v>0</v>
      </c>
      <c r="M210" s="102">
        <f>READ!BJ535</f>
        <v>0</v>
      </c>
      <c r="N210" s="102">
        <f>READ!BJ588</f>
        <v>0</v>
      </c>
      <c r="O210" s="102">
        <f>READ!BJ641</f>
        <v>0</v>
      </c>
      <c r="P210" s="102">
        <f>READ!BJ694</f>
        <v>0</v>
      </c>
      <c r="Q210" s="102">
        <f>READ!BJ747</f>
        <v>0</v>
      </c>
      <c r="R210" s="102">
        <f>READ!BJ800</f>
        <v>0</v>
      </c>
      <c r="S210" s="102">
        <f>READ!BJ853</f>
        <v>0</v>
      </c>
      <c r="T210" s="102">
        <f>READ!BJ906</f>
        <v>0</v>
      </c>
      <c r="U210" s="102">
        <f>READ!BJ959</f>
        <v>0</v>
      </c>
      <c r="V210" s="102">
        <f>READ!BJ1012</f>
        <v>0</v>
      </c>
      <c r="W210" s="102">
        <f>READ!BJ1065</f>
        <v>0</v>
      </c>
      <c r="X210" s="102">
        <f>READ!BJ1118</f>
        <v>0</v>
      </c>
      <c r="Y210" s="102">
        <f>READ!BJ1171</f>
        <v>0</v>
      </c>
      <c r="AA210" s="42" t="str">
        <f>AA7</f>
        <v>Correct Q</v>
      </c>
      <c r="AB210" s="43">
        <f t="shared" ref="AB210:AX210" si="530">IF(AB$7&lt;&gt;"",AB$7*AB$2,0)</f>
        <v>0</v>
      </c>
      <c r="AC210" s="43">
        <f t="shared" si="530"/>
        <v>0</v>
      </c>
      <c r="AD210" s="43">
        <f t="shared" si="530"/>
        <v>0</v>
      </c>
      <c r="AE210" s="43">
        <f t="shared" si="530"/>
        <v>0</v>
      </c>
      <c r="AF210" s="43">
        <f t="shared" si="530"/>
        <v>0</v>
      </c>
      <c r="AG210" s="43">
        <f t="shared" si="530"/>
        <v>0</v>
      </c>
      <c r="AH210" s="43">
        <f t="shared" si="530"/>
        <v>0</v>
      </c>
      <c r="AI210" s="43">
        <f t="shared" si="530"/>
        <v>0</v>
      </c>
      <c r="AJ210" s="43">
        <f t="shared" si="530"/>
        <v>0</v>
      </c>
      <c r="AK210" s="43">
        <f t="shared" si="530"/>
        <v>0</v>
      </c>
      <c r="AL210" s="43">
        <f t="shared" si="530"/>
        <v>0</v>
      </c>
      <c r="AM210" s="43">
        <f t="shared" si="530"/>
        <v>0</v>
      </c>
      <c r="AN210" s="43">
        <f t="shared" si="530"/>
        <v>0</v>
      </c>
      <c r="AO210" s="43">
        <f t="shared" si="530"/>
        <v>0</v>
      </c>
      <c r="AP210" s="43">
        <f t="shared" si="530"/>
        <v>0</v>
      </c>
      <c r="AQ210" s="43">
        <f t="shared" si="530"/>
        <v>0</v>
      </c>
      <c r="AR210" s="43">
        <f t="shared" si="530"/>
        <v>0</v>
      </c>
      <c r="AS210" s="43">
        <f t="shared" si="530"/>
        <v>0</v>
      </c>
      <c r="AT210" s="43">
        <f t="shared" si="530"/>
        <v>0</v>
      </c>
      <c r="AU210" s="43">
        <f t="shared" si="530"/>
        <v>0</v>
      </c>
      <c r="AV210" s="43">
        <f t="shared" si="530"/>
        <v>0</v>
      </c>
      <c r="AW210" s="43">
        <f t="shared" si="530"/>
        <v>0</v>
      </c>
      <c r="AX210" s="43">
        <f t="shared" si="530"/>
        <v>0</v>
      </c>
      <c r="AZ210" t="str">
        <f t="shared" si="358"/>
        <v>Permutations</v>
      </c>
      <c r="BA210" s="43">
        <f t="shared" ref="BA210:BW210" si="531">BA58*BA$2</f>
        <v>0</v>
      </c>
      <c r="BB210" s="43">
        <f t="shared" si="531"/>
        <v>0</v>
      </c>
      <c r="BC210" s="43">
        <f t="shared" si="531"/>
        <v>0</v>
      </c>
      <c r="BD210" s="43">
        <f t="shared" si="531"/>
        <v>0</v>
      </c>
      <c r="BE210" s="43">
        <f t="shared" si="531"/>
        <v>0</v>
      </c>
      <c r="BF210" s="43">
        <f t="shared" si="531"/>
        <v>0</v>
      </c>
      <c r="BG210" s="43">
        <f t="shared" si="531"/>
        <v>0</v>
      </c>
      <c r="BH210" s="43">
        <f t="shared" si="531"/>
        <v>0</v>
      </c>
      <c r="BI210" s="43">
        <f t="shared" si="531"/>
        <v>0</v>
      </c>
      <c r="BJ210" s="43">
        <f t="shared" si="531"/>
        <v>0</v>
      </c>
      <c r="BK210" s="43">
        <f t="shared" si="531"/>
        <v>0</v>
      </c>
      <c r="BL210" s="43">
        <f t="shared" si="531"/>
        <v>0</v>
      </c>
      <c r="BM210" s="43">
        <f t="shared" si="531"/>
        <v>0</v>
      </c>
      <c r="BN210" s="43">
        <f t="shared" si="531"/>
        <v>0</v>
      </c>
      <c r="BO210" s="43">
        <f t="shared" si="531"/>
        <v>0</v>
      </c>
      <c r="BP210" s="43">
        <f t="shared" si="531"/>
        <v>0</v>
      </c>
      <c r="BQ210" s="43">
        <f t="shared" si="531"/>
        <v>0</v>
      </c>
      <c r="BR210" s="43">
        <f t="shared" si="531"/>
        <v>0</v>
      </c>
      <c r="BS210" s="43">
        <f t="shared" si="531"/>
        <v>0</v>
      </c>
      <c r="BT210" s="43">
        <f t="shared" si="531"/>
        <v>0</v>
      </c>
      <c r="BU210" s="43">
        <f t="shared" si="531"/>
        <v>0</v>
      </c>
      <c r="BV210" s="43">
        <f t="shared" si="531"/>
        <v>0</v>
      </c>
      <c r="BW210" s="43">
        <f t="shared" si="531"/>
        <v>0</v>
      </c>
      <c r="BX210" s="482"/>
      <c r="BY210" t="str">
        <f t="shared" si="360"/>
        <v>Permutations</v>
      </c>
      <c r="BZ210" s="43">
        <f t="shared" ref="BZ210:CV210" si="532">BZ58*BZ$2</f>
        <v>0</v>
      </c>
      <c r="CA210" s="43">
        <f t="shared" si="532"/>
        <v>0</v>
      </c>
      <c r="CB210" s="43">
        <f t="shared" si="532"/>
        <v>0</v>
      </c>
      <c r="CC210" s="43">
        <f t="shared" si="532"/>
        <v>0</v>
      </c>
      <c r="CD210" s="43">
        <f t="shared" si="532"/>
        <v>0</v>
      </c>
      <c r="CE210" s="43">
        <f t="shared" si="532"/>
        <v>0</v>
      </c>
      <c r="CF210" s="43">
        <f t="shared" si="532"/>
        <v>0</v>
      </c>
      <c r="CG210" s="43">
        <f t="shared" si="532"/>
        <v>0</v>
      </c>
      <c r="CH210" s="43">
        <f t="shared" si="532"/>
        <v>0</v>
      </c>
      <c r="CI210" s="43">
        <f t="shared" si="532"/>
        <v>0</v>
      </c>
      <c r="CJ210" s="43">
        <f t="shared" si="532"/>
        <v>0</v>
      </c>
      <c r="CK210" s="43">
        <f t="shared" si="532"/>
        <v>0</v>
      </c>
      <c r="CL210" s="43">
        <f t="shared" si="532"/>
        <v>0</v>
      </c>
      <c r="CM210" s="43">
        <f t="shared" si="532"/>
        <v>0</v>
      </c>
      <c r="CN210" s="43">
        <f t="shared" si="532"/>
        <v>0</v>
      </c>
      <c r="CO210" s="43">
        <f t="shared" si="532"/>
        <v>0</v>
      </c>
      <c r="CP210" s="43">
        <f t="shared" si="532"/>
        <v>0</v>
      </c>
      <c r="CQ210" s="43">
        <f t="shared" si="532"/>
        <v>0</v>
      </c>
      <c r="CR210" s="43">
        <f t="shared" si="532"/>
        <v>0</v>
      </c>
      <c r="CS210" s="43">
        <f t="shared" si="532"/>
        <v>0</v>
      </c>
      <c r="CT210" s="43">
        <f t="shared" si="532"/>
        <v>0</v>
      </c>
      <c r="CU210" s="43">
        <f t="shared" si="532"/>
        <v>0</v>
      </c>
      <c r="CV210" s="43">
        <f t="shared" si="532"/>
        <v>0</v>
      </c>
      <c r="CW210" s="482"/>
      <c r="CX210" t="str">
        <f t="shared" si="362"/>
        <v>Permutations</v>
      </c>
      <c r="CY210" s="43">
        <f t="shared" ref="CY210:DU210" si="533">CY58*CY$2</f>
        <v>0</v>
      </c>
      <c r="CZ210" s="43">
        <f t="shared" si="533"/>
        <v>0</v>
      </c>
      <c r="DA210" s="43">
        <f t="shared" si="533"/>
        <v>0</v>
      </c>
      <c r="DB210" s="43">
        <f t="shared" si="533"/>
        <v>0</v>
      </c>
      <c r="DC210" s="43">
        <f t="shared" si="533"/>
        <v>0</v>
      </c>
      <c r="DD210" s="43">
        <f t="shared" si="533"/>
        <v>0</v>
      </c>
      <c r="DE210" s="43">
        <f t="shared" si="533"/>
        <v>0</v>
      </c>
      <c r="DF210" s="43">
        <f t="shared" si="533"/>
        <v>0</v>
      </c>
      <c r="DG210" s="43">
        <f t="shared" si="533"/>
        <v>0</v>
      </c>
      <c r="DH210" s="43">
        <f t="shared" si="533"/>
        <v>0</v>
      </c>
      <c r="DI210" s="43">
        <f t="shared" si="533"/>
        <v>0</v>
      </c>
      <c r="DJ210" s="43">
        <f t="shared" si="533"/>
        <v>0</v>
      </c>
      <c r="DK210" s="43">
        <f t="shared" si="533"/>
        <v>0</v>
      </c>
      <c r="DL210" s="43">
        <f t="shared" si="533"/>
        <v>0</v>
      </c>
      <c r="DM210" s="43">
        <f t="shared" si="533"/>
        <v>0</v>
      </c>
      <c r="DN210" s="43">
        <f t="shared" si="533"/>
        <v>0</v>
      </c>
      <c r="DO210" s="43">
        <f t="shared" si="533"/>
        <v>0</v>
      </c>
      <c r="DP210" s="43">
        <f t="shared" si="533"/>
        <v>0</v>
      </c>
      <c r="DQ210" s="43">
        <f t="shared" si="533"/>
        <v>0</v>
      </c>
      <c r="DR210" s="43">
        <f t="shared" si="533"/>
        <v>0</v>
      </c>
      <c r="DS210" s="43">
        <f t="shared" si="533"/>
        <v>0</v>
      </c>
      <c r="DT210" s="43">
        <f t="shared" si="533"/>
        <v>0</v>
      </c>
      <c r="DU210" s="43">
        <f t="shared" si="533"/>
        <v>0</v>
      </c>
    </row>
    <row r="211" spans="2:126" ht="15.75" customHeight="1" x14ac:dyDescent="0.45">
      <c r="B211" t="str">
        <f t="shared" si="470"/>
        <v>Flipped Questions</v>
      </c>
      <c r="C211" s="102">
        <f>READ!BK5</f>
        <v>0</v>
      </c>
      <c r="D211" s="102">
        <f>READ!BK58</f>
        <v>0</v>
      </c>
      <c r="E211" s="102">
        <f>READ!BK111</f>
        <v>0</v>
      </c>
      <c r="F211" s="102">
        <f>READ!BK164</f>
        <v>0</v>
      </c>
      <c r="G211" s="102">
        <f>READ!BK217</f>
        <v>0</v>
      </c>
      <c r="H211" s="102">
        <f>READ!BK270</f>
        <v>0</v>
      </c>
      <c r="I211" s="102">
        <f>READ!BK323</f>
        <v>0</v>
      </c>
      <c r="J211" s="102">
        <f>READ!BK376</f>
        <v>0</v>
      </c>
      <c r="K211" s="102">
        <f>READ!BK429</f>
        <v>0</v>
      </c>
      <c r="L211" s="102">
        <f>READ!BK482</f>
        <v>0</v>
      </c>
      <c r="M211" s="102">
        <f>READ!BK535</f>
        <v>0</v>
      </c>
      <c r="N211" s="102">
        <f>READ!BK588</f>
        <v>0</v>
      </c>
      <c r="O211" s="102">
        <f>READ!BK641</f>
        <v>0</v>
      </c>
      <c r="P211" s="102">
        <f>READ!BK694</f>
        <v>0</v>
      </c>
      <c r="Q211" s="102">
        <f>READ!BK747</f>
        <v>0</v>
      </c>
      <c r="R211" s="102">
        <f>READ!BK800</f>
        <v>0</v>
      </c>
      <c r="S211" s="102">
        <f>READ!BK853</f>
        <v>0</v>
      </c>
      <c r="T211" s="102">
        <f>READ!BK906</f>
        <v>0</v>
      </c>
      <c r="U211" s="102">
        <f>READ!BK959</f>
        <v>0</v>
      </c>
      <c r="V211" s="102">
        <f>READ!BK1012</f>
        <v>0</v>
      </c>
      <c r="W211" s="102">
        <f>READ!BK1065</f>
        <v>0</v>
      </c>
      <c r="X211" s="102">
        <f>READ!BK1118</f>
        <v>0</v>
      </c>
      <c r="Y211" s="102">
        <f>READ!BK1171</f>
        <v>0</v>
      </c>
      <c r="AA211" s="42" t="str">
        <f>AA8</f>
        <v>Ommitted Q</v>
      </c>
      <c r="AB211" s="43">
        <f t="shared" ref="AB211:AX211" si="534">IF(AB$8&lt;&gt;"",AB$8*AB$2,0)</f>
        <v>0</v>
      </c>
      <c r="AC211" s="43">
        <f t="shared" si="534"/>
        <v>0</v>
      </c>
      <c r="AD211" s="43">
        <f t="shared" si="534"/>
        <v>0</v>
      </c>
      <c r="AE211" s="43">
        <f t="shared" si="534"/>
        <v>0</v>
      </c>
      <c r="AF211" s="43">
        <f t="shared" si="534"/>
        <v>0</v>
      </c>
      <c r="AG211" s="43">
        <f t="shared" si="534"/>
        <v>0</v>
      </c>
      <c r="AH211" s="43">
        <f t="shared" si="534"/>
        <v>0</v>
      </c>
      <c r="AI211" s="43">
        <f t="shared" si="534"/>
        <v>0</v>
      </c>
      <c r="AJ211" s="43">
        <f t="shared" si="534"/>
        <v>0</v>
      </c>
      <c r="AK211" s="43">
        <f t="shared" si="534"/>
        <v>0</v>
      </c>
      <c r="AL211" s="43">
        <f t="shared" si="534"/>
        <v>0</v>
      </c>
      <c r="AM211" s="43">
        <f t="shared" si="534"/>
        <v>0</v>
      </c>
      <c r="AN211" s="43">
        <f t="shared" si="534"/>
        <v>0</v>
      </c>
      <c r="AO211" s="43">
        <f t="shared" si="534"/>
        <v>0</v>
      </c>
      <c r="AP211" s="43">
        <f t="shared" si="534"/>
        <v>0</v>
      </c>
      <c r="AQ211" s="43">
        <f t="shared" si="534"/>
        <v>0</v>
      </c>
      <c r="AR211" s="43">
        <f t="shared" si="534"/>
        <v>0</v>
      </c>
      <c r="AS211" s="43">
        <f t="shared" si="534"/>
        <v>0</v>
      </c>
      <c r="AT211" s="43">
        <f t="shared" si="534"/>
        <v>0</v>
      </c>
      <c r="AU211" s="43">
        <f t="shared" si="534"/>
        <v>0</v>
      </c>
      <c r="AV211" s="43">
        <f t="shared" si="534"/>
        <v>0</v>
      </c>
      <c r="AW211" s="43">
        <f t="shared" si="534"/>
        <v>0</v>
      </c>
      <c r="AX211" s="43">
        <f t="shared" si="534"/>
        <v>0</v>
      </c>
      <c r="AZ211" t="str">
        <f t="shared" si="358"/>
        <v>Logic</v>
      </c>
      <c r="BA211" s="43">
        <f t="shared" ref="BA211:BW211" si="535">BA59*BA$2</f>
        <v>0</v>
      </c>
      <c r="BB211" s="43">
        <f t="shared" si="535"/>
        <v>0</v>
      </c>
      <c r="BC211" s="43">
        <f t="shared" si="535"/>
        <v>0</v>
      </c>
      <c r="BD211" s="43">
        <f t="shared" si="535"/>
        <v>0</v>
      </c>
      <c r="BE211" s="43">
        <f t="shared" si="535"/>
        <v>0</v>
      </c>
      <c r="BF211" s="43">
        <f t="shared" si="535"/>
        <v>0</v>
      </c>
      <c r="BG211" s="43">
        <f t="shared" si="535"/>
        <v>0</v>
      </c>
      <c r="BH211" s="43">
        <f t="shared" si="535"/>
        <v>0</v>
      </c>
      <c r="BI211" s="43">
        <f t="shared" si="535"/>
        <v>0</v>
      </c>
      <c r="BJ211" s="43">
        <f t="shared" si="535"/>
        <v>0</v>
      </c>
      <c r="BK211" s="43">
        <f t="shared" si="535"/>
        <v>0</v>
      </c>
      <c r="BL211" s="43">
        <f t="shared" si="535"/>
        <v>0</v>
      </c>
      <c r="BM211" s="43">
        <f t="shared" si="535"/>
        <v>0</v>
      </c>
      <c r="BN211" s="43">
        <f t="shared" si="535"/>
        <v>0</v>
      </c>
      <c r="BO211" s="43">
        <f t="shared" si="535"/>
        <v>0</v>
      </c>
      <c r="BP211" s="43">
        <f t="shared" si="535"/>
        <v>0</v>
      </c>
      <c r="BQ211" s="43">
        <f t="shared" si="535"/>
        <v>0</v>
      </c>
      <c r="BR211" s="43">
        <f t="shared" si="535"/>
        <v>0</v>
      </c>
      <c r="BS211" s="43">
        <f t="shared" si="535"/>
        <v>0</v>
      </c>
      <c r="BT211" s="43">
        <f t="shared" si="535"/>
        <v>0</v>
      </c>
      <c r="BU211" s="43">
        <f t="shared" si="535"/>
        <v>0</v>
      </c>
      <c r="BV211" s="43">
        <f t="shared" si="535"/>
        <v>0</v>
      </c>
      <c r="BW211" s="43">
        <f t="shared" si="535"/>
        <v>0</v>
      </c>
      <c r="BX211" s="482"/>
      <c r="BY211" t="str">
        <f t="shared" si="360"/>
        <v>Logic</v>
      </c>
      <c r="BZ211" s="43">
        <f t="shared" ref="BZ211:CV211" si="536">BZ59*BZ$2</f>
        <v>0</v>
      </c>
      <c r="CA211" s="43">
        <f t="shared" si="536"/>
        <v>0</v>
      </c>
      <c r="CB211" s="43">
        <f t="shared" si="536"/>
        <v>0</v>
      </c>
      <c r="CC211" s="43">
        <f t="shared" si="536"/>
        <v>0</v>
      </c>
      <c r="CD211" s="43">
        <f t="shared" si="536"/>
        <v>0</v>
      </c>
      <c r="CE211" s="43">
        <f t="shared" si="536"/>
        <v>0</v>
      </c>
      <c r="CF211" s="43">
        <f t="shared" si="536"/>
        <v>0</v>
      </c>
      <c r="CG211" s="43">
        <f t="shared" si="536"/>
        <v>0</v>
      </c>
      <c r="CH211" s="43">
        <f t="shared" si="536"/>
        <v>0</v>
      </c>
      <c r="CI211" s="43">
        <f t="shared" si="536"/>
        <v>0</v>
      </c>
      <c r="CJ211" s="43">
        <f t="shared" si="536"/>
        <v>0</v>
      </c>
      <c r="CK211" s="43">
        <f t="shared" si="536"/>
        <v>0</v>
      </c>
      <c r="CL211" s="43">
        <f t="shared" si="536"/>
        <v>0</v>
      </c>
      <c r="CM211" s="43">
        <f t="shared" si="536"/>
        <v>0</v>
      </c>
      <c r="CN211" s="43">
        <f t="shared" si="536"/>
        <v>0</v>
      </c>
      <c r="CO211" s="43">
        <f t="shared" si="536"/>
        <v>0</v>
      </c>
      <c r="CP211" s="43">
        <f t="shared" si="536"/>
        <v>0</v>
      </c>
      <c r="CQ211" s="43">
        <f t="shared" si="536"/>
        <v>0</v>
      </c>
      <c r="CR211" s="43">
        <f t="shared" si="536"/>
        <v>0</v>
      </c>
      <c r="CS211" s="43">
        <f t="shared" si="536"/>
        <v>0</v>
      </c>
      <c r="CT211" s="43">
        <f t="shared" si="536"/>
        <v>0</v>
      </c>
      <c r="CU211" s="43">
        <f t="shared" si="536"/>
        <v>0</v>
      </c>
      <c r="CV211" s="43">
        <f t="shared" si="536"/>
        <v>0</v>
      </c>
      <c r="CW211" s="482"/>
      <c r="CX211" t="str">
        <f t="shared" si="362"/>
        <v>Logic</v>
      </c>
      <c r="CY211" s="43">
        <f t="shared" ref="CY211:DU211" si="537">CY59*CY$2</f>
        <v>0</v>
      </c>
      <c r="CZ211" s="43">
        <f t="shared" si="537"/>
        <v>0</v>
      </c>
      <c r="DA211" s="43">
        <f t="shared" si="537"/>
        <v>0</v>
      </c>
      <c r="DB211" s="43">
        <f t="shared" si="537"/>
        <v>0</v>
      </c>
      <c r="DC211" s="43">
        <f t="shared" si="537"/>
        <v>0</v>
      </c>
      <c r="DD211" s="43">
        <f t="shared" si="537"/>
        <v>0</v>
      </c>
      <c r="DE211" s="43">
        <f t="shared" si="537"/>
        <v>0</v>
      </c>
      <c r="DF211" s="43">
        <f t="shared" si="537"/>
        <v>0</v>
      </c>
      <c r="DG211" s="43">
        <f t="shared" si="537"/>
        <v>0</v>
      </c>
      <c r="DH211" s="43">
        <f t="shared" si="537"/>
        <v>0</v>
      </c>
      <c r="DI211" s="43">
        <f t="shared" si="537"/>
        <v>0</v>
      </c>
      <c r="DJ211" s="43">
        <f t="shared" si="537"/>
        <v>0</v>
      </c>
      <c r="DK211" s="43">
        <f t="shared" si="537"/>
        <v>0</v>
      </c>
      <c r="DL211" s="43">
        <f t="shared" si="537"/>
        <v>0</v>
      </c>
      <c r="DM211" s="43">
        <f t="shared" si="537"/>
        <v>0</v>
      </c>
      <c r="DN211" s="43">
        <f t="shared" si="537"/>
        <v>0</v>
      </c>
      <c r="DO211" s="43">
        <f t="shared" si="537"/>
        <v>0</v>
      </c>
      <c r="DP211" s="43">
        <f t="shared" si="537"/>
        <v>0</v>
      </c>
      <c r="DQ211" s="43">
        <f t="shared" si="537"/>
        <v>0</v>
      </c>
      <c r="DR211" s="43">
        <f t="shared" si="537"/>
        <v>0</v>
      </c>
      <c r="DS211" s="43">
        <f t="shared" si="537"/>
        <v>0</v>
      </c>
      <c r="DT211" s="43">
        <f t="shared" si="537"/>
        <v>0</v>
      </c>
      <c r="DU211" s="43">
        <f t="shared" si="537"/>
        <v>0</v>
      </c>
      <c r="DV211" s="482" t="s">
        <v>286</v>
      </c>
    </row>
    <row r="212" spans="2:126" x14ac:dyDescent="0.45">
      <c r="AA212" s="42" t="str">
        <f>AA9</f>
        <v>Guesses</v>
      </c>
      <c r="AB212" s="43">
        <f>IF(AB$9&lt;&gt;"",AB$9*AB$2,0)</f>
        <v>0</v>
      </c>
      <c r="AC212" s="43">
        <f t="shared" ref="AC212:AW212" si="538">IF(AC$9&lt;&gt;"",AC$9*AC$2,0)</f>
        <v>0</v>
      </c>
      <c r="AD212" s="43">
        <f t="shared" si="538"/>
        <v>0</v>
      </c>
      <c r="AE212" s="43">
        <f t="shared" si="538"/>
        <v>0</v>
      </c>
      <c r="AF212" s="43">
        <f t="shared" si="538"/>
        <v>0</v>
      </c>
      <c r="AG212" s="43">
        <f t="shared" si="538"/>
        <v>0</v>
      </c>
      <c r="AH212" s="43">
        <f t="shared" si="538"/>
        <v>0</v>
      </c>
      <c r="AI212" s="43">
        <f t="shared" si="538"/>
        <v>0</v>
      </c>
      <c r="AJ212" s="43">
        <f t="shared" si="538"/>
        <v>0</v>
      </c>
      <c r="AK212" s="43">
        <f t="shared" si="538"/>
        <v>0</v>
      </c>
      <c r="AL212" s="43">
        <f t="shared" si="538"/>
        <v>0</v>
      </c>
      <c r="AM212" s="43">
        <f t="shared" si="538"/>
        <v>0</v>
      </c>
      <c r="AN212" s="43">
        <f t="shared" si="538"/>
        <v>0</v>
      </c>
      <c r="AO212" s="43">
        <f t="shared" si="538"/>
        <v>0</v>
      </c>
      <c r="AP212" s="43">
        <f t="shared" si="538"/>
        <v>0</v>
      </c>
      <c r="AQ212" s="43">
        <f t="shared" si="538"/>
        <v>0</v>
      </c>
      <c r="AR212" s="43">
        <f t="shared" si="538"/>
        <v>0</v>
      </c>
      <c r="AS212" s="43">
        <f t="shared" si="538"/>
        <v>0</v>
      </c>
      <c r="AT212" s="43">
        <f t="shared" si="538"/>
        <v>0</v>
      </c>
      <c r="AU212" s="43">
        <f t="shared" si="538"/>
        <v>0</v>
      </c>
      <c r="AV212" s="43">
        <f t="shared" si="538"/>
        <v>0</v>
      </c>
      <c r="AW212" s="43">
        <f t="shared" si="538"/>
        <v>0</v>
      </c>
      <c r="AX212" s="43">
        <f>IF(AX$9&lt;&gt;"",AX$9*AX$2,0)</f>
        <v>0</v>
      </c>
      <c r="AZ212" t="str">
        <f t="shared" si="358"/>
        <v>Fractions</v>
      </c>
      <c r="BA212" s="43">
        <f t="shared" ref="BA212:BW212" si="539">BA60*BA$2</f>
        <v>0</v>
      </c>
      <c r="BB212" s="43">
        <f t="shared" si="539"/>
        <v>0</v>
      </c>
      <c r="BC212" s="43">
        <f t="shared" si="539"/>
        <v>0</v>
      </c>
      <c r="BD212" s="43">
        <f t="shared" si="539"/>
        <v>0</v>
      </c>
      <c r="BE212" s="43">
        <f t="shared" si="539"/>
        <v>0</v>
      </c>
      <c r="BF212" s="43">
        <f t="shared" si="539"/>
        <v>0</v>
      </c>
      <c r="BG212" s="43">
        <f t="shared" si="539"/>
        <v>0</v>
      </c>
      <c r="BH212" s="43">
        <f t="shared" si="539"/>
        <v>0</v>
      </c>
      <c r="BI212" s="43">
        <f t="shared" si="539"/>
        <v>0</v>
      </c>
      <c r="BJ212" s="43">
        <f t="shared" si="539"/>
        <v>0</v>
      </c>
      <c r="BK212" s="43">
        <f t="shared" si="539"/>
        <v>0</v>
      </c>
      <c r="BL212" s="43">
        <f t="shared" si="539"/>
        <v>0</v>
      </c>
      <c r="BM212" s="43">
        <f t="shared" si="539"/>
        <v>0</v>
      </c>
      <c r="BN212" s="43">
        <f t="shared" si="539"/>
        <v>0</v>
      </c>
      <c r="BO212" s="43">
        <f t="shared" si="539"/>
        <v>0</v>
      </c>
      <c r="BP212" s="43">
        <f t="shared" si="539"/>
        <v>0</v>
      </c>
      <c r="BQ212" s="43">
        <f t="shared" si="539"/>
        <v>0</v>
      </c>
      <c r="BR212" s="43">
        <f t="shared" si="539"/>
        <v>0</v>
      </c>
      <c r="BS212" s="43">
        <f t="shared" si="539"/>
        <v>0</v>
      </c>
      <c r="BT212" s="43">
        <f t="shared" si="539"/>
        <v>0</v>
      </c>
      <c r="BU212" s="43">
        <f t="shared" si="539"/>
        <v>0</v>
      </c>
      <c r="BV212" s="43">
        <f t="shared" si="539"/>
        <v>0</v>
      </c>
      <c r="BW212" s="43">
        <f t="shared" si="539"/>
        <v>0</v>
      </c>
      <c r="BX212" s="482"/>
      <c r="BY212" t="str">
        <f t="shared" si="360"/>
        <v>Fractions</v>
      </c>
      <c r="BZ212" s="43">
        <f t="shared" ref="BZ212:CV212" si="540">BZ60*BZ$2</f>
        <v>0</v>
      </c>
      <c r="CA212" s="43">
        <f t="shared" si="540"/>
        <v>0</v>
      </c>
      <c r="CB212" s="43">
        <f t="shared" si="540"/>
        <v>0</v>
      </c>
      <c r="CC212" s="43">
        <f t="shared" si="540"/>
        <v>0</v>
      </c>
      <c r="CD212" s="43">
        <f t="shared" si="540"/>
        <v>0</v>
      </c>
      <c r="CE212" s="43">
        <f t="shared" si="540"/>
        <v>0</v>
      </c>
      <c r="CF212" s="43">
        <f t="shared" si="540"/>
        <v>0</v>
      </c>
      <c r="CG212" s="43">
        <f t="shared" si="540"/>
        <v>0</v>
      </c>
      <c r="CH212" s="43">
        <f t="shared" si="540"/>
        <v>0</v>
      </c>
      <c r="CI212" s="43">
        <f t="shared" si="540"/>
        <v>0</v>
      </c>
      <c r="CJ212" s="43">
        <f t="shared" si="540"/>
        <v>0</v>
      </c>
      <c r="CK212" s="43">
        <f t="shared" si="540"/>
        <v>0</v>
      </c>
      <c r="CL212" s="43">
        <f t="shared" si="540"/>
        <v>0</v>
      </c>
      <c r="CM212" s="43">
        <f t="shared" si="540"/>
        <v>0</v>
      </c>
      <c r="CN212" s="43">
        <f t="shared" si="540"/>
        <v>0</v>
      </c>
      <c r="CO212" s="43">
        <f t="shared" si="540"/>
        <v>0</v>
      </c>
      <c r="CP212" s="43">
        <f t="shared" si="540"/>
        <v>0</v>
      </c>
      <c r="CQ212" s="43">
        <f t="shared" si="540"/>
        <v>0</v>
      </c>
      <c r="CR212" s="43">
        <f t="shared" si="540"/>
        <v>0</v>
      </c>
      <c r="CS212" s="43">
        <f t="shared" si="540"/>
        <v>0</v>
      </c>
      <c r="CT212" s="43">
        <f t="shared" si="540"/>
        <v>0</v>
      </c>
      <c r="CU212" s="43">
        <f t="shared" si="540"/>
        <v>0</v>
      </c>
      <c r="CV212" s="43">
        <f t="shared" si="540"/>
        <v>0</v>
      </c>
      <c r="CW212" s="482"/>
      <c r="CX212" t="str">
        <f t="shared" si="362"/>
        <v>Fractions</v>
      </c>
      <c r="CY212" s="43">
        <f t="shared" ref="CY212:DU212" si="541">CY60*CY$2</f>
        <v>0</v>
      </c>
      <c r="CZ212" s="43">
        <f t="shared" si="541"/>
        <v>0</v>
      </c>
      <c r="DA212" s="43">
        <f t="shared" si="541"/>
        <v>0</v>
      </c>
      <c r="DB212" s="43">
        <f t="shared" si="541"/>
        <v>0</v>
      </c>
      <c r="DC212" s="43">
        <f t="shared" si="541"/>
        <v>0</v>
      </c>
      <c r="DD212" s="43">
        <f t="shared" si="541"/>
        <v>0</v>
      </c>
      <c r="DE212" s="43">
        <f t="shared" si="541"/>
        <v>0</v>
      </c>
      <c r="DF212" s="43">
        <f t="shared" si="541"/>
        <v>0</v>
      </c>
      <c r="DG212" s="43">
        <f t="shared" si="541"/>
        <v>0</v>
      </c>
      <c r="DH212" s="43">
        <f t="shared" si="541"/>
        <v>0</v>
      </c>
      <c r="DI212" s="43">
        <f t="shared" si="541"/>
        <v>0</v>
      </c>
      <c r="DJ212" s="43">
        <f t="shared" si="541"/>
        <v>0</v>
      </c>
      <c r="DK212" s="43">
        <f t="shared" si="541"/>
        <v>0</v>
      </c>
      <c r="DL212" s="43">
        <f t="shared" si="541"/>
        <v>0</v>
      </c>
      <c r="DM212" s="43">
        <f t="shared" si="541"/>
        <v>0</v>
      </c>
      <c r="DN212" s="43">
        <f t="shared" si="541"/>
        <v>0</v>
      </c>
      <c r="DO212" s="43">
        <f t="shared" si="541"/>
        <v>0</v>
      </c>
      <c r="DP212" s="43">
        <f t="shared" si="541"/>
        <v>0</v>
      </c>
      <c r="DQ212" s="43">
        <f t="shared" si="541"/>
        <v>0</v>
      </c>
      <c r="DR212" s="43">
        <f t="shared" si="541"/>
        <v>0</v>
      </c>
      <c r="DS212" s="43">
        <f t="shared" si="541"/>
        <v>0</v>
      </c>
      <c r="DT212" s="43">
        <f t="shared" si="541"/>
        <v>0</v>
      </c>
      <c r="DU212" s="43">
        <f t="shared" si="541"/>
        <v>0</v>
      </c>
      <c r="DV212" s="482"/>
    </row>
    <row r="213" spans="2:126" x14ac:dyDescent="0.45">
      <c r="B213" s="42" t="str">
        <f>B5</f>
        <v>Total Q</v>
      </c>
      <c r="C213" s="43">
        <f>IF(C$5&lt;&gt;"",C$5*C$2,0)</f>
        <v>0</v>
      </c>
      <c r="D213" s="43">
        <f t="shared" ref="D213:Y213" si="542">IF(D$5&lt;&gt;"",D$5*D$2,0)</f>
        <v>0</v>
      </c>
      <c r="E213" s="43">
        <f t="shared" si="542"/>
        <v>0</v>
      </c>
      <c r="F213" s="43">
        <f t="shared" si="542"/>
        <v>0</v>
      </c>
      <c r="G213" s="43">
        <f t="shared" si="542"/>
        <v>0</v>
      </c>
      <c r="H213" s="43">
        <f t="shared" si="542"/>
        <v>0</v>
      </c>
      <c r="I213" s="43">
        <f t="shared" si="542"/>
        <v>0</v>
      </c>
      <c r="J213" s="43">
        <f t="shared" si="542"/>
        <v>0</v>
      </c>
      <c r="K213" s="43">
        <f t="shared" si="542"/>
        <v>0</v>
      </c>
      <c r="L213" s="43">
        <f t="shared" si="542"/>
        <v>0</v>
      </c>
      <c r="M213" s="43">
        <f t="shared" si="542"/>
        <v>0</v>
      </c>
      <c r="N213" s="43">
        <f t="shared" si="542"/>
        <v>0</v>
      </c>
      <c r="O213" s="43">
        <f t="shared" si="542"/>
        <v>0</v>
      </c>
      <c r="P213" s="43">
        <f t="shared" si="542"/>
        <v>0</v>
      </c>
      <c r="Q213" s="43">
        <f t="shared" si="542"/>
        <v>0</v>
      </c>
      <c r="R213" s="43">
        <f t="shared" si="542"/>
        <v>0</v>
      </c>
      <c r="S213" s="43">
        <f t="shared" si="542"/>
        <v>0</v>
      </c>
      <c r="T213" s="43">
        <f t="shared" si="542"/>
        <v>0</v>
      </c>
      <c r="U213" s="43">
        <f t="shared" si="542"/>
        <v>0</v>
      </c>
      <c r="V213" s="43">
        <f t="shared" si="542"/>
        <v>0</v>
      </c>
      <c r="W213" s="43">
        <f t="shared" si="542"/>
        <v>0</v>
      </c>
      <c r="X213" s="43">
        <f t="shared" si="542"/>
        <v>0</v>
      </c>
      <c r="Y213" s="43">
        <f t="shared" si="542"/>
        <v>0</v>
      </c>
      <c r="AZ213" t="str">
        <f t="shared" si="358"/>
        <v>Percentages</v>
      </c>
      <c r="BA213" s="43">
        <f t="shared" ref="BA213:BW213" si="543">BA61*BA$2</f>
        <v>0</v>
      </c>
      <c r="BB213" s="43">
        <f t="shared" si="543"/>
        <v>0</v>
      </c>
      <c r="BC213" s="43">
        <f t="shared" si="543"/>
        <v>0</v>
      </c>
      <c r="BD213" s="43">
        <f t="shared" si="543"/>
        <v>0</v>
      </c>
      <c r="BE213" s="43">
        <f t="shared" si="543"/>
        <v>0</v>
      </c>
      <c r="BF213" s="43">
        <f t="shared" si="543"/>
        <v>0</v>
      </c>
      <c r="BG213" s="43">
        <f t="shared" si="543"/>
        <v>0</v>
      </c>
      <c r="BH213" s="43">
        <f t="shared" si="543"/>
        <v>0</v>
      </c>
      <c r="BI213" s="43">
        <f t="shared" si="543"/>
        <v>0</v>
      </c>
      <c r="BJ213" s="43">
        <f t="shared" si="543"/>
        <v>0</v>
      </c>
      <c r="BK213" s="43">
        <f t="shared" si="543"/>
        <v>0</v>
      </c>
      <c r="BL213" s="43">
        <f t="shared" si="543"/>
        <v>0</v>
      </c>
      <c r="BM213" s="43">
        <f t="shared" si="543"/>
        <v>0</v>
      </c>
      <c r="BN213" s="43">
        <f t="shared" si="543"/>
        <v>0</v>
      </c>
      <c r="BO213" s="43">
        <f t="shared" si="543"/>
        <v>0</v>
      </c>
      <c r="BP213" s="43">
        <f t="shared" si="543"/>
        <v>0</v>
      </c>
      <c r="BQ213" s="43">
        <f t="shared" si="543"/>
        <v>0</v>
      </c>
      <c r="BR213" s="43">
        <f t="shared" si="543"/>
        <v>0</v>
      </c>
      <c r="BS213" s="43">
        <f t="shared" si="543"/>
        <v>0</v>
      </c>
      <c r="BT213" s="43">
        <f t="shared" si="543"/>
        <v>0</v>
      </c>
      <c r="BU213" s="43">
        <f t="shared" si="543"/>
        <v>0</v>
      </c>
      <c r="BV213" s="43">
        <f t="shared" si="543"/>
        <v>0</v>
      </c>
      <c r="BW213" s="43">
        <f t="shared" si="543"/>
        <v>0</v>
      </c>
      <c r="BX213" s="482"/>
      <c r="BY213" t="str">
        <f t="shared" si="360"/>
        <v>Percentages</v>
      </c>
      <c r="BZ213" s="43">
        <f t="shared" ref="BZ213:CV213" si="544">BZ61*BZ$2</f>
        <v>0</v>
      </c>
      <c r="CA213" s="43">
        <f t="shared" si="544"/>
        <v>0</v>
      </c>
      <c r="CB213" s="43">
        <f t="shared" si="544"/>
        <v>0</v>
      </c>
      <c r="CC213" s="43">
        <f t="shared" si="544"/>
        <v>0</v>
      </c>
      <c r="CD213" s="43">
        <f t="shared" si="544"/>
        <v>0</v>
      </c>
      <c r="CE213" s="43">
        <f t="shared" si="544"/>
        <v>0</v>
      </c>
      <c r="CF213" s="43">
        <f t="shared" si="544"/>
        <v>0</v>
      </c>
      <c r="CG213" s="43">
        <f t="shared" si="544"/>
        <v>0</v>
      </c>
      <c r="CH213" s="43">
        <f t="shared" si="544"/>
        <v>0</v>
      </c>
      <c r="CI213" s="43">
        <f t="shared" si="544"/>
        <v>0</v>
      </c>
      <c r="CJ213" s="43">
        <f t="shared" si="544"/>
        <v>0</v>
      </c>
      <c r="CK213" s="43">
        <f t="shared" si="544"/>
        <v>0</v>
      </c>
      <c r="CL213" s="43">
        <f t="shared" si="544"/>
        <v>0</v>
      </c>
      <c r="CM213" s="43">
        <f t="shared" si="544"/>
        <v>0</v>
      </c>
      <c r="CN213" s="43">
        <f t="shared" si="544"/>
        <v>0</v>
      </c>
      <c r="CO213" s="43">
        <f t="shared" si="544"/>
        <v>0</v>
      </c>
      <c r="CP213" s="43">
        <f t="shared" si="544"/>
        <v>0</v>
      </c>
      <c r="CQ213" s="43">
        <f t="shared" si="544"/>
        <v>0</v>
      </c>
      <c r="CR213" s="43">
        <f t="shared" si="544"/>
        <v>0</v>
      </c>
      <c r="CS213" s="43">
        <f t="shared" si="544"/>
        <v>0</v>
      </c>
      <c r="CT213" s="43">
        <f t="shared" si="544"/>
        <v>0</v>
      </c>
      <c r="CU213" s="43">
        <f t="shared" si="544"/>
        <v>0</v>
      </c>
      <c r="CV213" s="43">
        <f t="shared" si="544"/>
        <v>0</v>
      </c>
      <c r="CW213" s="482"/>
      <c r="CX213" t="str">
        <f t="shared" si="362"/>
        <v>Percentages</v>
      </c>
      <c r="CY213" s="43">
        <f t="shared" ref="CY213:DU213" si="545">CY61*CY$2</f>
        <v>0</v>
      </c>
      <c r="CZ213" s="43">
        <f t="shared" si="545"/>
        <v>0</v>
      </c>
      <c r="DA213" s="43">
        <f t="shared" si="545"/>
        <v>0</v>
      </c>
      <c r="DB213" s="43">
        <f t="shared" si="545"/>
        <v>0</v>
      </c>
      <c r="DC213" s="43">
        <f t="shared" si="545"/>
        <v>0</v>
      </c>
      <c r="DD213" s="43">
        <f t="shared" si="545"/>
        <v>0</v>
      </c>
      <c r="DE213" s="43">
        <f t="shared" si="545"/>
        <v>0</v>
      </c>
      <c r="DF213" s="43">
        <f t="shared" si="545"/>
        <v>0</v>
      </c>
      <c r="DG213" s="43">
        <f t="shared" si="545"/>
        <v>0</v>
      </c>
      <c r="DH213" s="43">
        <f t="shared" si="545"/>
        <v>0</v>
      </c>
      <c r="DI213" s="43">
        <f t="shared" si="545"/>
        <v>0</v>
      </c>
      <c r="DJ213" s="43">
        <f t="shared" si="545"/>
        <v>0</v>
      </c>
      <c r="DK213" s="43">
        <f t="shared" si="545"/>
        <v>0</v>
      </c>
      <c r="DL213" s="43">
        <f t="shared" si="545"/>
        <v>0</v>
      </c>
      <c r="DM213" s="43">
        <f t="shared" si="545"/>
        <v>0</v>
      </c>
      <c r="DN213" s="43">
        <f t="shared" si="545"/>
        <v>0</v>
      </c>
      <c r="DO213" s="43">
        <f t="shared" si="545"/>
        <v>0</v>
      </c>
      <c r="DP213" s="43">
        <f t="shared" si="545"/>
        <v>0</v>
      </c>
      <c r="DQ213" s="43">
        <f t="shared" si="545"/>
        <v>0</v>
      </c>
      <c r="DR213" s="43">
        <f t="shared" si="545"/>
        <v>0</v>
      </c>
      <c r="DS213" s="43">
        <f t="shared" si="545"/>
        <v>0</v>
      </c>
      <c r="DT213" s="43">
        <f t="shared" si="545"/>
        <v>0</v>
      </c>
      <c r="DU213" s="43">
        <f t="shared" si="545"/>
        <v>0</v>
      </c>
      <c r="DV213" s="482"/>
    </row>
    <row r="214" spans="2:126" x14ac:dyDescent="0.45">
      <c r="B214" s="42" t="str">
        <f>B6</f>
        <v>Missed Q</v>
      </c>
      <c r="C214" s="43">
        <f t="shared" ref="C214:Y214" si="546">IF(C$6&lt;&gt;"",C$6*C$2,0)</f>
        <v>0</v>
      </c>
      <c r="D214" s="43">
        <f t="shared" si="546"/>
        <v>0</v>
      </c>
      <c r="E214" s="43">
        <f t="shared" si="546"/>
        <v>0</v>
      </c>
      <c r="F214" s="43">
        <f t="shared" si="546"/>
        <v>0</v>
      </c>
      <c r="G214" s="43">
        <f t="shared" si="546"/>
        <v>0</v>
      </c>
      <c r="H214" s="43">
        <f t="shared" si="546"/>
        <v>0</v>
      </c>
      <c r="I214" s="43">
        <f t="shared" si="546"/>
        <v>0</v>
      </c>
      <c r="J214" s="43">
        <f t="shared" si="546"/>
        <v>0</v>
      </c>
      <c r="K214" s="43">
        <f t="shared" si="546"/>
        <v>0</v>
      </c>
      <c r="L214" s="43">
        <f t="shared" si="546"/>
        <v>0</v>
      </c>
      <c r="M214" s="43">
        <f t="shared" si="546"/>
        <v>0</v>
      </c>
      <c r="N214" s="43">
        <f t="shared" si="546"/>
        <v>0</v>
      </c>
      <c r="O214" s="43">
        <f t="shared" si="546"/>
        <v>0</v>
      </c>
      <c r="P214" s="43">
        <f t="shared" si="546"/>
        <v>0</v>
      </c>
      <c r="Q214" s="43">
        <f t="shared" si="546"/>
        <v>0</v>
      </c>
      <c r="R214" s="43">
        <f t="shared" si="546"/>
        <v>0</v>
      </c>
      <c r="S214" s="43">
        <f t="shared" si="546"/>
        <v>0</v>
      </c>
      <c r="T214" s="43">
        <f t="shared" si="546"/>
        <v>0</v>
      </c>
      <c r="U214" s="43">
        <f t="shared" si="546"/>
        <v>0</v>
      </c>
      <c r="V214" s="43">
        <f t="shared" si="546"/>
        <v>0</v>
      </c>
      <c r="W214" s="43">
        <f t="shared" si="546"/>
        <v>0</v>
      </c>
      <c r="X214" s="43">
        <f t="shared" si="546"/>
        <v>0</v>
      </c>
      <c r="Y214" s="43">
        <f t="shared" si="546"/>
        <v>0</v>
      </c>
      <c r="AZ214" t="str">
        <f t="shared" si="358"/>
        <v>Ratios</v>
      </c>
      <c r="BA214" s="43">
        <f t="shared" ref="BA214:BW214" si="547">BA62*BA$2</f>
        <v>0</v>
      </c>
      <c r="BB214" s="43">
        <f t="shared" si="547"/>
        <v>0</v>
      </c>
      <c r="BC214" s="43">
        <f t="shared" si="547"/>
        <v>0</v>
      </c>
      <c r="BD214" s="43">
        <f t="shared" si="547"/>
        <v>0</v>
      </c>
      <c r="BE214" s="43">
        <f t="shared" si="547"/>
        <v>0</v>
      </c>
      <c r="BF214" s="43">
        <f t="shared" si="547"/>
        <v>0</v>
      </c>
      <c r="BG214" s="43">
        <f t="shared" si="547"/>
        <v>0</v>
      </c>
      <c r="BH214" s="43">
        <f t="shared" si="547"/>
        <v>0</v>
      </c>
      <c r="BI214" s="43">
        <f t="shared" si="547"/>
        <v>0</v>
      </c>
      <c r="BJ214" s="43">
        <f t="shared" si="547"/>
        <v>0</v>
      </c>
      <c r="BK214" s="43">
        <f t="shared" si="547"/>
        <v>0</v>
      </c>
      <c r="BL214" s="43">
        <f t="shared" si="547"/>
        <v>0</v>
      </c>
      <c r="BM214" s="43">
        <f t="shared" si="547"/>
        <v>0</v>
      </c>
      <c r="BN214" s="43">
        <f t="shared" si="547"/>
        <v>0</v>
      </c>
      <c r="BO214" s="43">
        <f t="shared" si="547"/>
        <v>0</v>
      </c>
      <c r="BP214" s="43">
        <f t="shared" si="547"/>
        <v>0</v>
      </c>
      <c r="BQ214" s="43">
        <f t="shared" si="547"/>
        <v>0</v>
      </c>
      <c r="BR214" s="43">
        <f t="shared" si="547"/>
        <v>0</v>
      </c>
      <c r="BS214" s="43">
        <f t="shared" si="547"/>
        <v>0</v>
      </c>
      <c r="BT214" s="43">
        <f t="shared" si="547"/>
        <v>0</v>
      </c>
      <c r="BU214" s="43">
        <f t="shared" si="547"/>
        <v>0</v>
      </c>
      <c r="BV214" s="43">
        <f t="shared" si="547"/>
        <v>0</v>
      </c>
      <c r="BW214" s="43">
        <f t="shared" si="547"/>
        <v>0</v>
      </c>
      <c r="BX214" s="482"/>
      <c r="BY214" t="str">
        <f t="shared" si="360"/>
        <v>Ratios</v>
      </c>
      <c r="BZ214" s="43">
        <f t="shared" ref="BZ214:CV214" si="548">BZ62*BZ$2</f>
        <v>0</v>
      </c>
      <c r="CA214" s="43">
        <f t="shared" si="548"/>
        <v>0</v>
      </c>
      <c r="CB214" s="43">
        <f t="shared" si="548"/>
        <v>0</v>
      </c>
      <c r="CC214" s="43">
        <f t="shared" si="548"/>
        <v>0</v>
      </c>
      <c r="CD214" s="43">
        <f t="shared" si="548"/>
        <v>0</v>
      </c>
      <c r="CE214" s="43">
        <f t="shared" si="548"/>
        <v>0</v>
      </c>
      <c r="CF214" s="43">
        <f t="shared" si="548"/>
        <v>0</v>
      </c>
      <c r="CG214" s="43">
        <f t="shared" si="548"/>
        <v>0</v>
      </c>
      <c r="CH214" s="43">
        <f t="shared" si="548"/>
        <v>0</v>
      </c>
      <c r="CI214" s="43">
        <f t="shared" si="548"/>
        <v>0</v>
      </c>
      <c r="CJ214" s="43">
        <f t="shared" si="548"/>
        <v>0</v>
      </c>
      <c r="CK214" s="43">
        <f t="shared" si="548"/>
        <v>0</v>
      </c>
      <c r="CL214" s="43">
        <f t="shared" si="548"/>
        <v>0</v>
      </c>
      <c r="CM214" s="43">
        <f t="shared" si="548"/>
        <v>0</v>
      </c>
      <c r="CN214" s="43">
        <f t="shared" si="548"/>
        <v>0</v>
      </c>
      <c r="CO214" s="43">
        <f t="shared" si="548"/>
        <v>0</v>
      </c>
      <c r="CP214" s="43">
        <f t="shared" si="548"/>
        <v>0</v>
      </c>
      <c r="CQ214" s="43">
        <f t="shared" si="548"/>
        <v>0</v>
      </c>
      <c r="CR214" s="43">
        <f t="shared" si="548"/>
        <v>0</v>
      </c>
      <c r="CS214" s="43">
        <f t="shared" si="548"/>
        <v>0</v>
      </c>
      <c r="CT214" s="43">
        <f t="shared" si="548"/>
        <v>0</v>
      </c>
      <c r="CU214" s="43">
        <f t="shared" si="548"/>
        <v>0</v>
      </c>
      <c r="CV214" s="43">
        <f t="shared" si="548"/>
        <v>0</v>
      </c>
      <c r="CW214" s="482"/>
      <c r="CX214" t="str">
        <f t="shared" si="362"/>
        <v>Ratios</v>
      </c>
      <c r="CY214" s="43">
        <f t="shared" ref="CY214:DU214" si="549">CY62*CY$2</f>
        <v>0</v>
      </c>
      <c r="CZ214" s="43">
        <f t="shared" si="549"/>
        <v>0</v>
      </c>
      <c r="DA214" s="43">
        <f t="shared" si="549"/>
        <v>0</v>
      </c>
      <c r="DB214" s="43">
        <f t="shared" si="549"/>
        <v>0</v>
      </c>
      <c r="DC214" s="43">
        <f t="shared" si="549"/>
        <v>0</v>
      </c>
      <c r="DD214" s="43">
        <f t="shared" si="549"/>
        <v>0</v>
      </c>
      <c r="DE214" s="43">
        <f t="shared" si="549"/>
        <v>0</v>
      </c>
      <c r="DF214" s="43">
        <f t="shared" si="549"/>
        <v>0</v>
      </c>
      <c r="DG214" s="43">
        <f t="shared" si="549"/>
        <v>0</v>
      </c>
      <c r="DH214" s="43">
        <f t="shared" si="549"/>
        <v>0</v>
      </c>
      <c r="DI214" s="43">
        <f t="shared" si="549"/>
        <v>0</v>
      </c>
      <c r="DJ214" s="43">
        <f t="shared" si="549"/>
        <v>0</v>
      </c>
      <c r="DK214" s="43">
        <f t="shared" si="549"/>
        <v>0</v>
      </c>
      <c r="DL214" s="43">
        <f t="shared" si="549"/>
        <v>0</v>
      </c>
      <c r="DM214" s="43">
        <f t="shared" si="549"/>
        <v>0</v>
      </c>
      <c r="DN214" s="43">
        <f t="shared" si="549"/>
        <v>0</v>
      </c>
      <c r="DO214" s="43">
        <f t="shared" si="549"/>
        <v>0</v>
      </c>
      <c r="DP214" s="43">
        <f t="shared" si="549"/>
        <v>0</v>
      </c>
      <c r="DQ214" s="43">
        <f t="shared" si="549"/>
        <v>0</v>
      </c>
      <c r="DR214" s="43">
        <f t="shared" si="549"/>
        <v>0</v>
      </c>
      <c r="DS214" s="43">
        <f t="shared" si="549"/>
        <v>0</v>
      </c>
      <c r="DT214" s="43">
        <f t="shared" si="549"/>
        <v>0</v>
      </c>
      <c r="DU214" s="43">
        <f t="shared" si="549"/>
        <v>0</v>
      </c>
      <c r="DV214" s="482"/>
    </row>
    <row r="215" spans="2:126" x14ac:dyDescent="0.45">
      <c r="B215" s="42" t="str">
        <f>B7</f>
        <v>Correct Q</v>
      </c>
      <c r="C215" s="43">
        <f t="shared" ref="C215:Y215" si="550">IF(C$7&lt;&gt;"",C$7*C$2,0)</f>
        <v>0</v>
      </c>
      <c r="D215" s="43">
        <f t="shared" si="550"/>
        <v>0</v>
      </c>
      <c r="E215" s="43">
        <f t="shared" si="550"/>
        <v>0</v>
      </c>
      <c r="F215" s="43">
        <f t="shared" si="550"/>
        <v>0</v>
      </c>
      <c r="G215" s="43">
        <f t="shared" si="550"/>
        <v>0</v>
      </c>
      <c r="H215" s="43">
        <f t="shared" si="550"/>
        <v>0</v>
      </c>
      <c r="I215" s="43">
        <f t="shared" si="550"/>
        <v>0</v>
      </c>
      <c r="J215" s="43">
        <f t="shared" si="550"/>
        <v>0</v>
      </c>
      <c r="K215" s="43">
        <f t="shared" si="550"/>
        <v>0</v>
      </c>
      <c r="L215" s="43">
        <f t="shared" si="550"/>
        <v>0</v>
      </c>
      <c r="M215" s="43">
        <f t="shared" si="550"/>
        <v>0</v>
      </c>
      <c r="N215" s="43">
        <f t="shared" si="550"/>
        <v>0</v>
      </c>
      <c r="O215" s="43">
        <f t="shared" si="550"/>
        <v>0</v>
      </c>
      <c r="P215" s="43">
        <f t="shared" si="550"/>
        <v>0</v>
      </c>
      <c r="Q215" s="43">
        <f t="shared" si="550"/>
        <v>0</v>
      </c>
      <c r="R215" s="43">
        <f t="shared" si="550"/>
        <v>0</v>
      </c>
      <c r="S215" s="43">
        <f t="shared" si="550"/>
        <v>0</v>
      </c>
      <c r="T215" s="43">
        <f t="shared" si="550"/>
        <v>0</v>
      </c>
      <c r="U215" s="43">
        <f t="shared" si="550"/>
        <v>0</v>
      </c>
      <c r="V215" s="43">
        <f t="shared" si="550"/>
        <v>0</v>
      </c>
      <c r="W215" s="43">
        <f t="shared" si="550"/>
        <v>0</v>
      </c>
      <c r="X215" s="43">
        <f t="shared" si="550"/>
        <v>0</v>
      </c>
      <c r="Y215" s="43">
        <f t="shared" si="550"/>
        <v>0</v>
      </c>
      <c r="AB215" s="116" t="s">
        <v>167</v>
      </c>
      <c r="AC215" s="117" t="s">
        <v>458</v>
      </c>
      <c r="AD215" s="72" t="s">
        <v>257</v>
      </c>
      <c r="AE215" s="87" t="s">
        <v>459</v>
      </c>
      <c r="AF215" s="87" t="s">
        <v>359</v>
      </c>
      <c r="AG215" s="87" t="s">
        <v>243</v>
      </c>
      <c r="AI215" s="484" t="s">
        <v>262</v>
      </c>
      <c r="AJ215" s="484"/>
      <c r="AK215" s="484"/>
      <c r="AZ215" t="str">
        <f t="shared" si="358"/>
        <v>Proportions</v>
      </c>
      <c r="BA215" s="43">
        <f t="shared" ref="BA215:BW215" si="551">BA63*BA$2</f>
        <v>0</v>
      </c>
      <c r="BB215" s="43">
        <f t="shared" si="551"/>
        <v>0</v>
      </c>
      <c r="BC215" s="43">
        <f t="shared" si="551"/>
        <v>0</v>
      </c>
      <c r="BD215" s="43">
        <f t="shared" si="551"/>
        <v>0</v>
      </c>
      <c r="BE215" s="43">
        <f t="shared" si="551"/>
        <v>0</v>
      </c>
      <c r="BF215" s="43">
        <f t="shared" si="551"/>
        <v>0</v>
      </c>
      <c r="BG215" s="43">
        <f t="shared" si="551"/>
        <v>0</v>
      </c>
      <c r="BH215" s="43">
        <f t="shared" si="551"/>
        <v>0</v>
      </c>
      <c r="BI215" s="43">
        <f t="shared" si="551"/>
        <v>0</v>
      </c>
      <c r="BJ215" s="43">
        <f t="shared" si="551"/>
        <v>0</v>
      </c>
      <c r="BK215" s="43">
        <f t="shared" si="551"/>
        <v>0</v>
      </c>
      <c r="BL215" s="43">
        <f t="shared" si="551"/>
        <v>0</v>
      </c>
      <c r="BM215" s="43">
        <f t="shared" si="551"/>
        <v>0</v>
      </c>
      <c r="BN215" s="43">
        <f t="shared" si="551"/>
        <v>0</v>
      </c>
      <c r="BO215" s="43">
        <f t="shared" si="551"/>
        <v>0</v>
      </c>
      <c r="BP215" s="43">
        <f t="shared" si="551"/>
        <v>0</v>
      </c>
      <c r="BQ215" s="43">
        <f t="shared" si="551"/>
        <v>0</v>
      </c>
      <c r="BR215" s="43">
        <f t="shared" si="551"/>
        <v>0</v>
      </c>
      <c r="BS215" s="43">
        <f t="shared" si="551"/>
        <v>0</v>
      </c>
      <c r="BT215" s="43">
        <f t="shared" si="551"/>
        <v>0</v>
      </c>
      <c r="BU215" s="43">
        <f t="shared" si="551"/>
        <v>0</v>
      </c>
      <c r="BV215" s="43">
        <f t="shared" si="551"/>
        <v>0</v>
      </c>
      <c r="BW215" s="43">
        <f t="shared" si="551"/>
        <v>0</v>
      </c>
      <c r="BX215" s="482"/>
      <c r="BY215" t="str">
        <f t="shared" si="360"/>
        <v>Proportions</v>
      </c>
      <c r="BZ215" s="43">
        <f t="shared" ref="BZ215:CV215" si="552">BZ63*BZ$2</f>
        <v>0</v>
      </c>
      <c r="CA215" s="43">
        <f t="shared" si="552"/>
        <v>0</v>
      </c>
      <c r="CB215" s="43">
        <f t="shared" si="552"/>
        <v>0</v>
      </c>
      <c r="CC215" s="43">
        <f t="shared" si="552"/>
        <v>0</v>
      </c>
      <c r="CD215" s="43">
        <f t="shared" si="552"/>
        <v>0</v>
      </c>
      <c r="CE215" s="43">
        <f t="shared" si="552"/>
        <v>0</v>
      </c>
      <c r="CF215" s="43">
        <f t="shared" si="552"/>
        <v>0</v>
      </c>
      <c r="CG215" s="43">
        <f t="shared" si="552"/>
        <v>0</v>
      </c>
      <c r="CH215" s="43">
        <f t="shared" si="552"/>
        <v>0</v>
      </c>
      <c r="CI215" s="43">
        <f t="shared" si="552"/>
        <v>0</v>
      </c>
      <c r="CJ215" s="43">
        <f t="shared" si="552"/>
        <v>0</v>
      </c>
      <c r="CK215" s="43">
        <f t="shared" si="552"/>
        <v>0</v>
      </c>
      <c r="CL215" s="43">
        <f t="shared" si="552"/>
        <v>0</v>
      </c>
      <c r="CM215" s="43">
        <f t="shared" si="552"/>
        <v>0</v>
      </c>
      <c r="CN215" s="43">
        <f t="shared" si="552"/>
        <v>0</v>
      </c>
      <c r="CO215" s="43">
        <f t="shared" si="552"/>
        <v>0</v>
      </c>
      <c r="CP215" s="43">
        <f t="shared" si="552"/>
        <v>0</v>
      </c>
      <c r="CQ215" s="43">
        <f t="shared" si="552"/>
        <v>0</v>
      </c>
      <c r="CR215" s="43">
        <f t="shared" si="552"/>
        <v>0</v>
      </c>
      <c r="CS215" s="43">
        <f t="shared" si="552"/>
        <v>0</v>
      </c>
      <c r="CT215" s="43">
        <f t="shared" si="552"/>
        <v>0</v>
      </c>
      <c r="CU215" s="43">
        <f t="shared" si="552"/>
        <v>0</v>
      </c>
      <c r="CV215" s="43">
        <f t="shared" si="552"/>
        <v>0</v>
      </c>
      <c r="CW215" s="482"/>
      <c r="CX215" t="str">
        <f t="shared" si="362"/>
        <v>Proportions</v>
      </c>
      <c r="CY215" s="43">
        <f t="shared" ref="CY215:DU215" si="553">CY63*CY$2</f>
        <v>0</v>
      </c>
      <c r="CZ215" s="43">
        <f t="shared" si="553"/>
        <v>0</v>
      </c>
      <c r="DA215" s="43">
        <f t="shared" si="553"/>
        <v>0</v>
      </c>
      <c r="DB215" s="43">
        <f t="shared" si="553"/>
        <v>0</v>
      </c>
      <c r="DC215" s="43">
        <f t="shared" si="553"/>
        <v>0</v>
      </c>
      <c r="DD215" s="43">
        <f t="shared" si="553"/>
        <v>0</v>
      </c>
      <c r="DE215" s="43">
        <f t="shared" si="553"/>
        <v>0</v>
      </c>
      <c r="DF215" s="43">
        <f t="shared" si="553"/>
        <v>0</v>
      </c>
      <c r="DG215" s="43">
        <f t="shared" si="553"/>
        <v>0</v>
      </c>
      <c r="DH215" s="43">
        <f t="shared" si="553"/>
        <v>0</v>
      </c>
      <c r="DI215" s="43">
        <f t="shared" si="553"/>
        <v>0</v>
      </c>
      <c r="DJ215" s="43">
        <f t="shared" si="553"/>
        <v>0</v>
      </c>
      <c r="DK215" s="43">
        <f t="shared" si="553"/>
        <v>0</v>
      </c>
      <c r="DL215" s="43">
        <f t="shared" si="553"/>
        <v>0</v>
      </c>
      <c r="DM215" s="43">
        <f t="shared" si="553"/>
        <v>0</v>
      </c>
      <c r="DN215" s="43">
        <f t="shared" si="553"/>
        <v>0</v>
      </c>
      <c r="DO215" s="43">
        <f t="shared" si="553"/>
        <v>0</v>
      </c>
      <c r="DP215" s="43">
        <f t="shared" si="553"/>
        <v>0</v>
      </c>
      <c r="DQ215" s="43">
        <f t="shared" si="553"/>
        <v>0</v>
      </c>
      <c r="DR215" s="43">
        <f t="shared" si="553"/>
        <v>0</v>
      </c>
      <c r="DS215" s="43">
        <f t="shared" si="553"/>
        <v>0</v>
      </c>
      <c r="DT215" s="43">
        <f t="shared" si="553"/>
        <v>0</v>
      </c>
      <c r="DU215" s="43">
        <f t="shared" si="553"/>
        <v>0</v>
      </c>
      <c r="DV215" s="482"/>
    </row>
    <row r="216" spans="2:126" x14ac:dyDescent="0.45">
      <c r="B216" s="42" t="str">
        <f>B8</f>
        <v>Ommitted Q</v>
      </c>
      <c r="C216" s="43">
        <f t="shared" ref="C216:Y216" si="554">IF(C$8&lt;&gt;"",C$8*C$2,0)</f>
        <v>0</v>
      </c>
      <c r="D216" s="43">
        <f t="shared" si="554"/>
        <v>0</v>
      </c>
      <c r="E216" s="43">
        <f t="shared" si="554"/>
        <v>0</v>
      </c>
      <c r="F216" s="43">
        <f t="shared" si="554"/>
        <v>0</v>
      </c>
      <c r="G216" s="43">
        <f t="shared" si="554"/>
        <v>0</v>
      </c>
      <c r="H216" s="43">
        <f t="shared" si="554"/>
        <v>0</v>
      </c>
      <c r="I216" s="43">
        <f t="shared" si="554"/>
        <v>0</v>
      </c>
      <c r="J216" s="43">
        <f t="shared" si="554"/>
        <v>0</v>
      </c>
      <c r="K216" s="43">
        <f t="shared" si="554"/>
        <v>0</v>
      </c>
      <c r="L216" s="43">
        <f t="shared" si="554"/>
        <v>0</v>
      </c>
      <c r="M216" s="43">
        <f t="shared" si="554"/>
        <v>0</v>
      </c>
      <c r="N216" s="43">
        <f t="shared" si="554"/>
        <v>0</v>
      </c>
      <c r="O216" s="43">
        <f t="shared" si="554"/>
        <v>0</v>
      </c>
      <c r="P216" s="43">
        <f t="shared" si="554"/>
        <v>0</v>
      </c>
      <c r="Q216" s="43">
        <f t="shared" si="554"/>
        <v>0</v>
      </c>
      <c r="R216" s="43">
        <f t="shared" si="554"/>
        <v>0</v>
      </c>
      <c r="S216" s="43">
        <f t="shared" si="554"/>
        <v>0</v>
      </c>
      <c r="T216" s="43">
        <f t="shared" si="554"/>
        <v>0</v>
      </c>
      <c r="U216" s="43">
        <f t="shared" si="554"/>
        <v>0</v>
      </c>
      <c r="V216" s="43">
        <f t="shared" si="554"/>
        <v>0</v>
      </c>
      <c r="W216" s="43">
        <f t="shared" si="554"/>
        <v>0</v>
      </c>
      <c r="X216" s="43">
        <f t="shared" si="554"/>
        <v>0</v>
      </c>
      <c r="Y216" s="43">
        <f t="shared" si="554"/>
        <v>0</v>
      </c>
      <c r="AA216" s="110" t="s">
        <v>244</v>
      </c>
      <c r="AB216" s="88">
        <f t="shared" ref="AB216:AB234" si="555">SUM(AB94:AX94)</f>
        <v>0</v>
      </c>
      <c r="AC216" s="88">
        <f>AD216-AB216</f>
        <v>0</v>
      </c>
      <c r="AD216" s="88">
        <f t="shared" ref="AD216:AD234" si="556">SUM(AB135:AX135)</f>
        <v>0</v>
      </c>
      <c r="AE216" s="88" t="str">
        <f>IF(AD216&lt;&gt;0,AC216&amp;" / "&amp;AD216,"")</f>
        <v/>
      </c>
      <c r="AF216" s="109" t="str">
        <f>IF(AD216&lt;&gt;0,AC216/AD216,"")</f>
        <v/>
      </c>
      <c r="AG216" s="114" t="s">
        <v>259</v>
      </c>
      <c r="AI216" s="86" t="s">
        <v>590</v>
      </c>
      <c r="AJ216" s="86" t="s">
        <v>587</v>
      </c>
      <c r="AK216" s="86" t="s">
        <v>257</v>
      </c>
      <c r="AZ216" t="str">
        <f t="shared" si="358"/>
        <v>Unit Conversion</v>
      </c>
      <c r="BA216" s="43">
        <f t="shared" ref="BA216:BW216" si="557">BA64*BA$2</f>
        <v>0</v>
      </c>
      <c r="BB216" s="43">
        <f t="shared" si="557"/>
        <v>0</v>
      </c>
      <c r="BC216" s="43">
        <f t="shared" si="557"/>
        <v>0</v>
      </c>
      <c r="BD216" s="43">
        <f t="shared" si="557"/>
        <v>0</v>
      </c>
      <c r="BE216" s="43">
        <f t="shared" si="557"/>
        <v>0</v>
      </c>
      <c r="BF216" s="43">
        <f t="shared" si="557"/>
        <v>0</v>
      </c>
      <c r="BG216" s="43">
        <f t="shared" si="557"/>
        <v>0</v>
      </c>
      <c r="BH216" s="43">
        <f t="shared" si="557"/>
        <v>0</v>
      </c>
      <c r="BI216" s="43">
        <f t="shared" si="557"/>
        <v>0</v>
      </c>
      <c r="BJ216" s="43">
        <f t="shared" si="557"/>
        <v>0</v>
      </c>
      <c r="BK216" s="43">
        <f t="shared" si="557"/>
        <v>0</v>
      </c>
      <c r="BL216" s="43">
        <f t="shared" si="557"/>
        <v>0</v>
      </c>
      <c r="BM216" s="43">
        <f t="shared" si="557"/>
        <v>0</v>
      </c>
      <c r="BN216" s="43">
        <f t="shared" si="557"/>
        <v>0</v>
      </c>
      <c r="BO216" s="43">
        <f t="shared" si="557"/>
        <v>0</v>
      </c>
      <c r="BP216" s="43">
        <f t="shared" si="557"/>
        <v>0</v>
      </c>
      <c r="BQ216" s="43">
        <f t="shared" si="557"/>
        <v>0</v>
      </c>
      <c r="BR216" s="43">
        <f t="shared" si="557"/>
        <v>0</v>
      </c>
      <c r="BS216" s="43">
        <f t="shared" si="557"/>
        <v>0</v>
      </c>
      <c r="BT216" s="43">
        <f t="shared" si="557"/>
        <v>0</v>
      </c>
      <c r="BU216" s="43">
        <f t="shared" si="557"/>
        <v>0</v>
      </c>
      <c r="BV216" s="43">
        <f t="shared" si="557"/>
        <v>0</v>
      </c>
      <c r="BW216" s="43">
        <f t="shared" si="557"/>
        <v>0</v>
      </c>
      <c r="BX216" s="482"/>
      <c r="BY216" t="str">
        <f t="shared" si="360"/>
        <v>Unit Conversion</v>
      </c>
      <c r="BZ216" s="43">
        <f t="shared" ref="BZ216:CV216" si="558">BZ64*BZ$2</f>
        <v>0</v>
      </c>
      <c r="CA216" s="43">
        <f t="shared" si="558"/>
        <v>0</v>
      </c>
      <c r="CB216" s="43">
        <f t="shared" si="558"/>
        <v>0</v>
      </c>
      <c r="CC216" s="43">
        <f t="shared" si="558"/>
        <v>0</v>
      </c>
      <c r="CD216" s="43">
        <f t="shared" si="558"/>
        <v>0</v>
      </c>
      <c r="CE216" s="43">
        <f t="shared" si="558"/>
        <v>0</v>
      </c>
      <c r="CF216" s="43">
        <f t="shared" si="558"/>
        <v>0</v>
      </c>
      <c r="CG216" s="43">
        <f t="shared" si="558"/>
        <v>0</v>
      </c>
      <c r="CH216" s="43">
        <f t="shared" si="558"/>
        <v>0</v>
      </c>
      <c r="CI216" s="43">
        <f t="shared" si="558"/>
        <v>0</v>
      </c>
      <c r="CJ216" s="43">
        <f t="shared" si="558"/>
        <v>0</v>
      </c>
      <c r="CK216" s="43">
        <f t="shared" si="558"/>
        <v>0</v>
      </c>
      <c r="CL216" s="43">
        <f t="shared" si="558"/>
        <v>0</v>
      </c>
      <c r="CM216" s="43">
        <f t="shared" si="558"/>
        <v>0</v>
      </c>
      <c r="CN216" s="43">
        <f t="shared" si="558"/>
        <v>0</v>
      </c>
      <c r="CO216" s="43">
        <f t="shared" si="558"/>
        <v>0</v>
      </c>
      <c r="CP216" s="43">
        <f t="shared" si="558"/>
        <v>0</v>
      </c>
      <c r="CQ216" s="43">
        <f t="shared" si="558"/>
        <v>0</v>
      </c>
      <c r="CR216" s="43">
        <f t="shared" si="558"/>
        <v>0</v>
      </c>
      <c r="CS216" s="43">
        <f t="shared" si="558"/>
        <v>0</v>
      </c>
      <c r="CT216" s="43">
        <f t="shared" si="558"/>
        <v>0</v>
      </c>
      <c r="CU216" s="43">
        <f t="shared" si="558"/>
        <v>0</v>
      </c>
      <c r="CV216" s="43">
        <f t="shared" si="558"/>
        <v>0</v>
      </c>
      <c r="CW216" s="482"/>
      <c r="CX216" t="str">
        <f t="shared" si="362"/>
        <v>Unit Conversion</v>
      </c>
      <c r="CY216" s="43">
        <f t="shared" ref="CY216:DU216" si="559">CY64*CY$2</f>
        <v>0</v>
      </c>
      <c r="CZ216" s="43">
        <f t="shared" si="559"/>
        <v>0</v>
      </c>
      <c r="DA216" s="43">
        <f t="shared" si="559"/>
        <v>0</v>
      </c>
      <c r="DB216" s="43">
        <f t="shared" si="559"/>
        <v>0</v>
      </c>
      <c r="DC216" s="43">
        <f t="shared" si="559"/>
        <v>0</v>
      </c>
      <c r="DD216" s="43">
        <f t="shared" si="559"/>
        <v>0</v>
      </c>
      <c r="DE216" s="43">
        <f t="shared" si="559"/>
        <v>0</v>
      </c>
      <c r="DF216" s="43">
        <f t="shared" si="559"/>
        <v>0</v>
      </c>
      <c r="DG216" s="43">
        <f t="shared" si="559"/>
        <v>0</v>
      </c>
      <c r="DH216" s="43">
        <f t="shared" si="559"/>
        <v>0</v>
      </c>
      <c r="DI216" s="43">
        <f t="shared" si="559"/>
        <v>0</v>
      </c>
      <c r="DJ216" s="43">
        <f t="shared" si="559"/>
        <v>0</v>
      </c>
      <c r="DK216" s="43">
        <f t="shared" si="559"/>
        <v>0</v>
      </c>
      <c r="DL216" s="43">
        <f t="shared" si="559"/>
        <v>0</v>
      </c>
      <c r="DM216" s="43">
        <f t="shared" si="559"/>
        <v>0</v>
      </c>
      <c r="DN216" s="43">
        <f t="shared" si="559"/>
        <v>0</v>
      </c>
      <c r="DO216" s="43">
        <f t="shared" si="559"/>
        <v>0</v>
      </c>
      <c r="DP216" s="43">
        <f t="shared" si="559"/>
        <v>0</v>
      </c>
      <c r="DQ216" s="43">
        <f t="shared" si="559"/>
        <v>0</v>
      </c>
      <c r="DR216" s="43">
        <f t="shared" si="559"/>
        <v>0</v>
      </c>
      <c r="DS216" s="43">
        <f t="shared" si="559"/>
        <v>0</v>
      </c>
      <c r="DT216" s="43">
        <f t="shared" si="559"/>
        <v>0</v>
      </c>
      <c r="DU216" s="43">
        <f t="shared" si="559"/>
        <v>0</v>
      </c>
      <c r="DV216" s="482"/>
    </row>
    <row r="217" spans="2:126" x14ac:dyDescent="0.45">
      <c r="B217" s="42" t="str">
        <f>B9</f>
        <v>Guesses</v>
      </c>
      <c r="C217" s="43">
        <f>IF(C$9&lt;&gt;"",C$9*C$2,0)</f>
        <v>0</v>
      </c>
      <c r="D217" s="43">
        <f t="shared" ref="D217:Y217" si="560">IF(D$9&lt;&gt;"",D$9*D$2,0)</f>
        <v>0</v>
      </c>
      <c r="E217" s="43">
        <f t="shared" si="560"/>
        <v>0</v>
      </c>
      <c r="F217" s="43">
        <f t="shared" si="560"/>
        <v>0</v>
      </c>
      <c r="G217" s="43">
        <f t="shared" si="560"/>
        <v>0</v>
      </c>
      <c r="H217" s="43">
        <f t="shared" si="560"/>
        <v>0</v>
      </c>
      <c r="I217" s="43">
        <f t="shared" si="560"/>
        <v>0</v>
      </c>
      <c r="J217" s="43">
        <f t="shared" si="560"/>
        <v>0</v>
      </c>
      <c r="K217" s="43">
        <f t="shared" si="560"/>
        <v>0</v>
      </c>
      <c r="L217" s="43">
        <f t="shared" si="560"/>
        <v>0</v>
      </c>
      <c r="M217" s="43">
        <f t="shared" si="560"/>
        <v>0</v>
      </c>
      <c r="N217" s="43">
        <f t="shared" si="560"/>
        <v>0</v>
      </c>
      <c r="O217" s="43">
        <f t="shared" si="560"/>
        <v>0</v>
      </c>
      <c r="P217" s="43">
        <f t="shared" si="560"/>
        <v>0</v>
      </c>
      <c r="Q217" s="43">
        <f t="shared" si="560"/>
        <v>0</v>
      </c>
      <c r="R217" s="43">
        <f t="shared" si="560"/>
        <v>0</v>
      </c>
      <c r="S217" s="43">
        <f t="shared" si="560"/>
        <v>0</v>
      </c>
      <c r="T217" s="43">
        <f t="shared" si="560"/>
        <v>0</v>
      </c>
      <c r="U217" s="43">
        <f t="shared" si="560"/>
        <v>0</v>
      </c>
      <c r="V217" s="43">
        <f t="shared" si="560"/>
        <v>0</v>
      </c>
      <c r="W217" s="43">
        <f t="shared" si="560"/>
        <v>0</v>
      </c>
      <c r="X217" s="43">
        <f t="shared" si="560"/>
        <v>0</v>
      </c>
      <c r="Y217" s="43">
        <f t="shared" si="560"/>
        <v>0</v>
      </c>
      <c r="AA217" s="111" t="s">
        <v>405</v>
      </c>
      <c r="AB217" s="25">
        <f t="shared" si="555"/>
        <v>0</v>
      </c>
      <c r="AC217" s="25">
        <f t="shared" ref="AC217:AC247" si="561">AD217-AB217</f>
        <v>0</v>
      </c>
      <c r="AD217" s="25">
        <f t="shared" si="556"/>
        <v>0</v>
      </c>
      <c r="AE217" s="25" t="str">
        <f t="shared" ref="AE217:AE234" si="562">IF(AD217&lt;&gt;0,AC217&amp;" / "&amp;AD217,"")</f>
        <v/>
      </c>
      <c r="AF217" s="107" t="str">
        <f t="shared" ref="AF217:AF234" si="563">IF(AD217&lt;&gt;0,AC217/AD217,"")</f>
        <v/>
      </c>
      <c r="AG217" s="115" t="str">
        <f t="shared" ref="AG217:AG232" si="564">IF(IF(SUM(AB$2:AX$2)=1,INDEX(AB177:AX177,MATCH(1,AB$2:AX$2,0)),"-")&lt;&gt;0,IF(SUM(AB$2:AX$2)=1,INDEX(AB177:AX177,MATCH(1,AB$2:AX$2,0)),"-"),"")</f>
        <v/>
      </c>
      <c r="AI217" s="44">
        <f>SUM(AB210:AX210)</f>
        <v>0</v>
      </c>
      <c r="AJ217" s="23">
        <f>AK217-AI217</f>
        <v>0</v>
      </c>
      <c r="AK217" s="23">
        <f>SUM(AB208:AX208)</f>
        <v>0</v>
      </c>
      <c r="AZ217" t="str">
        <f t="shared" si="358"/>
        <v>Dimensional Analysis</v>
      </c>
      <c r="BA217" s="43">
        <f t="shared" ref="BA217:BW217" si="565">BA65*BA$2</f>
        <v>0</v>
      </c>
      <c r="BB217" s="43">
        <f t="shared" si="565"/>
        <v>0</v>
      </c>
      <c r="BC217" s="43">
        <f t="shared" si="565"/>
        <v>0</v>
      </c>
      <c r="BD217" s="43">
        <f t="shared" si="565"/>
        <v>0</v>
      </c>
      <c r="BE217" s="43">
        <f t="shared" si="565"/>
        <v>0</v>
      </c>
      <c r="BF217" s="43">
        <f t="shared" si="565"/>
        <v>0</v>
      </c>
      <c r="BG217" s="43">
        <f t="shared" si="565"/>
        <v>0</v>
      </c>
      <c r="BH217" s="43">
        <f t="shared" si="565"/>
        <v>0</v>
      </c>
      <c r="BI217" s="43">
        <f t="shared" si="565"/>
        <v>0</v>
      </c>
      <c r="BJ217" s="43">
        <f t="shared" si="565"/>
        <v>0</v>
      </c>
      <c r="BK217" s="43">
        <f t="shared" si="565"/>
        <v>0</v>
      </c>
      <c r="BL217" s="43">
        <f t="shared" si="565"/>
        <v>0</v>
      </c>
      <c r="BM217" s="43">
        <f t="shared" si="565"/>
        <v>0</v>
      </c>
      <c r="BN217" s="43">
        <f t="shared" si="565"/>
        <v>0</v>
      </c>
      <c r="BO217" s="43">
        <f t="shared" si="565"/>
        <v>0</v>
      </c>
      <c r="BP217" s="43">
        <f t="shared" si="565"/>
        <v>0</v>
      </c>
      <c r="BQ217" s="43">
        <f t="shared" si="565"/>
        <v>0</v>
      </c>
      <c r="BR217" s="43">
        <f t="shared" si="565"/>
        <v>0</v>
      </c>
      <c r="BS217" s="43">
        <f t="shared" si="565"/>
        <v>0</v>
      </c>
      <c r="BT217" s="43">
        <f t="shared" si="565"/>
        <v>0</v>
      </c>
      <c r="BU217" s="43">
        <f t="shared" si="565"/>
        <v>0</v>
      </c>
      <c r="BV217" s="43">
        <f t="shared" si="565"/>
        <v>0</v>
      </c>
      <c r="BW217" s="43">
        <f t="shared" si="565"/>
        <v>0</v>
      </c>
      <c r="BX217" s="482"/>
      <c r="BY217" t="str">
        <f t="shared" si="360"/>
        <v>Dimensional Analysis</v>
      </c>
      <c r="BZ217" s="43">
        <f t="shared" ref="BZ217:CV217" si="566">BZ65*BZ$2</f>
        <v>0</v>
      </c>
      <c r="CA217" s="43">
        <f t="shared" si="566"/>
        <v>0</v>
      </c>
      <c r="CB217" s="43">
        <f t="shared" si="566"/>
        <v>0</v>
      </c>
      <c r="CC217" s="43">
        <f t="shared" si="566"/>
        <v>0</v>
      </c>
      <c r="CD217" s="43">
        <f t="shared" si="566"/>
        <v>0</v>
      </c>
      <c r="CE217" s="43">
        <f t="shared" si="566"/>
        <v>0</v>
      </c>
      <c r="CF217" s="43">
        <f t="shared" si="566"/>
        <v>0</v>
      </c>
      <c r="CG217" s="43">
        <f t="shared" si="566"/>
        <v>0</v>
      </c>
      <c r="CH217" s="43">
        <f t="shared" si="566"/>
        <v>0</v>
      </c>
      <c r="CI217" s="43">
        <f t="shared" si="566"/>
        <v>0</v>
      </c>
      <c r="CJ217" s="43">
        <f t="shared" si="566"/>
        <v>0</v>
      </c>
      <c r="CK217" s="43">
        <f t="shared" si="566"/>
        <v>0</v>
      </c>
      <c r="CL217" s="43">
        <f t="shared" si="566"/>
        <v>0</v>
      </c>
      <c r="CM217" s="43">
        <f t="shared" si="566"/>
        <v>0</v>
      </c>
      <c r="CN217" s="43">
        <f t="shared" si="566"/>
        <v>0</v>
      </c>
      <c r="CO217" s="43">
        <f t="shared" si="566"/>
        <v>0</v>
      </c>
      <c r="CP217" s="43">
        <f t="shared" si="566"/>
        <v>0</v>
      </c>
      <c r="CQ217" s="43">
        <f t="shared" si="566"/>
        <v>0</v>
      </c>
      <c r="CR217" s="43">
        <f t="shared" si="566"/>
        <v>0</v>
      </c>
      <c r="CS217" s="43">
        <f t="shared" si="566"/>
        <v>0</v>
      </c>
      <c r="CT217" s="43">
        <f t="shared" si="566"/>
        <v>0</v>
      </c>
      <c r="CU217" s="43">
        <f t="shared" si="566"/>
        <v>0</v>
      </c>
      <c r="CV217" s="43">
        <f t="shared" si="566"/>
        <v>0</v>
      </c>
      <c r="CW217" s="482"/>
      <c r="CX217" t="str">
        <f t="shared" si="362"/>
        <v>Dimensional Analysis</v>
      </c>
      <c r="CY217" s="43">
        <f t="shared" ref="CY217:DU217" si="567">CY65*CY$2</f>
        <v>0</v>
      </c>
      <c r="CZ217" s="43">
        <f t="shared" si="567"/>
        <v>0</v>
      </c>
      <c r="DA217" s="43">
        <f t="shared" si="567"/>
        <v>0</v>
      </c>
      <c r="DB217" s="43">
        <f t="shared" si="567"/>
        <v>0</v>
      </c>
      <c r="DC217" s="43">
        <f t="shared" si="567"/>
        <v>0</v>
      </c>
      <c r="DD217" s="43">
        <f t="shared" si="567"/>
        <v>0</v>
      </c>
      <c r="DE217" s="43">
        <f t="shared" si="567"/>
        <v>0</v>
      </c>
      <c r="DF217" s="43">
        <f t="shared" si="567"/>
        <v>0</v>
      </c>
      <c r="DG217" s="43">
        <f t="shared" si="567"/>
        <v>0</v>
      </c>
      <c r="DH217" s="43">
        <f t="shared" si="567"/>
        <v>0</v>
      </c>
      <c r="DI217" s="43">
        <f t="shared" si="567"/>
        <v>0</v>
      </c>
      <c r="DJ217" s="43">
        <f t="shared" si="567"/>
        <v>0</v>
      </c>
      <c r="DK217" s="43">
        <f t="shared" si="567"/>
        <v>0</v>
      </c>
      <c r="DL217" s="43">
        <f t="shared" si="567"/>
        <v>0</v>
      </c>
      <c r="DM217" s="43">
        <f t="shared" si="567"/>
        <v>0</v>
      </c>
      <c r="DN217" s="43">
        <f t="shared" si="567"/>
        <v>0</v>
      </c>
      <c r="DO217" s="43">
        <f t="shared" si="567"/>
        <v>0</v>
      </c>
      <c r="DP217" s="43">
        <f t="shared" si="567"/>
        <v>0</v>
      </c>
      <c r="DQ217" s="43">
        <f t="shared" si="567"/>
        <v>0</v>
      </c>
      <c r="DR217" s="43">
        <f t="shared" si="567"/>
        <v>0</v>
      </c>
      <c r="DS217" s="43">
        <f t="shared" si="567"/>
        <v>0</v>
      </c>
      <c r="DT217" s="43">
        <f t="shared" si="567"/>
        <v>0</v>
      </c>
      <c r="DU217" s="43">
        <f t="shared" si="567"/>
        <v>0</v>
      </c>
      <c r="DV217" s="482"/>
    </row>
    <row r="218" spans="2:126" x14ac:dyDescent="0.45">
      <c r="AA218" s="111" t="s">
        <v>245</v>
      </c>
      <c r="AB218" s="25">
        <f t="shared" si="555"/>
        <v>0</v>
      </c>
      <c r="AC218" s="25">
        <f t="shared" si="561"/>
        <v>0</v>
      </c>
      <c r="AD218" s="25">
        <f t="shared" si="556"/>
        <v>0</v>
      </c>
      <c r="AE218" s="25" t="str">
        <f t="shared" si="562"/>
        <v/>
      </c>
      <c r="AF218" s="107" t="str">
        <f t="shared" si="563"/>
        <v/>
      </c>
      <c r="AG218" s="115" t="str">
        <f t="shared" si="564"/>
        <v/>
      </c>
      <c r="AZ218" t="str">
        <f t="shared" si="358"/>
        <v>Scaling</v>
      </c>
      <c r="BA218" s="43">
        <f t="shared" ref="BA218:BW218" si="568">BA66*BA$2</f>
        <v>0</v>
      </c>
      <c r="BB218" s="43">
        <f t="shared" si="568"/>
        <v>0</v>
      </c>
      <c r="BC218" s="43">
        <f t="shared" si="568"/>
        <v>0</v>
      </c>
      <c r="BD218" s="43">
        <f t="shared" si="568"/>
        <v>0</v>
      </c>
      <c r="BE218" s="43">
        <f t="shared" si="568"/>
        <v>0</v>
      </c>
      <c r="BF218" s="43">
        <f t="shared" si="568"/>
        <v>0</v>
      </c>
      <c r="BG218" s="43">
        <f t="shared" si="568"/>
        <v>0</v>
      </c>
      <c r="BH218" s="43">
        <f t="shared" si="568"/>
        <v>0</v>
      </c>
      <c r="BI218" s="43">
        <f t="shared" si="568"/>
        <v>0</v>
      </c>
      <c r="BJ218" s="43">
        <f t="shared" si="568"/>
        <v>0</v>
      </c>
      <c r="BK218" s="43">
        <f t="shared" si="568"/>
        <v>0</v>
      </c>
      <c r="BL218" s="43">
        <f t="shared" si="568"/>
        <v>0</v>
      </c>
      <c r="BM218" s="43">
        <f t="shared" si="568"/>
        <v>0</v>
      </c>
      <c r="BN218" s="43">
        <f t="shared" si="568"/>
        <v>0</v>
      </c>
      <c r="BO218" s="43">
        <f t="shared" si="568"/>
        <v>0</v>
      </c>
      <c r="BP218" s="43">
        <f t="shared" si="568"/>
        <v>0</v>
      </c>
      <c r="BQ218" s="43">
        <f t="shared" si="568"/>
        <v>0</v>
      </c>
      <c r="BR218" s="43">
        <f t="shared" si="568"/>
        <v>0</v>
      </c>
      <c r="BS218" s="43">
        <f t="shared" si="568"/>
        <v>0</v>
      </c>
      <c r="BT218" s="43">
        <f t="shared" si="568"/>
        <v>0</v>
      </c>
      <c r="BU218" s="43">
        <f t="shared" si="568"/>
        <v>0</v>
      </c>
      <c r="BV218" s="43">
        <f t="shared" si="568"/>
        <v>0</v>
      </c>
      <c r="BW218" s="43">
        <f t="shared" si="568"/>
        <v>0</v>
      </c>
      <c r="BX218" s="482"/>
      <c r="BY218" t="str">
        <f t="shared" si="360"/>
        <v>Scaling</v>
      </c>
      <c r="BZ218" s="43">
        <f t="shared" ref="BZ218:CV218" si="569">BZ66*BZ$2</f>
        <v>0</v>
      </c>
      <c r="CA218" s="43">
        <f t="shared" si="569"/>
        <v>0</v>
      </c>
      <c r="CB218" s="43">
        <f t="shared" si="569"/>
        <v>0</v>
      </c>
      <c r="CC218" s="43">
        <f t="shared" si="569"/>
        <v>0</v>
      </c>
      <c r="CD218" s="43">
        <f t="shared" si="569"/>
        <v>0</v>
      </c>
      <c r="CE218" s="43">
        <f t="shared" si="569"/>
        <v>0</v>
      </c>
      <c r="CF218" s="43">
        <f t="shared" si="569"/>
        <v>0</v>
      </c>
      <c r="CG218" s="43">
        <f t="shared" si="569"/>
        <v>0</v>
      </c>
      <c r="CH218" s="43">
        <f t="shared" si="569"/>
        <v>0</v>
      </c>
      <c r="CI218" s="43">
        <f t="shared" si="569"/>
        <v>0</v>
      </c>
      <c r="CJ218" s="43">
        <f t="shared" si="569"/>
        <v>0</v>
      </c>
      <c r="CK218" s="43">
        <f t="shared" si="569"/>
        <v>0</v>
      </c>
      <c r="CL218" s="43">
        <f t="shared" si="569"/>
        <v>0</v>
      </c>
      <c r="CM218" s="43">
        <f t="shared" si="569"/>
        <v>0</v>
      </c>
      <c r="CN218" s="43">
        <f t="shared" si="569"/>
        <v>0</v>
      </c>
      <c r="CO218" s="43">
        <f t="shared" si="569"/>
        <v>0</v>
      </c>
      <c r="CP218" s="43">
        <f t="shared" si="569"/>
        <v>0</v>
      </c>
      <c r="CQ218" s="43">
        <f t="shared" si="569"/>
        <v>0</v>
      </c>
      <c r="CR218" s="43">
        <f t="shared" si="569"/>
        <v>0</v>
      </c>
      <c r="CS218" s="43">
        <f t="shared" si="569"/>
        <v>0</v>
      </c>
      <c r="CT218" s="43">
        <f t="shared" si="569"/>
        <v>0</v>
      </c>
      <c r="CU218" s="43">
        <f t="shared" si="569"/>
        <v>0</v>
      </c>
      <c r="CV218" s="43">
        <f t="shared" si="569"/>
        <v>0</v>
      </c>
      <c r="CW218" s="482"/>
      <c r="CX218" t="str">
        <f t="shared" si="362"/>
        <v>Scaling</v>
      </c>
      <c r="CY218" s="43">
        <f t="shared" ref="CY218:DU218" si="570">CY66*CY$2</f>
        <v>0</v>
      </c>
      <c r="CZ218" s="43">
        <f t="shared" si="570"/>
        <v>0</v>
      </c>
      <c r="DA218" s="43">
        <f t="shared" si="570"/>
        <v>0</v>
      </c>
      <c r="DB218" s="43">
        <f t="shared" si="570"/>
        <v>0</v>
      </c>
      <c r="DC218" s="43">
        <f t="shared" si="570"/>
        <v>0</v>
      </c>
      <c r="DD218" s="43">
        <f t="shared" si="570"/>
        <v>0</v>
      </c>
      <c r="DE218" s="43">
        <f t="shared" si="570"/>
        <v>0</v>
      </c>
      <c r="DF218" s="43">
        <f t="shared" si="570"/>
        <v>0</v>
      </c>
      <c r="DG218" s="43">
        <f t="shared" si="570"/>
        <v>0</v>
      </c>
      <c r="DH218" s="43">
        <f t="shared" si="570"/>
        <v>0</v>
      </c>
      <c r="DI218" s="43">
        <f t="shared" si="570"/>
        <v>0</v>
      </c>
      <c r="DJ218" s="43">
        <f t="shared" si="570"/>
        <v>0</v>
      </c>
      <c r="DK218" s="43">
        <f t="shared" si="570"/>
        <v>0</v>
      </c>
      <c r="DL218" s="43">
        <f t="shared" si="570"/>
        <v>0</v>
      </c>
      <c r="DM218" s="43">
        <f t="shared" si="570"/>
        <v>0</v>
      </c>
      <c r="DN218" s="43">
        <f t="shared" si="570"/>
        <v>0</v>
      </c>
      <c r="DO218" s="43">
        <f t="shared" si="570"/>
        <v>0</v>
      </c>
      <c r="DP218" s="43">
        <f t="shared" si="570"/>
        <v>0</v>
      </c>
      <c r="DQ218" s="43">
        <f t="shared" si="570"/>
        <v>0</v>
      </c>
      <c r="DR218" s="43">
        <f t="shared" si="570"/>
        <v>0</v>
      </c>
      <c r="DS218" s="43">
        <f t="shared" si="570"/>
        <v>0</v>
      </c>
      <c r="DT218" s="43">
        <f t="shared" si="570"/>
        <v>0</v>
      </c>
      <c r="DU218" s="43">
        <f t="shared" si="570"/>
        <v>0</v>
      </c>
      <c r="DV218" s="482"/>
    </row>
    <row r="219" spans="2:126" x14ac:dyDescent="0.45">
      <c r="AA219" s="111" t="s">
        <v>37</v>
      </c>
      <c r="AB219" s="25">
        <f t="shared" si="555"/>
        <v>0</v>
      </c>
      <c r="AC219" s="25">
        <f t="shared" si="561"/>
        <v>0</v>
      </c>
      <c r="AD219" s="25">
        <f t="shared" si="556"/>
        <v>0</v>
      </c>
      <c r="AE219" s="25" t="str">
        <f t="shared" si="562"/>
        <v/>
      </c>
      <c r="AF219" s="107" t="str">
        <f t="shared" si="563"/>
        <v/>
      </c>
      <c r="AG219" s="115" t="str">
        <f t="shared" si="564"/>
        <v/>
      </c>
      <c r="AZ219" t="str">
        <f t="shared" si="358"/>
        <v>TRIGONOMETRY</v>
      </c>
      <c r="BA219" s="43">
        <f t="shared" ref="BA219:BW219" si="571">BA67*BA$2</f>
        <v>0</v>
      </c>
      <c r="BB219" s="43">
        <f t="shared" si="571"/>
        <v>0</v>
      </c>
      <c r="BC219" s="43">
        <f t="shared" si="571"/>
        <v>0</v>
      </c>
      <c r="BD219" s="43">
        <f t="shared" si="571"/>
        <v>0</v>
      </c>
      <c r="BE219" s="43">
        <f t="shared" si="571"/>
        <v>0</v>
      </c>
      <c r="BF219" s="43">
        <f t="shared" si="571"/>
        <v>0</v>
      </c>
      <c r="BG219" s="43">
        <f t="shared" si="571"/>
        <v>0</v>
      </c>
      <c r="BH219" s="43">
        <f t="shared" si="571"/>
        <v>0</v>
      </c>
      <c r="BI219" s="43">
        <f t="shared" si="571"/>
        <v>0</v>
      </c>
      <c r="BJ219" s="43">
        <f t="shared" si="571"/>
        <v>0</v>
      </c>
      <c r="BK219" s="43">
        <f t="shared" si="571"/>
        <v>0</v>
      </c>
      <c r="BL219" s="43">
        <f t="shared" si="571"/>
        <v>0</v>
      </c>
      <c r="BM219" s="43">
        <f t="shared" si="571"/>
        <v>0</v>
      </c>
      <c r="BN219" s="43">
        <f t="shared" si="571"/>
        <v>0</v>
      </c>
      <c r="BO219" s="43">
        <f t="shared" si="571"/>
        <v>0</v>
      </c>
      <c r="BP219" s="43">
        <f t="shared" si="571"/>
        <v>0</v>
      </c>
      <c r="BQ219" s="43">
        <f t="shared" si="571"/>
        <v>0</v>
      </c>
      <c r="BR219" s="43">
        <f t="shared" si="571"/>
        <v>0</v>
      </c>
      <c r="BS219" s="43">
        <f t="shared" si="571"/>
        <v>0</v>
      </c>
      <c r="BT219" s="43">
        <f t="shared" si="571"/>
        <v>0</v>
      </c>
      <c r="BU219" s="43">
        <f t="shared" si="571"/>
        <v>0</v>
      </c>
      <c r="BV219" s="43">
        <f t="shared" si="571"/>
        <v>0</v>
      </c>
      <c r="BW219" s="43">
        <f t="shared" si="571"/>
        <v>0</v>
      </c>
      <c r="BX219" s="482"/>
      <c r="BY219" t="str">
        <f t="shared" si="360"/>
        <v>TRIGONOMETRY</v>
      </c>
      <c r="BZ219" s="43">
        <f t="shared" ref="BZ219:CV219" si="572">BZ67*BZ$2</f>
        <v>0</v>
      </c>
      <c r="CA219" s="43">
        <f t="shared" si="572"/>
        <v>0</v>
      </c>
      <c r="CB219" s="43">
        <f t="shared" si="572"/>
        <v>0</v>
      </c>
      <c r="CC219" s="43">
        <f t="shared" si="572"/>
        <v>0</v>
      </c>
      <c r="CD219" s="43">
        <f t="shared" si="572"/>
        <v>0</v>
      </c>
      <c r="CE219" s="43">
        <f t="shared" si="572"/>
        <v>0</v>
      </c>
      <c r="CF219" s="43">
        <f t="shared" si="572"/>
        <v>0</v>
      </c>
      <c r="CG219" s="43">
        <f t="shared" si="572"/>
        <v>0</v>
      </c>
      <c r="CH219" s="43">
        <f t="shared" si="572"/>
        <v>0</v>
      </c>
      <c r="CI219" s="43">
        <f t="shared" si="572"/>
        <v>0</v>
      </c>
      <c r="CJ219" s="43">
        <f t="shared" si="572"/>
        <v>0</v>
      </c>
      <c r="CK219" s="43">
        <f t="shared" si="572"/>
        <v>0</v>
      </c>
      <c r="CL219" s="43">
        <f t="shared" si="572"/>
        <v>0</v>
      </c>
      <c r="CM219" s="43">
        <f t="shared" si="572"/>
        <v>0</v>
      </c>
      <c r="CN219" s="43">
        <f t="shared" si="572"/>
        <v>0</v>
      </c>
      <c r="CO219" s="43">
        <f t="shared" si="572"/>
        <v>0</v>
      </c>
      <c r="CP219" s="43">
        <f t="shared" si="572"/>
        <v>0</v>
      </c>
      <c r="CQ219" s="43">
        <f t="shared" si="572"/>
        <v>0</v>
      </c>
      <c r="CR219" s="43">
        <f t="shared" si="572"/>
        <v>0</v>
      </c>
      <c r="CS219" s="43">
        <f t="shared" si="572"/>
        <v>0</v>
      </c>
      <c r="CT219" s="43">
        <f t="shared" si="572"/>
        <v>0</v>
      </c>
      <c r="CU219" s="43">
        <f t="shared" si="572"/>
        <v>0</v>
      </c>
      <c r="CV219" s="43">
        <f t="shared" si="572"/>
        <v>0</v>
      </c>
      <c r="CW219" s="482"/>
      <c r="CX219" t="str">
        <f t="shared" si="362"/>
        <v>TRIGONOMETRY</v>
      </c>
      <c r="CY219" s="43">
        <f t="shared" ref="CY219:DU219" si="573">CY67*CY$2</f>
        <v>0</v>
      </c>
      <c r="CZ219" s="43">
        <f t="shared" si="573"/>
        <v>0</v>
      </c>
      <c r="DA219" s="43">
        <f t="shared" si="573"/>
        <v>0</v>
      </c>
      <c r="DB219" s="43">
        <f t="shared" si="573"/>
        <v>0</v>
      </c>
      <c r="DC219" s="43">
        <f t="shared" si="573"/>
        <v>0</v>
      </c>
      <c r="DD219" s="43">
        <f t="shared" si="573"/>
        <v>0</v>
      </c>
      <c r="DE219" s="43">
        <f t="shared" si="573"/>
        <v>0</v>
      </c>
      <c r="DF219" s="43">
        <f t="shared" si="573"/>
        <v>0</v>
      </c>
      <c r="DG219" s="43">
        <f t="shared" si="573"/>
        <v>0</v>
      </c>
      <c r="DH219" s="43">
        <f t="shared" si="573"/>
        <v>0</v>
      </c>
      <c r="DI219" s="43">
        <f t="shared" si="573"/>
        <v>0</v>
      </c>
      <c r="DJ219" s="43">
        <f t="shared" si="573"/>
        <v>0</v>
      </c>
      <c r="DK219" s="43">
        <f t="shared" si="573"/>
        <v>0</v>
      </c>
      <c r="DL219" s="43">
        <f t="shared" si="573"/>
        <v>0</v>
      </c>
      <c r="DM219" s="43">
        <f t="shared" si="573"/>
        <v>0</v>
      </c>
      <c r="DN219" s="43">
        <f t="shared" si="573"/>
        <v>0</v>
      </c>
      <c r="DO219" s="43">
        <f t="shared" si="573"/>
        <v>0</v>
      </c>
      <c r="DP219" s="43">
        <f t="shared" si="573"/>
        <v>0</v>
      </c>
      <c r="DQ219" s="43">
        <f t="shared" si="573"/>
        <v>0</v>
      </c>
      <c r="DR219" s="43">
        <f t="shared" si="573"/>
        <v>0</v>
      </c>
      <c r="DS219" s="43">
        <f t="shared" si="573"/>
        <v>0</v>
      </c>
      <c r="DT219" s="43">
        <f t="shared" si="573"/>
        <v>0</v>
      </c>
      <c r="DU219" s="43">
        <f t="shared" si="573"/>
        <v>0</v>
      </c>
      <c r="DV219" s="482"/>
    </row>
    <row r="220" spans="2:126" x14ac:dyDescent="0.45">
      <c r="C220" s="116" t="s">
        <v>167</v>
      </c>
      <c r="D220" s="117" t="s">
        <v>458</v>
      </c>
      <c r="E220" s="72" t="s">
        <v>257</v>
      </c>
      <c r="F220" s="87" t="s">
        <v>459</v>
      </c>
      <c r="G220" s="87" t="s">
        <v>359</v>
      </c>
      <c r="H220" s="87" t="s">
        <v>243</v>
      </c>
      <c r="J220" s="484" t="s">
        <v>262</v>
      </c>
      <c r="K220" s="484"/>
      <c r="L220" s="484"/>
      <c r="AA220" s="111" t="s">
        <v>38</v>
      </c>
      <c r="AB220" s="25">
        <f t="shared" si="555"/>
        <v>0</v>
      </c>
      <c r="AC220" s="25">
        <f t="shared" si="561"/>
        <v>0</v>
      </c>
      <c r="AD220" s="25">
        <f t="shared" si="556"/>
        <v>0</v>
      </c>
      <c r="AE220" s="25" t="str">
        <f t="shared" si="562"/>
        <v/>
      </c>
      <c r="AF220" s="107" t="str">
        <f t="shared" si="563"/>
        <v/>
      </c>
      <c r="AG220" s="115" t="str">
        <f t="shared" si="564"/>
        <v/>
      </c>
      <c r="AZ220" t="str">
        <f t="shared" si="358"/>
        <v>SOH-CAH-TOA</v>
      </c>
      <c r="BA220" s="43">
        <f t="shared" ref="BA220:BW220" si="574">BA68*BA$2</f>
        <v>0</v>
      </c>
      <c r="BB220" s="43">
        <f t="shared" si="574"/>
        <v>0</v>
      </c>
      <c r="BC220" s="43">
        <f t="shared" si="574"/>
        <v>0</v>
      </c>
      <c r="BD220" s="43">
        <f t="shared" si="574"/>
        <v>0</v>
      </c>
      <c r="BE220" s="43">
        <f t="shared" si="574"/>
        <v>0</v>
      </c>
      <c r="BF220" s="43">
        <f t="shared" si="574"/>
        <v>0</v>
      </c>
      <c r="BG220" s="43">
        <f t="shared" si="574"/>
        <v>0</v>
      </c>
      <c r="BH220" s="43">
        <f t="shared" si="574"/>
        <v>0</v>
      </c>
      <c r="BI220" s="43">
        <f t="shared" si="574"/>
        <v>0</v>
      </c>
      <c r="BJ220" s="43">
        <f t="shared" si="574"/>
        <v>0</v>
      </c>
      <c r="BK220" s="43">
        <f t="shared" si="574"/>
        <v>0</v>
      </c>
      <c r="BL220" s="43">
        <f t="shared" si="574"/>
        <v>0</v>
      </c>
      <c r="BM220" s="43">
        <f t="shared" si="574"/>
        <v>0</v>
      </c>
      <c r="BN220" s="43">
        <f t="shared" si="574"/>
        <v>0</v>
      </c>
      <c r="BO220" s="43">
        <f t="shared" si="574"/>
        <v>0</v>
      </c>
      <c r="BP220" s="43">
        <f t="shared" si="574"/>
        <v>0</v>
      </c>
      <c r="BQ220" s="43">
        <f t="shared" si="574"/>
        <v>0</v>
      </c>
      <c r="BR220" s="43">
        <f t="shared" si="574"/>
        <v>0</v>
      </c>
      <c r="BS220" s="43">
        <f t="shared" si="574"/>
        <v>0</v>
      </c>
      <c r="BT220" s="43">
        <f t="shared" si="574"/>
        <v>0</v>
      </c>
      <c r="BU220" s="43">
        <f t="shared" si="574"/>
        <v>0</v>
      </c>
      <c r="BV220" s="43">
        <f t="shared" si="574"/>
        <v>0</v>
      </c>
      <c r="BW220" s="43">
        <f t="shared" si="574"/>
        <v>0</v>
      </c>
      <c r="BX220" s="482"/>
      <c r="BY220" t="str">
        <f t="shared" si="360"/>
        <v>SOH-CAH-TOA</v>
      </c>
      <c r="BZ220" s="43">
        <f t="shared" ref="BZ220:CV220" si="575">BZ68*BZ$2</f>
        <v>0</v>
      </c>
      <c r="CA220" s="43">
        <f t="shared" si="575"/>
        <v>0</v>
      </c>
      <c r="CB220" s="43">
        <f t="shared" si="575"/>
        <v>0</v>
      </c>
      <c r="CC220" s="43">
        <f t="shared" si="575"/>
        <v>0</v>
      </c>
      <c r="CD220" s="43">
        <f t="shared" si="575"/>
        <v>0</v>
      </c>
      <c r="CE220" s="43">
        <f t="shared" si="575"/>
        <v>0</v>
      </c>
      <c r="CF220" s="43">
        <f t="shared" si="575"/>
        <v>0</v>
      </c>
      <c r="CG220" s="43">
        <f t="shared" si="575"/>
        <v>0</v>
      </c>
      <c r="CH220" s="43">
        <f t="shared" si="575"/>
        <v>0</v>
      </c>
      <c r="CI220" s="43">
        <f t="shared" si="575"/>
        <v>0</v>
      </c>
      <c r="CJ220" s="43">
        <f t="shared" si="575"/>
        <v>0</v>
      </c>
      <c r="CK220" s="43">
        <f t="shared" si="575"/>
        <v>0</v>
      </c>
      <c r="CL220" s="43">
        <f t="shared" si="575"/>
        <v>0</v>
      </c>
      <c r="CM220" s="43">
        <f t="shared" si="575"/>
        <v>0</v>
      </c>
      <c r="CN220" s="43">
        <f t="shared" si="575"/>
        <v>0</v>
      </c>
      <c r="CO220" s="43">
        <f t="shared" si="575"/>
        <v>0</v>
      </c>
      <c r="CP220" s="43">
        <f t="shared" si="575"/>
        <v>0</v>
      </c>
      <c r="CQ220" s="43">
        <f t="shared" si="575"/>
        <v>0</v>
      </c>
      <c r="CR220" s="43">
        <f t="shared" si="575"/>
        <v>0</v>
      </c>
      <c r="CS220" s="43">
        <f t="shared" si="575"/>
        <v>0</v>
      </c>
      <c r="CT220" s="43">
        <f t="shared" si="575"/>
        <v>0</v>
      </c>
      <c r="CU220" s="43">
        <f t="shared" si="575"/>
        <v>0</v>
      </c>
      <c r="CV220" s="43">
        <f t="shared" si="575"/>
        <v>0</v>
      </c>
      <c r="CW220" s="482"/>
      <c r="CX220" t="str">
        <f t="shared" si="362"/>
        <v>SOH-CAH-TOA</v>
      </c>
      <c r="CY220" s="43">
        <f t="shared" ref="CY220:DU220" si="576">CY68*CY$2</f>
        <v>0</v>
      </c>
      <c r="CZ220" s="43">
        <f t="shared" si="576"/>
        <v>0</v>
      </c>
      <c r="DA220" s="43">
        <f t="shared" si="576"/>
        <v>0</v>
      </c>
      <c r="DB220" s="43">
        <f t="shared" si="576"/>
        <v>0</v>
      </c>
      <c r="DC220" s="43">
        <f t="shared" si="576"/>
        <v>0</v>
      </c>
      <c r="DD220" s="43">
        <f t="shared" si="576"/>
        <v>0</v>
      </c>
      <c r="DE220" s="43">
        <f t="shared" si="576"/>
        <v>0</v>
      </c>
      <c r="DF220" s="43">
        <f t="shared" si="576"/>
        <v>0</v>
      </c>
      <c r="DG220" s="43">
        <f t="shared" si="576"/>
        <v>0</v>
      </c>
      <c r="DH220" s="43">
        <f t="shared" si="576"/>
        <v>0</v>
      </c>
      <c r="DI220" s="43">
        <f t="shared" si="576"/>
        <v>0</v>
      </c>
      <c r="DJ220" s="43">
        <f t="shared" si="576"/>
        <v>0</v>
      </c>
      <c r="DK220" s="43">
        <f t="shared" si="576"/>
        <v>0</v>
      </c>
      <c r="DL220" s="43">
        <f t="shared" si="576"/>
        <v>0</v>
      </c>
      <c r="DM220" s="43">
        <f t="shared" si="576"/>
        <v>0</v>
      </c>
      <c r="DN220" s="43">
        <f t="shared" si="576"/>
        <v>0</v>
      </c>
      <c r="DO220" s="43">
        <f t="shared" si="576"/>
        <v>0</v>
      </c>
      <c r="DP220" s="43">
        <f t="shared" si="576"/>
        <v>0</v>
      </c>
      <c r="DQ220" s="43">
        <f t="shared" si="576"/>
        <v>0</v>
      </c>
      <c r="DR220" s="43">
        <f t="shared" si="576"/>
        <v>0</v>
      </c>
      <c r="DS220" s="43">
        <f t="shared" si="576"/>
        <v>0</v>
      </c>
      <c r="DT220" s="43">
        <f t="shared" si="576"/>
        <v>0</v>
      </c>
      <c r="DU220" s="43">
        <f t="shared" si="576"/>
        <v>0</v>
      </c>
      <c r="DV220" s="482"/>
    </row>
    <row r="221" spans="2:126" x14ac:dyDescent="0.45">
      <c r="B221" s="110" t="s">
        <v>363</v>
      </c>
      <c r="C221" s="88">
        <f t="shared" ref="C221:C226" si="577">SUM(C107:Y107)</f>
        <v>0</v>
      </c>
      <c r="D221" s="88">
        <f>E221-C221</f>
        <v>0</v>
      </c>
      <c r="E221" s="88">
        <f t="shared" ref="E221:E226" si="578">SUM(C149:Y149)</f>
        <v>0</v>
      </c>
      <c r="F221" s="88" t="str">
        <f t="shared" ref="F221:F226" si="579">IF(E221&lt;&gt;0,D221&amp;" / "&amp;E221,"")</f>
        <v/>
      </c>
      <c r="G221" s="109" t="str">
        <f t="shared" ref="G221:G226" si="580">IF(E221&lt;&gt;0,D221/E221,"")</f>
        <v/>
      </c>
      <c r="H221" s="114" t="s">
        <v>259</v>
      </c>
      <c r="J221" s="86" t="s">
        <v>590</v>
      </c>
      <c r="K221" s="86" t="s">
        <v>587</v>
      </c>
      <c r="L221" s="86" t="s">
        <v>257</v>
      </c>
      <c r="AA221" s="111" t="s">
        <v>33</v>
      </c>
      <c r="AB221" s="25">
        <f t="shared" si="555"/>
        <v>0</v>
      </c>
      <c r="AC221" s="25">
        <f t="shared" si="561"/>
        <v>0</v>
      </c>
      <c r="AD221" s="25">
        <f t="shared" si="556"/>
        <v>0</v>
      </c>
      <c r="AE221" s="25" t="str">
        <f t="shared" si="562"/>
        <v/>
      </c>
      <c r="AF221" s="107" t="str">
        <f t="shared" si="563"/>
        <v/>
      </c>
      <c r="AG221" s="115" t="str">
        <f t="shared" si="564"/>
        <v/>
      </c>
      <c r="AZ221" t="str">
        <f t="shared" si="358"/>
        <v>SAT First 10</v>
      </c>
      <c r="BA221" s="43">
        <f t="shared" ref="BA221:BW221" si="581">BA69*BA$2</f>
        <v>0</v>
      </c>
      <c r="BB221" s="43">
        <f t="shared" si="581"/>
        <v>0</v>
      </c>
      <c r="BC221" s="43">
        <f t="shared" si="581"/>
        <v>0</v>
      </c>
      <c r="BD221" s="43">
        <f t="shared" si="581"/>
        <v>0</v>
      </c>
      <c r="BE221" s="43">
        <f t="shared" si="581"/>
        <v>0</v>
      </c>
      <c r="BF221" s="43">
        <f t="shared" si="581"/>
        <v>0</v>
      </c>
      <c r="BG221" s="43">
        <f t="shared" si="581"/>
        <v>0</v>
      </c>
      <c r="BH221" s="43">
        <f t="shared" si="581"/>
        <v>0</v>
      </c>
      <c r="BI221" s="43">
        <f t="shared" si="581"/>
        <v>0</v>
      </c>
      <c r="BJ221" s="43">
        <f t="shared" si="581"/>
        <v>0</v>
      </c>
      <c r="BK221" s="43">
        <f t="shared" si="581"/>
        <v>0</v>
      </c>
      <c r="BL221" s="43">
        <f t="shared" si="581"/>
        <v>0</v>
      </c>
      <c r="BM221" s="43">
        <f t="shared" si="581"/>
        <v>0</v>
      </c>
      <c r="BN221" s="43">
        <f t="shared" si="581"/>
        <v>0</v>
      </c>
      <c r="BO221" s="43">
        <f t="shared" si="581"/>
        <v>0</v>
      </c>
      <c r="BP221" s="43">
        <f t="shared" si="581"/>
        <v>0</v>
      </c>
      <c r="BQ221" s="43">
        <f t="shared" si="581"/>
        <v>0</v>
      </c>
      <c r="BR221" s="43">
        <f t="shared" si="581"/>
        <v>0</v>
      </c>
      <c r="BS221" s="43">
        <f t="shared" si="581"/>
        <v>0</v>
      </c>
      <c r="BT221" s="43">
        <f t="shared" si="581"/>
        <v>0</v>
      </c>
      <c r="BU221" s="43">
        <f t="shared" si="581"/>
        <v>0</v>
      </c>
      <c r="BV221" s="43">
        <f t="shared" si="581"/>
        <v>0</v>
      </c>
      <c r="BW221" s="43">
        <f t="shared" si="581"/>
        <v>0</v>
      </c>
      <c r="BX221" s="482"/>
      <c r="BY221" t="str">
        <f t="shared" si="360"/>
        <v>SAT First 10</v>
      </c>
      <c r="BZ221" s="43">
        <f t="shared" ref="BZ221:CV221" si="582">BZ69*BZ$2</f>
        <v>0</v>
      </c>
      <c r="CA221" s="43">
        <f t="shared" si="582"/>
        <v>0</v>
      </c>
      <c r="CB221" s="43">
        <f t="shared" si="582"/>
        <v>0</v>
      </c>
      <c r="CC221" s="43">
        <f t="shared" si="582"/>
        <v>0</v>
      </c>
      <c r="CD221" s="43">
        <f t="shared" si="582"/>
        <v>0</v>
      </c>
      <c r="CE221" s="43">
        <f t="shared" si="582"/>
        <v>0</v>
      </c>
      <c r="CF221" s="43">
        <f t="shared" si="582"/>
        <v>0</v>
      </c>
      <c r="CG221" s="43">
        <f t="shared" si="582"/>
        <v>0</v>
      </c>
      <c r="CH221" s="43">
        <f t="shared" si="582"/>
        <v>0</v>
      </c>
      <c r="CI221" s="43">
        <f t="shared" si="582"/>
        <v>0</v>
      </c>
      <c r="CJ221" s="43">
        <f t="shared" si="582"/>
        <v>0</v>
      </c>
      <c r="CK221" s="43">
        <f t="shared" si="582"/>
        <v>0</v>
      </c>
      <c r="CL221" s="43">
        <f t="shared" si="582"/>
        <v>0</v>
      </c>
      <c r="CM221" s="43">
        <f t="shared" si="582"/>
        <v>0</v>
      </c>
      <c r="CN221" s="43">
        <f t="shared" si="582"/>
        <v>0</v>
      </c>
      <c r="CO221" s="43">
        <f t="shared" si="582"/>
        <v>0</v>
      </c>
      <c r="CP221" s="43">
        <f t="shared" si="582"/>
        <v>0</v>
      </c>
      <c r="CQ221" s="43">
        <f t="shared" si="582"/>
        <v>0</v>
      </c>
      <c r="CR221" s="43">
        <f t="shared" si="582"/>
        <v>0</v>
      </c>
      <c r="CS221" s="43">
        <f t="shared" si="582"/>
        <v>0</v>
      </c>
      <c r="CT221" s="43">
        <f t="shared" si="582"/>
        <v>0</v>
      </c>
      <c r="CU221" s="43">
        <f t="shared" si="582"/>
        <v>0</v>
      </c>
      <c r="CV221" s="43">
        <f t="shared" si="582"/>
        <v>0</v>
      </c>
      <c r="CW221" s="482"/>
      <c r="CX221" t="str">
        <f t="shared" si="362"/>
        <v>SAT First 10</v>
      </c>
      <c r="CY221" s="43">
        <f t="shared" ref="CY221:DU221" si="583">CY69*CY$2</f>
        <v>0</v>
      </c>
      <c r="CZ221" s="43">
        <f t="shared" si="583"/>
        <v>0</v>
      </c>
      <c r="DA221" s="43">
        <f t="shared" si="583"/>
        <v>0</v>
      </c>
      <c r="DB221" s="43">
        <f t="shared" si="583"/>
        <v>0</v>
      </c>
      <c r="DC221" s="43">
        <f t="shared" si="583"/>
        <v>0</v>
      </c>
      <c r="DD221" s="43">
        <f t="shared" si="583"/>
        <v>0</v>
      </c>
      <c r="DE221" s="43">
        <f t="shared" si="583"/>
        <v>0</v>
      </c>
      <c r="DF221" s="43">
        <f t="shared" si="583"/>
        <v>0</v>
      </c>
      <c r="DG221" s="43">
        <f t="shared" si="583"/>
        <v>0</v>
      </c>
      <c r="DH221" s="43">
        <f t="shared" si="583"/>
        <v>0</v>
      </c>
      <c r="DI221" s="43">
        <f t="shared" si="583"/>
        <v>0</v>
      </c>
      <c r="DJ221" s="43">
        <f t="shared" si="583"/>
        <v>0</v>
      </c>
      <c r="DK221" s="43">
        <f t="shared" si="583"/>
        <v>0</v>
      </c>
      <c r="DL221" s="43">
        <f t="shared" si="583"/>
        <v>0</v>
      </c>
      <c r="DM221" s="43">
        <f t="shared" si="583"/>
        <v>0</v>
      </c>
      <c r="DN221" s="43">
        <f t="shared" si="583"/>
        <v>0</v>
      </c>
      <c r="DO221" s="43">
        <f t="shared" si="583"/>
        <v>0</v>
      </c>
      <c r="DP221" s="43">
        <f t="shared" si="583"/>
        <v>0</v>
      </c>
      <c r="DQ221" s="43">
        <f t="shared" si="583"/>
        <v>0</v>
      </c>
      <c r="DR221" s="43">
        <f t="shared" si="583"/>
        <v>0</v>
      </c>
      <c r="DS221" s="43">
        <f t="shared" si="583"/>
        <v>0</v>
      </c>
      <c r="DT221" s="43">
        <f t="shared" si="583"/>
        <v>0</v>
      </c>
      <c r="DU221" s="43">
        <f t="shared" si="583"/>
        <v>0</v>
      </c>
      <c r="DV221" s="482"/>
    </row>
    <row r="222" spans="2:126" x14ac:dyDescent="0.45">
      <c r="B222" s="111" t="s">
        <v>20</v>
      </c>
      <c r="C222" s="25">
        <f t="shared" si="577"/>
        <v>0</v>
      </c>
      <c r="D222" s="25">
        <f t="shared" ref="D222:D245" si="584">E222-C222</f>
        <v>0</v>
      </c>
      <c r="E222" s="25">
        <f t="shared" si="578"/>
        <v>0</v>
      </c>
      <c r="F222" s="25" t="str">
        <f t="shared" si="579"/>
        <v/>
      </c>
      <c r="G222" s="108" t="str">
        <f t="shared" si="580"/>
        <v/>
      </c>
      <c r="H222" s="115" t="str">
        <f>IF(IF(SUM(C$2:Y$2)=1,INDEX(C192:Y192,MATCH(1,C$2:Y$2,0)),"-")&lt;&gt;0,IF(SUM(C$2:Y$2)=1,INDEX(C192:Y192,MATCH(1,C$2:Y$2,0)),"-"),"")</f>
        <v/>
      </c>
      <c r="J222" s="44">
        <f>SUM(C215:Y215)</f>
        <v>0</v>
      </c>
      <c r="K222" s="23">
        <f>L222-J222</f>
        <v>0</v>
      </c>
      <c r="L222" s="23">
        <f>SUM(C213:Y213)</f>
        <v>0</v>
      </c>
      <c r="AA222" s="110" t="s">
        <v>249</v>
      </c>
      <c r="AB222" s="88">
        <f t="shared" si="555"/>
        <v>0</v>
      </c>
      <c r="AC222" s="88">
        <f t="shared" si="561"/>
        <v>0</v>
      </c>
      <c r="AD222" s="88">
        <f t="shared" si="556"/>
        <v>0</v>
      </c>
      <c r="AE222" s="88" t="str">
        <f t="shared" si="562"/>
        <v/>
      </c>
      <c r="AF222" s="109" t="str">
        <f t="shared" si="563"/>
        <v/>
      </c>
      <c r="AG222" s="114" t="s">
        <v>259</v>
      </c>
      <c r="AZ222" t="str">
        <f t="shared" si="358"/>
        <v>SAT Last 10</v>
      </c>
      <c r="BA222" s="43">
        <f t="shared" ref="BA222:BW222" si="585">BA70*BA$2</f>
        <v>0</v>
      </c>
      <c r="BB222" s="43">
        <f t="shared" si="585"/>
        <v>0</v>
      </c>
      <c r="BC222" s="43">
        <f t="shared" si="585"/>
        <v>0</v>
      </c>
      <c r="BD222" s="43">
        <f t="shared" si="585"/>
        <v>0</v>
      </c>
      <c r="BE222" s="43">
        <f t="shared" si="585"/>
        <v>0</v>
      </c>
      <c r="BF222" s="43">
        <f t="shared" si="585"/>
        <v>0</v>
      </c>
      <c r="BG222" s="43">
        <f t="shared" si="585"/>
        <v>0</v>
      </c>
      <c r="BH222" s="43">
        <f t="shared" si="585"/>
        <v>0</v>
      </c>
      <c r="BI222" s="43">
        <f t="shared" si="585"/>
        <v>0</v>
      </c>
      <c r="BJ222" s="43">
        <f t="shared" si="585"/>
        <v>0</v>
      </c>
      <c r="BK222" s="43">
        <f t="shared" si="585"/>
        <v>0</v>
      </c>
      <c r="BL222" s="43">
        <f t="shared" si="585"/>
        <v>0</v>
      </c>
      <c r="BM222" s="43">
        <f t="shared" si="585"/>
        <v>0</v>
      </c>
      <c r="BN222" s="43">
        <f t="shared" si="585"/>
        <v>0</v>
      </c>
      <c r="BO222" s="43">
        <f t="shared" si="585"/>
        <v>0</v>
      </c>
      <c r="BP222" s="43">
        <f t="shared" si="585"/>
        <v>0</v>
      </c>
      <c r="BQ222" s="43">
        <f t="shared" si="585"/>
        <v>0</v>
      </c>
      <c r="BR222" s="43">
        <f t="shared" si="585"/>
        <v>0</v>
      </c>
      <c r="BS222" s="43">
        <f t="shared" si="585"/>
        <v>0</v>
      </c>
      <c r="BT222" s="43">
        <f t="shared" si="585"/>
        <v>0</v>
      </c>
      <c r="BU222" s="43">
        <f t="shared" si="585"/>
        <v>0</v>
      </c>
      <c r="BV222" s="43">
        <f t="shared" si="585"/>
        <v>0</v>
      </c>
      <c r="BW222" s="43">
        <f t="shared" si="585"/>
        <v>0</v>
      </c>
      <c r="BX222" s="482"/>
      <c r="BY222" t="str">
        <f t="shared" si="360"/>
        <v>SAT Last 10</v>
      </c>
      <c r="BZ222" s="43">
        <f t="shared" ref="BZ222:CV222" si="586">BZ70*BZ$2</f>
        <v>0</v>
      </c>
      <c r="CA222" s="43">
        <f t="shared" si="586"/>
        <v>0</v>
      </c>
      <c r="CB222" s="43">
        <f t="shared" si="586"/>
        <v>0</v>
      </c>
      <c r="CC222" s="43">
        <f t="shared" si="586"/>
        <v>0</v>
      </c>
      <c r="CD222" s="43">
        <f t="shared" si="586"/>
        <v>0</v>
      </c>
      <c r="CE222" s="43">
        <f t="shared" si="586"/>
        <v>0</v>
      </c>
      <c r="CF222" s="43">
        <f t="shared" si="586"/>
        <v>0</v>
      </c>
      <c r="CG222" s="43">
        <f t="shared" si="586"/>
        <v>0</v>
      </c>
      <c r="CH222" s="43">
        <f t="shared" si="586"/>
        <v>0</v>
      </c>
      <c r="CI222" s="43">
        <f t="shared" si="586"/>
        <v>0</v>
      </c>
      <c r="CJ222" s="43">
        <f t="shared" si="586"/>
        <v>0</v>
      </c>
      <c r="CK222" s="43">
        <f t="shared" si="586"/>
        <v>0</v>
      </c>
      <c r="CL222" s="43">
        <f t="shared" si="586"/>
        <v>0</v>
      </c>
      <c r="CM222" s="43">
        <f t="shared" si="586"/>
        <v>0</v>
      </c>
      <c r="CN222" s="43">
        <f t="shared" si="586"/>
        <v>0</v>
      </c>
      <c r="CO222" s="43">
        <f t="shared" si="586"/>
        <v>0</v>
      </c>
      <c r="CP222" s="43">
        <f t="shared" si="586"/>
        <v>0</v>
      </c>
      <c r="CQ222" s="43">
        <f t="shared" si="586"/>
        <v>0</v>
      </c>
      <c r="CR222" s="43">
        <f t="shared" si="586"/>
        <v>0</v>
      </c>
      <c r="CS222" s="43">
        <f t="shared" si="586"/>
        <v>0</v>
      </c>
      <c r="CT222" s="43">
        <f t="shared" si="586"/>
        <v>0</v>
      </c>
      <c r="CU222" s="43">
        <f t="shared" si="586"/>
        <v>0</v>
      </c>
      <c r="CV222" s="43">
        <f t="shared" si="586"/>
        <v>0</v>
      </c>
      <c r="CW222" s="482"/>
      <c r="CX222" t="str">
        <f t="shared" si="362"/>
        <v>SAT Last 10</v>
      </c>
      <c r="CY222" s="43">
        <f t="shared" ref="CY222:DU222" si="587">CY70*CY$2</f>
        <v>0</v>
      </c>
      <c r="CZ222" s="43">
        <f t="shared" si="587"/>
        <v>0</v>
      </c>
      <c r="DA222" s="43">
        <f t="shared" si="587"/>
        <v>0</v>
      </c>
      <c r="DB222" s="43">
        <f t="shared" si="587"/>
        <v>0</v>
      </c>
      <c r="DC222" s="43">
        <f t="shared" si="587"/>
        <v>0</v>
      </c>
      <c r="DD222" s="43">
        <f t="shared" si="587"/>
        <v>0</v>
      </c>
      <c r="DE222" s="43">
        <f t="shared" si="587"/>
        <v>0</v>
      </c>
      <c r="DF222" s="43">
        <f t="shared" si="587"/>
        <v>0</v>
      </c>
      <c r="DG222" s="43">
        <f t="shared" si="587"/>
        <v>0</v>
      </c>
      <c r="DH222" s="43">
        <f t="shared" si="587"/>
        <v>0</v>
      </c>
      <c r="DI222" s="43">
        <f t="shared" si="587"/>
        <v>0</v>
      </c>
      <c r="DJ222" s="43">
        <f t="shared" si="587"/>
        <v>0</v>
      </c>
      <c r="DK222" s="43">
        <f t="shared" si="587"/>
        <v>0</v>
      </c>
      <c r="DL222" s="43">
        <f t="shared" si="587"/>
        <v>0</v>
      </c>
      <c r="DM222" s="43">
        <f t="shared" si="587"/>
        <v>0</v>
      </c>
      <c r="DN222" s="43">
        <f t="shared" si="587"/>
        <v>0</v>
      </c>
      <c r="DO222" s="43">
        <f t="shared" si="587"/>
        <v>0</v>
      </c>
      <c r="DP222" s="43">
        <f t="shared" si="587"/>
        <v>0</v>
      </c>
      <c r="DQ222" s="43">
        <f t="shared" si="587"/>
        <v>0</v>
      </c>
      <c r="DR222" s="43">
        <f t="shared" si="587"/>
        <v>0</v>
      </c>
      <c r="DS222" s="43">
        <f t="shared" si="587"/>
        <v>0</v>
      </c>
      <c r="DT222" s="43">
        <f t="shared" si="587"/>
        <v>0</v>
      </c>
      <c r="DU222" s="43">
        <f t="shared" si="587"/>
        <v>0</v>
      </c>
      <c r="DV222" s="482"/>
    </row>
    <row r="223" spans="2:126" x14ac:dyDescent="0.45">
      <c r="B223" s="111" t="s">
        <v>251</v>
      </c>
      <c r="C223" s="25">
        <f t="shared" si="577"/>
        <v>0</v>
      </c>
      <c r="D223" s="25">
        <f t="shared" si="584"/>
        <v>0</v>
      </c>
      <c r="E223" s="25">
        <f t="shared" si="578"/>
        <v>0</v>
      </c>
      <c r="F223" s="25" t="str">
        <f t="shared" si="579"/>
        <v/>
      </c>
      <c r="G223" s="108" t="str">
        <f t="shared" si="580"/>
        <v/>
      </c>
      <c r="H223" s="115" t="str">
        <f>IF(IF(SUM(C$2:Y$2)=1,INDEX(C193:Y193,MATCH(1,C$2:Y$2,0)),"-")&lt;&gt;0,IF(SUM(C$2:Y$2)=1,INDEX(C193:Y193,MATCH(1,C$2:Y$2,0)),"-"),"")</f>
        <v/>
      </c>
      <c r="AA223" s="111" t="s">
        <v>29</v>
      </c>
      <c r="AB223" s="25">
        <f t="shared" si="555"/>
        <v>0</v>
      </c>
      <c r="AC223" s="25">
        <f t="shared" si="561"/>
        <v>0</v>
      </c>
      <c r="AD223" s="25">
        <f t="shared" si="556"/>
        <v>0</v>
      </c>
      <c r="AE223" s="25" t="str">
        <f t="shared" si="562"/>
        <v/>
      </c>
      <c r="AF223" s="107" t="str">
        <f t="shared" si="563"/>
        <v/>
      </c>
      <c r="AG223" s="115" t="str">
        <f t="shared" si="564"/>
        <v/>
      </c>
      <c r="AZ223" t="str">
        <f t="shared" si="358"/>
        <v>SAT Rest</v>
      </c>
      <c r="BA223" s="43">
        <f t="shared" ref="BA223:BW223" si="588">BA71*BA$2</f>
        <v>0</v>
      </c>
      <c r="BB223" s="43">
        <f t="shared" si="588"/>
        <v>0</v>
      </c>
      <c r="BC223" s="43">
        <f t="shared" si="588"/>
        <v>0</v>
      </c>
      <c r="BD223" s="43">
        <f t="shared" si="588"/>
        <v>0</v>
      </c>
      <c r="BE223" s="43">
        <f t="shared" si="588"/>
        <v>0</v>
      </c>
      <c r="BF223" s="43">
        <f t="shared" si="588"/>
        <v>0</v>
      </c>
      <c r="BG223" s="43">
        <f t="shared" si="588"/>
        <v>0</v>
      </c>
      <c r="BH223" s="43">
        <f t="shared" si="588"/>
        <v>0</v>
      </c>
      <c r="BI223" s="43">
        <f t="shared" si="588"/>
        <v>0</v>
      </c>
      <c r="BJ223" s="43">
        <f t="shared" si="588"/>
        <v>0</v>
      </c>
      <c r="BK223" s="43">
        <f t="shared" si="588"/>
        <v>0</v>
      </c>
      <c r="BL223" s="43">
        <f t="shared" si="588"/>
        <v>0</v>
      </c>
      <c r="BM223" s="43">
        <f t="shared" si="588"/>
        <v>0</v>
      </c>
      <c r="BN223" s="43">
        <f t="shared" si="588"/>
        <v>0</v>
      </c>
      <c r="BO223" s="43">
        <f t="shared" si="588"/>
        <v>0</v>
      </c>
      <c r="BP223" s="43">
        <f t="shared" si="588"/>
        <v>0</v>
      </c>
      <c r="BQ223" s="43">
        <f t="shared" si="588"/>
        <v>0</v>
      </c>
      <c r="BR223" s="43">
        <f t="shared" si="588"/>
        <v>0</v>
      </c>
      <c r="BS223" s="43">
        <f t="shared" si="588"/>
        <v>0</v>
      </c>
      <c r="BT223" s="43">
        <f t="shared" si="588"/>
        <v>0</v>
      </c>
      <c r="BU223" s="43">
        <f t="shared" si="588"/>
        <v>0</v>
      </c>
      <c r="BV223" s="43">
        <f t="shared" si="588"/>
        <v>0</v>
      </c>
      <c r="BW223" s="43">
        <f t="shared" si="588"/>
        <v>0</v>
      </c>
      <c r="BX223" s="482"/>
      <c r="BY223" t="str">
        <f t="shared" si="360"/>
        <v>SAT Rest</v>
      </c>
      <c r="BZ223" s="43">
        <f t="shared" ref="BZ223:CV223" si="589">BZ71*BZ$2</f>
        <v>0</v>
      </c>
      <c r="CA223" s="43">
        <f t="shared" si="589"/>
        <v>0</v>
      </c>
      <c r="CB223" s="43">
        <f t="shared" si="589"/>
        <v>0</v>
      </c>
      <c r="CC223" s="43">
        <f t="shared" si="589"/>
        <v>0</v>
      </c>
      <c r="CD223" s="43">
        <f t="shared" si="589"/>
        <v>0</v>
      </c>
      <c r="CE223" s="43">
        <f t="shared" si="589"/>
        <v>0</v>
      </c>
      <c r="CF223" s="43">
        <f t="shared" si="589"/>
        <v>0</v>
      </c>
      <c r="CG223" s="43">
        <f t="shared" si="589"/>
        <v>0</v>
      </c>
      <c r="CH223" s="43">
        <f t="shared" si="589"/>
        <v>0</v>
      </c>
      <c r="CI223" s="43">
        <f t="shared" si="589"/>
        <v>0</v>
      </c>
      <c r="CJ223" s="43">
        <f t="shared" si="589"/>
        <v>0</v>
      </c>
      <c r="CK223" s="43">
        <f t="shared" si="589"/>
        <v>0</v>
      </c>
      <c r="CL223" s="43">
        <f t="shared" si="589"/>
        <v>0</v>
      </c>
      <c r="CM223" s="43">
        <f t="shared" si="589"/>
        <v>0</v>
      </c>
      <c r="CN223" s="43">
        <f t="shared" si="589"/>
        <v>0</v>
      </c>
      <c r="CO223" s="43">
        <f t="shared" si="589"/>
        <v>0</v>
      </c>
      <c r="CP223" s="43">
        <f t="shared" si="589"/>
        <v>0</v>
      </c>
      <c r="CQ223" s="43">
        <f t="shared" si="589"/>
        <v>0</v>
      </c>
      <c r="CR223" s="43">
        <f t="shared" si="589"/>
        <v>0</v>
      </c>
      <c r="CS223" s="43">
        <f t="shared" si="589"/>
        <v>0</v>
      </c>
      <c r="CT223" s="43">
        <f t="shared" si="589"/>
        <v>0</v>
      </c>
      <c r="CU223" s="43">
        <f t="shared" si="589"/>
        <v>0</v>
      </c>
      <c r="CV223" s="43">
        <f t="shared" si="589"/>
        <v>0</v>
      </c>
      <c r="CW223" s="482"/>
      <c r="CX223" t="str">
        <f t="shared" si="362"/>
        <v>SAT Rest</v>
      </c>
      <c r="CY223" s="43">
        <f t="shared" ref="CY223:DU223" si="590">CY71*CY$2</f>
        <v>0</v>
      </c>
      <c r="CZ223" s="43">
        <f t="shared" si="590"/>
        <v>0</v>
      </c>
      <c r="DA223" s="43">
        <f t="shared" si="590"/>
        <v>0</v>
      </c>
      <c r="DB223" s="43">
        <f t="shared" si="590"/>
        <v>0</v>
      </c>
      <c r="DC223" s="43">
        <f t="shared" si="590"/>
        <v>0</v>
      </c>
      <c r="DD223" s="43">
        <f t="shared" si="590"/>
        <v>0</v>
      </c>
      <c r="DE223" s="43">
        <f t="shared" si="590"/>
        <v>0</v>
      </c>
      <c r="DF223" s="43">
        <f t="shared" si="590"/>
        <v>0</v>
      </c>
      <c r="DG223" s="43">
        <f t="shared" si="590"/>
        <v>0</v>
      </c>
      <c r="DH223" s="43">
        <f t="shared" si="590"/>
        <v>0</v>
      </c>
      <c r="DI223" s="43">
        <f t="shared" si="590"/>
        <v>0</v>
      </c>
      <c r="DJ223" s="43">
        <f t="shared" si="590"/>
        <v>0</v>
      </c>
      <c r="DK223" s="43">
        <f t="shared" si="590"/>
        <v>0</v>
      </c>
      <c r="DL223" s="43">
        <f t="shared" si="590"/>
        <v>0</v>
      </c>
      <c r="DM223" s="43">
        <f t="shared" si="590"/>
        <v>0</v>
      </c>
      <c r="DN223" s="43">
        <f t="shared" si="590"/>
        <v>0</v>
      </c>
      <c r="DO223" s="43">
        <f t="shared" si="590"/>
        <v>0</v>
      </c>
      <c r="DP223" s="43">
        <f t="shared" si="590"/>
        <v>0</v>
      </c>
      <c r="DQ223" s="43">
        <f t="shared" si="590"/>
        <v>0</v>
      </c>
      <c r="DR223" s="43">
        <f t="shared" si="590"/>
        <v>0</v>
      </c>
      <c r="DS223" s="43">
        <f t="shared" si="590"/>
        <v>0</v>
      </c>
      <c r="DT223" s="43">
        <f t="shared" si="590"/>
        <v>0</v>
      </c>
      <c r="DU223" s="43">
        <f t="shared" si="590"/>
        <v>0</v>
      </c>
      <c r="DV223" s="482"/>
    </row>
    <row r="224" spans="2:126" x14ac:dyDescent="0.45">
      <c r="B224" s="111" t="s">
        <v>367</v>
      </c>
      <c r="C224" s="25">
        <f t="shared" si="577"/>
        <v>0</v>
      </c>
      <c r="D224" s="25">
        <f t="shared" si="584"/>
        <v>0</v>
      </c>
      <c r="E224" s="25">
        <f t="shared" si="578"/>
        <v>0</v>
      </c>
      <c r="F224" s="25" t="str">
        <f t="shared" si="579"/>
        <v/>
      </c>
      <c r="G224" s="108" t="str">
        <f t="shared" si="580"/>
        <v/>
      </c>
      <c r="H224" s="115" t="str">
        <f>IF(IF(SUM(C$2:Y$2)=1,INDEX(C194:Y194,MATCH(1,C$2:Y$2,0)),"-")&lt;&gt;0,IF(SUM(C$2:Y$2)=1,INDEX(C194:Y194,MATCH(1,C$2:Y$2,0)),"-"),"")</f>
        <v/>
      </c>
      <c r="J224" s="458" t="s">
        <v>658</v>
      </c>
      <c r="K224" s="459"/>
      <c r="L224" s="460"/>
      <c r="M224" s="441" t="s">
        <v>243</v>
      </c>
      <c r="AA224" s="111" t="s">
        <v>34</v>
      </c>
      <c r="AB224" s="25">
        <f t="shared" si="555"/>
        <v>0</v>
      </c>
      <c r="AC224" s="25">
        <f t="shared" si="561"/>
        <v>0</v>
      </c>
      <c r="AD224" s="25">
        <f t="shared" si="556"/>
        <v>0</v>
      </c>
      <c r="AE224" s="25" t="str">
        <f t="shared" si="562"/>
        <v/>
      </c>
      <c r="AF224" s="107" t="str">
        <f t="shared" si="563"/>
        <v/>
      </c>
      <c r="AG224" s="115" t="str">
        <f t="shared" si="564"/>
        <v/>
      </c>
      <c r="AZ224" t="str">
        <f t="shared" si="358"/>
        <v>SAT Easy</v>
      </c>
      <c r="BA224" s="43">
        <f t="shared" ref="BA224:BW224" si="591">BA72*BA$2</f>
        <v>0</v>
      </c>
      <c r="BB224" s="43">
        <f t="shared" si="591"/>
        <v>0</v>
      </c>
      <c r="BC224" s="43">
        <f t="shared" si="591"/>
        <v>0</v>
      </c>
      <c r="BD224" s="43">
        <f t="shared" si="591"/>
        <v>0</v>
      </c>
      <c r="BE224" s="43">
        <f t="shared" si="591"/>
        <v>0</v>
      </c>
      <c r="BF224" s="43">
        <f t="shared" si="591"/>
        <v>0</v>
      </c>
      <c r="BG224" s="43">
        <f t="shared" si="591"/>
        <v>0</v>
      </c>
      <c r="BH224" s="43">
        <f t="shared" si="591"/>
        <v>0</v>
      </c>
      <c r="BI224" s="43">
        <f t="shared" si="591"/>
        <v>0</v>
      </c>
      <c r="BJ224" s="43">
        <f t="shared" si="591"/>
        <v>0</v>
      </c>
      <c r="BK224" s="43">
        <f t="shared" si="591"/>
        <v>0</v>
      </c>
      <c r="BL224" s="43">
        <f t="shared" si="591"/>
        <v>0</v>
      </c>
      <c r="BM224" s="43">
        <f t="shared" si="591"/>
        <v>0</v>
      </c>
      <c r="BN224" s="43">
        <f t="shared" si="591"/>
        <v>0</v>
      </c>
      <c r="BO224" s="43">
        <f t="shared" si="591"/>
        <v>0</v>
      </c>
      <c r="BP224" s="43">
        <f t="shared" si="591"/>
        <v>0</v>
      </c>
      <c r="BQ224" s="43">
        <f t="shared" si="591"/>
        <v>0</v>
      </c>
      <c r="BR224" s="43">
        <f t="shared" si="591"/>
        <v>0</v>
      </c>
      <c r="BS224" s="43">
        <f t="shared" si="591"/>
        <v>0</v>
      </c>
      <c r="BT224" s="43">
        <f t="shared" si="591"/>
        <v>0</v>
      </c>
      <c r="BU224" s="43">
        <f t="shared" si="591"/>
        <v>0</v>
      </c>
      <c r="BV224" s="43">
        <f t="shared" si="591"/>
        <v>0</v>
      </c>
      <c r="BW224" s="43">
        <f t="shared" si="591"/>
        <v>0</v>
      </c>
      <c r="BX224" s="482"/>
      <c r="BY224" t="str">
        <f t="shared" si="360"/>
        <v>SAT Easy</v>
      </c>
      <c r="BZ224" s="43">
        <f t="shared" ref="BZ224:CV224" si="592">BZ72*BZ$2</f>
        <v>0</v>
      </c>
      <c r="CA224" s="43">
        <f t="shared" si="592"/>
        <v>0</v>
      </c>
      <c r="CB224" s="43">
        <f t="shared" si="592"/>
        <v>0</v>
      </c>
      <c r="CC224" s="43">
        <f t="shared" si="592"/>
        <v>0</v>
      </c>
      <c r="CD224" s="43">
        <f t="shared" si="592"/>
        <v>0</v>
      </c>
      <c r="CE224" s="43">
        <f t="shared" si="592"/>
        <v>0</v>
      </c>
      <c r="CF224" s="43">
        <f t="shared" si="592"/>
        <v>0</v>
      </c>
      <c r="CG224" s="43">
        <f t="shared" si="592"/>
        <v>0</v>
      </c>
      <c r="CH224" s="43">
        <f t="shared" si="592"/>
        <v>0</v>
      </c>
      <c r="CI224" s="43">
        <f t="shared" si="592"/>
        <v>0</v>
      </c>
      <c r="CJ224" s="43">
        <f t="shared" si="592"/>
        <v>0</v>
      </c>
      <c r="CK224" s="43">
        <f t="shared" si="592"/>
        <v>0</v>
      </c>
      <c r="CL224" s="43">
        <f t="shared" si="592"/>
        <v>0</v>
      </c>
      <c r="CM224" s="43">
        <f t="shared" si="592"/>
        <v>0</v>
      </c>
      <c r="CN224" s="43">
        <f t="shared" si="592"/>
        <v>0</v>
      </c>
      <c r="CO224" s="43">
        <f t="shared" si="592"/>
        <v>0</v>
      </c>
      <c r="CP224" s="43">
        <f t="shared" si="592"/>
        <v>0</v>
      </c>
      <c r="CQ224" s="43">
        <f t="shared" si="592"/>
        <v>0</v>
      </c>
      <c r="CR224" s="43">
        <f t="shared" si="592"/>
        <v>0</v>
      </c>
      <c r="CS224" s="43">
        <f t="shared" si="592"/>
        <v>0</v>
      </c>
      <c r="CT224" s="43">
        <f t="shared" si="592"/>
        <v>0</v>
      </c>
      <c r="CU224" s="43">
        <f t="shared" si="592"/>
        <v>0</v>
      </c>
      <c r="CV224" s="43">
        <f t="shared" si="592"/>
        <v>0</v>
      </c>
      <c r="CW224" s="482"/>
      <c r="CX224" t="str">
        <f t="shared" si="362"/>
        <v>SAT Easy</v>
      </c>
      <c r="CY224" s="43">
        <f t="shared" ref="CY224:DU224" si="593">CY72*CY$2</f>
        <v>0</v>
      </c>
      <c r="CZ224" s="43">
        <f t="shared" si="593"/>
        <v>0</v>
      </c>
      <c r="DA224" s="43">
        <f t="shared" si="593"/>
        <v>0</v>
      </c>
      <c r="DB224" s="43">
        <f t="shared" si="593"/>
        <v>0</v>
      </c>
      <c r="DC224" s="43">
        <f t="shared" si="593"/>
        <v>0</v>
      </c>
      <c r="DD224" s="43">
        <f t="shared" si="593"/>
        <v>0</v>
      </c>
      <c r="DE224" s="43">
        <f t="shared" si="593"/>
        <v>0</v>
      </c>
      <c r="DF224" s="43">
        <f t="shared" si="593"/>
        <v>0</v>
      </c>
      <c r="DG224" s="43">
        <f t="shared" si="593"/>
        <v>0</v>
      </c>
      <c r="DH224" s="43">
        <f t="shared" si="593"/>
        <v>0</v>
      </c>
      <c r="DI224" s="43">
        <f t="shared" si="593"/>
        <v>0</v>
      </c>
      <c r="DJ224" s="43">
        <f t="shared" si="593"/>
        <v>0</v>
      </c>
      <c r="DK224" s="43">
        <f t="shared" si="593"/>
        <v>0</v>
      </c>
      <c r="DL224" s="43">
        <f t="shared" si="593"/>
        <v>0</v>
      </c>
      <c r="DM224" s="43">
        <f t="shared" si="593"/>
        <v>0</v>
      </c>
      <c r="DN224" s="43">
        <f t="shared" si="593"/>
        <v>0</v>
      </c>
      <c r="DO224" s="43">
        <f t="shared" si="593"/>
        <v>0</v>
      </c>
      <c r="DP224" s="43">
        <f t="shared" si="593"/>
        <v>0</v>
      </c>
      <c r="DQ224" s="43">
        <f t="shared" si="593"/>
        <v>0</v>
      </c>
      <c r="DR224" s="43">
        <f t="shared" si="593"/>
        <v>0</v>
      </c>
      <c r="DS224" s="43">
        <f t="shared" si="593"/>
        <v>0</v>
      </c>
      <c r="DT224" s="43">
        <f t="shared" si="593"/>
        <v>0</v>
      </c>
      <c r="DU224" s="43">
        <f t="shared" si="593"/>
        <v>0</v>
      </c>
      <c r="DV224" s="482"/>
    </row>
    <row r="225" spans="2:126" x14ac:dyDescent="0.45">
      <c r="B225" s="111" t="s">
        <v>250</v>
      </c>
      <c r="C225" s="25">
        <f t="shared" si="577"/>
        <v>0</v>
      </c>
      <c r="D225" s="25">
        <f t="shared" si="584"/>
        <v>0</v>
      </c>
      <c r="E225" s="25">
        <f t="shared" si="578"/>
        <v>0</v>
      </c>
      <c r="F225" s="25" t="str">
        <f t="shared" si="579"/>
        <v/>
      </c>
      <c r="G225" s="108" t="str">
        <f t="shared" si="580"/>
        <v/>
      </c>
      <c r="H225" s="115" t="str">
        <f>IF(IF(SUM(C$2:Y$2)=1,INDEX(C195:Y195,MATCH(1,C$2:Y$2,0)),"-")&lt;&gt;0,IF(SUM(C$2:Y$2)=1,INDEX(C195:Y195,MATCH(1,C$2:Y$2,0)),"-"),"")</f>
        <v/>
      </c>
      <c r="J225" s="100" t="s">
        <v>679</v>
      </c>
      <c r="K225" s="443">
        <f>SUM(C105:Y105)</f>
        <v>0</v>
      </c>
      <c r="L225" s="22">
        <f>SUM(C147:Y147)</f>
        <v>0</v>
      </c>
      <c r="M225" s="22" t="str">
        <f>IF(IF(SUM(G$2:AC$2)=1,INDEX(C189:Y189,MATCH(1,G$2:AC$2,0)),"-")&lt;&gt;0,IF(SUM(G$2:AC$2)=1,INDEX(C189:Y189,MATCH(1,G$2:AC$2,0)),"-"),"")</f>
        <v/>
      </c>
      <c r="AA225" s="111" t="s">
        <v>31</v>
      </c>
      <c r="AB225" s="25">
        <f t="shared" si="555"/>
        <v>0</v>
      </c>
      <c r="AC225" s="25">
        <f t="shared" si="561"/>
        <v>0</v>
      </c>
      <c r="AD225" s="25">
        <f t="shared" si="556"/>
        <v>0</v>
      </c>
      <c r="AE225" s="25" t="str">
        <f t="shared" si="562"/>
        <v/>
      </c>
      <c r="AF225" s="107" t="str">
        <f t="shared" si="563"/>
        <v/>
      </c>
      <c r="AG225" s="115" t="str">
        <f t="shared" si="564"/>
        <v/>
      </c>
      <c r="AZ225" t="str">
        <f t="shared" si="358"/>
        <v>SAT Medium</v>
      </c>
      <c r="BA225" s="43">
        <f t="shared" ref="BA225:BW225" si="594">BA73*BA$2</f>
        <v>0</v>
      </c>
      <c r="BB225" s="43">
        <f t="shared" si="594"/>
        <v>0</v>
      </c>
      <c r="BC225" s="43">
        <f t="shared" si="594"/>
        <v>0</v>
      </c>
      <c r="BD225" s="43">
        <f t="shared" si="594"/>
        <v>0</v>
      </c>
      <c r="BE225" s="43">
        <f t="shared" si="594"/>
        <v>0</v>
      </c>
      <c r="BF225" s="43">
        <f t="shared" si="594"/>
        <v>0</v>
      </c>
      <c r="BG225" s="43">
        <f t="shared" si="594"/>
        <v>0</v>
      </c>
      <c r="BH225" s="43">
        <f t="shared" si="594"/>
        <v>0</v>
      </c>
      <c r="BI225" s="43">
        <f t="shared" si="594"/>
        <v>0</v>
      </c>
      <c r="BJ225" s="43">
        <f t="shared" si="594"/>
        <v>0</v>
      </c>
      <c r="BK225" s="43">
        <f t="shared" si="594"/>
        <v>0</v>
      </c>
      <c r="BL225" s="43">
        <f t="shared" si="594"/>
        <v>0</v>
      </c>
      <c r="BM225" s="43">
        <f t="shared" si="594"/>
        <v>0</v>
      </c>
      <c r="BN225" s="43">
        <f t="shared" si="594"/>
        <v>0</v>
      </c>
      <c r="BO225" s="43">
        <f t="shared" si="594"/>
        <v>0</v>
      </c>
      <c r="BP225" s="43">
        <f t="shared" si="594"/>
        <v>0</v>
      </c>
      <c r="BQ225" s="43">
        <f t="shared" si="594"/>
        <v>0</v>
      </c>
      <c r="BR225" s="43">
        <f t="shared" si="594"/>
        <v>0</v>
      </c>
      <c r="BS225" s="43">
        <f t="shared" si="594"/>
        <v>0</v>
      </c>
      <c r="BT225" s="43">
        <f t="shared" si="594"/>
        <v>0</v>
      </c>
      <c r="BU225" s="43">
        <f t="shared" si="594"/>
        <v>0</v>
      </c>
      <c r="BV225" s="43">
        <f t="shared" si="594"/>
        <v>0</v>
      </c>
      <c r="BW225" s="43">
        <f t="shared" si="594"/>
        <v>0</v>
      </c>
      <c r="BX225" s="482"/>
      <c r="BY225" t="str">
        <f t="shared" si="360"/>
        <v>SAT Medium</v>
      </c>
      <c r="BZ225" s="43">
        <f t="shared" ref="BZ225:CV225" si="595">BZ73*BZ$2</f>
        <v>0</v>
      </c>
      <c r="CA225" s="43">
        <f t="shared" si="595"/>
        <v>0</v>
      </c>
      <c r="CB225" s="43">
        <f t="shared" si="595"/>
        <v>0</v>
      </c>
      <c r="CC225" s="43">
        <f t="shared" si="595"/>
        <v>0</v>
      </c>
      <c r="CD225" s="43">
        <f t="shared" si="595"/>
        <v>0</v>
      </c>
      <c r="CE225" s="43">
        <f t="shared" si="595"/>
        <v>0</v>
      </c>
      <c r="CF225" s="43">
        <f t="shared" si="595"/>
        <v>0</v>
      </c>
      <c r="CG225" s="43">
        <f t="shared" si="595"/>
        <v>0</v>
      </c>
      <c r="CH225" s="43">
        <f t="shared" si="595"/>
        <v>0</v>
      </c>
      <c r="CI225" s="43">
        <f t="shared" si="595"/>
        <v>0</v>
      </c>
      <c r="CJ225" s="43">
        <f t="shared" si="595"/>
        <v>0</v>
      </c>
      <c r="CK225" s="43">
        <f t="shared" si="595"/>
        <v>0</v>
      </c>
      <c r="CL225" s="43">
        <f t="shared" si="595"/>
        <v>0</v>
      </c>
      <c r="CM225" s="43">
        <f t="shared" si="595"/>
        <v>0</v>
      </c>
      <c r="CN225" s="43">
        <f t="shared" si="595"/>
        <v>0</v>
      </c>
      <c r="CO225" s="43">
        <f t="shared" si="595"/>
        <v>0</v>
      </c>
      <c r="CP225" s="43">
        <f t="shared" si="595"/>
        <v>0</v>
      </c>
      <c r="CQ225" s="43">
        <f t="shared" si="595"/>
        <v>0</v>
      </c>
      <c r="CR225" s="43">
        <f t="shared" si="595"/>
        <v>0</v>
      </c>
      <c r="CS225" s="43">
        <f t="shared" si="595"/>
        <v>0</v>
      </c>
      <c r="CT225" s="43">
        <f t="shared" si="595"/>
        <v>0</v>
      </c>
      <c r="CU225" s="43">
        <f t="shared" si="595"/>
        <v>0</v>
      </c>
      <c r="CV225" s="43">
        <f t="shared" si="595"/>
        <v>0</v>
      </c>
      <c r="CW225" s="482"/>
      <c r="CX225" t="str">
        <f t="shared" si="362"/>
        <v>SAT Medium</v>
      </c>
      <c r="CY225" s="43">
        <f t="shared" ref="CY225:DU225" si="596">CY73*CY$2</f>
        <v>0</v>
      </c>
      <c r="CZ225" s="43">
        <f t="shared" si="596"/>
        <v>0</v>
      </c>
      <c r="DA225" s="43">
        <f t="shared" si="596"/>
        <v>0</v>
      </c>
      <c r="DB225" s="43">
        <f t="shared" si="596"/>
        <v>0</v>
      </c>
      <c r="DC225" s="43">
        <f t="shared" si="596"/>
        <v>0</v>
      </c>
      <c r="DD225" s="43">
        <f t="shared" si="596"/>
        <v>0</v>
      </c>
      <c r="DE225" s="43">
        <f t="shared" si="596"/>
        <v>0</v>
      </c>
      <c r="DF225" s="43">
        <f t="shared" si="596"/>
        <v>0</v>
      </c>
      <c r="DG225" s="43">
        <f t="shared" si="596"/>
        <v>0</v>
      </c>
      <c r="DH225" s="43">
        <f t="shared" si="596"/>
        <v>0</v>
      </c>
      <c r="DI225" s="43">
        <f t="shared" si="596"/>
        <v>0</v>
      </c>
      <c r="DJ225" s="43">
        <f t="shared" si="596"/>
        <v>0</v>
      </c>
      <c r="DK225" s="43">
        <f t="shared" si="596"/>
        <v>0</v>
      </c>
      <c r="DL225" s="43">
        <f t="shared" si="596"/>
        <v>0</v>
      </c>
      <c r="DM225" s="43">
        <f t="shared" si="596"/>
        <v>0</v>
      </c>
      <c r="DN225" s="43">
        <f t="shared" si="596"/>
        <v>0</v>
      </c>
      <c r="DO225" s="43">
        <f t="shared" si="596"/>
        <v>0</v>
      </c>
      <c r="DP225" s="43">
        <f t="shared" si="596"/>
        <v>0</v>
      </c>
      <c r="DQ225" s="43">
        <f t="shared" si="596"/>
        <v>0</v>
      </c>
      <c r="DR225" s="43">
        <f t="shared" si="596"/>
        <v>0</v>
      </c>
      <c r="DS225" s="43">
        <f t="shared" si="596"/>
        <v>0</v>
      </c>
      <c r="DT225" s="43">
        <f t="shared" si="596"/>
        <v>0</v>
      </c>
      <c r="DU225" s="43">
        <f t="shared" si="596"/>
        <v>0</v>
      </c>
      <c r="DV225" s="482"/>
    </row>
    <row r="226" spans="2:126" x14ac:dyDescent="0.45">
      <c r="B226" s="111" t="s">
        <v>369</v>
      </c>
      <c r="C226" s="25">
        <f t="shared" si="577"/>
        <v>0</v>
      </c>
      <c r="D226" s="25">
        <f t="shared" si="584"/>
        <v>0</v>
      </c>
      <c r="E226" s="25">
        <f t="shared" si="578"/>
        <v>0</v>
      </c>
      <c r="F226" s="25" t="str">
        <f t="shared" si="579"/>
        <v/>
      </c>
      <c r="G226" s="108" t="str">
        <f t="shared" si="580"/>
        <v/>
      </c>
      <c r="H226" s="115" t="str">
        <f>IF(IF(SUM(C$2:Y$2)=1,INDEX(C196:Y196,MATCH(1,C$2:Y$2,0)),"-")&lt;&gt;0,IF(SUM(C$2:Y$2)=1,INDEX(C196:Y196,MATCH(1,C$2:Y$2,0)),"-"),"")</f>
        <v/>
      </c>
      <c r="J226" s="100" t="s">
        <v>680</v>
      </c>
      <c r="K226" s="443">
        <f>SUM(C106:Y106)</f>
        <v>0</v>
      </c>
      <c r="L226" s="22">
        <f>SUM(C148:Y148)</f>
        <v>0</v>
      </c>
      <c r="M226" s="22" t="str">
        <f>IF(IF(SUM(G$2:AC$2)=1,INDEX(C190:Y190,MATCH(1,G$2:AC$2,0)),"-")&lt;&gt;0,IF(SUM(G$2:AC$2)=1,INDEX(C190:Y190,MATCH(1,G$2:AC$2,0)),"-"),"")</f>
        <v/>
      </c>
      <c r="AA226" s="111" t="s">
        <v>32</v>
      </c>
      <c r="AB226" s="25">
        <f t="shared" si="555"/>
        <v>0</v>
      </c>
      <c r="AC226" s="25">
        <f t="shared" si="561"/>
        <v>0</v>
      </c>
      <c r="AD226" s="25">
        <f t="shared" si="556"/>
        <v>0</v>
      </c>
      <c r="AE226" s="25" t="str">
        <f t="shared" si="562"/>
        <v/>
      </c>
      <c r="AF226" s="107" t="str">
        <f t="shared" si="563"/>
        <v/>
      </c>
      <c r="AG226" s="115" t="str">
        <f t="shared" si="564"/>
        <v/>
      </c>
      <c r="AZ226" t="str">
        <f t="shared" si="358"/>
        <v>SAT Hard</v>
      </c>
      <c r="BA226" s="43">
        <f t="shared" ref="BA226:BW226" si="597">BA74*BA$2</f>
        <v>0</v>
      </c>
      <c r="BB226" s="43">
        <f t="shared" si="597"/>
        <v>0</v>
      </c>
      <c r="BC226" s="43">
        <f t="shared" si="597"/>
        <v>0</v>
      </c>
      <c r="BD226" s="43">
        <f t="shared" si="597"/>
        <v>0</v>
      </c>
      <c r="BE226" s="43">
        <f t="shared" si="597"/>
        <v>0</v>
      </c>
      <c r="BF226" s="43">
        <f t="shared" si="597"/>
        <v>0</v>
      </c>
      <c r="BG226" s="43">
        <f t="shared" si="597"/>
        <v>0</v>
      </c>
      <c r="BH226" s="43">
        <f t="shared" si="597"/>
        <v>0</v>
      </c>
      <c r="BI226" s="43">
        <f t="shared" si="597"/>
        <v>0</v>
      </c>
      <c r="BJ226" s="43">
        <f t="shared" si="597"/>
        <v>0</v>
      </c>
      <c r="BK226" s="43">
        <f t="shared" si="597"/>
        <v>0</v>
      </c>
      <c r="BL226" s="43">
        <f t="shared" si="597"/>
        <v>0</v>
      </c>
      <c r="BM226" s="43">
        <f t="shared" si="597"/>
        <v>0</v>
      </c>
      <c r="BN226" s="43">
        <f t="shared" si="597"/>
        <v>0</v>
      </c>
      <c r="BO226" s="43">
        <f t="shared" si="597"/>
        <v>0</v>
      </c>
      <c r="BP226" s="43">
        <f t="shared" si="597"/>
        <v>0</v>
      </c>
      <c r="BQ226" s="43">
        <f t="shared" si="597"/>
        <v>0</v>
      </c>
      <c r="BR226" s="43">
        <f t="shared" si="597"/>
        <v>0</v>
      </c>
      <c r="BS226" s="43">
        <f t="shared" si="597"/>
        <v>0</v>
      </c>
      <c r="BT226" s="43">
        <f t="shared" si="597"/>
        <v>0</v>
      </c>
      <c r="BU226" s="43">
        <f t="shared" si="597"/>
        <v>0</v>
      </c>
      <c r="BV226" s="43">
        <f t="shared" si="597"/>
        <v>0</v>
      </c>
      <c r="BW226" s="43">
        <f t="shared" si="597"/>
        <v>0</v>
      </c>
      <c r="BX226" s="70"/>
      <c r="BY226" t="str">
        <f t="shared" si="360"/>
        <v>SAT Hard</v>
      </c>
      <c r="BZ226" s="43">
        <f t="shared" ref="BZ226:CV226" si="598">BZ74*BZ$2</f>
        <v>0</v>
      </c>
      <c r="CA226" s="43">
        <f t="shared" si="598"/>
        <v>0</v>
      </c>
      <c r="CB226" s="43">
        <f t="shared" si="598"/>
        <v>0</v>
      </c>
      <c r="CC226" s="43">
        <f t="shared" si="598"/>
        <v>0</v>
      </c>
      <c r="CD226" s="43">
        <f t="shared" si="598"/>
        <v>0</v>
      </c>
      <c r="CE226" s="43">
        <f t="shared" si="598"/>
        <v>0</v>
      </c>
      <c r="CF226" s="43">
        <f t="shared" si="598"/>
        <v>0</v>
      </c>
      <c r="CG226" s="43">
        <f t="shared" si="598"/>
        <v>0</v>
      </c>
      <c r="CH226" s="43">
        <f t="shared" si="598"/>
        <v>0</v>
      </c>
      <c r="CI226" s="43">
        <f t="shared" si="598"/>
        <v>0</v>
      </c>
      <c r="CJ226" s="43">
        <f t="shared" si="598"/>
        <v>0</v>
      </c>
      <c r="CK226" s="43">
        <f t="shared" si="598"/>
        <v>0</v>
      </c>
      <c r="CL226" s="43">
        <f t="shared" si="598"/>
        <v>0</v>
      </c>
      <c r="CM226" s="43">
        <f t="shared" si="598"/>
        <v>0</v>
      </c>
      <c r="CN226" s="43">
        <f t="shared" si="598"/>
        <v>0</v>
      </c>
      <c r="CO226" s="43">
        <f t="shared" si="598"/>
        <v>0</v>
      </c>
      <c r="CP226" s="43">
        <f t="shared" si="598"/>
        <v>0</v>
      </c>
      <c r="CQ226" s="43">
        <f t="shared" si="598"/>
        <v>0</v>
      </c>
      <c r="CR226" s="43">
        <f t="shared" si="598"/>
        <v>0</v>
      </c>
      <c r="CS226" s="43">
        <f t="shared" si="598"/>
        <v>0</v>
      </c>
      <c r="CT226" s="43">
        <f t="shared" si="598"/>
        <v>0</v>
      </c>
      <c r="CU226" s="43">
        <f t="shared" si="598"/>
        <v>0</v>
      </c>
      <c r="CV226" s="43">
        <f t="shared" si="598"/>
        <v>0</v>
      </c>
      <c r="CW226" s="70"/>
      <c r="CX226" t="str">
        <f t="shared" si="362"/>
        <v>SAT Hard</v>
      </c>
      <c r="CY226" s="43">
        <f t="shared" ref="CY226:DU226" si="599">CY74*CY$2</f>
        <v>0</v>
      </c>
      <c r="CZ226" s="43">
        <f t="shared" si="599"/>
        <v>0</v>
      </c>
      <c r="DA226" s="43">
        <f t="shared" si="599"/>
        <v>0</v>
      </c>
      <c r="DB226" s="43">
        <f t="shared" si="599"/>
        <v>0</v>
      </c>
      <c r="DC226" s="43">
        <f t="shared" si="599"/>
        <v>0</v>
      </c>
      <c r="DD226" s="43">
        <f t="shared" si="599"/>
        <v>0</v>
      </c>
      <c r="DE226" s="43">
        <f t="shared" si="599"/>
        <v>0</v>
      </c>
      <c r="DF226" s="43">
        <f t="shared" si="599"/>
        <v>0</v>
      </c>
      <c r="DG226" s="43">
        <f t="shared" si="599"/>
        <v>0</v>
      </c>
      <c r="DH226" s="43">
        <f t="shared" si="599"/>
        <v>0</v>
      </c>
      <c r="DI226" s="43">
        <f t="shared" si="599"/>
        <v>0</v>
      </c>
      <c r="DJ226" s="43">
        <f t="shared" si="599"/>
        <v>0</v>
      </c>
      <c r="DK226" s="43">
        <f t="shared" si="599"/>
        <v>0</v>
      </c>
      <c r="DL226" s="43">
        <f t="shared" si="599"/>
        <v>0</v>
      </c>
      <c r="DM226" s="43">
        <f t="shared" si="599"/>
        <v>0</v>
      </c>
      <c r="DN226" s="43">
        <f t="shared" si="599"/>
        <v>0</v>
      </c>
      <c r="DO226" s="43">
        <f t="shared" si="599"/>
        <v>0</v>
      </c>
      <c r="DP226" s="43">
        <f t="shared" si="599"/>
        <v>0</v>
      </c>
      <c r="DQ226" s="43">
        <f t="shared" si="599"/>
        <v>0</v>
      </c>
      <c r="DR226" s="43">
        <f t="shared" si="599"/>
        <v>0</v>
      </c>
      <c r="DS226" s="43">
        <f t="shared" si="599"/>
        <v>0</v>
      </c>
      <c r="DT226" s="43">
        <f t="shared" si="599"/>
        <v>0</v>
      </c>
      <c r="DU226" s="43">
        <f t="shared" si="599"/>
        <v>0</v>
      </c>
      <c r="DV226" s="482"/>
    </row>
    <row r="227" spans="2:126" x14ac:dyDescent="0.45">
      <c r="B227" s="111"/>
      <c r="C227" s="25"/>
      <c r="D227" s="25"/>
      <c r="E227" s="25"/>
      <c r="F227" s="25"/>
      <c r="G227" s="108"/>
      <c r="H227" s="115"/>
      <c r="AA227" s="111" t="s">
        <v>45</v>
      </c>
      <c r="AB227" s="25">
        <f t="shared" si="555"/>
        <v>0</v>
      </c>
      <c r="AC227" s="25">
        <f t="shared" si="561"/>
        <v>0</v>
      </c>
      <c r="AD227" s="25">
        <f t="shared" si="556"/>
        <v>0</v>
      </c>
      <c r="AE227" s="25" t="str">
        <f t="shared" si="562"/>
        <v/>
      </c>
      <c r="AF227" s="107" t="str">
        <f t="shared" si="563"/>
        <v/>
      </c>
      <c r="AG227" s="115" t="str">
        <f t="shared" si="564"/>
        <v/>
      </c>
      <c r="AZ227" t="str">
        <f t="shared" si="358"/>
        <v>PSAT First 10</v>
      </c>
      <c r="BA227" s="43">
        <f t="shared" ref="BA227:BW227" si="600">BA75*BA$2</f>
        <v>0</v>
      </c>
      <c r="BB227" s="43">
        <f t="shared" si="600"/>
        <v>0</v>
      </c>
      <c r="BC227" s="43">
        <f t="shared" si="600"/>
        <v>0</v>
      </c>
      <c r="BD227" s="43">
        <f t="shared" si="600"/>
        <v>0</v>
      </c>
      <c r="BE227" s="43">
        <f t="shared" si="600"/>
        <v>0</v>
      </c>
      <c r="BF227" s="43">
        <f t="shared" si="600"/>
        <v>0</v>
      </c>
      <c r="BG227" s="43">
        <f t="shared" si="600"/>
        <v>0</v>
      </c>
      <c r="BH227" s="43">
        <f t="shared" si="600"/>
        <v>0</v>
      </c>
      <c r="BI227" s="43">
        <f t="shared" si="600"/>
        <v>0</v>
      </c>
      <c r="BJ227" s="43">
        <f t="shared" si="600"/>
        <v>0</v>
      </c>
      <c r="BK227" s="43">
        <f t="shared" si="600"/>
        <v>0</v>
      </c>
      <c r="BL227" s="43">
        <f t="shared" si="600"/>
        <v>0</v>
      </c>
      <c r="BM227" s="43">
        <f t="shared" si="600"/>
        <v>0</v>
      </c>
      <c r="BN227" s="43">
        <f t="shared" si="600"/>
        <v>0</v>
      </c>
      <c r="BO227" s="43">
        <f t="shared" si="600"/>
        <v>0</v>
      </c>
      <c r="BP227" s="43">
        <f t="shared" si="600"/>
        <v>0</v>
      </c>
      <c r="BQ227" s="43">
        <f t="shared" si="600"/>
        <v>0</v>
      </c>
      <c r="BR227" s="43">
        <f t="shared" si="600"/>
        <v>0</v>
      </c>
      <c r="BS227" s="43">
        <f t="shared" si="600"/>
        <v>0</v>
      </c>
      <c r="BT227" s="43">
        <f t="shared" si="600"/>
        <v>0</v>
      </c>
      <c r="BU227" s="43">
        <f t="shared" si="600"/>
        <v>0</v>
      </c>
      <c r="BV227" s="43">
        <f t="shared" si="600"/>
        <v>0</v>
      </c>
      <c r="BW227" s="43">
        <f t="shared" si="600"/>
        <v>0</v>
      </c>
      <c r="BX227" s="70"/>
      <c r="BY227" t="str">
        <f t="shared" si="360"/>
        <v>PSAT First 10</v>
      </c>
      <c r="BZ227" s="43">
        <f t="shared" ref="BZ227:CV227" si="601">BZ75*BZ$2</f>
        <v>0</v>
      </c>
      <c r="CA227" s="43">
        <f t="shared" si="601"/>
        <v>0</v>
      </c>
      <c r="CB227" s="43">
        <f t="shared" si="601"/>
        <v>0</v>
      </c>
      <c r="CC227" s="43">
        <f t="shared" si="601"/>
        <v>0</v>
      </c>
      <c r="CD227" s="43">
        <f t="shared" si="601"/>
        <v>0</v>
      </c>
      <c r="CE227" s="43">
        <f t="shared" si="601"/>
        <v>0</v>
      </c>
      <c r="CF227" s="43">
        <f t="shared" si="601"/>
        <v>0</v>
      </c>
      <c r="CG227" s="43">
        <f t="shared" si="601"/>
        <v>0</v>
      </c>
      <c r="CH227" s="43">
        <f t="shared" si="601"/>
        <v>0</v>
      </c>
      <c r="CI227" s="43">
        <f t="shared" si="601"/>
        <v>0</v>
      </c>
      <c r="CJ227" s="43">
        <f t="shared" si="601"/>
        <v>0</v>
      </c>
      <c r="CK227" s="43">
        <f t="shared" si="601"/>
        <v>0</v>
      </c>
      <c r="CL227" s="43">
        <f t="shared" si="601"/>
        <v>0</v>
      </c>
      <c r="CM227" s="43">
        <f t="shared" si="601"/>
        <v>0</v>
      </c>
      <c r="CN227" s="43">
        <f t="shared" si="601"/>
        <v>0</v>
      </c>
      <c r="CO227" s="43">
        <f t="shared" si="601"/>
        <v>0</v>
      </c>
      <c r="CP227" s="43">
        <f t="shared" si="601"/>
        <v>0</v>
      </c>
      <c r="CQ227" s="43">
        <f t="shared" si="601"/>
        <v>0</v>
      </c>
      <c r="CR227" s="43">
        <f t="shared" si="601"/>
        <v>0</v>
      </c>
      <c r="CS227" s="43">
        <f t="shared" si="601"/>
        <v>0</v>
      </c>
      <c r="CT227" s="43">
        <f t="shared" si="601"/>
        <v>0</v>
      </c>
      <c r="CU227" s="43">
        <f t="shared" si="601"/>
        <v>0</v>
      </c>
      <c r="CV227" s="43">
        <f t="shared" si="601"/>
        <v>0</v>
      </c>
      <c r="CW227" s="70"/>
      <c r="CX227" t="str">
        <f t="shared" si="362"/>
        <v>PSAT First 10</v>
      </c>
      <c r="CY227" s="43">
        <f t="shared" ref="CY227:DU227" si="602">CY75*CY$2</f>
        <v>0</v>
      </c>
      <c r="CZ227" s="43">
        <f t="shared" si="602"/>
        <v>0</v>
      </c>
      <c r="DA227" s="43">
        <f t="shared" si="602"/>
        <v>0</v>
      </c>
      <c r="DB227" s="43">
        <f t="shared" si="602"/>
        <v>0</v>
      </c>
      <c r="DC227" s="43">
        <f t="shared" si="602"/>
        <v>0</v>
      </c>
      <c r="DD227" s="43">
        <f t="shared" si="602"/>
        <v>0</v>
      </c>
      <c r="DE227" s="43">
        <f t="shared" si="602"/>
        <v>0</v>
      </c>
      <c r="DF227" s="43">
        <f t="shared" si="602"/>
        <v>0</v>
      </c>
      <c r="DG227" s="43">
        <f t="shared" si="602"/>
        <v>0</v>
      </c>
      <c r="DH227" s="43">
        <f t="shared" si="602"/>
        <v>0</v>
      </c>
      <c r="DI227" s="43">
        <f t="shared" si="602"/>
        <v>0</v>
      </c>
      <c r="DJ227" s="43">
        <f t="shared" si="602"/>
        <v>0</v>
      </c>
      <c r="DK227" s="43">
        <f t="shared" si="602"/>
        <v>0</v>
      </c>
      <c r="DL227" s="43">
        <f t="shared" si="602"/>
        <v>0</v>
      </c>
      <c r="DM227" s="43">
        <f t="shared" si="602"/>
        <v>0</v>
      </c>
      <c r="DN227" s="43">
        <f t="shared" si="602"/>
        <v>0</v>
      </c>
      <c r="DO227" s="43">
        <f t="shared" si="602"/>
        <v>0</v>
      </c>
      <c r="DP227" s="43">
        <f t="shared" si="602"/>
        <v>0</v>
      </c>
      <c r="DQ227" s="43">
        <f t="shared" si="602"/>
        <v>0</v>
      </c>
      <c r="DR227" s="43">
        <f t="shared" si="602"/>
        <v>0</v>
      </c>
      <c r="DS227" s="43">
        <f t="shared" si="602"/>
        <v>0</v>
      </c>
      <c r="DT227" s="43">
        <f t="shared" si="602"/>
        <v>0</v>
      </c>
      <c r="DU227" s="43">
        <f t="shared" si="602"/>
        <v>0</v>
      </c>
      <c r="DV227" s="482"/>
    </row>
    <row r="228" spans="2:126" x14ac:dyDescent="0.45">
      <c r="B228" s="110" t="s">
        <v>370</v>
      </c>
      <c r="C228" s="88">
        <f>SUM(C113:Y113)</f>
        <v>0</v>
      </c>
      <c r="D228" s="88">
        <f t="shared" si="584"/>
        <v>0</v>
      </c>
      <c r="E228" s="88">
        <f>SUM(C155:Y155)</f>
        <v>0</v>
      </c>
      <c r="F228" s="88" t="str">
        <f>IF(E228&lt;&gt;0,D228&amp;" / "&amp;E228,"")</f>
        <v/>
      </c>
      <c r="G228" s="109" t="str">
        <f>IF(E228&lt;&gt;0,D228/E228,"")</f>
        <v/>
      </c>
      <c r="H228" s="114" t="s">
        <v>259</v>
      </c>
      <c r="AA228" s="111" t="s">
        <v>406</v>
      </c>
      <c r="AB228" s="25">
        <f t="shared" si="555"/>
        <v>0</v>
      </c>
      <c r="AC228" s="25">
        <f t="shared" si="561"/>
        <v>0</v>
      </c>
      <c r="AD228" s="25">
        <f t="shared" si="556"/>
        <v>0</v>
      </c>
      <c r="AE228" s="25" t="str">
        <f t="shared" si="562"/>
        <v/>
      </c>
      <c r="AF228" s="107" t="str">
        <f t="shared" si="563"/>
        <v/>
      </c>
      <c r="AG228" s="115" t="str">
        <f t="shared" si="564"/>
        <v/>
      </c>
      <c r="AZ228" t="str">
        <f t="shared" si="358"/>
        <v>PSAT Last 10</v>
      </c>
      <c r="BA228" s="43">
        <f t="shared" ref="BA228:BW228" si="603">BA76*BA$2</f>
        <v>0</v>
      </c>
      <c r="BB228" s="43">
        <f t="shared" si="603"/>
        <v>0</v>
      </c>
      <c r="BC228" s="43">
        <f t="shared" si="603"/>
        <v>0</v>
      </c>
      <c r="BD228" s="43">
        <f t="shared" si="603"/>
        <v>0</v>
      </c>
      <c r="BE228" s="43">
        <f t="shared" si="603"/>
        <v>0</v>
      </c>
      <c r="BF228" s="43">
        <f t="shared" si="603"/>
        <v>0</v>
      </c>
      <c r="BG228" s="43">
        <f t="shared" si="603"/>
        <v>0</v>
      </c>
      <c r="BH228" s="43">
        <f t="shared" si="603"/>
        <v>0</v>
      </c>
      <c r="BI228" s="43">
        <f t="shared" si="603"/>
        <v>0</v>
      </c>
      <c r="BJ228" s="43">
        <f t="shared" si="603"/>
        <v>0</v>
      </c>
      <c r="BK228" s="43">
        <f t="shared" si="603"/>
        <v>0</v>
      </c>
      <c r="BL228" s="43">
        <f t="shared" si="603"/>
        <v>0</v>
      </c>
      <c r="BM228" s="43">
        <f t="shared" si="603"/>
        <v>0</v>
      </c>
      <c r="BN228" s="43">
        <f t="shared" si="603"/>
        <v>0</v>
      </c>
      <c r="BO228" s="43">
        <f t="shared" si="603"/>
        <v>0</v>
      </c>
      <c r="BP228" s="43">
        <f t="shared" si="603"/>
        <v>0</v>
      </c>
      <c r="BQ228" s="43">
        <f t="shared" si="603"/>
        <v>0</v>
      </c>
      <c r="BR228" s="43">
        <f t="shared" si="603"/>
        <v>0</v>
      </c>
      <c r="BS228" s="43">
        <f t="shared" si="603"/>
        <v>0</v>
      </c>
      <c r="BT228" s="43">
        <f t="shared" si="603"/>
        <v>0</v>
      </c>
      <c r="BU228" s="43">
        <f t="shared" si="603"/>
        <v>0</v>
      </c>
      <c r="BV228" s="43">
        <f t="shared" si="603"/>
        <v>0</v>
      </c>
      <c r="BW228" s="43">
        <f t="shared" si="603"/>
        <v>0</v>
      </c>
      <c r="BX228" s="70"/>
      <c r="BY228" t="str">
        <f t="shared" si="360"/>
        <v>PSAT Last 10</v>
      </c>
      <c r="BZ228" s="43">
        <f t="shared" ref="BZ228:CV228" si="604">BZ76*BZ$2</f>
        <v>0</v>
      </c>
      <c r="CA228" s="43">
        <f t="shared" si="604"/>
        <v>0</v>
      </c>
      <c r="CB228" s="43">
        <f t="shared" si="604"/>
        <v>0</v>
      </c>
      <c r="CC228" s="43">
        <f t="shared" si="604"/>
        <v>0</v>
      </c>
      <c r="CD228" s="43">
        <f t="shared" si="604"/>
        <v>0</v>
      </c>
      <c r="CE228" s="43">
        <f t="shared" si="604"/>
        <v>0</v>
      </c>
      <c r="CF228" s="43">
        <f t="shared" si="604"/>
        <v>0</v>
      </c>
      <c r="CG228" s="43">
        <f t="shared" si="604"/>
        <v>0</v>
      </c>
      <c r="CH228" s="43">
        <f t="shared" si="604"/>
        <v>0</v>
      </c>
      <c r="CI228" s="43">
        <f t="shared" si="604"/>
        <v>0</v>
      </c>
      <c r="CJ228" s="43">
        <f t="shared" si="604"/>
        <v>0</v>
      </c>
      <c r="CK228" s="43">
        <f t="shared" si="604"/>
        <v>0</v>
      </c>
      <c r="CL228" s="43">
        <f t="shared" si="604"/>
        <v>0</v>
      </c>
      <c r="CM228" s="43">
        <f t="shared" si="604"/>
        <v>0</v>
      </c>
      <c r="CN228" s="43">
        <f t="shared" si="604"/>
        <v>0</v>
      </c>
      <c r="CO228" s="43">
        <f t="shared" si="604"/>
        <v>0</v>
      </c>
      <c r="CP228" s="43">
        <f t="shared" si="604"/>
        <v>0</v>
      </c>
      <c r="CQ228" s="43">
        <f t="shared" si="604"/>
        <v>0</v>
      </c>
      <c r="CR228" s="43">
        <f t="shared" si="604"/>
        <v>0</v>
      </c>
      <c r="CS228" s="43">
        <f t="shared" si="604"/>
        <v>0</v>
      </c>
      <c r="CT228" s="43">
        <f t="shared" si="604"/>
        <v>0</v>
      </c>
      <c r="CU228" s="43">
        <f t="shared" si="604"/>
        <v>0</v>
      </c>
      <c r="CV228" s="43">
        <f t="shared" si="604"/>
        <v>0</v>
      </c>
      <c r="CW228" s="70"/>
      <c r="CX228" t="str">
        <f t="shared" si="362"/>
        <v>PSAT Last 10</v>
      </c>
      <c r="CY228" s="43">
        <f t="shared" ref="CY228:DU228" si="605">CY76*CY$2</f>
        <v>0</v>
      </c>
      <c r="CZ228" s="43">
        <f t="shared" si="605"/>
        <v>0</v>
      </c>
      <c r="DA228" s="43">
        <f t="shared" si="605"/>
        <v>0</v>
      </c>
      <c r="DB228" s="43">
        <f t="shared" si="605"/>
        <v>0</v>
      </c>
      <c r="DC228" s="43">
        <f t="shared" si="605"/>
        <v>0</v>
      </c>
      <c r="DD228" s="43">
        <f t="shared" si="605"/>
        <v>0</v>
      </c>
      <c r="DE228" s="43">
        <f t="shared" si="605"/>
        <v>0</v>
      </c>
      <c r="DF228" s="43">
        <f t="shared" si="605"/>
        <v>0</v>
      </c>
      <c r="DG228" s="43">
        <f t="shared" si="605"/>
        <v>0</v>
      </c>
      <c r="DH228" s="43">
        <f t="shared" si="605"/>
        <v>0</v>
      </c>
      <c r="DI228" s="43">
        <f t="shared" si="605"/>
        <v>0</v>
      </c>
      <c r="DJ228" s="43">
        <f t="shared" si="605"/>
        <v>0</v>
      </c>
      <c r="DK228" s="43">
        <f t="shared" si="605"/>
        <v>0</v>
      </c>
      <c r="DL228" s="43">
        <f t="shared" si="605"/>
        <v>0</v>
      </c>
      <c r="DM228" s="43">
        <f t="shared" si="605"/>
        <v>0</v>
      </c>
      <c r="DN228" s="43">
        <f t="shared" si="605"/>
        <v>0</v>
      </c>
      <c r="DO228" s="43">
        <f t="shared" si="605"/>
        <v>0</v>
      </c>
      <c r="DP228" s="43">
        <f t="shared" si="605"/>
        <v>0</v>
      </c>
      <c r="DQ228" s="43">
        <f t="shared" si="605"/>
        <v>0</v>
      </c>
      <c r="DR228" s="43">
        <f t="shared" si="605"/>
        <v>0</v>
      </c>
      <c r="DS228" s="43">
        <f t="shared" si="605"/>
        <v>0</v>
      </c>
      <c r="DT228" s="43">
        <f t="shared" si="605"/>
        <v>0</v>
      </c>
      <c r="DU228" s="43">
        <f t="shared" si="605"/>
        <v>0</v>
      </c>
      <c r="DV228" s="482"/>
    </row>
    <row r="229" spans="2:126" x14ac:dyDescent="0.45">
      <c r="B229" s="111" t="s">
        <v>15</v>
      </c>
      <c r="C229" s="25">
        <f>SUM(C114:Y114)</f>
        <v>0</v>
      </c>
      <c r="D229" s="25">
        <f t="shared" si="584"/>
        <v>0</v>
      </c>
      <c r="E229" s="25">
        <f>SUM(C156:Y156)</f>
        <v>0</v>
      </c>
      <c r="F229" s="25" t="str">
        <f>IF(E229&lt;&gt;0,D229&amp;" / "&amp;E229,"")</f>
        <v/>
      </c>
      <c r="G229" s="108" t="str">
        <f>IF(E229&lt;&gt;0,D229/E229,"")</f>
        <v/>
      </c>
      <c r="H229" s="115" t="str">
        <f>IF(IF(SUM(C$2:Y$2)=1,INDEX(C198:Y198,MATCH(1,C$2:Y$2,0)),"-")&lt;&gt;0,IF(SUM(C$2:Y$2)=1,INDEX(C198:Y198,MATCH(1,C$2:Y$2,0)),"-"),"")</f>
        <v/>
      </c>
      <c r="AA229" s="111" t="s">
        <v>43</v>
      </c>
      <c r="AB229" s="25">
        <f t="shared" si="555"/>
        <v>0</v>
      </c>
      <c r="AC229" s="25">
        <f t="shared" si="561"/>
        <v>0</v>
      </c>
      <c r="AD229" s="25">
        <f t="shared" si="556"/>
        <v>0</v>
      </c>
      <c r="AE229" s="25" t="str">
        <f t="shared" si="562"/>
        <v/>
      </c>
      <c r="AF229" s="107" t="str">
        <f t="shared" si="563"/>
        <v/>
      </c>
      <c r="AG229" s="115" t="str">
        <f t="shared" si="564"/>
        <v/>
      </c>
      <c r="AZ229" t="str">
        <f t="shared" ref="AZ229:AZ238" si="606">AZ77</f>
        <v>PSAT Rest</v>
      </c>
      <c r="BA229" s="43">
        <f t="shared" ref="BA229:BW229" si="607">BA77*BA$2</f>
        <v>0</v>
      </c>
      <c r="BB229" s="43">
        <f t="shared" si="607"/>
        <v>0</v>
      </c>
      <c r="BC229" s="43">
        <f t="shared" si="607"/>
        <v>0</v>
      </c>
      <c r="BD229" s="43">
        <f t="shared" si="607"/>
        <v>0</v>
      </c>
      <c r="BE229" s="43">
        <f t="shared" si="607"/>
        <v>0</v>
      </c>
      <c r="BF229" s="43">
        <f t="shared" si="607"/>
        <v>0</v>
      </c>
      <c r="BG229" s="43">
        <f t="shared" si="607"/>
        <v>0</v>
      </c>
      <c r="BH229" s="43">
        <f t="shared" si="607"/>
        <v>0</v>
      </c>
      <c r="BI229" s="43">
        <f t="shared" si="607"/>
        <v>0</v>
      </c>
      <c r="BJ229" s="43">
        <f t="shared" si="607"/>
        <v>0</v>
      </c>
      <c r="BK229" s="43">
        <f t="shared" si="607"/>
        <v>0</v>
      </c>
      <c r="BL229" s="43">
        <f t="shared" si="607"/>
        <v>0</v>
      </c>
      <c r="BM229" s="43">
        <f t="shared" si="607"/>
        <v>0</v>
      </c>
      <c r="BN229" s="43">
        <f t="shared" si="607"/>
        <v>0</v>
      </c>
      <c r="BO229" s="43">
        <f t="shared" si="607"/>
        <v>0</v>
      </c>
      <c r="BP229" s="43">
        <f t="shared" si="607"/>
        <v>0</v>
      </c>
      <c r="BQ229" s="43">
        <f t="shared" si="607"/>
        <v>0</v>
      </c>
      <c r="BR229" s="43">
        <f t="shared" si="607"/>
        <v>0</v>
      </c>
      <c r="BS229" s="43">
        <f t="shared" si="607"/>
        <v>0</v>
      </c>
      <c r="BT229" s="43">
        <f t="shared" si="607"/>
        <v>0</v>
      </c>
      <c r="BU229" s="43">
        <f t="shared" si="607"/>
        <v>0</v>
      </c>
      <c r="BV229" s="43">
        <f t="shared" si="607"/>
        <v>0</v>
      </c>
      <c r="BW229" s="43">
        <f t="shared" si="607"/>
        <v>0</v>
      </c>
      <c r="BX229" s="70"/>
      <c r="BY229" t="str">
        <f t="shared" ref="BY229:BY238" si="608">BY77</f>
        <v>PSAT Rest</v>
      </c>
      <c r="BZ229" s="43">
        <f t="shared" ref="BZ229:CV229" si="609">BZ77*BZ$2</f>
        <v>0</v>
      </c>
      <c r="CA229" s="43">
        <f t="shared" si="609"/>
        <v>0</v>
      </c>
      <c r="CB229" s="43">
        <f t="shared" si="609"/>
        <v>0</v>
      </c>
      <c r="CC229" s="43">
        <f t="shared" si="609"/>
        <v>0</v>
      </c>
      <c r="CD229" s="43">
        <f t="shared" si="609"/>
        <v>0</v>
      </c>
      <c r="CE229" s="43">
        <f t="shared" si="609"/>
        <v>0</v>
      </c>
      <c r="CF229" s="43">
        <f t="shared" si="609"/>
        <v>0</v>
      </c>
      <c r="CG229" s="43">
        <f t="shared" si="609"/>
        <v>0</v>
      </c>
      <c r="CH229" s="43">
        <f t="shared" si="609"/>
        <v>0</v>
      </c>
      <c r="CI229" s="43">
        <f t="shared" si="609"/>
        <v>0</v>
      </c>
      <c r="CJ229" s="43">
        <f t="shared" si="609"/>
        <v>0</v>
      </c>
      <c r="CK229" s="43">
        <f t="shared" si="609"/>
        <v>0</v>
      </c>
      <c r="CL229" s="43">
        <f t="shared" si="609"/>
        <v>0</v>
      </c>
      <c r="CM229" s="43">
        <f t="shared" si="609"/>
        <v>0</v>
      </c>
      <c r="CN229" s="43">
        <f t="shared" si="609"/>
        <v>0</v>
      </c>
      <c r="CO229" s="43">
        <f t="shared" si="609"/>
        <v>0</v>
      </c>
      <c r="CP229" s="43">
        <f t="shared" si="609"/>
        <v>0</v>
      </c>
      <c r="CQ229" s="43">
        <f t="shared" si="609"/>
        <v>0</v>
      </c>
      <c r="CR229" s="43">
        <f t="shared" si="609"/>
        <v>0</v>
      </c>
      <c r="CS229" s="43">
        <f t="shared" si="609"/>
        <v>0</v>
      </c>
      <c r="CT229" s="43">
        <f t="shared" si="609"/>
        <v>0</v>
      </c>
      <c r="CU229" s="43">
        <f t="shared" si="609"/>
        <v>0</v>
      </c>
      <c r="CV229" s="43">
        <f t="shared" si="609"/>
        <v>0</v>
      </c>
      <c r="CW229" s="70"/>
      <c r="CX229" t="str">
        <f t="shared" ref="CX229:CX238" si="610">CX77</f>
        <v>PSAT Rest</v>
      </c>
      <c r="CY229" s="43">
        <f t="shared" ref="CY229:DU229" si="611">CY77*CY$2</f>
        <v>0</v>
      </c>
      <c r="CZ229" s="43">
        <f t="shared" si="611"/>
        <v>0</v>
      </c>
      <c r="DA229" s="43">
        <f t="shared" si="611"/>
        <v>0</v>
      </c>
      <c r="DB229" s="43">
        <f t="shared" si="611"/>
        <v>0</v>
      </c>
      <c r="DC229" s="43">
        <f t="shared" si="611"/>
        <v>0</v>
      </c>
      <c r="DD229" s="43">
        <f t="shared" si="611"/>
        <v>0</v>
      </c>
      <c r="DE229" s="43">
        <f t="shared" si="611"/>
        <v>0</v>
      </c>
      <c r="DF229" s="43">
        <f t="shared" si="611"/>
        <v>0</v>
      </c>
      <c r="DG229" s="43">
        <f t="shared" si="611"/>
        <v>0</v>
      </c>
      <c r="DH229" s="43">
        <f t="shared" si="611"/>
        <v>0</v>
      </c>
      <c r="DI229" s="43">
        <f t="shared" si="611"/>
        <v>0</v>
      </c>
      <c r="DJ229" s="43">
        <f t="shared" si="611"/>
        <v>0</v>
      </c>
      <c r="DK229" s="43">
        <f t="shared" si="611"/>
        <v>0</v>
      </c>
      <c r="DL229" s="43">
        <f t="shared" si="611"/>
        <v>0</v>
      </c>
      <c r="DM229" s="43">
        <f t="shared" si="611"/>
        <v>0</v>
      </c>
      <c r="DN229" s="43">
        <f t="shared" si="611"/>
        <v>0</v>
      </c>
      <c r="DO229" s="43">
        <f t="shared" si="611"/>
        <v>0</v>
      </c>
      <c r="DP229" s="43">
        <f t="shared" si="611"/>
        <v>0</v>
      </c>
      <c r="DQ229" s="43">
        <f t="shared" si="611"/>
        <v>0</v>
      </c>
      <c r="DR229" s="43">
        <f t="shared" si="611"/>
        <v>0</v>
      </c>
      <c r="DS229" s="43">
        <f t="shared" si="611"/>
        <v>0</v>
      </c>
      <c r="DT229" s="43">
        <f t="shared" si="611"/>
        <v>0</v>
      </c>
      <c r="DU229" s="43">
        <f t="shared" si="611"/>
        <v>0</v>
      </c>
      <c r="DV229" s="482"/>
    </row>
    <row r="230" spans="2:126" x14ac:dyDescent="0.45">
      <c r="B230" s="111" t="s">
        <v>19</v>
      </c>
      <c r="C230" s="25">
        <f>SUM(C115:Y115)</f>
        <v>0</v>
      </c>
      <c r="D230" s="25">
        <f t="shared" si="584"/>
        <v>0</v>
      </c>
      <c r="E230" s="25">
        <f>SUM(C157:Y157)</f>
        <v>0</v>
      </c>
      <c r="F230" s="25" t="str">
        <f>IF(E230&lt;&gt;0,D230&amp;" / "&amp;E230,"")</f>
        <v/>
      </c>
      <c r="G230" s="108" t="str">
        <f>IF(E230&lt;&gt;0,D230/E230,"")</f>
        <v/>
      </c>
      <c r="H230" s="115" t="str">
        <f>IF(IF(SUM(C$2:Y$2)=1,INDEX(C199:Y199,MATCH(1,C$2:Y$2,0)),"-")&lt;&gt;0,IF(SUM(C$2:Y$2)=1,INDEX(C199:Y199,MATCH(1,C$2:Y$2,0)),"-"),"")</f>
        <v/>
      </c>
      <c r="AA230" s="111" t="s">
        <v>47</v>
      </c>
      <c r="AB230" s="25">
        <f t="shared" si="555"/>
        <v>0</v>
      </c>
      <c r="AC230" s="25">
        <f t="shared" si="561"/>
        <v>0</v>
      </c>
      <c r="AD230" s="25">
        <f t="shared" si="556"/>
        <v>0</v>
      </c>
      <c r="AE230" s="25" t="str">
        <f t="shared" si="562"/>
        <v/>
      </c>
      <c r="AF230" s="107" t="str">
        <f t="shared" si="563"/>
        <v/>
      </c>
      <c r="AG230" s="115" t="str">
        <f t="shared" si="564"/>
        <v/>
      </c>
      <c r="AZ230" t="str">
        <f t="shared" si="606"/>
        <v>PSAT Easy</v>
      </c>
      <c r="BA230" s="43">
        <f t="shared" ref="BA230:BW230" si="612">BA78*BA$2</f>
        <v>0</v>
      </c>
      <c r="BB230" s="43">
        <f t="shared" si="612"/>
        <v>0</v>
      </c>
      <c r="BC230" s="43">
        <f t="shared" si="612"/>
        <v>0</v>
      </c>
      <c r="BD230" s="43">
        <f t="shared" si="612"/>
        <v>0</v>
      </c>
      <c r="BE230" s="43">
        <f t="shared" si="612"/>
        <v>0</v>
      </c>
      <c r="BF230" s="43">
        <f t="shared" si="612"/>
        <v>0</v>
      </c>
      <c r="BG230" s="43">
        <f t="shared" si="612"/>
        <v>0</v>
      </c>
      <c r="BH230" s="43">
        <f t="shared" si="612"/>
        <v>0</v>
      </c>
      <c r="BI230" s="43">
        <f t="shared" si="612"/>
        <v>0</v>
      </c>
      <c r="BJ230" s="43">
        <f t="shared" si="612"/>
        <v>0</v>
      </c>
      <c r="BK230" s="43">
        <f t="shared" si="612"/>
        <v>0</v>
      </c>
      <c r="BL230" s="43">
        <f t="shared" si="612"/>
        <v>0</v>
      </c>
      <c r="BM230" s="43">
        <f t="shared" si="612"/>
        <v>0</v>
      </c>
      <c r="BN230" s="43">
        <f t="shared" si="612"/>
        <v>0</v>
      </c>
      <c r="BO230" s="43">
        <f t="shared" si="612"/>
        <v>0</v>
      </c>
      <c r="BP230" s="43">
        <f t="shared" si="612"/>
        <v>0</v>
      </c>
      <c r="BQ230" s="43">
        <f t="shared" si="612"/>
        <v>0</v>
      </c>
      <c r="BR230" s="43">
        <f t="shared" si="612"/>
        <v>0</v>
      </c>
      <c r="BS230" s="43">
        <f t="shared" si="612"/>
        <v>0</v>
      </c>
      <c r="BT230" s="43">
        <f t="shared" si="612"/>
        <v>0</v>
      </c>
      <c r="BU230" s="43">
        <f t="shared" si="612"/>
        <v>0</v>
      </c>
      <c r="BV230" s="43">
        <f t="shared" si="612"/>
        <v>0</v>
      </c>
      <c r="BW230" s="43">
        <f t="shared" si="612"/>
        <v>0</v>
      </c>
      <c r="BY230" t="str">
        <f t="shared" si="608"/>
        <v>PSAT Easy</v>
      </c>
      <c r="BZ230" s="43">
        <f t="shared" ref="BZ230:CV230" si="613">BZ78*BZ$2</f>
        <v>0</v>
      </c>
      <c r="CA230" s="43">
        <f t="shared" si="613"/>
        <v>0</v>
      </c>
      <c r="CB230" s="43">
        <f t="shared" si="613"/>
        <v>0</v>
      </c>
      <c r="CC230" s="43">
        <f t="shared" si="613"/>
        <v>0</v>
      </c>
      <c r="CD230" s="43">
        <f t="shared" si="613"/>
        <v>0</v>
      </c>
      <c r="CE230" s="43">
        <f t="shared" si="613"/>
        <v>0</v>
      </c>
      <c r="CF230" s="43">
        <f t="shared" si="613"/>
        <v>0</v>
      </c>
      <c r="CG230" s="43">
        <f t="shared" si="613"/>
        <v>0</v>
      </c>
      <c r="CH230" s="43">
        <f t="shared" si="613"/>
        <v>0</v>
      </c>
      <c r="CI230" s="43">
        <f t="shared" si="613"/>
        <v>0</v>
      </c>
      <c r="CJ230" s="43">
        <f t="shared" si="613"/>
        <v>0</v>
      </c>
      <c r="CK230" s="43">
        <f t="shared" si="613"/>
        <v>0</v>
      </c>
      <c r="CL230" s="43">
        <f t="shared" si="613"/>
        <v>0</v>
      </c>
      <c r="CM230" s="43">
        <f t="shared" si="613"/>
        <v>0</v>
      </c>
      <c r="CN230" s="43">
        <f t="shared" si="613"/>
        <v>0</v>
      </c>
      <c r="CO230" s="43">
        <f t="shared" si="613"/>
        <v>0</v>
      </c>
      <c r="CP230" s="43">
        <f t="shared" si="613"/>
        <v>0</v>
      </c>
      <c r="CQ230" s="43">
        <f t="shared" si="613"/>
        <v>0</v>
      </c>
      <c r="CR230" s="43">
        <f t="shared" si="613"/>
        <v>0</v>
      </c>
      <c r="CS230" s="43">
        <f t="shared" si="613"/>
        <v>0</v>
      </c>
      <c r="CT230" s="43">
        <f t="shared" si="613"/>
        <v>0</v>
      </c>
      <c r="CU230" s="43">
        <f t="shared" si="613"/>
        <v>0</v>
      </c>
      <c r="CV230" s="43">
        <f t="shared" si="613"/>
        <v>0</v>
      </c>
      <c r="CX230" t="str">
        <f t="shared" si="610"/>
        <v>PSAT Easy</v>
      </c>
      <c r="CY230" s="43">
        <f t="shared" ref="CY230:DU230" si="614">CY78*CY$2</f>
        <v>0</v>
      </c>
      <c r="CZ230" s="43">
        <f t="shared" si="614"/>
        <v>0</v>
      </c>
      <c r="DA230" s="43">
        <f t="shared" si="614"/>
        <v>0</v>
      </c>
      <c r="DB230" s="43">
        <f t="shared" si="614"/>
        <v>0</v>
      </c>
      <c r="DC230" s="43">
        <f t="shared" si="614"/>
        <v>0</v>
      </c>
      <c r="DD230" s="43">
        <f t="shared" si="614"/>
        <v>0</v>
      </c>
      <c r="DE230" s="43">
        <f t="shared" si="614"/>
        <v>0</v>
      </c>
      <c r="DF230" s="43">
        <f t="shared" si="614"/>
        <v>0</v>
      </c>
      <c r="DG230" s="43">
        <f t="shared" si="614"/>
        <v>0</v>
      </c>
      <c r="DH230" s="43">
        <f t="shared" si="614"/>
        <v>0</v>
      </c>
      <c r="DI230" s="43">
        <f t="shared" si="614"/>
        <v>0</v>
      </c>
      <c r="DJ230" s="43">
        <f t="shared" si="614"/>
        <v>0</v>
      </c>
      <c r="DK230" s="43">
        <f t="shared" si="614"/>
        <v>0</v>
      </c>
      <c r="DL230" s="43">
        <f t="shared" si="614"/>
        <v>0</v>
      </c>
      <c r="DM230" s="43">
        <f t="shared" si="614"/>
        <v>0</v>
      </c>
      <c r="DN230" s="43">
        <f t="shared" si="614"/>
        <v>0</v>
      </c>
      <c r="DO230" s="43">
        <f t="shared" si="614"/>
        <v>0</v>
      </c>
      <c r="DP230" s="43">
        <f t="shared" si="614"/>
        <v>0</v>
      </c>
      <c r="DQ230" s="43">
        <f t="shared" si="614"/>
        <v>0</v>
      </c>
      <c r="DR230" s="43">
        <f t="shared" si="614"/>
        <v>0</v>
      </c>
      <c r="DS230" s="43">
        <f t="shared" si="614"/>
        <v>0</v>
      </c>
      <c r="DT230" s="43">
        <f t="shared" si="614"/>
        <v>0</v>
      </c>
      <c r="DU230" s="43">
        <f t="shared" si="614"/>
        <v>0</v>
      </c>
      <c r="DV230" s="482"/>
    </row>
    <row r="231" spans="2:126" x14ac:dyDescent="0.45">
      <c r="B231" s="111" t="s">
        <v>457</v>
      </c>
      <c r="C231" s="25">
        <f>SUM(C116:Y116)</f>
        <v>0</v>
      </c>
      <c r="D231" s="25">
        <f t="shared" si="584"/>
        <v>0</v>
      </c>
      <c r="E231" s="25">
        <f>SUM(C158:Y158)</f>
        <v>0</v>
      </c>
      <c r="F231" s="25" t="str">
        <f>IF(E231&lt;&gt;0,D231&amp;" / "&amp;E231,"")</f>
        <v/>
      </c>
      <c r="G231" s="108" t="str">
        <f>IF(E231&lt;&gt;0,D231/E231,"")</f>
        <v/>
      </c>
      <c r="H231" s="115" t="str">
        <f>IF(IF(SUM(C$2:Y$2)=1,INDEX(C200:Y200,MATCH(1,C$2:Y$2,0)),"-")&lt;&gt;0,IF(SUM(C$2:Y$2)=1,INDEX(C200:Y200,MATCH(1,C$2:Y$2,0)),"-"),"")</f>
        <v/>
      </c>
      <c r="AA231" s="110" t="s">
        <v>248</v>
      </c>
      <c r="AB231" s="88">
        <f t="shared" si="555"/>
        <v>0</v>
      </c>
      <c r="AC231" s="88">
        <f t="shared" si="561"/>
        <v>0</v>
      </c>
      <c r="AD231" s="88">
        <f t="shared" si="556"/>
        <v>0</v>
      </c>
      <c r="AE231" s="88" t="str">
        <f t="shared" si="562"/>
        <v/>
      </c>
      <c r="AF231" s="109" t="str">
        <f t="shared" si="563"/>
        <v/>
      </c>
      <c r="AG231" s="114" t="s">
        <v>259</v>
      </c>
      <c r="AZ231" t="str">
        <f t="shared" si="606"/>
        <v>PSAT Medium</v>
      </c>
      <c r="BA231" s="43">
        <f t="shared" ref="BA231:BW231" si="615">BA79*BA$2</f>
        <v>0</v>
      </c>
      <c r="BB231" s="43">
        <f t="shared" si="615"/>
        <v>0</v>
      </c>
      <c r="BC231" s="43">
        <f t="shared" si="615"/>
        <v>0</v>
      </c>
      <c r="BD231" s="43">
        <f t="shared" si="615"/>
        <v>0</v>
      </c>
      <c r="BE231" s="43">
        <f t="shared" si="615"/>
        <v>0</v>
      </c>
      <c r="BF231" s="43">
        <f t="shared" si="615"/>
        <v>0</v>
      </c>
      <c r="BG231" s="43">
        <f t="shared" si="615"/>
        <v>0</v>
      </c>
      <c r="BH231" s="43">
        <f t="shared" si="615"/>
        <v>0</v>
      </c>
      <c r="BI231" s="43">
        <f t="shared" si="615"/>
        <v>0</v>
      </c>
      <c r="BJ231" s="43">
        <f t="shared" si="615"/>
        <v>0</v>
      </c>
      <c r="BK231" s="43">
        <f t="shared" si="615"/>
        <v>0</v>
      </c>
      <c r="BL231" s="43">
        <f t="shared" si="615"/>
        <v>0</v>
      </c>
      <c r="BM231" s="43">
        <f t="shared" si="615"/>
        <v>0</v>
      </c>
      <c r="BN231" s="43">
        <f t="shared" si="615"/>
        <v>0</v>
      </c>
      <c r="BO231" s="43">
        <f t="shared" si="615"/>
        <v>0</v>
      </c>
      <c r="BP231" s="43">
        <f t="shared" si="615"/>
        <v>0</v>
      </c>
      <c r="BQ231" s="43">
        <f t="shared" si="615"/>
        <v>0</v>
      </c>
      <c r="BR231" s="43">
        <f t="shared" si="615"/>
        <v>0</v>
      </c>
      <c r="BS231" s="43">
        <f t="shared" si="615"/>
        <v>0</v>
      </c>
      <c r="BT231" s="43">
        <f t="shared" si="615"/>
        <v>0</v>
      </c>
      <c r="BU231" s="43">
        <f t="shared" si="615"/>
        <v>0</v>
      </c>
      <c r="BV231" s="43">
        <f t="shared" si="615"/>
        <v>0</v>
      </c>
      <c r="BW231" s="43">
        <f t="shared" si="615"/>
        <v>0</v>
      </c>
      <c r="BX231" s="482" t="s">
        <v>286</v>
      </c>
      <c r="BY231" t="str">
        <f t="shared" si="608"/>
        <v>PSAT Medium</v>
      </c>
      <c r="BZ231" s="43">
        <f t="shared" ref="BZ231:CV231" si="616">BZ79*BZ$2</f>
        <v>0</v>
      </c>
      <c r="CA231" s="43">
        <f t="shared" si="616"/>
        <v>0</v>
      </c>
      <c r="CB231" s="43">
        <f t="shared" si="616"/>
        <v>0</v>
      </c>
      <c r="CC231" s="43">
        <f t="shared" si="616"/>
        <v>0</v>
      </c>
      <c r="CD231" s="43">
        <f t="shared" si="616"/>
        <v>0</v>
      </c>
      <c r="CE231" s="43">
        <f t="shared" si="616"/>
        <v>0</v>
      </c>
      <c r="CF231" s="43">
        <f t="shared" si="616"/>
        <v>0</v>
      </c>
      <c r="CG231" s="43">
        <f t="shared" si="616"/>
        <v>0</v>
      </c>
      <c r="CH231" s="43">
        <f t="shared" si="616"/>
        <v>0</v>
      </c>
      <c r="CI231" s="43">
        <f t="shared" si="616"/>
        <v>0</v>
      </c>
      <c r="CJ231" s="43">
        <f t="shared" si="616"/>
        <v>0</v>
      </c>
      <c r="CK231" s="43">
        <f t="shared" si="616"/>
        <v>0</v>
      </c>
      <c r="CL231" s="43">
        <f t="shared" si="616"/>
        <v>0</v>
      </c>
      <c r="CM231" s="43">
        <f t="shared" si="616"/>
        <v>0</v>
      </c>
      <c r="CN231" s="43">
        <f t="shared" si="616"/>
        <v>0</v>
      </c>
      <c r="CO231" s="43">
        <f t="shared" si="616"/>
        <v>0</v>
      </c>
      <c r="CP231" s="43">
        <f t="shared" si="616"/>
        <v>0</v>
      </c>
      <c r="CQ231" s="43">
        <f t="shared" si="616"/>
        <v>0</v>
      </c>
      <c r="CR231" s="43">
        <f t="shared" si="616"/>
        <v>0</v>
      </c>
      <c r="CS231" s="43">
        <f t="shared" si="616"/>
        <v>0</v>
      </c>
      <c r="CT231" s="43">
        <f t="shared" si="616"/>
        <v>0</v>
      </c>
      <c r="CU231" s="43">
        <f t="shared" si="616"/>
        <v>0</v>
      </c>
      <c r="CV231" s="43">
        <f t="shared" si="616"/>
        <v>0</v>
      </c>
      <c r="CW231" s="482" t="s">
        <v>286</v>
      </c>
      <c r="CX231" t="str">
        <f t="shared" si="610"/>
        <v>PSAT Medium</v>
      </c>
      <c r="CY231" s="43">
        <f t="shared" ref="CY231:DU231" si="617">CY79*CY$2</f>
        <v>0</v>
      </c>
      <c r="CZ231" s="43">
        <f t="shared" si="617"/>
        <v>0</v>
      </c>
      <c r="DA231" s="43">
        <f t="shared" si="617"/>
        <v>0</v>
      </c>
      <c r="DB231" s="43">
        <f t="shared" si="617"/>
        <v>0</v>
      </c>
      <c r="DC231" s="43">
        <f t="shared" si="617"/>
        <v>0</v>
      </c>
      <c r="DD231" s="43">
        <f t="shared" si="617"/>
        <v>0</v>
      </c>
      <c r="DE231" s="43">
        <f t="shared" si="617"/>
        <v>0</v>
      </c>
      <c r="DF231" s="43">
        <f t="shared" si="617"/>
        <v>0</v>
      </c>
      <c r="DG231" s="43">
        <f t="shared" si="617"/>
        <v>0</v>
      </c>
      <c r="DH231" s="43">
        <f t="shared" si="617"/>
        <v>0</v>
      </c>
      <c r="DI231" s="43">
        <f t="shared" si="617"/>
        <v>0</v>
      </c>
      <c r="DJ231" s="43">
        <f t="shared" si="617"/>
        <v>0</v>
      </c>
      <c r="DK231" s="43">
        <f t="shared" si="617"/>
        <v>0</v>
      </c>
      <c r="DL231" s="43">
        <f t="shared" si="617"/>
        <v>0</v>
      </c>
      <c r="DM231" s="43">
        <f t="shared" si="617"/>
        <v>0</v>
      </c>
      <c r="DN231" s="43">
        <f t="shared" si="617"/>
        <v>0</v>
      </c>
      <c r="DO231" s="43">
        <f t="shared" si="617"/>
        <v>0</v>
      </c>
      <c r="DP231" s="43">
        <f t="shared" si="617"/>
        <v>0</v>
      </c>
      <c r="DQ231" s="43">
        <f t="shared" si="617"/>
        <v>0</v>
      </c>
      <c r="DR231" s="43">
        <f t="shared" si="617"/>
        <v>0</v>
      </c>
      <c r="DS231" s="43">
        <f t="shared" si="617"/>
        <v>0</v>
      </c>
      <c r="DT231" s="43">
        <f t="shared" si="617"/>
        <v>0</v>
      </c>
      <c r="DU231" s="43">
        <f t="shared" si="617"/>
        <v>0</v>
      </c>
      <c r="DV231" s="482"/>
    </row>
    <row r="232" spans="2:126" x14ac:dyDescent="0.45">
      <c r="B232" s="111"/>
      <c r="C232" s="25"/>
      <c r="D232" s="25"/>
      <c r="E232" s="25"/>
      <c r="F232" s="25"/>
      <c r="G232" s="108"/>
      <c r="H232" s="115"/>
      <c r="AA232" s="111" t="s">
        <v>28</v>
      </c>
      <c r="AB232" s="25">
        <f t="shared" si="555"/>
        <v>0</v>
      </c>
      <c r="AC232" s="25">
        <f t="shared" si="561"/>
        <v>0</v>
      </c>
      <c r="AD232" s="25">
        <f t="shared" si="556"/>
        <v>0</v>
      </c>
      <c r="AE232" s="25" t="str">
        <f t="shared" si="562"/>
        <v/>
      </c>
      <c r="AF232" s="107" t="str">
        <f t="shared" si="563"/>
        <v/>
      </c>
      <c r="AG232" s="115" t="str">
        <f t="shared" si="564"/>
        <v/>
      </c>
      <c r="AZ232" t="str">
        <f t="shared" si="606"/>
        <v>PSAT Hard</v>
      </c>
      <c r="BA232" s="43">
        <f t="shared" ref="BA232:BW232" si="618">BA80*BA$2</f>
        <v>0</v>
      </c>
      <c r="BB232" s="43">
        <f t="shared" si="618"/>
        <v>0</v>
      </c>
      <c r="BC232" s="43">
        <f t="shared" si="618"/>
        <v>0</v>
      </c>
      <c r="BD232" s="43">
        <f t="shared" si="618"/>
        <v>0</v>
      </c>
      <c r="BE232" s="43">
        <f t="shared" si="618"/>
        <v>0</v>
      </c>
      <c r="BF232" s="43">
        <f t="shared" si="618"/>
        <v>0</v>
      </c>
      <c r="BG232" s="43">
        <f t="shared" si="618"/>
        <v>0</v>
      </c>
      <c r="BH232" s="43">
        <f t="shared" si="618"/>
        <v>0</v>
      </c>
      <c r="BI232" s="43">
        <f t="shared" si="618"/>
        <v>0</v>
      </c>
      <c r="BJ232" s="43">
        <f t="shared" si="618"/>
        <v>0</v>
      </c>
      <c r="BK232" s="43">
        <f t="shared" si="618"/>
        <v>0</v>
      </c>
      <c r="BL232" s="43">
        <f t="shared" si="618"/>
        <v>0</v>
      </c>
      <c r="BM232" s="43">
        <f t="shared" si="618"/>
        <v>0</v>
      </c>
      <c r="BN232" s="43">
        <f t="shared" si="618"/>
        <v>0</v>
      </c>
      <c r="BO232" s="43">
        <f t="shared" si="618"/>
        <v>0</v>
      </c>
      <c r="BP232" s="43">
        <f t="shared" si="618"/>
        <v>0</v>
      </c>
      <c r="BQ232" s="43">
        <f t="shared" si="618"/>
        <v>0</v>
      </c>
      <c r="BR232" s="43">
        <f t="shared" si="618"/>
        <v>0</v>
      </c>
      <c r="BS232" s="43">
        <f t="shared" si="618"/>
        <v>0</v>
      </c>
      <c r="BT232" s="43">
        <f t="shared" si="618"/>
        <v>0</v>
      </c>
      <c r="BU232" s="43">
        <f t="shared" si="618"/>
        <v>0</v>
      </c>
      <c r="BV232" s="43">
        <f t="shared" si="618"/>
        <v>0</v>
      </c>
      <c r="BW232" s="43">
        <f t="shared" si="618"/>
        <v>0</v>
      </c>
      <c r="BX232" s="482"/>
      <c r="BY232" t="str">
        <f t="shared" si="608"/>
        <v>PSAT Hard</v>
      </c>
      <c r="BZ232" s="43">
        <f t="shared" ref="BZ232:CV232" si="619">BZ80*BZ$2</f>
        <v>0</v>
      </c>
      <c r="CA232" s="43">
        <f t="shared" si="619"/>
        <v>0</v>
      </c>
      <c r="CB232" s="43">
        <f t="shared" si="619"/>
        <v>0</v>
      </c>
      <c r="CC232" s="43">
        <f t="shared" si="619"/>
        <v>0</v>
      </c>
      <c r="CD232" s="43">
        <f t="shared" si="619"/>
        <v>0</v>
      </c>
      <c r="CE232" s="43">
        <f t="shared" si="619"/>
        <v>0</v>
      </c>
      <c r="CF232" s="43">
        <f t="shared" si="619"/>
        <v>0</v>
      </c>
      <c r="CG232" s="43">
        <f t="shared" si="619"/>
        <v>0</v>
      </c>
      <c r="CH232" s="43">
        <f t="shared" si="619"/>
        <v>0</v>
      </c>
      <c r="CI232" s="43">
        <f t="shared" si="619"/>
        <v>0</v>
      </c>
      <c r="CJ232" s="43">
        <f t="shared" si="619"/>
        <v>0</v>
      </c>
      <c r="CK232" s="43">
        <f t="shared" si="619"/>
        <v>0</v>
      </c>
      <c r="CL232" s="43">
        <f t="shared" si="619"/>
        <v>0</v>
      </c>
      <c r="CM232" s="43">
        <f t="shared" si="619"/>
        <v>0</v>
      </c>
      <c r="CN232" s="43">
        <f t="shared" si="619"/>
        <v>0</v>
      </c>
      <c r="CO232" s="43">
        <f t="shared" si="619"/>
        <v>0</v>
      </c>
      <c r="CP232" s="43">
        <f t="shared" si="619"/>
        <v>0</v>
      </c>
      <c r="CQ232" s="43">
        <f t="shared" si="619"/>
        <v>0</v>
      </c>
      <c r="CR232" s="43">
        <f t="shared" si="619"/>
        <v>0</v>
      </c>
      <c r="CS232" s="43">
        <f t="shared" si="619"/>
        <v>0</v>
      </c>
      <c r="CT232" s="43">
        <f t="shared" si="619"/>
        <v>0</v>
      </c>
      <c r="CU232" s="43">
        <f t="shared" si="619"/>
        <v>0</v>
      </c>
      <c r="CV232" s="43">
        <f t="shared" si="619"/>
        <v>0</v>
      </c>
      <c r="CW232" s="482"/>
      <c r="CX232" t="str">
        <f t="shared" si="610"/>
        <v>PSAT Hard</v>
      </c>
      <c r="CY232" s="43">
        <f t="shared" ref="CY232:DU232" si="620">CY80*CY$2</f>
        <v>0</v>
      </c>
      <c r="CZ232" s="43">
        <f t="shared" si="620"/>
        <v>0</v>
      </c>
      <c r="DA232" s="43">
        <f t="shared" si="620"/>
        <v>0</v>
      </c>
      <c r="DB232" s="43">
        <f t="shared" si="620"/>
        <v>0</v>
      </c>
      <c r="DC232" s="43">
        <f t="shared" si="620"/>
        <v>0</v>
      </c>
      <c r="DD232" s="43">
        <f t="shared" si="620"/>
        <v>0</v>
      </c>
      <c r="DE232" s="43">
        <f t="shared" si="620"/>
        <v>0</v>
      </c>
      <c r="DF232" s="43">
        <f t="shared" si="620"/>
        <v>0</v>
      </c>
      <c r="DG232" s="43">
        <f t="shared" si="620"/>
        <v>0</v>
      </c>
      <c r="DH232" s="43">
        <f t="shared" si="620"/>
        <v>0</v>
      </c>
      <c r="DI232" s="43">
        <f t="shared" si="620"/>
        <v>0</v>
      </c>
      <c r="DJ232" s="43">
        <f t="shared" si="620"/>
        <v>0</v>
      </c>
      <c r="DK232" s="43">
        <f t="shared" si="620"/>
        <v>0</v>
      </c>
      <c r="DL232" s="43">
        <f t="shared" si="620"/>
        <v>0</v>
      </c>
      <c r="DM232" s="43">
        <f t="shared" si="620"/>
        <v>0</v>
      </c>
      <c r="DN232" s="43">
        <f t="shared" si="620"/>
        <v>0</v>
      </c>
      <c r="DO232" s="43">
        <f t="shared" si="620"/>
        <v>0</v>
      </c>
      <c r="DP232" s="43">
        <f t="shared" si="620"/>
        <v>0</v>
      </c>
      <c r="DQ232" s="43">
        <f t="shared" si="620"/>
        <v>0</v>
      </c>
      <c r="DR232" s="43">
        <f t="shared" si="620"/>
        <v>0</v>
      </c>
      <c r="DS232" s="43">
        <f t="shared" si="620"/>
        <v>0</v>
      </c>
      <c r="DT232" s="43">
        <f t="shared" si="620"/>
        <v>0</v>
      </c>
      <c r="DU232" s="43">
        <f t="shared" si="620"/>
        <v>0</v>
      </c>
      <c r="DV232" s="482"/>
    </row>
    <row r="233" spans="2:126" x14ac:dyDescent="0.45">
      <c r="B233" s="110" t="s">
        <v>374</v>
      </c>
      <c r="C233" s="88">
        <f>SUM(C117:Y117)</f>
        <v>0</v>
      </c>
      <c r="D233" s="88">
        <f t="shared" si="584"/>
        <v>0</v>
      </c>
      <c r="E233" s="88">
        <f>SUM(C159:Y159)</f>
        <v>0</v>
      </c>
      <c r="F233" s="88" t="str">
        <f>IF(E233&lt;&gt;0,D233&amp;" / "&amp;E233,"")</f>
        <v/>
      </c>
      <c r="G233" s="109" t="str">
        <f>IF(E233&lt;&gt;0,D233/E233,"")</f>
        <v/>
      </c>
      <c r="H233" s="115" t="str">
        <f>IF(IF(SUM(C$2:Y$2)=1,INDEX(C201:Y201,MATCH(1,C$2:Y$2,0)),"-")&lt;&gt;0,IF(SUM(C$2:Y$2)=1,INDEX(C201:Y201,MATCH(1,C$2:Y$2,0)),"-"),"")</f>
        <v/>
      </c>
      <c r="AA233" s="111" t="s">
        <v>42</v>
      </c>
      <c r="AB233" s="25">
        <f t="shared" si="555"/>
        <v>0</v>
      </c>
      <c r="AC233" s="25">
        <f t="shared" si="561"/>
        <v>0</v>
      </c>
      <c r="AD233" s="25">
        <f t="shared" si="556"/>
        <v>0</v>
      </c>
      <c r="AE233" s="25" t="str">
        <f t="shared" si="562"/>
        <v/>
      </c>
      <c r="AF233" s="107" t="str">
        <f t="shared" si="563"/>
        <v/>
      </c>
      <c r="AG233" s="115" t="str">
        <f>IF(IF(SUM(AB$2:AX$2)=1,INDEX(AB193:AX193,MATCH(1,AB$2:AX$2,0)),"-")&lt;&gt;0,IF(SUM(AB$2:AX$2)=1,INDEX(AB193:AX193,MATCH(1,AB$2:AX$2,0)),"-"),"")</f>
        <v/>
      </c>
      <c r="AZ233" t="str">
        <f t="shared" si="606"/>
        <v>ACT First 10</v>
      </c>
      <c r="BA233" s="43">
        <f t="shared" ref="BA233:BW233" si="621">BA81*BA$2</f>
        <v>0</v>
      </c>
      <c r="BB233" s="43">
        <f t="shared" si="621"/>
        <v>0</v>
      </c>
      <c r="BC233" s="43">
        <f t="shared" si="621"/>
        <v>0</v>
      </c>
      <c r="BD233" s="43">
        <f t="shared" si="621"/>
        <v>0</v>
      </c>
      <c r="BE233" s="43">
        <f t="shared" si="621"/>
        <v>0</v>
      </c>
      <c r="BF233" s="43">
        <f t="shared" si="621"/>
        <v>0</v>
      </c>
      <c r="BG233" s="43">
        <f t="shared" si="621"/>
        <v>0</v>
      </c>
      <c r="BH233" s="43">
        <f t="shared" si="621"/>
        <v>0</v>
      </c>
      <c r="BI233" s="43">
        <f t="shared" si="621"/>
        <v>0</v>
      </c>
      <c r="BJ233" s="43">
        <f t="shared" si="621"/>
        <v>0</v>
      </c>
      <c r="BK233" s="43">
        <f t="shared" si="621"/>
        <v>0</v>
      </c>
      <c r="BL233" s="43">
        <f t="shared" si="621"/>
        <v>0</v>
      </c>
      <c r="BM233" s="43">
        <f t="shared" si="621"/>
        <v>0</v>
      </c>
      <c r="BN233" s="43">
        <f t="shared" si="621"/>
        <v>0</v>
      </c>
      <c r="BO233" s="43">
        <f t="shared" si="621"/>
        <v>0</v>
      </c>
      <c r="BP233" s="43">
        <f t="shared" si="621"/>
        <v>0</v>
      </c>
      <c r="BQ233" s="43">
        <f t="shared" si="621"/>
        <v>0</v>
      </c>
      <c r="BR233" s="43">
        <f t="shared" si="621"/>
        <v>0</v>
      </c>
      <c r="BS233" s="43">
        <f t="shared" si="621"/>
        <v>0</v>
      </c>
      <c r="BT233" s="43">
        <f t="shared" si="621"/>
        <v>0</v>
      </c>
      <c r="BU233" s="43">
        <f t="shared" si="621"/>
        <v>0</v>
      </c>
      <c r="BV233" s="43">
        <f t="shared" si="621"/>
        <v>0</v>
      </c>
      <c r="BW233" s="43">
        <f t="shared" si="621"/>
        <v>0</v>
      </c>
      <c r="BX233" s="482"/>
      <c r="BY233" t="str">
        <f t="shared" si="608"/>
        <v>ACT First 10</v>
      </c>
      <c r="BZ233" s="43">
        <f t="shared" ref="BZ233:CV233" si="622">BZ81*BZ$2</f>
        <v>0</v>
      </c>
      <c r="CA233" s="43">
        <f t="shared" si="622"/>
        <v>0</v>
      </c>
      <c r="CB233" s="43">
        <f t="shared" si="622"/>
        <v>0</v>
      </c>
      <c r="CC233" s="43">
        <f t="shared" si="622"/>
        <v>0</v>
      </c>
      <c r="CD233" s="43">
        <f t="shared" si="622"/>
        <v>0</v>
      </c>
      <c r="CE233" s="43">
        <f t="shared" si="622"/>
        <v>0</v>
      </c>
      <c r="CF233" s="43">
        <f t="shared" si="622"/>
        <v>0</v>
      </c>
      <c r="CG233" s="43">
        <f t="shared" si="622"/>
        <v>0</v>
      </c>
      <c r="CH233" s="43">
        <f t="shared" si="622"/>
        <v>0</v>
      </c>
      <c r="CI233" s="43">
        <f t="shared" si="622"/>
        <v>0</v>
      </c>
      <c r="CJ233" s="43">
        <f t="shared" si="622"/>
        <v>0</v>
      </c>
      <c r="CK233" s="43">
        <f t="shared" si="622"/>
        <v>0</v>
      </c>
      <c r="CL233" s="43">
        <f t="shared" si="622"/>
        <v>0</v>
      </c>
      <c r="CM233" s="43">
        <f t="shared" si="622"/>
        <v>0</v>
      </c>
      <c r="CN233" s="43">
        <f t="shared" si="622"/>
        <v>0</v>
      </c>
      <c r="CO233" s="43">
        <f t="shared" si="622"/>
        <v>0</v>
      </c>
      <c r="CP233" s="43">
        <f t="shared" si="622"/>
        <v>0</v>
      </c>
      <c r="CQ233" s="43">
        <f t="shared" si="622"/>
        <v>0</v>
      </c>
      <c r="CR233" s="43">
        <f t="shared" si="622"/>
        <v>0</v>
      </c>
      <c r="CS233" s="43">
        <f t="shared" si="622"/>
        <v>0</v>
      </c>
      <c r="CT233" s="43">
        <f t="shared" si="622"/>
        <v>0</v>
      </c>
      <c r="CU233" s="43">
        <f t="shared" si="622"/>
        <v>0</v>
      </c>
      <c r="CV233" s="43">
        <f t="shared" si="622"/>
        <v>0</v>
      </c>
      <c r="CW233" s="482"/>
      <c r="CX233" t="str">
        <f t="shared" si="610"/>
        <v>ACT First 10</v>
      </c>
      <c r="CY233" s="43">
        <f t="shared" ref="CY233:DU233" si="623">CY81*CY$2</f>
        <v>0</v>
      </c>
      <c r="CZ233" s="43">
        <f t="shared" si="623"/>
        <v>0</v>
      </c>
      <c r="DA233" s="43">
        <f t="shared" si="623"/>
        <v>0</v>
      </c>
      <c r="DB233" s="43">
        <f t="shared" si="623"/>
        <v>0</v>
      </c>
      <c r="DC233" s="43">
        <f t="shared" si="623"/>
        <v>0</v>
      </c>
      <c r="DD233" s="43">
        <f t="shared" si="623"/>
        <v>0</v>
      </c>
      <c r="DE233" s="43">
        <f t="shared" si="623"/>
        <v>0</v>
      </c>
      <c r="DF233" s="43">
        <f t="shared" si="623"/>
        <v>0</v>
      </c>
      <c r="DG233" s="43">
        <f t="shared" si="623"/>
        <v>0</v>
      </c>
      <c r="DH233" s="43">
        <f t="shared" si="623"/>
        <v>0</v>
      </c>
      <c r="DI233" s="43">
        <f t="shared" si="623"/>
        <v>0</v>
      </c>
      <c r="DJ233" s="43">
        <f t="shared" si="623"/>
        <v>0</v>
      </c>
      <c r="DK233" s="43">
        <f t="shared" si="623"/>
        <v>0</v>
      </c>
      <c r="DL233" s="43">
        <f t="shared" si="623"/>
        <v>0</v>
      </c>
      <c r="DM233" s="43">
        <f t="shared" si="623"/>
        <v>0</v>
      </c>
      <c r="DN233" s="43">
        <f t="shared" si="623"/>
        <v>0</v>
      </c>
      <c r="DO233" s="43">
        <f t="shared" si="623"/>
        <v>0</v>
      </c>
      <c r="DP233" s="43">
        <f t="shared" si="623"/>
        <v>0</v>
      </c>
      <c r="DQ233" s="43">
        <f t="shared" si="623"/>
        <v>0</v>
      </c>
      <c r="DR233" s="43">
        <f t="shared" si="623"/>
        <v>0</v>
      </c>
      <c r="DS233" s="43">
        <f t="shared" si="623"/>
        <v>0</v>
      </c>
      <c r="DT233" s="43">
        <f t="shared" si="623"/>
        <v>0</v>
      </c>
      <c r="DU233" s="43">
        <f t="shared" si="623"/>
        <v>0</v>
      </c>
      <c r="DV233" s="482"/>
    </row>
    <row r="234" spans="2:126" x14ac:dyDescent="0.45">
      <c r="B234" s="111" t="s">
        <v>375</v>
      </c>
      <c r="C234" s="25">
        <f>SUM(C118:Y118)</f>
        <v>0</v>
      </c>
      <c r="D234" s="25">
        <f t="shared" si="584"/>
        <v>0</v>
      </c>
      <c r="E234" s="25">
        <f>SUM(C160:Y160)</f>
        <v>0</v>
      </c>
      <c r="F234" s="25" t="str">
        <f>IF(E234&lt;&gt;0,D234&amp;" / "&amp;E234,"")</f>
        <v/>
      </c>
      <c r="G234" s="108" t="str">
        <f>IF(E234&lt;&gt;0,D234/E234,"")</f>
        <v/>
      </c>
      <c r="H234" s="115" t="str">
        <f>IF(IF(SUM(C$2:Y$2)=1,INDEX(C202:Y202,MATCH(1,C$2:Y$2,0)),"-")&lt;&gt;0,IF(SUM(C$2:Y$2)=1,INDEX(C202:Y202,MATCH(1,C$2:Y$2,0)),"-"),"")</f>
        <v/>
      </c>
      <c r="AA234" s="111" t="s">
        <v>46</v>
      </c>
      <c r="AB234" s="25">
        <f t="shared" si="555"/>
        <v>0</v>
      </c>
      <c r="AC234" s="25">
        <f t="shared" si="561"/>
        <v>0</v>
      </c>
      <c r="AD234" s="25">
        <f t="shared" si="556"/>
        <v>0</v>
      </c>
      <c r="AE234" s="25" t="str">
        <f t="shared" si="562"/>
        <v/>
      </c>
      <c r="AF234" s="107" t="str">
        <f t="shared" si="563"/>
        <v/>
      </c>
      <c r="AG234" s="115" t="str">
        <f>IF(IF(SUM(AB$2:AX$2)=1,INDEX(AB194:AX194,MATCH(1,AB$2:AX$2,0)),"-")&lt;&gt;0,IF(SUM(AB$2:AX$2)=1,INDEX(AB194:AX194,MATCH(1,AB$2:AX$2,0)),"-"),"")</f>
        <v/>
      </c>
      <c r="AZ234" t="str">
        <f t="shared" si="606"/>
        <v>ACT Last 10</v>
      </c>
      <c r="BA234" s="43">
        <f t="shared" ref="BA234:BW234" si="624">BA82*BA$2</f>
        <v>0</v>
      </c>
      <c r="BB234" s="43">
        <f t="shared" si="624"/>
        <v>0</v>
      </c>
      <c r="BC234" s="43">
        <f t="shared" si="624"/>
        <v>0</v>
      </c>
      <c r="BD234" s="43">
        <f t="shared" si="624"/>
        <v>0</v>
      </c>
      <c r="BE234" s="43">
        <f t="shared" si="624"/>
        <v>0</v>
      </c>
      <c r="BF234" s="43">
        <f t="shared" si="624"/>
        <v>0</v>
      </c>
      <c r="BG234" s="43">
        <f t="shared" si="624"/>
        <v>0</v>
      </c>
      <c r="BH234" s="43">
        <f t="shared" si="624"/>
        <v>0</v>
      </c>
      <c r="BI234" s="43">
        <f t="shared" si="624"/>
        <v>0</v>
      </c>
      <c r="BJ234" s="43">
        <f t="shared" si="624"/>
        <v>0</v>
      </c>
      <c r="BK234" s="43">
        <f t="shared" si="624"/>
        <v>0</v>
      </c>
      <c r="BL234" s="43">
        <f t="shared" si="624"/>
        <v>0</v>
      </c>
      <c r="BM234" s="43">
        <f t="shared" si="624"/>
        <v>0</v>
      </c>
      <c r="BN234" s="43">
        <f t="shared" si="624"/>
        <v>0</v>
      </c>
      <c r="BO234" s="43">
        <f t="shared" si="624"/>
        <v>0</v>
      </c>
      <c r="BP234" s="43">
        <f t="shared" si="624"/>
        <v>0</v>
      </c>
      <c r="BQ234" s="43">
        <f t="shared" si="624"/>
        <v>0</v>
      </c>
      <c r="BR234" s="43">
        <f t="shared" si="624"/>
        <v>0</v>
      </c>
      <c r="BS234" s="43">
        <f t="shared" si="624"/>
        <v>0</v>
      </c>
      <c r="BT234" s="43">
        <f t="shared" si="624"/>
        <v>0</v>
      </c>
      <c r="BU234" s="43">
        <f t="shared" si="624"/>
        <v>0</v>
      </c>
      <c r="BV234" s="43">
        <f t="shared" si="624"/>
        <v>0</v>
      </c>
      <c r="BW234" s="43">
        <f t="shared" si="624"/>
        <v>0</v>
      </c>
      <c r="BX234" s="482"/>
      <c r="BY234" t="str">
        <f t="shared" si="608"/>
        <v>ACT Last 10</v>
      </c>
      <c r="BZ234" s="43">
        <f t="shared" ref="BZ234:CV234" si="625">BZ82*BZ$2</f>
        <v>0</v>
      </c>
      <c r="CA234" s="43">
        <f t="shared" si="625"/>
        <v>0</v>
      </c>
      <c r="CB234" s="43">
        <f t="shared" si="625"/>
        <v>0</v>
      </c>
      <c r="CC234" s="43">
        <f t="shared" si="625"/>
        <v>0</v>
      </c>
      <c r="CD234" s="43">
        <f t="shared" si="625"/>
        <v>0</v>
      </c>
      <c r="CE234" s="43">
        <f t="shared" si="625"/>
        <v>0</v>
      </c>
      <c r="CF234" s="43">
        <f t="shared" si="625"/>
        <v>0</v>
      </c>
      <c r="CG234" s="43">
        <f t="shared" si="625"/>
        <v>0</v>
      </c>
      <c r="CH234" s="43">
        <f t="shared" si="625"/>
        <v>0</v>
      </c>
      <c r="CI234" s="43">
        <f t="shared" si="625"/>
        <v>0</v>
      </c>
      <c r="CJ234" s="43">
        <f t="shared" si="625"/>
        <v>0</v>
      </c>
      <c r="CK234" s="43">
        <f t="shared" si="625"/>
        <v>0</v>
      </c>
      <c r="CL234" s="43">
        <f t="shared" si="625"/>
        <v>0</v>
      </c>
      <c r="CM234" s="43">
        <f t="shared" si="625"/>
        <v>0</v>
      </c>
      <c r="CN234" s="43">
        <f t="shared" si="625"/>
        <v>0</v>
      </c>
      <c r="CO234" s="43">
        <f t="shared" si="625"/>
        <v>0</v>
      </c>
      <c r="CP234" s="43">
        <f t="shared" si="625"/>
        <v>0</v>
      </c>
      <c r="CQ234" s="43">
        <f t="shared" si="625"/>
        <v>0</v>
      </c>
      <c r="CR234" s="43">
        <f t="shared" si="625"/>
        <v>0</v>
      </c>
      <c r="CS234" s="43">
        <f t="shared" si="625"/>
        <v>0</v>
      </c>
      <c r="CT234" s="43">
        <f t="shared" si="625"/>
        <v>0</v>
      </c>
      <c r="CU234" s="43">
        <f t="shared" si="625"/>
        <v>0</v>
      </c>
      <c r="CV234" s="43">
        <f t="shared" si="625"/>
        <v>0</v>
      </c>
      <c r="CW234" s="482"/>
      <c r="CX234" t="str">
        <f t="shared" si="610"/>
        <v>ACT Last 10</v>
      </c>
      <c r="CY234" s="43">
        <f t="shared" ref="CY234:DU234" si="626">CY82*CY$2</f>
        <v>0</v>
      </c>
      <c r="CZ234" s="43">
        <f t="shared" si="626"/>
        <v>0</v>
      </c>
      <c r="DA234" s="43">
        <f t="shared" si="626"/>
        <v>0</v>
      </c>
      <c r="DB234" s="43">
        <f t="shared" si="626"/>
        <v>0</v>
      </c>
      <c r="DC234" s="43">
        <f t="shared" si="626"/>
        <v>0</v>
      </c>
      <c r="DD234" s="43">
        <f t="shared" si="626"/>
        <v>0</v>
      </c>
      <c r="DE234" s="43">
        <f t="shared" si="626"/>
        <v>0</v>
      </c>
      <c r="DF234" s="43">
        <f t="shared" si="626"/>
        <v>0</v>
      </c>
      <c r="DG234" s="43">
        <f t="shared" si="626"/>
        <v>0</v>
      </c>
      <c r="DH234" s="43">
        <f t="shared" si="626"/>
        <v>0</v>
      </c>
      <c r="DI234" s="43">
        <f t="shared" si="626"/>
        <v>0</v>
      </c>
      <c r="DJ234" s="43">
        <f t="shared" si="626"/>
        <v>0</v>
      </c>
      <c r="DK234" s="43">
        <f t="shared" si="626"/>
        <v>0</v>
      </c>
      <c r="DL234" s="43">
        <f t="shared" si="626"/>
        <v>0</v>
      </c>
      <c r="DM234" s="43">
        <f t="shared" si="626"/>
        <v>0</v>
      </c>
      <c r="DN234" s="43">
        <f t="shared" si="626"/>
        <v>0</v>
      </c>
      <c r="DO234" s="43">
        <f t="shared" si="626"/>
        <v>0</v>
      </c>
      <c r="DP234" s="43">
        <f t="shared" si="626"/>
        <v>0</v>
      </c>
      <c r="DQ234" s="43">
        <f t="shared" si="626"/>
        <v>0</v>
      </c>
      <c r="DR234" s="43">
        <f t="shared" si="626"/>
        <v>0</v>
      </c>
      <c r="DS234" s="43">
        <f t="shared" si="626"/>
        <v>0</v>
      </c>
      <c r="DT234" s="43">
        <f t="shared" si="626"/>
        <v>0</v>
      </c>
      <c r="DU234" s="43">
        <f t="shared" si="626"/>
        <v>0</v>
      </c>
      <c r="DV234" s="482"/>
    </row>
    <row r="235" spans="2:126" x14ac:dyDescent="0.45">
      <c r="B235" s="111"/>
      <c r="C235" s="25"/>
      <c r="D235" s="25"/>
      <c r="E235" s="25"/>
      <c r="F235" s="25"/>
      <c r="G235" s="108"/>
      <c r="H235" s="115"/>
      <c r="AA235" s="111"/>
      <c r="AB235" s="25"/>
      <c r="AC235" s="25"/>
      <c r="AD235" s="25"/>
      <c r="AE235" s="25"/>
      <c r="AF235" s="107"/>
      <c r="AG235" s="115"/>
      <c r="AZ235" t="str">
        <f t="shared" si="606"/>
        <v>ACT Rest</v>
      </c>
      <c r="BA235" s="43">
        <f t="shared" ref="BA235:BW235" si="627">BA83*BA$2</f>
        <v>0</v>
      </c>
      <c r="BB235" s="43">
        <f t="shared" si="627"/>
        <v>0</v>
      </c>
      <c r="BC235" s="43">
        <f t="shared" si="627"/>
        <v>0</v>
      </c>
      <c r="BD235" s="43">
        <f t="shared" si="627"/>
        <v>0</v>
      </c>
      <c r="BE235" s="43">
        <f t="shared" si="627"/>
        <v>0</v>
      </c>
      <c r="BF235" s="43">
        <f t="shared" si="627"/>
        <v>0</v>
      </c>
      <c r="BG235" s="43">
        <f t="shared" si="627"/>
        <v>0</v>
      </c>
      <c r="BH235" s="43">
        <f t="shared" si="627"/>
        <v>0</v>
      </c>
      <c r="BI235" s="43">
        <f t="shared" si="627"/>
        <v>0</v>
      </c>
      <c r="BJ235" s="43">
        <f t="shared" si="627"/>
        <v>0</v>
      </c>
      <c r="BK235" s="43">
        <f t="shared" si="627"/>
        <v>0</v>
      </c>
      <c r="BL235" s="43">
        <f t="shared" si="627"/>
        <v>0</v>
      </c>
      <c r="BM235" s="43">
        <f t="shared" si="627"/>
        <v>0</v>
      </c>
      <c r="BN235" s="43">
        <f t="shared" si="627"/>
        <v>0</v>
      </c>
      <c r="BO235" s="43">
        <f t="shared" si="627"/>
        <v>0</v>
      </c>
      <c r="BP235" s="43">
        <f t="shared" si="627"/>
        <v>0</v>
      </c>
      <c r="BQ235" s="43">
        <f t="shared" si="627"/>
        <v>0</v>
      </c>
      <c r="BR235" s="43">
        <f t="shared" si="627"/>
        <v>0</v>
      </c>
      <c r="BS235" s="43">
        <f t="shared" si="627"/>
        <v>0</v>
      </c>
      <c r="BT235" s="43">
        <f t="shared" si="627"/>
        <v>0</v>
      </c>
      <c r="BU235" s="43">
        <f t="shared" si="627"/>
        <v>0</v>
      </c>
      <c r="BV235" s="43">
        <f t="shared" si="627"/>
        <v>0</v>
      </c>
      <c r="BW235" s="43">
        <f t="shared" si="627"/>
        <v>0</v>
      </c>
      <c r="BX235" s="482"/>
      <c r="BY235" t="str">
        <f t="shared" si="608"/>
        <v>ACT Rest</v>
      </c>
      <c r="BZ235" s="43">
        <f t="shared" ref="BZ235:CV235" si="628">BZ83*BZ$2</f>
        <v>0</v>
      </c>
      <c r="CA235" s="43">
        <f t="shared" si="628"/>
        <v>0</v>
      </c>
      <c r="CB235" s="43">
        <f t="shared" si="628"/>
        <v>0</v>
      </c>
      <c r="CC235" s="43">
        <f t="shared" si="628"/>
        <v>0</v>
      </c>
      <c r="CD235" s="43">
        <f t="shared" si="628"/>
        <v>0</v>
      </c>
      <c r="CE235" s="43">
        <f t="shared" si="628"/>
        <v>0</v>
      </c>
      <c r="CF235" s="43">
        <f t="shared" si="628"/>
        <v>0</v>
      </c>
      <c r="CG235" s="43">
        <f t="shared" si="628"/>
        <v>0</v>
      </c>
      <c r="CH235" s="43">
        <f t="shared" si="628"/>
        <v>0</v>
      </c>
      <c r="CI235" s="43">
        <f t="shared" si="628"/>
        <v>0</v>
      </c>
      <c r="CJ235" s="43">
        <f t="shared" si="628"/>
        <v>0</v>
      </c>
      <c r="CK235" s="43">
        <f t="shared" si="628"/>
        <v>0</v>
      </c>
      <c r="CL235" s="43">
        <f t="shared" si="628"/>
        <v>0</v>
      </c>
      <c r="CM235" s="43">
        <f t="shared" si="628"/>
        <v>0</v>
      </c>
      <c r="CN235" s="43">
        <f t="shared" si="628"/>
        <v>0</v>
      </c>
      <c r="CO235" s="43">
        <f t="shared" si="628"/>
        <v>0</v>
      </c>
      <c r="CP235" s="43">
        <f t="shared" si="628"/>
        <v>0</v>
      </c>
      <c r="CQ235" s="43">
        <f t="shared" si="628"/>
        <v>0</v>
      </c>
      <c r="CR235" s="43">
        <f t="shared" si="628"/>
        <v>0</v>
      </c>
      <c r="CS235" s="43">
        <f t="shared" si="628"/>
        <v>0</v>
      </c>
      <c r="CT235" s="43">
        <f t="shared" si="628"/>
        <v>0</v>
      </c>
      <c r="CU235" s="43">
        <f t="shared" si="628"/>
        <v>0</v>
      </c>
      <c r="CV235" s="43">
        <f t="shared" si="628"/>
        <v>0</v>
      </c>
      <c r="CW235" s="482"/>
      <c r="CX235" t="str">
        <f t="shared" si="610"/>
        <v>ACT Rest</v>
      </c>
      <c r="CY235" s="43">
        <f t="shared" ref="CY235:DU235" si="629">CY83*CY$2</f>
        <v>0</v>
      </c>
      <c r="CZ235" s="43">
        <f t="shared" si="629"/>
        <v>0</v>
      </c>
      <c r="DA235" s="43">
        <f t="shared" si="629"/>
        <v>0</v>
      </c>
      <c r="DB235" s="43">
        <f t="shared" si="629"/>
        <v>0</v>
      </c>
      <c r="DC235" s="43">
        <f t="shared" si="629"/>
        <v>0</v>
      </c>
      <c r="DD235" s="43">
        <f t="shared" si="629"/>
        <v>0</v>
      </c>
      <c r="DE235" s="43">
        <f t="shared" si="629"/>
        <v>0</v>
      </c>
      <c r="DF235" s="43">
        <f t="shared" si="629"/>
        <v>0</v>
      </c>
      <c r="DG235" s="43">
        <f t="shared" si="629"/>
        <v>0</v>
      </c>
      <c r="DH235" s="43">
        <f t="shared" si="629"/>
        <v>0</v>
      </c>
      <c r="DI235" s="43">
        <f t="shared" si="629"/>
        <v>0</v>
      </c>
      <c r="DJ235" s="43">
        <f t="shared" si="629"/>
        <v>0</v>
      </c>
      <c r="DK235" s="43">
        <f t="shared" si="629"/>
        <v>0</v>
      </c>
      <c r="DL235" s="43">
        <f t="shared" si="629"/>
        <v>0</v>
      </c>
      <c r="DM235" s="43">
        <f t="shared" si="629"/>
        <v>0</v>
      </c>
      <c r="DN235" s="43">
        <f t="shared" si="629"/>
        <v>0</v>
      </c>
      <c r="DO235" s="43">
        <f t="shared" si="629"/>
        <v>0</v>
      </c>
      <c r="DP235" s="43">
        <f t="shared" si="629"/>
        <v>0</v>
      </c>
      <c r="DQ235" s="43">
        <f t="shared" si="629"/>
        <v>0</v>
      </c>
      <c r="DR235" s="43">
        <f t="shared" si="629"/>
        <v>0</v>
      </c>
      <c r="DS235" s="43">
        <f t="shared" si="629"/>
        <v>0</v>
      </c>
      <c r="DT235" s="43">
        <f t="shared" si="629"/>
        <v>0</v>
      </c>
      <c r="DU235" s="43">
        <f t="shared" si="629"/>
        <v>0</v>
      </c>
      <c r="DV235" s="482"/>
    </row>
    <row r="236" spans="2:126" x14ac:dyDescent="0.45">
      <c r="B236" s="110" t="s">
        <v>376</v>
      </c>
      <c r="C236" s="88">
        <f>SUM(C119:Y119)</f>
        <v>0</v>
      </c>
      <c r="D236" s="88">
        <f t="shared" si="584"/>
        <v>0</v>
      </c>
      <c r="E236" s="88">
        <f>SUM(C161:Y161)</f>
        <v>0</v>
      </c>
      <c r="F236" s="88" t="str">
        <f>IF(E236&lt;&gt;0,D236&amp;" / "&amp;E236,"")</f>
        <v/>
      </c>
      <c r="G236" s="109" t="str">
        <f>IF(E236&lt;&gt;0,D236/E236,"")</f>
        <v/>
      </c>
      <c r="H236" s="114" t="s">
        <v>259</v>
      </c>
      <c r="AA236" s="110" t="s">
        <v>252</v>
      </c>
      <c r="AB236" s="88">
        <f t="shared" ref="AB236:AB247" si="630">SUM(AB113:AX113)</f>
        <v>0</v>
      </c>
      <c r="AC236" s="88">
        <f t="shared" si="561"/>
        <v>0</v>
      </c>
      <c r="AD236" s="88">
        <f t="shared" ref="AD236:AD247" si="631">SUM(AB154:AX154)</f>
        <v>0</v>
      </c>
      <c r="AE236" s="88" t="str">
        <f>IF(AD236&lt;&gt;0,AC236&amp;" / "&amp;AD236,"")</f>
        <v/>
      </c>
      <c r="AF236" s="109" t="str">
        <f>IF(AD236&lt;&gt;0,AC236/AD236,"")</f>
        <v/>
      </c>
      <c r="AG236" s="114" t="s">
        <v>259</v>
      </c>
      <c r="AZ236" t="str">
        <f t="shared" si="606"/>
        <v>ACT Easy</v>
      </c>
      <c r="BA236" s="43">
        <f t="shared" ref="BA236:BW236" si="632">BA84*BA$2</f>
        <v>0</v>
      </c>
      <c r="BB236" s="43">
        <f t="shared" si="632"/>
        <v>0</v>
      </c>
      <c r="BC236" s="43">
        <f t="shared" si="632"/>
        <v>0</v>
      </c>
      <c r="BD236" s="43">
        <f t="shared" si="632"/>
        <v>0</v>
      </c>
      <c r="BE236" s="43">
        <f t="shared" si="632"/>
        <v>0</v>
      </c>
      <c r="BF236" s="43">
        <f t="shared" si="632"/>
        <v>0</v>
      </c>
      <c r="BG236" s="43">
        <f t="shared" si="632"/>
        <v>0</v>
      </c>
      <c r="BH236" s="43">
        <f t="shared" si="632"/>
        <v>0</v>
      </c>
      <c r="BI236" s="43">
        <f t="shared" si="632"/>
        <v>0</v>
      </c>
      <c r="BJ236" s="43">
        <f t="shared" si="632"/>
        <v>0</v>
      </c>
      <c r="BK236" s="43">
        <f t="shared" si="632"/>
        <v>0</v>
      </c>
      <c r="BL236" s="43">
        <f t="shared" si="632"/>
        <v>0</v>
      </c>
      <c r="BM236" s="43">
        <f t="shared" si="632"/>
        <v>0</v>
      </c>
      <c r="BN236" s="43">
        <f t="shared" si="632"/>
        <v>0</v>
      </c>
      <c r="BO236" s="43">
        <f t="shared" si="632"/>
        <v>0</v>
      </c>
      <c r="BP236" s="43">
        <f t="shared" si="632"/>
        <v>0</v>
      </c>
      <c r="BQ236" s="43">
        <f t="shared" si="632"/>
        <v>0</v>
      </c>
      <c r="BR236" s="43">
        <f t="shared" si="632"/>
        <v>0</v>
      </c>
      <c r="BS236" s="43">
        <f t="shared" si="632"/>
        <v>0</v>
      </c>
      <c r="BT236" s="43">
        <f t="shared" si="632"/>
        <v>0</v>
      </c>
      <c r="BU236" s="43">
        <f t="shared" si="632"/>
        <v>0</v>
      </c>
      <c r="BV236" s="43">
        <f t="shared" si="632"/>
        <v>0</v>
      </c>
      <c r="BW236" s="43">
        <f t="shared" si="632"/>
        <v>0</v>
      </c>
      <c r="BX236" s="482"/>
      <c r="BY236" t="str">
        <f t="shared" si="608"/>
        <v>ACT Easy</v>
      </c>
      <c r="BZ236" s="43">
        <f t="shared" ref="BZ236:CV236" si="633">BZ84*BZ$2</f>
        <v>0</v>
      </c>
      <c r="CA236" s="43">
        <f t="shared" si="633"/>
        <v>0</v>
      </c>
      <c r="CB236" s="43">
        <f t="shared" si="633"/>
        <v>0</v>
      </c>
      <c r="CC236" s="43">
        <f t="shared" si="633"/>
        <v>0</v>
      </c>
      <c r="CD236" s="43">
        <f t="shared" si="633"/>
        <v>0</v>
      </c>
      <c r="CE236" s="43">
        <f t="shared" si="633"/>
        <v>0</v>
      </c>
      <c r="CF236" s="43">
        <f t="shared" si="633"/>
        <v>0</v>
      </c>
      <c r="CG236" s="43">
        <f t="shared" si="633"/>
        <v>0</v>
      </c>
      <c r="CH236" s="43">
        <f t="shared" si="633"/>
        <v>0</v>
      </c>
      <c r="CI236" s="43">
        <f t="shared" si="633"/>
        <v>0</v>
      </c>
      <c r="CJ236" s="43">
        <f t="shared" si="633"/>
        <v>0</v>
      </c>
      <c r="CK236" s="43">
        <f t="shared" si="633"/>
        <v>0</v>
      </c>
      <c r="CL236" s="43">
        <f t="shared" si="633"/>
        <v>0</v>
      </c>
      <c r="CM236" s="43">
        <f t="shared" si="633"/>
        <v>0</v>
      </c>
      <c r="CN236" s="43">
        <f t="shared" si="633"/>
        <v>0</v>
      </c>
      <c r="CO236" s="43">
        <f t="shared" si="633"/>
        <v>0</v>
      </c>
      <c r="CP236" s="43">
        <f t="shared" si="633"/>
        <v>0</v>
      </c>
      <c r="CQ236" s="43">
        <f t="shared" si="633"/>
        <v>0</v>
      </c>
      <c r="CR236" s="43">
        <f t="shared" si="633"/>
        <v>0</v>
      </c>
      <c r="CS236" s="43">
        <f t="shared" si="633"/>
        <v>0</v>
      </c>
      <c r="CT236" s="43">
        <f t="shared" si="633"/>
        <v>0</v>
      </c>
      <c r="CU236" s="43">
        <f t="shared" si="633"/>
        <v>0</v>
      </c>
      <c r="CV236" s="43">
        <f t="shared" si="633"/>
        <v>0</v>
      </c>
      <c r="CW236" s="482"/>
      <c r="CX236" t="str">
        <f t="shared" si="610"/>
        <v>ACT Easy</v>
      </c>
      <c r="CY236" s="43">
        <f t="shared" ref="CY236:DU236" si="634">CY84*CY$2</f>
        <v>0</v>
      </c>
      <c r="CZ236" s="43">
        <f t="shared" si="634"/>
        <v>0</v>
      </c>
      <c r="DA236" s="43">
        <f t="shared" si="634"/>
        <v>0</v>
      </c>
      <c r="DB236" s="43">
        <f t="shared" si="634"/>
        <v>0</v>
      </c>
      <c r="DC236" s="43">
        <f t="shared" si="634"/>
        <v>0</v>
      </c>
      <c r="DD236" s="43">
        <f t="shared" si="634"/>
        <v>0</v>
      </c>
      <c r="DE236" s="43">
        <f t="shared" si="634"/>
        <v>0</v>
      </c>
      <c r="DF236" s="43">
        <f t="shared" si="634"/>
        <v>0</v>
      </c>
      <c r="DG236" s="43">
        <f t="shared" si="634"/>
        <v>0</v>
      </c>
      <c r="DH236" s="43">
        <f t="shared" si="634"/>
        <v>0</v>
      </c>
      <c r="DI236" s="43">
        <f t="shared" si="634"/>
        <v>0</v>
      </c>
      <c r="DJ236" s="43">
        <f t="shared" si="634"/>
        <v>0</v>
      </c>
      <c r="DK236" s="43">
        <f t="shared" si="634"/>
        <v>0</v>
      </c>
      <c r="DL236" s="43">
        <f t="shared" si="634"/>
        <v>0</v>
      </c>
      <c r="DM236" s="43">
        <f t="shared" si="634"/>
        <v>0</v>
      </c>
      <c r="DN236" s="43">
        <f t="shared" si="634"/>
        <v>0</v>
      </c>
      <c r="DO236" s="43">
        <f t="shared" si="634"/>
        <v>0</v>
      </c>
      <c r="DP236" s="43">
        <f t="shared" si="634"/>
        <v>0</v>
      </c>
      <c r="DQ236" s="43">
        <f t="shared" si="634"/>
        <v>0</v>
      </c>
      <c r="DR236" s="43">
        <f t="shared" si="634"/>
        <v>0</v>
      </c>
      <c r="DS236" s="43">
        <f t="shared" si="634"/>
        <v>0</v>
      </c>
      <c r="DT236" s="43">
        <f t="shared" si="634"/>
        <v>0</v>
      </c>
      <c r="DU236" s="43">
        <f t="shared" si="634"/>
        <v>0</v>
      </c>
      <c r="DV236" s="482"/>
    </row>
    <row r="237" spans="2:126" x14ac:dyDescent="0.45">
      <c r="B237" s="111" t="s">
        <v>26</v>
      </c>
      <c r="C237" s="25">
        <f>SUM(C120:Y120)</f>
        <v>0</v>
      </c>
      <c r="D237" s="25">
        <f t="shared" si="584"/>
        <v>0</v>
      </c>
      <c r="E237" s="25">
        <f>SUM(C162:Y162)</f>
        <v>0</v>
      </c>
      <c r="F237" s="25" t="str">
        <f>IF(E237&lt;&gt;0,D237&amp;" / "&amp;E237,"")</f>
        <v/>
      </c>
      <c r="G237" s="108" t="str">
        <f>IF(E237&lt;&gt;0,D237/E237,"")</f>
        <v/>
      </c>
      <c r="H237" s="115" t="str">
        <f>IF(IF(SUM(C$2:Y$2)=1,INDEX(C204:Y204,MATCH(1,C$2:Y$2,0)),"-")&lt;&gt;0,IF(SUM(C$2:Y$2)=1,INDEX(C204:Y204,MATCH(1,C$2:Y$2,0)),"-"),"")</f>
        <v/>
      </c>
      <c r="AA237" s="111" t="s">
        <v>408</v>
      </c>
      <c r="AB237" s="25">
        <f t="shared" si="630"/>
        <v>0</v>
      </c>
      <c r="AC237" s="25">
        <f t="shared" si="561"/>
        <v>0</v>
      </c>
      <c r="AD237" s="25">
        <f t="shared" si="631"/>
        <v>0</v>
      </c>
      <c r="AE237" s="25" t="str">
        <f t="shared" ref="AE237:AE247" si="635">IF(AD237&lt;&gt;0,AC237&amp;" / "&amp;AD237,"")</f>
        <v/>
      </c>
      <c r="AF237" s="107" t="str">
        <f t="shared" ref="AF237:AF247" si="636">IF(AD237&lt;&gt;0,AC237/AD237,"")</f>
        <v/>
      </c>
      <c r="AG237" s="115" t="str">
        <f t="shared" ref="AG237:AG247" si="637">IF(IF(SUM(AB$2:AX$2)=1,INDEX(AB196:AX196,MATCH(1,AB$2:AX$2,0)),"-")&lt;&gt;0,IF(SUM(AB$2:AX$2)=1,INDEX(AB196:AX196,MATCH(1,AB$2:AX$2,0)),"-"),"")</f>
        <v/>
      </c>
      <c r="AZ237" t="str">
        <f t="shared" si="606"/>
        <v>ACT Medium</v>
      </c>
      <c r="BA237" s="43">
        <f t="shared" ref="BA237:BW237" si="638">BA85*BA$2</f>
        <v>0</v>
      </c>
      <c r="BB237" s="43">
        <f t="shared" si="638"/>
        <v>0</v>
      </c>
      <c r="BC237" s="43">
        <f t="shared" si="638"/>
        <v>0</v>
      </c>
      <c r="BD237" s="43">
        <f t="shared" si="638"/>
        <v>0</v>
      </c>
      <c r="BE237" s="43">
        <f t="shared" si="638"/>
        <v>0</v>
      </c>
      <c r="BF237" s="43">
        <f t="shared" si="638"/>
        <v>0</v>
      </c>
      <c r="BG237" s="43">
        <f t="shared" si="638"/>
        <v>0</v>
      </c>
      <c r="BH237" s="43">
        <f t="shared" si="638"/>
        <v>0</v>
      </c>
      <c r="BI237" s="43">
        <f t="shared" si="638"/>
        <v>0</v>
      </c>
      <c r="BJ237" s="43">
        <f t="shared" si="638"/>
        <v>0</v>
      </c>
      <c r="BK237" s="43">
        <f t="shared" si="638"/>
        <v>0</v>
      </c>
      <c r="BL237" s="43">
        <f t="shared" si="638"/>
        <v>0</v>
      </c>
      <c r="BM237" s="43">
        <f t="shared" si="638"/>
        <v>0</v>
      </c>
      <c r="BN237" s="43">
        <f t="shared" si="638"/>
        <v>0</v>
      </c>
      <c r="BO237" s="43">
        <f t="shared" si="638"/>
        <v>0</v>
      </c>
      <c r="BP237" s="43">
        <f t="shared" si="638"/>
        <v>0</v>
      </c>
      <c r="BQ237" s="43">
        <f t="shared" si="638"/>
        <v>0</v>
      </c>
      <c r="BR237" s="43">
        <f t="shared" si="638"/>
        <v>0</v>
      </c>
      <c r="BS237" s="43">
        <f t="shared" si="638"/>
        <v>0</v>
      </c>
      <c r="BT237" s="43">
        <f t="shared" si="638"/>
        <v>0</v>
      </c>
      <c r="BU237" s="43">
        <f t="shared" si="638"/>
        <v>0</v>
      </c>
      <c r="BV237" s="43">
        <f t="shared" si="638"/>
        <v>0</v>
      </c>
      <c r="BW237" s="43">
        <f t="shared" si="638"/>
        <v>0</v>
      </c>
      <c r="BX237" s="482"/>
      <c r="BY237" t="str">
        <f t="shared" si="608"/>
        <v>ACT Medium</v>
      </c>
      <c r="BZ237" s="43">
        <f t="shared" ref="BZ237:CV237" si="639">BZ85*BZ$2</f>
        <v>0</v>
      </c>
      <c r="CA237" s="43">
        <f t="shared" si="639"/>
        <v>0</v>
      </c>
      <c r="CB237" s="43">
        <f t="shared" si="639"/>
        <v>0</v>
      </c>
      <c r="CC237" s="43">
        <f t="shared" si="639"/>
        <v>0</v>
      </c>
      <c r="CD237" s="43">
        <f t="shared" si="639"/>
        <v>0</v>
      </c>
      <c r="CE237" s="43">
        <f t="shared" si="639"/>
        <v>0</v>
      </c>
      <c r="CF237" s="43">
        <f t="shared" si="639"/>
        <v>0</v>
      </c>
      <c r="CG237" s="43">
        <f t="shared" si="639"/>
        <v>0</v>
      </c>
      <c r="CH237" s="43">
        <f t="shared" si="639"/>
        <v>0</v>
      </c>
      <c r="CI237" s="43">
        <f t="shared" si="639"/>
        <v>0</v>
      </c>
      <c r="CJ237" s="43">
        <f t="shared" si="639"/>
        <v>0</v>
      </c>
      <c r="CK237" s="43">
        <f t="shared" si="639"/>
        <v>0</v>
      </c>
      <c r="CL237" s="43">
        <f t="shared" si="639"/>
        <v>0</v>
      </c>
      <c r="CM237" s="43">
        <f t="shared" si="639"/>
        <v>0</v>
      </c>
      <c r="CN237" s="43">
        <f t="shared" si="639"/>
        <v>0</v>
      </c>
      <c r="CO237" s="43">
        <f t="shared" si="639"/>
        <v>0</v>
      </c>
      <c r="CP237" s="43">
        <f t="shared" si="639"/>
        <v>0</v>
      </c>
      <c r="CQ237" s="43">
        <f t="shared" si="639"/>
        <v>0</v>
      </c>
      <c r="CR237" s="43">
        <f t="shared" si="639"/>
        <v>0</v>
      </c>
      <c r="CS237" s="43">
        <f t="shared" si="639"/>
        <v>0</v>
      </c>
      <c r="CT237" s="43">
        <f t="shared" si="639"/>
        <v>0</v>
      </c>
      <c r="CU237" s="43">
        <f t="shared" si="639"/>
        <v>0</v>
      </c>
      <c r="CV237" s="43">
        <f t="shared" si="639"/>
        <v>0</v>
      </c>
      <c r="CW237" s="482"/>
      <c r="CX237" t="str">
        <f t="shared" si="610"/>
        <v>ACT Medium</v>
      </c>
      <c r="CY237" s="43">
        <f t="shared" ref="CY237:DU237" si="640">CY85*CY$2</f>
        <v>0</v>
      </c>
      <c r="CZ237" s="43">
        <f t="shared" si="640"/>
        <v>0</v>
      </c>
      <c r="DA237" s="43">
        <f t="shared" si="640"/>
        <v>0</v>
      </c>
      <c r="DB237" s="43">
        <f t="shared" si="640"/>
        <v>0</v>
      </c>
      <c r="DC237" s="43">
        <f t="shared" si="640"/>
        <v>0</v>
      </c>
      <c r="DD237" s="43">
        <f t="shared" si="640"/>
        <v>0</v>
      </c>
      <c r="DE237" s="43">
        <f t="shared" si="640"/>
        <v>0</v>
      </c>
      <c r="DF237" s="43">
        <f t="shared" si="640"/>
        <v>0</v>
      </c>
      <c r="DG237" s="43">
        <f t="shared" si="640"/>
        <v>0</v>
      </c>
      <c r="DH237" s="43">
        <f t="shared" si="640"/>
        <v>0</v>
      </c>
      <c r="DI237" s="43">
        <f t="shared" si="640"/>
        <v>0</v>
      </c>
      <c r="DJ237" s="43">
        <f t="shared" si="640"/>
        <v>0</v>
      </c>
      <c r="DK237" s="43">
        <f t="shared" si="640"/>
        <v>0</v>
      </c>
      <c r="DL237" s="43">
        <f t="shared" si="640"/>
        <v>0</v>
      </c>
      <c r="DM237" s="43">
        <f t="shared" si="640"/>
        <v>0</v>
      </c>
      <c r="DN237" s="43">
        <f t="shared" si="640"/>
        <v>0</v>
      </c>
      <c r="DO237" s="43">
        <f t="shared" si="640"/>
        <v>0</v>
      </c>
      <c r="DP237" s="43">
        <f t="shared" si="640"/>
        <v>0</v>
      </c>
      <c r="DQ237" s="43">
        <f t="shared" si="640"/>
        <v>0</v>
      </c>
      <c r="DR237" s="43">
        <f t="shared" si="640"/>
        <v>0</v>
      </c>
      <c r="DS237" s="43">
        <f t="shared" si="640"/>
        <v>0</v>
      </c>
      <c r="DT237" s="43">
        <f t="shared" si="640"/>
        <v>0</v>
      </c>
      <c r="DU237" s="43">
        <f t="shared" si="640"/>
        <v>0</v>
      </c>
      <c r="DV237" s="482"/>
    </row>
    <row r="238" spans="2:126" x14ac:dyDescent="0.45">
      <c r="B238" s="111" t="s">
        <v>27</v>
      </c>
      <c r="C238" s="25">
        <f>SUM(C121:Y121)</f>
        <v>0</v>
      </c>
      <c r="D238" s="25">
        <f t="shared" si="584"/>
        <v>0</v>
      </c>
      <c r="E238" s="25">
        <f>SUM(C163:Y163)</f>
        <v>0</v>
      </c>
      <c r="F238" s="25" t="str">
        <f>IF(E238&lt;&gt;0,D238&amp;" / "&amp;E238,"")</f>
        <v/>
      </c>
      <c r="G238" s="108" t="str">
        <f>IF(E238&lt;&gt;0,D238/E238,"")</f>
        <v/>
      </c>
      <c r="H238" s="115" t="str">
        <f>IF(IF(SUM(C$2:Y$2)=1,INDEX(C205:Y205,MATCH(1,C$2:Y$2,0)),"-")&lt;&gt;0,IF(SUM(C$2:Y$2)=1,INDEX(C205:Y205,MATCH(1,C$2:Y$2,0)),"-"),"")</f>
        <v/>
      </c>
      <c r="AA238" s="111" t="s">
        <v>409</v>
      </c>
      <c r="AB238" s="25">
        <f t="shared" si="630"/>
        <v>0</v>
      </c>
      <c r="AC238" s="25">
        <f t="shared" si="561"/>
        <v>0</v>
      </c>
      <c r="AD238" s="25">
        <f t="shared" si="631"/>
        <v>0</v>
      </c>
      <c r="AE238" s="25" t="str">
        <f t="shared" si="635"/>
        <v/>
      </c>
      <c r="AF238" s="107" t="str">
        <f t="shared" si="636"/>
        <v/>
      </c>
      <c r="AG238" s="115" t="str">
        <f t="shared" si="637"/>
        <v/>
      </c>
      <c r="AZ238" t="str">
        <f t="shared" si="606"/>
        <v>ACT Hard</v>
      </c>
      <c r="BA238" s="43">
        <f t="shared" ref="BA238:BW238" si="641">BA86*BA$2</f>
        <v>0</v>
      </c>
      <c r="BB238" s="43">
        <f t="shared" si="641"/>
        <v>0</v>
      </c>
      <c r="BC238" s="43">
        <f t="shared" si="641"/>
        <v>0</v>
      </c>
      <c r="BD238" s="43">
        <f t="shared" si="641"/>
        <v>0</v>
      </c>
      <c r="BE238" s="43">
        <f t="shared" si="641"/>
        <v>0</v>
      </c>
      <c r="BF238" s="43">
        <f t="shared" si="641"/>
        <v>0</v>
      </c>
      <c r="BG238" s="43">
        <f t="shared" si="641"/>
        <v>0</v>
      </c>
      <c r="BH238" s="43">
        <f t="shared" si="641"/>
        <v>0</v>
      </c>
      <c r="BI238" s="43">
        <f t="shared" si="641"/>
        <v>0</v>
      </c>
      <c r="BJ238" s="43">
        <f t="shared" si="641"/>
        <v>0</v>
      </c>
      <c r="BK238" s="43">
        <f t="shared" si="641"/>
        <v>0</v>
      </c>
      <c r="BL238" s="43">
        <f t="shared" si="641"/>
        <v>0</v>
      </c>
      <c r="BM238" s="43">
        <f t="shared" si="641"/>
        <v>0</v>
      </c>
      <c r="BN238" s="43">
        <f t="shared" si="641"/>
        <v>0</v>
      </c>
      <c r="BO238" s="43">
        <f t="shared" si="641"/>
        <v>0</v>
      </c>
      <c r="BP238" s="43">
        <f t="shared" si="641"/>
        <v>0</v>
      </c>
      <c r="BQ238" s="43">
        <f t="shared" si="641"/>
        <v>0</v>
      </c>
      <c r="BR238" s="43">
        <f t="shared" si="641"/>
        <v>0</v>
      </c>
      <c r="BS238" s="43">
        <f t="shared" si="641"/>
        <v>0</v>
      </c>
      <c r="BT238" s="43">
        <f t="shared" si="641"/>
        <v>0</v>
      </c>
      <c r="BU238" s="43">
        <f t="shared" si="641"/>
        <v>0</v>
      </c>
      <c r="BV238" s="43">
        <f t="shared" si="641"/>
        <v>0</v>
      </c>
      <c r="BW238" s="43">
        <f t="shared" si="641"/>
        <v>0</v>
      </c>
      <c r="BX238" s="482"/>
      <c r="BY238" t="str">
        <f t="shared" si="608"/>
        <v>ACT Hard</v>
      </c>
      <c r="BZ238" s="43">
        <f t="shared" ref="BZ238:CV238" si="642">BZ86*BZ$2</f>
        <v>0</v>
      </c>
      <c r="CA238" s="43">
        <f t="shared" si="642"/>
        <v>0</v>
      </c>
      <c r="CB238" s="43">
        <f t="shared" si="642"/>
        <v>0</v>
      </c>
      <c r="CC238" s="43">
        <f t="shared" si="642"/>
        <v>0</v>
      </c>
      <c r="CD238" s="43">
        <f t="shared" si="642"/>
        <v>0</v>
      </c>
      <c r="CE238" s="43">
        <f t="shared" si="642"/>
        <v>0</v>
      </c>
      <c r="CF238" s="43">
        <f t="shared" si="642"/>
        <v>0</v>
      </c>
      <c r="CG238" s="43">
        <f t="shared" si="642"/>
        <v>0</v>
      </c>
      <c r="CH238" s="43">
        <f t="shared" si="642"/>
        <v>0</v>
      </c>
      <c r="CI238" s="43">
        <f t="shared" si="642"/>
        <v>0</v>
      </c>
      <c r="CJ238" s="43">
        <f t="shared" si="642"/>
        <v>0</v>
      </c>
      <c r="CK238" s="43">
        <f t="shared" si="642"/>
        <v>0</v>
      </c>
      <c r="CL238" s="43">
        <f t="shared" si="642"/>
        <v>0</v>
      </c>
      <c r="CM238" s="43">
        <f t="shared" si="642"/>
        <v>0</v>
      </c>
      <c r="CN238" s="43">
        <f t="shared" si="642"/>
        <v>0</v>
      </c>
      <c r="CO238" s="43">
        <f t="shared" si="642"/>
        <v>0</v>
      </c>
      <c r="CP238" s="43">
        <f t="shared" si="642"/>
        <v>0</v>
      </c>
      <c r="CQ238" s="43">
        <f t="shared" si="642"/>
        <v>0</v>
      </c>
      <c r="CR238" s="43">
        <f t="shared" si="642"/>
        <v>0</v>
      </c>
      <c r="CS238" s="43">
        <f t="shared" si="642"/>
        <v>0</v>
      </c>
      <c r="CT238" s="43">
        <f t="shared" si="642"/>
        <v>0</v>
      </c>
      <c r="CU238" s="43">
        <f t="shared" si="642"/>
        <v>0</v>
      </c>
      <c r="CV238" s="43">
        <f t="shared" si="642"/>
        <v>0</v>
      </c>
      <c r="CW238" s="482"/>
      <c r="CX238" t="str">
        <f t="shared" si="610"/>
        <v>ACT Hard</v>
      </c>
      <c r="CY238" s="43">
        <f t="shared" ref="CY238:DU238" si="643">CY86*CY$2</f>
        <v>0</v>
      </c>
      <c r="CZ238" s="43">
        <f t="shared" si="643"/>
        <v>0</v>
      </c>
      <c r="DA238" s="43">
        <f t="shared" si="643"/>
        <v>0</v>
      </c>
      <c r="DB238" s="43">
        <f t="shared" si="643"/>
        <v>0</v>
      </c>
      <c r="DC238" s="43">
        <f t="shared" si="643"/>
        <v>0</v>
      </c>
      <c r="DD238" s="43">
        <f t="shared" si="643"/>
        <v>0</v>
      </c>
      <c r="DE238" s="43">
        <f t="shared" si="643"/>
        <v>0</v>
      </c>
      <c r="DF238" s="43">
        <f t="shared" si="643"/>
        <v>0</v>
      </c>
      <c r="DG238" s="43">
        <f t="shared" si="643"/>
        <v>0</v>
      </c>
      <c r="DH238" s="43">
        <f t="shared" si="643"/>
        <v>0</v>
      </c>
      <c r="DI238" s="43">
        <f t="shared" si="643"/>
        <v>0</v>
      </c>
      <c r="DJ238" s="43">
        <f t="shared" si="643"/>
        <v>0</v>
      </c>
      <c r="DK238" s="43">
        <f t="shared" si="643"/>
        <v>0</v>
      </c>
      <c r="DL238" s="43">
        <f t="shared" si="643"/>
        <v>0</v>
      </c>
      <c r="DM238" s="43">
        <f t="shared" si="643"/>
        <v>0</v>
      </c>
      <c r="DN238" s="43">
        <f t="shared" si="643"/>
        <v>0</v>
      </c>
      <c r="DO238" s="43">
        <f t="shared" si="643"/>
        <v>0</v>
      </c>
      <c r="DP238" s="43">
        <f t="shared" si="643"/>
        <v>0</v>
      </c>
      <c r="DQ238" s="43">
        <f t="shared" si="643"/>
        <v>0</v>
      </c>
      <c r="DR238" s="43">
        <f t="shared" si="643"/>
        <v>0</v>
      </c>
      <c r="DS238" s="43">
        <f t="shared" si="643"/>
        <v>0</v>
      </c>
      <c r="DT238" s="43">
        <f t="shared" si="643"/>
        <v>0</v>
      </c>
      <c r="DU238" s="43">
        <f t="shared" si="643"/>
        <v>0</v>
      </c>
      <c r="DV238" s="482"/>
    </row>
    <row r="239" spans="2:126" x14ac:dyDescent="0.45">
      <c r="B239" s="111" t="s">
        <v>14</v>
      </c>
      <c r="C239" s="25">
        <f>SUM(C122:Y122)</f>
        <v>0</v>
      </c>
      <c r="D239" s="25">
        <f t="shared" si="584"/>
        <v>0</v>
      </c>
      <c r="E239" s="25">
        <f>SUM(C164:Y164)</f>
        <v>0</v>
      </c>
      <c r="F239" s="25" t="str">
        <f>IF(E239&lt;&gt;0,D239&amp;" / "&amp;E239,"")</f>
        <v/>
      </c>
      <c r="G239" s="108" t="str">
        <f>IF(E239&lt;&gt;0,D239/E239,"")</f>
        <v/>
      </c>
      <c r="H239" s="115" t="str">
        <f>IF(IF(SUM(C$2:Y$2)=1,INDEX(C206:Y206,MATCH(1,C$2:Y$2,0)),"-")&lt;&gt;0,IF(SUM(C$2:Y$2)=1,INDEX(C206:Y206,MATCH(1,C$2:Y$2,0)),"-"),"")</f>
        <v/>
      </c>
      <c r="AA239" s="111" t="s">
        <v>35</v>
      </c>
      <c r="AB239" s="25">
        <f t="shared" si="630"/>
        <v>0</v>
      </c>
      <c r="AC239" s="25">
        <f t="shared" si="561"/>
        <v>0</v>
      </c>
      <c r="AD239" s="25">
        <f t="shared" si="631"/>
        <v>0</v>
      </c>
      <c r="AE239" s="25" t="str">
        <f t="shared" si="635"/>
        <v/>
      </c>
      <c r="AF239" s="107" t="str">
        <f t="shared" si="636"/>
        <v/>
      </c>
      <c r="AG239" s="115" t="str">
        <f t="shared" si="637"/>
        <v/>
      </c>
      <c r="BA239" s="28">
        <v>1</v>
      </c>
      <c r="BB239" s="28">
        <v>2</v>
      </c>
      <c r="BC239" s="28">
        <v>3</v>
      </c>
      <c r="BD239" s="28">
        <v>4</v>
      </c>
      <c r="BE239" s="28">
        <v>5</v>
      </c>
      <c r="BF239" s="28">
        <v>6</v>
      </c>
      <c r="BG239" s="28">
        <v>7</v>
      </c>
      <c r="BH239" s="28">
        <v>8</v>
      </c>
      <c r="BI239" s="28">
        <v>9</v>
      </c>
      <c r="BJ239" s="28">
        <v>10</v>
      </c>
      <c r="BK239" s="28">
        <v>11</v>
      </c>
      <c r="BL239" s="28">
        <v>12</v>
      </c>
      <c r="BM239" s="28">
        <v>13</v>
      </c>
      <c r="BN239" s="28">
        <v>14</v>
      </c>
      <c r="BO239" s="28">
        <v>15</v>
      </c>
      <c r="BP239" s="28">
        <v>16</v>
      </c>
      <c r="BQ239" s="28">
        <v>17</v>
      </c>
      <c r="BR239" s="28">
        <v>18</v>
      </c>
      <c r="BS239" s="28">
        <v>19</v>
      </c>
      <c r="BT239" s="28">
        <v>20</v>
      </c>
      <c r="BU239" s="28">
        <v>21</v>
      </c>
      <c r="BV239" s="28">
        <v>22</v>
      </c>
      <c r="BW239" s="28">
        <v>23</v>
      </c>
      <c r="BX239" s="482"/>
      <c r="BZ239" s="28">
        <v>1</v>
      </c>
      <c r="CA239" s="28">
        <v>2</v>
      </c>
      <c r="CB239" s="28">
        <v>3</v>
      </c>
      <c r="CC239" s="28">
        <v>4</v>
      </c>
      <c r="CD239" s="28">
        <v>5</v>
      </c>
      <c r="CE239" s="28">
        <v>6</v>
      </c>
      <c r="CF239" s="28">
        <v>7</v>
      </c>
      <c r="CG239" s="28">
        <v>8</v>
      </c>
      <c r="CH239" s="28">
        <v>9</v>
      </c>
      <c r="CI239" s="28">
        <v>10</v>
      </c>
      <c r="CJ239" s="28">
        <v>11</v>
      </c>
      <c r="CK239" s="28">
        <v>12</v>
      </c>
      <c r="CL239" s="28">
        <v>13</v>
      </c>
      <c r="CM239" s="28">
        <v>14</v>
      </c>
      <c r="CN239" s="28">
        <v>15</v>
      </c>
      <c r="CO239" s="28">
        <v>16</v>
      </c>
      <c r="CP239" s="28">
        <v>17</v>
      </c>
      <c r="CQ239" s="28">
        <v>18</v>
      </c>
      <c r="CR239" s="28">
        <v>19</v>
      </c>
      <c r="CS239" s="28">
        <v>20</v>
      </c>
      <c r="CT239" s="28">
        <v>21</v>
      </c>
      <c r="CU239" s="28">
        <v>22</v>
      </c>
      <c r="CV239" s="28">
        <v>23</v>
      </c>
      <c r="CW239" s="482"/>
      <c r="CY239" s="28">
        <v>1</v>
      </c>
      <c r="CZ239" s="28">
        <v>2</v>
      </c>
      <c r="DA239" s="28">
        <v>3</v>
      </c>
      <c r="DB239" s="28">
        <v>4</v>
      </c>
      <c r="DC239" s="28">
        <v>5</v>
      </c>
      <c r="DD239" s="28">
        <v>6</v>
      </c>
      <c r="DE239" s="28">
        <v>7</v>
      </c>
      <c r="DF239" s="28">
        <v>8</v>
      </c>
      <c r="DG239" s="28">
        <v>9</v>
      </c>
      <c r="DH239" s="28">
        <v>10</v>
      </c>
      <c r="DI239" s="28">
        <v>11</v>
      </c>
      <c r="DJ239" s="28">
        <v>12</v>
      </c>
      <c r="DK239" s="28">
        <v>13</v>
      </c>
      <c r="DL239" s="28">
        <v>14</v>
      </c>
      <c r="DM239" s="28">
        <v>15</v>
      </c>
      <c r="DN239" s="28">
        <v>16</v>
      </c>
      <c r="DO239" s="28">
        <v>17</v>
      </c>
      <c r="DP239" s="28">
        <v>18</v>
      </c>
      <c r="DQ239" s="28">
        <v>19</v>
      </c>
      <c r="DR239" s="28">
        <v>20</v>
      </c>
      <c r="DS239" s="28">
        <v>21</v>
      </c>
      <c r="DT239" s="28">
        <v>22</v>
      </c>
      <c r="DU239" s="28">
        <v>23</v>
      </c>
      <c r="DV239" s="482"/>
    </row>
    <row r="240" spans="2:126" x14ac:dyDescent="0.45">
      <c r="B240" s="111" t="s">
        <v>24</v>
      </c>
      <c r="C240" s="25">
        <f>SUM(C123:Y123)</f>
        <v>0</v>
      </c>
      <c r="D240" s="25">
        <f t="shared" si="584"/>
        <v>0</v>
      </c>
      <c r="E240" s="25">
        <f>SUM(C165:Y165)</f>
        <v>0</v>
      </c>
      <c r="F240" s="25" t="str">
        <f>IF(E240&lt;&gt;0,D240&amp;" / "&amp;E240,"")</f>
        <v/>
      </c>
      <c r="G240" s="108" t="str">
        <f>IF(E240&lt;&gt;0,D240/E240,"")</f>
        <v/>
      </c>
      <c r="H240" s="115" t="str">
        <f>IF(IF(SUM(C$2:Y$2)=1,INDEX(C207:Y207,MATCH(1,C$2:Y$2,0)),"-")&lt;&gt;0,IF(SUM(C$2:Y$2)=1,INDEX(C207:Y207,MATCH(1,C$2:Y$2,0)),"-"),"")</f>
        <v/>
      </c>
      <c r="AA240" s="111" t="s">
        <v>411</v>
      </c>
      <c r="AB240" s="25">
        <f t="shared" si="630"/>
        <v>0</v>
      </c>
      <c r="AC240" s="25">
        <f t="shared" si="561"/>
        <v>0</v>
      </c>
      <c r="AD240" s="25">
        <f t="shared" si="631"/>
        <v>0</v>
      </c>
      <c r="AE240" s="25" t="str">
        <f t="shared" si="635"/>
        <v/>
      </c>
      <c r="AF240" s="107" t="str">
        <f t="shared" si="636"/>
        <v/>
      </c>
      <c r="AG240" s="115" t="str">
        <f t="shared" si="637"/>
        <v/>
      </c>
      <c r="AZ240" t="str">
        <f>AZ12</f>
        <v>Grid-In</v>
      </c>
      <c r="BA240" s="43">
        <f t="shared" ref="BA240:BW240" si="644">BA88*BA$2</f>
        <v>0</v>
      </c>
      <c r="BB240" s="43">
        <f t="shared" si="644"/>
        <v>0</v>
      </c>
      <c r="BC240" s="43">
        <f t="shared" si="644"/>
        <v>0</v>
      </c>
      <c r="BD240" s="43">
        <f t="shared" si="644"/>
        <v>0</v>
      </c>
      <c r="BE240" s="43">
        <f t="shared" si="644"/>
        <v>0</v>
      </c>
      <c r="BF240" s="43">
        <f t="shared" si="644"/>
        <v>0</v>
      </c>
      <c r="BG240" s="43">
        <f t="shared" si="644"/>
        <v>0</v>
      </c>
      <c r="BH240" s="43">
        <f t="shared" si="644"/>
        <v>0</v>
      </c>
      <c r="BI240" s="43">
        <f t="shared" si="644"/>
        <v>0</v>
      </c>
      <c r="BJ240" s="43">
        <f t="shared" si="644"/>
        <v>0</v>
      </c>
      <c r="BK240" s="43">
        <f t="shared" si="644"/>
        <v>0</v>
      </c>
      <c r="BL240" s="43">
        <f t="shared" si="644"/>
        <v>0</v>
      </c>
      <c r="BM240" s="43">
        <f t="shared" si="644"/>
        <v>0</v>
      </c>
      <c r="BN240" s="43">
        <f t="shared" si="644"/>
        <v>0</v>
      </c>
      <c r="BO240" s="43">
        <f t="shared" si="644"/>
        <v>0</v>
      </c>
      <c r="BP240" s="43">
        <f t="shared" si="644"/>
        <v>0</v>
      </c>
      <c r="BQ240" s="43">
        <f t="shared" si="644"/>
        <v>0</v>
      </c>
      <c r="BR240" s="43">
        <f t="shared" si="644"/>
        <v>0</v>
      </c>
      <c r="BS240" s="43">
        <f t="shared" si="644"/>
        <v>0</v>
      </c>
      <c r="BT240" s="43">
        <f t="shared" si="644"/>
        <v>0</v>
      </c>
      <c r="BU240" s="43">
        <f t="shared" si="644"/>
        <v>0</v>
      </c>
      <c r="BV240" s="43">
        <f t="shared" si="644"/>
        <v>0</v>
      </c>
      <c r="BW240" s="43">
        <f t="shared" si="644"/>
        <v>0</v>
      </c>
      <c r="BX240" s="482"/>
      <c r="BY240" t="str">
        <f>BY12</f>
        <v>Grid-In</v>
      </c>
      <c r="BZ240" s="43">
        <f t="shared" ref="BZ240:CV240" si="645">BZ88*BZ$2</f>
        <v>0</v>
      </c>
      <c r="CA240" s="43">
        <f t="shared" si="645"/>
        <v>0</v>
      </c>
      <c r="CB240" s="43">
        <f t="shared" si="645"/>
        <v>0</v>
      </c>
      <c r="CC240" s="43">
        <f t="shared" si="645"/>
        <v>0</v>
      </c>
      <c r="CD240" s="43">
        <f t="shared" si="645"/>
        <v>0</v>
      </c>
      <c r="CE240" s="43">
        <f t="shared" si="645"/>
        <v>0</v>
      </c>
      <c r="CF240" s="43">
        <f t="shared" si="645"/>
        <v>0</v>
      </c>
      <c r="CG240" s="43">
        <f t="shared" si="645"/>
        <v>0</v>
      </c>
      <c r="CH240" s="43">
        <f t="shared" si="645"/>
        <v>0</v>
      </c>
      <c r="CI240" s="43">
        <f t="shared" si="645"/>
        <v>0</v>
      </c>
      <c r="CJ240" s="43">
        <f t="shared" si="645"/>
        <v>0</v>
      </c>
      <c r="CK240" s="43">
        <f t="shared" si="645"/>
        <v>0</v>
      </c>
      <c r="CL240" s="43">
        <f t="shared" si="645"/>
        <v>0</v>
      </c>
      <c r="CM240" s="43">
        <f t="shared" si="645"/>
        <v>0</v>
      </c>
      <c r="CN240" s="43">
        <f t="shared" si="645"/>
        <v>0</v>
      </c>
      <c r="CO240" s="43">
        <f t="shared" si="645"/>
        <v>0</v>
      </c>
      <c r="CP240" s="43">
        <f t="shared" si="645"/>
        <v>0</v>
      </c>
      <c r="CQ240" s="43">
        <f t="shared" si="645"/>
        <v>0</v>
      </c>
      <c r="CR240" s="43">
        <f t="shared" si="645"/>
        <v>0</v>
      </c>
      <c r="CS240" s="43">
        <f t="shared" si="645"/>
        <v>0</v>
      </c>
      <c r="CT240" s="43">
        <f t="shared" si="645"/>
        <v>0</v>
      </c>
      <c r="CU240" s="43">
        <f t="shared" si="645"/>
        <v>0</v>
      </c>
      <c r="CV240" s="43">
        <f t="shared" si="645"/>
        <v>0</v>
      </c>
      <c r="CW240" s="482"/>
      <c r="CX240" t="str">
        <f>CX12</f>
        <v>Grid-In</v>
      </c>
      <c r="CY240" s="43">
        <f t="shared" ref="CY240:DU240" si="646">CY88*CY$2</f>
        <v>0</v>
      </c>
      <c r="CZ240" s="43">
        <f t="shared" si="646"/>
        <v>0</v>
      </c>
      <c r="DA240" s="43">
        <f t="shared" si="646"/>
        <v>0</v>
      </c>
      <c r="DB240" s="43">
        <f t="shared" si="646"/>
        <v>0</v>
      </c>
      <c r="DC240" s="43">
        <f t="shared" si="646"/>
        <v>0</v>
      </c>
      <c r="DD240" s="43">
        <f t="shared" si="646"/>
        <v>0</v>
      </c>
      <c r="DE240" s="43">
        <f t="shared" si="646"/>
        <v>0</v>
      </c>
      <c r="DF240" s="43">
        <f t="shared" si="646"/>
        <v>0</v>
      </c>
      <c r="DG240" s="43">
        <f t="shared" si="646"/>
        <v>0</v>
      </c>
      <c r="DH240" s="43">
        <f t="shared" si="646"/>
        <v>0</v>
      </c>
      <c r="DI240" s="43">
        <f t="shared" si="646"/>
        <v>0</v>
      </c>
      <c r="DJ240" s="43">
        <f t="shared" si="646"/>
        <v>0</v>
      </c>
      <c r="DK240" s="43">
        <f t="shared" si="646"/>
        <v>0</v>
      </c>
      <c r="DL240" s="43">
        <f t="shared" si="646"/>
        <v>0</v>
      </c>
      <c r="DM240" s="43">
        <f t="shared" si="646"/>
        <v>0</v>
      </c>
      <c r="DN240" s="43">
        <f t="shared" si="646"/>
        <v>0</v>
      </c>
      <c r="DO240" s="43">
        <f t="shared" si="646"/>
        <v>0</v>
      </c>
      <c r="DP240" s="43">
        <f t="shared" si="646"/>
        <v>0</v>
      </c>
      <c r="DQ240" s="43">
        <f t="shared" si="646"/>
        <v>0</v>
      </c>
      <c r="DR240" s="43">
        <f t="shared" si="646"/>
        <v>0</v>
      </c>
      <c r="DS240" s="43">
        <f t="shared" si="646"/>
        <v>0</v>
      </c>
      <c r="DT240" s="43">
        <f t="shared" si="646"/>
        <v>0</v>
      </c>
      <c r="DU240" s="43">
        <f t="shared" si="646"/>
        <v>0</v>
      </c>
      <c r="DV240" s="482"/>
    </row>
    <row r="241" spans="2:126" x14ac:dyDescent="0.45">
      <c r="B241" s="111"/>
      <c r="C241" s="25"/>
      <c r="D241" s="25"/>
      <c r="E241" s="25"/>
      <c r="F241" s="25"/>
      <c r="G241" s="108"/>
      <c r="H241" s="115"/>
      <c r="AA241" s="111" t="s">
        <v>30</v>
      </c>
      <c r="AB241" s="25">
        <f t="shared" si="630"/>
        <v>0</v>
      </c>
      <c r="AC241" s="25">
        <f t="shared" si="561"/>
        <v>0</v>
      </c>
      <c r="AD241" s="25">
        <f t="shared" si="631"/>
        <v>0</v>
      </c>
      <c r="AE241" s="25" t="str">
        <f t="shared" si="635"/>
        <v/>
      </c>
      <c r="AF241" s="107" t="str">
        <f t="shared" si="636"/>
        <v/>
      </c>
      <c r="AG241" s="115" t="str">
        <f t="shared" si="637"/>
        <v/>
      </c>
      <c r="AZ241" t="str">
        <f t="shared" ref="AZ241:AZ304" si="647">AZ13</f>
        <v>Calculator Dependence</v>
      </c>
      <c r="BA241" s="43">
        <f t="shared" ref="BA241:BW241" si="648">BA89*BA$2</f>
        <v>0</v>
      </c>
      <c r="BB241" s="43">
        <f t="shared" si="648"/>
        <v>0</v>
      </c>
      <c r="BC241" s="43">
        <f t="shared" si="648"/>
        <v>0</v>
      </c>
      <c r="BD241" s="43">
        <f t="shared" si="648"/>
        <v>0</v>
      </c>
      <c r="BE241" s="43">
        <f t="shared" si="648"/>
        <v>0</v>
      </c>
      <c r="BF241" s="43">
        <f t="shared" si="648"/>
        <v>0</v>
      </c>
      <c r="BG241" s="43">
        <f t="shared" si="648"/>
        <v>0</v>
      </c>
      <c r="BH241" s="43">
        <f t="shared" si="648"/>
        <v>0</v>
      </c>
      <c r="BI241" s="43">
        <f t="shared" si="648"/>
        <v>0</v>
      </c>
      <c r="BJ241" s="43">
        <f t="shared" si="648"/>
        <v>0</v>
      </c>
      <c r="BK241" s="43">
        <f t="shared" si="648"/>
        <v>0</v>
      </c>
      <c r="BL241" s="43">
        <f t="shared" si="648"/>
        <v>0</v>
      </c>
      <c r="BM241" s="43">
        <f t="shared" si="648"/>
        <v>0</v>
      </c>
      <c r="BN241" s="43">
        <f t="shared" si="648"/>
        <v>0</v>
      </c>
      <c r="BO241" s="43">
        <f t="shared" si="648"/>
        <v>0</v>
      </c>
      <c r="BP241" s="43">
        <f t="shared" si="648"/>
        <v>0</v>
      </c>
      <c r="BQ241" s="43">
        <f t="shared" si="648"/>
        <v>0</v>
      </c>
      <c r="BR241" s="43">
        <f t="shared" si="648"/>
        <v>0</v>
      </c>
      <c r="BS241" s="43">
        <f t="shared" si="648"/>
        <v>0</v>
      </c>
      <c r="BT241" s="43">
        <f t="shared" si="648"/>
        <v>0</v>
      </c>
      <c r="BU241" s="43">
        <f t="shared" si="648"/>
        <v>0</v>
      </c>
      <c r="BV241" s="43">
        <f t="shared" si="648"/>
        <v>0</v>
      </c>
      <c r="BW241" s="43">
        <f t="shared" si="648"/>
        <v>0</v>
      </c>
      <c r="BX241" s="482"/>
      <c r="BY241" t="str">
        <f t="shared" ref="BY241:BY304" si="649">BY13</f>
        <v>Calculator Dependence</v>
      </c>
      <c r="BZ241" s="43">
        <f t="shared" ref="BZ241:CV241" si="650">BZ89*BZ$2</f>
        <v>0</v>
      </c>
      <c r="CA241" s="43">
        <f t="shared" si="650"/>
        <v>0</v>
      </c>
      <c r="CB241" s="43">
        <f t="shared" si="650"/>
        <v>0</v>
      </c>
      <c r="CC241" s="43">
        <f t="shared" si="650"/>
        <v>0</v>
      </c>
      <c r="CD241" s="43">
        <f t="shared" si="650"/>
        <v>0</v>
      </c>
      <c r="CE241" s="43">
        <f t="shared" si="650"/>
        <v>0</v>
      </c>
      <c r="CF241" s="43">
        <f t="shared" si="650"/>
        <v>0</v>
      </c>
      <c r="CG241" s="43">
        <f t="shared" si="650"/>
        <v>0</v>
      </c>
      <c r="CH241" s="43">
        <f t="shared" si="650"/>
        <v>0</v>
      </c>
      <c r="CI241" s="43">
        <f t="shared" si="650"/>
        <v>0</v>
      </c>
      <c r="CJ241" s="43">
        <f t="shared" si="650"/>
        <v>0</v>
      </c>
      <c r="CK241" s="43">
        <f t="shared" si="650"/>
        <v>0</v>
      </c>
      <c r="CL241" s="43">
        <f t="shared" si="650"/>
        <v>0</v>
      </c>
      <c r="CM241" s="43">
        <f t="shared" si="650"/>
        <v>0</v>
      </c>
      <c r="CN241" s="43">
        <f t="shared" si="650"/>
        <v>0</v>
      </c>
      <c r="CO241" s="43">
        <f t="shared" si="650"/>
        <v>0</v>
      </c>
      <c r="CP241" s="43">
        <f t="shared" si="650"/>
        <v>0</v>
      </c>
      <c r="CQ241" s="43">
        <f t="shared" si="650"/>
        <v>0</v>
      </c>
      <c r="CR241" s="43">
        <f t="shared" si="650"/>
        <v>0</v>
      </c>
      <c r="CS241" s="43">
        <f t="shared" si="650"/>
        <v>0</v>
      </c>
      <c r="CT241" s="43">
        <f t="shared" si="650"/>
        <v>0</v>
      </c>
      <c r="CU241" s="43">
        <f t="shared" si="650"/>
        <v>0</v>
      </c>
      <c r="CV241" s="43">
        <f t="shared" si="650"/>
        <v>0</v>
      </c>
      <c r="CW241" s="482"/>
      <c r="CX241" t="str">
        <f t="shared" ref="CX241:CX304" si="651">CX13</f>
        <v>Calculator Dependence</v>
      </c>
      <c r="CY241" s="43">
        <f t="shared" ref="CY241:DU241" si="652">CY89*CY$2</f>
        <v>0</v>
      </c>
      <c r="CZ241" s="43">
        <f t="shared" si="652"/>
        <v>0</v>
      </c>
      <c r="DA241" s="43">
        <f t="shared" si="652"/>
        <v>0</v>
      </c>
      <c r="DB241" s="43">
        <f t="shared" si="652"/>
        <v>0</v>
      </c>
      <c r="DC241" s="43">
        <f t="shared" si="652"/>
        <v>0</v>
      </c>
      <c r="DD241" s="43">
        <f t="shared" si="652"/>
        <v>0</v>
      </c>
      <c r="DE241" s="43">
        <f t="shared" si="652"/>
        <v>0</v>
      </c>
      <c r="DF241" s="43">
        <f t="shared" si="652"/>
        <v>0</v>
      </c>
      <c r="DG241" s="43">
        <f t="shared" si="652"/>
        <v>0</v>
      </c>
      <c r="DH241" s="43">
        <f t="shared" si="652"/>
        <v>0</v>
      </c>
      <c r="DI241" s="43">
        <f t="shared" si="652"/>
        <v>0</v>
      </c>
      <c r="DJ241" s="43">
        <f t="shared" si="652"/>
        <v>0</v>
      </c>
      <c r="DK241" s="43">
        <f t="shared" si="652"/>
        <v>0</v>
      </c>
      <c r="DL241" s="43">
        <f t="shared" si="652"/>
        <v>0</v>
      </c>
      <c r="DM241" s="43">
        <f t="shared" si="652"/>
        <v>0</v>
      </c>
      <c r="DN241" s="43">
        <f t="shared" si="652"/>
        <v>0</v>
      </c>
      <c r="DO241" s="43">
        <f t="shared" si="652"/>
        <v>0</v>
      </c>
      <c r="DP241" s="43">
        <f t="shared" si="652"/>
        <v>0</v>
      </c>
      <c r="DQ241" s="43">
        <f t="shared" si="652"/>
        <v>0</v>
      </c>
      <c r="DR241" s="43">
        <f t="shared" si="652"/>
        <v>0</v>
      </c>
      <c r="DS241" s="43">
        <f t="shared" si="652"/>
        <v>0</v>
      </c>
      <c r="DT241" s="43">
        <f t="shared" si="652"/>
        <v>0</v>
      </c>
      <c r="DU241" s="43">
        <f t="shared" si="652"/>
        <v>0</v>
      </c>
      <c r="DV241" s="482"/>
    </row>
    <row r="242" spans="2:126" x14ac:dyDescent="0.45">
      <c r="B242" s="110" t="s">
        <v>379</v>
      </c>
      <c r="C242" s="88">
        <f>SUM(C124:Y124)</f>
        <v>0</v>
      </c>
      <c r="D242" s="88">
        <f t="shared" si="584"/>
        <v>0</v>
      </c>
      <c r="E242" s="88">
        <f>SUM(C166:Y166)</f>
        <v>0</v>
      </c>
      <c r="F242" s="88" t="str">
        <f>IF(E242&lt;&gt;0,D242&amp;" / "&amp;E242,"")</f>
        <v/>
      </c>
      <c r="G242" s="109" t="str">
        <f>IF(E242&lt;&gt;0,D242/E242,"")</f>
        <v/>
      </c>
      <c r="H242" s="114" t="s">
        <v>259</v>
      </c>
      <c r="AA242" s="111" t="s">
        <v>44</v>
      </c>
      <c r="AB242" s="25">
        <f t="shared" si="630"/>
        <v>0</v>
      </c>
      <c r="AC242" s="25">
        <f t="shared" si="561"/>
        <v>0</v>
      </c>
      <c r="AD242" s="25">
        <f t="shared" si="631"/>
        <v>0</v>
      </c>
      <c r="AE242" s="25" t="str">
        <f t="shared" si="635"/>
        <v/>
      </c>
      <c r="AF242" s="107" t="str">
        <f t="shared" si="636"/>
        <v/>
      </c>
      <c r="AG242" s="115" t="str">
        <f t="shared" si="637"/>
        <v/>
      </c>
      <c r="AZ242" t="str">
        <f t="shared" si="647"/>
        <v>Word Problem</v>
      </c>
      <c r="BA242" s="43">
        <f t="shared" ref="BA242:BW242" si="653">BA90*BA$2</f>
        <v>0</v>
      </c>
      <c r="BB242" s="43">
        <f t="shared" si="653"/>
        <v>0</v>
      </c>
      <c r="BC242" s="43">
        <f t="shared" si="653"/>
        <v>0</v>
      </c>
      <c r="BD242" s="43">
        <f t="shared" si="653"/>
        <v>0</v>
      </c>
      <c r="BE242" s="43">
        <f t="shared" si="653"/>
        <v>0</v>
      </c>
      <c r="BF242" s="43">
        <f t="shared" si="653"/>
        <v>0</v>
      </c>
      <c r="BG242" s="43">
        <f t="shared" si="653"/>
        <v>0</v>
      </c>
      <c r="BH242" s="43">
        <f t="shared" si="653"/>
        <v>0</v>
      </c>
      <c r="BI242" s="43">
        <f t="shared" si="653"/>
        <v>0</v>
      </c>
      <c r="BJ242" s="43">
        <f t="shared" si="653"/>
        <v>0</v>
      </c>
      <c r="BK242" s="43">
        <f t="shared" si="653"/>
        <v>0</v>
      </c>
      <c r="BL242" s="43">
        <f t="shared" si="653"/>
        <v>0</v>
      </c>
      <c r="BM242" s="43">
        <f t="shared" si="653"/>
        <v>0</v>
      </c>
      <c r="BN242" s="43">
        <f t="shared" si="653"/>
        <v>0</v>
      </c>
      <c r="BO242" s="43">
        <f t="shared" si="653"/>
        <v>0</v>
      </c>
      <c r="BP242" s="43">
        <f t="shared" si="653"/>
        <v>0</v>
      </c>
      <c r="BQ242" s="43">
        <f t="shared" si="653"/>
        <v>0</v>
      </c>
      <c r="BR242" s="43">
        <f t="shared" si="653"/>
        <v>0</v>
      </c>
      <c r="BS242" s="43">
        <f t="shared" si="653"/>
        <v>0</v>
      </c>
      <c r="BT242" s="43">
        <f t="shared" si="653"/>
        <v>0</v>
      </c>
      <c r="BU242" s="43">
        <f t="shared" si="653"/>
        <v>0</v>
      </c>
      <c r="BV242" s="43">
        <f t="shared" si="653"/>
        <v>0</v>
      </c>
      <c r="BW242" s="43">
        <f t="shared" si="653"/>
        <v>0</v>
      </c>
      <c r="BX242" s="482"/>
      <c r="BY242" t="str">
        <f t="shared" si="649"/>
        <v>Word Problem</v>
      </c>
      <c r="BZ242" s="43">
        <f t="shared" ref="BZ242:CV242" si="654">BZ90*BZ$2</f>
        <v>0</v>
      </c>
      <c r="CA242" s="43">
        <f t="shared" si="654"/>
        <v>0</v>
      </c>
      <c r="CB242" s="43">
        <f t="shared" si="654"/>
        <v>0</v>
      </c>
      <c r="CC242" s="43">
        <f t="shared" si="654"/>
        <v>0</v>
      </c>
      <c r="CD242" s="43">
        <f t="shared" si="654"/>
        <v>0</v>
      </c>
      <c r="CE242" s="43">
        <f t="shared" si="654"/>
        <v>0</v>
      </c>
      <c r="CF242" s="43">
        <f t="shared" si="654"/>
        <v>0</v>
      </c>
      <c r="CG242" s="43">
        <f t="shared" si="654"/>
        <v>0</v>
      </c>
      <c r="CH242" s="43">
        <f t="shared" si="654"/>
        <v>0</v>
      </c>
      <c r="CI242" s="43">
        <f t="shared" si="654"/>
        <v>0</v>
      </c>
      <c r="CJ242" s="43">
        <f t="shared" si="654"/>
        <v>0</v>
      </c>
      <c r="CK242" s="43">
        <f t="shared" si="654"/>
        <v>0</v>
      </c>
      <c r="CL242" s="43">
        <f t="shared" si="654"/>
        <v>0</v>
      </c>
      <c r="CM242" s="43">
        <f t="shared" si="654"/>
        <v>0</v>
      </c>
      <c r="CN242" s="43">
        <f t="shared" si="654"/>
        <v>0</v>
      </c>
      <c r="CO242" s="43">
        <f t="shared" si="654"/>
        <v>0</v>
      </c>
      <c r="CP242" s="43">
        <f t="shared" si="654"/>
        <v>0</v>
      </c>
      <c r="CQ242" s="43">
        <f t="shared" si="654"/>
        <v>0</v>
      </c>
      <c r="CR242" s="43">
        <f t="shared" si="654"/>
        <v>0</v>
      </c>
      <c r="CS242" s="43">
        <f t="shared" si="654"/>
        <v>0</v>
      </c>
      <c r="CT242" s="43">
        <f t="shared" si="654"/>
        <v>0</v>
      </c>
      <c r="CU242" s="43">
        <f t="shared" si="654"/>
        <v>0</v>
      </c>
      <c r="CV242" s="43">
        <f t="shared" si="654"/>
        <v>0</v>
      </c>
      <c r="CW242" s="482"/>
      <c r="CX242" t="str">
        <f t="shared" si="651"/>
        <v>Word Problem</v>
      </c>
      <c r="CY242" s="43">
        <f t="shared" ref="CY242:DU242" si="655">CY90*CY$2</f>
        <v>0</v>
      </c>
      <c r="CZ242" s="43">
        <f t="shared" si="655"/>
        <v>0</v>
      </c>
      <c r="DA242" s="43">
        <f t="shared" si="655"/>
        <v>0</v>
      </c>
      <c r="DB242" s="43">
        <f t="shared" si="655"/>
        <v>0</v>
      </c>
      <c r="DC242" s="43">
        <f t="shared" si="655"/>
        <v>0</v>
      </c>
      <c r="DD242" s="43">
        <f t="shared" si="655"/>
        <v>0</v>
      </c>
      <c r="DE242" s="43">
        <f t="shared" si="655"/>
        <v>0</v>
      </c>
      <c r="DF242" s="43">
        <f t="shared" si="655"/>
        <v>0</v>
      </c>
      <c r="DG242" s="43">
        <f t="shared" si="655"/>
        <v>0</v>
      </c>
      <c r="DH242" s="43">
        <f t="shared" si="655"/>
        <v>0</v>
      </c>
      <c r="DI242" s="43">
        <f t="shared" si="655"/>
        <v>0</v>
      </c>
      <c r="DJ242" s="43">
        <f t="shared" si="655"/>
        <v>0</v>
      </c>
      <c r="DK242" s="43">
        <f t="shared" si="655"/>
        <v>0</v>
      </c>
      <c r="DL242" s="43">
        <f t="shared" si="655"/>
        <v>0</v>
      </c>
      <c r="DM242" s="43">
        <f t="shared" si="655"/>
        <v>0</v>
      </c>
      <c r="DN242" s="43">
        <f t="shared" si="655"/>
        <v>0</v>
      </c>
      <c r="DO242" s="43">
        <f t="shared" si="655"/>
        <v>0</v>
      </c>
      <c r="DP242" s="43">
        <f t="shared" si="655"/>
        <v>0</v>
      </c>
      <c r="DQ242" s="43">
        <f t="shared" si="655"/>
        <v>0</v>
      </c>
      <c r="DR242" s="43">
        <f t="shared" si="655"/>
        <v>0</v>
      </c>
      <c r="DS242" s="43">
        <f t="shared" si="655"/>
        <v>0</v>
      </c>
      <c r="DT242" s="43">
        <f t="shared" si="655"/>
        <v>0</v>
      </c>
      <c r="DU242" s="43">
        <f t="shared" si="655"/>
        <v>0</v>
      </c>
      <c r="DV242" s="482"/>
    </row>
    <row r="243" spans="2:126" x14ac:dyDescent="0.45">
      <c r="B243" s="111" t="s">
        <v>380</v>
      </c>
      <c r="C243" s="25">
        <f>SUM(C125:Y125)</f>
        <v>0</v>
      </c>
      <c r="D243" s="25">
        <f t="shared" si="584"/>
        <v>0</v>
      </c>
      <c r="E243" s="25">
        <f>SUM(C167:Y167)</f>
        <v>0</v>
      </c>
      <c r="F243" s="25" t="str">
        <f>IF(E243&lt;&gt;0,D243&amp;" / "&amp;E243,"")</f>
        <v/>
      </c>
      <c r="G243" s="108" t="str">
        <f>IF(E243&lt;&gt;0,D243/E243,"")</f>
        <v/>
      </c>
      <c r="H243" s="115" t="str">
        <f>IF(IF(SUM(C$2:Y$2)=1,INDEX(C209:Y209,MATCH(1,C$2:Y$2,0)),"-")&lt;&gt;0,IF(SUM(C$2:Y$2)=1,INDEX(C209:Y209,MATCH(1,C$2:Y$2,0)),"-"),"")</f>
        <v/>
      </c>
      <c r="AA243" s="111" t="s">
        <v>412</v>
      </c>
      <c r="AB243" s="25">
        <f t="shared" si="630"/>
        <v>0</v>
      </c>
      <c r="AC243" s="25">
        <f t="shared" si="561"/>
        <v>0</v>
      </c>
      <c r="AD243" s="25">
        <f t="shared" si="631"/>
        <v>0</v>
      </c>
      <c r="AE243" s="25" t="str">
        <f t="shared" si="635"/>
        <v/>
      </c>
      <c r="AF243" s="107" t="str">
        <f t="shared" si="636"/>
        <v/>
      </c>
      <c r="AG243" s="115" t="str">
        <f t="shared" si="637"/>
        <v/>
      </c>
      <c r="AZ243" t="str">
        <f t="shared" si="647"/>
        <v>All Variables</v>
      </c>
      <c r="BA243" s="43">
        <f t="shared" ref="BA243:BW243" si="656">BA91*BA$2</f>
        <v>0</v>
      </c>
      <c r="BB243" s="43">
        <f t="shared" si="656"/>
        <v>0</v>
      </c>
      <c r="BC243" s="43">
        <f t="shared" si="656"/>
        <v>0</v>
      </c>
      <c r="BD243" s="43">
        <f t="shared" si="656"/>
        <v>0</v>
      </c>
      <c r="BE243" s="43">
        <f t="shared" si="656"/>
        <v>0</v>
      </c>
      <c r="BF243" s="43">
        <f t="shared" si="656"/>
        <v>0</v>
      </c>
      <c r="BG243" s="43">
        <f t="shared" si="656"/>
        <v>0</v>
      </c>
      <c r="BH243" s="43">
        <f t="shared" si="656"/>
        <v>0</v>
      </c>
      <c r="BI243" s="43">
        <f t="shared" si="656"/>
        <v>0</v>
      </c>
      <c r="BJ243" s="43">
        <f t="shared" si="656"/>
        <v>0</v>
      </c>
      <c r="BK243" s="43">
        <f t="shared" si="656"/>
        <v>0</v>
      </c>
      <c r="BL243" s="43">
        <f t="shared" si="656"/>
        <v>0</v>
      </c>
      <c r="BM243" s="43">
        <f t="shared" si="656"/>
        <v>0</v>
      </c>
      <c r="BN243" s="43">
        <f t="shared" si="656"/>
        <v>0</v>
      </c>
      <c r="BO243" s="43">
        <f t="shared" si="656"/>
        <v>0</v>
      </c>
      <c r="BP243" s="43">
        <f t="shared" si="656"/>
        <v>0</v>
      </c>
      <c r="BQ243" s="43">
        <f t="shared" si="656"/>
        <v>0</v>
      </c>
      <c r="BR243" s="43">
        <f t="shared" si="656"/>
        <v>0</v>
      </c>
      <c r="BS243" s="43">
        <f t="shared" si="656"/>
        <v>0</v>
      </c>
      <c r="BT243" s="43">
        <f t="shared" si="656"/>
        <v>0</v>
      </c>
      <c r="BU243" s="43">
        <f t="shared" si="656"/>
        <v>0</v>
      </c>
      <c r="BV243" s="43">
        <f t="shared" si="656"/>
        <v>0</v>
      </c>
      <c r="BW243" s="43">
        <f t="shared" si="656"/>
        <v>0</v>
      </c>
      <c r="BX243" s="482"/>
      <c r="BY243" t="str">
        <f t="shared" si="649"/>
        <v>All Variables</v>
      </c>
      <c r="BZ243" s="43">
        <f t="shared" ref="BZ243:CV243" si="657">BZ91*BZ$2</f>
        <v>0</v>
      </c>
      <c r="CA243" s="43">
        <f t="shared" si="657"/>
        <v>0</v>
      </c>
      <c r="CB243" s="43">
        <f t="shared" si="657"/>
        <v>0</v>
      </c>
      <c r="CC243" s="43">
        <f t="shared" si="657"/>
        <v>0</v>
      </c>
      <c r="CD243" s="43">
        <f t="shared" si="657"/>
        <v>0</v>
      </c>
      <c r="CE243" s="43">
        <f t="shared" si="657"/>
        <v>0</v>
      </c>
      <c r="CF243" s="43">
        <f t="shared" si="657"/>
        <v>0</v>
      </c>
      <c r="CG243" s="43">
        <f t="shared" si="657"/>
        <v>0</v>
      </c>
      <c r="CH243" s="43">
        <f t="shared" si="657"/>
        <v>0</v>
      </c>
      <c r="CI243" s="43">
        <f t="shared" si="657"/>
        <v>0</v>
      </c>
      <c r="CJ243" s="43">
        <f t="shared" si="657"/>
        <v>0</v>
      </c>
      <c r="CK243" s="43">
        <f t="shared" si="657"/>
        <v>0</v>
      </c>
      <c r="CL243" s="43">
        <f t="shared" si="657"/>
        <v>0</v>
      </c>
      <c r="CM243" s="43">
        <f t="shared" si="657"/>
        <v>0</v>
      </c>
      <c r="CN243" s="43">
        <f t="shared" si="657"/>
        <v>0</v>
      </c>
      <c r="CO243" s="43">
        <f t="shared" si="657"/>
        <v>0</v>
      </c>
      <c r="CP243" s="43">
        <f t="shared" si="657"/>
        <v>0</v>
      </c>
      <c r="CQ243" s="43">
        <f t="shared" si="657"/>
        <v>0</v>
      </c>
      <c r="CR243" s="43">
        <f t="shared" si="657"/>
        <v>0</v>
      </c>
      <c r="CS243" s="43">
        <f t="shared" si="657"/>
        <v>0</v>
      </c>
      <c r="CT243" s="43">
        <f t="shared" si="657"/>
        <v>0</v>
      </c>
      <c r="CU243" s="43">
        <f t="shared" si="657"/>
        <v>0</v>
      </c>
      <c r="CV243" s="43">
        <f t="shared" si="657"/>
        <v>0</v>
      </c>
      <c r="CW243" s="482"/>
      <c r="CX243" t="str">
        <f t="shared" si="651"/>
        <v>All Variables</v>
      </c>
      <c r="CY243" s="43">
        <f t="shared" ref="CY243:DU243" si="658">CY91*CY$2</f>
        <v>0</v>
      </c>
      <c r="CZ243" s="43">
        <f t="shared" si="658"/>
        <v>0</v>
      </c>
      <c r="DA243" s="43">
        <f t="shared" si="658"/>
        <v>0</v>
      </c>
      <c r="DB243" s="43">
        <f t="shared" si="658"/>
        <v>0</v>
      </c>
      <c r="DC243" s="43">
        <f t="shared" si="658"/>
        <v>0</v>
      </c>
      <c r="DD243" s="43">
        <f t="shared" si="658"/>
        <v>0</v>
      </c>
      <c r="DE243" s="43">
        <f t="shared" si="658"/>
        <v>0</v>
      </c>
      <c r="DF243" s="43">
        <f t="shared" si="658"/>
        <v>0</v>
      </c>
      <c r="DG243" s="43">
        <f t="shared" si="658"/>
        <v>0</v>
      </c>
      <c r="DH243" s="43">
        <f t="shared" si="658"/>
        <v>0</v>
      </c>
      <c r="DI243" s="43">
        <f t="shared" si="658"/>
        <v>0</v>
      </c>
      <c r="DJ243" s="43">
        <f t="shared" si="658"/>
        <v>0</v>
      </c>
      <c r="DK243" s="43">
        <f t="shared" si="658"/>
        <v>0</v>
      </c>
      <c r="DL243" s="43">
        <f t="shared" si="658"/>
        <v>0</v>
      </c>
      <c r="DM243" s="43">
        <f t="shared" si="658"/>
        <v>0</v>
      </c>
      <c r="DN243" s="43">
        <f t="shared" si="658"/>
        <v>0</v>
      </c>
      <c r="DO243" s="43">
        <f t="shared" si="658"/>
        <v>0</v>
      </c>
      <c r="DP243" s="43">
        <f t="shared" si="658"/>
        <v>0</v>
      </c>
      <c r="DQ243" s="43">
        <f t="shared" si="658"/>
        <v>0</v>
      </c>
      <c r="DR243" s="43">
        <f t="shared" si="658"/>
        <v>0</v>
      </c>
      <c r="DS243" s="43">
        <f t="shared" si="658"/>
        <v>0</v>
      </c>
      <c r="DT243" s="43">
        <f t="shared" si="658"/>
        <v>0</v>
      </c>
      <c r="DU243" s="43">
        <f t="shared" si="658"/>
        <v>0</v>
      </c>
      <c r="DV243" s="482"/>
    </row>
    <row r="244" spans="2:126" x14ac:dyDescent="0.45">
      <c r="B244" s="111" t="s">
        <v>381</v>
      </c>
      <c r="C244" s="25">
        <f>SUM(C126:Y126)</f>
        <v>0</v>
      </c>
      <c r="D244" s="25">
        <f t="shared" si="584"/>
        <v>0</v>
      </c>
      <c r="E244" s="25">
        <f>SUM(C168:Y168)</f>
        <v>0</v>
      </c>
      <c r="F244" s="25" t="str">
        <f>IF(E244&lt;&gt;0,D244&amp;" / "&amp;E244,"")</f>
        <v/>
      </c>
      <c r="G244" s="108" t="str">
        <f>IF(E244&lt;&gt;0,D244/E244,"")</f>
        <v/>
      </c>
      <c r="H244" s="115" t="str">
        <f>IF(IF(SUM(C$2:Y$2)=1,INDEX(C210:Y210,MATCH(1,C$2:Y$2,0)),"-")&lt;&gt;0,IF(SUM(C$2:Y$2)=1,INDEX(C210:Y210,MATCH(1,C$2:Y$2,0)),"-"),"")</f>
        <v/>
      </c>
      <c r="AA244" s="111" t="s">
        <v>39</v>
      </c>
      <c r="AB244" s="25">
        <f t="shared" si="630"/>
        <v>0</v>
      </c>
      <c r="AC244" s="25">
        <f t="shared" si="561"/>
        <v>0</v>
      </c>
      <c r="AD244" s="25">
        <f t="shared" si="631"/>
        <v>0</v>
      </c>
      <c r="AE244" s="25" t="str">
        <f t="shared" si="635"/>
        <v/>
      </c>
      <c r="AF244" s="107" t="str">
        <f t="shared" si="636"/>
        <v/>
      </c>
      <c r="AG244" s="115" t="str">
        <f t="shared" si="637"/>
        <v/>
      </c>
      <c r="AZ244" t="str">
        <f t="shared" si="647"/>
        <v>Chain of Questions</v>
      </c>
      <c r="BA244" s="43">
        <f t="shared" ref="BA244:BW244" si="659">BA92*BA$2</f>
        <v>0</v>
      </c>
      <c r="BB244" s="43">
        <f t="shared" si="659"/>
        <v>0</v>
      </c>
      <c r="BC244" s="43">
        <f t="shared" si="659"/>
        <v>0</v>
      </c>
      <c r="BD244" s="43">
        <f t="shared" si="659"/>
        <v>0</v>
      </c>
      <c r="BE244" s="43">
        <f t="shared" si="659"/>
        <v>0</v>
      </c>
      <c r="BF244" s="43">
        <f t="shared" si="659"/>
        <v>0</v>
      </c>
      <c r="BG244" s="43">
        <f t="shared" si="659"/>
        <v>0</v>
      </c>
      <c r="BH244" s="43">
        <f t="shared" si="659"/>
        <v>0</v>
      </c>
      <c r="BI244" s="43">
        <f t="shared" si="659"/>
        <v>0</v>
      </c>
      <c r="BJ244" s="43">
        <f t="shared" si="659"/>
        <v>0</v>
      </c>
      <c r="BK244" s="43">
        <f t="shared" si="659"/>
        <v>0</v>
      </c>
      <c r="BL244" s="43">
        <f t="shared" si="659"/>
        <v>0</v>
      </c>
      <c r="BM244" s="43">
        <f t="shared" si="659"/>
        <v>0</v>
      </c>
      <c r="BN244" s="43">
        <f t="shared" si="659"/>
        <v>0</v>
      </c>
      <c r="BO244" s="43">
        <f t="shared" si="659"/>
        <v>0</v>
      </c>
      <c r="BP244" s="43">
        <f t="shared" si="659"/>
        <v>0</v>
      </c>
      <c r="BQ244" s="43">
        <f t="shared" si="659"/>
        <v>0</v>
      </c>
      <c r="BR244" s="43">
        <f t="shared" si="659"/>
        <v>0</v>
      </c>
      <c r="BS244" s="43">
        <f t="shared" si="659"/>
        <v>0</v>
      </c>
      <c r="BT244" s="43">
        <f t="shared" si="659"/>
        <v>0</v>
      </c>
      <c r="BU244" s="43">
        <f t="shared" si="659"/>
        <v>0</v>
      </c>
      <c r="BV244" s="43">
        <f t="shared" si="659"/>
        <v>0</v>
      </c>
      <c r="BW244" s="43">
        <f t="shared" si="659"/>
        <v>0</v>
      </c>
      <c r="BX244" s="482"/>
      <c r="BY244" t="str">
        <f t="shared" si="649"/>
        <v>Chain of Questions</v>
      </c>
      <c r="BZ244" s="43">
        <f t="shared" ref="BZ244:CV244" si="660">BZ92*BZ$2</f>
        <v>0</v>
      </c>
      <c r="CA244" s="43">
        <f t="shared" si="660"/>
        <v>0</v>
      </c>
      <c r="CB244" s="43">
        <f t="shared" si="660"/>
        <v>0</v>
      </c>
      <c r="CC244" s="43">
        <f t="shared" si="660"/>
        <v>0</v>
      </c>
      <c r="CD244" s="43">
        <f t="shared" si="660"/>
        <v>0</v>
      </c>
      <c r="CE244" s="43">
        <f t="shared" si="660"/>
        <v>0</v>
      </c>
      <c r="CF244" s="43">
        <f t="shared" si="660"/>
        <v>0</v>
      </c>
      <c r="CG244" s="43">
        <f t="shared" si="660"/>
        <v>0</v>
      </c>
      <c r="CH244" s="43">
        <f t="shared" si="660"/>
        <v>0</v>
      </c>
      <c r="CI244" s="43">
        <f t="shared" si="660"/>
        <v>0</v>
      </c>
      <c r="CJ244" s="43">
        <f t="shared" si="660"/>
        <v>0</v>
      </c>
      <c r="CK244" s="43">
        <f t="shared" si="660"/>
        <v>0</v>
      </c>
      <c r="CL244" s="43">
        <f t="shared" si="660"/>
        <v>0</v>
      </c>
      <c r="CM244" s="43">
        <f t="shared" si="660"/>
        <v>0</v>
      </c>
      <c r="CN244" s="43">
        <f t="shared" si="660"/>
        <v>0</v>
      </c>
      <c r="CO244" s="43">
        <f t="shared" si="660"/>
        <v>0</v>
      </c>
      <c r="CP244" s="43">
        <f t="shared" si="660"/>
        <v>0</v>
      </c>
      <c r="CQ244" s="43">
        <f t="shared" si="660"/>
        <v>0</v>
      </c>
      <c r="CR244" s="43">
        <f t="shared" si="660"/>
        <v>0</v>
      </c>
      <c r="CS244" s="43">
        <f t="shared" si="660"/>
        <v>0</v>
      </c>
      <c r="CT244" s="43">
        <f t="shared" si="660"/>
        <v>0</v>
      </c>
      <c r="CU244" s="43">
        <f t="shared" si="660"/>
        <v>0</v>
      </c>
      <c r="CV244" s="43">
        <f t="shared" si="660"/>
        <v>0</v>
      </c>
      <c r="CW244" s="482"/>
      <c r="CX244" t="str">
        <f t="shared" si="651"/>
        <v>Chain of Questions</v>
      </c>
      <c r="CY244" s="43">
        <f t="shared" ref="CY244:DU244" si="661">CY92*CY$2</f>
        <v>0</v>
      </c>
      <c r="CZ244" s="43">
        <f t="shared" si="661"/>
        <v>0</v>
      </c>
      <c r="DA244" s="43">
        <f t="shared" si="661"/>
        <v>0</v>
      </c>
      <c r="DB244" s="43">
        <f t="shared" si="661"/>
        <v>0</v>
      </c>
      <c r="DC244" s="43">
        <f t="shared" si="661"/>
        <v>0</v>
      </c>
      <c r="DD244" s="43">
        <f t="shared" si="661"/>
        <v>0</v>
      </c>
      <c r="DE244" s="43">
        <f t="shared" si="661"/>
        <v>0</v>
      </c>
      <c r="DF244" s="43">
        <f t="shared" si="661"/>
        <v>0</v>
      </c>
      <c r="DG244" s="43">
        <f t="shared" si="661"/>
        <v>0</v>
      </c>
      <c r="DH244" s="43">
        <f t="shared" si="661"/>
        <v>0</v>
      </c>
      <c r="DI244" s="43">
        <f t="shared" si="661"/>
        <v>0</v>
      </c>
      <c r="DJ244" s="43">
        <f t="shared" si="661"/>
        <v>0</v>
      </c>
      <c r="DK244" s="43">
        <f t="shared" si="661"/>
        <v>0</v>
      </c>
      <c r="DL244" s="43">
        <f t="shared" si="661"/>
        <v>0</v>
      </c>
      <c r="DM244" s="43">
        <f t="shared" si="661"/>
        <v>0</v>
      </c>
      <c r="DN244" s="43">
        <f t="shared" si="661"/>
        <v>0</v>
      </c>
      <c r="DO244" s="43">
        <f t="shared" si="661"/>
        <v>0</v>
      </c>
      <c r="DP244" s="43">
        <f t="shared" si="661"/>
        <v>0</v>
      </c>
      <c r="DQ244" s="43">
        <f t="shared" si="661"/>
        <v>0</v>
      </c>
      <c r="DR244" s="43">
        <f t="shared" si="661"/>
        <v>0</v>
      </c>
      <c r="DS244" s="43">
        <f t="shared" si="661"/>
        <v>0</v>
      </c>
      <c r="DT244" s="43">
        <f t="shared" si="661"/>
        <v>0</v>
      </c>
      <c r="DU244" s="43">
        <f t="shared" si="661"/>
        <v>0</v>
      </c>
      <c r="DV244" s="482"/>
    </row>
    <row r="245" spans="2:126" x14ac:dyDescent="0.45">
      <c r="B245" s="111" t="s">
        <v>382</v>
      </c>
      <c r="C245" s="25">
        <f>SUM(C127:Y127)</f>
        <v>0</v>
      </c>
      <c r="D245" s="25">
        <f t="shared" si="584"/>
        <v>0</v>
      </c>
      <c r="E245" s="25">
        <f>SUM(C169:Y169)</f>
        <v>0</v>
      </c>
      <c r="F245" s="25" t="str">
        <f>IF(E245&lt;&gt;0,D245&amp;" / "&amp;E245,"")</f>
        <v/>
      </c>
      <c r="G245" s="108" t="str">
        <f>IF(E245&lt;&gt;0,D245/E245,"")</f>
        <v/>
      </c>
      <c r="H245" s="115" t="str">
        <f>IF(IF(SUM(C$2:Y$2)=1,INDEX(C211:Y211,MATCH(1,C$2:Y$2,0)),"-")&lt;&gt;0,IF(SUM(C$2:Y$2)=1,INDEX(C211:Y211,MATCH(1,C$2:Y$2,0)),"-"),"")</f>
        <v/>
      </c>
      <c r="AA245" s="111" t="s">
        <v>41</v>
      </c>
      <c r="AB245" s="25">
        <f t="shared" si="630"/>
        <v>0</v>
      </c>
      <c r="AC245" s="25">
        <f t="shared" si="561"/>
        <v>0</v>
      </c>
      <c r="AD245" s="25">
        <f t="shared" si="631"/>
        <v>0</v>
      </c>
      <c r="AE245" s="25" t="str">
        <f t="shared" si="635"/>
        <v/>
      </c>
      <c r="AF245" s="107" t="str">
        <f t="shared" si="636"/>
        <v/>
      </c>
      <c r="AG245" s="115" t="str">
        <f t="shared" si="637"/>
        <v/>
      </c>
      <c r="AZ245" t="str">
        <f t="shared" si="647"/>
        <v>Foundational Knowledge</v>
      </c>
      <c r="BA245" s="43">
        <f t="shared" ref="BA245:BW245" si="662">BA93*BA$2</f>
        <v>0</v>
      </c>
      <c r="BB245" s="43">
        <f t="shared" si="662"/>
        <v>0</v>
      </c>
      <c r="BC245" s="43">
        <f t="shared" si="662"/>
        <v>0</v>
      </c>
      <c r="BD245" s="43">
        <f t="shared" si="662"/>
        <v>0</v>
      </c>
      <c r="BE245" s="43">
        <f t="shared" si="662"/>
        <v>0</v>
      </c>
      <c r="BF245" s="43">
        <f t="shared" si="662"/>
        <v>0</v>
      </c>
      <c r="BG245" s="43">
        <f t="shared" si="662"/>
        <v>0</v>
      </c>
      <c r="BH245" s="43">
        <f t="shared" si="662"/>
        <v>0</v>
      </c>
      <c r="BI245" s="43">
        <f t="shared" si="662"/>
        <v>0</v>
      </c>
      <c r="BJ245" s="43">
        <f t="shared" si="662"/>
        <v>0</v>
      </c>
      <c r="BK245" s="43">
        <f t="shared" si="662"/>
        <v>0</v>
      </c>
      <c r="BL245" s="43">
        <f t="shared" si="662"/>
        <v>0</v>
      </c>
      <c r="BM245" s="43">
        <f t="shared" si="662"/>
        <v>0</v>
      </c>
      <c r="BN245" s="43">
        <f t="shared" si="662"/>
        <v>0</v>
      </c>
      <c r="BO245" s="43">
        <f t="shared" si="662"/>
        <v>0</v>
      </c>
      <c r="BP245" s="43">
        <f t="shared" si="662"/>
        <v>0</v>
      </c>
      <c r="BQ245" s="43">
        <f t="shared" si="662"/>
        <v>0</v>
      </c>
      <c r="BR245" s="43">
        <f t="shared" si="662"/>
        <v>0</v>
      </c>
      <c r="BS245" s="43">
        <f t="shared" si="662"/>
        <v>0</v>
      </c>
      <c r="BT245" s="43">
        <f t="shared" si="662"/>
        <v>0</v>
      </c>
      <c r="BU245" s="43">
        <f t="shared" si="662"/>
        <v>0</v>
      </c>
      <c r="BV245" s="43">
        <f t="shared" si="662"/>
        <v>0</v>
      </c>
      <c r="BW245" s="43">
        <f t="shared" si="662"/>
        <v>0</v>
      </c>
      <c r="BX245" s="482"/>
      <c r="BY245" t="str">
        <f t="shared" si="649"/>
        <v>Foundational Knowledge</v>
      </c>
      <c r="BZ245" s="43">
        <f t="shared" ref="BZ245:CV245" si="663">BZ93*BZ$2</f>
        <v>0</v>
      </c>
      <c r="CA245" s="43">
        <f t="shared" si="663"/>
        <v>0</v>
      </c>
      <c r="CB245" s="43">
        <f t="shared" si="663"/>
        <v>0</v>
      </c>
      <c r="CC245" s="43">
        <f t="shared" si="663"/>
        <v>0</v>
      </c>
      <c r="CD245" s="43">
        <f t="shared" si="663"/>
        <v>0</v>
      </c>
      <c r="CE245" s="43">
        <f t="shared" si="663"/>
        <v>0</v>
      </c>
      <c r="CF245" s="43">
        <f t="shared" si="663"/>
        <v>0</v>
      </c>
      <c r="CG245" s="43">
        <f t="shared" si="663"/>
        <v>0</v>
      </c>
      <c r="CH245" s="43">
        <f t="shared" si="663"/>
        <v>0</v>
      </c>
      <c r="CI245" s="43">
        <f t="shared" si="663"/>
        <v>0</v>
      </c>
      <c r="CJ245" s="43">
        <f t="shared" si="663"/>
        <v>0</v>
      </c>
      <c r="CK245" s="43">
        <f t="shared" si="663"/>
        <v>0</v>
      </c>
      <c r="CL245" s="43">
        <f t="shared" si="663"/>
        <v>0</v>
      </c>
      <c r="CM245" s="43">
        <f t="shared" si="663"/>
        <v>0</v>
      </c>
      <c r="CN245" s="43">
        <f t="shared" si="663"/>
        <v>0</v>
      </c>
      <c r="CO245" s="43">
        <f t="shared" si="663"/>
        <v>0</v>
      </c>
      <c r="CP245" s="43">
        <f t="shared" si="663"/>
        <v>0</v>
      </c>
      <c r="CQ245" s="43">
        <f t="shared" si="663"/>
        <v>0</v>
      </c>
      <c r="CR245" s="43">
        <f t="shared" si="663"/>
        <v>0</v>
      </c>
      <c r="CS245" s="43">
        <f t="shared" si="663"/>
        <v>0</v>
      </c>
      <c r="CT245" s="43">
        <f t="shared" si="663"/>
        <v>0</v>
      </c>
      <c r="CU245" s="43">
        <f t="shared" si="663"/>
        <v>0</v>
      </c>
      <c r="CV245" s="43">
        <f t="shared" si="663"/>
        <v>0</v>
      </c>
      <c r="CW245" s="482"/>
      <c r="CX245" t="str">
        <f t="shared" si="651"/>
        <v>Foundational Knowledge</v>
      </c>
      <c r="CY245" s="43">
        <f t="shared" ref="CY245:DU245" si="664">CY93*CY$2</f>
        <v>0</v>
      </c>
      <c r="CZ245" s="43">
        <f t="shared" si="664"/>
        <v>0</v>
      </c>
      <c r="DA245" s="43">
        <f t="shared" si="664"/>
        <v>0</v>
      </c>
      <c r="DB245" s="43">
        <f t="shared" si="664"/>
        <v>0</v>
      </c>
      <c r="DC245" s="43">
        <f t="shared" si="664"/>
        <v>0</v>
      </c>
      <c r="DD245" s="43">
        <f t="shared" si="664"/>
        <v>0</v>
      </c>
      <c r="DE245" s="43">
        <f t="shared" si="664"/>
        <v>0</v>
      </c>
      <c r="DF245" s="43">
        <f t="shared" si="664"/>
        <v>0</v>
      </c>
      <c r="DG245" s="43">
        <f t="shared" si="664"/>
        <v>0</v>
      </c>
      <c r="DH245" s="43">
        <f t="shared" si="664"/>
        <v>0</v>
      </c>
      <c r="DI245" s="43">
        <f t="shared" si="664"/>
        <v>0</v>
      </c>
      <c r="DJ245" s="43">
        <f t="shared" si="664"/>
        <v>0</v>
      </c>
      <c r="DK245" s="43">
        <f t="shared" si="664"/>
        <v>0</v>
      </c>
      <c r="DL245" s="43">
        <f t="shared" si="664"/>
        <v>0</v>
      </c>
      <c r="DM245" s="43">
        <f t="shared" si="664"/>
        <v>0</v>
      </c>
      <c r="DN245" s="43">
        <f t="shared" si="664"/>
        <v>0</v>
      </c>
      <c r="DO245" s="43">
        <f t="shared" si="664"/>
        <v>0</v>
      </c>
      <c r="DP245" s="43">
        <f t="shared" si="664"/>
        <v>0</v>
      </c>
      <c r="DQ245" s="43">
        <f t="shared" si="664"/>
        <v>0</v>
      </c>
      <c r="DR245" s="43">
        <f t="shared" si="664"/>
        <v>0</v>
      </c>
      <c r="DS245" s="43">
        <f t="shared" si="664"/>
        <v>0</v>
      </c>
      <c r="DT245" s="43">
        <f t="shared" si="664"/>
        <v>0</v>
      </c>
      <c r="DU245" s="43">
        <f t="shared" si="664"/>
        <v>0</v>
      </c>
      <c r="DV245" s="482"/>
    </row>
    <row r="246" spans="2:126" x14ac:dyDescent="0.45">
      <c r="B246" s="111"/>
      <c r="C246" s="25"/>
      <c r="D246" s="25"/>
      <c r="E246" s="25"/>
      <c r="F246" s="25"/>
      <c r="G246" s="108"/>
      <c r="H246" s="115"/>
      <c r="AA246" s="111" t="s">
        <v>253</v>
      </c>
      <c r="AB246" s="25">
        <f t="shared" si="630"/>
        <v>0</v>
      </c>
      <c r="AC246" s="25">
        <f t="shared" si="561"/>
        <v>0</v>
      </c>
      <c r="AD246" s="25">
        <f t="shared" si="631"/>
        <v>0</v>
      </c>
      <c r="AE246" s="25" t="str">
        <f t="shared" si="635"/>
        <v/>
      </c>
      <c r="AF246" s="107" t="str">
        <f t="shared" si="636"/>
        <v/>
      </c>
      <c r="AG246" s="115" t="str">
        <f t="shared" si="637"/>
        <v/>
      </c>
      <c r="AZ246" t="str">
        <f t="shared" si="647"/>
        <v>Must be True</v>
      </c>
      <c r="BA246" s="43">
        <f t="shared" ref="BA246:BW246" si="665">BA94*BA$2</f>
        <v>0</v>
      </c>
      <c r="BB246" s="43">
        <f t="shared" si="665"/>
        <v>0</v>
      </c>
      <c r="BC246" s="43">
        <f t="shared" si="665"/>
        <v>0</v>
      </c>
      <c r="BD246" s="43">
        <f t="shared" si="665"/>
        <v>0</v>
      </c>
      <c r="BE246" s="43">
        <f t="shared" si="665"/>
        <v>0</v>
      </c>
      <c r="BF246" s="43">
        <f t="shared" si="665"/>
        <v>0</v>
      </c>
      <c r="BG246" s="43">
        <f t="shared" si="665"/>
        <v>0</v>
      </c>
      <c r="BH246" s="43">
        <f t="shared" si="665"/>
        <v>0</v>
      </c>
      <c r="BI246" s="43">
        <f t="shared" si="665"/>
        <v>0</v>
      </c>
      <c r="BJ246" s="43">
        <f t="shared" si="665"/>
        <v>0</v>
      </c>
      <c r="BK246" s="43">
        <f t="shared" si="665"/>
        <v>0</v>
      </c>
      <c r="BL246" s="43">
        <f t="shared" si="665"/>
        <v>0</v>
      </c>
      <c r="BM246" s="43">
        <f t="shared" si="665"/>
        <v>0</v>
      </c>
      <c r="BN246" s="43">
        <f t="shared" si="665"/>
        <v>0</v>
      </c>
      <c r="BO246" s="43">
        <f t="shared" si="665"/>
        <v>0</v>
      </c>
      <c r="BP246" s="43">
        <f t="shared" si="665"/>
        <v>0</v>
      </c>
      <c r="BQ246" s="43">
        <f t="shared" si="665"/>
        <v>0</v>
      </c>
      <c r="BR246" s="43">
        <f t="shared" si="665"/>
        <v>0</v>
      </c>
      <c r="BS246" s="43">
        <f t="shared" si="665"/>
        <v>0</v>
      </c>
      <c r="BT246" s="43">
        <f t="shared" si="665"/>
        <v>0</v>
      </c>
      <c r="BU246" s="43">
        <f t="shared" si="665"/>
        <v>0</v>
      </c>
      <c r="BV246" s="43">
        <f t="shared" si="665"/>
        <v>0</v>
      </c>
      <c r="BW246" s="43">
        <f t="shared" si="665"/>
        <v>0</v>
      </c>
      <c r="BX246" s="482"/>
      <c r="BY246" t="str">
        <f t="shared" si="649"/>
        <v>Must be True</v>
      </c>
      <c r="BZ246" s="43">
        <f t="shared" ref="BZ246:CV246" si="666">BZ94*BZ$2</f>
        <v>0</v>
      </c>
      <c r="CA246" s="43">
        <f t="shared" si="666"/>
        <v>0</v>
      </c>
      <c r="CB246" s="43">
        <f t="shared" si="666"/>
        <v>0</v>
      </c>
      <c r="CC246" s="43">
        <f t="shared" si="666"/>
        <v>0</v>
      </c>
      <c r="CD246" s="43">
        <f t="shared" si="666"/>
        <v>0</v>
      </c>
      <c r="CE246" s="43">
        <f t="shared" si="666"/>
        <v>0</v>
      </c>
      <c r="CF246" s="43">
        <f t="shared" si="666"/>
        <v>0</v>
      </c>
      <c r="CG246" s="43">
        <f t="shared" si="666"/>
        <v>0</v>
      </c>
      <c r="CH246" s="43">
        <f t="shared" si="666"/>
        <v>0</v>
      </c>
      <c r="CI246" s="43">
        <f t="shared" si="666"/>
        <v>0</v>
      </c>
      <c r="CJ246" s="43">
        <f t="shared" si="666"/>
        <v>0</v>
      </c>
      <c r="CK246" s="43">
        <f t="shared" si="666"/>
        <v>0</v>
      </c>
      <c r="CL246" s="43">
        <f t="shared" si="666"/>
        <v>0</v>
      </c>
      <c r="CM246" s="43">
        <f t="shared" si="666"/>
        <v>0</v>
      </c>
      <c r="CN246" s="43">
        <f t="shared" si="666"/>
        <v>0</v>
      </c>
      <c r="CO246" s="43">
        <f t="shared" si="666"/>
        <v>0</v>
      </c>
      <c r="CP246" s="43">
        <f t="shared" si="666"/>
        <v>0</v>
      </c>
      <c r="CQ246" s="43">
        <f t="shared" si="666"/>
        <v>0</v>
      </c>
      <c r="CR246" s="43">
        <f t="shared" si="666"/>
        <v>0</v>
      </c>
      <c r="CS246" s="43">
        <f t="shared" si="666"/>
        <v>0</v>
      </c>
      <c r="CT246" s="43">
        <f t="shared" si="666"/>
        <v>0</v>
      </c>
      <c r="CU246" s="43">
        <f t="shared" si="666"/>
        <v>0</v>
      </c>
      <c r="CV246" s="43">
        <f t="shared" si="666"/>
        <v>0</v>
      </c>
      <c r="CW246" s="482"/>
      <c r="CX246" t="str">
        <f t="shared" si="651"/>
        <v>Must be True</v>
      </c>
      <c r="CY246" s="43">
        <f t="shared" ref="CY246:DU246" si="667">CY94*CY$2</f>
        <v>0</v>
      </c>
      <c r="CZ246" s="43">
        <f t="shared" si="667"/>
        <v>0</v>
      </c>
      <c r="DA246" s="43">
        <f t="shared" si="667"/>
        <v>0</v>
      </c>
      <c r="DB246" s="43">
        <f t="shared" si="667"/>
        <v>0</v>
      </c>
      <c r="DC246" s="43">
        <f t="shared" si="667"/>
        <v>0</v>
      </c>
      <c r="DD246" s="43">
        <f t="shared" si="667"/>
        <v>0</v>
      </c>
      <c r="DE246" s="43">
        <f t="shared" si="667"/>
        <v>0</v>
      </c>
      <c r="DF246" s="43">
        <f t="shared" si="667"/>
        <v>0</v>
      </c>
      <c r="DG246" s="43">
        <f t="shared" si="667"/>
        <v>0</v>
      </c>
      <c r="DH246" s="43">
        <f t="shared" si="667"/>
        <v>0</v>
      </c>
      <c r="DI246" s="43">
        <f t="shared" si="667"/>
        <v>0</v>
      </c>
      <c r="DJ246" s="43">
        <f t="shared" si="667"/>
        <v>0</v>
      </c>
      <c r="DK246" s="43">
        <f t="shared" si="667"/>
        <v>0</v>
      </c>
      <c r="DL246" s="43">
        <f t="shared" si="667"/>
        <v>0</v>
      </c>
      <c r="DM246" s="43">
        <f t="shared" si="667"/>
        <v>0</v>
      </c>
      <c r="DN246" s="43">
        <f t="shared" si="667"/>
        <v>0</v>
      </c>
      <c r="DO246" s="43">
        <f t="shared" si="667"/>
        <v>0</v>
      </c>
      <c r="DP246" s="43">
        <f t="shared" si="667"/>
        <v>0</v>
      </c>
      <c r="DQ246" s="43">
        <f t="shared" si="667"/>
        <v>0</v>
      </c>
      <c r="DR246" s="43">
        <f t="shared" si="667"/>
        <v>0</v>
      </c>
      <c r="DS246" s="43">
        <f t="shared" si="667"/>
        <v>0</v>
      </c>
      <c r="DT246" s="43">
        <f t="shared" si="667"/>
        <v>0</v>
      </c>
      <c r="DU246" s="43">
        <f t="shared" si="667"/>
        <v>0</v>
      </c>
      <c r="DV246" s="482"/>
    </row>
    <row r="247" spans="2:126" x14ac:dyDescent="0.45">
      <c r="B247" s="458" t="s">
        <v>383</v>
      </c>
      <c r="C247" s="459"/>
      <c r="D247" s="459"/>
      <c r="E247" s="459"/>
      <c r="F247" s="459"/>
      <c r="G247" s="459"/>
      <c r="H247" s="460"/>
      <c r="AA247" s="111" t="s">
        <v>49</v>
      </c>
      <c r="AB247" s="25">
        <f t="shared" si="630"/>
        <v>0</v>
      </c>
      <c r="AC247" s="25">
        <f t="shared" si="561"/>
        <v>0</v>
      </c>
      <c r="AD247" s="25">
        <f t="shared" si="631"/>
        <v>0</v>
      </c>
      <c r="AE247" s="25" t="str">
        <f t="shared" si="635"/>
        <v/>
      </c>
      <c r="AF247" s="107" t="str">
        <f t="shared" si="636"/>
        <v/>
      </c>
      <c r="AG247" s="115" t="str">
        <f t="shared" si="637"/>
        <v/>
      </c>
      <c r="AZ247" t="str">
        <f t="shared" si="647"/>
        <v>Two-Part</v>
      </c>
      <c r="BA247" s="43">
        <f t="shared" ref="BA247:BW247" si="668">BA95*BA$2</f>
        <v>0</v>
      </c>
      <c r="BB247" s="43">
        <f t="shared" si="668"/>
        <v>0</v>
      </c>
      <c r="BC247" s="43">
        <f t="shared" si="668"/>
        <v>0</v>
      </c>
      <c r="BD247" s="43">
        <f t="shared" si="668"/>
        <v>0</v>
      </c>
      <c r="BE247" s="43">
        <f t="shared" si="668"/>
        <v>0</v>
      </c>
      <c r="BF247" s="43">
        <f t="shared" si="668"/>
        <v>0</v>
      </c>
      <c r="BG247" s="43">
        <f t="shared" si="668"/>
        <v>0</v>
      </c>
      <c r="BH247" s="43">
        <f t="shared" si="668"/>
        <v>0</v>
      </c>
      <c r="BI247" s="43">
        <f t="shared" si="668"/>
        <v>0</v>
      </c>
      <c r="BJ247" s="43">
        <f t="shared" si="668"/>
        <v>0</v>
      </c>
      <c r="BK247" s="43">
        <f t="shared" si="668"/>
        <v>0</v>
      </c>
      <c r="BL247" s="43">
        <f t="shared" si="668"/>
        <v>0</v>
      </c>
      <c r="BM247" s="43">
        <f t="shared" si="668"/>
        <v>0</v>
      </c>
      <c r="BN247" s="43">
        <f t="shared" si="668"/>
        <v>0</v>
      </c>
      <c r="BO247" s="43">
        <f t="shared" si="668"/>
        <v>0</v>
      </c>
      <c r="BP247" s="43">
        <f t="shared" si="668"/>
        <v>0</v>
      </c>
      <c r="BQ247" s="43">
        <f t="shared" si="668"/>
        <v>0</v>
      </c>
      <c r="BR247" s="43">
        <f t="shared" si="668"/>
        <v>0</v>
      </c>
      <c r="BS247" s="43">
        <f t="shared" si="668"/>
        <v>0</v>
      </c>
      <c r="BT247" s="43">
        <f t="shared" si="668"/>
        <v>0</v>
      </c>
      <c r="BU247" s="43">
        <f t="shared" si="668"/>
        <v>0</v>
      </c>
      <c r="BV247" s="43">
        <f t="shared" si="668"/>
        <v>0</v>
      </c>
      <c r="BW247" s="43">
        <f t="shared" si="668"/>
        <v>0</v>
      </c>
      <c r="BX247" s="482"/>
      <c r="BY247" t="str">
        <f t="shared" si="649"/>
        <v>Two-Part</v>
      </c>
      <c r="BZ247" s="43">
        <f t="shared" ref="BZ247:CV247" si="669">BZ95*BZ$2</f>
        <v>0</v>
      </c>
      <c r="CA247" s="43">
        <f t="shared" si="669"/>
        <v>0</v>
      </c>
      <c r="CB247" s="43">
        <f t="shared" si="669"/>
        <v>0</v>
      </c>
      <c r="CC247" s="43">
        <f t="shared" si="669"/>
        <v>0</v>
      </c>
      <c r="CD247" s="43">
        <f t="shared" si="669"/>
        <v>0</v>
      </c>
      <c r="CE247" s="43">
        <f t="shared" si="669"/>
        <v>0</v>
      </c>
      <c r="CF247" s="43">
        <f t="shared" si="669"/>
        <v>0</v>
      </c>
      <c r="CG247" s="43">
        <f t="shared" si="669"/>
        <v>0</v>
      </c>
      <c r="CH247" s="43">
        <f t="shared" si="669"/>
        <v>0</v>
      </c>
      <c r="CI247" s="43">
        <f t="shared" si="669"/>
        <v>0</v>
      </c>
      <c r="CJ247" s="43">
        <f t="shared" si="669"/>
        <v>0</v>
      </c>
      <c r="CK247" s="43">
        <f t="shared" si="669"/>
        <v>0</v>
      </c>
      <c r="CL247" s="43">
        <f t="shared" si="669"/>
        <v>0</v>
      </c>
      <c r="CM247" s="43">
        <f t="shared" si="669"/>
        <v>0</v>
      </c>
      <c r="CN247" s="43">
        <f t="shared" si="669"/>
        <v>0</v>
      </c>
      <c r="CO247" s="43">
        <f t="shared" si="669"/>
        <v>0</v>
      </c>
      <c r="CP247" s="43">
        <f t="shared" si="669"/>
        <v>0</v>
      </c>
      <c r="CQ247" s="43">
        <f t="shared" si="669"/>
        <v>0</v>
      </c>
      <c r="CR247" s="43">
        <f t="shared" si="669"/>
        <v>0</v>
      </c>
      <c r="CS247" s="43">
        <f t="shared" si="669"/>
        <v>0</v>
      </c>
      <c r="CT247" s="43">
        <f t="shared" si="669"/>
        <v>0</v>
      </c>
      <c r="CU247" s="43">
        <f t="shared" si="669"/>
        <v>0</v>
      </c>
      <c r="CV247" s="43">
        <f t="shared" si="669"/>
        <v>0</v>
      </c>
      <c r="CW247" s="482"/>
      <c r="CX247" t="str">
        <f t="shared" si="651"/>
        <v>Two-Part</v>
      </c>
      <c r="CY247" s="43">
        <f t="shared" ref="CY247:DU247" si="670">CY95*CY$2</f>
        <v>0</v>
      </c>
      <c r="CZ247" s="43">
        <f t="shared" si="670"/>
        <v>0</v>
      </c>
      <c r="DA247" s="43">
        <f t="shared" si="670"/>
        <v>0</v>
      </c>
      <c r="DB247" s="43">
        <f t="shared" si="670"/>
        <v>0</v>
      </c>
      <c r="DC247" s="43">
        <f t="shared" si="670"/>
        <v>0</v>
      </c>
      <c r="DD247" s="43">
        <f t="shared" si="670"/>
        <v>0</v>
      </c>
      <c r="DE247" s="43">
        <f t="shared" si="670"/>
        <v>0</v>
      </c>
      <c r="DF247" s="43">
        <f t="shared" si="670"/>
        <v>0</v>
      </c>
      <c r="DG247" s="43">
        <f t="shared" si="670"/>
        <v>0</v>
      </c>
      <c r="DH247" s="43">
        <f t="shared" si="670"/>
        <v>0</v>
      </c>
      <c r="DI247" s="43">
        <f t="shared" si="670"/>
        <v>0</v>
      </c>
      <c r="DJ247" s="43">
        <f t="shared" si="670"/>
        <v>0</v>
      </c>
      <c r="DK247" s="43">
        <f t="shared" si="670"/>
        <v>0</v>
      </c>
      <c r="DL247" s="43">
        <f t="shared" si="670"/>
        <v>0</v>
      </c>
      <c r="DM247" s="43">
        <f t="shared" si="670"/>
        <v>0</v>
      </c>
      <c r="DN247" s="43">
        <f t="shared" si="670"/>
        <v>0</v>
      </c>
      <c r="DO247" s="43">
        <f t="shared" si="670"/>
        <v>0</v>
      </c>
      <c r="DP247" s="43">
        <f t="shared" si="670"/>
        <v>0</v>
      </c>
      <c r="DQ247" s="43">
        <f t="shared" si="670"/>
        <v>0</v>
      </c>
      <c r="DR247" s="43">
        <f t="shared" si="670"/>
        <v>0</v>
      </c>
      <c r="DS247" s="43">
        <f t="shared" si="670"/>
        <v>0</v>
      </c>
      <c r="DT247" s="43">
        <f t="shared" si="670"/>
        <v>0</v>
      </c>
      <c r="DU247" s="43">
        <f t="shared" si="670"/>
        <v>0</v>
      </c>
      <c r="DV247" s="482"/>
    </row>
    <row r="248" spans="2:126" x14ac:dyDescent="0.45">
      <c r="B248" s="458" t="s">
        <v>353</v>
      </c>
      <c r="C248" s="459"/>
      <c r="D248" s="459"/>
      <c r="E248" s="459"/>
      <c r="F248" s="459"/>
      <c r="G248" s="459"/>
      <c r="H248" s="460"/>
      <c r="AA248" s="111"/>
      <c r="AB248" s="25"/>
      <c r="AC248" s="25"/>
      <c r="AD248" s="25"/>
      <c r="AE248" s="25"/>
      <c r="AF248" s="107"/>
      <c r="AG248" s="115"/>
      <c r="AZ248" t="str">
        <f t="shared" si="647"/>
        <v>Imaginary Numbers</v>
      </c>
      <c r="BA248" s="43">
        <f t="shared" ref="BA248:BW248" si="671">BA96*BA$2</f>
        <v>0</v>
      </c>
      <c r="BB248" s="43">
        <f t="shared" si="671"/>
        <v>0</v>
      </c>
      <c r="BC248" s="43">
        <f t="shared" si="671"/>
        <v>0</v>
      </c>
      <c r="BD248" s="43">
        <f t="shared" si="671"/>
        <v>0</v>
      </c>
      <c r="BE248" s="43">
        <f t="shared" si="671"/>
        <v>0</v>
      </c>
      <c r="BF248" s="43">
        <f t="shared" si="671"/>
        <v>0</v>
      </c>
      <c r="BG248" s="43">
        <f t="shared" si="671"/>
        <v>0</v>
      </c>
      <c r="BH248" s="43">
        <f t="shared" si="671"/>
        <v>0</v>
      </c>
      <c r="BI248" s="43">
        <f t="shared" si="671"/>
        <v>0</v>
      </c>
      <c r="BJ248" s="43">
        <f t="shared" si="671"/>
        <v>0</v>
      </c>
      <c r="BK248" s="43">
        <f t="shared" si="671"/>
        <v>0</v>
      </c>
      <c r="BL248" s="43">
        <f t="shared" si="671"/>
        <v>0</v>
      </c>
      <c r="BM248" s="43">
        <f t="shared" si="671"/>
        <v>0</v>
      </c>
      <c r="BN248" s="43">
        <f t="shared" si="671"/>
        <v>0</v>
      </c>
      <c r="BO248" s="43">
        <f t="shared" si="671"/>
        <v>0</v>
      </c>
      <c r="BP248" s="43">
        <f t="shared" si="671"/>
        <v>0</v>
      </c>
      <c r="BQ248" s="43">
        <f t="shared" si="671"/>
        <v>0</v>
      </c>
      <c r="BR248" s="43">
        <f t="shared" si="671"/>
        <v>0</v>
      </c>
      <c r="BS248" s="43">
        <f t="shared" si="671"/>
        <v>0</v>
      </c>
      <c r="BT248" s="43">
        <f t="shared" si="671"/>
        <v>0</v>
      </c>
      <c r="BU248" s="43">
        <f t="shared" si="671"/>
        <v>0</v>
      </c>
      <c r="BV248" s="43">
        <f t="shared" si="671"/>
        <v>0</v>
      </c>
      <c r="BW248" s="43">
        <f t="shared" si="671"/>
        <v>0</v>
      </c>
      <c r="BX248" s="482"/>
      <c r="BY248" t="str">
        <f t="shared" si="649"/>
        <v>Imaginary Numbers</v>
      </c>
      <c r="BZ248" s="43">
        <f t="shared" ref="BZ248:CV248" si="672">BZ96*BZ$2</f>
        <v>0</v>
      </c>
      <c r="CA248" s="43">
        <f t="shared" si="672"/>
        <v>0</v>
      </c>
      <c r="CB248" s="43">
        <f t="shared" si="672"/>
        <v>0</v>
      </c>
      <c r="CC248" s="43">
        <f t="shared" si="672"/>
        <v>0</v>
      </c>
      <c r="CD248" s="43">
        <f t="shared" si="672"/>
        <v>0</v>
      </c>
      <c r="CE248" s="43">
        <f t="shared" si="672"/>
        <v>0</v>
      </c>
      <c r="CF248" s="43">
        <f t="shared" si="672"/>
        <v>0</v>
      </c>
      <c r="CG248" s="43">
        <f t="shared" si="672"/>
        <v>0</v>
      </c>
      <c r="CH248" s="43">
        <f t="shared" si="672"/>
        <v>0</v>
      </c>
      <c r="CI248" s="43">
        <f t="shared" si="672"/>
        <v>0</v>
      </c>
      <c r="CJ248" s="43">
        <f t="shared" si="672"/>
        <v>0</v>
      </c>
      <c r="CK248" s="43">
        <f t="shared" si="672"/>
        <v>0</v>
      </c>
      <c r="CL248" s="43">
        <f t="shared" si="672"/>
        <v>0</v>
      </c>
      <c r="CM248" s="43">
        <f t="shared" si="672"/>
        <v>0</v>
      </c>
      <c r="CN248" s="43">
        <f t="shared" si="672"/>
        <v>0</v>
      </c>
      <c r="CO248" s="43">
        <f t="shared" si="672"/>
        <v>0</v>
      </c>
      <c r="CP248" s="43">
        <f t="shared" si="672"/>
        <v>0</v>
      </c>
      <c r="CQ248" s="43">
        <f t="shared" si="672"/>
        <v>0</v>
      </c>
      <c r="CR248" s="43">
        <f t="shared" si="672"/>
        <v>0</v>
      </c>
      <c r="CS248" s="43">
        <f t="shared" si="672"/>
        <v>0</v>
      </c>
      <c r="CT248" s="43">
        <f t="shared" si="672"/>
        <v>0</v>
      </c>
      <c r="CU248" s="43">
        <f t="shared" si="672"/>
        <v>0</v>
      </c>
      <c r="CV248" s="43">
        <f t="shared" si="672"/>
        <v>0</v>
      </c>
      <c r="CW248" s="482"/>
      <c r="CX248" t="str">
        <f t="shared" si="651"/>
        <v>Imaginary Numbers</v>
      </c>
      <c r="CY248" s="43">
        <f t="shared" ref="CY248:DU248" si="673">CY96*CY$2</f>
        <v>0</v>
      </c>
      <c r="CZ248" s="43">
        <f t="shared" si="673"/>
        <v>0</v>
      </c>
      <c r="DA248" s="43">
        <f t="shared" si="673"/>
        <v>0</v>
      </c>
      <c r="DB248" s="43">
        <f t="shared" si="673"/>
        <v>0</v>
      </c>
      <c r="DC248" s="43">
        <f t="shared" si="673"/>
        <v>0</v>
      </c>
      <c r="DD248" s="43">
        <f t="shared" si="673"/>
        <v>0</v>
      </c>
      <c r="DE248" s="43">
        <f t="shared" si="673"/>
        <v>0</v>
      </c>
      <c r="DF248" s="43">
        <f t="shared" si="673"/>
        <v>0</v>
      </c>
      <c r="DG248" s="43">
        <f t="shared" si="673"/>
        <v>0</v>
      </c>
      <c r="DH248" s="43">
        <f t="shared" si="673"/>
        <v>0</v>
      </c>
      <c r="DI248" s="43">
        <f t="shared" si="673"/>
        <v>0</v>
      </c>
      <c r="DJ248" s="43">
        <f t="shared" si="673"/>
        <v>0</v>
      </c>
      <c r="DK248" s="43">
        <f t="shared" si="673"/>
        <v>0</v>
      </c>
      <c r="DL248" s="43">
        <f t="shared" si="673"/>
        <v>0</v>
      </c>
      <c r="DM248" s="43">
        <f t="shared" si="673"/>
        <v>0</v>
      </c>
      <c r="DN248" s="43">
        <f t="shared" si="673"/>
        <v>0</v>
      </c>
      <c r="DO248" s="43">
        <f t="shared" si="673"/>
        <v>0</v>
      </c>
      <c r="DP248" s="43">
        <f t="shared" si="673"/>
        <v>0</v>
      </c>
      <c r="DQ248" s="43">
        <f t="shared" si="673"/>
        <v>0</v>
      </c>
      <c r="DR248" s="43">
        <f t="shared" si="673"/>
        <v>0</v>
      </c>
      <c r="DS248" s="43">
        <f t="shared" si="673"/>
        <v>0</v>
      </c>
      <c r="DT248" s="43">
        <f t="shared" si="673"/>
        <v>0</v>
      </c>
      <c r="DU248" s="43">
        <f t="shared" si="673"/>
        <v>0</v>
      </c>
      <c r="DV248" s="482"/>
    </row>
    <row r="249" spans="2:126" x14ac:dyDescent="0.45">
      <c r="B249" s="111" t="s">
        <v>384</v>
      </c>
      <c r="C249" s="25">
        <f>SUM(C101:Y101)</f>
        <v>0</v>
      </c>
      <c r="D249" s="25">
        <f>E249-C249</f>
        <v>0</v>
      </c>
      <c r="E249" s="25">
        <f>SUM(C143:Y143)</f>
        <v>0</v>
      </c>
      <c r="F249" s="25" t="str">
        <f>IF(E249&lt;&gt;0,D249&amp;" / "&amp;E249,"")</f>
        <v/>
      </c>
      <c r="G249" s="108" t="str">
        <f>IF(E249&lt;&gt;0,D249/E249,"")</f>
        <v/>
      </c>
      <c r="H249" s="115" t="str">
        <f>IF(IF(SUM(C$2:Y$2)=1,INDEX(C185:Y185,MATCH(1,C$2:Y$2,0)),"-")&lt;&gt;0,IF(SUM(C$2:Y$2)=1,INDEX(C185:Y185,MATCH(1,C$2:Y$2,0)),"-"),"")</f>
        <v/>
      </c>
      <c r="AA249" s="458" t="s">
        <v>394</v>
      </c>
      <c r="AB249" s="459"/>
      <c r="AC249" s="459"/>
      <c r="AD249" s="459"/>
      <c r="AE249" s="459"/>
      <c r="AF249" s="459"/>
      <c r="AG249" s="460"/>
      <c r="AZ249" t="str">
        <f t="shared" si="647"/>
        <v>Power Rules</v>
      </c>
      <c r="BA249" s="43">
        <f t="shared" ref="BA249:BW249" si="674">BA97*BA$2</f>
        <v>0</v>
      </c>
      <c r="BB249" s="43">
        <f t="shared" si="674"/>
        <v>0</v>
      </c>
      <c r="BC249" s="43">
        <f t="shared" si="674"/>
        <v>0</v>
      </c>
      <c r="BD249" s="43">
        <f t="shared" si="674"/>
        <v>0</v>
      </c>
      <c r="BE249" s="43">
        <f t="shared" si="674"/>
        <v>0</v>
      </c>
      <c r="BF249" s="43">
        <f t="shared" si="674"/>
        <v>0</v>
      </c>
      <c r="BG249" s="43">
        <f t="shared" si="674"/>
        <v>0</v>
      </c>
      <c r="BH249" s="43">
        <f t="shared" si="674"/>
        <v>0</v>
      </c>
      <c r="BI249" s="43">
        <f t="shared" si="674"/>
        <v>0</v>
      </c>
      <c r="BJ249" s="43">
        <f t="shared" si="674"/>
        <v>0</v>
      </c>
      <c r="BK249" s="43">
        <f t="shared" si="674"/>
        <v>0</v>
      </c>
      <c r="BL249" s="43">
        <f t="shared" si="674"/>
        <v>0</v>
      </c>
      <c r="BM249" s="43">
        <f t="shared" si="674"/>
        <v>0</v>
      </c>
      <c r="BN249" s="43">
        <f t="shared" si="674"/>
        <v>0</v>
      </c>
      <c r="BO249" s="43">
        <f t="shared" si="674"/>
        <v>0</v>
      </c>
      <c r="BP249" s="43">
        <f t="shared" si="674"/>
        <v>0</v>
      </c>
      <c r="BQ249" s="43">
        <f t="shared" si="674"/>
        <v>0</v>
      </c>
      <c r="BR249" s="43">
        <f t="shared" si="674"/>
        <v>0</v>
      </c>
      <c r="BS249" s="43">
        <f t="shared" si="674"/>
        <v>0</v>
      </c>
      <c r="BT249" s="43">
        <f t="shared" si="674"/>
        <v>0</v>
      </c>
      <c r="BU249" s="43">
        <f t="shared" si="674"/>
        <v>0</v>
      </c>
      <c r="BV249" s="43">
        <f t="shared" si="674"/>
        <v>0</v>
      </c>
      <c r="BW249" s="43">
        <f t="shared" si="674"/>
        <v>0</v>
      </c>
      <c r="BX249" s="482"/>
      <c r="BY249" t="str">
        <f t="shared" si="649"/>
        <v>Power Rules</v>
      </c>
      <c r="BZ249" s="43">
        <f t="shared" ref="BZ249:CV249" si="675">BZ97*BZ$2</f>
        <v>0</v>
      </c>
      <c r="CA249" s="43">
        <f t="shared" si="675"/>
        <v>0</v>
      </c>
      <c r="CB249" s="43">
        <f t="shared" si="675"/>
        <v>0</v>
      </c>
      <c r="CC249" s="43">
        <f t="shared" si="675"/>
        <v>0</v>
      </c>
      <c r="CD249" s="43">
        <f t="shared" si="675"/>
        <v>0</v>
      </c>
      <c r="CE249" s="43">
        <f t="shared" si="675"/>
        <v>0</v>
      </c>
      <c r="CF249" s="43">
        <f t="shared" si="675"/>
        <v>0</v>
      </c>
      <c r="CG249" s="43">
        <f t="shared" si="675"/>
        <v>0</v>
      </c>
      <c r="CH249" s="43">
        <f t="shared" si="675"/>
        <v>0</v>
      </c>
      <c r="CI249" s="43">
        <f t="shared" si="675"/>
        <v>0</v>
      </c>
      <c r="CJ249" s="43">
        <f t="shared" si="675"/>
        <v>0</v>
      </c>
      <c r="CK249" s="43">
        <f t="shared" si="675"/>
        <v>0</v>
      </c>
      <c r="CL249" s="43">
        <f t="shared" si="675"/>
        <v>0</v>
      </c>
      <c r="CM249" s="43">
        <f t="shared" si="675"/>
        <v>0</v>
      </c>
      <c r="CN249" s="43">
        <f t="shared" si="675"/>
        <v>0</v>
      </c>
      <c r="CO249" s="43">
        <f t="shared" si="675"/>
        <v>0</v>
      </c>
      <c r="CP249" s="43">
        <f t="shared" si="675"/>
        <v>0</v>
      </c>
      <c r="CQ249" s="43">
        <f t="shared" si="675"/>
        <v>0</v>
      </c>
      <c r="CR249" s="43">
        <f t="shared" si="675"/>
        <v>0</v>
      </c>
      <c r="CS249" s="43">
        <f t="shared" si="675"/>
        <v>0</v>
      </c>
      <c r="CT249" s="43">
        <f t="shared" si="675"/>
        <v>0</v>
      </c>
      <c r="CU249" s="43">
        <f t="shared" si="675"/>
        <v>0</v>
      </c>
      <c r="CV249" s="43">
        <f t="shared" si="675"/>
        <v>0</v>
      </c>
      <c r="CW249" s="482"/>
      <c r="CX249" t="str">
        <f t="shared" si="651"/>
        <v>Power Rules</v>
      </c>
      <c r="CY249" s="43">
        <f t="shared" ref="CY249:DU249" si="676">CY97*CY$2</f>
        <v>0</v>
      </c>
      <c r="CZ249" s="43">
        <f t="shared" si="676"/>
        <v>0</v>
      </c>
      <c r="DA249" s="43">
        <f t="shared" si="676"/>
        <v>0</v>
      </c>
      <c r="DB249" s="43">
        <f t="shared" si="676"/>
        <v>0</v>
      </c>
      <c r="DC249" s="43">
        <f t="shared" si="676"/>
        <v>0</v>
      </c>
      <c r="DD249" s="43">
        <f t="shared" si="676"/>
        <v>0</v>
      </c>
      <c r="DE249" s="43">
        <f t="shared" si="676"/>
        <v>0</v>
      </c>
      <c r="DF249" s="43">
        <f t="shared" si="676"/>
        <v>0</v>
      </c>
      <c r="DG249" s="43">
        <f t="shared" si="676"/>
        <v>0</v>
      </c>
      <c r="DH249" s="43">
        <f t="shared" si="676"/>
        <v>0</v>
      </c>
      <c r="DI249" s="43">
        <f t="shared" si="676"/>
        <v>0</v>
      </c>
      <c r="DJ249" s="43">
        <f t="shared" si="676"/>
        <v>0</v>
      </c>
      <c r="DK249" s="43">
        <f t="shared" si="676"/>
        <v>0</v>
      </c>
      <c r="DL249" s="43">
        <f t="shared" si="676"/>
        <v>0</v>
      </c>
      <c r="DM249" s="43">
        <f t="shared" si="676"/>
        <v>0</v>
      </c>
      <c r="DN249" s="43">
        <f t="shared" si="676"/>
        <v>0</v>
      </c>
      <c r="DO249" s="43">
        <f t="shared" si="676"/>
        <v>0</v>
      </c>
      <c r="DP249" s="43">
        <f t="shared" si="676"/>
        <v>0</v>
      </c>
      <c r="DQ249" s="43">
        <f t="shared" si="676"/>
        <v>0</v>
      </c>
      <c r="DR249" s="43">
        <f t="shared" si="676"/>
        <v>0</v>
      </c>
      <c r="DS249" s="43">
        <f t="shared" si="676"/>
        <v>0</v>
      </c>
      <c r="DT249" s="43">
        <f t="shared" si="676"/>
        <v>0</v>
      </c>
      <c r="DU249" s="43">
        <f t="shared" si="676"/>
        <v>0</v>
      </c>
      <c r="DV249" s="482"/>
    </row>
    <row r="250" spans="2:126" x14ac:dyDescent="0.45">
      <c r="B250" s="111" t="s">
        <v>385</v>
      </c>
      <c r="C250" s="25">
        <f>SUM(C102:Y102)</f>
        <v>0</v>
      </c>
      <c r="D250" s="25">
        <f>E250-C250</f>
        <v>0</v>
      </c>
      <c r="E250" s="25">
        <f>SUM(C144:Y144)</f>
        <v>0</v>
      </c>
      <c r="F250" s="25" t="str">
        <f>IF(E250&lt;&gt;0,D250&amp;" / "&amp;E250,"")</f>
        <v/>
      </c>
      <c r="G250" s="108" t="str">
        <f>IF(E250&lt;&gt;0,D250/E250,"")</f>
        <v/>
      </c>
      <c r="H250" s="115" t="str">
        <f>IF(IF(SUM(C$2:Y$2)=1,INDEX(C186:Y186,MATCH(1,C$2:Y$2,0)),"-")&lt;&gt;0,IF(SUM(C$2:Y$2)=1,INDEX(C186:Y186,MATCH(1,C$2:Y$2,0)),"-"),"")</f>
        <v/>
      </c>
      <c r="AA250" s="458" t="s">
        <v>353</v>
      </c>
      <c r="AB250" s="459"/>
      <c r="AC250" s="459"/>
      <c r="AD250" s="459"/>
      <c r="AE250" s="459"/>
      <c r="AF250" s="459"/>
      <c r="AG250" s="460"/>
      <c r="AZ250" t="str">
        <f t="shared" si="647"/>
        <v>Inequalities</v>
      </c>
      <c r="BA250" s="43">
        <f t="shared" ref="BA250:BW250" si="677">BA98*BA$2</f>
        <v>0</v>
      </c>
      <c r="BB250" s="43">
        <f t="shared" si="677"/>
        <v>0</v>
      </c>
      <c r="BC250" s="43">
        <f t="shared" si="677"/>
        <v>0</v>
      </c>
      <c r="BD250" s="43">
        <f t="shared" si="677"/>
        <v>0</v>
      </c>
      <c r="BE250" s="43">
        <f t="shared" si="677"/>
        <v>0</v>
      </c>
      <c r="BF250" s="43">
        <f t="shared" si="677"/>
        <v>0</v>
      </c>
      <c r="BG250" s="43">
        <f t="shared" si="677"/>
        <v>0</v>
      </c>
      <c r="BH250" s="43">
        <f t="shared" si="677"/>
        <v>0</v>
      </c>
      <c r="BI250" s="43">
        <f t="shared" si="677"/>
        <v>0</v>
      </c>
      <c r="BJ250" s="43">
        <f t="shared" si="677"/>
        <v>0</v>
      </c>
      <c r="BK250" s="43">
        <f t="shared" si="677"/>
        <v>0</v>
      </c>
      <c r="BL250" s="43">
        <f t="shared" si="677"/>
        <v>0</v>
      </c>
      <c r="BM250" s="43">
        <f t="shared" si="677"/>
        <v>0</v>
      </c>
      <c r="BN250" s="43">
        <f t="shared" si="677"/>
        <v>0</v>
      </c>
      <c r="BO250" s="43">
        <f t="shared" si="677"/>
        <v>0</v>
      </c>
      <c r="BP250" s="43">
        <f t="shared" si="677"/>
        <v>0</v>
      </c>
      <c r="BQ250" s="43">
        <f t="shared" si="677"/>
        <v>0</v>
      </c>
      <c r="BR250" s="43">
        <f t="shared" si="677"/>
        <v>0</v>
      </c>
      <c r="BS250" s="43">
        <f t="shared" si="677"/>
        <v>0</v>
      </c>
      <c r="BT250" s="43">
        <f t="shared" si="677"/>
        <v>0</v>
      </c>
      <c r="BU250" s="43">
        <f t="shared" si="677"/>
        <v>0</v>
      </c>
      <c r="BV250" s="43">
        <f t="shared" si="677"/>
        <v>0</v>
      </c>
      <c r="BW250" s="43">
        <f t="shared" si="677"/>
        <v>0</v>
      </c>
      <c r="BX250" s="482"/>
      <c r="BY250" t="str">
        <f t="shared" si="649"/>
        <v>Inequalities</v>
      </c>
      <c r="BZ250" s="43">
        <f t="shared" ref="BZ250:CV250" si="678">BZ98*BZ$2</f>
        <v>0</v>
      </c>
      <c r="CA250" s="43">
        <f t="shared" si="678"/>
        <v>0</v>
      </c>
      <c r="CB250" s="43">
        <f t="shared" si="678"/>
        <v>0</v>
      </c>
      <c r="CC250" s="43">
        <f t="shared" si="678"/>
        <v>0</v>
      </c>
      <c r="CD250" s="43">
        <f t="shared" si="678"/>
        <v>0</v>
      </c>
      <c r="CE250" s="43">
        <f t="shared" si="678"/>
        <v>0</v>
      </c>
      <c r="CF250" s="43">
        <f t="shared" si="678"/>
        <v>0</v>
      </c>
      <c r="CG250" s="43">
        <f t="shared" si="678"/>
        <v>0</v>
      </c>
      <c r="CH250" s="43">
        <f t="shared" si="678"/>
        <v>0</v>
      </c>
      <c r="CI250" s="43">
        <f t="shared" si="678"/>
        <v>0</v>
      </c>
      <c r="CJ250" s="43">
        <f t="shared" si="678"/>
        <v>0</v>
      </c>
      <c r="CK250" s="43">
        <f t="shared" si="678"/>
        <v>0</v>
      </c>
      <c r="CL250" s="43">
        <f t="shared" si="678"/>
        <v>0</v>
      </c>
      <c r="CM250" s="43">
        <f t="shared" si="678"/>
        <v>0</v>
      </c>
      <c r="CN250" s="43">
        <f t="shared" si="678"/>
        <v>0</v>
      </c>
      <c r="CO250" s="43">
        <f t="shared" si="678"/>
        <v>0</v>
      </c>
      <c r="CP250" s="43">
        <f t="shared" si="678"/>
        <v>0</v>
      </c>
      <c r="CQ250" s="43">
        <f t="shared" si="678"/>
        <v>0</v>
      </c>
      <c r="CR250" s="43">
        <f t="shared" si="678"/>
        <v>0</v>
      </c>
      <c r="CS250" s="43">
        <f t="shared" si="678"/>
        <v>0</v>
      </c>
      <c r="CT250" s="43">
        <f t="shared" si="678"/>
        <v>0</v>
      </c>
      <c r="CU250" s="43">
        <f t="shared" si="678"/>
        <v>0</v>
      </c>
      <c r="CV250" s="43">
        <f t="shared" si="678"/>
        <v>0</v>
      </c>
      <c r="CW250" s="482"/>
      <c r="CX250" t="str">
        <f t="shared" si="651"/>
        <v>Inequalities</v>
      </c>
      <c r="CY250" s="43">
        <f t="shared" ref="CY250:DU250" si="679">CY98*CY$2</f>
        <v>0</v>
      </c>
      <c r="CZ250" s="43">
        <f t="shared" si="679"/>
        <v>0</v>
      </c>
      <c r="DA250" s="43">
        <f t="shared" si="679"/>
        <v>0</v>
      </c>
      <c r="DB250" s="43">
        <f t="shared" si="679"/>
        <v>0</v>
      </c>
      <c r="DC250" s="43">
        <f t="shared" si="679"/>
        <v>0</v>
      </c>
      <c r="DD250" s="43">
        <f t="shared" si="679"/>
        <v>0</v>
      </c>
      <c r="DE250" s="43">
        <f t="shared" si="679"/>
        <v>0</v>
      </c>
      <c r="DF250" s="43">
        <f t="shared" si="679"/>
        <v>0</v>
      </c>
      <c r="DG250" s="43">
        <f t="shared" si="679"/>
        <v>0</v>
      </c>
      <c r="DH250" s="43">
        <f t="shared" si="679"/>
        <v>0</v>
      </c>
      <c r="DI250" s="43">
        <f t="shared" si="679"/>
        <v>0</v>
      </c>
      <c r="DJ250" s="43">
        <f t="shared" si="679"/>
        <v>0</v>
      </c>
      <c r="DK250" s="43">
        <f t="shared" si="679"/>
        <v>0</v>
      </c>
      <c r="DL250" s="43">
        <f t="shared" si="679"/>
        <v>0</v>
      </c>
      <c r="DM250" s="43">
        <f t="shared" si="679"/>
        <v>0</v>
      </c>
      <c r="DN250" s="43">
        <f t="shared" si="679"/>
        <v>0</v>
      </c>
      <c r="DO250" s="43">
        <f t="shared" si="679"/>
        <v>0</v>
      </c>
      <c r="DP250" s="43">
        <f t="shared" si="679"/>
        <v>0</v>
      </c>
      <c r="DQ250" s="43">
        <f t="shared" si="679"/>
        <v>0</v>
      </c>
      <c r="DR250" s="43">
        <f t="shared" si="679"/>
        <v>0</v>
      </c>
      <c r="DS250" s="43">
        <f t="shared" si="679"/>
        <v>0</v>
      </c>
      <c r="DT250" s="43">
        <f t="shared" si="679"/>
        <v>0</v>
      </c>
      <c r="DU250" s="43">
        <f t="shared" si="679"/>
        <v>0</v>
      </c>
    </row>
    <row r="251" spans="2:126" ht="15" customHeight="1" x14ac:dyDescent="0.45">
      <c r="B251" s="111" t="s">
        <v>386</v>
      </c>
      <c r="C251" s="25">
        <f>SUM(C103:Y103)</f>
        <v>0</v>
      </c>
      <c r="D251" s="25">
        <f>E251-C251</f>
        <v>0</v>
      </c>
      <c r="E251" s="25">
        <f>SUM(C145:Y145)</f>
        <v>0</v>
      </c>
      <c r="F251" s="25" t="str">
        <f>IF(E251&lt;&gt;0,D251&amp;" / "&amp;E251,"")</f>
        <v/>
      </c>
      <c r="G251" s="108" t="str">
        <f>IF(E251&lt;&gt;0,D251/E251,"")</f>
        <v/>
      </c>
      <c r="H251" s="115" t="str">
        <f>IF(IF(SUM(C$2:Y$2)=1,INDEX(C187:Y187,MATCH(1,C$2:Y$2,0)),"-")&lt;&gt;0,IF(SUM(C$2:Y$2)=1,INDEX(C187:Y187,MATCH(1,C$2:Y$2,0)),"-"),"")</f>
        <v/>
      </c>
      <c r="AA251" s="111" t="s">
        <v>342</v>
      </c>
      <c r="AB251" s="25">
        <f>SUM(AB132:AX132)</f>
        <v>0</v>
      </c>
      <c r="AC251" s="25">
        <f>AD251-AB251</f>
        <v>0</v>
      </c>
      <c r="AD251" s="25">
        <f>SUM(AB173:AX173)</f>
        <v>0</v>
      </c>
      <c r="AE251" s="25" t="str">
        <f>IF(AD251&lt;&gt;0,AC251&amp;" / "&amp;AD251,"")</f>
        <v/>
      </c>
      <c r="AF251" s="108" t="str">
        <f>IF(AD251&lt;&gt;0,AC251/AD251,"")</f>
        <v/>
      </c>
      <c r="AG251" s="115" t="s">
        <v>259</v>
      </c>
      <c r="AZ251" t="str">
        <f t="shared" si="647"/>
        <v>Creating Figures</v>
      </c>
      <c r="BA251" s="43">
        <f t="shared" ref="BA251:BW251" si="680">BA99*BA$2</f>
        <v>0</v>
      </c>
      <c r="BB251" s="43">
        <f t="shared" si="680"/>
        <v>0</v>
      </c>
      <c r="BC251" s="43">
        <f t="shared" si="680"/>
        <v>0</v>
      </c>
      <c r="BD251" s="43">
        <f t="shared" si="680"/>
        <v>0</v>
      </c>
      <c r="BE251" s="43">
        <f t="shared" si="680"/>
        <v>0</v>
      </c>
      <c r="BF251" s="43">
        <f t="shared" si="680"/>
        <v>0</v>
      </c>
      <c r="BG251" s="43">
        <f t="shared" si="680"/>
        <v>0</v>
      </c>
      <c r="BH251" s="43">
        <f t="shared" si="680"/>
        <v>0</v>
      </c>
      <c r="BI251" s="43">
        <f t="shared" si="680"/>
        <v>0</v>
      </c>
      <c r="BJ251" s="43">
        <f t="shared" si="680"/>
        <v>0</v>
      </c>
      <c r="BK251" s="43">
        <f t="shared" si="680"/>
        <v>0</v>
      </c>
      <c r="BL251" s="43">
        <f t="shared" si="680"/>
        <v>0</v>
      </c>
      <c r="BM251" s="43">
        <f t="shared" si="680"/>
        <v>0</v>
      </c>
      <c r="BN251" s="43">
        <f t="shared" si="680"/>
        <v>0</v>
      </c>
      <c r="BO251" s="43">
        <f t="shared" si="680"/>
        <v>0</v>
      </c>
      <c r="BP251" s="43">
        <f t="shared" si="680"/>
        <v>0</v>
      </c>
      <c r="BQ251" s="43">
        <f t="shared" si="680"/>
        <v>0</v>
      </c>
      <c r="BR251" s="43">
        <f t="shared" si="680"/>
        <v>0</v>
      </c>
      <c r="BS251" s="43">
        <f t="shared" si="680"/>
        <v>0</v>
      </c>
      <c r="BT251" s="43">
        <f t="shared" si="680"/>
        <v>0</v>
      </c>
      <c r="BU251" s="43">
        <f t="shared" si="680"/>
        <v>0</v>
      </c>
      <c r="BV251" s="43">
        <f t="shared" si="680"/>
        <v>0</v>
      </c>
      <c r="BW251" s="43">
        <f t="shared" si="680"/>
        <v>0</v>
      </c>
      <c r="BX251" s="482"/>
      <c r="BY251" t="str">
        <f t="shared" si="649"/>
        <v>Creating Figures</v>
      </c>
      <c r="BZ251" s="43">
        <f t="shared" ref="BZ251:CV251" si="681">BZ99*BZ$2</f>
        <v>0</v>
      </c>
      <c r="CA251" s="43">
        <f t="shared" si="681"/>
        <v>0</v>
      </c>
      <c r="CB251" s="43">
        <f t="shared" si="681"/>
        <v>0</v>
      </c>
      <c r="CC251" s="43">
        <f t="shared" si="681"/>
        <v>0</v>
      </c>
      <c r="CD251" s="43">
        <f t="shared" si="681"/>
        <v>0</v>
      </c>
      <c r="CE251" s="43">
        <f t="shared" si="681"/>
        <v>0</v>
      </c>
      <c r="CF251" s="43">
        <f t="shared" si="681"/>
        <v>0</v>
      </c>
      <c r="CG251" s="43">
        <f t="shared" si="681"/>
        <v>0</v>
      </c>
      <c r="CH251" s="43">
        <f t="shared" si="681"/>
        <v>0</v>
      </c>
      <c r="CI251" s="43">
        <f t="shared" si="681"/>
        <v>0</v>
      </c>
      <c r="CJ251" s="43">
        <f t="shared" si="681"/>
        <v>0</v>
      </c>
      <c r="CK251" s="43">
        <f t="shared" si="681"/>
        <v>0</v>
      </c>
      <c r="CL251" s="43">
        <f t="shared" si="681"/>
        <v>0</v>
      </c>
      <c r="CM251" s="43">
        <f t="shared" si="681"/>
        <v>0</v>
      </c>
      <c r="CN251" s="43">
        <f t="shared" si="681"/>
        <v>0</v>
      </c>
      <c r="CO251" s="43">
        <f t="shared" si="681"/>
        <v>0</v>
      </c>
      <c r="CP251" s="43">
        <f t="shared" si="681"/>
        <v>0</v>
      </c>
      <c r="CQ251" s="43">
        <f t="shared" si="681"/>
        <v>0</v>
      </c>
      <c r="CR251" s="43">
        <f t="shared" si="681"/>
        <v>0</v>
      </c>
      <c r="CS251" s="43">
        <f t="shared" si="681"/>
        <v>0</v>
      </c>
      <c r="CT251" s="43">
        <f t="shared" si="681"/>
        <v>0</v>
      </c>
      <c r="CU251" s="43">
        <f t="shared" si="681"/>
        <v>0</v>
      </c>
      <c r="CV251" s="43">
        <f t="shared" si="681"/>
        <v>0</v>
      </c>
      <c r="CW251" s="482"/>
      <c r="CX251" t="str">
        <f t="shared" si="651"/>
        <v>Creating Figures</v>
      </c>
      <c r="CY251" s="43">
        <f t="shared" ref="CY251:DU251" si="682">CY99*CY$2</f>
        <v>0</v>
      </c>
      <c r="CZ251" s="43">
        <f t="shared" si="682"/>
        <v>0</v>
      </c>
      <c r="DA251" s="43">
        <f t="shared" si="682"/>
        <v>0</v>
      </c>
      <c r="DB251" s="43">
        <f t="shared" si="682"/>
        <v>0</v>
      </c>
      <c r="DC251" s="43">
        <f t="shared" si="682"/>
        <v>0</v>
      </c>
      <c r="DD251" s="43">
        <f t="shared" si="682"/>
        <v>0</v>
      </c>
      <c r="DE251" s="43">
        <f t="shared" si="682"/>
        <v>0</v>
      </c>
      <c r="DF251" s="43">
        <f t="shared" si="682"/>
        <v>0</v>
      </c>
      <c r="DG251" s="43">
        <f t="shared" si="682"/>
        <v>0</v>
      </c>
      <c r="DH251" s="43">
        <f t="shared" si="682"/>
        <v>0</v>
      </c>
      <c r="DI251" s="43">
        <f t="shared" si="682"/>
        <v>0</v>
      </c>
      <c r="DJ251" s="43">
        <f t="shared" si="682"/>
        <v>0</v>
      </c>
      <c r="DK251" s="43">
        <f t="shared" si="682"/>
        <v>0</v>
      </c>
      <c r="DL251" s="43">
        <f t="shared" si="682"/>
        <v>0</v>
      </c>
      <c r="DM251" s="43">
        <f t="shared" si="682"/>
        <v>0</v>
      </c>
      <c r="DN251" s="43">
        <f t="shared" si="682"/>
        <v>0</v>
      </c>
      <c r="DO251" s="43">
        <f t="shared" si="682"/>
        <v>0</v>
      </c>
      <c r="DP251" s="43">
        <f t="shared" si="682"/>
        <v>0</v>
      </c>
      <c r="DQ251" s="43">
        <f t="shared" si="682"/>
        <v>0</v>
      </c>
      <c r="DR251" s="43">
        <f t="shared" si="682"/>
        <v>0</v>
      </c>
      <c r="DS251" s="43">
        <f t="shared" si="682"/>
        <v>0</v>
      </c>
      <c r="DT251" s="43">
        <f t="shared" si="682"/>
        <v>0</v>
      </c>
      <c r="DU251" s="43">
        <f t="shared" si="682"/>
        <v>0</v>
      </c>
    </row>
    <row r="252" spans="2:126" x14ac:dyDescent="0.45">
      <c r="B252" s="111" t="s">
        <v>387</v>
      </c>
      <c r="C252" s="25">
        <f>SUM(C104:Y104)</f>
        <v>0</v>
      </c>
      <c r="D252" s="25">
        <f>E252-C252</f>
        <v>0</v>
      </c>
      <c r="E252" s="25">
        <f>SUM(C146:Y146)</f>
        <v>0</v>
      </c>
      <c r="F252" s="25" t="str">
        <f>IF(E252&lt;&gt;0,D252&amp;" / "&amp;E252,"")</f>
        <v/>
      </c>
      <c r="G252" s="108" t="str">
        <f>IF(E252&lt;&gt;0,D252/E252,"")</f>
        <v/>
      </c>
      <c r="H252" s="115" t="str">
        <f>IF(IF(SUM(C$2:Y$2)=1,INDEX(C188:Y188,MATCH(1,C$2:Y$2,0)),"-")&lt;&gt;0,IF(SUM(C$2:Y$2)=1,INDEX(C188:Y188,MATCH(1,C$2:Y$2,0)),"-"),"")</f>
        <v/>
      </c>
      <c r="AA252" s="111" t="s">
        <v>395</v>
      </c>
      <c r="AB252" s="25">
        <f>SUM(AB131:AX131)</f>
        <v>0</v>
      </c>
      <c r="AC252" s="25">
        <f>AD252-AB252</f>
        <v>0</v>
      </c>
      <c r="AD252" s="25">
        <f>SUM(AB172:AX172)</f>
        <v>0</v>
      </c>
      <c r="AE252" s="25" t="str">
        <f>IF(AD252&lt;&gt;0,AC252&amp;" / "&amp;AD252,"")</f>
        <v/>
      </c>
      <c r="AF252" s="108" t="str">
        <f>IF(AD252&lt;&gt;0,AC252/AD252,"")</f>
        <v/>
      </c>
      <c r="AG252" s="115" t="s">
        <v>259</v>
      </c>
      <c r="AZ252" t="str">
        <f t="shared" si="647"/>
        <v>Given Figure</v>
      </c>
      <c r="BA252" s="43">
        <f t="shared" ref="BA252:BW252" si="683">BA100*BA$2</f>
        <v>0</v>
      </c>
      <c r="BB252" s="43">
        <f t="shared" si="683"/>
        <v>0</v>
      </c>
      <c r="BC252" s="43">
        <f t="shared" si="683"/>
        <v>0</v>
      </c>
      <c r="BD252" s="43">
        <f t="shared" si="683"/>
        <v>0</v>
      </c>
      <c r="BE252" s="43">
        <f t="shared" si="683"/>
        <v>0</v>
      </c>
      <c r="BF252" s="43">
        <f t="shared" si="683"/>
        <v>0</v>
      </c>
      <c r="BG252" s="43">
        <f t="shared" si="683"/>
        <v>0</v>
      </c>
      <c r="BH252" s="43">
        <f t="shared" si="683"/>
        <v>0</v>
      </c>
      <c r="BI252" s="43">
        <f t="shared" si="683"/>
        <v>0</v>
      </c>
      <c r="BJ252" s="43">
        <f t="shared" si="683"/>
        <v>0</v>
      </c>
      <c r="BK252" s="43">
        <f t="shared" si="683"/>
        <v>0</v>
      </c>
      <c r="BL252" s="43">
        <f t="shared" si="683"/>
        <v>0</v>
      </c>
      <c r="BM252" s="43">
        <f t="shared" si="683"/>
        <v>0</v>
      </c>
      <c r="BN252" s="43">
        <f t="shared" si="683"/>
        <v>0</v>
      </c>
      <c r="BO252" s="43">
        <f t="shared" si="683"/>
        <v>0</v>
      </c>
      <c r="BP252" s="43">
        <f t="shared" si="683"/>
        <v>0</v>
      </c>
      <c r="BQ252" s="43">
        <f t="shared" si="683"/>
        <v>0</v>
      </c>
      <c r="BR252" s="43">
        <f t="shared" si="683"/>
        <v>0</v>
      </c>
      <c r="BS252" s="43">
        <f t="shared" si="683"/>
        <v>0</v>
      </c>
      <c r="BT252" s="43">
        <f t="shared" si="683"/>
        <v>0</v>
      </c>
      <c r="BU252" s="43">
        <f t="shared" si="683"/>
        <v>0</v>
      </c>
      <c r="BV252" s="43">
        <f t="shared" si="683"/>
        <v>0</v>
      </c>
      <c r="BW252" s="43">
        <f t="shared" si="683"/>
        <v>0</v>
      </c>
      <c r="BX252" s="482"/>
      <c r="BY252" t="str">
        <f t="shared" si="649"/>
        <v>Given Figure</v>
      </c>
      <c r="BZ252" s="43">
        <f t="shared" ref="BZ252:CV252" si="684">BZ100*BZ$2</f>
        <v>0</v>
      </c>
      <c r="CA252" s="43">
        <f t="shared" si="684"/>
        <v>0</v>
      </c>
      <c r="CB252" s="43">
        <f t="shared" si="684"/>
        <v>0</v>
      </c>
      <c r="CC252" s="43">
        <f t="shared" si="684"/>
        <v>0</v>
      </c>
      <c r="CD252" s="43">
        <f t="shared" si="684"/>
        <v>0</v>
      </c>
      <c r="CE252" s="43">
        <f t="shared" si="684"/>
        <v>0</v>
      </c>
      <c r="CF252" s="43">
        <f t="shared" si="684"/>
        <v>0</v>
      </c>
      <c r="CG252" s="43">
        <f t="shared" si="684"/>
        <v>0</v>
      </c>
      <c r="CH252" s="43">
        <f t="shared" si="684"/>
        <v>0</v>
      </c>
      <c r="CI252" s="43">
        <f t="shared" si="684"/>
        <v>0</v>
      </c>
      <c r="CJ252" s="43">
        <f t="shared" si="684"/>
        <v>0</v>
      </c>
      <c r="CK252" s="43">
        <f t="shared" si="684"/>
        <v>0</v>
      </c>
      <c r="CL252" s="43">
        <f t="shared" si="684"/>
        <v>0</v>
      </c>
      <c r="CM252" s="43">
        <f t="shared" si="684"/>
        <v>0</v>
      </c>
      <c r="CN252" s="43">
        <f t="shared" si="684"/>
        <v>0</v>
      </c>
      <c r="CO252" s="43">
        <f t="shared" si="684"/>
        <v>0</v>
      </c>
      <c r="CP252" s="43">
        <f t="shared" si="684"/>
        <v>0</v>
      </c>
      <c r="CQ252" s="43">
        <f t="shared" si="684"/>
        <v>0</v>
      </c>
      <c r="CR252" s="43">
        <f t="shared" si="684"/>
        <v>0</v>
      </c>
      <c r="CS252" s="43">
        <f t="shared" si="684"/>
        <v>0</v>
      </c>
      <c r="CT252" s="43">
        <f t="shared" si="684"/>
        <v>0</v>
      </c>
      <c r="CU252" s="43">
        <f t="shared" si="684"/>
        <v>0</v>
      </c>
      <c r="CV252" s="43">
        <f t="shared" si="684"/>
        <v>0</v>
      </c>
      <c r="CW252" s="482"/>
      <c r="CX252" t="str">
        <f t="shared" si="651"/>
        <v>Given Figure</v>
      </c>
      <c r="CY252" s="43">
        <f t="shared" ref="CY252:DU252" si="685">CY100*CY$2</f>
        <v>0</v>
      </c>
      <c r="CZ252" s="43">
        <f t="shared" si="685"/>
        <v>0</v>
      </c>
      <c r="DA252" s="43">
        <f t="shared" si="685"/>
        <v>0</v>
      </c>
      <c r="DB252" s="43">
        <f t="shared" si="685"/>
        <v>0</v>
      </c>
      <c r="DC252" s="43">
        <f t="shared" si="685"/>
        <v>0</v>
      </c>
      <c r="DD252" s="43">
        <f t="shared" si="685"/>
        <v>0</v>
      </c>
      <c r="DE252" s="43">
        <f t="shared" si="685"/>
        <v>0</v>
      </c>
      <c r="DF252" s="43">
        <f t="shared" si="685"/>
        <v>0</v>
      </c>
      <c r="DG252" s="43">
        <f t="shared" si="685"/>
        <v>0</v>
      </c>
      <c r="DH252" s="43">
        <f t="shared" si="685"/>
        <v>0</v>
      </c>
      <c r="DI252" s="43">
        <f t="shared" si="685"/>
        <v>0</v>
      </c>
      <c r="DJ252" s="43">
        <f t="shared" si="685"/>
        <v>0</v>
      </c>
      <c r="DK252" s="43">
        <f t="shared" si="685"/>
        <v>0</v>
      </c>
      <c r="DL252" s="43">
        <f t="shared" si="685"/>
        <v>0</v>
      </c>
      <c r="DM252" s="43">
        <f t="shared" si="685"/>
        <v>0</v>
      </c>
      <c r="DN252" s="43">
        <f t="shared" si="685"/>
        <v>0</v>
      </c>
      <c r="DO252" s="43">
        <f t="shared" si="685"/>
        <v>0</v>
      </c>
      <c r="DP252" s="43">
        <f t="shared" si="685"/>
        <v>0</v>
      </c>
      <c r="DQ252" s="43">
        <f t="shared" si="685"/>
        <v>0</v>
      </c>
      <c r="DR252" s="43">
        <f t="shared" si="685"/>
        <v>0</v>
      </c>
      <c r="DS252" s="43">
        <f t="shared" si="685"/>
        <v>0</v>
      </c>
      <c r="DT252" s="43">
        <f t="shared" si="685"/>
        <v>0</v>
      </c>
      <c r="DU252" s="43">
        <f t="shared" si="685"/>
        <v>0</v>
      </c>
    </row>
    <row r="253" spans="2:126" x14ac:dyDescent="0.45">
      <c r="B253" s="458" t="s">
        <v>388</v>
      </c>
      <c r="C253" s="459"/>
      <c r="D253" s="459"/>
      <c r="E253" s="459"/>
      <c r="F253" s="459"/>
      <c r="G253" s="459"/>
      <c r="H253" s="460"/>
      <c r="AA253" s="111" t="s">
        <v>396</v>
      </c>
      <c r="AB253" s="25">
        <f>SUM(AB133:AX133)</f>
        <v>0</v>
      </c>
      <c r="AC253" s="25">
        <f>AD253-AB253</f>
        <v>0</v>
      </c>
      <c r="AD253" s="25">
        <f>SUM(AB174:AX174)</f>
        <v>0</v>
      </c>
      <c r="AE253" s="25" t="str">
        <f>IF(AD253&lt;&gt;0,AC253&amp;" / "&amp;AD253,"")</f>
        <v/>
      </c>
      <c r="AF253" s="108" t="str">
        <f>IF(AD253&lt;&gt;0,AC253/AD253,"")</f>
        <v/>
      </c>
      <c r="AG253" s="115" t="s">
        <v>259</v>
      </c>
      <c r="AZ253" t="str">
        <f t="shared" si="647"/>
        <v>Drawn to Scale</v>
      </c>
      <c r="BA253" s="43">
        <f t="shared" ref="BA253:BW253" si="686">BA101*BA$2</f>
        <v>0</v>
      </c>
      <c r="BB253" s="43">
        <f t="shared" si="686"/>
        <v>0</v>
      </c>
      <c r="BC253" s="43">
        <f t="shared" si="686"/>
        <v>0</v>
      </c>
      <c r="BD253" s="43">
        <f t="shared" si="686"/>
        <v>0</v>
      </c>
      <c r="BE253" s="43">
        <f t="shared" si="686"/>
        <v>0</v>
      </c>
      <c r="BF253" s="43">
        <f t="shared" si="686"/>
        <v>0</v>
      </c>
      <c r="BG253" s="43">
        <f t="shared" si="686"/>
        <v>0</v>
      </c>
      <c r="BH253" s="43">
        <f t="shared" si="686"/>
        <v>0</v>
      </c>
      <c r="BI253" s="43">
        <f t="shared" si="686"/>
        <v>0</v>
      </c>
      <c r="BJ253" s="43">
        <f t="shared" si="686"/>
        <v>0</v>
      </c>
      <c r="BK253" s="43">
        <f t="shared" si="686"/>
        <v>0</v>
      </c>
      <c r="BL253" s="43">
        <f t="shared" si="686"/>
        <v>0</v>
      </c>
      <c r="BM253" s="43">
        <f t="shared" si="686"/>
        <v>0</v>
      </c>
      <c r="BN253" s="43">
        <f t="shared" si="686"/>
        <v>0</v>
      </c>
      <c r="BO253" s="43">
        <f t="shared" si="686"/>
        <v>0</v>
      </c>
      <c r="BP253" s="43">
        <f t="shared" si="686"/>
        <v>0</v>
      </c>
      <c r="BQ253" s="43">
        <f t="shared" si="686"/>
        <v>0</v>
      </c>
      <c r="BR253" s="43">
        <f t="shared" si="686"/>
        <v>0</v>
      </c>
      <c r="BS253" s="43">
        <f t="shared" si="686"/>
        <v>0</v>
      </c>
      <c r="BT253" s="43">
        <f t="shared" si="686"/>
        <v>0</v>
      </c>
      <c r="BU253" s="43">
        <f t="shared" si="686"/>
        <v>0</v>
      </c>
      <c r="BV253" s="43">
        <f t="shared" si="686"/>
        <v>0</v>
      </c>
      <c r="BW253" s="43">
        <f t="shared" si="686"/>
        <v>0</v>
      </c>
      <c r="BX253" s="482"/>
      <c r="BY253" t="str">
        <f t="shared" si="649"/>
        <v>Drawn to Scale</v>
      </c>
      <c r="BZ253" s="43">
        <f t="shared" ref="BZ253:CV253" si="687">BZ101*BZ$2</f>
        <v>0</v>
      </c>
      <c r="CA253" s="43">
        <f t="shared" si="687"/>
        <v>0</v>
      </c>
      <c r="CB253" s="43">
        <f t="shared" si="687"/>
        <v>0</v>
      </c>
      <c r="CC253" s="43">
        <f t="shared" si="687"/>
        <v>0</v>
      </c>
      <c r="CD253" s="43">
        <f t="shared" si="687"/>
        <v>0</v>
      </c>
      <c r="CE253" s="43">
        <f t="shared" si="687"/>
        <v>0</v>
      </c>
      <c r="CF253" s="43">
        <f t="shared" si="687"/>
        <v>0</v>
      </c>
      <c r="CG253" s="43">
        <f t="shared" si="687"/>
        <v>0</v>
      </c>
      <c r="CH253" s="43">
        <f t="shared" si="687"/>
        <v>0</v>
      </c>
      <c r="CI253" s="43">
        <f t="shared" si="687"/>
        <v>0</v>
      </c>
      <c r="CJ253" s="43">
        <f t="shared" si="687"/>
        <v>0</v>
      </c>
      <c r="CK253" s="43">
        <f t="shared" si="687"/>
        <v>0</v>
      </c>
      <c r="CL253" s="43">
        <f t="shared" si="687"/>
        <v>0</v>
      </c>
      <c r="CM253" s="43">
        <f t="shared" si="687"/>
        <v>0</v>
      </c>
      <c r="CN253" s="43">
        <f t="shared" si="687"/>
        <v>0</v>
      </c>
      <c r="CO253" s="43">
        <f t="shared" si="687"/>
        <v>0</v>
      </c>
      <c r="CP253" s="43">
        <f t="shared" si="687"/>
        <v>0</v>
      </c>
      <c r="CQ253" s="43">
        <f t="shared" si="687"/>
        <v>0</v>
      </c>
      <c r="CR253" s="43">
        <f t="shared" si="687"/>
        <v>0</v>
      </c>
      <c r="CS253" s="43">
        <f t="shared" si="687"/>
        <v>0</v>
      </c>
      <c r="CT253" s="43">
        <f t="shared" si="687"/>
        <v>0</v>
      </c>
      <c r="CU253" s="43">
        <f t="shared" si="687"/>
        <v>0</v>
      </c>
      <c r="CV253" s="43">
        <f t="shared" si="687"/>
        <v>0</v>
      </c>
      <c r="CW253" s="482"/>
      <c r="CX253" t="str">
        <f t="shared" si="651"/>
        <v>Drawn to Scale</v>
      </c>
      <c r="CY253" s="43">
        <f t="shared" ref="CY253:DU253" si="688">CY101*CY$2</f>
        <v>0</v>
      </c>
      <c r="CZ253" s="43">
        <f t="shared" si="688"/>
        <v>0</v>
      </c>
      <c r="DA253" s="43">
        <f t="shared" si="688"/>
        <v>0</v>
      </c>
      <c r="DB253" s="43">
        <f t="shared" si="688"/>
        <v>0</v>
      </c>
      <c r="DC253" s="43">
        <f t="shared" si="688"/>
        <v>0</v>
      </c>
      <c r="DD253" s="43">
        <f t="shared" si="688"/>
        <v>0</v>
      </c>
      <c r="DE253" s="43">
        <f t="shared" si="688"/>
        <v>0</v>
      </c>
      <c r="DF253" s="43">
        <f t="shared" si="688"/>
        <v>0</v>
      </c>
      <c r="DG253" s="43">
        <f t="shared" si="688"/>
        <v>0</v>
      </c>
      <c r="DH253" s="43">
        <f t="shared" si="688"/>
        <v>0</v>
      </c>
      <c r="DI253" s="43">
        <f t="shared" si="688"/>
        <v>0</v>
      </c>
      <c r="DJ253" s="43">
        <f t="shared" si="688"/>
        <v>0</v>
      </c>
      <c r="DK253" s="43">
        <f t="shared" si="688"/>
        <v>0</v>
      </c>
      <c r="DL253" s="43">
        <f t="shared" si="688"/>
        <v>0</v>
      </c>
      <c r="DM253" s="43">
        <f t="shared" si="688"/>
        <v>0</v>
      </c>
      <c r="DN253" s="43">
        <f t="shared" si="688"/>
        <v>0</v>
      </c>
      <c r="DO253" s="43">
        <f t="shared" si="688"/>
        <v>0</v>
      </c>
      <c r="DP253" s="43">
        <f t="shared" si="688"/>
        <v>0</v>
      </c>
      <c r="DQ253" s="43">
        <f t="shared" si="688"/>
        <v>0</v>
      </c>
      <c r="DR253" s="43">
        <f t="shared" si="688"/>
        <v>0</v>
      </c>
      <c r="DS253" s="43">
        <f t="shared" si="688"/>
        <v>0</v>
      </c>
      <c r="DT253" s="43">
        <f t="shared" si="688"/>
        <v>0</v>
      </c>
      <c r="DU253" s="43">
        <f t="shared" si="688"/>
        <v>0</v>
      </c>
    </row>
    <row r="254" spans="2:126" x14ac:dyDescent="0.45">
      <c r="B254" s="111" t="s">
        <v>389</v>
      </c>
      <c r="C254" s="25">
        <f>SUM(C96:Y96)</f>
        <v>0</v>
      </c>
      <c r="D254" s="25">
        <f>E254-C254</f>
        <v>0</v>
      </c>
      <c r="E254" s="25">
        <f>SUM(C138:Y138)</f>
        <v>0</v>
      </c>
      <c r="F254" s="25" t="str">
        <f>IF(E254&lt;&gt;0,D254&amp;" / "&amp;E254,"")</f>
        <v/>
      </c>
      <c r="G254" s="108" t="str">
        <f>IF(E254&lt;&gt;0,D254/E254,"")</f>
        <v/>
      </c>
      <c r="H254" s="115" t="str">
        <f>IF(IF(SUM(C$2:Y$2)=1,INDEX(C180:Y180,MATCH(1,C$2:Y$2,0)),"-")&lt;&gt;0,IF(SUM(C$2:Y$2)=1,INDEX(C180:Y180,MATCH(1,C$2:Y$2,0)),"-"),"")</f>
        <v/>
      </c>
      <c r="AA254" s="458" t="s">
        <v>260</v>
      </c>
      <c r="AB254" s="459"/>
      <c r="AC254" s="459"/>
      <c r="AD254" s="459"/>
      <c r="AE254" s="459"/>
      <c r="AF254" s="459"/>
      <c r="AG254" s="460"/>
      <c r="AZ254" t="str">
        <f t="shared" si="647"/>
        <v>Not Drawn to Scale</v>
      </c>
      <c r="BA254" s="43">
        <f t="shared" ref="BA254:BW254" si="689">BA102*BA$2</f>
        <v>0</v>
      </c>
      <c r="BB254" s="43">
        <f t="shared" si="689"/>
        <v>0</v>
      </c>
      <c r="BC254" s="43">
        <f t="shared" si="689"/>
        <v>0</v>
      </c>
      <c r="BD254" s="43">
        <f t="shared" si="689"/>
        <v>0</v>
      </c>
      <c r="BE254" s="43">
        <f t="shared" si="689"/>
        <v>0</v>
      </c>
      <c r="BF254" s="43">
        <f t="shared" si="689"/>
        <v>0</v>
      </c>
      <c r="BG254" s="43">
        <f t="shared" si="689"/>
        <v>0</v>
      </c>
      <c r="BH254" s="43">
        <f t="shared" si="689"/>
        <v>0</v>
      </c>
      <c r="BI254" s="43">
        <f t="shared" si="689"/>
        <v>0</v>
      </c>
      <c r="BJ254" s="43">
        <f t="shared" si="689"/>
        <v>0</v>
      </c>
      <c r="BK254" s="43">
        <f t="shared" si="689"/>
        <v>0</v>
      </c>
      <c r="BL254" s="43">
        <f t="shared" si="689"/>
        <v>0</v>
      </c>
      <c r="BM254" s="43">
        <f t="shared" si="689"/>
        <v>0</v>
      </c>
      <c r="BN254" s="43">
        <f t="shared" si="689"/>
        <v>0</v>
      </c>
      <c r="BO254" s="43">
        <f t="shared" si="689"/>
        <v>0</v>
      </c>
      <c r="BP254" s="43">
        <f t="shared" si="689"/>
        <v>0</v>
      </c>
      <c r="BQ254" s="43">
        <f t="shared" si="689"/>
        <v>0</v>
      </c>
      <c r="BR254" s="43">
        <f t="shared" si="689"/>
        <v>0</v>
      </c>
      <c r="BS254" s="43">
        <f t="shared" si="689"/>
        <v>0</v>
      </c>
      <c r="BT254" s="43">
        <f t="shared" si="689"/>
        <v>0</v>
      </c>
      <c r="BU254" s="43">
        <f t="shared" si="689"/>
        <v>0</v>
      </c>
      <c r="BV254" s="43">
        <f t="shared" si="689"/>
        <v>0</v>
      </c>
      <c r="BW254" s="43">
        <f t="shared" si="689"/>
        <v>0</v>
      </c>
      <c r="BX254" s="482"/>
      <c r="BY254" t="str">
        <f t="shared" si="649"/>
        <v>Not Drawn to Scale</v>
      </c>
      <c r="BZ254" s="43">
        <f t="shared" ref="BZ254:CV254" si="690">BZ102*BZ$2</f>
        <v>0</v>
      </c>
      <c r="CA254" s="43">
        <f t="shared" si="690"/>
        <v>0</v>
      </c>
      <c r="CB254" s="43">
        <f t="shared" si="690"/>
        <v>0</v>
      </c>
      <c r="CC254" s="43">
        <f t="shared" si="690"/>
        <v>0</v>
      </c>
      <c r="CD254" s="43">
        <f t="shared" si="690"/>
        <v>0</v>
      </c>
      <c r="CE254" s="43">
        <f t="shared" si="690"/>
        <v>0</v>
      </c>
      <c r="CF254" s="43">
        <f t="shared" si="690"/>
        <v>0</v>
      </c>
      <c r="CG254" s="43">
        <f t="shared" si="690"/>
        <v>0</v>
      </c>
      <c r="CH254" s="43">
        <f t="shared" si="690"/>
        <v>0</v>
      </c>
      <c r="CI254" s="43">
        <f t="shared" si="690"/>
        <v>0</v>
      </c>
      <c r="CJ254" s="43">
        <f t="shared" si="690"/>
        <v>0</v>
      </c>
      <c r="CK254" s="43">
        <f t="shared" si="690"/>
        <v>0</v>
      </c>
      <c r="CL254" s="43">
        <f t="shared" si="690"/>
        <v>0</v>
      </c>
      <c r="CM254" s="43">
        <f t="shared" si="690"/>
        <v>0</v>
      </c>
      <c r="CN254" s="43">
        <f t="shared" si="690"/>
        <v>0</v>
      </c>
      <c r="CO254" s="43">
        <f t="shared" si="690"/>
        <v>0</v>
      </c>
      <c r="CP254" s="43">
        <f t="shared" si="690"/>
        <v>0</v>
      </c>
      <c r="CQ254" s="43">
        <f t="shared" si="690"/>
        <v>0</v>
      </c>
      <c r="CR254" s="43">
        <f t="shared" si="690"/>
        <v>0</v>
      </c>
      <c r="CS254" s="43">
        <f t="shared" si="690"/>
        <v>0</v>
      </c>
      <c r="CT254" s="43">
        <f t="shared" si="690"/>
        <v>0</v>
      </c>
      <c r="CU254" s="43">
        <f t="shared" si="690"/>
        <v>0</v>
      </c>
      <c r="CV254" s="43">
        <f t="shared" si="690"/>
        <v>0</v>
      </c>
      <c r="CW254" s="482"/>
      <c r="CX254" t="str">
        <f t="shared" si="651"/>
        <v>Not Drawn to Scale</v>
      </c>
      <c r="CY254" s="43">
        <f t="shared" ref="CY254:DU254" si="691">CY102*CY$2</f>
        <v>0</v>
      </c>
      <c r="CZ254" s="43">
        <f t="shared" si="691"/>
        <v>0</v>
      </c>
      <c r="DA254" s="43">
        <f t="shared" si="691"/>
        <v>0</v>
      </c>
      <c r="DB254" s="43">
        <f t="shared" si="691"/>
        <v>0</v>
      </c>
      <c r="DC254" s="43">
        <f t="shared" si="691"/>
        <v>0</v>
      </c>
      <c r="DD254" s="43">
        <f t="shared" si="691"/>
        <v>0</v>
      </c>
      <c r="DE254" s="43">
        <f t="shared" si="691"/>
        <v>0</v>
      </c>
      <c r="DF254" s="43">
        <f t="shared" si="691"/>
        <v>0</v>
      </c>
      <c r="DG254" s="43">
        <f t="shared" si="691"/>
        <v>0</v>
      </c>
      <c r="DH254" s="43">
        <f t="shared" si="691"/>
        <v>0</v>
      </c>
      <c r="DI254" s="43">
        <f t="shared" si="691"/>
        <v>0</v>
      </c>
      <c r="DJ254" s="43">
        <f t="shared" si="691"/>
        <v>0</v>
      </c>
      <c r="DK254" s="43">
        <f t="shared" si="691"/>
        <v>0</v>
      </c>
      <c r="DL254" s="43">
        <f t="shared" si="691"/>
        <v>0</v>
      </c>
      <c r="DM254" s="43">
        <f t="shared" si="691"/>
        <v>0</v>
      </c>
      <c r="DN254" s="43">
        <f t="shared" si="691"/>
        <v>0</v>
      </c>
      <c r="DO254" s="43">
        <f t="shared" si="691"/>
        <v>0</v>
      </c>
      <c r="DP254" s="43">
        <f t="shared" si="691"/>
        <v>0</v>
      </c>
      <c r="DQ254" s="43">
        <f t="shared" si="691"/>
        <v>0</v>
      </c>
      <c r="DR254" s="43">
        <f t="shared" si="691"/>
        <v>0</v>
      </c>
      <c r="DS254" s="43">
        <f t="shared" si="691"/>
        <v>0</v>
      </c>
      <c r="DT254" s="43">
        <f t="shared" si="691"/>
        <v>0</v>
      </c>
      <c r="DU254" s="43">
        <f t="shared" si="691"/>
        <v>0</v>
      </c>
    </row>
    <row r="255" spans="2:126" x14ac:dyDescent="0.45">
      <c r="B255" s="111" t="s">
        <v>390</v>
      </c>
      <c r="C255" s="25">
        <f>SUM(C97:Y97)</f>
        <v>0</v>
      </c>
      <c r="D255" s="25">
        <f>E255-C255</f>
        <v>0</v>
      </c>
      <c r="E255" s="25">
        <f>SUM(C139:Y139)</f>
        <v>0</v>
      </c>
      <c r="F255" s="25" t="str">
        <f>IF(E255&lt;&gt;0,D255&amp;" / "&amp;E255,"")</f>
        <v/>
      </c>
      <c r="G255" s="108" t="str">
        <f>IF(E255&lt;&gt;0,D255/E255,"")</f>
        <v/>
      </c>
      <c r="H255" s="115" t="str">
        <f>IF(IF(SUM(C$2:Y$2)=1,INDEX(C181:Y181,MATCH(1,C$2:Y$2,0)),"-")&lt;&gt;0,IF(SUM(C$2:Y$2)=1,INDEX(C181:Y181,MATCH(1,C$2:Y$2,0)),"-"),"")</f>
        <v/>
      </c>
      <c r="AA255" s="111" t="s">
        <v>342</v>
      </c>
      <c r="AB255" s="25">
        <f>SUM(AB126:AX126)</f>
        <v>0</v>
      </c>
      <c r="AC255" s="25">
        <f>AD255-AB255</f>
        <v>0</v>
      </c>
      <c r="AD255" s="25">
        <f>SUM(AB167:AX167)</f>
        <v>0</v>
      </c>
      <c r="AE255" s="25" t="str">
        <f>IF(AD255&lt;&gt;0,AC255&amp;" / "&amp;AD255,"")</f>
        <v/>
      </c>
      <c r="AF255" s="108" t="str">
        <f>IF(AD255&lt;&gt;0,AC255/AD255,"")</f>
        <v/>
      </c>
      <c r="AG255" s="115" t="s">
        <v>259</v>
      </c>
      <c r="AZ255" t="str">
        <f t="shared" si="647"/>
        <v>Isolate the Figure</v>
      </c>
      <c r="BA255" s="43">
        <f t="shared" ref="BA255:BW255" si="692">BA103*BA$2</f>
        <v>0</v>
      </c>
      <c r="BB255" s="43">
        <f t="shared" si="692"/>
        <v>0</v>
      </c>
      <c r="BC255" s="43">
        <f t="shared" si="692"/>
        <v>0</v>
      </c>
      <c r="BD255" s="43">
        <f t="shared" si="692"/>
        <v>0</v>
      </c>
      <c r="BE255" s="43">
        <f t="shared" si="692"/>
        <v>0</v>
      </c>
      <c r="BF255" s="43">
        <f t="shared" si="692"/>
        <v>0</v>
      </c>
      <c r="BG255" s="43">
        <f t="shared" si="692"/>
        <v>0</v>
      </c>
      <c r="BH255" s="43">
        <f t="shared" si="692"/>
        <v>0</v>
      </c>
      <c r="BI255" s="43">
        <f t="shared" si="692"/>
        <v>0</v>
      </c>
      <c r="BJ255" s="43">
        <f t="shared" si="692"/>
        <v>0</v>
      </c>
      <c r="BK255" s="43">
        <f t="shared" si="692"/>
        <v>0</v>
      </c>
      <c r="BL255" s="43">
        <f t="shared" si="692"/>
        <v>0</v>
      </c>
      <c r="BM255" s="43">
        <f t="shared" si="692"/>
        <v>0</v>
      </c>
      <c r="BN255" s="43">
        <f t="shared" si="692"/>
        <v>0</v>
      </c>
      <c r="BO255" s="43">
        <f t="shared" si="692"/>
        <v>0</v>
      </c>
      <c r="BP255" s="43">
        <f t="shared" si="692"/>
        <v>0</v>
      </c>
      <c r="BQ255" s="43">
        <f t="shared" si="692"/>
        <v>0</v>
      </c>
      <c r="BR255" s="43">
        <f t="shared" si="692"/>
        <v>0</v>
      </c>
      <c r="BS255" s="43">
        <f t="shared" si="692"/>
        <v>0</v>
      </c>
      <c r="BT255" s="43">
        <f t="shared" si="692"/>
        <v>0</v>
      </c>
      <c r="BU255" s="43">
        <f t="shared" si="692"/>
        <v>0</v>
      </c>
      <c r="BV255" s="43">
        <f t="shared" si="692"/>
        <v>0</v>
      </c>
      <c r="BW255" s="43">
        <f t="shared" si="692"/>
        <v>0</v>
      </c>
      <c r="BX255" s="482"/>
      <c r="BY255" t="str">
        <f t="shared" si="649"/>
        <v>Isolate the Figure</v>
      </c>
      <c r="BZ255" s="43">
        <f t="shared" ref="BZ255:CV255" si="693">BZ103*BZ$2</f>
        <v>0</v>
      </c>
      <c r="CA255" s="43">
        <f t="shared" si="693"/>
        <v>0</v>
      </c>
      <c r="CB255" s="43">
        <f t="shared" si="693"/>
        <v>0</v>
      </c>
      <c r="CC255" s="43">
        <f t="shared" si="693"/>
        <v>0</v>
      </c>
      <c r="CD255" s="43">
        <f t="shared" si="693"/>
        <v>0</v>
      </c>
      <c r="CE255" s="43">
        <f t="shared" si="693"/>
        <v>0</v>
      </c>
      <c r="CF255" s="43">
        <f t="shared" si="693"/>
        <v>0</v>
      </c>
      <c r="CG255" s="43">
        <f t="shared" si="693"/>
        <v>0</v>
      </c>
      <c r="CH255" s="43">
        <f t="shared" si="693"/>
        <v>0</v>
      </c>
      <c r="CI255" s="43">
        <f t="shared" si="693"/>
        <v>0</v>
      </c>
      <c r="CJ255" s="43">
        <f t="shared" si="693"/>
        <v>0</v>
      </c>
      <c r="CK255" s="43">
        <f t="shared" si="693"/>
        <v>0</v>
      </c>
      <c r="CL255" s="43">
        <f t="shared" si="693"/>
        <v>0</v>
      </c>
      <c r="CM255" s="43">
        <f t="shared" si="693"/>
        <v>0</v>
      </c>
      <c r="CN255" s="43">
        <f t="shared" si="693"/>
        <v>0</v>
      </c>
      <c r="CO255" s="43">
        <f t="shared" si="693"/>
        <v>0</v>
      </c>
      <c r="CP255" s="43">
        <f t="shared" si="693"/>
        <v>0</v>
      </c>
      <c r="CQ255" s="43">
        <f t="shared" si="693"/>
        <v>0</v>
      </c>
      <c r="CR255" s="43">
        <f t="shared" si="693"/>
        <v>0</v>
      </c>
      <c r="CS255" s="43">
        <f t="shared" si="693"/>
        <v>0</v>
      </c>
      <c r="CT255" s="43">
        <f t="shared" si="693"/>
        <v>0</v>
      </c>
      <c r="CU255" s="43">
        <f t="shared" si="693"/>
        <v>0</v>
      </c>
      <c r="CV255" s="43">
        <f t="shared" si="693"/>
        <v>0</v>
      </c>
      <c r="CW255" s="482"/>
      <c r="CX255" t="str">
        <f t="shared" si="651"/>
        <v>Isolate the Figure</v>
      </c>
      <c r="CY255" s="43">
        <f t="shared" ref="CY255:DU255" si="694">CY103*CY$2</f>
        <v>0</v>
      </c>
      <c r="CZ255" s="43">
        <f t="shared" si="694"/>
        <v>0</v>
      </c>
      <c r="DA255" s="43">
        <f t="shared" si="694"/>
        <v>0</v>
      </c>
      <c r="DB255" s="43">
        <f t="shared" si="694"/>
        <v>0</v>
      </c>
      <c r="DC255" s="43">
        <f t="shared" si="694"/>
        <v>0</v>
      </c>
      <c r="DD255" s="43">
        <f t="shared" si="694"/>
        <v>0</v>
      </c>
      <c r="DE255" s="43">
        <f t="shared" si="694"/>
        <v>0</v>
      </c>
      <c r="DF255" s="43">
        <f t="shared" si="694"/>
        <v>0</v>
      </c>
      <c r="DG255" s="43">
        <f t="shared" si="694"/>
        <v>0</v>
      </c>
      <c r="DH255" s="43">
        <f t="shared" si="694"/>
        <v>0</v>
      </c>
      <c r="DI255" s="43">
        <f t="shared" si="694"/>
        <v>0</v>
      </c>
      <c r="DJ255" s="43">
        <f t="shared" si="694"/>
        <v>0</v>
      </c>
      <c r="DK255" s="43">
        <f t="shared" si="694"/>
        <v>0</v>
      </c>
      <c r="DL255" s="43">
        <f t="shared" si="694"/>
        <v>0</v>
      </c>
      <c r="DM255" s="43">
        <f t="shared" si="694"/>
        <v>0</v>
      </c>
      <c r="DN255" s="43">
        <f t="shared" si="694"/>
        <v>0</v>
      </c>
      <c r="DO255" s="43">
        <f t="shared" si="694"/>
        <v>0</v>
      </c>
      <c r="DP255" s="43">
        <f t="shared" si="694"/>
        <v>0</v>
      </c>
      <c r="DQ255" s="43">
        <f t="shared" si="694"/>
        <v>0</v>
      </c>
      <c r="DR255" s="43">
        <f t="shared" si="694"/>
        <v>0</v>
      </c>
      <c r="DS255" s="43">
        <f t="shared" si="694"/>
        <v>0</v>
      </c>
      <c r="DT255" s="43">
        <f t="shared" si="694"/>
        <v>0</v>
      </c>
      <c r="DU255" s="43">
        <f t="shared" si="694"/>
        <v>0</v>
      </c>
    </row>
    <row r="256" spans="2:126" x14ac:dyDescent="0.45">
      <c r="B256" s="111" t="s">
        <v>391</v>
      </c>
      <c r="C256" s="25">
        <f>SUM(C98:Y98)</f>
        <v>0</v>
      </c>
      <c r="D256" s="25">
        <f>E256-C256</f>
        <v>0</v>
      </c>
      <c r="E256" s="25">
        <f>SUM(C140:Y140)</f>
        <v>0</v>
      </c>
      <c r="F256" s="25" t="str">
        <f>IF(E256&lt;&gt;0,D256&amp;" / "&amp;E256,"")</f>
        <v/>
      </c>
      <c r="G256" s="108" t="str">
        <f>IF(E256&lt;&gt;0,D256/E256,"")</f>
        <v/>
      </c>
      <c r="H256" s="115" t="str">
        <f>IF(IF(SUM(C$2:Y$2)=1,INDEX(C182:Y182,MATCH(1,C$2:Y$2,0)),"-")&lt;&gt;0,IF(SUM(C$2:Y$2)=1,INDEX(C182:Y182,MATCH(1,C$2:Y$2,0)),"-"),"")</f>
        <v/>
      </c>
      <c r="AA256" s="111" t="s">
        <v>395</v>
      </c>
      <c r="AB256" s="25">
        <f>SUM(AB125:AX125)</f>
        <v>0</v>
      </c>
      <c r="AC256" s="25">
        <f>AD256-AB256</f>
        <v>0</v>
      </c>
      <c r="AD256" s="25">
        <f>SUM(AB166:AX166)</f>
        <v>0</v>
      </c>
      <c r="AE256" s="25" t="str">
        <f>IF(AD256&lt;&gt;0,AC256&amp;" / "&amp;AD256,"")</f>
        <v/>
      </c>
      <c r="AF256" s="108" t="str">
        <f>IF(AD256&lt;&gt;0,AC256/AD256,"")</f>
        <v/>
      </c>
      <c r="AG256" s="115" t="s">
        <v>259</v>
      </c>
      <c r="AZ256" t="str">
        <f t="shared" si="647"/>
        <v>Creating Equations</v>
      </c>
      <c r="BA256" s="43">
        <f t="shared" ref="BA256:BW256" si="695">BA104*BA$2</f>
        <v>0</v>
      </c>
      <c r="BB256" s="43">
        <f t="shared" si="695"/>
        <v>0</v>
      </c>
      <c r="BC256" s="43">
        <f t="shared" si="695"/>
        <v>0</v>
      </c>
      <c r="BD256" s="43">
        <f t="shared" si="695"/>
        <v>0</v>
      </c>
      <c r="BE256" s="43">
        <f t="shared" si="695"/>
        <v>0</v>
      </c>
      <c r="BF256" s="43">
        <f t="shared" si="695"/>
        <v>0</v>
      </c>
      <c r="BG256" s="43">
        <f t="shared" si="695"/>
        <v>0</v>
      </c>
      <c r="BH256" s="43">
        <f t="shared" si="695"/>
        <v>0</v>
      </c>
      <c r="BI256" s="43">
        <f t="shared" si="695"/>
        <v>0</v>
      </c>
      <c r="BJ256" s="43">
        <f t="shared" si="695"/>
        <v>0</v>
      </c>
      <c r="BK256" s="43">
        <f t="shared" si="695"/>
        <v>0</v>
      </c>
      <c r="BL256" s="43">
        <f t="shared" si="695"/>
        <v>0</v>
      </c>
      <c r="BM256" s="43">
        <f t="shared" si="695"/>
        <v>0</v>
      </c>
      <c r="BN256" s="43">
        <f t="shared" si="695"/>
        <v>0</v>
      </c>
      <c r="BO256" s="43">
        <f t="shared" si="695"/>
        <v>0</v>
      </c>
      <c r="BP256" s="43">
        <f t="shared" si="695"/>
        <v>0</v>
      </c>
      <c r="BQ256" s="43">
        <f t="shared" si="695"/>
        <v>0</v>
      </c>
      <c r="BR256" s="43">
        <f t="shared" si="695"/>
        <v>0</v>
      </c>
      <c r="BS256" s="43">
        <f t="shared" si="695"/>
        <v>0</v>
      </c>
      <c r="BT256" s="43">
        <f t="shared" si="695"/>
        <v>0</v>
      </c>
      <c r="BU256" s="43">
        <f t="shared" si="695"/>
        <v>0</v>
      </c>
      <c r="BV256" s="43">
        <f t="shared" si="695"/>
        <v>0</v>
      </c>
      <c r="BW256" s="43">
        <f t="shared" si="695"/>
        <v>0</v>
      </c>
      <c r="BX256" s="482"/>
      <c r="BY256" t="str">
        <f t="shared" si="649"/>
        <v>Creating Equations</v>
      </c>
      <c r="BZ256" s="43">
        <f t="shared" ref="BZ256:CV256" si="696">BZ104*BZ$2</f>
        <v>0</v>
      </c>
      <c r="CA256" s="43">
        <f t="shared" si="696"/>
        <v>0</v>
      </c>
      <c r="CB256" s="43">
        <f t="shared" si="696"/>
        <v>0</v>
      </c>
      <c r="CC256" s="43">
        <f t="shared" si="696"/>
        <v>0</v>
      </c>
      <c r="CD256" s="43">
        <f t="shared" si="696"/>
        <v>0</v>
      </c>
      <c r="CE256" s="43">
        <f t="shared" si="696"/>
        <v>0</v>
      </c>
      <c r="CF256" s="43">
        <f t="shared" si="696"/>
        <v>0</v>
      </c>
      <c r="CG256" s="43">
        <f t="shared" si="696"/>
        <v>0</v>
      </c>
      <c r="CH256" s="43">
        <f t="shared" si="696"/>
        <v>0</v>
      </c>
      <c r="CI256" s="43">
        <f t="shared" si="696"/>
        <v>0</v>
      </c>
      <c r="CJ256" s="43">
        <f t="shared" si="696"/>
        <v>0</v>
      </c>
      <c r="CK256" s="43">
        <f t="shared" si="696"/>
        <v>0</v>
      </c>
      <c r="CL256" s="43">
        <f t="shared" si="696"/>
        <v>0</v>
      </c>
      <c r="CM256" s="43">
        <f t="shared" si="696"/>
        <v>0</v>
      </c>
      <c r="CN256" s="43">
        <f t="shared" si="696"/>
        <v>0</v>
      </c>
      <c r="CO256" s="43">
        <f t="shared" si="696"/>
        <v>0</v>
      </c>
      <c r="CP256" s="43">
        <f t="shared" si="696"/>
        <v>0</v>
      </c>
      <c r="CQ256" s="43">
        <f t="shared" si="696"/>
        <v>0</v>
      </c>
      <c r="CR256" s="43">
        <f t="shared" si="696"/>
        <v>0</v>
      </c>
      <c r="CS256" s="43">
        <f t="shared" si="696"/>
        <v>0</v>
      </c>
      <c r="CT256" s="43">
        <f t="shared" si="696"/>
        <v>0</v>
      </c>
      <c r="CU256" s="43">
        <f t="shared" si="696"/>
        <v>0</v>
      </c>
      <c r="CV256" s="43">
        <f t="shared" si="696"/>
        <v>0</v>
      </c>
      <c r="CW256" s="482"/>
      <c r="CX256" t="str">
        <f t="shared" si="651"/>
        <v>Creating Equations</v>
      </c>
      <c r="CY256" s="43">
        <f t="shared" ref="CY256:DU256" si="697">CY104*CY$2</f>
        <v>0</v>
      </c>
      <c r="CZ256" s="43">
        <f t="shared" si="697"/>
        <v>0</v>
      </c>
      <c r="DA256" s="43">
        <f t="shared" si="697"/>
        <v>0</v>
      </c>
      <c r="DB256" s="43">
        <f t="shared" si="697"/>
        <v>0</v>
      </c>
      <c r="DC256" s="43">
        <f t="shared" si="697"/>
        <v>0</v>
      </c>
      <c r="DD256" s="43">
        <f t="shared" si="697"/>
        <v>0</v>
      </c>
      <c r="DE256" s="43">
        <f t="shared" si="697"/>
        <v>0</v>
      </c>
      <c r="DF256" s="43">
        <f t="shared" si="697"/>
        <v>0</v>
      </c>
      <c r="DG256" s="43">
        <f t="shared" si="697"/>
        <v>0</v>
      </c>
      <c r="DH256" s="43">
        <f t="shared" si="697"/>
        <v>0</v>
      </c>
      <c r="DI256" s="43">
        <f t="shared" si="697"/>
        <v>0</v>
      </c>
      <c r="DJ256" s="43">
        <f t="shared" si="697"/>
        <v>0</v>
      </c>
      <c r="DK256" s="43">
        <f t="shared" si="697"/>
        <v>0</v>
      </c>
      <c r="DL256" s="43">
        <f t="shared" si="697"/>
        <v>0</v>
      </c>
      <c r="DM256" s="43">
        <f t="shared" si="697"/>
        <v>0</v>
      </c>
      <c r="DN256" s="43">
        <f t="shared" si="697"/>
        <v>0</v>
      </c>
      <c r="DO256" s="43">
        <f t="shared" si="697"/>
        <v>0</v>
      </c>
      <c r="DP256" s="43">
        <f t="shared" si="697"/>
        <v>0</v>
      </c>
      <c r="DQ256" s="43">
        <f t="shared" si="697"/>
        <v>0</v>
      </c>
      <c r="DR256" s="43">
        <f t="shared" si="697"/>
        <v>0</v>
      </c>
      <c r="DS256" s="43">
        <f t="shared" si="697"/>
        <v>0</v>
      </c>
      <c r="DT256" s="43">
        <f t="shared" si="697"/>
        <v>0</v>
      </c>
      <c r="DU256" s="43">
        <f t="shared" si="697"/>
        <v>0</v>
      </c>
    </row>
    <row r="257" spans="2:125" x14ac:dyDescent="0.45">
      <c r="B257" s="111" t="s">
        <v>392</v>
      </c>
      <c r="C257" s="25">
        <f>SUM(C99:Y99)</f>
        <v>0</v>
      </c>
      <c r="D257" s="25">
        <f>E257-C257</f>
        <v>0</v>
      </c>
      <c r="E257" s="25">
        <f>SUM(C141:Y141)</f>
        <v>0</v>
      </c>
      <c r="F257" s="25" t="str">
        <f>IF(E257&lt;&gt;0,D257&amp;" / "&amp;E257,"")</f>
        <v/>
      </c>
      <c r="G257" s="108" t="str">
        <f>IF(E257&lt;&gt;0,D257/E257,"")</f>
        <v/>
      </c>
      <c r="H257" s="115" t="str">
        <f>IF(IF(SUM(C$2:Y$2)=1,INDEX(C183:Y183,MATCH(1,C$2:Y$2,0)),"-")&lt;&gt;0,IF(SUM(C$2:Y$2)=1,INDEX(C183:Y183,MATCH(1,C$2:Y$2,0)),"-"),"")</f>
        <v/>
      </c>
      <c r="AA257" s="111" t="s">
        <v>396</v>
      </c>
      <c r="AB257" s="25">
        <f>SUM(AB127:AX127)</f>
        <v>0</v>
      </c>
      <c r="AC257" s="25">
        <f>AD257-AB257</f>
        <v>0</v>
      </c>
      <c r="AD257" s="25">
        <f>SUM(AB168:AX168)</f>
        <v>0</v>
      </c>
      <c r="AE257" s="25" t="str">
        <f>IF(AD257&lt;&gt;0,AC257&amp;" / "&amp;AD257,"")</f>
        <v/>
      </c>
      <c r="AF257" s="108" t="str">
        <f>IF(AD257&lt;&gt;0,AC257/AD257,"")</f>
        <v/>
      </c>
      <c r="AG257" s="115" t="s">
        <v>259</v>
      </c>
      <c r="AZ257" t="str">
        <f t="shared" si="647"/>
        <v>ALGEBRA</v>
      </c>
      <c r="BA257" s="43">
        <f t="shared" ref="BA257:BW257" si="698">BA105*BA$2</f>
        <v>0</v>
      </c>
      <c r="BB257" s="43">
        <f t="shared" si="698"/>
        <v>0</v>
      </c>
      <c r="BC257" s="43">
        <f t="shared" si="698"/>
        <v>0</v>
      </c>
      <c r="BD257" s="43">
        <f t="shared" si="698"/>
        <v>0</v>
      </c>
      <c r="BE257" s="43">
        <f t="shared" si="698"/>
        <v>0</v>
      </c>
      <c r="BF257" s="43">
        <f t="shared" si="698"/>
        <v>0</v>
      </c>
      <c r="BG257" s="43">
        <f t="shared" si="698"/>
        <v>0</v>
      </c>
      <c r="BH257" s="43">
        <f t="shared" si="698"/>
        <v>0</v>
      </c>
      <c r="BI257" s="43">
        <f t="shared" si="698"/>
        <v>0</v>
      </c>
      <c r="BJ257" s="43">
        <f t="shared" si="698"/>
        <v>0</v>
      </c>
      <c r="BK257" s="43">
        <f t="shared" si="698"/>
        <v>0</v>
      </c>
      <c r="BL257" s="43">
        <f t="shared" si="698"/>
        <v>0</v>
      </c>
      <c r="BM257" s="43">
        <f t="shared" si="698"/>
        <v>0</v>
      </c>
      <c r="BN257" s="43">
        <f t="shared" si="698"/>
        <v>0</v>
      </c>
      <c r="BO257" s="43">
        <f t="shared" si="698"/>
        <v>0</v>
      </c>
      <c r="BP257" s="43">
        <f t="shared" si="698"/>
        <v>0</v>
      </c>
      <c r="BQ257" s="43">
        <f t="shared" si="698"/>
        <v>0</v>
      </c>
      <c r="BR257" s="43">
        <f t="shared" si="698"/>
        <v>0</v>
      </c>
      <c r="BS257" s="43">
        <f t="shared" si="698"/>
        <v>0</v>
      </c>
      <c r="BT257" s="43">
        <f t="shared" si="698"/>
        <v>0</v>
      </c>
      <c r="BU257" s="43">
        <f t="shared" si="698"/>
        <v>0</v>
      </c>
      <c r="BV257" s="43">
        <f t="shared" si="698"/>
        <v>0</v>
      </c>
      <c r="BW257" s="43">
        <f t="shared" si="698"/>
        <v>0</v>
      </c>
      <c r="BX257" s="482"/>
      <c r="BY257" t="str">
        <f t="shared" si="649"/>
        <v>ALGEBRA</v>
      </c>
      <c r="BZ257" s="43">
        <f t="shared" ref="BZ257:CV257" si="699">BZ105*BZ$2</f>
        <v>0</v>
      </c>
      <c r="CA257" s="43">
        <f t="shared" si="699"/>
        <v>0</v>
      </c>
      <c r="CB257" s="43">
        <f t="shared" si="699"/>
        <v>0</v>
      </c>
      <c r="CC257" s="43">
        <f t="shared" si="699"/>
        <v>0</v>
      </c>
      <c r="CD257" s="43">
        <f t="shared" si="699"/>
        <v>0</v>
      </c>
      <c r="CE257" s="43">
        <f t="shared" si="699"/>
        <v>0</v>
      </c>
      <c r="CF257" s="43">
        <f t="shared" si="699"/>
        <v>0</v>
      </c>
      <c r="CG257" s="43">
        <f t="shared" si="699"/>
        <v>0</v>
      </c>
      <c r="CH257" s="43">
        <f t="shared" si="699"/>
        <v>0</v>
      </c>
      <c r="CI257" s="43">
        <f t="shared" si="699"/>
        <v>0</v>
      </c>
      <c r="CJ257" s="43">
        <f t="shared" si="699"/>
        <v>0</v>
      </c>
      <c r="CK257" s="43">
        <f t="shared" si="699"/>
        <v>0</v>
      </c>
      <c r="CL257" s="43">
        <f t="shared" si="699"/>
        <v>0</v>
      </c>
      <c r="CM257" s="43">
        <f t="shared" si="699"/>
        <v>0</v>
      </c>
      <c r="CN257" s="43">
        <f t="shared" si="699"/>
        <v>0</v>
      </c>
      <c r="CO257" s="43">
        <f t="shared" si="699"/>
        <v>0</v>
      </c>
      <c r="CP257" s="43">
        <f t="shared" si="699"/>
        <v>0</v>
      </c>
      <c r="CQ257" s="43">
        <f t="shared" si="699"/>
        <v>0</v>
      </c>
      <c r="CR257" s="43">
        <f t="shared" si="699"/>
        <v>0</v>
      </c>
      <c r="CS257" s="43">
        <f t="shared" si="699"/>
        <v>0</v>
      </c>
      <c r="CT257" s="43">
        <f t="shared" si="699"/>
        <v>0</v>
      </c>
      <c r="CU257" s="43">
        <f t="shared" si="699"/>
        <v>0</v>
      </c>
      <c r="CV257" s="43">
        <f t="shared" si="699"/>
        <v>0</v>
      </c>
      <c r="CW257" s="482"/>
      <c r="CX257" t="str">
        <f t="shared" si="651"/>
        <v>ALGEBRA</v>
      </c>
      <c r="CY257" s="43">
        <f t="shared" ref="CY257:DU257" si="700">CY105*CY$2</f>
        <v>0</v>
      </c>
      <c r="CZ257" s="43">
        <f t="shared" si="700"/>
        <v>0</v>
      </c>
      <c r="DA257" s="43">
        <f t="shared" si="700"/>
        <v>0</v>
      </c>
      <c r="DB257" s="43">
        <f t="shared" si="700"/>
        <v>0</v>
      </c>
      <c r="DC257" s="43">
        <f t="shared" si="700"/>
        <v>0</v>
      </c>
      <c r="DD257" s="43">
        <f t="shared" si="700"/>
        <v>0</v>
      </c>
      <c r="DE257" s="43">
        <f t="shared" si="700"/>
        <v>0</v>
      </c>
      <c r="DF257" s="43">
        <f t="shared" si="700"/>
        <v>0</v>
      </c>
      <c r="DG257" s="43">
        <f t="shared" si="700"/>
        <v>0</v>
      </c>
      <c r="DH257" s="43">
        <f t="shared" si="700"/>
        <v>0</v>
      </c>
      <c r="DI257" s="43">
        <f t="shared" si="700"/>
        <v>0</v>
      </c>
      <c r="DJ257" s="43">
        <f t="shared" si="700"/>
        <v>0</v>
      </c>
      <c r="DK257" s="43">
        <f t="shared" si="700"/>
        <v>0</v>
      </c>
      <c r="DL257" s="43">
        <f t="shared" si="700"/>
        <v>0</v>
      </c>
      <c r="DM257" s="43">
        <f t="shared" si="700"/>
        <v>0</v>
      </c>
      <c r="DN257" s="43">
        <f t="shared" si="700"/>
        <v>0</v>
      </c>
      <c r="DO257" s="43">
        <f t="shared" si="700"/>
        <v>0</v>
      </c>
      <c r="DP257" s="43">
        <f t="shared" si="700"/>
        <v>0</v>
      </c>
      <c r="DQ257" s="43">
        <f t="shared" si="700"/>
        <v>0</v>
      </c>
      <c r="DR257" s="43">
        <f t="shared" si="700"/>
        <v>0</v>
      </c>
      <c r="DS257" s="43">
        <f t="shared" si="700"/>
        <v>0</v>
      </c>
      <c r="DT257" s="43">
        <f t="shared" si="700"/>
        <v>0</v>
      </c>
      <c r="DU257" s="43">
        <f t="shared" si="700"/>
        <v>0</v>
      </c>
    </row>
    <row r="258" spans="2:125" x14ac:dyDescent="0.45">
      <c r="B258" s="111" t="s">
        <v>393</v>
      </c>
      <c r="C258" s="25">
        <f>SUM(C100:Y100)</f>
        <v>0</v>
      </c>
      <c r="D258" s="25">
        <f>E258-C258</f>
        <v>0</v>
      </c>
      <c r="E258" s="25">
        <f>SUM(C142:Y142)</f>
        <v>0</v>
      </c>
      <c r="F258" s="25" t="str">
        <f>IF(E258&lt;&gt;0,D258&amp;" / "&amp;E258,"")</f>
        <v/>
      </c>
      <c r="G258" s="108" t="str">
        <f>IF(E258&lt;&gt;0,D258/E258,"")</f>
        <v/>
      </c>
      <c r="H258" s="115" t="str">
        <f>IF(IF(SUM(C$2:Y$2)=1,INDEX(C184:Y184,MATCH(1,C$2:Y$2,0)),"-")&lt;&gt;0,IF(SUM(C$2:Y$2)=1,INDEX(C184:Y184,MATCH(1,C$2:Y$2,0)),"-"),"")</f>
        <v/>
      </c>
      <c r="AA258" s="458" t="s">
        <v>352</v>
      </c>
      <c r="AB258" s="459"/>
      <c r="AC258" s="459"/>
      <c r="AD258" s="459"/>
      <c r="AE258" s="459"/>
      <c r="AF258" s="459"/>
      <c r="AG258" s="460"/>
      <c r="AZ258" t="str">
        <f t="shared" si="647"/>
        <v>Use the Answers</v>
      </c>
      <c r="BA258" s="43">
        <f t="shared" ref="BA258:BW258" si="701">BA106*BA$2</f>
        <v>0</v>
      </c>
      <c r="BB258" s="43">
        <f t="shared" si="701"/>
        <v>0</v>
      </c>
      <c r="BC258" s="43">
        <f t="shared" si="701"/>
        <v>0</v>
      </c>
      <c r="BD258" s="43">
        <f t="shared" si="701"/>
        <v>0</v>
      </c>
      <c r="BE258" s="43">
        <f t="shared" si="701"/>
        <v>0</v>
      </c>
      <c r="BF258" s="43">
        <f t="shared" si="701"/>
        <v>0</v>
      </c>
      <c r="BG258" s="43">
        <f t="shared" si="701"/>
        <v>0</v>
      </c>
      <c r="BH258" s="43">
        <f t="shared" si="701"/>
        <v>0</v>
      </c>
      <c r="BI258" s="43">
        <f t="shared" si="701"/>
        <v>0</v>
      </c>
      <c r="BJ258" s="43">
        <f t="shared" si="701"/>
        <v>0</v>
      </c>
      <c r="BK258" s="43">
        <f t="shared" si="701"/>
        <v>0</v>
      </c>
      <c r="BL258" s="43">
        <f t="shared" si="701"/>
        <v>0</v>
      </c>
      <c r="BM258" s="43">
        <f t="shared" si="701"/>
        <v>0</v>
      </c>
      <c r="BN258" s="43">
        <f t="shared" si="701"/>
        <v>0</v>
      </c>
      <c r="BO258" s="43">
        <f t="shared" si="701"/>
        <v>0</v>
      </c>
      <c r="BP258" s="43">
        <f t="shared" si="701"/>
        <v>0</v>
      </c>
      <c r="BQ258" s="43">
        <f t="shared" si="701"/>
        <v>0</v>
      </c>
      <c r="BR258" s="43">
        <f t="shared" si="701"/>
        <v>0</v>
      </c>
      <c r="BS258" s="43">
        <f t="shared" si="701"/>
        <v>0</v>
      </c>
      <c r="BT258" s="43">
        <f t="shared" si="701"/>
        <v>0</v>
      </c>
      <c r="BU258" s="43">
        <f t="shared" si="701"/>
        <v>0</v>
      </c>
      <c r="BV258" s="43">
        <f t="shared" si="701"/>
        <v>0</v>
      </c>
      <c r="BW258" s="43">
        <f t="shared" si="701"/>
        <v>0</v>
      </c>
      <c r="BX258" s="482"/>
      <c r="BY258" t="str">
        <f t="shared" si="649"/>
        <v>Use the Answers</v>
      </c>
      <c r="BZ258" s="43">
        <f t="shared" ref="BZ258:CV258" si="702">BZ106*BZ$2</f>
        <v>0</v>
      </c>
      <c r="CA258" s="43">
        <f t="shared" si="702"/>
        <v>0</v>
      </c>
      <c r="CB258" s="43">
        <f t="shared" si="702"/>
        <v>0</v>
      </c>
      <c r="CC258" s="43">
        <f t="shared" si="702"/>
        <v>0</v>
      </c>
      <c r="CD258" s="43">
        <f t="shared" si="702"/>
        <v>0</v>
      </c>
      <c r="CE258" s="43">
        <f t="shared" si="702"/>
        <v>0</v>
      </c>
      <c r="CF258" s="43">
        <f t="shared" si="702"/>
        <v>0</v>
      </c>
      <c r="CG258" s="43">
        <f t="shared" si="702"/>
        <v>0</v>
      </c>
      <c r="CH258" s="43">
        <f t="shared" si="702"/>
        <v>0</v>
      </c>
      <c r="CI258" s="43">
        <f t="shared" si="702"/>
        <v>0</v>
      </c>
      <c r="CJ258" s="43">
        <f t="shared" si="702"/>
        <v>0</v>
      </c>
      <c r="CK258" s="43">
        <f t="shared" si="702"/>
        <v>0</v>
      </c>
      <c r="CL258" s="43">
        <f t="shared" si="702"/>
        <v>0</v>
      </c>
      <c r="CM258" s="43">
        <f t="shared" si="702"/>
        <v>0</v>
      </c>
      <c r="CN258" s="43">
        <f t="shared" si="702"/>
        <v>0</v>
      </c>
      <c r="CO258" s="43">
        <f t="shared" si="702"/>
        <v>0</v>
      </c>
      <c r="CP258" s="43">
        <f t="shared" si="702"/>
        <v>0</v>
      </c>
      <c r="CQ258" s="43">
        <f t="shared" si="702"/>
        <v>0</v>
      </c>
      <c r="CR258" s="43">
        <f t="shared" si="702"/>
        <v>0</v>
      </c>
      <c r="CS258" s="43">
        <f t="shared" si="702"/>
        <v>0</v>
      </c>
      <c r="CT258" s="43">
        <f t="shared" si="702"/>
        <v>0</v>
      </c>
      <c r="CU258" s="43">
        <f t="shared" si="702"/>
        <v>0</v>
      </c>
      <c r="CV258" s="43">
        <f t="shared" si="702"/>
        <v>0</v>
      </c>
      <c r="CW258" s="482"/>
      <c r="CX258" t="str">
        <f t="shared" si="651"/>
        <v>Use the Answers</v>
      </c>
      <c r="CY258" s="43">
        <f t="shared" ref="CY258:DU258" si="703">CY106*CY$2</f>
        <v>0</v>
      </c>
      <c r="CZ258" s="43">
        <f t="shared" si="703"/>
        <v>0</v>
      </c>
      <c r="DA258" s="43">
        <f t="shared" si="703"/>
        <v>0</v>
      </c>
      <c r="DB258" s="43">
        <f t="shared" si="703"/>
        <v>0</v>
      </c>
      <c r="DC258" s="43">
        <f t="shared" si="703"/>
        <v>0</v>
      </c>
      <c r="DD258" s="43">
        <f t="shared" si="703"/>
        <v>0</v>
      </c>
      <c r="DE258" s="43">
        <f t="shared" si="703"/>
        <v>0</v>
      </c>
      <c r="DF258" s="43">
        <f t="shared" si="703"/>
        <v>0</v>
      </c>
      <c r="DG258" s="43">
        <f t="shared" si="703"/>
        <v>0</v>
      </c>
      <c r="DH258" s="43">
        <f t="shared" si="703"/>
        <v>0</v>
      </c>
      <c r="DI258" s="43">
        <f t="shared" si="703"/>
        <v>0</v>
      </c>
      <c r="DJ258" s="43">
        <f t="shared" si="703"/>
        <v>0</v>
      </c>
      <c r="DK258" s="43">
        <f t="shared" si="703"/>
        <v>0</v>
      </c>
      <c r="DL258" s="43">
        <f t="shared" si="703"/>
        <v>0</v>
      </c>
      <c r="DM258" s="43">
        <f t="shared" si="703"/>
        <v>0</v>
      </c>
      <c r="DN258" s="43">
        <f t="shared" si="703"/>
        <v>0</v>
      </c>
      <c r="DO258" s="43">
        <f t="shared" si="703"/>
        <v>0</v>
      </c>
      <c r="DP258" s="43">
        <f t="shared" si="703"/>
        <v>0</v>
      </c>
      <c r="DQ258" s="43">
        <f t="shared" si="703"/>
        <v>0</v>
      </c>
      <c r="DR258" s="43">
        <f t="shared" si="703"/>
        <v>0</v>
      </c>
      <c r="DS258" s="43">
        <f t="shared" si="703"/>
        <v>0</v>
      </c>
      <c r="DT258" s="43">
        <f t="shared" si="703"/>
        <v>0</v>
      </c>
      <c r="DU258" s="43">
        <f t="shared" si="703"/>
        <v>0</v>
      </c>
    </row>
    <row r="259" spans="2:125" x14ac:dyDescent="0.45">
      <c r="B259" s="111"/>
      <c r="C259" s="25"/>
      <c r="D259" s="25"/>
      <c r="E259" s="25"/>
      <c r="F259" s="25"/>
      <c r="G259" s="108"/>
      <c r="H259" s="115"/>
      <c r="AA259" s="111" t="s">
        <v>342</v>
      </c>
      <c r="AB259" s="25">
        <f>SUM(AB129:AX129)</f>
        <v>0</v>
      </c>
      <c r="AC259" s="25">
        <f>AD259-AB259</f>
        <v>10</v>
      </c>
      <c r="AD259" s="25">
        <f>SUM(AB170:AX170)</f>
        <v>10</v>
      </c>
      <c r="AE259" s="25" t="str">
        <f>IF(AD259&lt;&gt;0,AC259&amp;" / "&amp;AD259,"")</f>
        <v>10 / 10</v>
      </c>
      <c r="AF259" s="108">
        <f>IF(AD259&lt;&gt;0,AC259/AD259,"")</f>
        <v>1</v>
      </c>
      <c r="AG259" s="115" t="s">
        <v>259</v>
      </c>
      <c r="AZ259" t="str">
        <f t="shared" si="647"/>
        <v>Plug-In Own Numbers</v>
      </c>
      <c r="BA259" s="43">
        <f t="shared" ref="BA259:BW259" si="704">BA107*BA$2</f>
        <v>0</v>
      </c>
      <c r="BB259" s="43">
        <f t="shared" si="704"/>
        <v>0</v>
      </c>
      <c r="BC259" s="43">
        <f t="shared" si="704"/>
        <v>0</v>
      </c>
      <c r="BD259" s="43">
        <f t="shared" si="704"/>
        <v>0</v>
      </c>
      <c r="BE259" s="43">
        <f t="shared" si="704"/>
        <v>0</v>
      </c>
      <c r="BF259" s="43">
        <f t="shared" si="704"/>
        <v>0</v>
      </c>
      <c r="BG259" s="43">
        <f t="shared" si="704"/>
        <v>0</v>
      </c>
      <c r="BH259" s="43">
        <f t="shared" si="704"/>
        <v>0</v>
      </c>
      <c r="BI259" s="43">
        <f t="shared" si="704"/>
        <v>0</v>
      </c>
      <c r="BJ259" s="43">
        <f t="shared" si="704"/>
        <v>0</v>
      </c>
      <c r="BK259" s="43">
        <f t="shared" si="704"/>
        <v>0</v>
      </c>
      <c r="BL259" s="43">
        <f t="shared" si="704"/>
        <v>0</v>
      </c>
      <c r="BM259" s="43">
        <f t="shared" si="704"/>
        <v>0</v>
      </c>
      <c r="BN259" s="43">
        <f t="shared" si="704"/>
        <v>0</v>
      </c>
      <c r="BO259" s="43">
        <f t="shared" si="704"/>
        <v>0</v>
      </c>
      <c r="BP259" s="43">
        <f t="shared" si="704"/>
        <v>0</v>
      </c>
      <c r="BQ259" s="43">
        <f t="shared" si="704"/>
        <v>0</v>
      </c>
      <c r="BR259" s="43">
        <f t="shared" si="704"/>
        <v>0</v>
      </c>
      <c r="BS259" s="43">
        <f t="shared" si="704"/>
        <v>0</v>
      </c>
      <c r="BT259" s="43">
        <f t="shared" si="704"/>
        <v>0</v>
      </c>
      <c r="BU259" s="43">
        <f t="shared" si="704"/>
        <v>0</v>
      </c>
      <c r="BV259" s="43">
        <f t="shared" si="704"/>
        <v>0</v>
      </c>
      <c r="BW259" s="43">
        <f t="shared" si="704"/>
        <v>0</v>
      </c>
      <c r="BX259" s="482"/>
      <c r="BY259" t="str">
        <f t="shared" si="649"/>
        <v>Plug-In Own Numbers</v>
      </c>
      <c r="BZ259" s="43">
        <f t="shared" ref="BZ259:CV259" si="705">BZ107*BZ$2</f>
        <v>0</v>
      </c>
      <c r="CA259" s="43">
        <f t="shared" si="705"/>
        <v>0</v>
      </c>
      <c r="CB259" s="43">
        <f t="shared" si="705"/>
        <v>0</v>
      </c>
      <c r="CC259" s="43">
        <f t="shared" si="705"/>
        <v>0</v>
      </c>
      <c r="CD259" s="43">
        <f t="shared" si="705"/>
        <v>0</v>
      </c>
      <c r="CE259" s="43">
        <f t="shared" si="705"/>
        <v>0</v>
      </c>
      <c r="CF259" s="43">
        <f t="shared" si="705"/>
        <v>0</v>
      </c>
      <c r="CG259" s="43">
        <f t="shared" si="705"/>
        <v>0</v>
      </c>
      <c r="CH259" s="43">
        <f t="shared" si="705"/>
        <v>0</v>
      </c>
      <c r="CI259" s="43">
        <f t="shared" si="705"/>
        <v>0</v>
      </c>
      <c r="CJ259" s="43">
        <f t="shared" si="705"/>
        <v>0</v>
      </c>
      <c r="CK259" s="43">
        <f t="shared" si="705"/>
        <v>0</v>
      </c>
      <c r="CL259" s="43">
        <f t="shared" si="705"/>
        <v>0</v>
      </c>
      <c r="CM259" s="43">
        <f t="shared" si="705"/>
        <v>0</v>
      </c>
      <c r="CN259" s="43">
        <f t="shared" si="705"/>
        <v>0</v>
      </c>
      <c r="CO259" s="43">
        <f t="shared" si="705"/>
        <v>0</v>
      </c>
      <c r="CP259" s="43">
        <f t="shared" si="705"/>
        <v>0</v>
      </c>
      <c r="CQ259" s="43">
        <f t="shared" si="705"/>
        <v>0</v>
      </c>
      <c r="CR259" s="43">
        <f t="shared" si="705"/>
        <v>0</v>
      </c>
      <c r="CS259" s="43">
        <f t="shared" si="705"/>
        <v>0</v>
      </c>
      <c r="CT259" s="43">
        <f t="shared" si="705"/>
        <v>0</v>
      </c>
      <c r="CU259" s="43">
        <f t="shared" si="705"/>
        <v>0</v>
      </c>
      <c r="CV259" s="43">
        <f t="shared" si="705"/>
        <v>0</v>
      </c>
      <c r="CW259" s="482"/>
      <c r="CX259" t="str">
        <f t="shared" si="651"/>
        <v>Plug-In Own Numbers</v>
      </c>
      <c r="CY259" s="43">
        <f t="shared" ref="CY259:DU259" si="706">CY107*CY$2</f>
        <v>0</v>
      </c>
      <c r="CZ259" s="43">
        <f t="shared" si="706"/>
        <v>0</v>
      </c>
      <c r="DA259" s="43">
        <f t="shared" si="706"/>
        <v>0</v>
      </c>
      <c r="DB259" s="43">
        <f t="shared" si="706"/>
        <v>0</v>
      </c>
      <c r="DC259" s="43">
        <f t="shared" si="706"/>
        <v>0</v>
      </c>
      <c r="DD259" s="43">
        <f t="shared" si="706"/>
        <v>0</v>
      </c>
      <c r="DE259" s="43">
        <f t="shared" si="706"/>
        <v>0</v>
      </c>
      <c r="DF259" s="43">
        <f t="shared" si="706"/>
        <v>0</v>
      </c>
      <c r="DG259" s="43">
        <f t="shared" si="706"/>
        <v>0</v>
      </c>
      <c r="DH259" s="43">
        <f t="shared" si="706"/>
        <v>0</v>
      </c>
      <c r="DI259" s="43">
        <f t="shared" si="706"/>
        <v>0</v>
      </c>
      <c r="DJ259" s="43">
        <f t="shared" si="706"/>
        <v>0</v>
      </c>
      <c r="DK259" s="43">
        <f t="shared" si="706"/>
        <v>0</v>
      </c>
      <c r="DL259" s="43">
        <f t="shared" si="706"/>
        <v>0</v>
      </c>
      <c r="DM259" s="43">
        <f t="shared" si="706"/>
        <v>0</v>
      </c>
      <c r="DN259" s="43">
        <f t="shared" si="706"/>
        <v>0</v>
      </c>
      <c r="DO259" s="43">
        <f t="shared" si="706"/>
        <v>0</v>
      </c>
      <c r="DP259" s="43">
        <f t="shared" si="706"/>
        <v>0</v>
      </c>
      <c r="DQ259" s="43">
        <f t="shared" si="706"/>
        <v>0</v>
      </c>
      <c r="DR259" s="43">
        <f t="shared" si="706"/>
        <v>0</v>
      </c>
      <c r="DS259" s="43">
        <f t="shared" si="706"/>
        <v>0</v>
      </c>
      <c r="DT259" s="43">
        <f t="shared" si="706"/>
        <v>0</v>
      </c>
      <c r="DU259" s="43">
        <f t="shared" si="706"/>
        <v>0</v>
      </c>
    </row>
    <row r="260" spans="2:125" x14ac:dyDescent="0.45">
      <c r="B260" s="458" t="s">
        <v>394</v>
      </c>
      <c r="C260" s="459"/>
      <c r="D260" s="459"/>
      <c r="E260" s="459"/>
      <c r="F260" s="459"/>
      <c r="G260" s="459"/>
      <c r="H260" s="460"/>
      <c r="AA260" s="111" t="s">
        <v>395</v>
      </c>
      <c r="AB260" s="25">
        <f>SUM(AB128:AX128)</f>
        <v>0</v>
      </c>
      <c r="AC260" s="25">
        <f>AD260-AB260</f>
        <v>10</v>
      </c>
      <c r="AD260" s="25">
        <f>SUM(AB169:AX169)</f>
        <v>10</v>
      </c>
      <c r="AE260" s="25" t="str">
        <f>IF(AD260&lt;&gt;0,AC260&amp;" / "&amp;AD260,"")</f>
        <v>10 / 10</v>
      </c>
      <c r="AF260" s="108">
        <f>IF(AD260&lt;&gt;0,AC260/AD260,"")</f>
        <v>1</v>
      </c>
      <c r="AG260" s="115" t="s">
        <v>259</v>
      </c>
      <c r="AZ260" t="str">
        <f t="shared" si="647"/>
        <v>Matrices</v>
      </c>
      <c r="BA260" s="43">
        <f t="shared" ref="BA260:BW260" si="707">BA108*BA$2</f>
        <v>0</v>
      </c>
      <c r="BB260" s="43">
        <f t="shared" si="707"/>
        <v>0</v>
      </c>
      <c r="BC260" s="43">
        <f t="shared" si="707"/>
        <v>0</v>
      </c>
      <c r="BD260" s="43">
        <f t="shared" si="707"/>
        <v>0</v>
      </c>
      <c r="BE260" s="43">
        <f t="shared" si="707"/>
        <v>0</v>
      </c>
      <c r="BF260" s="43">
        <f t="shared" si="707"/>
        <v>0</v>
      </c>
      <c r="BG260" s="43">
        <f t="shared" si="707"/>
        <v>0</v>
      </c>
      <c r="BH260" s="43">
        <f t="shared" si="707"/>
        <v>0</v>
      </c>
      <c r="BI260" s="43">
        <f t="shared" si="707"/>
        <v>0</v>
      </c>
      <c r="BJ260" s="43">
        <f t="shared" si="707"/>
        <v>0</v>
      </c>
      <c r="BK260" s="43">
        <f t="shared" si="707"/>
        <v>0</v>
      </c>
      <c r="BL260" s="43">
        <f t="shared" si="707"/>
        <v>0</v>
      </c>
      <c r="BM260" s="43">
        <f t="shared" si="707"/>
        <v>0</v>
      </c>
      <c r="BN260" s="43">
        <f t="shared" si="707"/>
        <v>0</v>
      </c>
      <c r="BO260" s="43">
        <f t="shared" si="707"/>
        <v>0</v>
      </c>
      <c r="BP260" s="43">
        <f t="shared" si="707"/>
        <v>0</v>
      </c>
      <c r="BQ260" s="43">
        <f t="shared" si="707"/>
        <v>0</v>
      </c>
      <c r="BR260" s="43">
        <f t="shared" si="707"/>
        <v>0</v>
      </c>
      <c r="BS260" s="43">
        <f t="shared" si="707"/>
        <v>0</v>
      </c>
      <c r="BT260" s="43">
        <f t="shared" si="707"/>
        <v>0</v>
      </c>
      <c r="BU260" s="43">
        <f t="shared" si="707"/>
        <v>0</v>
      </c>
      <c r="BV260" s="43">
        <f t="shared" si="707"/>
        <v>0</v>
      </c>
      <c r="BW260" s="43">
        <f t="shared" si="707"/>
        <v>0</v>
      </c>
      <c r="BX260" s="482"/>
      <c r="BY260" t="str">
        <f t="shared" si="649"/>
        <v>Matrices</v>
      </c>
      <c r="BZ260" s="43">
        <f t="shared" ref="BZ260:CV260" si="708">BZ108*BZ$2</f>
        <v>0</v>
      </c>
      <c r="CA260" s="43">
        <f t="shared" si="708"/>
        <v>0</v>
      </c>
      <c r="CB260" s="43">
        <f t="shared" si="708"/>
        <v>0</v>
      </c>
      <c r="CC260" s="43">
        <f t="shared" si="708"/>
        <v>0</v>
      </c>
      <c r="CD260" s="43">
        <f t="shared" si="708"/>
        <v>0</v>
      </c>
      <c r="CE260" s="43">
        <f t="shared" si="708"/>
        <v>0</v>
      </c>
      <c r="CF260" s="43">
        <f t="shared" si="708"/>
        <v>0</v>
      </c>
      <c r="CG260" s="43">
        <f t="shared" si="708"/>
        <v>0</v>
      </c>
      <c r="CH260" s="43">
        <f t="shared" si="708"/>
        <v>0</v>
      </c>
      <c r="CI260" s="43">
        <f t="shared" si="708"/>
        <v>0</v>
      </c>
      <c r="CJ260" s="43">
        <f t="shared" si="708"/>
        <v>0</v>
      </c>
      <c r="CK260" s="43">
        <f t="shared" si="708"/>
        <v>0</v>
      </c>
      <c r="CL260" s="43">
        <f t="shared" si="708"/>
        <v>0</v>
      </c>
      <c r="CM260" s="43">
        <f t="shared" si="708"/>
        <v>0</v>
      </c>
      <c r="CN260" s="43">
        <f t="shared" si="708"/>
        <v>0</v>
      </c>
      <c r="CO260" s="43">
        <f t="shared" si="708"/>
        <v>0</v>
      </c>
      <c r="CP260" s="43">
        <f t="shared" si="708"/>
        <v>0</v>
      </c>
      <c r="CQ260" s="43">
        <f t="shared" si="708"/>
        <v>0</v>
      </c>
      <c r="CR260" s="43">
        <f t="shared" si="708"/>
        <v>0</v>
      </c>
      <c r="CS260" s="43">
        <f t="shared" si="708"/>
        <v>0</v>
      </c>
      <c r="CT260" s="43">
        <f t="shared" si="708"/>
        <v>0</v>
      </c>
      <c r="CU260" s="43">
        <f t="shared" si="708"/>
        <v>0</v>
      </c>
      <c r="CV260" s="43">
        <f t="shared" si="708"/>
        <v>0</v>
      </c>
      <c r="CW260" s="482"/>
      <c r="CX260" t="str">
        <f t="shared" si="651"/>
        <v>Matrices</v>
      </c>
      <c r="CY260" s="43">
        <f t="shared" ref="CY260:DU260" si="709">CY108*CY$2</f>
        <v>0</v>
      </c>
      <c r="CZ260" s="43">
        <f t="shared" si="709"/>
        <v>0</v>
      </c>
      <c r="DA260" s="43">
        <f t="shared" si="709"/>
        <v>0</v>
      </c>
      <c r="DB260" s="43">
        <f t="shared" si="709"/>
        <v>0</v>
      </c>
      <c r="DC260" s="43">
        <f t="shared" si="709"/>
        <v>0</v>
      </c>
      <c r="DD260" s="43">
        <f t="shared" si="709"/>
        <v>0</v>
      </c>
      <c r="DE260" s="43">
        <f t="shared" si="709"/>
        <v>0</v>
      </c>
      <c r="DF260" s="43">
        <f t="shared" si="709"/>
        <v>0</v>
      </c>
      <c r="DG260" s="43">
        <f t="shared" si="709"/>
        <v>0</v>
      </c>
      <c r="DH260" s="43">
        <f t="shared" si="709"/>
        <v>0</v>
      </c>
      <c r="DI260" s="43">
        <f t="shared" si="709"/>
        <v>0</v>
      </c>
      <c r="DJ260" s="43">
        <f t="shared" si="709"/>
        <v>0</v>
      </c>
      <c r="DK260" s="43">
        <f t="shared" si="709"/>
        <v>0</v>
      </c>
      <c r="DL260" s="43">
        <f t="shared" si="709"/>
        <v>0</v>
      </c>
      <c r="DM260" s="43">
        <f t="shared" si="709"/>
        <v>0</v>
      </c>
      <c r="DN260" s="43">
        <f t="shared" si="709"/>
        <v>0</v>
      </c>
      <c r="DO260" s="43">
        <f t="shared" si="709"/>
        <v>0</v>
      </c>
      <c r="DP260" s="43">
        <f t="shared" si="709"/>
        <v>0</v>
      </c>
      <c r="DQ260" s="43">
        <f t="shared" si="709"/>
        <v>0</v>
      </c>
      <c r="DR260" s="43">
        <f t="shared" si="709"/>
        <v>0</v>
      </c>
      <c r="DS260" s="43">
        <f t="shared" si="709"/>
        <v>0</v>
      </c>
      <c r="DT260" s="43">
        <f t="shared" si="709"/>
        <v>0</v>
      </c>
      <c r="DU260" s="43">
        <f t="shared" si="709"/>
        <v>0</v>
      </c>
    </row>
    <row r="261" spans="2:125" x14ac:dyDescent="0.45">
      <c r="B261" s="458" t="s">
        <v>353</v>
      </c>
      <c r="C261" s="459"/>
      <c r="D261" s="459"/>
      <c r="E261" s="459"/>
      <c r="F261" s="459"/>
      <c r="G261" s="459"/>
      <c r="H261" s="460"/>
      <c r="AA261" s="111" t="s">
        <v>396</v>
      </c>
      <c r="AB261" s="25">
        <f>SUM(AB130:AX130)</f>
        <v>0</v>
      </c>
      <c r="AC261" s="25">
        <f>AD261-AB261</f>
        <v>24</v>
      </c>
      <c r="AD261" s="25">
        <f>SUM(AB171:AX171)</f>
        <v>24</v>
      </c>
      <c r="AE261" s="25" t="str">
        <f>IF(AD261&lt;&gt;0,AC261&amp;" / "&amp;AD261,"")</f>
        <v>24 / 24</v>
      </c>
      <c r="AF261" s="108">
        <f>IF(AD261&lt;&gt;0,AC261/AD261,"")</f>
        <v>1</v>
      </c>
      <c r="AG261" s="115" t="s">
        <v>259</v>
      </c>
      <c r="AZ261" t="str">
        <f t="shared" si="647"/>
        <v>Selecting Equations</v>
      </c>
      <c r="BA261" s="43">
        <f t="shared" ref="BA261:BW261" si="710">BA109*BA$2</f>
        <v>0</v>
      </c>
      <c r="BB261" s="43">
        <f t="shared" si="710"/>
        <v>0</v>
      </c>
      <c r="BC261" s="43">
        <f t="shared" si="710"/>
        <v>0</v>
      </c>
      <c r="BD261" s="43">
        <f t="shared" si="710"/>
        <v>0</v>
      </c>
      <c r="BE261" s="43">
        <f t="shared" si="710"/>
        <v>0</v>
      </c>
      <c r="BF261" s="43">
        <f t="shared" si="710"/>
        <v>0</v>
      </c>
      <c r="BG261" s="43">
        <f t="shared" si="710"/>
        <v>0</v>
      </c>
      <c r="BH261" s="43">
        <f t="shared" si="710"/>
        <v>0</v>
      </c>
      <c r="BI261" s="43">
        <f t="shared" si="710"/>
        <v>0</v>
      </c>
      <c r="BJ261" s="43">
        <f t="shared" si="710"/>
        <v>0</v>
      </c>
      <c r="BK261" s="43">
        <f t="shared" si="710"/>
        <v>0</v>
      </c>
      <c r="BL261" s="43">
        <f t="shared" si="710"/>
        <v>0</v>
      </c>
      <c r="BM261" s="43">
        <f t="shared" si="710"/>
        <v>0</v>
      </c>
      <c r="BN261" s="43">
        <f t="shared" si="710"/>
        <v>0</v>
      </c>
      <c r="BO261" s="43">
        <f t="shared" si="710"/>
        <v>0</v>
      </c>
      <c r="BP261" s="43">
        <f t="shared" si="710"/>
        <v>0</v>
      </c>
      <c r="BQ261" s="43">
        <f t="shared" si="710"/>
        <v>0</v>
      </c>
      <c r="BR261" s="43">
        <f t="shared" si="710"/>
        <v>0</v>
      </c>
      <c r="BS261" s="43">
        <f t="shared" si="710"/>
        <v>0</v>
      </c>
      <c r="BT261" s="43">
        <f t="shared" si="710"/>
        <v>0</v>
      </c>
      <c r="BU261" s="43">
        <f t="shared" si="710"/>
        <v>0</v>
      </c>
      <c r="BV261" s="43">
        <f t="shared" si="710"/>
        <v>0</v>
      </c>
      <c r="BW261" s="43">
        <f t="shared" si="710"/>
        <v>0</v>
      </c>
      <c r="BX261" s="482"/>
      <c r="BY261" t="str">
        <f t="shared" si="649"/>
        <v>Selecting Equations</v>
      </c>
      <c r="BZ261" s="43">
        <f t="shared" ref="BZ261:CV261" si="711">BZ109*BZ$2</f>
        <v>0</v>
      </c>
      <c r="CA261" s="43">
        <f t="shared" si="711"/>
        <v>0</v>
      </c>
      <c r="CB261" s="43">
        <f t="shared" si="711"/>
        <v>0</v>
      </c>
      <c r="CC261" s="43">
        <f t="shared" si="711"/>
        <v>0</v>
      </c>
      <c r="CD261" s="43">
        <f t="shared" si="711"/>
        <v>0</v>
      </c>
      <c r="CE261" s="43">
        <f t="shared" si="711"/>
        <v>0</v>
      </c>
      <c r="CF261" s="43">
        <f t="shared" si="711"/>
        <v>0</v>
      </c>
      <c r="CG261" s="43">
        <f t="shared" si="711"/>
        <v>0</v>
      </c>
      <c r="CH261" s="43">
        <f t="shared" si="711"/>
        <v>0</v>
      </c>
      <c r="CI261" s="43">
        <f t="shared" si="711"/>
        <v>0</v>
      </c>
      <c r="CJ261" s="43">
        <f t="shared" si="711"/>
        <v>0</v>
      </c>
      <c r="CK261" s="43">
        <f t="shared" si="711"/>
        <v>0</v>
      </c>
      <c r="CL261" s="43">
        <f t="shared" si="711"/>
        <v>0</v>
      </c>
      <c r="CM261" s="43">
        <f t="shared" si="711"/>
        <v>0</v>
      </c>
      <c r="CN261" s="43">
        <f t="shared" si="711"/>
        <v>0</v>
      </c>
      <c r="CO261" s="43">
        <f t="shared" si="711"/>
        <v>0</v>
      </c>
      <c r="CP261" s="43">
        <f t="shared" si="711"/>
        <v>0</v>
      </c>
      <c r="CQ261" s="43">
        <f t="shared" si="711"/>
        <v>0</v>
      </c>
      <c r="CR261" s="43">
        <f t="shared" si="711"/>
        <v>0</v>
      </c>
      <c r="CS261" s="43">
        <f t="shared" si="711"/>
        <v>0</v>
      </c>
      <c r="CT261" s="43">
        <f t="shared" si="711"/>
        <v>0</v>
      </c>
      <c r="CU261" s="43">
        <f t="shared" si="711"/>
        <v>0</v>
      </c>
      <c r="CV261" s="43">
        <f t="shared" si="711"/>
        <v>0</v>
      </c>
      <c r="CW261" s="482"/>
      <c r="CX261" t="str">
        <f t="shared" si="651"/>
        <v>Selecting Equations</v>
      </c>
      <c r="CY261" s="43">
        <f t="shared" ref="CY261:DU261" si="712">CY109*CY$2</f>
        <v>0</v>
      </c>
      <c r="CZ261" s="43">
        <f t="shared" si="712"/>
        <v>0</v>
      </c>
      <c r="DA261" s="43">
        <f t="shared" si="712"/>
        <v>0</v>
      </c>
      <c r="DB261" s="43">
        <f t="shared" si="712"/>
        <v>0</v>
      </c>
      <c r="DC261" s="43">
        <f t="shared" si="712"/>
        <v>0</v>
      </c>
      <c r="DD261" s="43">
        <f t="shared" si="712"/>
        <v>0</v>
      </c>
      <c r="DE261" s="43">
        <f t="shared" si="712"/>
        <v>0</v>
      </c>
      <c r="DF261" s="43">
        <f t="shared" si="712"/>
        <v>0</v>
      </c>
      <c r="DG261" s="43">
        <f t="shared" si="712"/>
        <v>0</v>
      </c>
      <c r="DH261" s="43">
        <f t="shared" si="712"/>
        <v>0</v>
      </c>
      <c r="DI261" s="43">
        <f t="shared" si="712"/>
        <v>0</v>
      </c>
      <c r="DJ261" s="43">
        <f t="shared" si="712"/>
        <v>0</v>
      </c>
      <c r="DK261" s="43">
        <f t="shared" si="712"/>
        <v>0</v>
      </c>
      <c r="DL261" s="43">
        <f t="shared" si="712"/>
        <v>0</v>
      </c>
      <c r="DM261" s="43">
        <f t="shared" si="712"/>
        <v>0</v>
      </c>
      <c r="DN261" s="43">
        <f t="shared" si="712"/>
        <v>0</v>
      </c>
      <c r="DO261" s="43">
        <f t="shared" si="712"/>
        <v>0</v>
      </c>
      <c r="DP261" s="43">
        <f t="shared" si="712"/>
        <v>0</v>
      </c>
      <c r="DQ261" s="43">
        <f t="shared" si="712"/>
        <v>0</v>
      </c>
      <c r="DR261" s="43">
        <f t="shared" si="712"/>
        <v>0</v>
      </c>
      <c r="DS261" s="43">
        <f t="shared" si="712"/>
        <v>0</v>
      </c>
      <c r="DT261" s="43">
        <f t="shared" si="712"/>
        <v>0</v>
      </c>
      <c r="DU261" s="43">
        <f t="shared" si="712"/>
        <v>0</v>
      </c>
    </row>
    <row r="262" spans="2:125" x14ac:dyDescent="0.45">
      <c r="B262" s="111" t="s">
        <v>342</v>
      </c>
      <c r="C262" s="25">
        <f>SUM(C135:Y135)</f>
        <v>0</v>
      </c>
      <c r="D262" s="25">
        <f>E262-C262</f>
        <v>0</v>
      </c>
      <c r="E262" s="25">
        <f>SUM(C177:Y177)</f>
        <v>0</v>
      </c>
      <c r="F262" s="25" t="str">
        <f t="shared" ref="F262:F272" si="713">IF(E262&lt;&gt;0,D262&amp;" / "&amp;E262,"")</f>
        <v/>
      </c>
      <c r="G262" s="108" t="str">
        <f t="shared" ref="G262:G272" si="714">IF(E262&lt;&gt;0,D262/E262,"")</f>
        <v/>
      </c>
      <c r="H262" s="115" t="s">
        <v>259</v>
      </c>
      <c r="AZ262" t="str">
        <f t="shared" si="647"/>
        <v>Manipulating / Solving Equations</v>
      </c>
      <c r="BA262" s="43">
        <f t="shared" ref="BA262:BW262" si="715">BA110*BA$2</f>
        <v>0</v>
      </c>
      <c r="BB262" s="43">
        <f t="shared" si="715"/>
        <v>0</v>
      </c>
      <c r="BC262" s="43">
        <f t="shared" si="715"/>
        <v>0</v>
      </c>
      <c r="BD262" s="43">
        <f t="shared" si="715"/>
        <v>0</v>
      </c>
      <c r="BE262" s="43">
        <f t="shared" si="715"/>
        <v>0</v>
      </c>
      <c r="BF262" s="43">
        <f t="shared" si="715"/>
        <v>0</v>
      </c>
      <c r="BG262" s="43">
        <f t="shared" si="715"/>
        <v>0</v>
      </c>
      <c r="BH262" s="43">
        <f t="shared" si="715"/>
        <v>0</v>
      </c>
      <c r="BI262" s="43">
        <f t="shared" si="715"/>
        <v>0</v>
      </c>
      <c r="BJ262" s="43">
        <f t="shared" si="715"/>
        <v>0</v>
      </c>
      <c r="BK262" s="43">
        <f t="shared" si="715"/>
        <v>0</v>
      </c>
      <c r="BL262" s="43">
        <f t="shared" si="715"/>
        <v>0</v>
      </c>
      <c r="BM262" s="43">
        <f t="shared" si="715"/>
        <v>0</v>
      </c>
      <c r="BN262" s="43">
        <f t="shared" si="715"/>
        <v>0</v>
      </c>
      <c r="BO262" s="43">
        <f t="shared" si="715"/>
        <v>0</v>
      </c>
      <c r="BP262" s="43">
        <f t="shared" si="715"/>
        <v>0</v>
      </c>
      <c r="BQ262" s="43">
        <f t="shared" si="715"/>
        <v>0</v>
      </c>
      <c r="BR262" s="43">
        <f t="shared" si="715"/>
        <v>0</v>
      </c>
      <c r="BS262" s="43">
        <f t="shared" si="715"/>
        <v>0</v>
      </c>
      <c r="BT262" s="43">
        <f t="shared" si="715"/>
        <v>0</v>
      </c>
      <c r="BU262" s="43">
        <f t="shared" si="715"/>
        <v>0</v>
      </c>
      <c r="BV262" s="43">
        <f t="shared" si="715"/>
        <v>0</v>
      </c>
      <c r="BW262" s="43">
        <f t="shared" si="715"/>
        <v>0</v>
      </c>
      <c r="BX262" s="482"/>
      <c r="BY262" t="str">
        <f t="shared" si="649"/>
        <v>Manipulating / Solving Equations</v>
      </c>
      <c r="BZ262" s="43">
        <f t="shared" ref="BZ262:CV262" si="716">BZ110*BZ$2</f>
        <v>0</v>
      </c>
      <c r="CA262" s="43">
        <f t="shared" si="716"/>
        <v>0</v>
      </c>
      <c r="CB262" s="43">
        <f t="shared" si="716"/>
        <v>0</v>
      </c>
      <c r="CC262" s="43">
        <f t="shared" si="716"/>
        <v>0</v>
      </c>
      <c r="CD262" s="43">
        <f t="shared" si="716"/>
        <v>0</v>
      </c>
      <c r="CE262" s="43">
        <f t="shared" si="716"/>
        <v>0</v>
      </c>
      <c r="CF262" s="43">
        <f t="shared" si="716"/>
        <v>0</v>
      </c>
      <c r="CG262" s="43">
        <f t="shared" si="716"/>
        <v>0</v>
      </c>
      <c r="CH262" s="43">
        <f t="shared" si="716"/>
        <v>0</v>
      </c>
      <c r="CI262" s="43">
        <f t="shared" si="716"/>
        <v>0</v>
      </c>
      <c r="CJ262" s="43">
        <f t="shared" si="716"/>
        <v>0</v>
      </c>
      <c r="CK262" s="43">
        <f t="shared" si="716"/>
        <v>0</v>
      </c>
      <c r="CL262" s="43">
        <f t="shared" si="716"/>
        <v>0</v>
      </c>
      <c r="CM262" s="43">
        <f t="shared" si="716"/>
        <v>0</v>
      </c>
      <c r="CN262" s="43">
        <f t="shared" si="716"/>
        <v>0</v>
      </c>
      <c r="CO262" s="43">
        <f t="shared" si="716"/>
        <v>0</v>
      </c>
      <c r="CP262" s="43">
        <f t="shared" si="716"/>
        <v>0</v>
      </c>
      <c r="CQ262" s="43">
        <f t="shared" si="716"/>
        <v>0</v>
      </c>
      <c r="CR262" s="43">
        <f t="shared" si="716"/>
        <v>0</v>
      </c>
      <c r="CS262" s="43">
        <f t="shared" si="716"/>
        <v>0</v>
      </c>
      <c r="CT262" s="43">
        <f t="shared" si="716"/>
        <v>0</v>
      </c>
      <c r="CU262" s="43">
        <f t="shared" si="716"/>
        <v>0</v>
      </c>
      <c r="CV262" s="43">
        <f t="shared" si="716"/>
        <v>0</v>
      </c>
      <c r="CW262" s="482"/>
      <c r="CX262" t="str">
        <f t="shared" si="651"/>
        <v>Manipulating / Solving Equations</v>
      </c>
      <c r="CY262" s="43">
        <f t="shared" ref="CY262:DU262" si="717">CY110*CY$2</f>
        <v>0</v>
      </c>
      <c r="CZ262" s="43">
        <f t="shared" si="717"/>
        <v>0</v>
      </c>
      <c r="DA262" s="43">
        <f t="shared" si="717"/>
        <v>0</v>
      </c>
      <c r="DB262" s="43">
        <f t="shared" si="717"/>
        <v>0</v>
      </c>
      <c r="DC262" s="43">
        <f t="shared" si="717"/>
        <v>0</v>
      </c>
      <c r="DD262" s="43">
        <f t="shared" si="717"/>
        <v>0</v>
      </c>
      <c r="DE262" s="43">
        <f t="shared" si="717"/>
        <v>0</v>
      </c>
      <c r="DF262" s="43">
        <f t="shared" si="717"/>
        <v>0</v>
      </c>
      <c r="DG262" s="43">
        <f t="shared" si="717"/>
        <v>0</v>
      </c>
      <c r="DH262" s="43">
        <f t="shared" si="717"/>
        <v>0</v>
      </c>
      <c r="DI262" s="43">
        <f t="shared" si="717"/>
        <v>0</v>
      </c>
      <c r="DJ262" s="43">
        <f t="shared" si="717"/>
        <v>0</v>
      </c>
      <c r="DK262" s="43">
        <f t="shared" si="717"/>
        <v>0</v>
      </c>
      <c r="DL262" s="43">
        <f t="shared" si="717"/>
        <v>0</v>
      </c>
      <c r="DM262" s="43">
        <f t="shared" si="717"/>
        <v>0</v>
      </c>
      <c r="DN262" s="43">
        <f t="shared" si="717"/>
        <v>0</v>
      </c>
      <c r="DO262" s="43">
        <f t="shared" si="717"/>
        <v>0</v>
      </c>
      <c r="DP262" s="43">
        <f t="shared" si="717"/>
        <v>0</v>
      </c>
      <c r="DQ262" s="43">
        <f t="shared" si="717"/>
        <v>0</v>
      </c>
      <c r="DR262" s="43">
        <f t="shared" si="717"/>
        <v>0</v>
      </c>
      <c r="DS262" s="43">
        <f t="shared" si="717"/>
        <v>0</v>
      </c>
      <c r="DT262" s="43">
        <f t="shared" si="717"/>
        <v>0</v>
      </c>
      <c r="DU262" s="43">
        <f t="shared" si="717"/>
        <v>0</v>
      </c>
    </row>
    <row r="263" spans="2:125" x14ac:dyDescent="0.45">
      <c r="B263" s="111" t="s">
        <v>395</v>
      </c>
      <c r="C263" s="25">
        <f>SUM(C134:Y134)</f>
        <v>0</v>
      </c>
      <c r="D263" s="25">
        <f>E263-C263</f>
        <v>0</v>
      </c>
      <c r="E263" s="25">
        <f>SUM(C176:Y176)</f>
        <v>0</v>
      </c>
      <c r="F263" s="25" t="str">
        <f t="shared" si="713"/>
        <v/>
      </c>
      <c r="G263" s="108" t="str">
        <f t="shared" si="714"/>
        <v/>
      </c>
      <c r="H263" s="115" t="s">
        <v>259</v>
      </c>
      <c r="AZ263" t="str">
        <f t="shared" si="647"/>
        <v>Factoring</v>
      </c>
      <c r="BA263" s="43">
        <f t="shared" ref="BA263:BW263" si="718">BA111*BA$2</f>
        <v>0</v>
      </c>
      <c r="BB263" s="43">
        <f t="shared" si="718"/>
        <v>0</v>
      </c>
      <c r="BC263" s="43">
        <f t="shared" si="718"/>
        <v>0</v>
      </c>
      <c r="BD263" s="43">
        <f t="shared" si="718"/>
        <v>0</v>
      </c>
      <c r="BE263" s="43">
        <f t="shared" si="718"/>
        <v>0</v>
      </c>
      <c r="BF263" s="43">
        <f t="shared" si="718"/>
        <v>0</v>
      </c>
      <c r="BG263" s="43">
        <f t="shared" si="718"/>
        <v>0</v>
      </c>
      <c r="BH263" s="43">
        <f t="shared" si="718"/>
        <v>0</v>
      </c>
      <c r="BI263" s="43">
        <f t="shared" si="718"/>
        <v>0</v>
      </c>
      <c r="BJ263" s="43">
        <f t="shared" si="718"/>
        <v>0</v>
      </c>
      <c r="BK263" s="43">
        <f t="shared" si="718"/>
        <v>0</v>
      </c>
      <c r="BL263" s="43">
        <f t="shared" si="718"/>
        <v>0</v>
      </c>
      <c r="BM263" s="43">
        <f t="shared" si="718"/>
        <v>0</v>
      </c>
      <c r="BN263" s="43">
        <f t="shared" si="718"/>
        <v>0</v>
      </c>
      <c r="BO263" s="43">
        <f t="shared" si="718"/>
        <v>0</v>
      </c>
      <c r="BP263" s="43">
        <f t="shared" si="718"/>
        <v>0</v>
      </c>
      <c r="BQ263" s="43">
        <f t="shared" si="718"/>
        <v>0</v>
      </c>
      <c r="BR263" s="43">
        <f t="shared" si="718"/>
        <v>0</v>
      </c>
      <c r="BS263" s="43">
        <f t="shared" si="718"/>
        <v>0</v>
      </c>
      <c r="BT263" s="43">
        <f t="shared" si="718"/>
        <v>0</v>
      </c>
      <c r="BU263" s="43">
        <f t="shared" si="718"/>
        <v>0</v>
      </c>
      <c r="BV263" s="43">
        <f t="shared" si="718"/>
        <v>0</v>
      </c>
      <c r="BW263" s="43">
        <f t="shared" si="718"/>
        <v>0</v>
      </c>
      <c r="BX263" s="482"/>
      <c r="BY263" t="str">
        <f t="shared" si="649"/>
        <v>Factoring</v>
      </c>
      <c r="BZ263" s="43">
        <f t="shared" ref="BZ263:CV263" si="719">BZ111*BZ$2</f>
        <v>0</v>
      </c>
      <c r="CA263" s="43">
        <f t="shared" si="719"/>
        <v>0</v>
      </c>
      <c r="CB263" s="43">
        <f t="shared" si="719"/>
        <v>0</v>
      </c>
      <c r="CC263" s="43">
        <f t="shared" si="719"/>
        <v>0</v>
      </c>
      <c r="CD263" s="43">
        <f t="shared" si="719"/>
        <v>0</v>
      </c>
      <c r="CE263" s="43">
        <f t="shared" si="719"/>
        <v>0</v>
      </c>
      <c r="CF263" s="43">
        <f t="shared" si="719"/>
        <v>0</v>
      </c>
      <c r="CG263" s="43">
        <f t="shared" si="719"/>
        <v>0</v>
      </c>
      <c r="CH263" s="43">
        <f t="shared" si="719"/>
        <v>0</v>
      </c>
      <c r="CI263" s="43">
        <f t="shared" si="719"/>
        <v>0</v>
      </c>
      <c r="CJ263" s="43">
        <f t="shared" si="719"/>
        <v>0</v>
      </c>
      <c r="CK263" s="43">
        <f t="shared" si="719"/>
        <v>0</v>
      </c>
      <c r="CL263" s="43">
        <f t="shared" si="719"/>
        <v>0</v>
      </c>
      <c r="CM263" s="43">
        <f t="shared" si="719"/>
        <v>0</v>
      </c>
      <c r="CN263" s="43">
        <f t="shared" si="719"/>
        <v>0</v>
      </c>
      <c r="CO263" s="43">
        <f t="shared" si="719"/>
        <v>0</v>
      </c>
      <c r="CP263" s="43">
        <f t="shared" si="719"/>
        <v>0</v>
      </c>
      <c r="CQ263" s="43">
        <f t="shared" si="719"/>
        <v>0</v>
      </c>
      <c r="CR263" s="43">
        <f t="shared" si="719"/>
        <v>0</v>
      </c>
      <c r="CS263" s="43">
        <f t="shared" si="719"/>
        <v>0</v>
      </c>
      <c r="CT263" s="43">
        <f t="shared" si="719"/>
        <v>0</v>
      </c>
      <c r="CU263" s="43">
        <f t="shared" si="719"/>
        <v>0</v>
      </c>
      <c r="CV263" s="43">
        <f t="shared" si="719"/>
        <v>0</v>
      </c>
      <c r="CW263" s="482"/>
      <c r="CX263" t="str">
        <f t="shared" si="651"/>
        <v>Factoring</v>
      </c>
      <c r="CY263" s="43">
        <f t="shared" ref="CY263:DU263" si="720">CY111*CY$2</f>
        <v>0</v>
      </c>
      <c r="CZ263" s="43">
        <f t="shared" si="720"/>
        <v>0</v>
      </c>
      <c r="DA263" s="43">
        <f t="shared" si="720"/>
        <v>0</v>
      </c>
      <c r="DB263" s="43">
        <f t="shared" si="720"/>
        <v>0</v>
      </c>
      <c r="DC263" s="43">
        <f t="shared" si="720"/>
        <v>0</v>
      </c>
      <c r="DD263" s="43">
        <f t="shared" si="720"/>
        <v>0</v>
      </c>
      <c r="DE263" s="43">
        <f t="shared" si="720"/>
        <v>0</v>
      </c>
      <c r="DF263" s="43">
        <f t="shared" si="720"/>
        <v>0</v>
      </c>
      <c r="DG263" s="43">
        <f t="shared" si="720"/>
        <v>0</v>
      </c>
      <c r="DH263" s="43">
        <f t="shared" si="720"/>
        <v>0</v>
      </c>
      <c r="DI263" s="43">
        <f t="shared" si="720"/>
        <v>0</v>
      </c>
      <c r="DJ263" s="43">
        <f t="shared" si="720"/>
        <v>0</v>
      </c>
      <c r="DK263" s="43">
        <f t="shared" si="720"/>
        <v>0</v>
      </c>
      <c r="DL263" s="43">
        <f t="shared" si="720"/>
        <v>0</v>
      </c>
      <c r="DM263" s="43">
        <f t="shared" si="720"/>
        <v>0</v>
      </c>
      <c r="DN263" s="43">
        <f t="shared" si="720"/>
        <v>0</v>
      </c>
      <c r="DO263" s="43">
        <f t="shared" si="720"/>
        <v>0</v>
      </c>
      <c r="DP263" s="43">
        <f t="shared" si="720"/>
        <v>0</v>
      </c>
      <c r="DQ263" s="43">
        <f t="shared" si="720"/>
        <v>0</v>
      </c>
      <c r="DR263" s="43">
        <f t="shared" si="720"/>
        <v>0</v>
      </c>
      <c r="DS263" s="43">
        <f t="shared" si="720"/>
        <v>0</v>
      </c>
      <c r="DT263" s="43">
        <f t="shared" si="720"/>
        <v>0</v>
      </c>
      <c r="DU263" s="43">
        <f t="shared" si="720"/>
        <v>0</v>
      </c>
    </row>
    <row r="264" spans="2:125" x14ac:dyDescent="0.45">
      <c r="B264" s="111" t="s">
        <v>396</v>
      </c>
      <c r="C264" s="25">
        <f>SUM(C136:Y136)</f>
        <v>0</v>
      </c>
      <c r="D264" s="25">
        <f>E264-C264</f>
        <v>0</v>
      </c>
      <c r="E264" s="25">
        <f>SUM(C178:Y178)</f>
        <v>0</v>
      </c>
      <c r="F264" s="25" t="str">
        <f t="shared" si="713"/>
        <v/>
      </c>
      <c r="G264" s="108" t="str">
        <f t="shared" si="714"/>
        <v/>
      </c>
      <c r="H264" s="115" t="s">
        <v>259</v>
      </c>
      <c r="AZ264" t="str">
        <f t="shared" si="647"/>
        <v>Complex Equations</v>
      </c>
      <c r="BA264" s="43">
        <f t="shared" ref="BA264:BW264" si="721">BA112*BA$2</f>
        <v>0</v>
      </c>
      <c r="BB264" s="43">
        <f t="shared" si="721"/>
        <v>0</v>
      </c>
      <c r="BC264" s="43">
        <f t="shared" si="721"/>
        <v>0</v>
      </c>
      <c r="BD264" s="43">
        <f t="shared" si="721"/>
        <v>0</v>
      </c>
      <c r="BE264" s="43">
        <f t="shared" si="721"/>
        <v>0</v>
      </c>
      <c r="BF264" s="43">
        <f t="shared" si="721"/>
        <v>0</v>
      </c>
      <c r="BG264" s="43">
        <f t="shared" si="721"/>
        <v>0</v>
      </c>
      <c r="BH264" s="43">
        <f t="shared" si="721"/>
        <v>0</v>
      </c>
      <c r="BI264" s="43">
        <f t="shared" si="721"/>
        <v>0</v>
      </c>
      <c r="BJ264" s="43">
        <f t="shared" si="721"/>
        <v>0</v>
      </c>
      <c r="BK264" s="43">
        <f t="shared" si="721"/>
        <v>0</v>
      </c>
      <c r="BL264" s="43">
        <f t="shared" si="721"/>
        <v>0</v>
      </c>
      <c r="BM264" s="43">
        <f t="shared" si="721"/>
        <v>0</v>
      </c>
      <c r="BN264" s="43">
        <f t="shared" si="721"/>
        <v>0</v>
      </c>
      <c r="BO264" s="43">
        <f t="shared" si="721"/>
        <v>0</v>
      </c>
      <c r="BP264" s="43">
        <f t="shared" si="721"/>
        <v>0</v>
      </c>
      <c r="BQ264" s="43">
        <f t="shared" si="721"/>
        <v>0</v>
      </c>
      <c r="BR264" s="43">
        <f t="shared" si="721"/>
        <v>0</v>
      </c>
      <c r="BS264" s="43">
        <f t="shared" si="721"/>
        <v>0</v>
      </c>
      <c r="BT264" s="43">
        <f t="shared" si="721"/>
        <v>0</v>
      </c>
      <c r="BU264" s="43">
        <f t="shared" si="721"/>
        <v>0</v>
      </c>
      <c r="BV264" s="43">
        <f t="shared" si="721"/>
        <v>0</v>
      </c>
      <c r="BW264" s="43">
        <f t="shared" si="721"/>
        <v>0</v>
      </c>
      <c r="BX264" s="482"/>
      <c r="BY264" t="str">
        <f t="shared" si="649"/>
        <v>Complex Equations</v>
      </c>
      <c r="BZ264" s="43">
        <f t="shared" ref="BZ264:CV264" si="722">BZ112*BZ$2</f>
        <v>0</v>
      </c>
      <c r="CA264" s="43">
        <f t="shared" si="722"/>
        <v>0</v>
      </c>
      <c r="CB264" s="43">
        <f t="shared" si="722"/>
        <v>0</v>
      </c>
      <c r="CC264" s="43">
        <f t="shared" si="722"/>
        <v>0</v>
      </c>
      <c r="CD264" s="43">
        <f t="shared" si="722"/>
        <v>0</v>
      </c>
      <c r="CE264" s="43">
        <f t="shared" si="722"/>
        <v>0</v>
      </c>
      <c r="CF264" s="43">
        <f t="shared" si="722"/>
        <v>0</v>
      </c>
      <c r="CG264" s="43">
        <f t="shared" si="722"/>
        <v>0</v>
      </c>
      <c r="CH264" s="43">
        <f t="shared" si="722"/>
        <v>0</v>
      </c>
      <c r="CI264" s="43">
        <f t="shared" si="722"/>
        <v>0</v>
      </c>
      <c r="CJ264" s="43">
        <f t="shared" si="722"/>
        <v>0</v>
      </c>
      <c r="CK264" s="43">
        <f t="shared" si="722"/>
        <v>0</v>
      </c>
      <c r="CL264" s="43">
        <f t="shared" si="722"/>
        <v>0</v>
      </c>
      <c r="CM264" s="43">
        <f t="shared" si="722"/>
        <v>0</v>
      </c>
      <c r="CN264" s="43">
        <f t="shared" si="722"/>
        <v>0</v>
      </c>
      <c r="CO264" s="43">
        <f t="shared" si="722"/>
        <v>0</v>
      </c>
      <c r="CP264" s="43">
        <f t="shared" si="722"/>
        <v>0</v>
      </c>
      <c r="CQ264" s="43">
        <f t="shared" si="722"/>
        <v>0</v>
      </c>
      <c r="CR264" s="43">
        <f t="shared" si="722"/>
        <v>0</v>
      </c>
      <c r="CS264" s="43">
        <f t="shared" si="722"/>
        <v>0</v>
      </c>
      <c r="CT264" s="43">
        <f t="shared" si="722"/>
        <v>0</v>
      </c>
      <c r="CU264" s="43">
        <f t="shared" si="722"/>
        <v>0</v>
      </c>
      <c r="CV264" s="43">
        <f t="shared" si="722"/>
        <v>0</v>
      </c>
      <c r="CW264" s="482"/>
      <c r="CX264" t="str">
        <f t="shared" si="651"/>
        <v>Complex Equations</v>
      </c>
      <c r="CY264" s="43">
        <f t="shared" ref="CY264:DU264" si="723">CY112*CY$2</f>
        <v>0</v>
      </c>
      <c r="CZ264" s="43">
        <f t="shared" si="723"/>
        <v>0</v>
      </c>
      <c r="DA264" s="43">
        <f t="shared" si="723"/>
        <v>0</v>
      </c>
      <c r="DB264" s="43">
        <f t="shared" si="723"/>
        <v>0</v>
      </c>
      <c r="DC264" s="43">
        <f t="shared" si="723"/>
        <v>0</v>
      </c>
      <c r="DD264" s="43">
        <f t="shared" si="723"/>
        <v>0</v>
      </c>
      <c r="DE264" s="43">
        <f t="shared" si="723"/>
        <v>0</v>
      </c>
      <c r="DF264" s="43">
        <f t="shared" si="723"/>
        <v>0</v>
      </c>
      <c r="DG264" s="43">
        <f t="shared" si="723"/>
        <v>0</v>
      </c>
      <c r="DH264" s="43">
        <f t="shared" si="723"/>
        <v>0</v>
      </c>
      <c r="DI264" s="43">
        <f t="shared" si="723"/>
        <v>0</v>
      </c>
      <c r="DJ264" s="43">
        <f t="shared" si="723"/>
        <v>0</v>
      </c>
      <c r="DK264" s="43">
        <f t="shared" si="723"/>
        <v>0</v>
      </c>
      <c r="DL264" s="43">
        <f t="shared" si="723"/>
        <v>0</v>
      </c>
      <c r="DM264" s="43">
        <f t="shared" si="723"/>
        <v>0</v>
      </c>
      <c r="DN264" s="43">
        <f t="shared" si="723"/>
        <v>0</v>
      </c>
      <c r="DO264" s="43">
        <f t="shared" si="723"/>
        <v>0</v>
      </c>
      <c r="DP264" s="43">
        <f t="shared" si="723"/>
        <v>0</v>
      </c>
      <c r="DQ264" s="43">
        <f t="shared" si="723"/>
        <v>0</v>
      </c>
      <c r="DR264" s="43">
        <f t="shared" si="723"/>
        <v>0</v>
      </c>
      <c r="DS264" s="43">
        <f t="shared" si="723"/>
        <v>0</v>
      </c>
      <c r="DT264" s="43">
        <f t="shared" si="723"/>
        <v>0</v>
      </c>
      <c r="DU264" s="43">
        <f t="shared" si="723"/>
        <v>0</v>
      </c>
    </row>
    <row r="265" spans="2:125" x14ac:dyDescent="0.45">
      <c r="B265" s="458" t="s">
        <v>260</v>
      </c>
      <c r="C265" s="459"/>
      <c r="D265" s="459"/>
      <c r="E265" s="459"/>
      <c r="F265" s="459"/>
      <c r="G265" s="459"/>
      <c r="H265" s="460"/>
      <c r="AZ265" t="str">
        <f t="shared" si="647"/>
        <v>Intersect Points</v>
      </c>
      <c r="BA265" s="43">
        <f t="shared" ref="BA265:BW265" si="724">BA113*BA$2</f>
        <v>0</v>
      </c>
      <c r="BB265" s="43">
        <f t="shared" si="724"/>
        <v>0</v>
      </c>
      <c r="BC265" s="43">
        <f t="shared" si="724"/>
        <v>0</v>
      </c>
      <c r="BD265" s="43">
        <f t="shared" si="724"/>
        <v>0</v>
      </c>
      <c r="BE265" s="43">
        <f t="shared" si="724"/>
        <v>0</v>
      </c>
      <c r="BF265" s="43">
        <f t="shared" si="724"/>
        <v>0</v>
      </c>
      <c r="BG265" s="43">
        <f t="shared" si="724"/>
        <v>0</v>
      </c>
      <c r="BH265" s="43">
        <f t="shared" si="724"/>
        <v>0</v>
      </c>
      <c r="BI265" s="43">
        <f t="shared" si="724"/>
        <v>0</v>
      </c>
      <c r="BJ265" s="43">
        <f t="shared" si="724"/>
        <v>0</v>
      </c>
      <c r="BK265" s="43">
        <f t="shared" si="724"/>
        <v>0</v>
      </c>
      <c r="BL265" s="43">
        <f t="shared" si="724"/>
        <v>0</v>
      </c>
      <c r="BM265" s="43">
        <f t="shared" si="724"/>
        <v>0</v>
      </c>
      <c r="BN265" s="43">
        <f t="shared" si="724"/>
        <v>0</v>
      </c>
      <c r="BO265" s="43">
        <f t="shared" si="724"/>
        <v>0</v>
      </c>
      <c r="BP265" s="43">
        <f t="shared" si="724"/>
        <v>0</v>
      </c>
      <c r="BQ265" s="43">
        <f t="shared" si="724"/>
        <v>0</v>
      </c>
      <c r="BR265" s="43">
        <f t="shared" si="724"/>
        <v>0</v>
      </c>
      <c r="BS265" s="43">
        <f t="shared" si="724"/>
        <v>0</v>
      </c>
      <c r="BT265" s="43">
        <f t="shared" si="724"/>
        <v>0</v>
      </c>
      <c r="BU265" s="43">
        <f t="shared" si="724"/>
        <v>0</v>
      </c>
      <c r="BV265" s="43">
        <f t="shared" si="724"/>
        <v>0</v>
      </c>
      <c r="BW265" s="43">
        <f t="shared" si="724"/>
        <v>0</v>
      </c>
      <c r="BX265" s="482"/>
      <c r="BY265" t="str">
        <f t="shared" si="649"/>
        <v>Intersect Points</v>
      </c>
      <c r="BZ265" s="43">
        <f t="shared" ref="BZ265:CV265" si="725">BZ113*BZ$2</f>
        <v>0</v>
      </c>
      <c r="CA265" s="43">
        <f t="shared" si="725"/>
        <v>0</v>
      </c>
      <c r="CB265" s="43">
        <f t="shared" si="725"/>
        <v>0</v>
      </c>
      <c r="CC265" s="43">
        <f t="shared" si="725"/>
        <v>0</v>
      </c>
      <c r="CD265" s="43">
        <f t="shared" si="725"/>
        <v>0</v>
      </c>
      <c r="CE265" s="43">
        <f t="shared" si="725"/>
        <v>0</v>
      </c>
      <c r="CF265" s="43">
        <f t="shared" si="725"/>
        <v>0</v>
      </c>
      <c r="CG265" s="43">
        <f t="shared" si="725"/>
        <v>0</v>
      </c>
      <c r="CH265" s="43">
        <f t="shared" si="725"/>
        <v>0</v>
      </c>
      <c r="CI265" s="43">
        <f t="shared" si="725"/>
        <v>0</v>
      </c>
      <c r="CJ265" s="43">
        <f t="shared" si="725"/>
        <v>0</v>
      </c>
      <c r="CK265" s="43">
        <f t="shared" si="725"/>
        <v>0</v>
      </c>
      <c r="CL265" s="43">
        <f t="shared" si="725"/>
        <v>0</v>
      </c>
      <c r="CM265" s="43">
        <f t="shared" si="725"/>
        <v>0</v>
      </c>
      <c r="CN265" s="43">
        <f t="shared" si="725"/>
        <v>0</v>
      </c>
      <c r="CO265" s="43">
        <f t="shared" si="725"/>
        <v>0</v>
      </c>
      <c r="CP265" s="43">
        <f t="shared" si="725"/>
        <v>0</v>
      </c>
      <c r="CQ265" s="43">
        <f t="shared" si="725"/>
        <v>0</v>
      </c>
      <c r="CR265" s="43">
        <f t="shared" si="725"/>
        <v>0</v>
      </c>
      <c r="CS265" s="43">
        <f t="shared" si="725"/>
        <v>0</v>
      </c>
      <c r="CT265" s="43">
        <f t="shared" si="725"/>
        <v>0</v>
      </c>
      <c r="CU265" s="43">
        <f t="shared" si="725"/>
        <v>0</v>
      </c>
      <c r="CV265" s="43">
        <f t="shared" si="725"/>
        <v>0</v>
      </c>
      <c r="CW265" s="482"/>
      <c r="CX265" t="str">
        <f t="shared" si="651"/>
        <v>Intersect Points</v>
      </c>
      <c r="CY265" s="43">
        <f t="shared" ref="CY265:DU265" si="726">CY113*CY$2</f>
        <v>0</v>
      </c>
      <c r="CZ265" s="43">
        <f t="shared" si="726"/>
        <v>0</v>
      </c>
      <c r="DA265" s="43">
        <f t="shared" si="726"/>
        <v>0</v>
      </c>
      <c r="DB265" s="43">
        <f t="shared" si="726"/>
        <v>0</v>
      </c>
      <c r="DC265" s="43">
        <f t="shared" si="726"/>
        <v>0</v>
      </c>
      <c r="DD265" s="43">
        <f t="shared" si="726"/>
        <v>0</v>
      </c>
      <c r="DE265" s="43">
        <f t="shared" si="726"/>
        <v>0</v>
      </c>
      <c r="DF265" s="43">
        <f t="shared" si="726"/>
        <v>0</v>
      </c>
      <c r="DG265" s="43">
        <f t="shared" si="726"/>
        <v>0</v>
      </c>
      <c r="DH265" s="43">
        <f t="shared" si="726"/>
        <v>0</v>
      </c>
      <c r="DI265" s="43">
        <f t="shared" si="726"/>
        <v>0</v>
      </c>
      <c r="DJ265" s="43">
        <f t="shared" si="726"/>
        <v>0</v>
      </c>
      <c r="DK265" s="43">
        <f t="shared" si="726"/>
        <v>0</v>
      </c>
      <c r="DL265" s="43">
        <f t="shared" si="726"/>
        <v>0</v>
      </c>
      <c r="DM265" s="43">
        <f t="shared" si="726"/>
        <v>0</v>
      </c>
      <c r="DN265" s="43">
        <f t="shared" si="726"/>
        <v>0</v>
      </c>
      <c r="DO265" s="43">
        <f t="shared" si="726"/>
        <v>0</v>
      </c>
      <c r="DP265" s="43">
        <f t="shared" si="726"/>
        <v>0</v>
      </c>
      <c r="DQ265" s="43">
        <f t="shared" si="726"/>
        <v>0</v>
      </c>
      <c r="DR265" s="43">
        <f t="shared" si="726"/>
        <v>0</v>
      </c>
      <c r="DS265" s="43">
        <f t="shared" si="726"/>
        <v>0</v>
      </c>
      <c r="DT265" s="43">
        <f t="shared" si="726"/>
        <v>0</v>
      </c>
      <c r="DU265" s="43">
        <f t="shared" si="726"/>
        <v>0</v>
      </c>
    </row>
    <row r="266" spans="2:125" x14ac:dyDescent="0.45">
      <c r="B266" s="111" t="s">
        <v>342</v>
      </c>
      <c r="C266" s="25">
        <f>SUM(C129:Y129)</f>
        <v>0</v>
      </c>
      <c r="D266" s="25">
        <f>E266-C266</f>
        <v>0</v>
      </c>
      <c r="E266" s="25">
        <f>SUM(C171:Y171)</f>
        <v>0</v>
      </c>
      <c r="F266" s="25" t="str">
        <f t="shared" si="713"/>
        <v/>
      </c>
      <c r="G266" s="108" t="str">
        <f t="shared" si="714"/>
        <v/>
      </c>
      <c r="H266" s="115" t="s">
        <v>259</v>
      </c>
      <c r="AZ266" t="str">
        <f t="shared" si="647"/>
        <v>Linear Equations</v>
      </c>
      <c r="BA266" s="43">
        <f t="shared" ref="BA266:BW266" si="727">BA114*BA$2</f>
        <v>0</v>
      </c>
      <c r="BB266" s="43">
        <f t="shared" si="727"/>
        <v>0</v>
      </c>
      <c r="BC266" s="43">
        <f t="shared" si="727"/>
        <v>0</v>
      </c>
      <c r="BD266" s="43">
        <f t="shared" si="727"/>
        <v>0</v>
      </c>
      <c r="BE266" s="43">
        <f t="shared" si="727"/>
        <v>0</v>
      </c>
      <c r="BF266" s="43">
        <f t="shared" si="727"/>
        <v>0</v>
      </c>
      <c r="BG266" s="43">
        <f t="shared" si="727"/>
        <v>0</v>
      </c>
      <c r="BH266" s="43">
        <f t="shared" si="727"/>
        <v>0</v>
      </c>
      <c r="BI266" s="43">
        <f t="shared" si="727"/>
        <v>0</v>
      </c>
      <c r="BJ266" s="43">
        <f t="shared" si="727"/>
        <v>0</v>
      </c>
      <c r="BK266" s="43">
        <f t="shared" si="727"/>
        <v>0</v>
      </c>
      <c r="BL266" s="43">
        <f t="shared" si="727"/>
        <v>0</v>
      </c>
      <c r="BM266" s="43">
        <f t="shared" si="727"/>
        <v>0</v>
      </c>
      <c r="BN266" s="43">
        <f t="shared" si="727"/>
        <v>0</v>
      </c>
      <c r="BO266" s="43">
        <f t="shared" si="727"/>
        <v>0</v>
      </c>
      <c r="BP266" s="43">
        <f t="shared" si="727"/>
        <v>0</v>
      </c>
      <c r="BQ266" s="43">
        <f t="shared" si="727"/>
        <v>0</v>
      </c>
      <c r="BR266" s="43">
        <f t="shared" si="727"/>
        <v>0</v>
      </c>
      <c r="BS266" s="43">
        <f t="shared" si="727"/>
        <v>0</v>
      </c>
      <c r="BT266" s="43">
        <f t="shared" si="727"/>
        <v>0</v>
      </c>
      <c r="BU266" s="43">
        <f t="shared" si="727"/>
        <v>0</v>
      </c>
      <c r="BV266" s="43">
        <f t="shared" si="727"/>
        <v>0</v>
      </c>
      <c r="BW266" s="43">
        <f t="shared" si="727"/>
        <v>0</v>
      </c>
      <c r="BX266" s="482"/>
      <c r="BY266" t="str">
        <f t="shared" si="649"/>
        <v>Linear Equations</v>
      </c>
      <c r="BZ266" s="43">
        <f t="shared" ref="BZ266:CV266" si="728">BZ114*BZ$2</f>
        <v>0</v>
      </c>
      <c r="CA266" s="43">
        <f t="shared" si="728"/>
        <v>0</v>
      </c>
      <c r="CB266" s="43">
        <f t="shared" si="728"/>
        <v>0</v>
      </c>
      <c r="CC266" s="43">
        <f t="shared" si="728"/>
        <v>0</v>
      </c>
      <c r="CD266" s="43">
        <f t="shared" si="728"/>
        <v>0</v>
      </c>
      <c r="CE266" s="43">
        <f t="shared" si="728"/>
        <v>0</v>
      </c>
      <c r="CF266" s="43">
        <f t="shared" si="728"/>
        <v>0</v>
      </c>
      <c r="CG266" s="43">
        <f t="shared" si="728"/>
        <v>0</v>
      </c>
      <c r="CH266" s="43">
        <f t="shared" si="728"/>
        <v>0</v>
      </c>
      <c r="CI266" s="43">
        <f t="shared" si="728"/>
        <v>0</v>
      </c>
      <c r="CJ266" s="43">
        <f t="shared" si="728"/>
        <v>0</v>
      </c>
      <c r="CK266" s="43">
        <f t="shared" si="728"/>
        <v>0</v>
      </c>
      <c r="CL266" s="43">
        <f t="shared" si="728"/>
        <v>0</v>
      </c>
      <c r="CM266" s="43">
        <f t="shared" si="728"/>
        <v>0</v>
      </c>
      <c r="CN266" s="43">
        <f t="shared" si="728"/>
        <v>0</v>
      </c>
      <c r="CO266" s="43">
        <f t="shared" si="728"/>
        <v>0</v>
      </c>
      <c r="CP266" s="43">
        <f t="shared" si="728"/>
        <v>0</v>
      </c>
      <c r="CQ266" s="43">
        <f t="shared" si="728"/>
        <v>0</v>
      </c>
      <c r="CR266" s="43">
        <f t="shared" si="728"/>
        <v>0</v>
      </c>
      <c r="CS266" s="43">
        <f t="shared" si="728"/>
        <v>0</v>
      </c>
      <c r="CT266" s="43">
        <f t="shared" si="728"/>
        <v>0</v>
      </c>
      <c r="CU266" s="43">
        <f t="shared" si="728"/>
        <v>0</v>
      </c>
      <c r="CV266" s="43">
        <f t="shared" si="728"/>
        <v>0</v>
      </c>
      <c r="CW266" s="482"/>
      <c r="CX266" t="str">
        <f t="shared" si="651"/>
        <v>Linear Equations</v>
      </c>
      <c r="CY266" s="43">
        <f t="shared" ref="CY266:DU266" si="729">CY114*CY$2</f>
        <v>0</v>
      </c>
      <c r="CZ266" s="43">
        <f t="shared" si="729"/>
        <v>0</v>
      </c>
      <c r="DA266" s="43">
        <f t="shared" si="729"/>
        <v>0</v>
      </c>
      <c r="DB266" s="43">
        <f t="shared" si="729"/>
        <v>0</v>
      </c>
      <c r="DC266" s="43">
        <f t="shared" si="729"/>
        <v>0</v>
      </c>
      <c r="DD266" s="43">
        <f t="shared" si="729"/>
        <v>0</v>
      </c>
      <c r="DE266" s="43">
        <f t="shared" si="729"/>
        <v>0</v>
      </c>
      <c r="DF266" s="43">
        <f t="shared" si="729"/>
        <v>0</v>
      </c>
      <c r="DG266" s="43">
        <f t="shared" si="729"/>
        <v>0</v>
      </c>
      <c r="DH266" s="43">
        <f t="shared" si="729"/>
        <v>0</v>
      </c>
      <c r="DI266" s="43">
        <f t="shared" si="729"/>
        <v>0</v>
      </c>
      <c r="DJ266" s="43">
        <f t="shared" si="729"/>
        <v>0</v>
      </c>
      <c r="DK266" s="43">
        <f t="shared" si="729"/>
        <v>0</v>
      </c>
      <c r="DL266" s="43">
        <f t="shared" si="729"/>
        <v>0</v>
      </c>
      <c r="DM266" s="43">
        <f t="shared" si="729"/>
        <v>0</v>
      </c>
      <c r="DN266" s="43">
        <f t="shared" si="729"/>
        <v>0</v>
      </c>
      <c r="DO266" s="43">
        <f t="shared" si="729"/>
        <v>0</v>
      </c>
      <c r="DP266" s="43">
        <f t="shared" si="729"/>
        <v>0</v>
      </c>
      <c r="DQ266" s="43">
        <f t="shared" si="729"/>
        <v>0</v>
      </c>
      <c r="DR266" s="43">
        <f t="shared" si="729"/>
        <v>0</v>
      </c>
      <c r="DS266" s="43">
        <f t="shared" si="729"/>
        <v>0</v>
      </c>
      <c r="DT266" s="43">
        <f t="shared" si="729"/>
        <v>0</v>
      </c>
      <c r="DU266" s="43">
        <f t="shared" si="729"/>
        <v>0</v>
      </c>
    </row>
    <row r="267" spans="2:125" x14ac:dyDescent="0.45">
      <c r="B267" s="111" t="s">
        <v>395</v>
      </c>
      <c r="C267" s="25">
        <f>SUM(C128:Y128)</f>
        <v>0</v>
      </c>
      <c r="D267" s="25">
        <f>E267-C267</f>
        <v>0</v>
      </c>
      <c r="E267" s="25">
        <f>SUM(C170:Y170)</f>
        <v>0</v>
      </c>
      <c r="F267" s="25" t="str">
        <f t="shared" si="713"/>
        <v/>
      </c>
      <c r="G267" s="108" t="str">
        <f t="shared" si="714"/>
        <v/>
      </c>
      <c r="H267" s="115" t="s">
        <v>259</v>
      </c>
      <c r="AZ267" t="str">
        <f t="shared" si="647"/>
        <v>Slope</v>
      </c>
      <c r="BA267" s="43">
        <f t="shared" ref="BA267:BW267" si="730">BA115*BA$2</f>
        <v>0</v>
      </c>
      <c r="BB267" s="43">
        <f t="shared" si="730"/>
        <v>0</v>
      </c>
      <c r="BC267" s="43">
        <f t="shared" si="730"/>
        <v>0</v>
      </c>
      <c r="BD267" s="43">
        <f t="shared" si="730"/>
        <v>0</v>
      </c>
      <c r="BE267" s="43">
        <f t="shared" si="730"/>
        <v>0</v>
      </c>
      <c r="BF267" s="43">
        <f t="shared" si="730"/>
        <v>0</v>
      </c>
      <c r="BG267" s="43">
        <f t="shared" si="730"/>
        <v>0</v>
      </c>
      <c r="BH267" s="43">
        <f t="shared" si="730"/>
        <v>0</v>
      </c>
      <c r="BI267" s="43">
        <f t="shared" si="730"/>
        <v>0</v>
      </c>
      <c r="BJ267" s="43">
        <f t="shared" si="730"/>
        <v>0</v>
      </c>
      <c r="BK267" s="43">
        <f t="shared" si="730"/>
        <v>0</v>
      </c>
      <c r="BL267" s="43">
        <f t="shared" si="730"/>
        <v>0</v>
      </c>
      <c r="BM267" s="43">
        <f t="shared" si="730"/>
        <v>0</v>
      </c>
      <c r="BN267" s="43">
        <f t="shared" si="730"/>
        <v>0</v>
      </c>
      <c r="BO267" s="43">
        <f t="shared" si="730"/>
        <v>0</v>
      </c>
      <c r="BP267" s="43">
        <f t="shared" si="730"/>
        <v>0</v>
      </c>
      <c r="BQ267" s="43">
        <f t="shared" si="730"/>
        <v>0</v>
      </c>
      <c r="BR267" s="43">
        <f t="shared" si="730"/>
        <v>0</v>
      </c>
      <c r="BS267" s="43">
        <f t="shared" si="730"/>
        <v>0</v>
      </c>
      <c r="BT267" s="43">
        <f t="shared" si="730"/>
        <v>0</v>
      </c>
      <c r="BU267" s="43">
        <f t="shared" si="730"/>
        <v>0</v>
      </c>
      <c r="BV267" s="43">
        <f t="shared" si="730"/>
        <v>0</v>
      </c>
      <c r="BW267" s="43">
        <f t="shared" si="730"/>
        <v>0</v>
      </c>
      <c r="BX267" s="482"/>
      <c r="BY267" t="str">
        <f t="shared" si="649"/>
        <v>Slope</v>
      </c>
      <c r="BZ267" s="43">
        <f t="shared" ref="BZ267:CV267" si="731">BZ115*BZ$2</f>
        <v>0</v>
      </c>
      <c r="CA267" s="43">
        <f t="shared" si="731"/>
        <v>0</v>
      </c>
      <c r="CB267" s="43">
        <f t="shared" si="731"/>
        <v>0</v>
      </c>
      <c r="CC267" s="43">
        <f t="shared" si="731"/>
        <v>0</v>
      </c>
      <c r="CD267" s="43">
        <f t="shared" si="731"/>
        <v>0</v>
      </c>
      <c r="CE267" s="43">
        <f t="shared" si="731"/>
        <v>0</v>
      </c>
      <c r="CF267" s="43">
        <f t="shared" si="731"/>
        <v>0</v>
      </c>
      <c r="CG267" s="43">
        <f t="shared" si="731"/>
        <v>0</v>
      </c>
      <c r="CH267" s="43">
        <f t="shared" si="731"/>
        <v>0</v>
      </c>
      <c r="CI267" s="43">
        <f t="shared" si="731"/>
        <v>0</v>
      </c>
      <c r="CJ267" s="43">
        <f t="shared" si="731"/>
        <v>0</v>
      </c>
      <c r="CK267" s="43">
        <f t="shared" si="731"/>
        <v>0</v>
      </c>
      <c r="CL267" s="43">
        <f t="shared" si="731"/>
        <v>0</v>
      </c>
      <c r="CM267" s="43">
        <f t="shared" si="731"/>
        <v>0</v>
      </c>
      <c r="CN267" s="43">
        <f t="shared" si="731"/>
        <v>0</v>
      </c>
      <c r="CO267" s="43">
        <f t="shared" si="731"/>
        <v>0</v>
      </c>
      <c r="CP267" s="43">
        <f t="shared" si="731"/>
        <v>0</v>
      </c>
      <c r="CQ267" s="43">
        <f t="shared" si="731"/>
        <v>0</v>
      </c>
      <c r="CR267" s="43">
        <f t="shared" si="731"/>
        <v>0</v>
      </c>
      <c r="CS267" s="43">
        <f t="shared" si="731"/>
        <v>0</v>
      </c>
      <c r="CT267" s="43">
        <f t="shared" si="731"/>
        <v>0</v>
      </c>
      <c r="CU267" s="43">
        <f t="shared" si="731"/>
        <v>0</v>
      </c>
      <c r="CV267" s="43">
        <f t="shared" si="731"/>
        <v>0</v>
      </c>
      <c r="CW267" s="482"/>
      <c r="CX267" t="str">
        <f t="shared" si="651"/>
        <v>Slope</v>
      </c>
      <c r="CY267" s="43">
        <f t="shared" ref="CY267:DU267" si="732">CY115*CY$2</f>
        <v>0</v>
      </c>
      <c r="CZ267" s="43">
        <f t="shared" si="732"/>
        <v>0</v>
      </c>
      <c r="DA267" s="43">
        <f t="shared" si="732"/>
        <v>0</v>
      </c>
      <c r="DB267" s="43">
        <f t="shared" si="732"/>
        <v>0</v>
      </c>
      <c r="DC267" s="43">
        <f t="shared" si="732"/>
        <v>0</v>
      </c>
      <c r="DD267" s="43">
        <f t="shared" si="732"/>
        <v>0</v>
      </c>
      <c r="DE267" s="43">
        <f t="shared" si="732"/>
        <v>0</v>
      </c>
      <c r="DF267" s="43">
        <f t="shared" si="732"/>
        <v>0</v>
      </c>
      <c r="DG267" s="43">
        <f t="shared" si="732"/>
        <v>0</v>
      </c>
      <c r="DH267" s="43">
        <f t="shared" si="732"/>
        <v>0</v>
      </c>
      <c r="DI267" s="43">
        <f t="shared" si="732"/>
        <v>0</v>
      </c>
      <c r="DJ267" s="43">
        <f t="shared" si="732"/>
        <v>0</v>
      </c>
      <c r="DK267" s="43">
        <f t="shared" si="732"/>
        <v>0</v>
      </c>
      <c r="DL267" s="43">
        <f t="shared" si="732"/>
        <v>0</v>
      </c>
      <c r="DM267" s="43">
        <f t="shared" si="732"/>
        <v>0</v>
      </c>
      <c r="DN267" s="43">
        <f t="shared" si="732"/>
        <v>0</v>
      </c>
      <c r="DO267" s="43">
        <f t="shared" si="732"/>
        <v>0</v>
      </c>
      <c r="DP267" s="43">
        <f t="shared" si="732"/>
        <v>0</v>
      </c>
      <c r="DQ267" s="43">
        <f t="shared" si="732"/>
        <v>0</v>
      </c>
      <c r="DR267" s="43">
        <f t="shared" si="732"/>
        <v>0</v>
      </c>
      <c r="DS267" s="43">
        <f t="shared" si="732"/>
        <v>0</v>
      </c>
      <c r="DT267" s="43">
        <f t="shared" si="732"/>
        <v>0</v>
      </c>
      <c r="DU267" s="43">
        <f t="shared" si="732"/>
        <v>0</v>
      </c>
    </row>
    <row r="268" spans="2:125" x14ac:dyDescent="0.45">
      <c r="B268" s="111" t="s">
        <v>396</v>
      </c>
      <c r="C268" s="25">
        <f>SUM(C130:Y130)</f>
        <v>0</v>
      </c>
      <c r="D268" s="25">
        <f>E268-C268</f>
        <v>0</v>
      </c>
      <c r="E268" s="25">
        <f>SUM(C172:Y172)</f>
        <v>0</v>
      </c>
      <c r="F268" s="25" t="str">
        <f t="shared" si="713"/>
        <v/>
      </c>
      <c r="G268" s="108" t="str">
        <f t="shared" si="714"/>
        <v/>
      </c>
      <c r="H268" s="115" t="s">
        <v>259</v>
      </c>
      <c r="AZ268" t="str">
        <f t="shared" si="647"/>
        <v>Cartesian Coordinates</v>
      </c>
      <c r="BA268" s="43">
        <f t="shared" ref="BA268:BW268" si="733">BA116*BA$2</f>
        <v>0</v>
      </c>
      <c r="BB268" s="43">
        <f t="shared" si="733"/>
        <v>0</v>
      </c>
      <c r="BC268" s="43">
        <f t="shared" si="733"/>
        <v>0</v>
      </c>
      <c r="BD268" s="43">
        <f t="shared" si="733"/>
        <v>0</v>
      </c>
      <c r="BE268" s="43">
        <f t="shared" si="733"/>
        <v>0</v>
      </c>
      <c r="BF268" s="43">
        <f t="shared" si="733"/>
        <v>0</v>
      </c>
      <c r="BG268" s="43">
        <f t="shared" si="733"/>
        <v>0</v>
      </c>
      <c r="BH268" s="43">
        <f t="shared" si="733"/>
        <v>0</v>
      </c>
      <c r="BI268" s="43">
        <f t="shared" si="733"/>
        <v>0</v>
      </c>
      <c r="BJ268" s="43">
        <f t="shared" si="733"/>
        <v>0</v>
      </c>
      <c r="BK268" s="43">
        <f t="shared" si="733"/>
        <v>0</v>
      </c>
      <c r="BL268" s="43">
        <f t="shared" si="733"/>
        <v>0</v>
      </c>
      <c r="BM268" s="43">
        <f t="shared" si="733"/>
        <v>0</v>
      </c>
      <c r="BN268" s="43">
        <f t="shared" si="733"/>
        <v>0</v>
      </c>
      <c r="BO268" s="43">
        <f t="shared" si="733"/>
        <v>0</v>
      </c>
      <c r="BP268" s="43">
        <f t="shared" si="733"/>
        <v>0</v>
      </c>
      <c r="BQ268" s="43">
        <f t="shared" si="733"/>
        <v>0</v>
      </c>
      <c r="BR268" s="43">
        <f t="shared" si="733"/>
        <v>0</v>
      </c>
      <c r="BS268" s="43">
        <f t="shared" si="733"/>
        <v>0</v>
      </c>
      <c r="BT268" s="43">
        <f t="shared" si="733"/>
        <v>0</v>
      </c>
      <c r="BU268" s="43">
        <f t="shared" si="733"/>
        <v>0</v>
      </c>
      <c r="BV268" s="43">
        <f t="shared" si="733"/>
        <v>0</v>
      </c>
      <c r="BW268" s="43">
        <f t="shared" si="733"/>
        <v>0</v>
      </c>
      <c r="BX268" s="482"/>
      <c r="BY268" t="str">
        <f t="shared" si="649"/>
        <v>Cartesian Coordinates</v>
      </c>
      <c r="BZ268" s="43">
        <f t="shared" ref="BZ268:CV268" si="734">BZ116*BZ$2</f>
        <v>0</v>
      </c>
      <c r="CA268" s="43">
        <f t="shared" si="734"/>
        <v>0</v>
      </c>
      <c r="CB268" s="43">
        <f t="shared" si="734"/>
        <v>0</v>
      </c>
      <c r="CC268" s="43">
        <f t="shared" si="734"/>
        <v>0</v>
      </c>
      <c r="CD268" s="43">
        <f t="shared" si="734"/>
        <v>0</v>
      </c>
      <c r="CE268" s="43">
        <f t="shared" si="734"/>
        <v>0</v>
      </c>
      <c r="CF268" s="43">
        <f t="shared" si="734"/>
        <v>0</v>
      </c>
      <c r="CG268" s="43">
        <f t="shared" si="734"/>
        <v>0</v>
      </c>
      <c r="CH268" s="43">
        <f t="shared" si="734"/>
        <v>0</v>
      </c>
      <c r="CI268" s="43">
        <f t="shared" si="734"/>
        <v>0</v>
      </c>
      <c r="CJ268" s="43">
        <f t="shared" si="734"/>
        <v>0</v>
      </c>
      <c r="CK268" s="43">
        <f t="shared" si="734"/>
        <v>0</v>
      </c>
      <c r="CL268" s="43">
        <f t="shared" si="734"/>
        <v>0</v>
      </c>
      <c r="CM268" s="43">
        <f t="shared" si="734"/>
        <v>0</v>
      </c>
      <c r="CN268" s="43">
        <f t="shared" si="734"/>
        <v>0</v>
      </c>
      <c r="CO268" s="43">
        <f t="shared" si="734"/>
        <v>0</v>
      </c>
      <c r="CP268" s="43">
        <f t="shared" si="734"/>
        <v>0</v>
      </c>
      <c r="CQ268" s="43">
        <f t="shared" si="734"/>
        <v>0</v>
      </c>
      <c r="CR268" s="43">
        <f t="shared" si="734"/>
        <v>0</v>
      </c>
      <c r="CS268" s="43">
        <f t="shared" si="734"/>
        <v>0</v>
      </c>
      <c r="CT268" s="43">
        <f t="shared" si="734"/>
        <v>0</v>
      </c>
      <c r="CU268" s="43">
        <f t="shared" si="734"/>
        <v>0</v>
      </c>
      <c r="CV268" s="43">
        <f t="shared" si="734"/>
        <v>0</v>
      </c>
      <c r="CW268" s="482"/>
      <c r="CX268" t="str">
        <f t="shared" si="651"/>
        <v>Cartesian Coordinates</v>
      </c>
      <c r="CY268" s="43">
        <f t="shared" ref="CY268:DU268" si="735">CY116*CY$2</f>
        <v>0</v>
      </c>
      <c r="CZ268" s="43">
        <f t="shared" si="735"/>
        <v>0</v>
      </c>
      <c r="DA268" s="43">
        <f t="shared" si="735"/>
        <v>0</v>
      </c>
      <c r="DB268" s="43">
        <f t="shared" si="735"/>
        <v>0</v>
      </c>
      <c r="DC268" s="43">
        <f t="shared" si="735"/>
        <v>0</v>
      </c>
      <c r="DD268" s="43">
        <f t="shared" si="735"/>
        <v>0</v>
      </c>
      <c r="DE268" s="43">
        <f t="shared" si="735"/>
        <v>0</v>
      </c>
      <c r="DF268" s="43">
        <f t="shared" si="735"/>
        <v>0</v>
      </c>
      <c r="DG268" s="43">
        <f t="shared" si="735"/>
        <v>0</v>
      </c>
      <c r="DH268" s="43">
        <f t="shared" si="735"/>
        <v>0</v>
      </c>
      <c r="DI268" s="43">
        <f t="shared" si="735"/>
        <v>0</v>
      </c>
      <c r="DJ268" s="43">
        <f t="shared" si="735"/>
        <v>0</v>
      </c>
      <c r="DK268" s="43">
        <f t="shared" si="735"/>
        <v>0</v>
      </c>
      <c r="DL268" s="43">
        <f t="shared" si="735"/>
        <v>0</v>
      </c>
      <c r="DM268" s="43">
        <f t="shared" si="735"/>
        <v>0</v>
      </c>
      <c r="DN268" s="43">
        <f t="shared" si="735"/>
        <v>0</v>
      </c>
      <c r="DO268" s="43">
        <f t="shared" si="735"/>
        <v>0</v>
      </c>
      <c r="DP268" s="43">
        <f t="shared" si="735"/>
        <v>0</v>
      </c>
      <c r="DQ268" s="43">
        <f t="shared" si="735"/>
        <v>0</v>
      </c>
      <c r="DR268" s="43">
        <f t="shared" si="735"/>
        <v>0</v>
      </c>
      <c r="DS268" s="43">
        <f t="shared" si="735"/>
        <v>0</v>
      </c>
      <c r="DT268" s="43">
        <f t="shared" si="735"/>
        <v>0</v>
      </c>
      <c r="DU268" s="43">
        <f t="shared" si="735"/>
        <v>0</v>
      </c>
    </row>
    <row r="269" spans="2:125" x14ac:dyDescent="0.45">
      <c r="B269" s="458" t="s">
        <v>352</v>
      </c>
      <c r="C269" s="459"/>
      <c r="D269" s="459"/>
      <c r="E269" s="459"/>
      <c r="F269" s="459"/>
      <c r="G269" s="459"/>
      <c r="H269" s="460"/>
      <c r="AZ269" t="str">
        <f t="shared" si="647"/>
        <v>Parabolic Equations</v>
      </c>
      <c r="BA269" s="43">
        <f t="shared" ref="BA269:BW269" si="736">BA117*BA$2</f>
        <v>0</v>
      </c>
      <c r="BB269" s="43">
        <f t="shared" si="736"/>
        <v>0</v>
      </c>
      <c r="BC269" s="43">
        <f t="shared" si="736"/>
        <v>0</v>
      </c>
      <c r="BD269" s="43">
        <f t="shared" si="736"/>
        <v>0</v>
      </c>
      <c r="BE269" s="43">
        <f t="shared" si="736"/>
        <v>0</v>
      </c>
      <c r="BF269" s="43">
        <f t="shared" si="736"/>
        <v>0</v>
      </c>
      <c r="BG269" s="43">
        <f t="shared" si="736"/>
        <v>0</v>
      </c>
      <c r="BH269" s="43">
        <f t="shared" si="736"/>
        <v>0</v>
      </c>
      <c r="BI269" s="43">
        <f t="shared" si="736"/>
        <v>0</v>
      </c>
      <c r="BJ269" s="43">
        <f t="shared" si="736"/>
        <v>0</v>
      </c>
      <c r="BK269" s="43">
        <f t="shared" si="736"/>
        <v>0</v>
      </c>
      <c r="BL269" s="43">
        <f t="shared" si="736"/>
        <v>0</v>
      </c>
      <c r="BM269" s="43">
        <f t="shared" si="736"/>
        <v>0</v>
      </c>
      <c r="BN269" s="43">
        <f t="shared" si="736"/>
        <v>0</v>
      </c>
      <c r="BO269" s="43">
        <f t="shared" si="736"/>
        <v>0</v>
      </c>
      <c r="BP269" s="43">
        <f t="shared" si="736"/>
        <v>0</v>
      </c>
      <c r="BQ269" s="43">
        <f t="shared" si="736"/>
        <v>0</v>
      </c>
      <c r="BR269" s="43">
        <f t="shared" si="736"/>
        <v>0</v>
      </c>
      <c r="BS269" s="43">
        <f t="shared" si="736"/>
        <v>0</v>
      </c>
      <c r="BT269" s="43">
        <f t="shared" si="736"/>
        <v>0</v>
      </c>
      <c r="BU269" s="43">
        <f t="shared" si="736"/>
        <v>0</v>
      </c>
      <c r="BV269" s="43">
        <f t="shared" si="736"/>
        <v>0</v>
      </c>
      <c r="BW269" s="43">
        <f t="shared" si="736"/>
        <v>0</v>
      </c>
      <c r="BX269" s="482"/>
      <c r="BY269" t="str">
        <f t="shared" si="649"/>
        <v>Parabolic Equations</v>
      </c>
      <c r="BZ269" s="43">
        <f t="shared" ref="BZ269:CV269" si="737">BZ117*BZ$2</f>
        <v>0</v>
      </c>
      <c r="CA269" s="43">
        <f t="shared" si="737"/>
        <v>0</v>
      </c>
      <c r="CB269" s="43">
        <f t="shared" si="737"/>
        <v>0</v>
      </c>
      <c r="CC269" s="43">
        <f t="shared" si="737"/>
        <v>0</v>
      </c>
      <c r="CD269" s="43">
        <f t="shared" si="737"/>
        <v>0</v>
      </c>
      <c r="CE269" s="43">
        <f t="shared" si="737"/>
        <v>0</v>
      </c>
      <c r="CF269" s="43">
        <f t="shared" si="737"/>
        <v>0</v>
      </c>
      <c r="CG269" s="43">
        <f t="shared" si="737"/>
        <v>0</v>
      </c>
      <c r="CH269" s="43">
        <f t="shared" si="737"/>
        <v>0</v>
      </c>
      <c r="CI269" s="43">
        <f t="shared" si="737"/>
        <v>0</v>
      </c>
      <c r="CJ269" s="43">
        <f t="shared" si="737"/>
        <v>0</v>
      </c>
      <c r="CK269" s="43">
        <f t="shared" si="737"/>
        <v>0</v>
      </c>
      <c r="CL269" s="43">
        <f t="shared" si="737"/>
        <v>0</v>
      </c>
      <c r="CM269" s="43">
        <f t="shared" si="737"/>
        <v>0</v>
      </c>
      <c r="CN269" s="43">
        <f t="shared" si="737"/>
        <v>0</v>
      </c>
      <c r="CO269" s="43">
        <f t="shared" si="737"/>
        <v>0</v>
      </c>
      <c r="CP269" s="43">
        <f t="shared" si="737"/>
        <v>0</v>
      </c>
      <c r="CQ269" s="43">
        <f t="shared" si="737"/>
        <v>0</v>
      </c>
      <c r="CR269" s="43">
        <f t="shared" si="737"/>
        <v>0</v>
      </c>
      <c r="CS269" s="43">
        <f t="shared" si="737"/>
        <v>0</v>
      </c>
      <c r="CT269" s="43">
        <f t="shared" si="737"/>
        <v>0</v>
      </c>
      <c r="CU269" s="43">
        <f t="shared" si="737"/>
        <v>0</v>
      </c>
      <c r="CV269" s="43">
        <f t="shared" si="737"/>
        <v>0</v>
      </c>
      <c r="CW269" s="482"/>
      <c r="CX269" t="str">
        <f t="shared" si="651"/>
        <v>Parabolic Equations</v>
      </c>
      <c r="CY269" s="43">
        <f t="shared" ref="CY269:DU269" si="738">CY117*CY$2</f>
        <v>0</v>
      </c>
      <c r="CZ269" s="43">
        <f t="shared" si="738"/>
        <v>0</v>
      </c>
      <c r="DA269" s="43">
        <f t="shared" si="738"/>
        <v>0</v>
      </c>
      <c r="DB269" s="43">
        <f t="shared" si="738"/>
        <v>0</v>
      </c>
      <c r="DC269" s="43">
        <f t="shared" si="738"/>
        <v>0</v>
      </c>
      <c r="DD269" s="43">
        <f t="shared" si="738"/>
        <v>0</v>
      </c>
      <c r="DE269" s="43">
        <f t="shared" si="738"/>
        <v>0</v>
      </c>
      <c r="DF269" s="43">
        <f t="shared" si="738"/>
        <v>0</v>
      </c>
      <c r="DG269" s="43">
        <f t="shared" si="738"/>
        <v>0</v>
      </c>
      <c r="DH269" s="43">
        <f t="shared" si="738"/>
        <v>0</v>
      </c>
      <c r="DI269" s="43">
        <f t="shared" si="738"/>
        <v>0</v>
      </c>
      <c r="DJ269" s="43">
        <f t="shared" si="738"/>
        <v>0</v>
      </c>
      <c r="DK269" s="43">
        <f t="shared" si="738"/>
        <v>0</v>
      </c>
      <c r="DL269" s="43">
        <f t="shared" si="738"/>
        <v>0</v>
      </c>
      <c r="DM269" s="43">
        <f t="shared" si="738"/>
        <v>0</v>
      </c>
      <c r="DN269" s="43">
        <f t="shared" si="738"/>
        <v>0</v>
      </c>
      <c r="DO269" s="43">
        <f t="shared" si="738"/>
        <v>0</v>
      </c>
      <c r="DP269" s="43">
        <f t="shared" si="738"/>
        <v>0</v>
      </c>
      <c r="DQ269" s="43">
        <f t="shared" si="738"/>
        <v>0</v>
      </c>
      <c r="DR269" s="43">
        <f t="shared" si="738"/>
        <v>0</v>
      </c>
      <c r="DS269" s="43">
        <f t="shared" si="738"/>
        <v>0</v>
      </c>
      <c r="DT269" s="43">
        <f t="shared" si="738"/>
        <v>0</v>
      </c>
      <c r="DU269" s="43">
        <f t="shared" si="738"/>
        <v>0</v>
      </c>
    </row>
    <row r="270" spans="2:125" x14ac:dyDescent="0.45">
      <c r="B270" s="111" t="s">
        <v>342</v>
      </c>
      <c r="C270" s="25">
        <f>SUM(C132:Y132)</f>
        <v>0</v>
      </c>
      <c r="D270" s="25">
        <f>E270-C270</f>
        <v>10</v>
      </c>
      <c r="E270" s="25">
        <f>SUM(C174:Y174)</f>
        <v>10</v>
      </c>
      <c r="F270" s="25" t="str">
        <f t="shared" si="713"/>
        <v>10 / 10</v>
      </c>
      <c r="G270" s="108">
        <f t="shared" si="714"/>
        <v>1</v>
      </c>
      <c r="H270" s="115" t="s">
        <v>259</v>
      </c>
      <c r="AZ270" t="str">
        <f t="shared" si="647"/>
        <v>Simultaneous Equations</v>
      </c>
      <c r="BA270" s="43">
        <f t="shared" ref="BA270:BW270" si="739">BA118*BA$2</f>
        <v>0</v>
      </c>
      <c r="BB270" s="43">
        <f t="shared" si="739"/>
        <v>0</v>
      </c>
      <c r="BC270" s="43">
        <f t="shared" si="739"/>
        <v>0</v>
      </c>
      <c r="BD270" s="43">
        <f t="shared" si="739"/>
        <v>0</v>
      </c>
      <c r="BE270" s="43">
        <f t="shared" si="739"/>
        <v>0</v>
      </c>
      <c r="BF270" s="43">
        <f t="shared" si="739"/>
        <v>0</v>
      </c>
      <c r="BG270" s="43">
        <f t="shared" si="739"/>
        <v>0</v>
      </c>
      <c r="BH270" s="43">
        <f t="shared" si="739"/>
        <v>0</v>
      </c>
      <c r="BI270" s="43">
        <f t="shared" si="739"/>
        <v>0</v>
      </c>
      <c r="BJ270" s="43">
        <f t="shared" si="739"/>
        <v>0</v>
      </c>
      <c r="BK270" s="43">
        <f t="shared" si="739"/>
        <v>0</v>
      </c>
      <c r="BL270" s="43">
        <f t="shared" si="739"/>
        <v>0</v>
      </c>
      <c r="BM270" s="43">
        <f t="shared" si="739"/>
        <v>0</v>
      </c>
      <c r="BN270" s="43">
        <f t="shared" si="739"/>
        <v>0</v>
      </c>
      <c r="BO270" s="43">
        <f t="shared" si="739"/>
        <v>0</v>
      </c>
      <c r="BP270" s="43">
        <f t="shared" si="739"/>
        <v>0</v>
      </c>
      <c r="BQ270" s="43">
        <f t="shared" si="739"/>
        <v>0</v>
      </c>
      <c r="BR270" s="43">
        <f t="shared" si="739"/>
        <v>0</v>
      </c>
      <c r="BS270" s="43">
        <f t="shared" si="739"/>
        <v>0</v>
      </c>
      <c r="BT270" s="43">
        <f t="shared" si="739"/>
        <v>0</v>
      </c>
      <c r="BU270" s="43">
        <f t="shared" si="739"/>
        <v>0</v>
      </c>
      <c r="BV270" s="43">
        <f t="shared" si="739"/>
        <v>0</v>
      </c>
      <c r="BW270" s="43">
        <f t="shared" si="739"/>
        <v>0</v>
      </c>
      <c r="BY270" t="str">
        <f t="shared" si="649"/>
        <v>Simultaneous Equations</v>
      </c>
      <c r="BZ270" s="43">
        <f t="shared" ref="BZ270:CV270" si="740">BZ118*BZ$2</f>
        <v>0</v>
      </c>
      <c r="CA270" s="43">
        <f t="shared" si="740"/>
        <v>0</v>
      </c>
      <c r="CB270" s="43">
        <f t="shared" si="740"/>
        <v>0</v>
      </c>
      <c r="CC270" s="43">
        <f t="shared" si="740"/>
        <v>0</v>
      </c>
      <c r="CD270" s="43">
        <f t="shared" si="740"/>
        <v>0</v>
      </c>
      <c r="CE270" s="43">
        <f t="shared" si="740"/>
        <v>0</v>
      </c>
      <c r="CF270" s="43">
        <f t="shared" si="740"/>
        <v>0</v>
      </c>
      <c r="CG270" s="43">
        <f t="shared" si="740"/>
        <v>0</v>
      </c>
      <c r="CH270" s="43">
        <f t="shared" si="740"/>
        <v>0</v>
      </c>
      <c r="CI270" s="43">
        <f t="shared" si="740"/>
        <v>0</v>
      </c>
      <c r="CJ270" s="43">
        <f t="shared" si="740"/>
        <v>0</v>
      </c>
      <c r="CK270" s="43">
        <f t="shared" si="740"/>
        <v>0</v>
      </c>
      <c r="CL270" s="43">
        <f t="shared" si="740"/>
        <v>0</v>
      </c>
      <c r="CM270" s="43">
        <f t="shared" si="740"/>
        <v>0</v>
      </c>
      <c r="CN270" s="43">
        <f t="shared" si="740"/>
        <v>0</v>
      </c>
      <c r="CO270" s="43">
        <f t="shared" si="740"/>
        <v>0</v>
      </c>
      <c r="CP270" s="43">
        <f t="shared" si="740"/>
        <v>0</v>
      </c>
      <c r="CQ270" s="43">
        <f t="shared" si="740"/>
        <v>0</v>
      </c>
      <c r="CR270" s="43">
        <f t="shared" si="740"/>
        <v>0</v>
      </c>
      <c r="CS270" s="43">
        <f t="shared" si="740"/>
        <v>0</v>
      </c>
      <c r="CT270" s="43">
        <f t="shared" si="740"/>
        <v>0</v>
      </c>
      <c r="CU270" s="43">
        <f t="shared" si="740"/>
        <v>0</v>
      </c>
      <c r="CV270" s="43">
        <f t="shared" si="740"/>
        <v>0</v>
      </c>
      <c r="CX270" t="str">
        <f t="shared" si="651"/>
        <v>Simultaneous Equations</v>
      </c>
      <c r="CY270" s="43">
        <f t="shared" ref="CY270:DU270" si="741">CY118*CY$2</f>
        <v>0</v>
      </c>
      <c r="CZ270" s="43">
        <f t="shared" si="741"/>
        <v>0</v>
      </c>
      <c r="DA270" s="43">
        <f t="shared" si="741"/>
        <v>0</v>
      </c>
      <c r="DB270" s="43">
        <f t="shared" si="741"/>
        <v>0</v>
      </c>
      <c r="DC270" s="43">
        <f t="shared" si="741"/>
        <v>0</v>
      </c>
      <c r="DD270" s="43">
        <f t="shared" si="741"/>
        <v>0</v>
      </c>
      <c r="DE270" s="43">
        <f t="shared" si="741"/>
        <v>0</v>
      </c>
      <c r="DF270" s="43">
        <f t="shared" si="741"/>
        <v>0</v>
      </c>
      <c r="DG270" s="43">
        <f t="shared" si="741"/>
        <v>0</v>
      </c>
      <c r="DH270" s="43">
        <f t="shared" si="741"/>
        <v>0</v>
      </c>
      <c r="DI270" s="43">
        <f t="shared" si="741"/>
        <v>0</v>
      </c>
      <c r="DJ270" s="43">
        <f t="shared" si="741"/>
        <v>0</v>
      </c>
      <c r="DK270" s="43">
        <f t="shared" si="741"/>
        <v>0</v>
      </c>
      <c r="DL270" s="43">
        <f t="shared" si="741"/>
        <v>0</v>
      </c>
      <c r="DM270" s="43">
        <f t="shared" si="741"/>
        <v>0</v>
      </c>
      <c r="DN270" s="43">
        <f t="shared" si="741"/>
        <v>0</v>
      </c>
      <c r="DO270" s="43">
        <f t="shared" si="741"/>
        <v>0</v>
      </c>
      <c r="DP270" s="43">
        <f t="shared" si="741"/>
        <v>0</v>
      </c>
      <c r="DQ270" s="43">
        <f t="shared" si="741"/>
        <v>0</v>
      </c>
      <c r="DR270" s="43">
        <f t="shared" si="741"/>
        <v>0</v>
      </c>
      <c r="DS270" s="43">
        <f t="shared" si="741"/>
        <v>0</v>
      </c>
      <c r="DT270" s="43">
        <f t="shared" si="741"/>
        <v>0</v>
      </c>
      <c r="DU270" s="43">
        <f t="shared" si="741"/>
        <v>0</v>
      </c>
    </row>
    <row r="271" spans="2:125" x14ac:dyDescent="0.45">
      <c r="B271" s="111" t="s">
        <v>395</v>
      </c>
      <c r="C271" s="25">
        <f>SUM(C131:Y131)</f>
        <v>0</v>
      </c>
      <c r="D271" s="25">
        <f>E271-C271</f>
        <v>10</v>
      </c>
      <c r="E271" s="25">
        <f>SUM(C173:Y173)</f>
        <v>10</v>
      </c>
      <c r="F271" s="25" t="str">
        <f t="shared" si="713"/>
        <v>10 / 10</v>
      </c>
      <c r="G271" s="108">
        <f t="shared" si="714"/>
        <v>1</v>
      </c>
      <c r="H271" s="115" t="s">
        <v>259</v>
      </c>
      <c r="AZ271" t="str">
        <f t="shared" si="647"/>
        <v>Exponential Relations</v>
      </c>
      <c r="BA271" s="43">
        <f t="shared" ref="BA271:BW271" si="742">BA119*BA$2</f>
        <v>0</v>
      </c>
      <c r="BB271" s="43">
        <f t="shared" si="742"/>
        <v>0</v>
      </c>
      <c r="BC271" s="43">
        <f t="shared" si="742"/>
        <v>0</v>
      </c>
      <c r="BD271" s="43">
        <f t="shared" si="742"/>
        <v>0</v>
      </c>
      <c r="BE271" s="43">
        <f t="shared" si="742"/>
        <v>0</v>
      </c>
      <c r="BF271" s="43">
        <f t="shared" si="742"/>
        <v>0</v>
      </c>
      <c r="BG271" s="43">
        <f t="shared" si="742"/>
        <v>0</v>
      </c>
      <c r="BH271" s="43">
        <f t="shared" si="742"/>
        <v>0</v>
      </c>
      <c r="BI271" s="43">
        <f t="shared" si="742"/>
        <v>0</v>
      </c>
      <c r="BJ271" s="43">
        <f t="shared" si="742"/>
        <v>0</v>
      </c>
      <c r="BK271" s="43">
        <f t="shared" si="742"/>
        <v>0</v>
      </c>
      <c r="BL271" s="43">
        <f t="shared" si="742"/>
        <v>0</v>
      </c>
      <c r="BM271" s="43">
        <f t="shared" si="742"/>
        <v>0</v>
      </c>
      <c r="BN271" s="43">
        <f t="shared" si="742"/>
        <v>0</v>
      </c>
      <c r="BO271" s="43">
        <f t="shared" si="742"/>
        <v>0</v>
      </c>
      <c r="BP271" s="43">
        <f t="shared" si="742"/>
        <v>0</v>
      </c>
      <c r="BQ271" s="43">
        <f t="shared" si="742"/>
        <v>0</v>
      </c>
      <c r="BR271" s="43">
        <f t="shared" si="742"/>
        <v>0</v>
      </c>
      <c r="BS271" s="43">
        <f t="shared" si="742"/>
        <v>0</v>
      </c>
      <c r="BT271" s="43">
        <f t="shared" si="742"/>
        <v>0</v>
      </c>
      <c r="BU271" s="43">
        <f t="shared" si="742"/>
        <v>0</v>
      </c>
      <c r="BV271" s="43">
        <f t="shared" si="742"/>
        <v>0</v>
      </c>
      <c r="BW271" s="43">
        <f t="shared" si="742"/>
        <v>0</v>
      </c>
      <c r="BY271" t="str">
        <f t="shared" si="649"/>
        <v>Exponential Relations</v>
      </c>
      <c r="BZ271" s="43">
        <f t="shared" ref="BZ271:CV271" si="743">BZ119*BZ$2</f>
        <v>0</v>
      </c>
      <c r="CA271" s="43">
        <f t="shared" si="743"/>
        <v>0</v>
      </c>
      <c r="CB271" s="43">
        <f t="shared" si="743"/>
        <v>0</v>
      </c>
      <c r="CC271" s="43">
        <f t="shared" si="743"/>
        <v>0</v>
      </c>
      <c r="CD271" s="43">
        <f t="shared" si="743"/>
        <v>0</v>
      </c>
      <c r="CE271" s="43">
        <f t="shared" si="743"/>
        <v>0</v>
      </c>
      <c r="CF271" s="43">
        <f t="shared" si="743"/>
        <v>0</v>
      </c>
      <c r="CG271" s="43">
        <f t="shared" si="743"/>
        <v>0</v>
      </c>
      <c r="CH271" s="43">
        <f t="shared" si="743"/>
        <v>0</v>
      </c>
      <c r="CI271" s="43">
        <f t="shared" si="743"/>
        <v>0</v>
      </c>
      <c r="CJ271" s="43">
        <f t="shared" si="743"/>
        <v>0</v>
      </c>
      <c r="CK271" s="43">
        <f t="shared" si="743"/>
        <v>0</v>
      </c>
      <c r="CL271" s="43">
        <f t="shared" si="743"/>
        <v>0</v>
      </c>
      <c r="CM271" s="43">
        <f t="shared" si="743"/>
        <v>0</v>
      </c>
      <c r="CN271" s="43">
        <f t="shared" si="743"/>
        <v>0</v>
      </c>
      <c r="CO271" s="43">
        <f t="shared" si="743"/>
        <v>0</v>
      </c>
      <c r="CP271" s="43">
        <f t="shared" si="743"/>
        <v>0</v>
      </c>
      <c r="CQ271" s="43">
        <f t="shared" si="743"/>
        <v>0</v>
      </c>
      <c r="CR271" s="43">
        <f t="shared" si="743"/>
        <v>0</v>
      </c>
      <c r="CS271" s="43">
        <f t="shared" si="743"/>
        <v>0</v>
      </c>
      <c r="CT271" s="43">
        <f t="shared" si="743"/>
        <v>0</v>
      </c>
      <c r="CU271" s="43">
        <f t="shared" si="743"/>
        <v>0</v>
      </c>
      <c r="CV271" s="43">
        <f t="shared" si="743"/>
        <v>0</v>
      </c>
      <c r="CX271" t="str">
        <f t="shared" si="651"/>
        <v>Exponential Relations</v>
      </c>
      <c r="CY271" s="43">
        <f t="shared" ref="CY271:DU271" si="744">CY119*CY$2</f>
        <v>0</v>
      </c>
      <c r="CZ271" s="43">
        <f t="shared" si="744"/>
        <v>0</v>
      </c>
      <c r="DA271" s="43">
        <f t="shared" si="744"/>
        <v>0</v>
      </c>
      <c r="DB271" s="43">
        <f t="shared" si="744"/>
        <v>0</v>
      </c>
      <c r="DC271" s="43">
        <f t="shared" si="744"/>
        <v>0</v>
      </c>
      <c r="DD271" s="43">
        <f t="shared" si="744"/>
        <v>0</v>
      </c>
      <c r="DE271" s="43">
        <f t="shared" si="744"/>
        <v>0</v>
      </c>
      <c r="DF271" s="43">
        <f t="shared" si="744"/>
        <v>0</v>
      </c>
      <c r="DG271" s="43">
        <f t="shared" si="744"/>
        <v>0</v>
      </c>
      <c r="DH271" s="43">
        <f t="shared" si="744"/>
        <v>0</v>
      </c>
      <c r="DI271" s="43">
        <f t="shared" si="744"/>
        <v>0</v>
      </c>
      <c r="DJ271" s="43">
        <f t="shared" si="744"/>
        <v>0</v>
      </c>
      <c r="DK271" s="43">
        <f t="shared" si="744"/>
        <v>0</v>
      </c>
      <c r="DL271" s="43">
        <f t="shared" si="744"/>
        <v>0</v>
      </c>
      <c r="DM271" s="43">
        <f t="shared" si="744"/>
        <v>0</v>
      </c>
      <c r="DN271" s="43">
        <f t="shared" si="744"/>
        <v>0</v>
      </c>
      <c r="DO271" s="43">
        <f t="shared" si="744"/>
        <v>0</v>
      </c>
      <c r="DP271" s="43">
        <f t="shared" si="744"/>
        <v>0</v>
      </c>
      <c r="DQ271" s="43">
        <f t="shared" si="744"/>
        <v>0</v>
      </c>
      <c r="DR271" s="43">
        <f t="shared" si="744"/>
        <v>0</v>
      </c>
      <c r="DS271" s="43">
        <f t="shared" si="744"/>
        <v>0</v>
      </c>
      <c r="DT271" s="43">
        <f t="shared" si="744"/>
        <v>0</v>
      </c>
      <c r="DU271" s="43">
        <f t="shared" si="744"/>
        <v>0</v>
      </c>
    </row>
    <row r="272" spans="2:125" x14ac:dyDescent="0.45">
      <c r="B272" s="111" t="s">
        <v>396</v>
      </c>
      <c r="C272" s="25">
        <f>SUM(C133:Y133)</f>
        <v>0</v>
      </c>
      <c r="D272" s="25">
        <f>E272-C272</f>
        <v>27</v>
      </c>
      <c r="E272" s="25">
        <f>SUM(C175:Y175)</f>
        <v>27</v>
      </c>
      <c r="F272" s="25" t="str">
        <f t="shared" si="713"/>
        <v>27 / 27</v>
      </c>
      <c r="G272" s="108">
        <f t="shared" si="714"/>
        <v>1</v>
      </c>
      <c r="H272" s="115" t="s">
        <v>259</v>
      </c>
      <c r="AZ272" t="str">
        <f t="shared" si="647"/>
        <v>Function Interpretation</v>
      </c>
      <c r="BA272" s="43">
        <f t="shared" ref="BA272:BW272" si="745">BA120*BA$2</f>
        <v>0</v>
      </c>
      <c r="BB272" s="43">
        <f t="shared" si="745"/>
        <v>0</v>
      </c>
      <c r="BC272" s="43">
        <f t="shared" si="745"/>
        <v>0</v>
      </c>
      <c r="BD272" s="43">
        <f t="shared" si="745"/>
        <v>0</v>
      </c>
      <c r="BE272" s="43">
        <f t="shared" si="745"/>
        <v>0</v>
      </c>
      <c r="BF272" s="43">
        <f t="shared" si="745"/>
        <v>0</v>
      </c>
      <c r="BG272" s="43">
        <f t="shared" si="745"/>
        <v>0</v>
      </c>
      <c r="BH272" s="43">
        <f t="shared" si="745"/>
        <v>0</v>
      </c>
      <c r="BI272" s="43">
        <f t="shared" si="745"/>
        <v>0</v>
      </c>
      <c r="BJ272" s="43">
        <f t="shared" si="745"/>
        <v>0</v>
      </c>
      <c r="BK272" s="43">
        <f t="shared" si="745"/>
        <v>0</v>
      </c>
      <c r="BL272" s="43">
        <f t="shared" si="745"/>
        <v>0</v>
      </c>
      <c r="BM272" s="43">
        <f t="shared" si="745"/>
        <v>0</v>
      </c>
      <c r="BN272" s="43">
        <f t="shared" si="745"/>
        <v>0</v>
      </c>
      <c r="BO272" s="43">
        <f t="shared" si="745"/>
        <v>0</v>
      </c>
      <c r="BP272" s="43">
        <f t="shared" si="745"/>
        <v>0</v>
      </c>
      <c r="BQ272" s="43">
        <f t="shared" si="745"/>
        <v>0</v>
      </c>
      <c r="BR272" s="43">
        <f t="shared" si="745"/>
        <v>0</v>
      </c>
      <c r="BS272" s="43">
        <f t="shared" si="745"/>
        <v>0</v>
      </c>
      <c r="BT272" s="43">
        <f t="shared" si="745"/>
        <v>0</v>
      </c>
      <c r="BU272" s="43">
        <f t="shared" si="745"/>
        <v>0</v>
      </c>
      <c r="BV272" s="43">
        <f t="shared" si="745"/>
        <v>0</v>
      </c>
      <c r="BW272" s="43">
        <f t="shared" si="745"/>
        <v>0</v>
      </c>
      <c r="BY272" t="str">
        <f t="shared" si="649"/>
        <v>Function Interpretation</v>
      </c>
      <c r="BZ272" s="43">
        <f t="shared" ref="BZ272:CV272" si="746">BZ120*BZ$2</f>
        <v>0</v>
      </c>
      <c r="CA272" s="43">
        <f t="shared" si="746"/>
        <v>0</v>
      </c>
      <c r="CB272" s="43">
        <f t="shared" si="746"/>
        <v>0</v>
      </c>
      <c r="CC272" s="43">
        <f t="shared" si="746"/>
        <v>0</v>
      </c>
      <c r="CD272" s="43">
        <f t="shared" si="746"/>
        <v>0</v>
      </c>
      <c r="CE272" s="43">
        <f t="shared" si="746"/>
        <v>0</v>
      </c>
      <c r="CF272" s="43">
        <f t="shared" si="746"/>
        <v>0</v>
      </c>
      <c r="CG272" s="43">
        <f t="shared" si="746"/>
        <v>0</v>
      </c>
      <c r="CH272" s="43">
        <f t="shared" si="746"/>
        <v>0</v>
      </c>
      <c r="CI272" s="43">
        <f t="shared" si="746"/>
        <v>0</v>
      </c>
      <c r="CJ272" s="43">
        <f t="shared" si="746"/>
        <v>0</v>
      </c>
      <c r="CK272" s="43">
        <f t="shared" si="746"/>
        <v>0</v>
      </c>
      <c r="CL272" s="43">
        <f t="shared" si="746"/>
        <v>0</v>
      </c>
      <c r="CM272" s="43">
        <f t="shared" si="746"/>
        <v>0</v>
      </c>
      <c r="CN272" s="43">
        <f t="shared" si="746"/>
        <v>0</v>
      </c>
      <c r="CO272" s="43">
        <f t="shared" si="746"/>
        <v>0</v>
      </c>
      <c r="CP272" s="43">
        <f t="shared" si="746"/>
        <v>0</v>
      </c>
      <c r="CQ272" s="43">
        <f t="shared" si="746"/>
        <v>0</v>
      </c>
      <c r="CR272" s="43">
        <f t="shared" si="746"/>
        <v>0</v>
      </c>
      <c r="CS272" s="43">
        <f t="shared" si="746"/>
        <v>0</v>
      </c>
      <c r="CT272" s="43">
        <f t="shared" si="746"/>
        <v>0</v>
      </c>
      <c r="CU272" s="43">
        <f t="shared" si="746"/>
        <v>0</v>
      </c>
      <c r="CV272" s="43">
        <f t="shared" si="746"/>
        <v>0</v>
      </c>
      <c r="CX272" t="str">
        <f t="shared" si="651"/>
        <v>Function Interpretation</v>
      </c>
      <c r="CY272" s="43">
        <f t="shared" ref="CY272:DU272" si="747">CY120*CY$2</f>
        <v>0</v>
      </c>
      <c r="CZ272" s="43">
        <f t="shared" si="747"/>
        <v>0</v>
      </c>
      <c r="DA272" s="43">
        <f t="shared" si="747"/>
        <v>0</v>
      </c>
      <c r="DB272" s="43">
        <f t="shared" si="747"/>
        <v>0</v>
      </c>
      <c r="DC272" s="43">
        <f t="shared" si="747"/>
        <v>0</v>
      </c>
      <c r="DD272" s="43">
        <f t="shared" si="747"/>
        <v>0</v>
      </c>
      <c r="DE272" s="43">
        <f t="shared" si="747"/>
        <v>0</v>
      </c>
      <c r="DF272" s="43">
        <f t="shared" si="747"/>
        <v>0</v>
      </c>
      <c r="DG272" s="43">
        <f t="shared" si="747"/>
        <v>0</v>
      </c>
      <c r="DH272" s="43">
        <f t="shared" si="747"/>
        <v>0</v>
      </c>
      <c r="DI272" s="43">
        <f t="shared" si="747"/>
        <v>0</v>
      </c>
      <c r="DJ272" s="43">
        <f t="shared" si="747"/>
        <v>0</v>
      </c>
      <c r="DK272" s="43">
        <f t="shared" si="747"/>
        <v>0</v>
      </c>
      <c r="DL272" s="43">
        <f t="shared" si="747"/>
        <v>0</v>
      </c>
      <c r="DM272" s="43">
        <f t="shared" si="747"/>
        <v>0</v>
      </c>
      <c r="DN272" s="43">
        <f t="shared" si="747"/>
        <v>0</v>
      </c>
      <c r="DO272" s="43">
        <f t="shared" si="747"/>
        <v>0</v>
      </c>
      <c r="DP272" s="43">
        <f t="shared" si="747"/>
        <v>0</v>
      </c>
      <c r="DQ272" s="43">
        <f t="shared" si="747"/>
        <v>0</v>
      </c>
      <c r="DR272" s="43">
        <f t="shared" si="747"/>
        <v>0</v>
      </c>
      <c r="DS272" s="43">
        <f t="shared" si="747"/>
        <v>0</v>
      </c>
      <c r="DT272" s="43">
        <f t="shared" si="747"/>
        <v>0</v>
      </c>
      <c r="DU272" s="43">
        <f t="shared" si="747"/>
        <v>0</v>
      </c>
    </row>
    <row r="273" spans="52:125" x14ac:dyDescent="0.45">
      <c r="AZ273" t="str">
        <f t="shared" si="647"/>
        <v>GEOMETRY</v>
      </c>
      <c r="BA273" s="43">
        <f t="shared" ref="BA273:BW273" si="748">BA121*BA$2</f>
        <v>0</v>
      </c>
      <c r="BB273" s="43">
        <f t="shared" si="748"/>
        <v>0</v>
      </c>
      <c r="BC273" s="43">
        <f t="shared" si="748"/>
        <v>0</v>
      </c>
      <c r="BD273" s="43">
        <f t="shared" si="748"/>
        <v>0</v>
      </c>
      <c r="BE273" s="43">
        <f t="shared" si="748"/>
        <v>0</v>
      </c>
      <c r="BF273" s="43">
        <f t="shared" si="748"/>
        <v>0</v>
      </c>
      <c r="BG273" s="43">
        <f t="shared" si="748"/>
        <v>0</v>
      </c>
      <c r="BH273" s="43">
        <f t="shared" si="748"/>
        <v>0</v>
      </c>
      <c r="BI273" s="43">
        <f t="shared" si="748"/>
        <v>0</v>
      </c>
      <c r="BJ273" s="43">
        <f t="shared" si="748"/>
        <v>0</v>
      </c>
      <c r="BK273" s="43">
        <f t="shared" si="748"/>
        <v>0</v>
      </c>
      <c r="BL273" s="43">
        <f t="shared" si="748"/>
        <v>0</v>
      </c>
      <c r="BM273" s="43">
        <f t="shared" si="748"/>
        <v>0</v>
      </c>
      <c r="BN273" s="43">
        <f t="shared" si="748"/>
        <v>0</v>
      </c>
      <c r="BO273" s="43">
        <f t="shared" si="748"/>
        <v>0</v>
      </c>
      <c r="BP273" s="43">
        <f t="shared" si="748"/>
        <v>0</v>
      </c>
      <c r="BQ273" s="43">
        <f t="shared" si="748"/>
        <v>0</v>
      </c>
      <c r="BR273" s="43">
        <f t="shared" si="748"/>
        <v>0</v>
      </c>
      <c r="BS273" s="43">
        <f t="shared" si="748"/>
        <v>0</v>
      </c>
      <c r="BT273" s="43">
        <f t="shared" si="748"/>
        <v>0</v>
      </c>
      <c r="BU273" s="43">
        <f t="shared" si="748"/>
        <v>0</v>
      </c>
      <c r="BV273" s="43">
        <f t="shared" si="748"/>
        <v>0</v>
      </c>
      <c r="BW273" s="43">
        <f t="shared" si="748"/>
        <v>0</v>
      </c>
      <c r="BY273" t="str">
        <f t="shared" si="649"/>
        <v>GEOMETRY</v>
      </c>
      <c r="BZ273" s="43">
        <f t="shared" ref="BZ273:CV273" si="749">BZ121*BZ$2</f>
        <v>0</v>
      </c>
      <c r="CA273" s="43">
        <f t="shared" si="749"/>
        <v>0</v>
      </c>
      <c r="CB273" s="43">
        <f t="shared" si="749"/>
        <v>0</v>
      </c>
      <c r="CC273" s="43">
        <f t="shared" si="749"/>
        <v>0</v>
      </c>
      <c r="CD273" s="43">
        <f t="shared" si="749"/>
        <v>0</v>
      </c>
      <c r="CE273" s="43">
        <f t="shared" si="749"/>
        <v>0</v>
      </c>
      <c r="CF273" s="43">
        <f t="shared" si="749"/>
        <v>0</v>
      </c>
      <c r="CG273" s="43">
        <f t="shared" si="749"/>
        <v>0</v>
      </c>
      <c r="CH273" s="43">
        <f t="shared" si="749"/>
        <v>0</v>
      </c>
      <c r="CI273" s="43">
        <f t="shared" si="749"/>
        <v>0</v>
      </c>
      <c r="CJ273" s="43">
        <f t="shared" si="749"/>
        <v>0</v>
      </c>
      <c r="CK273" s="43">
        <f t="shared" si="749"/>
        <v>0</v>
      </c>
      <c r="CL273" s="43">
        <f t="shared" si="749"/>
        <v>0</v>
      </c>
      <c r="CM273" s="43">
        <f t="shared" si="749"/>
        <v>0</v>
      </c>
      <c r="CN273" s="43">
        <f t="shared" si="749"/>
        <v>0</v>
      </c>
      <c r="CO273" s="43">
        <f t="shared" si="749"/>
        <v>0</v>
      </c>
      <c r="CP273" s="43">
        <f t="shared" si="749"/>
        <v>0</v>
      </c>
      <c r="CQ273" s="43">
        <f t="shared" si="749"/>
        <v>0</v>
      </c>
      <c r="CR273" s="43">
        <f t="shared" si="749"/>
        <v>0</v>
      </c>
      <c r="CS273" s="43">
        <f t="shared" si="749"/>
        <v>0</v>
      </c>
      <c r="CT273" s="43">
        <f t="shared" si="749"/>
        <v>0</v>
      </c>
      <c r="CU273" s="43">
        <f t="shared" si="749"/>
        <v>0</v>
      </c>
      <c r="CV273" s="43">
        <f t="shared" si="749"/>
        <v>0</v>
      </c>
      <c r="CX273" t="str">
        <f t="shared" si="651"/>
        <v>GEOMETRY</v>
      </c>
      <c r="CY273" s="43">
        <f t="shared" ref="CY273:DU273" si="750">CY121*CY$2</f>
        <v>0</v>
      </c>
      <c r="CZ273" s="43">
        <f t="shared" si="750"/>
        <v>0</v>
      </c>
      <c r="DA273" s="43">
        <f t="shared" si="750"/>
        <v>0</v>
      </c>
      <c r="DB273" s="43">
        <f t="shared" si="750"/>
        <v>0</v>
      </c>
      <c r="DC273" s="43">
        <f t="shared" si="750"/>
        <v>0</v>
      </c>
      <c r="DD273" s="43">
        <f t="shared" si="750"/>
        <v>0</v>
      </c>
      <c r="DE273" s="43">
        <f t="shared" si="750"/>
        <v>0</v>
      </c>
      <c r="DF273" s="43">
        <f t="shared" si="750"/>
        <v>0</v>
      </c>
      <c r="DG273" s="43">
        <f t="shared" si="750"/>
        <v>0</v>
      </c>
      <c r="DH273" s="43">
        <f t="shared" si="750"/>
        <v>0</v>
      </c>
      <c r="DI273" s="43">
        <f t="shared" si="750"/>
        <v>0</v>
      </c>
      <c r="DJ273" s="43">
        <f t="shared" si="750"/>
        <v>0</v>
      </c>
      <c r="DK273" s="43">
        <f t="shared" si="750"/>
        <v>0</v>
      </c>
      <c r="DL273" s="43">
        <f t="shared" si="750"/>
        <v>0</v>
      </c>
      <c r="DM273" s="43">
        <f t="shared" si="750"/>
        <v>0</v>
      </c>
      <c r="DN273" s="43">
        <f t="shared" si="750"/>
        <v>0</v>
      </c>
      <c r="DO273" s="43">
        <f t="shared" si="750"/>
        <v>0</v>
      </c>
      <c r="DP273" s="43">
        <f t="shared" si="750"/>
        <v>0</v>
      </c>
      <c r="DQ273" s="43">
        <f t="shared" si="750"/>
        <v>0</v>
      </c>
      <c r="DR273" s="43">
        <f t="shared" si="750"/>
        <v>0</v>
      </c>
      <c r="DS273" s="43">
        <f t="shared" si="750"/>
        <v>0</v>
      </c>
      <c r="DT273" s="43">
        <f t="shared" si="750"/>
        <v>0</v>
      </c>
      <c r="DU273" s="43">
        <f t="shared" si="750"/>
        <v>0</v>
      </c>
    </row>
    <row r="274" spans="52:125" x14ac:dyDescent="0.45">
      <c r="AZ274" t="str">
        <f t="shared" si="647"/>
        <v>Area / Perimeter</v>
      </c>
      <c r="BA274" s="43">
        <f t="shared" ref="BA274:BW274" si="751">BA122*BA$2</f>
        <v>0</v>
      </c>
      <c r="BB274" s="43">
        <f t="shared" si="751"/>
        <v>0</v>
      </c>
      <c r="BC274" s="43">
        <f t="shared" si="751"/>
        <v>0</v>
      </c>
      <c r="BD274" s="43">
        <f t="shared" si="751"/>
        <v>0</v>
      </c>
      <c r="BE274" s="43">
        <f t="shared" si="751"/>
        <v>0</v>
      </c>
      <c r="BF274" s="43">
        <f t="shared" si="751"/>
        <v>0</v>
      </c>
      <c r="BG274" s="43">
        <f t="shared" si="751"/>
        <v>0</v>
      </c>
      <c r="BH274" s="43">
        <f t="shared" si="751"/>
        <v>0</v>
      </c>
      <c r="BI274" s="43">
        <f t="shared" si="751"/>
        <v>0</v>
      </c>
      <c r="BJ274" s="43">
        <f t="shared" si="751"/>
        <v>0</v>
      </c>
      <c r="BK274" s="43">
        <f t="shared" si="751"/>
        <v>0</v>
      </c>
      <c r="BL274" s="43">
        <f t="shared" si="751"/>
        <v>0</v>
      </c>
      <c r="BM274" s="43">
        <f t="shared" si="751"/>
        <v>0</v>
      </c>
      <c r="BN274" s="43">
        <f t="shared" si="751"/>
        <v>0</v>
      </c>
      <c r="BO274" s="43">
        <f t="shared" si="751"/>
        <v>0</v>
      </c>
      <c r="BP274" s="43">
        <f t="shared" si="751"/>
        <v>0</v>
      </c>
      <c r="BQ274" s="43">
        <f t="shared" si="751"/>
        <v>0</v>
      </c>
      <c r="BR274" s="43">
        <f t="shared" si="751"/>
        <v>0</v>
      </c>
      <c r="BS274" s="43">
        <f t="shared" si="751"/>
        <v>0</v>
      </c>
      <c r="BT274" s="43">
        <f t="shared" si="751"/>
        <v>0</v>
      </c>
      <c r="BU274" s="43">
        <f t="shared" si="751"/>
        <v>0</v>
      </c>
      <c r="BV274" s="43">
        <f t="shared" si="751"/>
        <v>0</v>
      </c>
      <c r="BW274" s="43">
        <f t="shared" si="751"/>
        <v>0</v>
      </c>
      <c r="BY274" t="str">
        <f t="shared" si="649"/>
        <v>Area / Perimeter</v>
      </c>
      <c r="BZ274" s="43">
        <f t="shared" ref="BZ274:CV274" si="752">BZ122*BZ$2</f>
        <v>0</v>
      </c>
      <c r="CA274" s="43">
        <f t="shared" si="752"/>
        <v>0</v>
      </c>
      <c r="CB274" s="43">
        <f t="shared" si="752"/>
        <v>0</v>
      </c>
      <c r="CC274" s="43">
        <f t="shared" si="752"/>
        <v>0</v>
      </c>
      <c r="CD274" s="43">
        <f t="shared" si="752"/>
        <v>0</v>
      </c>
      <c r="CE274" s="43">
        <f t="shared" si="752"/>
        <v>0</v>
      </c>
      <c r="CF274" s="43">
        <f t="shared" si="752"/>
        <v>0</v>
      </c>
      <c r="CG274" s="43">
        <f t="shared" si="752"/>
        <v>0</v>
      </c>
      <c r="CH274" s="43">
        <f t="shared" si="752"/>
        <v>0</v>
      </c>
      <c r="CI274" s="43">
        <f t="shared" si="752"/>
        <v>0</v>
      </c>
      <c r="CJ274" s="43">
        <f t="shared" si="752"/>
        <v>0</v>
      </c>
      <c r="CK274" s="43">
        <f t="shared" si="752"/>
        <v>0</v>
      </c>
      <c r="CL274" s="43">
        <f t="shared" si="752"/>
        <v>0</v>
      </c>
      <c r="CM274" s="43">
        <f t="shared" si="752"/>
        <v>0</v>
      </c>
      <c r="CN274" s="43">
        <f t="shared" si="752"/>
        <v>0</v>
      </c>
      <c r="CO274" s="43">
        <f t="shared" si="752"/>
        <v>0</v>
      </c>
      <c r="CP274" s="43">
        <f t="shared" si="752"/>
        <v>0</v>
      </c>
      <c r="CQ274" s="43">
        <f t="shared" si="752"/>
        <v>0</v>
      </c>
      <c r="CR274" s="43">
        <f t="shared" si="752"/>
        <v>0</v>
      </c>
      <c r="CS274" s="43">
        <f t="shared" si="752"/>
        <v>0</v>
      </c>
      <c r="CT274" s="43">
        <f t="shared" si="752"/>
        <v>0</v>
      </c>
      <c r="CU274" s="43">
        <f t="shared" si="752"/>
        <v>0</v>
      </c>
      <c r="CV274" s="43">
        <f t="shared" si="752"/>
        <v>0</v>
      </c>
      <c r="CX274" t="str">
        <f t="shared" si="651"/>
        <v>Area / Perimeter</v>
      </c>
      <c r="CY274" s="43">
        <f t="shared" ref="CY274:DU274" si="753">CY122*CY$2</f>
        <v>0</v>
      </c>
      <c r="CZ274" s="43">
        <f t="shared" si="753"/>
        <v>0</v>
      </c>
      <c r="DA274" s="43">
        <f t="shared" si="753"/>
        <v>0</v>
      </c>
      <c r="DB274" s="43">
        <f t="shared" si="753"/>
        <v>0</v>
      </c>
      <c r="DC274" s="43">
        <f t="shared" si="753"/>
        <v>0</v>
      </c>
      <c r="DD274" s="43">
        <f t="shared" si="753"/>
        <v>0</v>
      </c>
      <c r="DE274" s="43">
        <f t="shared" si="753"/>
        <v>0</v>
      </c>
      <c r="DF274" s="43">
        <f t="shared" si="753"/>
        <v>0</v>
      </c>
      <c r="DG274" s="43">
        <f t="shared" si="753"/>
        <v>0</v>
      </c>
      <c r="DH274" s="43">
        <f t="shared" si="753"/>
        <v>0</v>
      </c>
      <c r="DI274" s="43">
        <f t="shared" si="753"/>
        <v>0</v>
      </c>
      <c r="DJ274" s="43">
        <f t="shared" si="753"/>
        <v>0</v>
      </c>
      <c r="DK274" s="43">
        <f t="shared" si="753"/>
        <v>0</v>
      </c>
      <c r="DL274" s="43">
        <f t="shared" si="753"/>
        <v>0</v>
      </c>
      <c r="DM274" s="43">
        <f t="shared" si="753"/>
        <v>0</v>
      </c>
      <c r="DN274" s="43">
        <f t="shared" si="753"/>
        <v>0</v>
      </c>
      <c r="DO274" s="43">
        <f t="shared" si="753"/>
        <v>0</v>
      </c>
      <c r="DP274" s="43">
        <f t="shared" si="753"/>
        <v>0</v>
      </c>
      <c r="DQ274" s="43">
        <f t="shared" si="753"/>
        <v>0</v>
      </c>
      <c r="DR274" s="43">
        <f t="shared" si="753"/>
        <v>0</v>
      </c>
      <c r="DS274" s="43">
        <f t="shared" si="753"/>
        <v>0</v>
      </c>
      <c r="DT274" s="43">
        <f t="shared" si="753"/>
        <v>0</v>
      </c>
      <c r="DU274" s="43">
        <f t="shared" si="753"/>
        <v>0</v>
      </c>
    </row>
    <row r="275" spans="52:125" x14ac:dyDescent="0.45">
      <c r="AZ275" t="str">
        <f t="shared" si="647"/>
        <v>Volume / Surface Area</v>
      </c>
      <c r="BA275" s="43">
        <f t="shared" ref="BA275:BW275" si="754">BA123*BA$2</f>
        <v>0</v>
      </c>
      <c r="BB275" s="43">
        <f t="shared" si="754"/>
        <v>0</v>
      </c>
      <c r="BC275" s="43">
        <f t="shared" si="754"/>
        <v>0</v>
      </c>
      <c r="BD275" s="43">
        <f t="shared" si="754"/>
        <v>0</v>
      </c>
      <c r="BE275" s="43">
        <f t="shared" si="754"/>
        <v>0</v>
      </c>
      <c r="BF275" s="43">
        <f t="shared" si="754"/>
        <v>0</v>
      </c>
      <c r="BG275" s="43">
        <f t="shared" si="754"/>
        <v>0</v>
      </c>
      <c r="BH275" s="43">
        <f t="shared" si="754"/>
        <v>0</v>
      </c>
      <c r="BI275" s="43">
        <f t="shared" si="754"/>
        <v>0</v>
      </c>
      <c r="BJ275" s="43">
        <f t="shared" si="754"/>
        <v>0</v>
      </c>
      <c r="BK275" s="43">
        <f t="shared" si="754"/>
        <v>0</v>
      </c>
      <c r="BL275" s="43">
        <f t="shared" si="754"/>
        <v>0</v>
      </c>
      <c r="BM275" s="43">
        <f t="shared" si="754"/>
        <v>0</v>
      </c>
      <c r="BN275" s="43">
        <f t="shared" si="754"/>
        <v>0</v>
      </c>
      <c r="BO275" s="43">
        <f t="shared" si="754"/>
        <v>0</v>
      </c>
      <c r="BP275" s="43">
        <f t="shared" si="754"/>
        <v>0</v>
      </c>
      <c r="BQ275" s="43">
        <f t="shared" si="754"/>
        <v>0</v>
      </c>
      <c r="BR275" s="43">
        <f t="shared" si="754"/>
        <v>0</v>
      </c>
      <c r="BS275" s="43">
        <f t="shared" si="754"/>
        <v>0</v>
      </c>
      <c r="BT275" s="43">
        <f t="shared" si="754"/>
        <v>0</v>
      </c>
      <c r="BU275" s="43">
        <f t="shared" si="754"/>
        <v>0</v>
      </c>
      <c r="BV275" s="43">
        <f t="shared" si="754"/>
        <v>0</v>
      </c>
      <c r="BW275" s="43">
        <f t="shared" si="754"/>
        <v>0</v>
      </c>
      <c r="BY275" t="str">
        <f t="shared" si="649"/>
        <v>Volume / Surface Area</v>
      </c>
      <c r="BZ275" s="43">
        <f t="shared" ref="BZ275:CV275" si="755">BZ123*BZ$2</f>
        <v>0</v>
      </c>
      <c r="CA275" s="43">
        <f t="shared" si="755"/>
        <v>0</v>
      </c>
      <c r="CB275" s="43">
        <f t="shared" si="755"/>
        <v>0</v>
      </c>
      <c r="CC275" s="43">
        <f t="shared" si="755"/>
        <v>0</v>
      </c>
      <c r="CD275" s="43">
        <f t="shared" si="755"/>
        <v>0</v>
      </c>
      <c r="CE275" s="43">
        <f t="shared" si="755"/>
        <v>0</v>
      </c>
      <c r="CF275" s="43">
        <f t="shared" si="755"/>
        <v>0</v>
      </c>
      <c r="CG275" s="43">
        <f t="shared" si="755"/>
        <v>0</v>
      </c>
      <c r="CH275" s="43">
        <f t="shared" si="755"/>
        <v>0</v>
      </c>
      <c r="CI275" s="43">
        <f t="shared" si="755"/>
        <v>0</v>
      </c>
      <c r="CJ275" s="43">
        <f t="shared" si="755"/>
        <v>0</v>
      </c>
      <c r="CK275" s="43">
        <f t="shared" si="755"/>
        <v>0</v>
      </c>
      <c r="CL275" s="43">
        <f t="shared" si="755"/>
        <v>0</v>
      </c>
      <c r="CM275" s="43">
        <f t="shared" si="755"/>
        <v>0</v>
      </c>
      <c r="CN275" s="43">
        <f t="shared" si="755"/>
        <v>0</v>
      </c>
      <c r="CO275" s="43">
        <f t="shared" si="755"/>
        <v>0</v>
      </c>
      <c r="CP275" s="43">
        <f t="shared" si="755"/>
        <v>0</v>
      </c>
      <c r="CQ275" s="43">
        <f t="shared" si="755"/>
        <v>0</v>
      </c>
      <c r="CR275" s="43">
        <f t="shared" si="755"/>
        <v>0</v>
      </c>
      <c r="CS275" s="43">
        <f t="shared" si="755"/>
        <v>0</v>
      </c>
      <c r="CT275" s="43">
        <f t="shared" si="755"/>
        <v>0</v>
      </c>
      <c r="CU275" s="43">
        <f t="shared" si="755"/>
        <v>0</v>
      </c>
      <c r="CV275" s="43">
        <f t="shared" si="755"/>
        <v>0</v>
      </c>
      <c r="CX275" t="str">
        <f t="shared" si="651"/>
        <v>Volume / Surface Area</v>
      </c>
      <c r="CY275" s="43">
        <f t="shared" ref="CY275:DU275" si="756">CY123*CY$2</f>
        <v>0</v>
      </c>
      <c r="CZ275" s="43">
        <f t="shared" si="756"/>
        <v>0</v>
      </c>
      <c r="DA275" s="43">
        <f t="shared" si="756"/>
        <v>0</v>
      </c>
      <c r="DB275" s="43">
        <f t="shared" si="756"/>
        <v>0</v>
      </c>
      <c r="DC275" s="43">
        <f t="shared" si="756"/>
        <v>0</v>
      </c>
      <c r="DD275" s="43">
        <f t="shared" si="756"/>
        <v>0</v>
      </c>
      <c r="DE275" s="43">
        <f t="shared" si="756"/>
        <v>0</v>
      </c>
      <c r="DF275" s="43">
        <f t="shared" si="756"/>
        <v>0</v>
      </c>
      <c r="DG275" s="43">
        <f t="shared" si="756"/>
        <v>0</v>
      </c>
      <c r="DH275" s="43">
        <f t="shared" si="756"/>
        <v>0</v>
      </c>
      <c r="DI275" s="43">
        <f t="shared" si="756"/>
        <v>0</v>
      </c>
      <c r="DJ275" s="43">
        <f t="shared" si="756"/>
        <v>0</v>
      </c>
      <c r="DK275" s="43">
        <f t="shared" si="756"/>
        <v>0</v>
      </c>
      <c r="DL275" s="43">
        <f t="shared" si="756"/>
        <v>0</v>
      </c>
      <c r="DM275" s="43">
        <f t="shared" si="756"/>
        <v>0</v>
      </c>
      <c r="DN275" s="43">
        <f t="shared" si="756"/>
        <v>0</v>
      </c>
      <c r="DO275" s="43">
        <f t="shared" si="756"/>
        <v>0</v>
      </c>
      <c r="DP275" s="43">
        <f t="shared" si="756"/>
        <v>0</v>
      </c>
      <c r="DQ275" s="43">
        <f t="shared" si="756"/>
        <v>0</v>
      </c>
      <c r="DR275" s="43">
        <f t="shared" si="756"/>
        <v>0</v>
      </c>
      <c r="DS275" s="43">
        <f t="shared" si="756"/>
        <v>0</v>
      </c>
      <c r="DT275" s="43">
        <f t="shared" si="756"/>
        <v>0</v>
      </c>
      <c r="DU275" s="43">
        <f t="shared" si="756"/>
        <v>0</v>
      </c>
    </row>
    <row r="276" spans="52:125" x14ac:dyDescent="0.45">
      <c r="AZ276" t="str">
        <f t="shared" si="647"/>
        <v>Circles</v>
      </c>
      <c r="BA276" s="43">
        <f t="shared" ref="BA276:BW276" si="757">BA124*BA$2</f>
        <v>0</v>
      </c>
      <c r="BB276" s="43">
        <f t="shared" si="757"/>
        <v>0</v>
      </c>
      <c r="BC276" s="43">
        <f t="shared" si="757"/>
        <v>0</v>
      </c>
      <c r="BD276" s="43">
        <f t="shared" si="757"/>
        <v>0</v>
      </c>
      <c r="BE276" s="43">
        <f t="shared" si="757"/>
        <v>0</v>
      </c>
      <c r="BF276" s="43">
        <f t="shared" si="757"/>
        <v>0</v>
      </c>
      <c r="BG276" s="43">
        <f t="shared" si="757"/>
        <v>0</v>
      </c>
      <c r="BH276" s="43">
        <f t="shared" si="757"/>
        <v>0</v>
      </c>
      <c r="BI276" s="43">
        <f t="shared" si="757"/>
        <v>0</v>
      </c>
      <c r="BJ276" s="43">
        <f t="shared" si="757"/>
        <v>0</v>
      </c>
      <c r="BK276" s="43">
        <f t="shared" si="757"/>
        <v>0</v>
      </c>
      <c r="BL276" s="43">
        <f t="shared" si="757"/>
        <v>0</v>
      </c>
      <c r="BM276" s="43">
        <f t="shared" si="757"/>
        <v>0</v>
      </c>
      <c r="BN276" s="43">
        <f t="shared" si="757"/>
        <v>0</v>
      </c>
      <c r="BO276" s="43">
        <f t="shared" si="757"/>
        <v>0</v>
      </c>
      <c r="BP276" s="43">
        <f t="shared" si="757"/>
        <v>0</v>
      </c>
      <c r="BQ276" s="43">
        <f t="shared" si="757"/>
        <v>0</v>
      </c>
      <c r="BR276" s="43">
        <f t="shared" si="757"/>
        <v>0</v>
      </c>
      <c r="BS276" s="43">
        <f t="shared" si="757"/>
        <v>0</v>
      </c>
      <c r="BT276" s="43">
        <f t="shared" si="757"/>
        <v>0</v>
      </c>
      <c r="BU276" s="43">
        <f t="shared" si="757"/>
        <v>0</v>
      </c>
      <c r="BV276" s="43">
        <f t="shared" si="757"/>
        <v>0</v>
      </c>
      <c r="BW276" s="43">
        <f t="shared" si="757"/>
        <v>0</v>
      </c>
      <c r="BY276" t="str">
        <f t="shared" si="649"/>
        <v>Circles</v>
      </c>
      <c r="BZ276" s="43">
        <f t="shared" ref="BZ276:CV276" si="758">BZ124*BZ$2</f>
        <v>0</v>
      </c>
      <c r="CA276" s="43">
        <f t="shared" si="758"/>
        <v>0</v>
      </c>
      <c r="CB276" s="43">
        <f t="shared" si="758"/>
        <v>0</v>
      </c>
      <c r="CC276" s="43">
        <f t="shared" si="758"/>
        <v>0</v>
      </c>
      <c r="CD276" s="43">
        <f t="shared" si="758"/>
        <v>0</v>
      </c>
      <c r="CE276" s="43">
        <f t="shared" si="758"/>
        <v>0</v>
      </c>
      <c r="CF276" s="43">
        <f t="shared" si="758"/>
        <v>0</v>
      </c>
      <c r="CG276" s="43">
        <f t="shared" si="758"/>
        <v>0</v>
      </c>
      <c r="CH276" s="43">
        <f t="shared" si="758"/>
        <v>0</v>
      </c>
      <c r="CI276" s="43">
        <f t="shared" si="758"/>
        <v>0</v>
      </c>
      <c r="CJ276" s="43">
        <f t="shared" si="758"/>
        <v>0</v>
      </c>
      <c r="CK276" s="43">
        <f t="shared" si="758"/>
        <v>0</v>
      </c>
      <c r="CL276" s="43">
        <f t="shared" si="758"/>
        <v>0</v>
      </c>
      <c r="CM276" s="43">
        <f t="shared" si="758"/>
        <v>0</v>
      </c>
      <c r="CN276" s="43">
        <f t="shared" si="758"/>
        <v>0</v>
      </c>
      <c r="CO276" s="43">
        <f t="shared" si="758"/>
        <v>0</v>
      </c>
      <c r="CP276" s="43">
        <f t="shared" si="758"/>
        <v>0</v>
      </c>
      <c r="CQ276" s="43">
        <f t="shared" si="758"/>
        <v>0</v>
      </c>
      <c r="CR276" s="43">
        <f t="shared" si="758"/>
        <v>0</v>
      </c>
      <c r="CS276" s="43">
        <f t="shared" si="758"/>
        <v>0</v>
      </c>
      <c r="CT276" s="43">
        <f t="shared" si="758"/>
        <v>0</v>
      </c>
      <c r="CU276" s="43">
        <f t="shared" si="758"/>
        <v>0</v>
      </c>
      <c r="CV276" s="43">
        <f t="shared" si="758"/>
        <v>0</v>
      </c>
      <c r="CX276" t="str">
        <f t="shared" si="651"/>
        <v>Circles</v>
      </c>
      <c r="CY276" s="43">
        <f t="shared" ref="CY276:DU276" si="759">CY124*CY$2</f>
        <v>0</v>
      </c>
      <c r="CZ276" s="43">
        <f t="shared" si="759"/>
        <v>0</v>
      </c>
      <c r="DA276" s="43">
        <f t="shared" si="759"/>
        <v>0</v>
      </c>
      <c r="DB276" s="43">
        <f t="shared" si="759"/>
        <v>0</v>
      </c>
      <c r="DC276" s="43">
        <f t="shared" si="759"/>
        <v>0</v>
      </c>
      <c r="DD276" s="43">
        <f t="shared" si="759"/>
        <v>0</v>
      </c>
      <c r="DE276" s="43">
        <f t="shared" si="759"/>
        <v>0</v>
      </c>
      <c r="DF276" s="43">
        <f t="shared" si="759"/>
        <v>0</v>
      </c>
      <c r="DG276" s="43">
        <f t="shared" si="759"/>
        <v>0</v>
      </c>
      <c r="DH276" s="43">
        <f t="shared" si="759"/>
        <v>0</v>
      </c>
      <c r="DI276" s="43">
        <f t="shared" si="759"/>
        <v>0</v>
      </c>
      <c r="DJ276" s="43">
        <f t="shared" si="759"/>
        <v>0</v>
      </c>
      <c r="DK276" s="43">
        <f t="shared" si="759"/>
        <v>0</v>
      </c>
      <c r="DL276" s="43">
        <f t="shared" si="759"/>
        <v>0</v>
      </c>
      <c r="DM276" s="43">
        <f t="shared" si="759"/>
        <v>0</v>
      </c>
      <c r="DN276" s="43">
        <f t="shared" si="759"/>
        <v>0</v>
      </c>
      <c r="DO276" s="43">
        <f t="shared" si="759"/>
        <v>0</v>
      </c>
      <c r="DP276" s="43">
        <f t="shared" si="759"/>
        <v>0</v>
      </c>
      <c r="DQ276" s="43">
        <f t="shared" si="759"/>
        <v>0</v>
      </c>
      <c r="DR276" s="43">
        <f t="shared" si="759"/>
        <v>0</v>
      </c>
      <c r="DS276" s="43">
        <f t="shared" si="759"/>
        <v>0</v>
      </c>
      <c r="DT276" s="43">
        <f t="shared" si="759"/>
        <v>0</v>
      </c>
      <c r="DU276" s="43">
        <f t="shared" si="759"/>
        <v>0</v>
      </c>
    </row>
    <row r="277" spans="52:125" x14ac:dyDescent="0.45">
      <c r="AZ277" t="str">
        <f t="shared" si="647"/>
        <v>Sides / Angles</v>
      </c>
      <c r="BA277" s="43">
        <f t="shared" ref="BA277:BW277" si="760">BA125*BA$2</f>
        <v>0</v>
      </c>
      <c r="BB277" s="43">
        <f t="shared" si="760"/>
        <v>0</v>
      </c>
      <c r="BC277" s="43">
        <f t="shared" si="760"/>
        <v>0</v>
      </c>
      <c r="BD277" s="43">
        <f t="shared" si="760"/>
        <v>0</v>
      </c>
      <c r="BE277" s="43">
        <f t="shared" si="760"/>
        <v>0</v>
      </c>
      <c r="BF277" s="43">
        <f t="shared" si="760"/>
        <v>0</v>
      </c>
      <c r="BG277" s="43">
        <f t="shared" si="760"/>
        <v>0</v>
      </c>
      <c r="BH277" s="43">
        <f t="shared" si="760"/>
        <v>0</v>
      </c>
      <c r="BI277" s="43">
        <f t="shared" si="760"/>
        <v>0</v>
      </c>
      <c r="BJ277" s="43">
        <f t="shared" si="760"/>
        <v>0</v>
      </c>
      <c r="BK277" s="43">
        <f t="shared" si="760"/>
        <v>0</v>
      </c>
      <c r="BL277" s="43">
        <f t="shared" si="760"/>
        <v>0</v>
      </c>
      <c r="BM277" s="43">
        <f t="shared" si="760"/>
        <v>0</v>
      </c>
      <c r="BN277" s="43">
        <f t="shared" si="760"/>
        <v>0</v>
      </c>
      <c r="BO277" s="43">
        <f t="shared" si="760"/>
        <v>0</v>
      </c>
      <c r="BP277" s="43">
        <f t="shared" si="760"/>
        <v>0</v>
      </c>
      <c r="BQ277" s="43">
        <f t="shared" si="760"/>
        <v>0</v>
      </c>
      <c r="BR277" s="43">
        <f t="shared" si="760"/>
        <v>0</v>
      </c>
      <c r="BS277" s="43">
        <f t="shared" si="760"/>
        <v>0</v>
      </c>
      <c r="BT277" s="43">
        <f t="shared" si="760"/>
        <v>0</v>
      </c>
      <c r="BU277" s="43">
        <f t="shared" si="760"/>
        <v>0</v>
      </c>
      <c r="BV277" s="43">
        <f t="shared" si="760"/>
        <v>0</v>
      </c>
      <c r="BW277" s="43">
        <f t="shared" si="760"/>
        <v>0</v>
      </c>
      <c r="BY277" t="str">
        <f t="shared" si="649"/>
        <v>Sides / Angles</v>
      </c>
      <c r="BZ277" s="43">
        <f t="shared" ref="BZ277:CV277" si="761">BZ125*BZ$2</f>
        <v>0</v>
      </c>
      <c r="CA277" s="43">
        <f t="shared" si="761"/>
        <v>0</v>
      </c>
      <c r="CB277" s="43">
        <f t="shared" si="761"/>
        <v>0</v>
      </c>
      <c r="CC277" s="43">
        <f t="shared" si="761"/>
        <v>0</v>
      </c>
      <c r="CD277" s="43">
        <f t="shared" si="761"/>
        <v>0</v>
      </c>
      <c r="CE277" s="43">
        <f t="shared" si="761"/>
        <v>0</v>
      </c>
      <c r="CF277" s="43">
        <f t="shared" si="761"/>
        <v>0</v>
      </c>
      <c r="CG277" s="43">
        <f t="shared" si="761"/>
        <v>0</v>
      </c>
      <c r="CH277" s="43">
        <f t="shared" si="761"/>
        <v>0</v>
      </c>
      <c r="CI277" s="43">
        <f t="shared" si="761"/>
        <v>0</v>
      </c>
      <c r="CJ277" s="43">
        <f t="shared" si="761"/>
        <v>0</v>
      </c>
      <c r="CK277" s="43">
        <f t="shared" si="761"/>
        <v>0</v>
      </c>
      <c r="CL277" s="43">
        <f t="shared" si="761"/>
        <v>0</v>
      </c>
      <c r="CM277" s="43">
        <f t="shared" si="761"/>
        <v>0</v>
      </c>
      <c r="CN277" s="43">
        <f t="shared" si="761"/>
        <v>0</v>
      </c>
      <c r="CO277" s="43">
        <f t="shared" si="761"/>
        <v>0</v>
      </c>
      <c r="CP277" s="43">
        <f t="shared" si="761"/>
        <v>0</v>
      </c>
      <c r="CQ277" s="43">
        <f t="shared" si="761"/>
        <v>0</v>
      </c>
      <c r="CR277" s="43">
        <f t="shared" si="761"/>
        <v>0</v>
      </c>
      <c r="CS277" s="43">
        <f t="shared" si="761"/>
        <v>0</v>
      </c>
      <c r="CT277" s="43">
        <f t="shared" si="761"/>
        <v>0</v>
      </c>
      <c r="CU277" s="43">
        <f t="shared" si="761"/>
        <v>0</v>
      </c>
      <c r="CV277" s="43">
        <f t="shared" si="761"/>
        <v>0</v>
      </c>
      <c r="CX277" t="str">
        <f t="shared" si="651"/>
        <v>Sides / Angles</v>
      </c>
      <c r="CY277" s="43">
        <f t="shared" ref="CY277:DU277" si="762">CY125*CY$2</f>
        <v>0</v>
      </c>
      <c r="CZ277" s="43">
        <f t="shared" si="762"/>
        <v>0</v>
      </c>
      <c r="DA277" s="43">
        <f t="shared" si="762"/>
        <v>0</v>
      </c>
      <c r="DB277" s="43">
        <f t="shared" si="762"/>
        <v>0</v>
      </c>
      <c r="DC277" s="43">
        <f t="shared" si="762"/>
        <v>0</v>
      </c>
      <c r="DD277" s="43">
        <f t="shared" si="762"/>
        <v>0</v>
      </c>
      <c r="DE277" s="43">
        <f t="shared" si="762"/>
        <v>0</v>
      </c>
      <c r="DF277" s="43">
        <f t="shared" si="762"/>
        <v>0</v>
      </c>
      <c r="DG277" s="43">
        <f t="shared" si="762"/>
        <v>0</v>
      </c>
      <c r="DH277" s="43">
        <f t="shared" si="762"/>
        <v>0</v>
      </c>
      <c r="DI277" s="43">
        <f t="shared" si="762"/>
        <v>0</v>
      </c>
      <c r="DJ277" s="43">
        <f t="shared" si="762"/>
        <v>0</v>
      </c>
      <c r="DK277" s="43">
        <f t="shared" si="762"/>
        <v>0</v>
      </c>
      <c r="DL277" s="43">
        <f t="shared" si="762"/>
        <v>0</v>
      </c>
      <c r="DM277" s="43">
        <f t="shared" si="762"/>
        <v>0</v>
      </c>
      <c r="DN277" s="43">
        <f t="shared" si="762"/>
        <v>0</v>
      </c>
      <c r="DO277" s="43">
        <f t="shared" si="762"/>
        <v>0</v>
      </c>
      <c r="DP277" s="43">
        <f t="shared" si="762"/>
        <v>0</v>
      </c>
      <c r="DQ277" s="43">
        <f t="shared" si="762"/>
        <v>0</v>
      </c>
      <c r="DR277" s="43">
        <f t="shared" si="762"/>
        <v>0</v>
      </c>
      <c r="DS277" s="43">
        <f t="shared" si="762"/>
        <v>0</v>
      </c>
      <c r="DT277" s="43">
        <f t="shared" si="762"/>
        <v>0</v>
      </c>
      <c r="DU277" s="43">
        <f t="shared" si="762"/>
        <v>0</v>
      </c>
    </row>
    <row r="278" spans="52:125" x14ac:dyDescent="0.45">
      <c r="AZ278" t="str">
        <f t="shared" si="647"/>
        <v>Relation of Angles in Figures</v>
      </c>
      <c r="BA278" s="43">
        <f t="shared" ref="BA278:BW278" si="763">BA126*BA$2</f>
        <v>0</v>
      </c>
      <c r="BB278" s="43">
        <f t="shared" si="763"/>
        <v>0</v>
      </c>
      <c r="BC278" s="43">
        <f t="shared" si="763"/>
        <v>0</v>
      </c>
      <c r="BD278" s="43">
        <f t="shared" si="763"/>
        <v>0</v>
      </c>
      <c r="BE278" s="43">
        <f t="shared" si="763"/>
        <v>0</v>
      </c>
      <c r="BF278" s="43">
        <f t="shared" si="763"/>
        <v>0</v>
      </c>
      <c r="BG278" s="43">
        <f t="shared" si="763"/>
        <v>0</v>
      </c>
      <c r="BH278" s="43">
        <f t="shared" si="763"/>
        <v>0</v>
      </c>
      <c r="BI278" s="43">
        <f t="shared" si="763"/>
        <v>0</v>
      </c>
      <c r="BJ278" s="43">
        <f t="shared" si="763"/>
        <v>0</v>
      </c>
      <c r="BK278" s="43">
        <f t="shared" si="763"/>
        <v>0</v>
      </c>
      <c r="BL278" s="43">
        <f t="shared" si="763"/>
        <v>0</v>
      </c>
      <c r="BM278" s="43">
        <f t="shared" si="763"/>
        <v>0</v>
      </c>
      <c r="BN278" s="43">
        <f t="shared" si="763"/>
        <v>0</v>
      </c>
      <c r="BO278" s="43">
        <f t="shared" si="763"/>
        <v>0</v>
      </c>
      <c r="BP278" s="43">
        <f t="shared" si="763"/>
        <v>0</v>
      </c>
      <c r="BQ278" s="43">
        <f t="shared" si="763"/>
        <v>0</v>
      </c>
      <c r="BR278" s="43">
        <f t="shared" si="763"/>
        <v>0</v>
      </c>
      <c r="BS278" s="43">
        <f t="shared" si="763"/>
        <v>0</v>
      </c>
      <c r="BT278" s="43">
        <f t="shared" si="763"/>
        <v>0</v>
      </c>
      <c r="BU278" s="43">
        <f t="shared" si="763"/>
        <v>0</v>
      </c>
      <c r="BV278" s="43">
        <f t="shared" si="763"/>
        <v>0</v>
      </c>
      <c r="BW278" s="43">
        <f t="shared" si="763"/>
        <v>0</v>
      </c>
      <c r="BY278" t="str">
        <f t="shared" si="649"/>
        <v>Relation of Angles in Figures</v>
      </c>
      <c r="BZ278" s="43">
        <f t="shared" ref="BZ278:CV278" si="764">BZ126*BZ$2</f>
        <v>0</v>
      </c>
      <c r="CA278" s="43">
        <f t="shared" si="764"/>
        <v>0</v>
      </c>
      <c r="CB278" s="43">
        <f t="shared" si="764"/>
        <v>0</v>
      </c>
      <c r="CC278" s="43">
        <f t="shared" si="764"/>
        <v>0</v>
      </c>
      <c r="CD278" s="43">
        <f t="shared" si="764"/>
        <v>0</v>
      </c>
      <c r="CE278" s="43">
        <f t="shared" si="764"/>
        <v>0</v>
      </c>
      <c r="CF278" s="43">
        <f t="shared" si="764"/>
        <v>0</v>
      </c>
      <c r="CG278" s="43">
        <f t="shared" si="764"/>
        <v>0</v>
      </c>
      <c r="CH278" s="43">
        <f t="shared" si="764"/>
        <v>0</v>
      </c>
      <c r="CI278" s="43">
        <f t="shared" si="764"/>
        <v>0</v>
      </c>
      <c r="CJ278" s="43">
        <f t="shared" si="764"/>
        <v>0</v>
      </c>
      <c r="CK278" s="43">
        <f t="shared" si="764"/>
        <v>0</v>
      </c>
      <c r="CL278" s="43">
        <f t="shared" si="764"/>
        <v>0</v>
      </c>
      <c r="CM278" s="43">
        <f t="shared" si="764"/>
        <v>0</v>
      </c>
      <c r="CN278" s="43">
        <f t="shared" si="764"/>
        <v>0</v>
      </c>
      <c r="CO278" s="43">
        <f t="shared" si="764"/>
        <v>0</v>
      </c>
      <c r="CP278" s="43">
        <f t="shared" si="764"/>
        <v>0</v>
      </c>
      <c r="CQ278" s="43">
        <f t="shared" si="764"/>
        <v>0</v>
      </c>
      <c r="CR278" s="43">
        <f t="shared" si="764"/>
        <v>0</v>
      </c>
      <c r="CS278" s="43">
        <f t="shared" si="764"/>
        <v>0</v>
      </c>
      <c r="CT278" s="43">
        <f t="shared" si="764"/>
        <v>0</v>
      </c>
      <c r="CU278" s="43">
        <f t="shared" si="764"/>
        <v>0</v>
      </c>
      <c r="CV278" s="43">
        <f t="shared" si="764"/>
        <v>0</v>
      </c>
      <c r="CX278" t="str">
        <f t="shared" si="651"/>
        <v>Relation of Angles in Figures</v>
      </c>
      <c r="CY278" s="43">
        <f t="shared" ref="CY278:DU278" si="765">CY126*CY$2</f>
        <v>0</v>
      </c>
      <c r="CZ278" s="43">
        <f t="shared" si="765"/>
        <v>0</v>
      </c>
      <c r="DA278" s="43">
        <f t="shared" si="765"/>
        <v>0</v>
      </c>
      <c r="DB278" s="43">
        <f t="shared" si="765"/>
        <v>0</v>
      </c>
      <c r="DC278" s="43">
        <f t="shared" si="765"/>
        <v>0</v>
      </c>
      <c r="DD278" s="43">
        <f t="shared" si="765"/>
        <v>0</v>
      </c>
      <c r="DE278" s="43">
        <f t="shared" si="765"/>
        <v>0</v>
      </c>
      <c r="DF278" s="43">
        <f t="shared" si="765"/>
        <v>0</v>
      </c>
      <c r="DG278" s="43">
        <f t="shared" si="765"/>
        <v>0</v>
      </c>
      <c r="DH278" s="43">
        <f t="shared" si="765"/>
        <v>0</v>
      </c>
      <c r="DI278" s="43">
        <f t="shared" si="765"/>
        <v>0</v>
      </c>
      <c r="DJ278" s="43">
        <f t="shared" si="765"/>
        <v>0</v>
      </c>
      <c r="DK278" s="43">
        <f t="shared" si="765"/>
        <v>0</v>
      </c>
      <c r="DL278" s="43">
        <f t="shared" si="765"/>
        <v>0</v>
      </c>
      <c r="DM278" s="43">
        <f t="shared" si="765"/>
        <v>0</v>
      </c>
      <c r="DN278" s="43">
        <f t="shared" si="765"/>
        <v>0</v>
      </c>
      <c r="DO278" s="43">
        <f t="shared" si="765"/>
        <v>0</v>
      </c>
      <c r="DP278" s="43">
        <f t="shared" si="765"/>
        <v>0</v>
      </c>
      <c r="DQ278" s="43">
        <f t="shared" si="765"/>
        <v>0</v>
      </c>
      <c r="DR278" s="43">
        <f t="shared" si="765"/>
        <v>0</v>
      </c>
      <c r="DS278" s="43">
        <f t="shared" si="765"/>
        <v>0</v>
      </c>
      <c r="DT278" s="43">
        <f t="shared" si="765"/>
        <v>0</v>
      </c>
      <c r="DU278" s="43">
        <f t="shared" si="765"/>
        <v>0</v>
      </c>
    </row>
    <row r="279" spans="52:125" x14ac:dyDescent="0.45">
      <c r="AZ279" t="str">
        <f t="shared" si="647"/>
        <v>Similar Figures</v>
      </c>
      <c r="BA279" s="43">
        <f t="shared" ref="BA279:BW279" si="766">BA127*BA$2</f>
        <v>0</v>
      </c>
      <c r="BB279" s="43">
        <f t="shared" si="766"/>
        <v>0</v>
      </c>
      <c r="BC279" s="43">
        <f t="shared" si="766"/>
        <v>0</v>
      </c>
      <c r="BD279" s="43">
        <f t="shared" si="766"/>
        <v>0</v>
      </c>
      <c r="BE279" s="43">
        <f t="shared" si="766"/>
        <v>0</v>
      </c>
      <c r="BF279" s="43">
        <f t="shared" si="766"/>
        <v>0</v>
      </c>
      <c r="BG279" s="43">
        <f t="shared" si="766"/>
        <v>0</v>
      </c>
      <c r="BH279" s="43">
        <f t="shared" si="766"/>
        <v>0</v>
      </c>
      <c r="BI279" s="43">
        <f t="shared" si="766"/>
        <v>0</v>
      </c>
      <c r="BJ279" s="43">
        <f t="shared" si="766"/>
        <v>0</v>
      </c>
      <c r="BK279" s="43">
        <f t="shared" si="766"/>
        <v>0</v>
      </c>
      <c r="BL279" s="43">
        <f t="shared" si="766"/>
        <v>0</v>
      </c>
      <c r="BM279" s="43">
        <f t="shared" si="766"/>
        <v>0</v>
      </c>
      <c r="BN279" s="43">
        <f t="shared" si="766"/>
        <v>0</v>
      </c>
      <c r="BO279" s="43">
        <f t="shared" si="766"/>
        <v>0</v>
      </c>
      <c r="BP279" s="43">
        <f t="shared" si="766"/>
        <v>0</v>
      </c>
      <c r="BQ279" s="43">
        <f t="shared" si="766"/>
        <v>0</v>
      </c>
      <c r="BR279" s="43">
        <f t="shared" si="766"/>
        <v>0</v>
      </c>
      <c r="BS279" s="43">
        <f t="shared" si="766"/>
        <v>0</v>
      </c>
      <c r="BT279" s="43">
        <f t="shared" si="766"/>
        <v>0</v>
      </c>
      <c r="BU279" s="43">
        <f t="shared" si="766"/>
        <v>0</v>
      </c>
      <c r="BV279" s="43">
        <f t="shared" si="766"/>
        <v>0</v>
      </c>
      <c r="BW279" s="43">
        <f t="shared" si="766"/>
        <v>0</v>
      </c>
      <c r="BY279" t="str">
        <f t="shared" si="649"/>
        <v>Similar Figures</v>
      </c>
      <c r="BZ279" s="43">
        <f t="shared" ref="BZ279:CV279" si="767">BZ127*BZ$2</f>
        <v>0</v>
      </c>
      <c r="CA279" s="43">
        <f t="shared" si="767"/>
        <v>0</v>
      </c>
      <c r="CB279" s="43">
        <f t="shared" si="767"/>
        <v>0</v>
      </c>
      <c r="CC279" s="43">
        <f t="shared" si="767"/>
        <v>0</v>
      </c>
      <c r="CD279" s="43">
        <f t="shared" si="767"/>
        <v>0</v>
      </c>
      <c r="CE279" s="43">
        <f t="shared" si="767"/>
        <v>0</v>
      </c>
      <c r="CF279" s="43">
        <f t="shared" si="767"/>
        <v>0</v>
      </c>
      <c r="CG279" s="43">
        <f t="shared" si="767"/>
        <v>0</v>
      </c>
      <c r="CH279" s="43">
        <f t="shared" si="767"/>
        <v>0</v>
      </c>
      <c r="CI279" s="43">
        <f t="shared" si="767"/>
        <v>0</v>
      </c>
      <c r="CJ279" s="43">
        <f t="shared" si="767"/>
        <v>0</v>
      </c>
      <c r="CK279" s="43">
        <f t="shared" si="767"/>
        <v>0</v>
      </c>
      <c r="CL279" s="43">
        <f t="shared" si="767"/>
        <v>0</v>
      </c>
      <c r="CM279" s="43">
        <f t="shared" si="767"/>
        <v>0</v>
      </c>
      <c r="CN279" s="43">
        <f t="shared" si="767"/>
        <v>0</v>
      </c>
      <c r="CO279" s="43">
        <f t="shared" si="767"/>
        <v>0</v>
      </c>
      <c r="CP279" s="43">
        <f t="shared" si="767"/>
        <v>0</v>
      </c>
      <c r="CQ279" s="43">
        <f t="shared" si="767"/>
        <v>0</v>
      </c>
      <c r="CR279" s="43">
        <f t="shared" si="767"/>
        <v>0</v>
      </c>
      <c r="CS279" s="43">
        <f t="shared" si="767"/>
        <v>0</v>
      </c>
      <c r="CT279" s="43">
        <f t="shared" si="767"/>
        <v>0</v>
      </c>
      <c r="CU279" s="43">
        <f t="shared" si="767"/>
        <v>0</v>
      </c>
      <c r="CV279" s="43">
        <f t="shared" si="767"/>
        <v>0</v>
      </c>
      <c r="CX279" t="str">
        <f t="shared" si="651"/>
        <v>Similar Figures</v>
      </c>
      <c r="CY279" s="43">
        <f t="shared" ref="CY279:DU279" si="768">CY127*CY$2</f>
        <v>0</v>
      </c>
      <c r="CZ279" s="43">
        <f t="shared" si="768"/>
        <v>0</v>
      </c>
      <c r="DA279" s="43">
        <f t="shared" si="768"/>
        <v>0</v>
      </c>
      <c r="DB279" s="43">
        <f t="shared" si="768"/>
        <v>0</v>
      </c>
      <c r="DC279" s="43">
        <f t="shared" si="768"/>
        <v>0</v>
      </c>
      <c r="DD279" s="43">
        <f t="shared" si="768"/>
        <v>0</v>
      </c>
      <c r="DE279" s="43">
        <f t="shared" si="768"/>
        <v>0</v>
      </c>
      <c r="DF279" s="43">
        <f t="shared" si="768"/>
        <v>0</v>
      </c>
      <c r="DG279" s="43">
        <f t="shared" si="768"/>
        <v>0</v>
      </c>
      <c r="DH279" s="43">
        <f t="shared" si="768"/>
        <v>0</v>
      </c>
      <c r="DI279" s="43">
        <f t="shared" si="768"/>
        <v>0</v>
      </c>
      <c r="DJ279" s="43">
        <f t="shared" si="768"/>
        <v>0</v>
      </c>
      <c r="DK279" s="43">
        <f t="shared" si="768"/>
        <v>0</v>
      </c>
      <c r="DL279" s="43">
        <f t="shared" si="768"/>
        <v>0</v>
      </c>
      <c r="DM279" s="43">
        <f t="shared" si="768"/>
        <v>0</v>
      </c>
      <c r="DN279" s="43">
        <f t="shared" si="768"/>
        <v>0</v>
      </c>
      <c r="DO279" s="43">
        <f t="shared" si="768"/>
        <v>0</v>
      </c>
      <c r="DP279" s="43">
        <f t="shared" si="768"/>
        <v>0</v>
      </c>
      <c r="DQ279" s="43">
        <f t="shared" si="768"/>
        <v>0</v>
      </c>
      <c r="DR279" s="43">
        <f t="shared" si="768"/>
        <v>0</v>
      </c>
      <c r="DS279" s="43">
        <f t="shared" si="768"/>
        <v>0</v>
      </c>
      <c r="DT279" s="43">
        <f t="shared" si="768"/>
        <v>0</v>
      </c>
      <c r="DU279" s="43">
        <f t="shared" si="768"/>
        <v>0</v>
      </c>
    </row>
    <row r="280" spans="52:125" x14ac:dyDescent="0.45">
      <c r="AZ280" t="str">
        <f t="shared" si="647"/>
        <v>Right Triangles</v>
      </c>
      <c r="BA280" s="43">
        <f t="shared" ref="BA280:BW280" si="769">BA128*BA$2</f>
        <v>0</v>
      </c>
      <c r="BB280" s="43">
        <f t="shared" si="769"/>
        <v>0</v>
      </c>
      <c r="BC280" s="43">
        <f t="shared" si="769"/>
        <v>0</v>
      </c>
      <c r="BD280" s="43">
        <f t="shared" si="769"/>
        <v>0</v>
      </c>
      <c r="BE280" s="43">
        <f t="shared" si="769"/>
        <v>0</v>
      </c>
      <c r="BF280" s="43">
        <f t="shared" si="769"/>
        <v>0</v>
      </c>
      <c r="BG280" s="43">
        <f t="shared" si="769"/>
        <v>0</v>
      </c>
      <c r="BH280" s="43">
        <f t="shared" si="769"/>
        <v>0</v>
      </c>
      <c r="BI280" s="43">
        <f t="shared" si="769"/>
        <v>0</v>
      </c>
      <c r="BJ280" s="43">
        <f t="shared" si="769"/>
        <v>0</v>
      </c>
      <c r="BK280" s="43">
        <f t="shared" si="769"/>
        <v>0</v>
      </c>
      <c r="BL280" s="43">
        <f t="shared" si="769"/>
        <v>0</v>
      </c>
      <c r="BM280" s="43">
        <f t="shared" si="769"/>
        <v>0</v>
      </c>
      <c r="BN280" s="43">
        <f t="shared" si="769"/>
        <v>0</v>
      </c>
      <c r="BO280" s="43">
        <f t="shared" si="769"/>
        <v>0</v>
      </c>
      <c r="BP280" s="43">
        <f t="shared" si="769"/>
        <v>0</v>
      </c>
      <c r="BQ280" s="43">
        <f t="shared" si="769"/>
        <v>0</v>
      </c>
      <c r="BR280" s="43">
        <f t="shared" si="769"/>
        <v>0</v>
      </c>
      <c r="BS280" s="43">
        <f t="shared" si="769"/>
        <v>0</v>
      </c>
      <c r="BT280" s="43">
        <f t="shared" si="769"/>
        <v>0</v>
      </c>
      <c r="BU280" s="43">
        <f t="shared" si="769"/>
        <v>0</v>
      </c>
      <c r="BV280" s="43">
        <f t="shared" si="769"/>
        <v>0</v>
      </c>
      <c r="BW280" s="43">
        <f t="shared" si="769"/>
        <v>0</v>
      </c>
      <c r="BY280" t="str">
        <f t="shared" si="649"/>
        <v>Right Triangles</v>
      </c>
      <c r="BZ280" s="43">
        <f t="shared" ref="BZ280:CV280" si="770">BZ128*BZ$2</f>
        <v>0</v>
      </c>
      <c r="CA280" s="43">
        <f t="shared" si="770"/>
        <v>0</v>
      </c>
      <c r="CB280" s="43">
        <f t="shared" si="770"/>
        <v>0</v>
      </c>
      <c r="CC280" s="43">
        <f t="shared" si="770"/>
        <v>0</v>
      </c>
      <c r="CD280" s="43">
        <f t="shared" si="770"/>
        <v>0</v>
      </c>
      <c r="CE280" s="43">
        <f t="shared" si="770"/>
        <v>0</v>
      </c>
      <c r="CF280" s="43">
        <f t="shared" si="770"/>
        <v>0</v>
      </c>
      <c r="CG280" s="43">
        <f t="shared" si="770"/>
        <v>0</v>
      </c>
      <c r="CH280" s="43">
        <f t="shared" si="770"/>
        <v>0</v>
      </c>
      <c r="CI280" s="43">
        <f t="shared" si="770"/>
        <v>0</v>
      </c>
      <c r="CJ280" s="43">
        <f t="shared" si="770"/>
        <v>0</v>
      </c>
      <c r="CK280" s="43">
        <f t="shared" si="770"/>
        <v>0</v>
      </c>
      <c r="CL280" s="43">
        <f t="shared" si="770"/>
        <v>0</v>
      </c>
      <c r="CM280" s="43">
        <f t="shared" si="770"/>
        <v>0</v>
      </c>
      <c r="CN280" s="43">
        <f t="shared" si="770"/>
        <v>0</v>
      </c>
      <c r="CO280" s="43">
        <f t="shared" si="770"/>
        <v>0</v>
      </c>
      <c r="CP280" s="43">
        <f t="shared" si="770"/>
        <v>0</v>
      </c>
      <c r="CQ280" s="43">
        <f t="shared" si="770"/>
        <v>0</v>
      </c>
      <c r="CR280" s="43">
        <f t="shared" si="770"/>
        <v>0</v>
      </c>
      <c r="CS280" s="43">
        <f t="shared" si="770"/>
        <v>0</v>
      </c>
      <c r="CT280" s="43">
        <f t="shared" si="770"/>
        <v>0</v>
      </c>
      <c r="CU280" s="43">
        <f t="shared" si="770"/>
        <v>0</v>
      </c>
      <c r="CV280" s="43">
        <f t="shared" si="770"/>
        <v>0</v>
      </c>
      <c r="CX280" t="str">
        <f t="shared" si="651"/>
        <v>Right Triangles</v>
      </c>
      <c r="CY280" s="43">
        <f t="shared" ref="CY280:DU280" si="771">CY128*CY$2</f>
        <v>0</v>
      </c>
      <c r="CZ280" s="43">
        <f t="shared" si="771"/>
        <v>0</v>
      </c>
      <c r="DA280" s="43">
        <f t="shared" si="771"/>
        <v>0</v>
      </c>
      <c r="DB280" s="43">
        <f t="shared" si="771"/>
        <v>0</v>
      </c>
      <c r="DC280" s="43">
        <f t="shared" si="771"/>
        <v>0</v>
      </c>
      <c r="DD280" s="43">
        <f t="shared" si="771"/>
        <v>0</v>
      </c>
      <c r="DE280" s="43">
        <f t="shared" si="771"/>
        <v>0</v>
      </c>
      <c r="DF280" s="43">
        <f t="shared" si="771"/>
        <v>0</v>
      </c>
      <c r="DG280" s="43">
        <f t="shared" si="771"/>
        <v>0</v>
      </c>
      <c r="DH280" s="43">
        <f t="shared" si="771"/>
        <v>0</v>
      </c>
      <c r="DI280" s="43">
        <f t="shared" si="771"/>
        <v>0</v>
      </c>
      <c r="DJ280" s="43">
        <f t="shared" si="771"/>
        <v>0</v>
      </c>
      <c r="DK280" s="43">
        <f t="shared" si="771"/>
        <v>0</v>
      </c>
      <c r="DL280" s="43">
        <f t="shared" si="771"/>
        <v>0</v>
      </c>
      <c r="DM280" s="43">
        <f t="shared" si="771"/>
        <v>0</v>
      </c>
      <c r="DN280" s="43">
        <f t="shared" si="771"/>
        <v>0</v>
      </c>
      <c r="DO280" s="43">
        <f t="shared" si="771"/>
        <v>0</v>
      </c>
      <c r="DP280" s="43">
        <f t="shared" si="771"/>
        <v>0</v>
      </c>
      <c r="DQ280" s="43">
        <f t="shared" si="771"/>
        <v>0</v>
      </c>
      <c r="DR280" s="43">
        <f t="shared" si="771"/>
        <v>0</v>
      </c>
      <c r="DS280" s="43">
        <f t="shared" si="771"/>
        <v>0</v>
      </c>
      <c r="DT280" s="43">
        <f t="shared" si="771"/>
        <v>0</v>
      </c>
      <c r="DU280" s="43">
        <f t="shared" si="771"/>
        <v>0</v>
      </c>
    </row>
    <row r="281" spans="52:125" x14ac:dyDescent="0.45">
      <c r="AZ281" t="str">
        <f t="shared" si="647"/>
        <v>Special Triangles</v>
      </c>
      <c r="BA281" s="43">
        <f t="shared" ref="BA281:BW281" si="772">BA129*BA$2</f>
        <v>0</v>
      </c>
      <c r="BB281" s="43">
        <f t="shared" si="772"/>
        <v>0</v>
      </c>
      <c r="BC281" s="43">
        <f t="shared" si="772"/>
        <v>0</v>
      </c>
      <c r="BD281" s="43">
        <f t="shared" si="772"/>
        <v>0</v>
      </c>
      <c r="BE281" s="43">
        <f t="shared" si="772"/>
        <v>0</v>
      </c>
      <c r="BF281" s="43">
        <f t="shared" si="772"/>
        <v>0</v>
      </c>
      <c r="BG281" s="43">
        <f t="shared" si="772"/>
        <v>0</v>
      </c>
      <c r="BH281" s="43">
        <f t="shared" si="772"/>
        <v>0</v>
      </c>
      <c r="BI281" s="43">
        <f t="shared" si="772"/>
        <v>0</v>
      </c>
      <c r="BJ281" s="43">
        <f t="shared" si="772"/>
        <v>0</v>
      </c>
      <c r="BK281" s="43">
        <f t="shared" si="772"/>
        <v>0</v>
      </c>
      <c r="BL281" s="43">
        <f t="shared" si="772"/>
        <v>0</v>
      </c>
      <c r="BM281" s="43">
        <f t="shared" si="772"/>
        <v>0</v>
      </c>
      <c r="BN281" s="43">
        <f t="shared" si="772"/>
        <v>0</v>
      </c>
      <c r="BO281" s="43">
        <f t="shared" si="772"/>
        <v>0</v>
      </c>
      <c r="BP281" s="43">
        <f t="shared" si="772"/>
        <v>0</v>
      </c>
      <c r="BQ281" s="43">
        <f t="shared" si="772"/>
        <v>0</v>
      </c>
      <c r="BR281" s="43">
        <f t="shared" si="772"/>
        <v>0</v>
      </c>
      <c r="BS281" s="43">
        <f t="shared" si="772"/>
        <v>0</v>
      </c>
      <c r="BT281" s="43">
        <f t="shared" si="772"/>
        <v>0</v>
      </c>
      <c r="BU281" s="43">
        <f t="shared" si="772"/>
        <v>0</v>
      </c>
      <c r="BV281" s="43">
        <f t="shared" si="772"/>
        <v>0</v>
      </c>
      <c r="BW281" s="43">
        <f t="shared" si="772"/>
        <v>0</v>
      </c>
      <c r="BY281" t="str">
        <f t="shared" si="649"/>
        <v>Special Triangles</v>
      </c>
      <c r="BZ281" s="43">
        <f t="shared" ref="BZ281:CV281" si="773">BZ129*BZ$2</f>
        <v>0</v>
      </c>
      <c r="CA281" s="43">
        <f t="shared" si="773"/>
        <v>0</v>
      </c>
      <c r="CB281" s="43">
        <f t="shared" si="773"/>
        <v>0</v>
      </c>
      <c r="CC281" s="43">
        <f t="shared" si="773"/>
        <v>0</v>
      </c>
      <c r="CD281" s="43">
        <f t="shared" si="773"/>
        <v>0</v>
      </c>
      <c r="CE281" s="43">
        <f t="shared" si="773"/>
        <v>0</v>
      </c>
      <c r="CF281" s="43">
        <f t="shared" si="773"/>
        <v>0</v>
      </c>
      <c r="CG281" s="43">
        <f t="shared" si="773"/>
        <v>0</v>
      </c>
      <c r="CH281" s="43">
        <f t="shared" si="773"/>
        <v>0</v>
      </c>
      <c r="CI281" s="43">
        <f t="shared" si="773"/>
        <v>0</v>
      </c>
      <c r="CJ281" s="43">
        <f t="shared" si="773"/>
        <v>0</v>
      </c>
      <c r="CK281" s="43">
        <f t="shared" si="773"/>
        <v>0</v>
      </c>
      <c r="CL281" s="43">
        <f t="shared" si="773"/>
        <v>0</v>
      </c>
      <c r="CM281" s="43">
        <f t="shared" si="773"/>
        <v>0</v>
      </c>
      <c r="CN281" s="43">
        <f t="shared" si="773"/>
        <v>0</v>
      </c>
      <c r="CO281" s="43">
        <f t="shared" si="773"/>
        <v>0</v>
      </c>
      <c r="CP281" s="43">
        <f t="shared" si="773"/>
        <v>0</v>
      </c>
      <c r="CQ281" s="43">
        <f t="shared" si="773"/>
        <v>0</v>
      </c>
      <c r="CR281" s="43">
        <f t="shared" si="773"/>
        <v>0</v>
      </c>
      <c r="CS281" s="43">
        <f t="shared" si="773"/>
        <v>0</v>
      </c>
      <c r="CT281" s="43">
        <f t="shared" si="773"/>
        <v>0</v>
      </c>
      <c r="CU281" s="43">
        <f t="shared" si="773"/>
        <v>0</v>
      </c>
      <c r="CV281" s="43">
        <f t="shared" si="773"/>
        <v>0</v>
      </c>
      <c r="CX281" t="str">
        <f t="shared" si="651"/>
        <v>Special Triangles</v>
      </c>
      <c r="CY281" s="43">
        <f t="shared" ref="CY281:DU281" si="774">CY129*CY$2</f>
        <v>0</v>
      </c>
      <c r="CZ281" s="43">
        <f t="shared" si="774"/>
        <v>0</v>
      </c>
      <c r="DA281" s="43">
        <f t="shared" si="774"/>
        <v>0</v>
      </c>
      <c r="DB281" s="43">
        <f t="shared" si="774"/>
        <v>0</v>
      </c>
      <c r="DC281" s="43">
        <f t="shared" si="774"/>
        <v>0</v>
      </c>
      <c r="DD281" s="43">
        <f t="shared" si="774"/>
        <v>0</v>
      </c>
      <c r="DE281" s="43">
        <f t="shared" si="774"/>
        <v>0</v>
      </c>
      <c r="DF281" s="43">
        <f t="shared" si="774"/>
        <v>0</v>
      </c>
      <c r="DG281" s="43">
        <f t="shared" si="774"/>
        <v>0</v>
      </c>
      <c r="DH281" s="43">
        <f t="shared" si="774"/>
        <v>0</v>
      </c>
      <c r="DI281" s="43">
        <f t="shared" si="774"/>
        <v>0</v>
      </c>
      <c r="DJ281" s="43">
        <f t="shared" si="774"/>
        <v>0</v>
      </c>
      <c r="DK281" s="43">
        <f t="shared" si="774"/>
        <v>0</v>
      </c>
      <c r="DL281" s="43">
        <f t="shared" si="774"/>
        <v>0</v>
      </c>
      <c r="DM281" s="43">
        <f t="shared" si="774"/>
        <v>0</v>
      </c>
      <c r="DN281" s="43">
        <f t="shared" si="774"/>
        <v>0</v>
      </c>
      <c r="DO281" s="43">
        <f t="shared" si="774"/>
        <v>0</v>
      </c>
      <c r="DP281" s="43">
        <f t="shared" si="774"/>
        <v>0</v>
      </c>
      <c r="DQ281" s="43">
        <f t="shared" si="774"/>
        <v>0</v>
      </c>
      <c r="DR281" s="43">
        <f t="shared" si="774"/>
        <v>0</v>
      </c>
      <c r="DS281" s="43">
        <f t="shared" si="774"/>
        <v>0</v>
      </c>
      <c r="DT281" s="43">
        <f t="shared" si="774"/>
        <v>0</v>
      </c>
      <c r="DU281" s="43">
        <f t="shared" si="774"/>
        <v>0</v>
      </c>
    </row>
    <row r="282" spans="52:125" x14ac:dyDescent="0.45">
      <c r="AZ282" t="str">
        <f t="shared" si="647"/>
        <v>NUMBER THEORY</v>
      </c>
      <c r="BA282" s="43">
        <f t="shared" ref="BA282:BW282" si="775">BA130*BA$2</f>
        <v>0</v>
      </c>
      <c r="BB282" s="43">
        <f t="shared" si="775"/>
        <v>0</v>
      </c>
      <c r="BC282" s="43">
        <f t="shared" si="775"/>
        <v>0</v>
      </c>
      <c r="BD282" s="43">
        <f t="shared" si="775"/>
        <v>0</v>
      </c>
      <c r="BE282" s="43">
        <f t="shared" si="775"/>
        <v>0</v>
      </c>
      <c r="BF282" s="43">
        <f t="shared" si="775"/>
        <v>0</v>
      </c>
      <c r="BG282" s="43">
        <f t="shared" si="775"/>
        <v>0</v>
      </c>
      <c r="BH282" s="43">
        <f t="shared" si="775"/>
        <v>0</v>
      </c>
      <c r="BI282" s="43">
        <f t="shared" si="775"/>
        <v>0</v>
      </c>
      <c r="BJ282" s="43">
        <f t="shared" si="775"/>
        <v>0</v>
      </c>
      <c r="BK282" s="43">
        <f t="shared" si="775"/>
        <v>0</v>
      </c>
      <c r="BL282" s="43">
        <f t="shared" si="775"/>
        <v>0</v>
      </c>
      <c r="BM282" s="43">
        <f t="shared" si="775"/>
        <v>0</v>
      </c>
      <c r="BN282" s="43">
        <f t="shared" si="775"/>
        <v>0</v>
      </c>
      <c r="BO282" s="43">
        <f t="shared" si="775"/>
        <v>0</v>
      </c>
      <c r="BP282" s="43">
        <f t="shared" si="775"/>
        <v>0</v>
      </c>
      <c r="BQ282" s="43">
        <f t="shared" si="775"/>
        <v>0</v>
      </c>
      <c r="BR282" s="43">
        <f t="shared" si="775"/>
        <v>0</v>
      </c>
      <c r="BS282" s="43">
        <f t="shared" si="775"/>
        <v>0</v>
      </c>
      <c r="BT282" s="43">
        <f t="shared" si="775"/>
        <v>0</v>
      </c>
      <c r="BU282" s="43">
        <f t="shared" si="775"/>
        <v>0</v>
      </c>
      <c r="BV282" s="43">
        <f t="shared" si="775"/>
        <v>0</v>
      </c>
      <c r="BW282" s="43">
        <f t="shared" si="775"/>
        <v>0</v>
      </c>
      <c r="BY282" t="str">
        <f t="shared" si="649"/>
        <v>NUMBER THEORY</v>
      </c>
      <c r="BZ282" s="43">
        <f t="shared" ref="BZ282:CV282" si="776">BZ130*BZ$2</f>
        <v>0</v>
      </c>
      <c r="CA282" s="43">
        <f t="shared" si="776"/>
        <v>0</v>
      </c>
      <c r="CB282" s="43">
        <f t="shared" si="776"/>
        <v>0</v>
      </c>
      <c r="CC282" s="43">
        <f t="shared" si="776"/>
        <v>0</v>
      </c>
      <c r="CD282" s="43">
        <f t="shared" si="776"/>
        <v>0</v>
      </c>
      <c r="CE282" s="43">
        <f t="shared" si="776"/>
        <v>0</v>
      </c>
      <c r="CF282" s="43">
        <f t="shared" si="776"/>
        <v>0</v>
      </c>
      <c r="CG282" s="43">
        <f t="shared" si="776"/>
        <v>0</v>
      </c>
      <c r="CH282" s="43">
        <f t="shared" si="776"/>
        <v>0</v>
      </c>
      <c r="CI282" s="43">
        <f t="shared" si="776"/>
        <v>0</v>
      </c>
      <c r="CJ282" s="43">
        <f t="shared" si="776"/>
        <v>0</v>
      </c>
      <c r="CK282" s="43">
        <f t="shared" si="776"/>
        <v>0</v>
      </c>
      <c r="CL282" s="43">
        <f t="shared" si="776"/>
        <v>0</v>
      </c>
      <c r="CM282" s="43">
        <f t="shared" si="776"/>
        <v>0</v>
      </c>
      <c r="CN282" s="43">
        <f t="shared" si="776"/>
        <v>0</v>
      </c>
      <c r="CO282" s="43">
        <f t="shared" si="776"/>
        <v>0</v>
      </c>
      <c r="CP282" s="43">
        <f t="shared" si="776"/>
        <v>0</v>
      </c>
      <c r="CQ282" s="43">
        <f t="shared" si="776"/>
        <v>0</v>
      </c>
      <c r="CR282" s="43">
        <f t="shared" si="776"/>
        <v>0</v>
      </c>
      <c r="CS282" s="43">
        <f t="shared" si="776"/>
        <v>0</v>
      </c>
      <c r="CT282" s="43">
        <f t="shared" si="776"/>
        <v>0</v>
      </c>
      <c r="CU282" s="43">
        <f t="shared" si="776"/>
        <v>0</v>
      </c>
      <c r="CV282" s="43">
        <f t="shared" si="776"/>
        <v>0</v>
      </c>
      <c r="CX282" t="str">
        <f t="shared" si="651"/>
        <v>NUMBER THEORY</v>
      </c>
      <c r="CY282" s="43">
        <f t="shared" ref="CY282:DU282" si="777">CY130*CY$2</f>
        <v>0</v>
      </c>
      <c r="CZ282" s="43">
        <f t="shared" si="777"/>
        <v>0</v>
      </c>
      <c r="DA282" s="43">
        <f t="shared" si="777"/>
        <v>0</v>
      </c>
      <c r="DB282" s="43">
        <f t="shared" si="777"/>
        <v>0</v>
      </c>
      <c r="DC282" s="43">
        <f t="shared" si="777"/>
        <v>0</v>
      </c>
      <c r="DD282" s="43">
        <f t="shared" si="777"/>
        <v>0</v>
      </c>
      <c r="DE282" s="43">
        <f t="shared" si="777"/>
        <v>0</v>
      </c>
      <c r="DF282" s="43">
        <f t="shared" si="777"/>
        <v>0</v>
      </c>
      <c r="DG282" s="43">
        <f t="shared" si="777"/>
        <v>0</v>
      </c>
      <c r="DH282" s="43">
        <f t="shared" si="777"/>
        <v>0</v>
      </c>
      <c r="DI282" s="43">
        <f t="shared" si="777"/>
        <v>0</v>
      </c>
      <c r="DJ282" s="43">
        <f t="shared" si="777"/>
        <v>0</v>
      </c>
      <c r="DK282" s="43">
        <f t="shared" si="777"/>
        <v>0</v>
      </c>
      <c r="DL282" s="43">
        <f t="shared" si="777"/>
        <v>0</v>
      </c>
      <c r="DM282" s="43">
        <f t="shared" si="777"/>
        <v>0</v>
      </c>
      <c r="DN282" s="43">
        <f t="shared" si="777"/>
        <v>0</v>
      </c>
      <c r="DO282" s="43">
        <f t="shared" si="777"/>
        <v>0</v>
      </c>
      <c r="DP282" s="43">
        <f t="shared" si="777"/>
        <v>0</v>
      </c>
      <c r="DQ282" s="43">
        <f t="shared" si="777"/>
        <v>0</v>
      </c>
      <c r="DR282" s="43">
        <f t="shared" si="777"/>
        <v>0</v>
      </c>
      <c r="DS282" s="43">
        <f t="shared" si="777"/>
        <v>0</v>
      </c>
      <c r="DT282" s="43">
        <f t="shared" si="777"/>
        <v>0</v>
      </c>
      <c r="DU282" s="43">
        <f t="shared" si="777"/>
        <v>0</v>
      </c>
    </row>
    <row r="283" spans="52:125" x14ac:dyDescent="0.45">
      <c r="AZ283" t="str">
        <f t="shared" si="647"/>
        <v>Statistics</v>
      </c>
      <c r="BA283" s="43">
        <f t="shared" ref="BA283:BW283" si="778">BA131*BA$2</f>
        <v>0</v>
      </c>
      <c r="BB283" s="43">
        <f t="shared" si="778"/>
        <v>0</v>
      </c>
      <c r="BC283" s="43">
        <f t="shared" si="778"/>
        <v>0</v>
      </c>
      <c r="BD283" s="43">
        <f t="shared" si="778"/>
        <v>0</v>
      </c>
      <c r="BE283" s="43">
        <f t="shared" si="778"/>
        <v>0</v>
      </c>
      <c r="BF283" s="43">
        <f t="shared" si="778"/>
        <v>0</v>
      </c>
      <c r="BG283" s="43">
        <f t="shared" si="778"/>
        <v>0</v>
      </c>
      <c r="BH283" s="43">
        <f t="shared" si="778"/>
        <v>0</v>
      </c>
      <c r="BI283" s="43">
        <f t="shared" si="778"/>
        <v>0</v>
      </c>
      <c r="BJ283" s="43">
        <f t="shared" si="778"/>
        <v>0</v>
      </c>
      <c r="BK283" s="43">
        <f t="shared" si="778"/>
        <v>0</v>
      </c>
      <c r="BL283" s="43">
        <f t="shared" si="778"/>
        <v>0</v>
      </c>
      <c r="BM283" s="43">
        <f t="shared" si="778"/>
        <v>0</v>
      </c>
      <c r="BN283" s="43">
        <f t="shared" si="778"/>
        <v>0</v>
      </c>
      <c r="BO283" s="43">
        <f t="shared" si="778"/>
        <v>0</v>
      </c>
      <c r="BP283" s="43">
        <f t="shared" si="778"/>
        <v>0</v>
      </c>
      <c r="BQ283" s="43">
        <f t="shared" si="778"/>
        <v>0</v>
      </c>
      <c r="BR283" s="43">
        <f t="shared" si="778"/>
        <v>0</v>
      </c>
      <c r="BS283" s="43">
        <f t="shared" si="778"/>
        <v>0</v>
      </c>
      <c r="BT283" s="43">
        <f t="shared" si="778"/>
        <v>0</v>
      </c>
      <c r="BU283" s="43">
        <f t="shared" si="778"/>
        <v>0</v>
      </c>
      <c r="BV283" s="43">
        <f t="shared" si="778"/>
        <v>0</v>
      </c>
      <c r="BW283" s="43">
        <f t="shared" si="778"/>
        <v>0</v>
      </c>
      <c r="BY283" t="str">
        <f t="shared" si="649"/>
        <v>Statistics</v>
      </c>
      <c r="BZ283" s="43">
        <f t="shared" ref="BZ283:CV283" si="779">BZ131*BZ$2</f>
        <v>0</v>
      </c>
      <c r="CA283" s="43">
        <f t="shared" si="779"/>
        <v>0</v>
      </c>
      <c r="CB283" s="43">
        <f t="shared" si="779"/>
        <v>0</v>
      </c>
      <c r="CC283" s="43">
        <f t="shared" si="779"/>
        <v>0</v>
      </c>
      <c r="CD283" s="43">
        <f t="shared" si="779"/>
        <v>0</v>
      </c>
      <c r="CE283" s="43">
        <f t="shared" si="779"/>
        <v>0</v>
      </c>
      <c r="CF283" s="43">
        <f t="shared" si="779"/>
        <v>0</v>
      </c>
      <c r="CG283" s="43">
        <f t="shared" si="779"/>
        <v>0</v>
      </c>
      <c r="CH283" s="43">
        <f t="shared" si="779"/>
        <v>0</v>
      </c>
      <c r="CI283" s="43">
        <f t="shared" si="779"/>
        <v>0</v>
      </c>
      <c r="CJ283" s="43">
        <f t="shared" si="779"/>
        <v>0</v>
      </c>
      <c r="CK283" s="43">
        <f t="shared" si="779"/>
        <v>0</v>
      </c>
      <c r="CL283" s="43">
        <f t="shared" si="779"/>
        <v>0</v>
      </c>
      <c r="CM283" s="43">
        <f t="shared" si="779"/>
        <v>0</v>
      </c>
      <c r="CN283" s="43">
        <f t="shared" si="779"/>
        <v>0</v>
      </c>
      <c r="CO283" s="43">
        <f t="shared" si="779"/>
        <v>0</v>
      </c>
      <c r="CP283" s="43">
        <f t="shared" si="779"/>
        <v>0</v>
      </c>
      <c r="CQ283" s="43">
        <f t="shared" si="779"/>
        <v>0</v>
      </c>
      <c r="CR283" s="43">
        <f t="shared" si="779"/>
        <v>0</v>
      </c>
      <c r="CS283" s="43">
        <f t="shared" si="779"/>
        <v>0</v>
      </c>
      <c r="CT283" s="43">
        <f t="shared" si="779"/>
        <v>0</v>
      </c>
      <c r="CU283" s="43">
        <f t="shared" si="779"/>
        <v>0</v>
      </c>
      <c r="CV283" s="43">
        <f t="shared" si="779"/>
        <v>0</v>
      </c>
      <c r="CX283" t="str">
        <f t="shared" si="651"/>
        <v>Statistics</v>
      </c>
      <c r="CY283" s="43">
        <f t="shared" ref="CY283:DU283" si="780">CY131*CY$2</f>
        <v>0</v>
      </c>
      <c r="CZ283" s="43">
        <f t="shared" si="780"/>
        <v>0</v>
      </c>
      <c r="DA283" s="43">
        <f t="shared" si="780"/>
        <v>0</v>
      </c>
      <c r="DB283" s="43">
        <f t="shared" si="780"/>
        <v>0</v>
      </c>
      <c r="DC283" s="43">
        <f t="shared" si="780"/>
        <v>0</v>
      </c>
      <c r="DD283" s="43">
        <f t="shared" si="780"/>
        <v>0</v>
      </c>
      <c r="DE283" s="43">
        <f t="shared" si="780"/>
        <v>0</v>
      </c>
      <c r="DF283" s="43">
        <f t="shared" si="780"/>
        <v>0</v>
      </c>
      <c r="DG283" s="43">
        <f t="shared" si="780"/>
        <v>0</v>
      </c>
      <c r="DH283" s="43">
        <f t="shared" si="780"/>
        <v>0</v>
      </c>
      <c r="DI283" s="43">
        <f t="shared" si="780"/>
        <v>0</v>
      </c>
      <c r="DJ283" s="43">
        <f t="shared" si="780"/>
        <v>0</v>
      </c>
      <c r="DK283" s="43">
        <f t="shared" si="780"/>
        <v>0</v>
      </c>
      <c r="DL283" s="43">
        <f t="shared" si="780"/>
        <v>0</v>
      </c>
      <c r="DM283" s="43">
        <f t="shared" si="780"/>
        <v>0</v>
      </c>
      <c r="DN283" s="43">
        <f t="shared" si="780"/>
        <v>0</v>
      </c>
      <c r="DO283" s="43">
        <f t="shared" si="780"/>
        <v>0</v>
      </c>
      <c r="DP283" s="43">
        <f t="shared" si="780"/>
        <v>0</v>
      </c>
      <c r="DQ283" s="43">
        <f t="shared" si="780"/>
        <v>0</v>
      </c>
      <c r="DR283" s="43">
        <f t="shared" si="780"/>
        <v>0</v>
      </c>
      <c r="DS283" s="43">
        <f t="shared" si="780"/>
        <v>0</v>
      </c>
      <c r="DT283" s="43">
        <f t="shared" si="780"/>
        <v>0</v>
      </c>
      <c r="DU283" s="43">
        <f t="shared" si="780"/>
        <v>0</v>
      </c>
    </row>
    <row r="284" spans="52:125" x14ac:dyDescent="0.45">
      <c r="AZ284" t="str">
        <f t="shared" si="647"/>
        <v>Mean / Med / Mode / Range</v>
      </c>
      <c r="BA284" s="43">
        <f t="shared" ref="BA284:BW284" si="781">BA132*BA$2</f>
        <v>0</v>
      </c>
      <c r="BB284" s="43">
        <f t="shared" si="781"/>
        <v>0</v>
      </c>
      <c r="BC284" s="43">
        <f t="shared" si="781"/>
        <v>0</v>
      </c>
      <c r="BD284" s="43">
        <f t="shared" si="781"/>
        <v>0</v>
      </c>
      <c r="BE284" s="43">
        <f t="shared" si="781"/>
        <v>0</v>
      </c>
      <c r="BF284" s="43">
        <f t="shared" si="781"/>
        <v>0</v>
      </c>
      <c r="BG284" s="43">
        <f t="shared" si="781"/>
        <v>0</v>
      </c>
      <c r="BH284" s="43">
        <f t="shared" si="781"/>
        <v>0</v>
      </c>
      <c r="BI284" s="43">
        <f t="shared" si="781"/>
        <v>0</v>
      </c>
      <c r="BJ284" s="43">
        <f t="shared" si="781"/>
        <v>0</v>
      </c>
      <c r="BK284" s="43">
        <f t="shared" si="781"/>
        <v>0</v>
      </c>
      <c r="BL284" s="43">
        <f t="shared" si="781"/>
        <v>0</v>
      </c>
      <c r="BM284" s="43">
        <f t="shared" si="781"/>
        <v>0</v>
      </c>
      <c r="BN284" s="43">
        <f t="shared" si="781"/>
        <v>0</v>
      </c>
      <c r="BO284" s="43">
        <f t="shared" si="781"/>
        <v>0</v>
      </c>
      <c r="BP284" s="43">
        <f t="shared" si="781"/>
        <v>0</v>
      </c>
      <c r="BQ284" s="43">
        <f t="shared" si="781"/>
        <v>0</v>
      </c>
      <c r="BR284" s="43">
        <f t="shared" si="781"/>
        <v>0</v>
      </c>
      <c r="BS284" s="43">
        <f t="shared" si="781"/>
        <v>0</v>
      </c>
      <c r="BT284" s="43">
        <f t="shared" si="781"/>
        <v>0</v>
      </c>
      <c r="BU284" s="43">
        <f t="shared" si="781"/>
        <v>0</v>
      </c>
      <c r="BV284" s="43">
        <f t="shared" si="781"/>
        <v>0</v>
      </c>
      <c r="BW284" s="43">
        <f t="shared" si="781"/>
        <v>0</v>
      </c>
      <c r="BY284" t="str">
        <f t="shared" si="649"/>
        <v>Mean / Med / Mode / Range</v>
      </c>
      <c r="BZ284" s="43">
        <f t="shared" ref="BZ284:CV284" si="782">BZ132*BZ$2</f>
        <v>0</v>
      </c>
      <c r="CA284" s="43">
        <f t="shared" si="782"/>
        <v>0</v>
      </c>
      <c r="CB284" s="43">
        <f t="shared" si="782"/>
        <v>0</v>
      </c>
      <c r="CC284" s="43">
        <f t="shared" si="782"/>
        <v>0</v>
      </c>
      <c r="CD284" s="43">
        <f t="shared" si="782"/>
        <v>0</v>
      </c>
      <c r="CE284" s="43">
        <f t="shared" si="782"/>
        <v>0</v>
      </c>
      <c r="CF284" s="43">
        <f t="shared" si="782"/>
        <v>0</v>
      </c>
      <c r="CG284" s="43">
        <f t="shared" si="782"/>
        <v>0</v>
      </c>
      <c r="CH284" s="43">
        <f t="shared" si="782"/>
        <v>0</v>
      </c>
      <c r="CI284" s="43">
        <f t="shared" si="782"/>
        <v>0</v>
      </c>
      <c r="CJ284" s="43">
        <f t="shared" si="782"/>
        <v>0</v>
      </c>
      <c r="CK284" s="43">
        <f t="shared" si="782"/>
        <v>0</v>
      </c>
      <c r="CL284" s="43">
        <f t="shared" si="782"/>
        <v>0</v>
      </c>
      <c r="CM284" s="43">
        <f t="shared" si="782"/>
        <v>0</v>
      </c>
      <c r="CN284" s="43">
        <f t="shared" si="782"/>
        <v>0</v>
      </c>
      <c r="CO284" s="43">
        <f t="shared" si="782"/>
        <v>0</v>
      </c>
      <c r="CP284" s="43">
        <f t="shared" si="782"/>
        <v>0</v>
      </c>
      <c r="CQ284" s="43">
        <f t="shared" si="782"/>
        <v>0</v>
      </c>
      <c r="CR284" s="43">
        <f t="shared" si="782"/>
        <v>0</v>
      </c>
      <c r="CS284" s="43">
        <f t="shared" si="782"/>
        <v>0</v>
      </c>
      <c r="CT284" s="43">
        <f t="shared" si="782"/>
        <v>0</v>
      </c>
      <c r="CU284" s="43">
        <f t="shared" si="782"/>
        <v>0</v>
      </c>
      <c r="CV284" s="43">
        <f t="shared" si="782"/>
        <v>0</v>
      </c>
      <c r="CX284" t="str">
        <f t="shared" si="651"/>
        <v>Mean / Med / Mode / Range</v>
      </c>
      <c r="CY284" s="43">
        <f t="shared" ref="CY284:DU284" si="783">CY132*CY$2</f>
        <v>0</v>
      </c>
      <c r="CZ284" s="43">
        <f t="shared" si="783"/>
        <v>0</v>
      </c>
      <c r="DA284" s="43">
        <f t="shared" si="783"/>
        <v>0</v>
      </c>
      <c r="DB284" s="43">
        <f t="shared" si="783"/>
        <v>0</v>
      </c>
      <c r="DC284" s="43">
        <f t="shared" si="783"/>
        <v>0</v>
      </c>
      <c r="DD284" s="43">
        <f t="shared" si="783"/>
        <v>0</v>
      </c>
      <c r="DE284" s="43">
        <f t="shared" si="783"/>
        <v>0</v>
      </c>
      <c r="DF284" s="43">
        <f t="shared" si="783"/>
        <v>0</v>
      </c>
      <c r="DG284" s="43">
        <f t="shared" si="783"/>
        <v>0</v>
      </c>
      <c r="DH284" s="43">
        <f t="shared" si="783"/>
        <v>0</v>
      </c>
      <c r="DI284" s="43">
        <f t="shared" si="783"/>
        <v>0</v>
      </c>
      <c r="DJ284" s="43">
        <f t="shared" si="783"/>
        <v>0</v>
      </c>
      <c r="DK284" s="43">
        <f t="shared" si="783"/>
        <v>0</v>
      </c>
      <c r="DL284" s="43">
        <f t="shared" si="783"/>
        <v>0</v>
      </c>
      <c r="DM284" s="43">
        <f t="shared" si="783"/>
        <v>0</v>
      </c>
      <c r="DN284" s="43">
        <f t="shared" si="783"/>
        <v>0</v>
      </c>
      <c r="DO284" s="43">
        <f t="shared" si="783"/>
        <v>0</v>
      </c>
      <c r="DP284" s="43">
        <f t="shared" si="783"/>
        <v>0</v>
      </c>
      <c r="DQ284" s="43">
        <f t="shared" si="783"/>
        <v>0</v>
      </c>
      <c r="DR284" s="43">
        <f t="shared" si="783"/>
        <v>0</v>
      </c>
      <c r="DS284" s="43">
        <f t="shared" si="783"/>
        <v>0</v>
      </c>
      <c r="DT284" s="43">
        <f t="shared" si="783"/>
        <v>0</v>
      </c>
      <c r="DU284" s="43">
        <f t="shared" si="783"/>
        <v>0</v>
      </c>
    </row>
    <row r="285" spans="52:125" x14ac:dyDescent="0.45">
      <c r="AZ285" t="str">
        <f t="shared" si="647"/>
        <v>Probability</v>
      </c>
      <c r="BA285" s="43">
        <f t="shared" ref="BA285:BW285" si="784">BA133*BA$2</f>
        <v>0</v>
      </c>
      <c r="BB285" s="43">
        <f t="shared" si="784"/>
        <v>0</v>
      </c>
      <c r="BC285" s="43">
        <f t="shared" si="784"/>
        <v>0</v>
      </c>
      <c r="BD285" s="43">
        <f t="shared" si="784"/>
        <v>0</v>
      </c>
      <c r="BE285" s="43">
        <f t="shared" si="784"/>
        <v>0</v>
      </c>
      <c r="BF285" s="43">
        <f t="shared" si="784"/>
        <v>0</v>
      </c>
      <c r="BG285" s="43">
        <f t="shared" si="784"/>
        <v>0</v>
      </c>
      <c r="BH285" s="43">
        <f t="shared" si="784"/>
        <v>0</v>
      </c>
      <c r="BI285" s="43">
        <f t="shared" si="784"/>
        <v>0</v>
      </c>
      <c r="BJ285" s="43">
        <f t="shared" si="784"/>
        <v>0</v>
      </c>
      <c r="BK285" s="43">
        <f t="shared" si="784"/>
        <v>0</v>
      </c>
      <c r="BL285" s="43">
        <f t="shared" si="784"/>
        <v>0</v>
      </c>
      <c r="BM285" s="43">
        <f t="shared" si="784"/>
        <v>0</v>
      </c>
      <c r="BN285" s="43">
        <f t="shared" si="784"/>
        <v>0</v>
      </c>
      <c r="BO285" s="43">
        <f t="shared" si="784"/>
        <v>0</v>
      </c>
      <c r="BP285" s="43">
        <f t="shared" si="784"/>
        <v>0</v>
      </c>
      <c r="BQ285" s="43">
        <f t="shared" si="784"/>
        <v>0</v>
      </c>
      <c r="BR285" s="43">
        <f t="shared" si="784"/>
        <v>0</v>
      </c>
      <c r="BS285" s="43">
        <f t="shared" si="784"/>
        <v>0</v>
      </c>
      <c r="BT285" s="43">
        <f t="shared" si="784"/>
        <v>0</v>
      </c>
      <c r="BU285" s="43">
        <f t="shared" si="784"/>
        <v>0</v>
      </c>
      <c r="BV285" s="43">
        <f t="shared" si="784"/>
        <v>0</v>
      </c>
      <c r="BW285" s="43">
        <f t="shared" si="784"/>
        <v>0</v>
      </c>
      <c r="BY285" t="str">
        <f t="shared" si="649"/>
        <v>Probability</v>
      </c>
      <c r="BZ285" s="43">
        <f t="shared" ref="BZ285:CV285" si="785">BZ133*BZ$2</f>
        <v>0</v>
      </c>
      <c r="CA285" s="43">
        <f t="shared" si="785"/>
        <v>0</v>
      </c>
      <c r="CB285" s="43">
        <f t="shared" si="785"/>
        <v>0</v>
      </c>
      <c r="CC285" s="43">
        <f t="shared" si="785"/>
        <v>0</v>
      </c>
      <c r="CD285" s="43">
        <f t="shared" si="785"/>
        <v>0</v>
      </c>
      <c r="CE285" s="43">
        <f t="shared" si="785"/>
        <v>0</v>
      </c>
      <c r="CF285" s="43">
        <f t="shared" si="785"/>
        <v>0</v>
      </c>
      <c r="CG285" s="43">
        <f t="shared" si="785"/>
        <v>0</v>
      </c>
      <c r="CH285" s="43">
        <f t="shared" si="785"/>
        <v>0</v>
      </c>
      <c r="CI285" s="43">
        <f t="shared" si="785"/>
        <v>0</v>
      </c>
      <c r="CJ285" s="43">
        <f t="shared" si="785"/>
        <v>0</v>
      </c>
      <c r="CK285" s="43">
        <f t="shared" si="785"/>
        <v>0</v>
      </c>
      <c r="CL285" s="43">
        <f t="shared" si="785"/>
        <v>0</v>
      </c>
      <c r="CM285" s="43">
        <f t="shared" si="785"/>
        <v>0</v>
      </c>
      <c r="CN285" s="43">
        <f t="shared" si="785"/>
        <v>0</v>
      </c>
      <c r="CO285" s="43">
        <f t="shared" si="785"/>
        <v>0</v>
      </c>
      <c r="CP285" s="43">
        <f t="shared" si="785"/>
        <v>0</v>
      </c>
      <c r="CQ285" s="43">
        <f t="shared" si="785"/>
        <v>0</v>
      </c>
      <c r="CR285" s="43">
        <f t="shared" si="785"/>
        <v>0</v>
      </c>
      <c r="CS285" s="43">
        <f t="shared" si="785"/>
        <v>0</v>
      </c>
      <c r="CT285" s="43">
        <f t="shared" si="785"/>
        <v>0</v>
      </c>
      <c r="CU285" s="43">
        <f t="shared" si="785"/>
        <v>0</v>
      </c>
      <c r="CV285" s="43">
        <f t="shared" si="785"/>
        <v>0</v>
      </c>
      <c r="CX285" t="str">
        <f t="shared" si="651"/>
        <v>Probability</v>
      </c>
      <c r="CY285" s="43">
        <f t="shared" ref="CY285:DU285" si="786">CY133*CY$2</f>
        <v>0</v>
      </c>
      <c r="CZ285" s="43">
        <f t="shared" si="786"/>
        <v>0</v>
      </c>
      <c r="DA285" s="43">
        <f t="shared" si="786"/>
        <v>0</v>
      </c>
      <c r="DB285" s="43">
        <f t="shared" si="786"/>
        <v>0</v>
      </c>
      <c r="DC285" s="43">
        <f t="shared" si="786"/>
        <v>0</v>
      </c>
      <c r="DD285" s="43">
        <f t="shared" si="786"/>
        <v>0</v>
      </c>
      <c r="DE285" s="43">
        <f t="shared" si="786"/>
        <v>0</v>
      </c>
      <c r="DF285" s="43">
        <f t="shared" si="786"/>
        <v>0</v>
      </c>
      <c r="DG285" s="43">
        <f t="shared" si="786"/>
        <v>0</v>
      </c>
      <c r="DH285" s="43">
        <f t="shared" si="786"/>
        <v>0</v>
      </c>
      <c r="DI285" s="43">
        <f t="shared" si="786"/>
        <v>0</v>
      </c>
      <c r="DJ285" s="43">
        <f t="shared" si="786"/>
        <v>0</v>
      </c>
      <c r="DK285" s="43">
        <f t="shared" si="786"/>
        <v>0</v>
      </c>
      <c r="DL285" s="43">
        <f t="shared" si="786"/>
        <v>0</v>
      </c>
      <c r="DM285" s="43">
        <f t="shared" si="786"/>
        <v>0</v>
      </c>
      <c r="DN285" s="43">
        <f t="shared" si="786"/>
        <v>0</v>
      </c>
      <c r="DO285" s="43">
        <f t="shared" si="786"/>
        <v>0</v>
      </c>
      <c r="DP285" s="43">
        <f t="shared" si="786"/>
        <v>0</v>
      </c>
      <c r="DQ285" s="43">
        <f t="shared" si="786"/>
        <v>0</v>
      </c>
      <c r="DR285" s="43">
        <f t="shared" si="786"/>
        <v>0</v>
      </c>
      <c r="DS285" s="43">
        <f t="shared" si="786"/>
        <v>0</v>
      </c>
      <c r="DT285" s="43">
        <f t="shared" si="786"/>
        <v>0</v>
      </c>
      <c r="DU285" s="43">
        <f t="shared" si="786"/>
        <v>0</v>
      </c>
    </row>
    <row r="286" spans="52:125" x14ac:dyDescent="0.45">
      <c r="AZ286" t="str">
        <f t="shared" si="647"/>
        <v>Permutations</v>
      </c>
      <c r="BA286" s="43">
        <f t="shared" ref="BA286:BW286" si="787">BA134*BA$2</f>
        <v>0</v>
      </c>
      <c r="BB286" s="43">
        <f t="shared" si="787"/>
        <v>0</v>
      </c>
      <c r="BC286" s="43">
        <f t="shared" si="787"/>
        <v>0</v>
      </c>
      <c r="BD286" s="43">
        <f t="shared" si="787"/>
        <v>0</v>
      </c>
      <c r="BE286" s="43">
        <f t="shared" si="787"/>
        <v>0</v>
      </c>
      <c r="BF286" s="43">
        <f t="shared" si="787"/>
        <v>0</v>
      </c>
      <c r="BG286" s="43">
        <f t="shared" si="787"/>
        <v>0</v>
      </c>
      <c r="BH286" s="43">
        <f t="shared" si="787"/>
        <v>0</v>
      </c>
      <c r="BI286" s="43">
        <f t="shared" si="787"/>
        <v>0</v>
      </c>
      <c r="BJ286" s="43">
        <f t="shared" si="787"/>
        <v>0</v>
      </c>
      <c r="BK286" s="43">
        <f t="shared" si="787"/>
        <v>0</v>
      </c>
      <c r="BL286" s="43">
        <f t="shared" si="787"/>
        <v>0</v>
      </c>
      <c r="BM286" s="43">
        <f t="shared" si="787"/>
        <v>0</v>
      </c>
      <c r="BN286" s="43">
        <f t="shared" si="787"/>
        <v>0</v>
      </c>
      <c r="BO286" s="43">
        <f t="shared" si="787"/>
        <v>0</v>
      </c>
      <c r="BP286" s="43">
        <f t="shared" si="787"/>
        <v>0</v>
      </c>
      <c r="BQ286" s="43">
        <f t="shared" si="787"/>
        <v>0</v>
      </c>
      <c r="BR286" s="43">
        <f t="shared" si="787"/>
        <v>0</v>
      </c>
      <c r="BS286" s="43">
        <f t="shared" si="787"/>
        <v>0</v>
      </c>
      <c r="BT286" s="43">
        <f t="shared" si="787"/>
        <v>0</v>
      </c>
      <c r="BU286" s="43">
        <f t="shared" si="787"/>
        <v>0</v>
      </c>
      <c r="BV286" s="43">
        <f t="shared" si="787"/>
        <v>0</v>
      </c>
      <c r="BW286" s="43">
        <f t="shared" si="787"/>
        <v>0</v>
      </c>
      <c r="BY286" t="str">
        <f t="shared" si="649"/>
        <v>Permutations</v>
      </c>
      <c r="BZ286" s="43">
        <f t="shared" ref="BZ286:CV286" si="788">BZ134*BZ$2</f>
        <v>0</v>
      </c>
      <c r="CA286" s="43">
        <f t="shared" si="788"/>
        <v>0</v>
      </c>
      <c r="CB286" s="43">
        <f t="shared" si="788"/>
        <v>0</v>
      </c>
      <c r="CC286" s="43">
        <f t="shared" si="788"/>
        <v>0</v>
      </c>
      <c r="CD286" s="43">
        <f t="shared" si="788"/>
        <v>0</v>
      </c>
      <c r="CE286" s="43">
        <f t="shared" si="788"/>
        <v>0</v>
      </c>
      <c r="CF286" s="43">
        <f t="shared" si="788"/>
        <v>0</v>
      </c>
      <c r="CG286" s="43">
        <f t="shared" si="788"/>
        <v>0</v>
      </c>
      <c r="CH286" s="43">
        <f t="shared" si="788"/>
        <v>0</v>
      </c>
      <c r="CI286" s="43">
        <f t="shared" si="788"/>
        <v>0</v>
      </c>
      <c r="CJ286" s="43">
        <f t="shared" si="788"/>
        <v>0</v>
      </c>
      <c r="CK286" s="43">
        <f t="shared" si="788"/>
        <v>0</v>
      </c>
      <c r="CL286" s="43">
        <f t="shared" si="788"/>
        <v>0</v>
      </c>
      <c r="CM286" s="43">
        <f t="shared" si="788"/>
        <v>0</v>
      </c>
      <c r="CN286" s="43">
        <f t="shared" si="788"/>
        <v>0</v>
      </c>
      <c r="CO286" s="43">
        <f t="shared" si="788"/>
        <v>0</v>
      </c>
      <c r="CP286" s="43">
        <f t="shared" si="788"/>
        <v>0</v>
      </c>
      <c r="CQ286" s="43">
        <f t="shared" si="788"/>
        <v>0</v>
      </c>
      <c r="CR286" s="43">
        <f t="shared" si="788"/>
        <v>0</v>
      </c>
      <c r="CS286" s="43">
        <f t="shared" si="788"/>
        <v>0</v>
      </c>
      <c r="CT286" s="43">
        <f t="shared" si="788"/>
        <v>0</v>
      </c>
      <c r="CU286" s="43">
        <f t="shared" si="788"/>
        <v>0</v>
      </c>
      <c r="CV286" s="43">
        <f t="shared" si="788"/>
        <v>0</v>
      </c>
      <c r="CX286" t="str">
        <f t="shared" si="651"/>
        <v>Permutations</v>
      </c>
      <c r="CY286" s="43">
        <f t="shared" ref="CY286:DU286" si="789">CY134*CY$2</f>
        <v>0</v>
      </c>
      <c r="CZ286" s="43">
        <f t="shared" si="789"/>
        <v>0</v>
      </c>
      <c r="DA286" s="43">
        <f t="shared" si="789"/>
        <v>0</v>
      </c>
      <c r="DB286" s="43">
        <f t="shared" si="789"/>
        <v>0</v>
      </c>
      <c r="DC286" s="43">
        <f t="shared" si="789"/>
        <v>0</v>
      </c>
      <c r="DD286" s="43">
        <f t="shared" si="789"/>
        <v>0</v>
      </c>
      <c r="DE286" s="43">
        <f t="shared" si="789"/>
        <v>0</v>
      </c>
      <c r="DF286" s="43">
        <f t="shared" si="789"/>
        <v>0</v>
      </c>
      <c r="DG286" s="43">
        <f t="shared" si="789"/>
        <v>0</v>
      </c>
      <c r="DH286" s="43">
        <f t="shared" si="789"/>
        <v>0</v>
      </c>
      <c r="DI286" s="43">
        <f t="shared" si="789"/>
        <v>0</v>
      </c>
      <c r="DJ286" s="43">
        <f t="shared" si="789"/>
        <v>0</v>
      </c>
      <c r="DK286" s="43">
        <f t="shared" si="789"/>
        <v>0</v>
      </c>
      <c r="DL286" s="43">
        <f t="shared" si="789"/>
        <v>0</v>
      </c>
      <c r="DM286" s="43">
        <f t="shared" si="789"/>
        <v>0</v>
      </c>
      <c r="DN286" s="43">
        <f t="shared" si="789"/>
        <v>0</v>
      </c>
      <c r="DO286" s="43">
        <f t="shared" si="789"/>
        <v>0</v>
      </c>
      <c r="DP286" s="43">
        <f t="shared" si="789"/>
        <v>0</v>
      </c>
      <c r="DQ286" s="43">
        <f t="shared" si="789"/>
        <v>0</v>
      </c>
      <c r="DR286" s="43">
        <f t="shared" si="789"/>
        <v>0</v>
      </c>
      <c r="DS286" s="43">
        <f t="shared" si="789"/>
        <v>0</v>
      </c>
      <c r="DT286" s="43">
        <f t="shared" si="789"/>
        <v>0</v>
      </c>
      <c r="DU286" s="43">
        <f t="shared" si="789"/>
        <v>0</v>
      </c>
    </row>
    <row r="287" spans="52:125" x14ac:dyDescent="0.45">
      <c r="AZ287" t="str">
        <f t="shared" si="647"/>
        <v>Logic</v>
      </c>
      <c r="BA287" s="43">
        <f t="shared" ref="BA287:BW287" si="790">BA135*BA$2</f>
        <v>0</v>
      </c>
      <c r="BB287" s="43">
        <f t="shared" si="790"/>
        <v>0</v>
      </c>
      <c r="BC287" s="43">
        <f t="shared" si="790"/>
        <v>0</v>
      </c>
      <c r="BD287" s="43">
        <f t="shared" si="790"/>
        <v>0</v>
      </c>
      <c r="BE287" s="43">
        <f t="shared" si="790"/>
        <v>0</v>
      </c>
      <c r="BF287" s="43">
        <f t="shared" si="790"/>
        <v>0</v>
      </c>
      <c r="BG287" s="43">
        <f t="shared" si="790"/>
        <v>0</v>
      </c>
      <c r="BH287" s="43">
        <f t="shared" si="790"/>
        <v>0</v>
      </c>
      <c r="BI287" s="43">
        <f t="shared" si="790"/>
        <v>0</v>
      </c>
      <c r="BJ287" s="43">
        <f t="shared" si="790"/>
        <v>0</v>
      </c>
      <c r="BK287" s="43">
        <f t="shared" si="790"/>
        <v>0</v>
      </c>
      <c r="BL287" s="43">
        <f t="shared" si="790"/>
        <v>0</v>
      </c>
      <c r="BM287" s="43">
        <f t="shared" si="790"/>
        <v>0</v>
      </c>
      <c r="BN287" s="43">
        <f t="shared" si="790"/>
        <v>0</v>
      </c>
      <c r="BO287" s="43">
        <f t="shared" si="790"/>
        <v>0</v>
      </c>
      <c r="BP287" s="43">
        <f t="shared" si="790"/>
        <v>0</v>
      </c>
      <c r="BQ287" s="43">
        <f t="shared" si="790"/>
        <v>0</v>
      </c>
      <c r="BR287" s="43">
        <f t="shared" si="790"/>
        <v>0</v>
      </c>
      <c r="BS287" s="43">
        <f t="shared" si="790"/>
        <v>0</v>
      </c>
      <c r="BT287" s="43">
        <f t="shared" si="790"/>
        <v>0</v>
      </c>
      <c r="BU287" s="43">
        <f t="shared" si="790"/>
        <v>0</v>
      </c>
      <c r="BV287" s="43">
        <f t="shared" si="790"/>
        <v>0</v>
      </c>
      <c r="BW287" s="43">
        <f t="shared" si="790"/>
        <v>0</v>
      </c>
      <c r="BY287" t="str">
        <f t="shared" si="649"/>
        <v>Logic</v>
      </c>
      <c r="BZ287" s="43">
        <f t="shared" ref="BZ287:CV287" si="791">BZ135*BZ$2</f>
        <v>0</v>
      </c>
      <c r="CA287" s="43">
        <f t="shared" si="791"/>
        <v>0</v>
      </c>
      <c r="CB287" s="43">
        <f t="shared" si="791"/>
        <v>0</v>
      </c>
      <c r="CC287" s="43">
        <f t="shared" si="791"/>
        <v>0</v>
      </c>
      <c r="CD287" s="43">
        <f t="shared" si="791"/>
        <v>0</v>
      </c>
      <c r="CE287" s="43">
        <f t="shared" si="791"/>
        <v>0</v>
      </c>
      <c r="CF287" s="43">
        <f t="shared" si="791"/>
        <v>0</v>
      </c>
      <c r="CG287" s="43">
        <f t="shared" si="791"/>
        <v>0</v>
      </c>
      <c r="CH287" s="43">
        <f t="shared" si="791"/>
        <v>0</v>
      </c>
      <c r="CI287" s="43">
        <f t="shared" si="791"/>
        <v>0</v>
      </c>
      <c r="CJ287" s="43">
        <f t="shared" si="791"/>
        <v>0</v>
      </c>
      <c r="CK287" s="43">
        <f t="shared" si="791"/>
        <v>0</v>
      </c>
      <c r="CL287" s="43">
        <f t="shared" si="791"/>
        <v>0</v>
      </c>
      <c r="CM287" s="43">
        <f t="shared" si="791"/>
        <v>0</v>
      </c>
      <c r="CN287" s="43">
        <f t="shared" si="791"/>
        <v>0</v>
      </c>
      <c r="CO287" s="43">
        <f t="shared" si="791"/>
        <v>0</v>
      </c>
      <c r="CP287" s="43">
        <f t="shared" si="791"/>
        <v>0</v>
      </c>
      <c r="CQ287" s="43">
        <f t="shared" si="791"/>
        <v>0</v>
      </c>
      <c r="CR287" s="43">
        <f t="shared" si="791"/>
        <v>0</v>
      </c>
      <c r="CS287" s="43">
        <f t="shared" si="791"/>
        <v>0</v>
      </c>
      <c r="CT287" s="43">
        <f t="shared" si="791"/>
        <v>0</v>
      </c>
      <c r="CU287" s="43">
        <f t="shared" si="791"/>
        <v>0</v>
      </c>
      <c r="CV287" s="43">
        <f t="shared" si="791"/>
        <v>0</v>
      </c>
      <c r="CX287" t="str">
        <f t="shared" si="651"/>
        <v>Logic</v>
      </c>
      <c r="CY287" s="43">
        <f t="shared" ref="CY287:DU287" si="792">CY135*CY$2</f>
        <v>0</v>
      </c>
      <c r="CZ287" s="43">
        <f t="shared" si="792"/>
        <v>0</v>
      </c>
      <c r="DA287" s="43">
        <f t="shared" si="792"/>
        <v>0</v>
      </c>
      <c r="DB287" s="43">
        <f t="shared" si="792"/>
        <v>0</v>
      </c>
      <c r="DC287" s="43">
        <f t="shared" si="792"/>
        <v>0</v>
      </c>
      <c r="DD287" s="43">
        <f t="shared" si="792"/>
        <v>0</v>
      </c>
      <c r="DE287" s="43">
        <f t="shared" si="792"/>
        <v>0</v>
      </c>
      <c r="DF287" s="43">
        <f t="shared" si="792"/>
        <v>0</v>
      </c>
      <c r="DG287" s="43">
        <f t="shared" si="792"/>
        <v>0</v>
      </c>
      <c r="DH287" s="43">
        <f t="shared" si="792"/>
        <v>0</v>
      </c>
      <c r="DI287" s="43">
        <f t="shared" si="792"/>
        <v>0</v>
      </c>
      <c r="DJ287" s="43">
        <f t="shared" si="792"/>
        <v>0</v>
      </c>
      <c r="DK287" s="43">
        <f t="shared" si="792"/>
        <v>0</v>
      </c>
      <c r="DL287" s="43">
        <f t="shared" si="792"/>
        <v>0</v>
      </c>
      <c r="DM287" s="43">
        <f t="shared" si="792"/>
        <v>0</v>
      </c>
      <c r="DN287" s="43">
        <f t="shared" si="792"/>
        <v>0</v>
      </c>
      <c r="DO287" s="43">
        <f t="shared" si="792"/>
        <v>0</v>
      </c>
      <c r="DP287" s="43">
        <f t="shared" si="792"/>
        <v>0</v>
      </c>
      <c r="DQ287" s="43">
        <f t="shared" si="792"/>
        <v>0</v>
      </c>
      <c r="DR287" s="43">
        <f t="shared" si="792"/>
        <v>0</v>
      </c>
      <c r="DS287" s="43">
        <f t="shared" si="792"/>
        <v>0</v>
      </c>
      <c r="DT287" s="43">
        <f t="shared" si="792"/>
        <v>0</v>
      </c>
      <c r="DU287" s="43">
        <f t="shared" si="792"/>
        <v>0</v>
      </c>
    </row>
    <row r="288" spans="52:125" x14ac:dyDescent="0.45">
      <c r="AZ288" t="str">
        <f t="shared" si="647"/>
        <v>Fractions</v>
      </c>
      <c r="BA288" s="43">
        <f t="shared" ref="BA288:BW288" si="793">BA136*BA$2</f>
        <v>0</v>
      </c>
      <c r="BB288" s="43">
        <f t="shared" si="793"/>
        <v>0</v>
      </c>
      <c r="BC288" s="43">
        <f t="shared" si="793"/>
        <v>0</v>
      </c>
      <c r="BD288" s="43">
        <f t="shared" si="793"/>
        <v>0</v>
      </c>
      <c r="BE288" s="43">
        <f t="shared" si="793"/>
        <v>0</v>
      </c>
      <c r="BF288" s="43">
        <f t="shared" si="793"/>
        <v>0</v>
      </c>
      <c r="BG288" s="43">
        <f t="shared" si="793"/>
        <v>0</v>
      </c>
      <c r="BH288" s="43">
        <f t="shared" si="793"/>
        <v>0</v>
      </c>
      <c r="BI288" s="43">
        <f t="shared" si="793"/>
        <v>0</v>
      </c>
      <c r="BJ288" s="43">
        <f t="shared" si="793"/>
        <v>0</v>
      </c>
      <c r="BK288" s="43">
        <f t="shared" si="793"/>
        <v>0</v>
      </c>
      <c r="BL288" s="43">
        <f t="shared" si="793"/>
        <v>0</v>
      </c>
      <c r="BM288" s="43">
        <f t="shared" si="793"/>
        <v>0</v>
      </c>
      <c r="BN288" s="43">
        <f t="shared" si="793"/>
        <v>0</v>
      </c>
      <c r="BO288" s="43">
        <f t="shared" si="793"/>
        <v>0</v>
      </c>
      <c r="BP288" s="43">
        <f t="shared" si="793"/>
        <v>0</v>
      </c>
      <c r="BQ288" s="43">
        <f t="shared" si="793"/>
        <v>0</v>
      </c>
      <c r="BR288" s="43">
        <f t="shared" si="793"/>
        <v>0</v>
      </c>
      <c r="BS288" s="43">
        <f t="shared" si="793"/>
        <v>0</v>
      </c>
      <c r="BT288" s="43">
        <f t="shared" si="793"/>
        <v>0</v>
      </c>
      <c r="BU288" s="43">
        <f t="shared" si="793"/>
        <v>0</v>
      </c>
      <c r="BV288" s="43">
        <f t="shared" si="793"/>
        <v>0</v>
      </c>
      <c r="BW288" s="43">
        <f t="shared" si="793"/>
        <v>0</v>
      </c>
      <c r="BY288" t="str">
        <f t="shared" si="649"/>
        <v>Fractions</v>
      </c>
      <c r="BZ288" s="43">
        <f t="shared" ref="BZ288:CV288" si="794">BZ136*BZ$2</f>
        <v>0</v>
      </c>
      <c r="CA288" s="43">
        <f t="shared" si="794"/>
        <v>0</v>
      </c>
      <c r="CB288" s="43">
        <f t="shared" si="794"/>
        <v>0</v>
      </c>
      <c r="CC288" s="43">
        <f t="shared" si="794"/>
        <v>0</v>
      </c>
      <c r="CD288" s="43">
        <f t="shared" si="794"/>
        <v>0</v>
      </c>
      <c r="CE288" s="43">
        <f t="shared" si="794"/>
        <v>0</v>
      </c>
      <c r="CF288" s="43">
        <f t="shared" si="794"/>
        <v>0</v>
      </c>
      <c r="CG288" s="43">
        <f t="shared" si="794"/>
        <v>0</v>
      </c>
      <c r="CH288" s="43">
        <f t="shared" si="794"/>
        <v>0</v>
      </c>
      <c r="CI288" s="43">
        <f t="shared" si="794"/>
        <v>0</v>
      </c>
      <c r="CJ288" s="43">
        <f t="shared" si="794"/>
        <v>0</v>
      </c>
      <c r="CK288" s="43">
        <f t="shared" si="794"/>
        <v>0</v>
      </c>
      <c r="CL288" s="43">
        <f t="shared" si="794"/>
        <v>0</v>
      </c>
      <c r="CM288" s="43">
        <f t="shared" si="794"/>
        <v>0</v>
      </c>
      <c r="CN288" s="43">
        <f t="shared" si="794"/>
        <v>0</v>
      </c>
      <c r="CO288" s="43">
        <f t="shared" si="794"/>
        <v>0</v>
      </c>
      <c r="CP288" s="43">
        <f t="shared" si="794"/>
        <v>0</v>
      </c>
      <c r="CQ288" s="43">
        <f t="shared" si="794"/>
        <v>0</v>
      </c>
      <c r="CR288" s="43">
        <f t="shared" si="794"/>
        <v>0</v>
      </c>
      <c r="CS288" s="43">
        <f t="shared" si="794"/>
        <v>0</v>
      </c>
      <c r="CT288" s="43">
        <f t="shared" si="794"/>
        <v>0</v>
      </c>
      <c r="CU288" s="43">
        <f t="shared" si="794"/>
        <v>0</v>
      </c>
      <c r="CV288" s="43">
        <f t="shared" si="794"/>
        <v>0</v>
      </c>
      <c r="CX288" t="str">
        <f t="shared" si="651"/>
        <v>Fractions</v>
      </c>
      <c r="CY288" s="43">
        <f t="shared" ref="CY288:DU288" si="795">CY136*CY$2</f>
        <v>0</v>
      </c>
      <c r="CZ288" s="43">
        <f t="shared" si="795"/>
        <v>0</v>
      </c>
      <c r="DA288" s="43">
        <f t="shared" si="795"/>
        <v>0</v>
      </c>
      <c r="DB288" s="43">
        <f t="shared" si="795"/>
        <v>0</v>
      </c>
      <c r="DC288" s="43">
        <f t="shared" si="795"/>
        <v>0</v>
      </c>
      <c r="DD288" s="43">
        <f t="shared" si="795"/>
        <v>0</v>
      </c>
      <c r="DE288" s="43">
        <f t="shared" si="795"/>
        <v>0</v>
      </c>
      <c r="DF288" s="43">
        <f t="shared" si="795"/>
        <v>0</v>
      </c>
      <c r="DG288" s="43">
        <f t="shared" si="795"/>
        <v>0</v>
      </c>
      <c r="DH288" s="43">
        <f t="shared" si="795"/>
        <v>0</v>
      </c>
      <c r="DI288" s="43">
        <f t="shared" si="795"/>
        <v>0</v>
      </c>
      <c r="DJ288" s="43">
        <f t="shared" si="795"/>
        <v>0</v>
      </c>
      <c r="DK288" s="43">
        <f t="shared" si="795"/>
        <v>0</v>
      </c>
      <c r="DL288" s="43">
        <f t="shared" si="795"/>
        <v>0</v>
      </c>
      <c r="DM288" s="43">
        <f t="shared" si="795"/>
        <v>0</v>
      </c>
      <c r="DN288" s="43">
        <f t="shared" si="795"/>
        <v>0</v>
      </c>
      <c r="DO288" s="43">
        <f t="shared" si="795"/>
        <v>0</v>
      </c>
      <c r="DP288" s="43">
        <f t="shared" si="795"/>
        <v>0</v>
      </c>
      <c r="DQ288" s="43">
        <f t="shared" si="795"/>
        <v>0</v>
      </c>
      <c r="DR288" s="43">
        <f t="shared" si="795"/>
        <v>0</v>
      </c>
      <c r="DS288" s="43">
        <f t="shared" si="795"/>
        <v>0</v>
      </c>
      <c r="DT288" s="43">
        <f t="shared" si="795"/>
        <v>0</v>
      </c>
      <c r="DU288" s="43">
        <f t="shared" si="795"/>
        <v>0</v>
      </c>
    </row>
    <row r="289" spans="52:125" x14ac:dyDescent="0.45">
      <c r="AZ289" t="str">
        <f t="shared" si="647"/>
        <v>Percentages</v>
      </c>
      <c r="BA289" s="43">
        <f t="shared" ref="BA289:BW289" si="796">BA137*BA$2</f>
        <v>0</v>
      </c>
      <c r="BB289" s="43">
        <f t="shared" si="796"/>
        <v>0</v>
      </c>
      <c r="BC289" s="43">
        <f t="shared" si="796"/>
        <v>0</v>
      </c>
      <c r="BD289" s="43">
        <f t="shared" si="796"/>
        <v>0</v>
      </c>
      <c r="BE289" s="43">
        <f t="shared" si="796"/>
        <v>0</v>
      </c>
      <c r="BF289" s="43">
        <f t="shared" si="796"/>
        <v>0</v>
      </c>
      <c r="BG289" s="43">
        <f t="shared" si="796"/>
        <v>0</v>
      </c>
      <c r="BH289" s="43">
        <f t="shared" si="796"/>
        <v>0</v>
      </c>
      <c r="BI289" s="43">
        <f t="shared" si="796"/>
        <v>0</v>
      </c>
      <c r="BJ289" s="43">
        <f t="shared" si="796"/>
        <v>0</v>
      </c>
      <c r="BK289" s="43">
        <f t="shared" si="796"/>
        <v>0</v>
      </c>
      <c r="BL289" s="43">
        <f t="shared" si="796"/>
        <v>0</v>
      </c>
      <c r="BM289" s="43">
        <f t="shared" si="796"/>
        <v>0</v>
      </c>
      <c r="BN289" s="43">
        <f t="shared" si="796"/>
        <v>0</v>
      </c>
      <c r="BO289" s="43">
        <f t="shared" si="796"/>
        <v>0</v>
      </c>
      <c r="BP289" s="43">
        <f t="shared" si="796"/>
        <v>0</v>
      </c>
      <c r="BQ289" s="43">
        <f t="shared" si="796"/>
        <v>0</v>
      </c>
      <c r="BR289" s="43">
        <f t="shared" si="796"/>
        <v>0</v>
      </c>
      <c r="BS289" s="43">
        <f t="shared" si="796"/>
        <v>0</v>
      </c>
      <c r="BT289" s="43">
        <f t="shared" si="796"/>
        <v>0</v>
      </c>
      <c r="BU289" s="43">
        <f t="shared" si="796"/>
        <v>0</v>
      </c>
      <c r="BV289" s="43">
        <f t="shared" si="796"/>
        <v>0</v>
      </c>
      <c r="BW289" s="43">
        <f t="shared" si="796"/>
        <v>0</v>
      </c>
      <c r="BY289" t="str">
        <f t="shared" si="649"/>
        <v>Percentages</v>
      </c>
      <c r="BZ289" s="43">
        <f t="shared" ref="BZ289:CV289" si="797">BZ137*BZ$2</f>
        <v>0</v>
      </c>
      <c r="CA289" s="43">
        <f t="shared" si="797"/>
        <v>0</v>
      </c>
      <c r="CB289" s="43">
        <f t="shared" si="797"/>
        <v>0</v>
      </c>
      <c r="CC289" s="43">
        <f t="shared" si="797"/>
        <v>0</v>
      </c>
      <c r="CD289" s="43">
        <f t="shared" si="797"/>
        <v>0</v>
      </c>
      <c r="CE289" s="43">
        <f t="shared" si="797"/>
        <v>0</v>
      </c>
      <c r="CF289" s="43">
        <f t="shared" si="797"/>
        <v>0</v>
      </c>
      <c r="CG289" s="43">
        <f t="shared" si="797"/>
        <v>0</v>
      </c>
      <c r="CH289" s="43">
        <f t="shared" si="797"/>
        <v>0</v>
      </c>
      <c r="CI289" s="43">
        <f t="shared" si="797"/>
        <v>0</v>
      </c>
      <c r="CJ289" s="43">
        <f t="shared" si="797"/>
        <v>0</v>
      </c>
      <c r="CK289" s="43">
        <f t="shared" si="797"/>
        <v>0</v>
      </c>
      <c r="CL289" s="43">
        <f t="shared" si="797"/>
        <v>0</v>
      </c>
      <c r="CM289" s="43">
        <f t="shared" si="797"/>
        <v>0</v>
      </c>
      <c r="CN289" s="43">
        <f t="shared" si="797"/>
        <v>0</v>
      </c>
      <c r="CO289" s="43">
        <f t="shared" si="797"/>
        <v>0</v>
      </c>
      <c r="CP289" s="43">
        <f t="shared" si="797"/>
        <v>0</v>
      </c>
      <c r="CQ289" s="43">
        <f t="shared" si="797"/>
        <v>0</v>
      </c>
      <c r="CR289" s="43">
        <f t="shared" si="797"/>
        <v>0</v>
      </c>
      <c r="CS289" s="43">
        <f t="shared" si="797"/>
        <v>0</v>
      </c>
      <c r="CT289" s="43">
        <f t="shared" si="797"/>
        <v>0</v>
      </c>
      <c r="CU289" s="43">
        <f t="shared" si="797"/>
        <v>0</v>
      </c>
      <c r="CV289" s="43">
        <f t="shared" si="797"/>
        <v>0</v>
      </c>
      <c r="CX289" t="str">
        <f t="shared" si="651"/>
        <v>Percentages</v>
      </c>
      <c r="CY289" s="43">
        <f t="shared" ref="CY289:DU289" si="798">CY137*CY$2</f>
        <v>0</v>
      </c>
      <c r="CZ289" s="43">
        <f t="shared" si="798"/>
        <v>0</v>
      </c>
      <c r="DA289" s="43">
        <f t="shared" si="798"/>
        <v>0</v>
      </c>
      <c r="DB289" s="43">
        <f t="shared" si="798"/>
        <v>0</v>
      </c>
      <c r="DC289" s="43">
        <f t="shared" si="798"/>
        <v>0</v>
      </c>
      <c r="DD289" s="43">
        <f t="shared" si="798"/>
        <v>0</v>
      </c>
      <c r="DE289" s="43">
        <f t="shared" si="798"/>
        <v>0</v>
      </c>
      <c r="DF289" s="43">
        <f t="shared" si="798"/>
        <v>0</v>
      </c>
      <c r="DG289" s="43">
        <f t="shared" si="798"/>
        <v>0</v>
      </c>
      <c r="DH289" s="43">
        <f t="shared" si="798"/>
        <v>0</v>
      </c>
      <c r="DI289" s="43">
        <f t="shared" si="798"/>
        <v>0</v>
      </c>
      <c r="DJ289" s="43">
        <f t="shared" si="798"/>
        <v>0</v>
      </c>
      <c r="DK289" s="43">
        <f t="shared" si="798"/>
        <v>0</v>
      </c>
      <c r="DL289" s="43">
        <f t="shared" si="798"/>
        <v>0</v>
      </c>
      <c r="DM289" s="43">
        <f t="shared" si="798"/>
        <v>0</v>
      </c>
      <c r="DN289" s="43">
        <f t="shared" si="798"/>
        <v>0</v>
      </c>
      <c r="DO289" s="43">
        <f t="shared" si="798"/>
        <v>0</v>
      </c>
      <c r="DP289" s="43">
        <f t="shared" si="798"/>
        <v>0</v>
      </c>
      <c r="DQ289" s="43">
        <f t="shared" si="798"/>
        <v>0</v>
      </c>
      <c r="DR289" s="43">
        <f t="shared" si="798"/>
        <v>0</v>
      </c>
      <c r="DS289" s="43">
        <f t="shared" si="798"/>
        <v>0</v>
      </c>
      <c r="DT289" s="43">
        <f t="shared" si="798"/>
        <v>0</v>
      </c>
      <c r="DU289" s="43">
        <f t="shared" si="798"/>
        <v>0</v>
      </c>
    </row>
    <row r="290" spans="52:125" x14ac:dyDescent="0.45">
      <c r="AZ290" t="str">
        <f t="shared" si="647"/>
        <v>Ratios</v>
      </c>
      <c r="BA290" s="43">
        <f t="shared" ref="BA290:BW290" si="799">BA138*BA$2</f>
        <v>0</v>
      </c>
      <c r="BB290" s="43">
        <f t="shared" si="799"/>
        <v>0</v>
      </c>
      <c r="BC290" s="43">
        <f t="shared" si="799"/>
        <v>0</v>
      </c>
      <c r="BD290" s="43">
        <f t="shared" si="799"/>
        <v>0</v>
      </c>
      <c r="BE290" s="43">
        <f t="shared" si="799"/>
        <v>0</v>
      </c>
      <c r="BF290" s="43">
        <f t="shared" si="799"/>
        <v>0</v>
      </c>
      <c r="BG290" s="43">
        <f t="shared" si="799"/>
        <v>0</v>
      </c>
      <c r="BH290" s="43">
        <f t="shared" si="799"/>
        <v>0</v>
      </c>
      <c r="BI290" s="43">
        <f t="shared" si="799"/>
        <v>0</v>
      </c>
      <c r="BJ290" s="43">
        <f t="shared" si="799"/>
        <v>0</v>
      </c>
      <c r="BK290" s="43">
        <f t="shared" si="799"/>
        <v>0</v>
      </c>
      <c r="BL290" s="43">
        <f t="shared" si="799"/>
        <v>0</v>
      </c>
      <c r="BM290" s="43">
        <f t="shared" si="799"/>
        <v>0</v>
      </c>
      <c r="BN290" s="43">
        <f t="shared" si="799"/>
        <v>0</v>
      </c>
      <c r="BO290" s="43">
        <f t="shared" si="799"/>
        <v>0</v>
      </c>
      <c r="BP290" s="43">
        <f t="shared" si="799"/>
        <v>0</v>
      </c>
      <c r="BQ290" s="43">
        <f t="shared" si="799"/>
        <v>0</v>
      </c>
      <c r="BR290" s="43">
        <f t="shared" si="799"/>
        <v>0</v>
      </c>
      <c r="BS290" s="43">
        <f t="shared" si="799"/>
        <v>0</v>
      </c>
      <c r="BT290" s="43">
        <f t="shared" si="799"/>
        <v>0</v>
      </c>
      <c r="BU290" s="43">
        <f t="shared" si="799"/>
        <v>0</v>
      </c>
      <c r="BV290" s="43">
        <f t="shared" si="799"/>
        <v>0</v>
      </c>
      <c r="BW290" s="43">
        <f t="shared" si="799"/>
        <v>0</v>
      </c>
      <c r="BY290" t="str">
        <f t="shared" si="649"/>
        <v>Ratios</v>
      </c>
      <c r="BZ290" s="43">
        <f t="shared" ref="BZ290:CV290" si="800">BZ138*BZ$2</f>
        <v>0</v>
      </c>
      <c r="CA290" s="43">
        <f t="shared" si="800"/>
        <v>0</v>
      </c>
      <c r="CB290" s="43">
        <f t="shared" si="800"/>
        <v>0</v>
      </c>
      <c r="CC290" s="43">
        <f t="shared" si="800"/>
        <v>0</v>
      </c>
      <c r="CD290" s="43">
        <f t="shared" si="800"/>
        <v>0</v>
      </c>
      <c r="CE290" s="43">
        <f t="shared" si="800"/>
        <v>0</v>
      </c>
      <c r="CF290" s="43">
        <f t="shared" si="800"/>
        <v>0</v>
      </c>
      <c r="CG290" s="43">
        <f t="shared" si="800"/>
        <v>0</v>
      </c>
      <c r="CH290" s="43">
        <f t="shared" si="800"/>
        <v>0</v>
      </c>
      <c r="CI290" s="43">
        <f t="shared" si="800"/>
        <v>0</v>
      </c>
      <c r="CJ290" s="43">
        <f t="shared" si="800"/>
        <v>0</v>
      </c>
      <c r="CK290" s="43">
        <f t="shared" si="800"/>
        <v>0</v>
      </c>
      <c r="CL290" s="43">
        <f t="shared" si="800"/>
        <v>0</v>
      </c>
      <c r="CM290" s="43">
        <f t="shared" si="800"/>
        <v>0</v>
      </c>
      <c r="CN290" s="43">
        <f t="shared" si="800"/>
        <v>0</v>
      </c>
      <c r="CO290" s="43">
        <f t="shared" si="800"/>
        <v>0</v>
      </c>
      <c r="CP290" s="43">
        <f t="shared" si="800"/>
        <v>0</v>
      </c>
      <c r="CQ290" s="43">
        <f t="shared" si="800"/>
        <v>0</v>
      </c>
      <c r="CR290" s="43">
        <f t="shared" si="800"/>
        <v>0</v>
      </c>
      <c r="CS290" s="43">
        <f t="shared" si="800"/>
        <v>0</v>
      </c>
      <c r="CT290" s="43">
        <f t="shared" si="800"/>
        <v>0</v>
      </c>
      <c r="CU290" s="43">
        <f t="shared" si="800"/>
        <v>0</v>
      </c>
      <c r="CV290" s="43">
        <f t="shared" si="800"/>
        <v>0</v>
      </c>
      <c r="CX290" t="str">
        <f t="shared" si="651"/>
        <v>Ratios</v>
      </c>
      <c r="CY290" s="43">
        <f t="shared" ref="CY290:DU290" si="801">CY138*CY$2</f>
        <v>0</v>
      </c>
      <c r="CZ290" s="43">
        <f t="shared" si="801"/>
        <v>0</v>
      </c>
      <c r="DA290" s="43">
        <f t="shared" si="801"/>
        <v>0</v>
      </c>
      <c r="DB290" s="43">
        <f t="shared" si="801"/>
        <v>0</v>
      </c>
      <c r="DC290" s="43">
        <f t="shared" si="801"/>
        <v>0</v>
      </c>
      <c r="DD290" s="43">
        <f t="shared" si="801"/>
        <v>0</v>
      </c>
      <c r="DE290" s="43">
        <f t="shared" si="801"/>
        <v>0</v>
      </c>
      <c r="DF290" s="43">
        <f t="shared" si="801"/>
        <v>0</v>
      </c>
      <c r="DG290" s="43">
        <f t="shared" si="801"/>
        <v>0</v>
      </c>
      <c r="DH290" s="43">
        <f t="shared" si="801"/>
        <v>0</v>
      </c>
      <c r="DI290" s="43">
        <f t="shared" si="801"/>
        <v>0</v>
      </c>
      <c r="DJ290" s="43">
        <f t="shared" si="801"/>
        <v>0</v>
      </c>
      <c r="DK290" s="43">
        <f t="shared" si="801"/>
        <v>0</v>
      </c>
      <c r="DL290" s="43">
        <f t="shared" si="801"/>
        <v>0</v>
      </c>
      <c r="DM290" s="43">
        <f t="shared" si="801"/>
        <v>0</v>
      </c>
      <c r="DN290" s="43">
        <f t="shared" si="801"/>
        <v>0</v>
      </c>
      <c r="DO290" s="43">
        <f t="shared" si="801"/>
        <v>0</v>
      </c>
      <c r="DP290" s="43">
        <f t="shared" si="801"/>
        <v>0</v>
      </c>
      <c r="DQ290" s="43">
        <f t="shared" si="801"/>
        <v>0</v>
      </c>
      <c r="DR290" s="43">
        <f t="shared" si="801"/>
        <v>0</v>
      </c>
      <c r="DS290" s="43">
        <f t="shared" si="801"/>
        <v>0</v>
      </c>
      <c r="DT290" s="43">
        <f t="shared" si="801"/>
        <v>0</v>
      </c>
      <c r="DU290" s="43">
        <f t="shared" si="801"/>
        <v>0</v>
      </c>
    </row>
    <row r="291" spans="52:125" x14ac:dyDescent="0.45">
      <c r="AZ291" t="str">
        <f t="shared" si="647"/>
        <v>Proportions</v>
      </c>
      <c r="BA291" s="43">
        <f t="shared" ref="BA291:BW291" si="802">BA139*BA$2</f>
        <v>0</v>
      </c>
      <c r="BB291" s="43">
        <f t="shared" si="802"/>
        <v>0</v>
      </c>
      <c r="BC291" s="43">
        <f t="shared" si="802"/>
        <v>0</v>
      </c>
      <c r="BD291" s="43">
        <f t="shared" si="802"/>
        <v>0</v>
      </c>
      <c r="BE291" s="43">
        <f t="shared" si="802"/>
        <v>0</v>
      </c>
      <c r="BF291" s="43">
        <f t="shared" si="802"/>
        <v>0</v>
      </c>
      <c r="BG291" s="43">
        <f t="shared" si="802"/>
        <v>0</v>
      </c>
      <c r="BH291" s="43">
        <f t="shared" si="802"/>
        <v>0</v>
      </c>
      <c r="BI291" s="43">
        <f t="shared" si="802"/>
        <v>0</v>
      </c>
      <c r="BJ291" s="43">
        <f t="shared" si="802"/>
        <v>0</v>
      </c>
      <c r="BK291" s="43">
        <f t="shared" si="802"/>
        <v>0</v>
      </c>
      <c r="BL291" s="43">
        <f t="shared" si="802"/>
        <v>0</v>
      </c>
      <c r="BM291" s="43">
        <f t="shared" si="802"/>
        <v>0</v>
      </c>
      <c r="BN291" s="43">
        <f t="shared" si="802"/>
        <v>0</v>
      </c>
      <c r="BO291" s="43">
        <f t="shared" si="802"/>
        <v>0</v>
      </c>
      <c r="BP291" s="43">
        <f t="shared" si="802"/>
        <v>0</v>
      </c>
      <c r="BQ291" s="43">
        <f t="shared" si="802"/>
        <v>0</v>
      </c>
      <c r="BR291" s="43">
        <f t="shared" si="802"/>
        <v>0</v>
      </c>
      <c r="BS291" s="43">
        <f t="shared" si="802"/>
        <v>0</v>
      </c>
      <c r="BT291" s="43">
        <f t="shared" si="802"/>
        <v>0</v>
      </c>
      <c r="BU291" s="43">
        <f t="shared" si="802"/>
        <v>0</v>
      </c>
      <c r="BV291" s="43">
        <f t="shared" si="802"/>
        <v>0</v>
      </c>
      <c r="BW291" s="43">
        <f t="shared" si="802"/>
        <v>0</v>
      </c>
      <c r="BY291" t="str">
        <f t="shared" si="649"/>
        <v>Proportions</v>
      </c>
      <c r="BZ291" s="43">
        <f t="shared" ref="BZ291:CV291" si="803">BZ139*BZ$2</f>
        <v>0</v>
      </c>
      <c r="CA291" s="43">
        <f t="shared" si="803"/>
        <v>0</v>
      </c>
      <c r="CB291" s="43">
        <f t="shared" si="803"/>
        <v>0</v>
      </c>
      <c r="CC291" s="43">
        <f t="shared" si="803"/>
        <v>0</v>
      </c>
      <c r="CD291" s="43">
        <f t="shared" si="803"/>
        <v>0</v>
      </c>
      <c r="CE291" s="43">
        <f t="shared" si="803"/>
        <v>0</v>
      </c>
      <c r="CF291" s="43">
        <f t="shared" si="803"/>
        <v>0</v>
      </c>
      <c r="CG291" s="43">
        <f t="shared" si="803"/>
        <v>0</v>
      </c>
      <c r="CH291" s="43">
        <f t="shared" si="803"/>
        <v>0</v>
      </c>
      <c r="CI291" s="43">
        <f t="shared" si="803"/>
        <v>0</v>
      </c>
      <c r="CJ291" s="43">
        <f t="shared" si="803"/>
        <v>0</v>
      </c>
      <c r="CK291" s="43">
        <f t="shared" si="803"/>
        <v>0</v>
      </c>
      <c r="CL291" s="43">
        <f t="shared" si="803"/>
        <v>0</v>
      </c>
      <c r="CM291" s="43">
        <f t="shared" si="803"/>
        <v>0</v>
      </c>
      <c r="CN291" s="43">
        <f t="shared" si="803"/>
        <v>0</v>
      </c>
      <c r="CO291" s="43">
        <f t="shared" si="803"/>
        <v>0</v>
      </c>
      <c r="CP291" s="43">
        <f t="shared" si="803"/>
        <v>0</v>
      </c>
      <c r="CQ291" s="43">
        <f t="shared" si="803"/>
        <v>0</v>
      </c>
      <c r="CR291" s="43">
        <f t="shared" si="803"/>
        <v>0</v>
      </c>
      <c r="CS291" s="43">
        <f t="shared" si="803"/>
        <v>0</v>
      </c>
      <c r="CT291" s="43">
        <f t="shared" si="803"/>
        <v>0</v>
      </c>
      <c r="CU291" s="43">
        <f t="shared" si="803"/>
        <v>0</v>
      </c>
      <c r="CV291" s="43">
        <f t="shared" si="803"/>
        <v>0</v>
      </c>
      <c r="CX291" t="str">
        <f t="shared" si="651"/>
        <v>Proportions</v>
      </c>
      <c r="CY291" s="43">
        <f t="shared" ref="CY291:DU291" si="804">CY139*CY$2</f>
        <v>0</v>
      </c>
      <c r="CZ291" s="43">
        <f t="shared" si="804"/>
        <v>0</v>
      </c>
      <c r="DA291" s="43">
        <f t="shared" si="804"/>
        <v>0</v>
      </c>
      <c r="DB291" s="43">
        <f t="shared" si="804"/>
        <v>0</v>
      </c>
      <c r="DC291" s="43">
        <f t="shared" si="804"/>
        <v>0</v>
      </c>
      <c r="DD291" s="43">
        <f t="shared" si="804"/>
        <v>0</v>
      </c>
      <c r="DE291" s="43">
        <f t="shared" si="804"/>
        <v>0</v>
      </c>
      <c r="DF291" s="43">
        <f t="shared" si="804"/>
        <v>0</v>
      </c>
      <c r="DG291" s="43">
        <f t="shared" si="804"/>
        <v>0</v>
      </c>
      <c r="DH291" s="43">
        <f t="shared" si="804"/>
        <v>0</v>
      </c>
      <c r="DI291" s="43">
        <f t="shared" si="804"/>
        <v>0</v>
      </c>
      <c r="DJ291" s="43">
        <f t="shared" si="804"/>
        <v>0</v>
      </c>
      <c r="DK291" s="43">
        <f t="shared" si="804"/>
        <v>0</v>
      </c>
      <c r="DL291" s="43">
        <f t="shared" si="804"/>
        <v>0</v>
      </c>
      <c r="DM291" s="43">
        <f t="shared" si="804"/>
        <v>0</v>
      </c>
      <c r="DN291" s="43">
        <f t="shared" si="804"/>
        <v>0</v>
      </c>
      <c r="DO291" s="43">
        <f t="shared" si="804"/>
        <v>0</v>
      </c>
      <c r="DP291" s="43">
        <f t="shared" si="804"/>
        <v>0</v>
      </c>
      <c r="DQ291" s="43">
        <f t="shared" si="804"/>
        <v>0</v>
      </c>
      <c r="DR291" s="43">
        <f t="shared" si="804"/>
        <v>0</v>
      </c>
      <c r="DS291" s="43">
        <f t="shared" si="804"/>
        <v>0</v>
      </c>
      <c r="DT291" s="43">
        <f t="shared" si="804"/>
        <v>0</v>
      </c>
      <c r="DU291" s="43">
        <f t="shared" si="804"/>
        <v>0</v>
      </c>
    </row>
    <row r="292" spans="52:125" x14ac:dyDescent="0.45">
      <c r="AZ292" t="str">
        <f t="shared" si="647"/>
        <v>Unit Conversion</v>
      </c>
      <c r="BA292" s="43">
        <f t="shared" ref="BA292:BW292" si="805">BA140*BA$2</f>
        <v>0</v>
      </c>
      <c r="BB292" s="43">
        <f t="shared" si="805"/>
        <v>0</v>
      </c>
      <c r="BC292" s="43">
        <f t="shared" si="805"/>
        <v>0</v>
      </c>
      <c r="BD292" s="43">
        <f t="shared" si="805"/>
        <v>0</v>
      </c>
      <c r="BE292" s="43">
        <f t="shared" si="805"/>
        <v>0</v>
      </c>
      <c r="BF292" s="43">
        <f t="shared" si="805"/>
        <v>0</v>
      </c>
      <c r="BG292" s="43">
        <f t="shared" si="805"/>
        <v>0</v>
      </c>
      <c r="BH292" s="43">
        <f t="shared" si="805"/>
        <v>0</v>
      </c>
      <c r="BI292" s="43">
        <f t="shared" si="805"/>
        <v>0</v>
      </c>
      <c r="BJ292" s="43">
        <f t="shared" si="805"/>
        <v>0</v>
      </c>
      <c r="BK292" s="43">
        <f t="shared" si="805"/>
        <v>0</v>
      </c>
      <c r="BL292" s="43">
        <f t="shared" si="805"/>
        <v>0</v>
      </c>
      <c r="BM292" s="43">
        <f t="shared" si="805"/>
        <v>0</v>
      </c>
      <c r="BN292" s="43">
        <f t="shared" si="805"/>
        <v>0</v>
      </c>
      <c r="BO292" s="43">
        <f t="shared" si="805"/>
        <v>0</v>
      </c>
      <c r="BP292" s="43">
        <f t="shared" si="805"/>
        <v>0</v>
      </c>
      <c r="BQ292" s="43">
        <f t="shared" si="805"/>
        <v>0</v>
      </c>
      <c r="BR292" s="43">
        <f t="shared" si="805"/>
        <v>0</v>
      </c>
      <c r="BS292" s="43">
        <f t="shared" si="805"/>
        <v>0</v>
      </c>
      <c r="BT292" s="43">
        <f t="shared" si="805"/>
        <v>0</v>
      </c>
      <c r="BU292" s="43">
        <f t="shared" si="805"/>
        <v>0</v>
      </c>
      <c r="BV292" s="43">
        <f t="shared" si="805"/>
        <v>0</v>
      </c>
      <c r="BW292" s="43">
        <f t="shared" si="805"/>
        <v>0</v>
      </c>
      <c r="BY292" t="str">
        <f t="shared" si="649"/>
        <v>Unit Conversion</v>
      </c>
      <c r="BZ292" s="43">
        <f t="shared" ref="BZ292:CV292" si="806">BZ140*BZ$2</f>
        <v>0</v>
      </c>
      <c r="CA292" s="43">
        <f t="shared" si="806"/>
        <v>0</v>
      </c>
      <c r="CB292" s="43">
        <f t="shared" si="806"/>
        <v>0</v>
      </c>
      <c r="CC292" s="43">
        <f t="shared" si="806"/>
        <v>0</v>
      </c>
      <c r="CD292" s="43">
        <f t="shared" si="806"/>
        <v>0</v>
      </c>
      <c r="CE292" s="43">
        <f t="shared" si="806"/>
        <v>0</v>
      </c>
      <c r="CF292" s="43">
        <f t="shared" si="806"/>
        <v>0</v>
      </c>
      <c r="CG292" s="43">
        <f t="shared" si="806"/>
        <v>0</v>
      </c>
      <c r="CH292" s="43">
        <f t="shared" si="806"/>
        <v>0</v>
      </c>
      <c r="CI292" s="43">
        <f t="shared" si="806"/>
        <v>0</v>
      </c>
      <c r="CJ292" s="43">
        <f t="shared" si="806"/>
        <v>0</v>
      </c>
      <c r="CK292" s="43">
        <f t="shared" si="806"/>
        <v>0</v>
      </c>
      <c r="CL292" s="43">
        <f t="shared" si="806"/>
        <v>0</v>
      </c>
      <c r="CM292" s="43">
        <f t="shared" si="806"/>
        <v>0</v>
      </c>
      <c r="CN292" s="43">
        <f t="shared" si="806"/>
        <v>0</v>
      </c>
      <c r="CO292" s="43">
        <f t="shared" si="806"/>
        <v>0</v>
      </c>
      <c r="CP292" s="43">
        <f t="shared" si="806"/>
        <v>0</v>
      </c>
      <c r="CQ292" s="43">
        <f t="shared" si="806"/>
        <v>0</v>
      </c>
      <c r="CR292" s="43">
        <f t="shared" si="806"/>
        <v>0</v>
      </c>
      <c r="CS292" s="43">
        <f t="shared" si="806"/>
        <v>0</v>
      </c>
      <c r="CT292" s="43">
        <f t="shared" si="806"/>
        <v>0</v>
      </c>
      <c r="CU292" s="43">
        <f t="shared" si="806"/>
        <v>0</v>
      </c>
      <c r="CV292" s="43">
        <f t="shared" si="806"/>
        <v>0</v>
      </c>
      <c r="CX292" t="str">
        <f t="shared" si="651"/>
        <v>Unit Conversion</v>
      </c>
      <c r="CY292" s="43">
        <f t="shared" ref="CY292:DU292" si="807">CY140*CY$2</f>
        <v>0</v>
      </c>
      <c r="CZ292" s="43">
        <f t="shared" si="807"/>
        <v>0</v>
      </c>
      <c r="DA292" s="43">
        <f t="shared" si="807"/>
        <v>0</v>
      </c>
      <c r="DB292" s="43">
        <f t="shared" si="807"/>
        <v>0</v>
      </c>
      <c r="DC292" s="43">
        <f t="shared" si="807"/>
        <v>0</v>
      </c>
      <c r="DD292" s="43">
        <f t="shared" si="807"/>
        <v>0</v>
      </c>
      <c r="DE292" s="43">
        <f t="shared" si="807"/>
        <v>0</v>
      </c>
      <c r="DF292" s="43">
        <f t="shared" si="807"/>
        <v>0</v>
      </c>
      <c r="DG292" s="43">
        <f t="shared" si="807"/>
        <v>0</v>
      </c>
      <c r="DH292" s="43">
        <f t="shared" si="807"/>
        <v>0</v>
      </c>
      <c r="DI292" s="43">
        <f t="shared" si="807"/>
        <v>0</v>
      </c>
      <c r="DJ292" s="43">
        <f t="shared" si="807"/>
        <v>0</v>
      </c>
      <c r="DK292" s="43">
        <f t="shared" si="807"/>
        <v>0</v>
      </c>
      <c r="DL292" s="43">
        <f t="shared" si="807"/>
        <v>0</v>
      </c>
      <c r="DM292" s="43">
        <f t="shared" si="807"/>
        <v>0</v>
      </c>
      <c r="DN292" s="43">
        <f t="shared" si="807"/>
        <v>0</v>
      </c>
      <c r="DO292" s="43">
        <f t="shared" si="807"/>
        <v>0</v>
      </c>
      <c r="DP292" s="43">
        <f t="shared" si="807"/>
        <v>0</v>
      </c>
      <c r="DQ292" s="43">
        <f t="shared" si="807"/>
        <v>0</v>
      </c>
      <c r="DR292" s="43">
        <f t="shared" si="807"/>
        <v>0</v>
      </c>
      <c r="DS292" s="43">
        <f t="shared" si="807"/>
        <v>0</v>
      </c>
      <c r="DT292" s="43">
        <f t="shared" si="807"/>
        <v>0</v>
      </c>
      <c r="DU292" s="43">
        <f t="shared" si="807"/>
        <v>0</v>
      </c>
    </row>
    <row r="293" spans="52:125" x14ac:dyDescent="0.45">
      <c r="AZ293" t="str">
        <f t="shared" si="647"/>
        <v>Dimensional Analysis</v>
      </c>
      <c r="BA293" s="43">
        <f t="shared" ref="BA293:BW293" si="808">BA141*BA$2</f>
        <v>0</v>
      </c>
      <c r="BB293" s="43">
        <f t="shared" si="808"/>
        <v>0</v>
      </c>
      <c r="BC293" s="43">
        <f t="shared" si="808"/>
        <v>0</v>
      </c>
      <c r="BD293" s="43">
        <f t="shared" si="808"/>
        <v>0</v>
      </c>
      <c r="BE293" s="43">
        <f t="shared" si="808"/>
        <v>0</v>
      </c>
      <c r="BF293" s="43">
        <f t="shared" si="808"/>
        <v>0</v>
      </c>
      <c r="BG293" s="43">
        <f t="shared" si="808"/>
        <v>0</v>
      </c>
      <c r="BH293" s="43">
        <f t="shared" si="808"/>
        <v>0</v>
      </c>
      <c r="BI293" s="43">
        <f t="shared" si="808"/>
        <v>0</v>
      </c>
      <c r="BJ293" s="43">
        <f t="shared" si="808"/>
        <v>0</v>
      </c>
      <c r="BK293" s="43">
        <f t="shared" si="808"/>
        <v>0</v>
      </c>
      <c r="BL293" s="43">
        <f t="shared" si="808"/>
        <v>0</v>
      </c>
      <c r="BM293" s="43">
        <f t="shared" si="808"/>
        <v>0</v>
      </c>
      <c r="BN293" s="43">
        <f t="shared" si="808"/>
        <v>0</v>
      </c>
      <c r="BO293" s="43">
        <f t="shared" si="808"/>
        <v>0</v>
      </c>
      <c r="BP293" s="43">
        <f t="shared" si="808"/>
        <v>0</v>
      </c>
      <c r="BQ293" s="43">
        <f t="shared" si="808"/>
        <v>0</v>
      </c>
      <c r="BR293" s="43">
        <f t="shared" si="808"/>
        <v>0</v>
      </c>
      <c r="BS293" s="43">
        <f t="shared" si="808"/>
        <v>0</v>
      </c>
      <c r="BT293" s="43">
        <f t="shared" si="808"/>
        <v>0</v>
      </c>
      <c r="BU293" s="43">
        <f t="shared" si="808"/>
        <v>0</v>
      </c>
      <c r="BV293" s="43">
        <f t="shared" si="808"/>
        <v>0</v>
      </c>
      <c r="BW293" s="43">
        <f t="shared" si="808"/>
        <v>0</v>
      </c>
      <c r="BY293" t="str">
        <f t="shared" si="649"/>
        <v>Dimensional Analysis</v>
      </c>
      <c r="BZ293" s="43">
        <f t="shared" ref="BZ293:CV293" si="809">BZ141*BZ$2</f>
        <v>0</v>
      </c>
      <c r="CA293" s="43">
        <f t="shared" si="809"/>
        <v>0</v>
      </c>
      <c r="CB293" s="43">
        <f t="shared" si="809"/>
        <v>0</v>
      </c>
      <c r="CC293" s="43">
        <f t="shared" si="809"/>
        <v>0</v>
      </c>
      <c r="CD293" s="43">
        <f t="shared" si="809"/>
        <v>0</v>
      </c>
      <c r="CE293" s="43">
        <f t="shared" si="809"/>
        <v>0</v>
      </c>
      <c r="CF293" s="43">
        <f t="shared" si="809"/>
        <v>0</v>
      </c>
      <c r="CG293" s="43">
        <f t="shared" si="809"/>
        <v>0</v>
      </c>
      <c r="CH293" s="43">
        <f t="shared" si="809"/>
        <v>0</v>
      </c>
      <c r="CI293" s="43">
        <f t="shared" si="809"/>
        <v>0</v>
      </c>
      <c r="CJ293" s="43">
        <f t="shared" si="809"/>
        <v>0</v>
      </c>
      <c r="CK293" s="43">
        <f t="shared" si="809"/>
        <v>0</v>
      </c>
      <c r="CL293" s="43">
        <f t="shared" si="809"/>
        <v>0</v>
      </c>
      <c r="CM293" s="43">
        <f t="shared" si="809"/>
        <v>0</v>
      </c>
      <c r="CN293" s="43">
        <f t="shared" si="809"/>
        <v>0</v>
      </c>
      <c r="CO293" s="43">
        <f t="shared" si="809"/>
        <v>0</v>
      </c>
      <c r="CP293" s="43">
        <f t="shared" si="809"/>
        <v>0</v>
      </c>
      <c r="CQ293" s="43">
        <f t="shared" si="809"/>
        <v>0</v>
      </c>
      <c r="CR293" s="43">
        <f t="shared" si="809"/>
        <v>0</v>
      </c>
      <c r="CS293" s="43">
        <f t="shared" si="809"/>
        <v>0</v>
      </c>
      <c r="CT293" s="43">
        <f t="shared" si="809"/>
        <v>0</v>
      </c>
      <c r="CU293" s="43">
        <f t="shared" si="809"/>
        <v>0</v>
      </c>
      <c r="CV293" s="43">
        <f t="shared" si="809"/>
        <v>0</v>
      </c>
      <c r="CX293" t="str">
        <f t="shared" si="651"/>
        <v>Dimensional Analysis</v>
      </c>
      <c r="CY293" s="43">
        <f t="shared" ref="CY293:DU293" si="810">CY141*CY$2</f>
        <v>0</v>
      </c>
      <c r="CZ293" s="43">
        <f t="shared" si="810"/>
        <v>0</v>
      </c>
      <c r="DA293" s="43">
        <f t="shared" si="810"/>
        <v>0</v>
      </c>
      <c r="DB293" s="43">
        <f t="shared" si="810"/>
        <v>0</v>
      </c>
      <c r="DC293" s="43">
        <f t="shared" si="810"/>
        <v>0</v>
      </c>
      <c r="DD293" s="43">
        <f t="shared" si="810"/>
        <v>0</v>
      </c>
      <c r="DE293" s="43">
        <f t="shared" si="810"/>
        <v>0</v>
      </c>
      <c r="DF293" s="43">
        <f t="shared" si="810"/>
        <v>0</v>
      </c>
      <c r="DG293" s="43">
        <f t="shared" si="810"/>
        <v>0</v>
      </c>
      <c r="DH293" s="43">
        <f t="shared" si="810"/>
        <v>0</v>
      </c>
      <c r="DI293" s="43">
        <f t="shared" si="810"/>
        <v>0</v>
      </c>
      <c r="DJ293" s="43">
        <f t="shared" si="810"/>
        <v>0</v>
      </c>
      <c r="DK293" s="43">
        <f t="shared" si="810"/>
        <v>0</v>
      </c>
      <c r="DL293" s="43">
        <f t="shared" si="810"/>
        <v>0</v>
      </c>
      <c r="DM293" s="43">
        <f t="shared" si="810"/>
        <v>0</v>
      </c>
      <c r="DN293" s="43">
        <f t="shared" si="810"/>
        <v>0</v>
      </c>
      <c r="DO293" s="43">
        <f t="shared" si="810"/>
        <v>0</v>
      </c>
      <c r="DP293" s="43">
        <f t="shared" si="810"/>
        <v>0</v>
      </c>
      <c r="DQ293" s="43">
        <f t="shared" si="810"/>
        <v>0</v>
      </c>
      <c r="DR293" s="43">
        <f t="shared" si="810"/>
        <v>0</v>
      </c>
      <c r="DS293" s="43">
        <f t="shared" si="810"/>
        <v>0</v>
      </c>
      <c r="DT293" s="43">
        <f t="shared" si="810"/>
        <v>0</v>
      </c>
      <c r="DU293" s="43">
        <f t="shared" si="810"/>
        <v>0</v>
      </c>
    </row>
    <row r="294" spans="52:125" x14ac:dyDescent="0.45">
      <c r="AZ294" t="str">
        <f t="shared" si="647"/>
        <v>Scaling</v>
      </c>
      <c r="BA294" s="43">
        <f t="shared" ref="BA294:BW294" si="811">BA142*BA$2</f>
        <v>0</v>
      </c>
      <c r="BB294" s="43">
        <f t="shared" si="811"/>
        <v>0</v>
      </c>
      <c r="BC294" s="43">
        <f t="shared" si="811"/>
        <v>0</v>
      </c>
      <c r="BD294" s="43">
        <f t="shared" si="811"/>
        <v>0</v>
      </c>
      <c r="BE294" s="43">
        <f t="shared" si="811"/>
        <v>0</v>
      </c>
      <c r="BF294" s="43">
        <f t="shared" si="811"/>
        <v>0</v>
      </c>
      <c r="BG294" s="43">
        <f t="shared" si="811"/>
        <v>0</v>
      </c>
      <c r="BH294" s="43">
        <f t="shared" si="811"/>
        <v>0</v>
      </c>
      <c r="BI294" s="43">
        <f t="shared" si="811"/>
        <v>0</v>
      </c>
      <c r="BJ294" s="43">
        <f t="shared" si="811"/>
        <v>0</v>
      </c>
      <c r="BK294" s="43">
        <f t="shared" si="811"/>
        <v>0</v>
      </c>
      <c r="BL294" s="43">
        <f t="shared" si="811"/>
        <v>0</v>
      </c>
      <c r="BM294" s="43">
        <f t="shared" si="811"/>
        <v>0</v>
      </c>
      <c r="BN294" s="43">
        <f t="shared" si="811"/>
        <v>0</v>
      </c>
      <c r="BO294" s="43">
        <f t="shared" si="811"/>
        <v>0</v>
      </c>
      <c r="BP294" s="43">
        <f t="shared" si="811"/>
        <v>0</v>
      </c>
      <c r="BQ294" s="43">
        <f t="shared" si="811"/>
        <v>0</v>
      </c>
      <c r="BR294" s="43">
        <f t="shared" si="811"/>
        <v>0</v>
      </c>
      <c r="BS294" s="43">
        <f t="shared" si="811"/>
        <v>0</v>
      </c>
      <c r="BT294" s="43">
        <f t="shared" si="811"/>
        <v>0</v>
      </c>
      <c r="BU294" s="43">
        <f t="shared" si="811"/>
        <v>0</v>
      </c>
      <c r="BV294" s="43">
        <f t="shared" si="811"/>
        <v>0</v>
      </c>
      <c r="BW294" s="43">
        <f t="shared" si="811"/>
        <v>0</v>
      </c>
      <c r="BY294" t="str">
        <f t="shared" si="649"/>
        <v>Scaling</v>
      </c>
      <c r="BZ294" s="43">
        <f t="shared" ref="BZ294:CV294" si="812">BZ142*BZ$2</f>
        <v>0</v>
      </c>
      <c r="CA294" s="43">
        <f t="shared" si="812"/>
        <v>0</v>
      </c>
      <c r="CB294" s="43">
        <f t="shared" si="812"/>
        <v>0</v>
      </c>
      <c r="CC294" s="43">
        <f t="shared" si="812"/>
        <v>0</v>
      </c>
      <c r="CD294" s="43">
        <f t="shared" si="812"/>
        <v>0</v>
      </c>
      <c r="CE294" s="43">
        <f t="shared" si="812"/>
        <v>0</v>
      </c>
      <c r="CF294" s="43">
        <f t="shared" si="812"/>
        <v>0</v>
      </c>
      <c r="CG294" s="43">
        <f t="shared" si="812"/>
        <v>0</v>
      </c>
      <c r="CH294" s="43">
        <f t="shared" si="812"/>
        <v>0</v>
      </c>
      <c r="CI294" s="43">
        <f t="shared" si="812"/>
        <v>0</v>
      </c>
      <c r="CJ294" s="43">
        <f t="shared" si="812"/>
        <v>0</v>
      </c>
      <c r="CK294" s="43">
        <f t="shared" si="812"/>
        <v>0</v>
      </c>
      <c r="CL294" s="43">
        <f t="shared" si="812"/>
        <v>0</v>
      </c>
      <c r="CM294" s="43">
        <f t="shared" si="812"/>
        <v>0</v>
      </c>
      <c r="CN294" s="43">
        <f t="shared" si="812"/>
        <v>0</v>
      </c>
      <c r="CO294" s="43">
        <f t="shared" si="812"/>
        <v>0</v>
      </c>
      <c r="CP294" s="43">
        <f t="shared" si="812"/>
        <v>0</v>
      </c>
      <c r="CQ294" s="43">
        <f t="shared" si="812"/>
        <v>0</v>
      </c>
      <c r="CR294" s="43">
        <f t="shared" si="812"/>
        <v>0</v>
      </c>
      <c r="CS294" s="43">
        <f t="shared" si="812"/>
        <v>0</v>
      </c>
      <c r="CT294" s="43">
        <f t="shared" si="812"/>
        <v>0</v>
      </c>
      <c r="CU294" s="43">
        <f t="shared" si="812"/>
        <v>0</v>
      </c>
      <c r="CV294" s="43">
        <f t="shared" si="812"/>
        <v>0</v>
      </c>
      <c r="CX294" t="str">
        <f t="shared" si="651"/>
        <v>Scaling</v>
      </c>
      <c r="CY294" s="43">
        <f t="shared" ref="CY294:DU294" si="813">CY142*CY$2</f>
        <v>0</v>
      </c>
      <c r="CZ294" s="43">
        <f t="shared" si="813"/>
        <v>0</v>
      </c>
      <c r="DA294" s="43">
        <f t="shared" si="813"/>
        <v>0</v>
      </c>
      <c r="DB294" s="43">
        <f t="shared" si="813"/>
        <v>0</v>
      </c>
      <c r="DC294" s="43">
        <f t="shared" si="813"/>
        <v>0</v>
      </c>
      <c r="DD294" s="43">
        <f t="shared" si="813"/>
        <v>0</v>
      </c>
      <c r="DE294" s="43">
        <f t="shared" si="813"/>
        <v>0</v>
      </c>
      <c r="DF294" s="43">
        <f t="shared" si="813"/>
        <v>0</v>
      </c>
      <c r="DG294" s="43">
        <f t="shared" si="813"/>
        <v>0</v>
      </c>
      <c r="DH294" s="43">
        <f t="shared" si="813"/>
        <v>0</v>
      </c>
      <c r="DI294" s="43">
        <f t="shared" si="813"/>
        <v>0</v>
      </c>
      <c r="DJ294" s="43">
        <f t="shared" si="813"/>
        <v>0</v>
      </c>
      <c r="DK294" s="43">
        <f t="shared" si="813"/>
        <v>0</v>
      </c>
      <c r="DL294" s="43">
        <f t="shared" si="813"/>
        <v>0</v>
      </c>
      <c r="DM294" s="43">
        <f t="shared" si="813"/>
        <v>0</v>
      </c>
      <c r="DN294" s="43">
        <f t="shared" si="813"/>
        <v>0</v>
      </c>
      <c r="DO294" s="43">
        <f t="shared" si="813"/>
        <v>0</v>
      </c>
      <c r="DP294" s="43">
        <f t="shared" si="813"/>
        <v>0</v>
      </c>
      <c r="DQ294" s="43">
        <f t="shared" si="813"/>
        <v>0</v>
      </c>
      <c r="DR294" s="43">
        <f t="shared" si="813"/>
        <v>0</v>
      </c>
      <c r="DS294" s="43">
        <f t="shared" si="813"/>
        <v>0</v>
      </c>
      <c r="DT294" s="43">
        <f t="shared" si="813"/>
        <v>0</v>
      </c>
      <c r="DU294" s="43">
        <f t="shared" si="813"/>
        <v>0</v>
      </c>
    </row>
    <row r="295" spans="52:125" x14ac:dyDescent="0.45">
      <c r="AZ295" t="str">
        <f t="shared" si="647"/>
        <v>TRIGONOMETRY</v>
      </c>
      <c r="BA295" s="43">
        <f t="shared" ref="BA295:BW295" si="814">BA143*BA$2</f>
        <v>0</v>
      </c>
      <c r="BB295" s="43">
        <f t="shared" si="814"/>
        <v>0</v>
      </c>
      <c r="BC295" s="43">
        <f t="shared" si="814"/>
        <v>0</v>
      </c>
      <c r="BD295" s="43">
        <f t="shared" si="814"/>
        <v>0</v>
      </c>
      <c r="BE295" s="43">
        <f t="shared" si="814"/>
        <v>0</v>
      </c>
      <c r="BF295" s="43">
        <f t="shared" si="814"/>
        <v>0</v>
      </c>
      <c r="BG295" s="43">
        <f t="shared" si="814"/>
        <v>0</v>
      </c>
      <c r="BH295" s="43">
        <f t="shared" si="814"/>
        <v>0</v>
      </c>
      <c r="BI295" s="43">
        <f t="shared" si="814"/>
        <v>0</v>
      </c>
      <c r="BJ295" s="43">
        <f t="shared" si="814"/>
        <v>0</v>
      </c>
      <c r="BK295" s="43">
        <f t="shared" si="814"/>
        <v>0</v>
      </c>
      <c r="BL295" s="43">
        <f t="shared" si="814"/>
        <v>0</v>
      </c>
      <c r="BM295" s="43">
        <f t="shared" si="814"/>
        <v>0</v>
      </c>
      <c r="BN295" s="43">
        <f t="shared" si="814"/>
        <v>0</v>
      </c>
      <c r="BO295" s="43">
        <f t="shared" si="814"/>
        <v>0</v>
      </c>
      <c r="BP295" s="43">
        <f t="shared" si="814"/>
        <v>0</v>
      </c>
      <c r="BQ295" s="43">
        <f t="shared" si="814"/>
        <v>0</v>
      </c>
      <c r="BR295" s="43">
        <f t="shared" si="814"/>
        <v>0</v>
      </c>
      <c r="BS295" s="43">
        <f t="shared" si="814"/>
        <v>0</v>
      </c>
      <c r="BT295" s="43">
        <f t="shared" si="814"/>
        <v>0</v>
      </c>
      <c r="BU295" s="43">
        <f t="shared" si="814"/>
        <v>0</v>
      </c>
      <c r="BV295" s="43">
        <f t="shared" si="814"/>
        <v>0</v>
      </c>
      <c r="BW295" s="43">
        <f t="shared" si="814"/>
        <v>0</v>
      </c>
      <c r="BY295" t="str">
        <f t="shared" si="649"/>
        <v>TRIGONOMETRY</v>
      </c>
      <c r="BZ295" s="43">
        <f t="shared" ref="BZ295:CV295" si="815">BZ143*BZ$2</f>
        <v>0</v>
      </c>
      <c r="CA295" s="43">
        <f t="shared" si="815"/>
        <v>0</v>
      </c>
      <c r="CB295" s="43">
        <f t="shared" si="815"/>
        <v>0</v>
      </c>
      <c r="CC295" s="43">
        <f t="shared" si="815"/>
        <v>0</v>
      </c>
      <c r="CD295" s="43">
        <f t="shared" si="815"/>
        <v>0</v>
      </c>
      <c r="CE295" s="43">
        <f t="shared" si="815"/>
        <v>0</v>
      </c>
      <c r="CF295" s="43">
        <f t="shared" si="815"/>
        <v>0</v>
      </c>
      <c r="CG295" s="43">
        <f t="shared" si="815"/>
        <v>0</v>
      </c>
      <c r="CH295" s="43">
        <f t="shared" si="815"/>
        <v>0</v>
      </c>
      <c r="CI295" s="43">
        <f t="shared" si="815"/>
        <v>0</v>
      </c>
      <c r="CJ295" s="43">
        <f t="shared" si="815"/>
        <v>0</v>
      </c>
      <c r="CK295" s="43">
        <f t="shared" si="815"/>
        <v>0</v>
      </c>
      <c r="CL295" s="43">
        <f t="shared" si="815"/>
        <v>0</v>
      </c>
      <c r="CM295" s="43">
        <f t="shared" si="815"/>
        <v>0</v>
      </c>
      <c r="CN295" s="43">
        <f t="shared" si="815"/>
        <v>0</v>
      </c>
      <c r="CO295" s="43">
        <f t="shared" si="815"/>
        <v>0</v>
      </c>
      <c r="CP295" s="43">
        <f t="shared" si="815"/>
        <v>0</v>
      </c>
      <c r="CQ295" s="43">
        <f t="shared" si="815"/>
        <v>0</v>
      </c>
      <c r="CR295" s="43">
        <f t="shared" si="815"/>
        <v>0</v>
      </c>
      <c r="CS295" s="43">
        <f t="shared" si="815"/>
        <v>0</v>
      </c>
      <c r="CT295" s="43">
        <f t="shared" si="815"/>
        <v>0</v>
      </c>
      <c r="CU295" s="43">
        <f t="shared" si="815"/>
        <v>0</v>
      </c>
      <c r="CV295" s="43">
        <f t="shared" si="815"/>
        <v>0</v>
      </c>
      <c r="CX295" t="str">
        <f t="shared" si="651"/>
        <v>TRIGONOMETRY</v>
      </c>
      <c r="CY295" s="43">
        <f t="shared" ref="CY295:DU295" si="816">CY143*CY$2</f>
        <v>0</v>
      </c>
      <c r="CZ295" s="43">
        <f t="shared" si="816"/>
        <v>0</v>
      </c>
      <c r="DA295" s="43">
        <f t="shared" si="816"/>
        <v>0</v>
      </c>
      <c r="DB295" s="43">
        <f t="shared" si="816"/>
        <v>0</v>
      </c>
      <c r="DC295" s="43">
        <f t="shared" si="816"/>
        <v>0</v>
      </c>
      <c r="DD295" s="43">
        <f t="shared" si="816"/>
        <v>0</v>
      </c>
      <c r="DE295" s="43">
        <f t="shared" si="816"/>
        <v>0</v>
      </c>
      <c r="DF295" s="43">
        <f t="shared" si="816"/>
        <v>0</v>
      </c>
      <c r="DG295" s="43">
        <f t="shared" si="816"/>
        <v>0</v>
      </c>
      <c r="DH295" s="43">
        <f t="shared" si="816"/>
        <v>0</v>
      </c>
      <c r="DI295" s="43">
        <f t="shared" si="816"/>
        <v>0</v>
      </c>
      <c r="DJ295" s="43">
        <f t="shared" si="816"/>
        <v>0</v>
      </c>
      <c r="DK295" s="43">
        <f t="shared" si="816"/>
        <v>0</v>
      </c>
      <c r="DL295" s="43">
        <f t="shared" si="816"/>
        <v>0</v>
      </c>
      <c r="DM295" s="43">
        <f t="shared" si="816"/>
        <v>0</v>
      </c>
      <c r="DN295" s="43">
        <f t="shared" si="816"/>
        <v>0</v>
      </c>
      <c r="DO295" s="43">
        <f t="shared" si="816"/>
        <v>0</v>
      </c>
      <c r="DP295" s="43">
        <f t="shared" si="816"/>
        <v>0</v>
      </c>
      <c r="DQ295" s="43">
        <f t="shared" si="816"/>
        <v>0</v>
      </c>
      <c r="DR295" s="43">
        <f t="shared" si="816"/>
        <v>0</v>
      </c>
      <c r="DS295" s="43">
        <f t="shared" si="816"/>
        <v>0</v>
      </c>
      <c r="DT295" s="43">
        <f t="shared" si="816"/>
        <v>0</v>
      </c>
      <c r="DU295" s="43">
        <f t="shared" si="816"/>
        <v>0</v>
      </c>
    </row>
    <row r="296" spans="52:125" x14ac:dyDescent="0.45">
      <c r="AZ296" t="str">
        <f t="shared" si="647"/>
        <v>SOH-CAH-TOA</v>
      </c>
      <c r="BA296" s="43">
        <f t="shared" ref="BA296:BW296" si="817">BA144*BA$2</f>
        <v>0</v>
      </c>
      <c r="BB296" s="43">
        <f t="shared" si="817"/>
        <v>0</v>
      </c>
      <c r="BC296" s="43">
        <f t="shared" si="817"/>
        <v>0</v>
      </c>
      <c r="BD296" s="43">
        <f t="shared" si="817"/>
        <v>0</v>
      </c>
      <c r="BE296" s="43">
        <f t="shared" si="817"/>
        <v>0</v>
      </c>
      <c r="BF296" s="43">
        <f t="shared" si="817"/>
        <v>0</v>
      </c>
      <c r="BG296" s="43">
        <f t="shared" si="817"/>
        <v>0</v>
      </c>
      <c r="BH296" s="43">
        <f t="shared" si="817"/>
        <v>0</v>
      </c>
      <c r="BI296" s="43">
        <f t="shared" si="817"/>
        <v>0</v>
      </c>
      <c r="BJ296" s="43">
        <f t="shared" si="817"/>
        <v>0</v>
      </c>
      <c r="BK296" s="43">
        <f t="shared" si="817"/>
        <v>0</v>
      </c>
      <c r="BL296" s="43">
        <f t="shared" si="817"/>
        <v>0</v>
      </c>
      <c r="BM296" s="43">
        <f t="shared" si="817"/>
        <v>0</v>
      </c>
      <c r="BN296" s="43">
        <f t="shared" si="817"/>
        <v>0</v>
      </c>
      <c r="BO296" s="43">
        <f t="shared" si="817"/>
        <v>0</v>
      </c>
      <c r="BP296" s="43">
        <f t="shared" si="817"/>
        <v>0</v>
      </c>
      <c r="BQ296" s="43">
        <f t="shared" si="817"/>
        <v>0</v>
      </c>
      <c r="BR296" s="43">
        <f t="shared" si="817"/>
        <v>0</v>
      </c>
      <c r="BS296" s="43">
        <f t="shared" si="817"/>
        <v>0</v>
      </c>
      <c r="BT296" s="43">
        <f t="shared" si="817"/>
        <v>0</v>
      </c>
      <c r="BU296" s="43">
        <f t="shared" si="817"/>
        <v>0</v>
      </c>
      <c r="BV296" s="43">
        <f t="shared" si="817"/>
        <v>0</v>
      </c>
      <c r="BW296" s="43">
        <f t="shared" si="817"/>
        <v>0</v>
      </c>
      <c r="BY296" t="str">
        <f t="shared" si="649"/>
        <v>SOH-CAH-TOA</v>
      </c>
      <c r="BZ296" s="43">
        <f t="shared" ref="BZ296:CV296" si="818">BZ144*BZ$2</f>
        <v>0</v>
      </c>
      <c r="CA296" s="43">
        <f t="shared" si="818"/>
        <v>0</v>
      </c>
      <c r="CB296" s="43">
        <f t="shared" si="818"/>
        <v>0</v>
      </c>
      <c r="CC296" s="43">
        <f t="shared" si="818"/>
        <v>0</v>
      </c>
      <c r="CD296" s="43">
        <f t="shared" si="818"/>
        <v>0</v>
      </c>
      <c r="CE296" s="43">
        <f t="shared" si="818"/>
        <v>0</v>
      </c>
      <c r="CF296" s="43">
        <f t="shared" si="818"/>
        <v>0</v>
      </c>
      <c r="CG296" s="43">
        <f t="shared" si="818"/>
        <v>0</v>
      </c>
      <c r="CH296" s="43">
        <f t="shared" si="818"/>
        <v>0</v>
      </c>
      <c r="CI296" s="43">
        <f t="shared" si="818"/>
        <v>0</v>
      </c>
      <c r="CJ296" s="43">
        <f t="shared" si="818"/>
        <v>0</v>
      </c>
      <c r="CK296" s="43">
        <f t="shared" si="818"/>
        <v>0</v>
      </c>
      <c r="CL296" s="43">
        <f t="shared" si="818"/>
        <v>0</v>
      </c>
      <c r="CM296" s="43">
        <f t="shared" si="818"/>
        <v>0</v>
      </c>
      <c r="CN296" s="43">
        <f t="shared" si="818"/>
        <v>0</v>
      </c>
      <c r="CO296" s="43">
        <f t="shared" si="818"/>
        <v>0</v>
      </c>
      <c r="CP296" s="43">
        <f t="shared" si="818"/>
        <v>0</v>
      </c>
      <c r="CQ296" s="43">
        <f t="shared" si="818"/>
        <v>0</v>
      </c>
      <c r="CR296" s="43">
        <f t="shared" si="818"/>
        <v>0</v>
      </c>
      <c r="CS296" s="43">
        <f t="shared" si="818"/>
        <v>0</v>
      </c>
      <c r="CT296" s="43">
        <f t="shared" si="818"/>
        <v>0</v>
      </c>
      <c r="CU296" s="43">
        <f t="shared" si="818"/>
        <v>0</v>
      </c>
      <c r="CV296" s="43">
        <f t="shared" si="818"/>
        <v>0</v>
      </c>
      <c r="CX296" t="str">
        <f t="shared" si="651"/>
        <v>SOH-CAH-TOA</v>
      </c>
      <c r="CY296" s="43">
        <f t="shared" ref="CY296:DU296" si="819">CY144*CY$2</f>
        <v>0</v>
      </c>
      <c r="CZ296" s="43">
        <f t="shared" si="819"/>
        <v>0</v>
      </c>
      <c r="DA296" s="43">
        <f t="shared" si="819"/>
        <v>0</v>
      </c>
      <c r="DB296" s="43">
        <f t="shared" si="819"/>
        <v>0</v>
      </c>
      <c r="DC296" s="43">
        <f t="shared" si="819"/>
        <v>0</v>
      </c>
      <c r="DD296" s="43">
        <f t="shared" si="819"/>
        <v>0</v>
      </c>
      <c r="DE296" s="43">
        <f t="shared" si="819"/>
        <v>0</v>
      </c>
      <c r="DF296" s="43">
        <f t="shared" si="819"/>
        <v>0</v>
      </c>
      <c r="DG296" s="43">
        <f t="shared" si="819"/>
        <v>0</v>
      </c>
      <c r="DH296" s="43">
        <f t="shared" si="819"/>
        <v>0</v>
      </c>
      <c r="DI296" s="43">
        <f t="shared" si="819"/>
        <v>0</v>
      </c>
      <c r="DJ296" s="43">
        <f t="shared" si="819"/>
        <v>0</v>
      </c>
      <c r="DK296" s="43">
        <f t="shared" si="819"/>
        <v>0</v>
      </c>
      <c r="DL296" s="43">
        <f t="shared" si="819"/>
        <v>0</v>
      </c>
      <c r="DM296" s="43">
        <f t="shared" si="819"/>
        <v>0</v>
      </c>
      <c r="DN296" s="43">
        <f t="shared" si="819"/>
        <v>0</v>
      </c>
      <c r="DO296" s="43">
        <f t="shared" si="819"/>
        <v>0</v>
      </c>
      <c r="DP296" s="43">
        <f t="shared" si="819"/>
        <v>0</v>
      </c>
      <c r="DQ296" s="43">
        <f t="shared" si="819"/>
        <v>0</v>
      </c>
      <c r="DR296" s="43">
        <f t="shared" si="819"/>
        <v>0</v>
      </c>
      <c r="DS296" s="43">
        <f t="shared" si="819"/>
        <v>0</v>
      </c>
      <c r="DT296" s="43">
        <f t="shared" si="819"/>
        <v>0</v>
      </c>
      <c r="DU296" s="43">
        <f t="shared" si="819"/>
        <v>0</v>
      </c>
    </row>
    <row r="297" spans="52:125" x14ac:dyDescent="0.45">
      <c r="AZ297" t="str">
        <f t="shared" si="647"/>
        <v>SAT First 10</v>
      </c>
      <c r="BA297" s="43">
        <f t="shared" ref="BA297:BW297" si="820">BA145*BA$2</f>
        <v>0</v>
      </c>
      <c r="BB297" s="43">
        <f t="shared" si="820"/>
        <v>0</v>
      </c>
      <c r="BC297" s="43">
        <f t="shared" si="820"/>
        <v>0</v>
      </c>
      <c r="BD297" s="43">
        <f t="shared" si="820"/>
        <v>0</v>
      </c>
      <c r="BE297" s="43">
        <f t="shared" si="820"/>
        <v>0</v>
      </c>
      <c r="BF297" s="43">
        <f t="shared" si="820"/>
        <v>0</v>
      </c>
      <c r="BG297" s="43">
        <f t="shared" si="820"/>
        <v>0</v>
      </c>
      <c r="BH297" s="43">
        <f t="shared" si="820"/>
        <v>0</v>
      </c>
      <c r="BI297" s="43">
        <f t="shared" si="820"/>
        <v>0</v>
      </c>
      <c r="BJ297" s="43">
        <f t="shared" si="820"/>
        <v>0</v>
      </c>
      <c r="BK297" s="43">
        <f t="shared" si="820"/>
        <v>0</v>
      </c>
      <c r="BL297" s="43">
        <f t="shared" si="820"/>
        <v>0</v>
      </c>
      <c r="BM297" s="43">
        <f t="shared" si="820"/>
        <v>0</v>
      </c>
      <c r="BN297" s="43">
        <f t="shared" si="820"/>
        <v>0</v>
      </c>
      <c r="BO297" s="43">
        <f t="shared" si="820"/>
        <v>0</v>
      </c>
      <c r="BP297" s="43">
        <f t="shared" si="820"/>
        <v>0</v>
      </c>
      <c r="BQ297" s="43">
        <f t="shared" si="820"/>
        <v>0</v>
      </c>
      <c r="BR297" s="43">
        <f t="shared" si="820"/>
        <v>0</v>
      </c>
      <c r="BS297" s="43">
        <f t="shared" si="820"/>
        <v>0</v>
      </c>
      <c r="BT297" s="43">
        <f t="shared" si="820"/>
        <v>0</v>
      </c>
      <c r="BU297" s="43">
        <f t="shared" si="820"/>
        <v>0</v>
      </c>
      <c r="BV297" s="43">
        <f t="shared" si="820"/>
        <v>0</v>
      </c>
      <c r="BW297" s="43">
        <f t="shared" si="820"/>
        <v>0</v>
      </c>
      <c r="BY297" t="str">
        <f t="shared" si="649"/>
        <v>SAT First 10</v>
      </c>
      <c r="BZ297" s="43">
        <f t="shared" ref="BZ297:CV297" si="821">BZ145*BZ$2</f>
        <v>0</v>
      </c>
      <c r="CA297" s="43">
        <f t="shared" si="821"/>
        <v>0</v>
      </c>
      <c r="CB297" s="43">
        <f t="shared" si="821"/>
        <v>0</v>
      </c>
      <c r="CC297" s="43">
        <f t="shared" si="821"/>
        <v>0</v>
      </c>
      <c r="CD297" s="43">
        <f t="shared" si="821"/>
        <v>0</v>
      </c>
      <c r="CE297" s="43">
        <f t="shared" si="821"/>
        <v>0</v>
      </c>
      <c r="CF297" s="43">
        <f t="shared" si="821"/>
        <v>0</v>
      </c>
      <c r="CG297" s="43">
        <f t="shared" si="821"/>
        <v>0</v>
      </c>
      <c r="CH297" s="43">
        <f t="shared" si="821"/>
        <v>0</v>
      </c>
      <c r="CI297" s="43">
        <f t="shared" si="821"/>
        <v>0</v>
      </c>
      <c r="CJ297" s="43">
        <f t="shared" si="821"/>
        <v>0</v>
      </c>
      <c r="CK297" s="43">
        <f t="shared" si="821"/>
        <v>0</v>
      </c>
      <c r="CL297" s="43">
        <f t="shared" si="821"/>
        <v>0</v>
      </c>
      <c r="CM297" s="43">
        <f t="shared" si="821"/>
        <v>0</v>
      </c>
      <c r="CN297" s="43">
        <f t="shared" si="821"/>
        <v>0</v>
      </c>
      <c r="CO297" s="43">
        <f t="shared" si="821"/>
        <v>0</v>
      </c>
      <c r="CP297" s="43">
        <f t="shared" si="821"/>
        <v>0</v>
      </c>
      <c r="CQ297" s="43">
        <f t="shared" si="821"/>
        <v>0</v>
      </c>
      <c r="CR297" s="43">
        <f t="shared" si="821"/>
        <v>0</v>
      </c>
      <c r="CS297" s="43">
        <f t="shared" si="821"/>
        <v>0</v>
      </c>
      <c r="CT297" s="43">
        <f t="shared" si="821"/>
        <v>0</v>
      </c>
      <c r="CU297" s="43">
        <f t="shared" si="821"/>
        <v>0</v>
      </c>
      <c r="CV297" s="43">
        <f t="shared" si="821"/>
        <v>0</v>
      </c>
      <c r="CX297" t="str">
        <f t="shared" si="651"/>
        <v>SAT First 10</v>
      </c>
      <c r="CY297" s="43">
        <f t="shared" ref="CY297:DU297" si="822">CY145*CY$2</f>
        <v>0</v>
      </c>
      <c r="CZ297" s="43">
        <f t="shared" si="822"/>
        <v>0</v>
      </c>
      <c r="DA297" s="43">
        <f t="shared" si="822"/>
        <v>0</v>
      </c>
      <c r="DB297" s="43">
        <f t="shared" si="822"/>
        <v>0</v>
      </c>
      <c r="DC297" s="43">
        <f t="shared" si="822"/>
        <v>0</v>
      </c>
      <c r="DD297" s="43">
        <f t="shared" si="822"/>
        <v>0</v>
      </c>
      <c r="DE297" s="43">
        <f t="shared" si="822"/>
        <v>0</v>
      </c>
      <c r="DF297" s="43">
        <f t="shared" si="822"/>
        <v>0</v>
      </c>
      <c r="DG297" s="43">
        <f t="shared" si="822"/>
        <v>0</v>
      </c>
      <c r="DH297" s="43">
        <f t="shared" si="822"/>
        <v>0</v>
      </c>
      <c r="DI297" s="43">
        <f t="shared" si="822"/>
        <v>0</v>
      </c>
      <c r="DJ297" s="43">
        <f t="shared" si="822"/>
        <v>0</v>
      </c>
      <c r="DK297" s="43">
        <f t="shared" si="822"/>
        <v>0</v>
      </c>
      <c r="DL297" s="43">
        <f t="shared" si="822"/>
        <v>0</v>
      </c>
      <c r="DM297" s="43">
        <f t="shared" si="822"/>
        <v>0</v>
      </c>
      <c r="DN297" s="43">
        <f t="shared" si="822"/>
        <v>0</v>
      </c>
      <c r="DO297" s="43">
        <f t="shared" si="822"/>
        <v>0</v>
      </c>
      <c r="DP297" s="43">
        <f t="shared" si="822"/>
        <v>0</v>
      </c>
      <c r="DQ297" s="43">
        <f t="shared" si="822"/>
        <v>0</v>
      </c>
      <c r="DR297" s="43">
        <f t="shared" si="822"/>
        <v>0</v>
      </c>
      <c r="DS297" s="43">
        <f t="shared" si="822"/>
        <v>0</v>
      </c>
      <c r="DT297" s="43">
        <f t="shared" si="822"/>
        <v>0</v>
      </c>
      <c r="DU297" s="43">
        <f t="shared" si="822"/>
        <v>0</v>
      </c>
    </row>
    <row r="298" spans="52:125" x14ac:dyDescent="0.45">
      <c r="AZ298" t="str">
        <f t="shared" si="647"/>
        <v>SAT Last 10</v>
      </c>
      <c r="BA298" s="43">
        <f t="shared" ref="BA298:BW298" si="823">BA146*BA$2</f>
        <v>0</v>
      </c>
      <c r="BB298" s="43">
        <f t="shared" si="823"/>
        <v>0</v>
      </c>
      <c r="BC298" s="43">
        <f t="shared" si="823"/>
        <v>0</v>
      </c>
      <c r="BD298" s="43">
        <f t="shared" si="823"/>
        <v>0</v>
      </c>
      <c r="BE298" s="43">
        <f t="shared" si="823"/>
        <v>0</v>
      </c>
      <c r="BF298" s="43">
        <f t="shared" si="823"/>
        <v>0</v>
      </c>
      <c r="BG298" s="43">
        <f t="shared" si="823"/>
        <v>0</v>
      </c>
      <c r="BH298" s="43">
        <f t="shared" si="823"/>
        <v>0</v>
      </c>
      <c r="BI298" s="43">
        <f t="shared" si="823"/>
        <v>0</v>
      </c>
      <c r="BJ298" s="43">
        <f t="shared" si="823"/>
        <v>0</v>
      </c>
      <c r="BK298" s="43">
        <f t="shared" si="823"/>
        <v>0</v>
      </c>
      <c r="BL298" s="43">
        <f t="shared" si="823"/>
        <v>0</v>
      </c>
      <c r="BM298" s="43">
        <f t="shared" si="823"/>
        <v>0</v>
      </c>
      <c r="BN298" s="43">
        <f t="shared" si="823"/>
        <v>0</v>
      </c>
      <c r="BO298" s="43">
        <f t="shared" si="823"/>
        <v>0</v>
      </c>
      <c r="BP298" s="43">
        <f t="shared" si="823"/>
        <v>0</v>
      </c>
      <c r="BQ298" s="43">
        <f t="shared" si="823"/>
        <v>0</v>
      </c>
      <c r="BR298" s="43">
        <f t="shared" si="823"/>
        <v>0</v>
      </c>
      <c r="BS298" s="43">
        <f t="shared" si="823"/>
        <v>0</v>
      </c>
      <c r="BT298" s="43">
        <f t="shared" si="823"/>
        <v>0</v>
      </c>
      <c r="BU298" s="43">
        <f t="shared" si="823"/>
        <v>0</v>
      </c>
      <c r="BV298" s="43">
        <f t="shared" si="823"/>
        <v>0</v>
      </c>
      <c r="BW298" s="43">
        <f t="shared" si="823"/>
        <v>0</v>
      </c>
      <c r="BY298" t="str">
        <f t="shared" si="649"/>
        <v>SAT Last 10</v>
      </c>
      <c r="BZ298" s="43">
        <f t="shared" ref="BZ298:CV298" si="824">BZ146*BZ$2</f>
        <v>0</v>
      </c>
      <c r="CA298" s="43">
        <f t="shared" si="824"/>
        <v>0</v>
      </c>
      <c r="CB298" s="43">
        <f t="shared" si="824"/>
        <v>0</v>
      </c>
      <c r="CC298" s="43">
        <f t="shared" si="824"/>
        <v>0</v>
      </c>
      <c r="CD298" s="43">
        <f t="shared" si="824"/>
        <v>0</v>
      </c>
      <c r="CE298" s="43">
        <f t="shared" si="824"/>
        <v>0</v>
      </c>
      <c r="CF298" s="43">
        <f t="shared" si="824"/>
        <v>0</v>
      </c>
      <c r="CG298" s="43">
        <f t="shared" si="824"/>
        <v>0</v>
      </c>
      <c r="CH298" s="43">
        <f t="shared" si="824"/>
        <v>0</v>
      </c>
      <c r="CI298" s="43">
        <f t="shared" si="824"/>
        <v>0</v>
      </c>
      <c r="CJ298" s="43">
        <f t="shared" si="824"/>
        <v>0</v>
      </c>
      <c r="CK298" s="43">
        <f t="shared" si="824"/>
        <v>0</v>
      </c>
      <c r="CL298" s="43">
        <f t="shared" si="824"/>
        <v>0</v>
      </c>
      <c r="CM298" s="43">
        <f t="shared" si="824"/>
        <v>0</v>
      </c>
      <c r="CN298" s="43">
        <f t="shared" si="824"/>
        <v>0</v>
      </c>
      <c r="CO298" s="43">
        <f t="shared" si="824"/>
        <v>0</v>
      </c>
      <c r="CP298" s="43">
        <f t="shared" si="824"/>
        <v>0</v>
      </c>
      <c r="CQ298" s="43">
        <f t="shared" si="824"/>
        <v>0</v>
      </c>
      <c r="CR298" s="43">
        <f t="shared" si="824"/>
        <v>0</v>
      </c>
      <c r="CS298" s="43">
        <f t="shared" si="824"/>
        <v>0</v>
      </c>
      <c r="CT298" s="43">
        <f t="shared" si="824"/>
        <v>0</v>
      </c>
      <c r="CU298" s="43">
        <f t="shared" si="824"/>
        <v>0</v>
      </c>
      <c r="CV298" s="43">
        <f t="shared" si="824"/>
        <v>0</v>
      </c>
      <c r="CX298" t="str">
        <f t="shared" si="651"/>
        <v>SAT Last 10</v>
      </c>
      <c r="CY298" s="43">
        <f t="shared" ref="CY298:DU298" si="825">CY146*CY$2</f>
        <v>0</v>
      </c>
      <c r="CZ298" s="43">
        <f t="shared" si="825"/>
        <v>0</v>
      </c>
      <c r="DA298" s="43">
        <f t="shared" si="825"/>
        <v>0</v>
      </c>
      <c r="DB298" s="43">
        <f t="shared" si="825"/>
        <v>0</v>
      </c>
      <c r="DC298" s="43">
        <f t="shared" si="825"/>
        <v>0</v>
      </c>
      <c r="DD298" s="43">
        <f t="shared" si="825"/>
        <v>0</v>
      </c>
      <c r="DE298" s="43">
        <f t="shared" si="825"/>
        <v>0</v>
      </c>
      <c r="DF298" s="43">
        <f t="shared" si="825"/>
        <v>0</v>
      </c>
      <c r="DG298" s="43">
        <f t="shared" si="825"/>
        <v>0</v>
      </c>
      <c r="DH298" s="43">
        <f t="shared" si="825"/>
        <v>0</v>
      </c>
      <c r="DI298" s="43">
        <f t="shared" si="825"/>
        <v>0</v>
      </c>
      <c r="DJ298" s="43">
        <f t="shared" si="825"/>
        <v>0</v>
      </c>
      <c r="DK298" s="43">
        <f t="shared" si="825"/>
        <v>0</v>
      </c>
      <c r="DL298" s="43">
        <f t="shared" si="825"/>
        <v>0</v>
      </c>
      <c r="DM298" s="43">
        <f t="shared" si="825"/>
        <v>0</v>
      </c>
      <c r="DN298" s="43">
        <f t="shared" si="825"/>
        <v>0</v>
      </c>
      <c r="DO298" s="43">
        <f t="shared" si="825"/>
        <v>0</v>
      </c>
      <c r="DP298" s="43">
        <f t="shared" si="825"/>
        <v>0</v>
      </c>
      <c r="DQ298" s="43">
        <f t="shared" si="825"/>
        <v>0</v>
      </c>
      <c r="DR298" s="43">
        <f t="shared" si="825"/>
        <v>0</v>
      </c>
      <c r="DS298" s="43">
        <f t="shared" si="825"/>
        <v>0</v>
      </c>
      <c r="DT298" s="43">
        <f t="shared" si="825"/>
        <v>0</v>
      </c>
      <c r="DU298" s="43">
        <f t="shared" si="825"/>
        <v>0</v>
      </c>
    </row>
    <row r="299" spans="52:125" x14ac:dyDescent="0.45">
      <c r="AZ299" t="str">
        <f t="shared" si="647"/>
        <v>SAT Rest</v>
      </c>
      <c r="BA299" s="43">
        <f t="shared" ref="BA299:BW299" si="826">BA147*BA$2</f>
        <v>0</v>
      </c>
      <c r="BB299" s="43">
        <f t="shared" si="826"/>
        <v>0</v>
      </c>
      <c r="BC299" s="43">
        <f t="shared" si="826"/>
        <v>0</v>
      </c>
      <c r="BD299" s="43">
        <f t="shared" si="826"/>
        <v>0</v>
      </c>
      <c r="BE299" s="43">
        <f t="shared" si="826"/>
        <v>0</v>
      </c>
      <c r="BF299" s="43">
        <f t="shared" si="826"/>
        <v>0</v>
      </c>
      <c r="BG299" s="43">
        <f t="shared" si="826"/>
        <v>0</v>
      </c>
      <c r="BH299" s="43">
        <f t="shared" si="826"/>
        <v>0</v>
      </c>
      <c r="BI299" s="43">
        <f t="shared" si="826"/>
        <v>0</v>
      </c>
      <c r="BJ299" s="43">
        <f t="shared" si="826"/>
        <v>0</v>
      </c>
      <c r="BK299" s="43">
        <f t="shared" si="826"/>
        <v>0</v>
      </c>
      <c r="BL299" s="43">
        <f t="shared" si="826"/>
        <v>0</v>
      </c>
      <c r="BM299" s="43">
        <f t="shared" si="826"/>
        <v>0</v>
      </c>
      <c r="BN299" s="43">
        <f t="shared" si="826"/>
        <v>0</v>
      </c>
      <c r="BO299" s="43">
        <f t="shared" si="826"/>
        <v>0</v>
      </c>
      <c r="BP299" s="43">
        <f t="shared" si="826"/>
        <v>0</v>
      </c>
      <c r="BQ299" s="43">
        <f t="shared" si="826"/>
        <v>0</v>
      </c>
      <c r="BR299" s="43">
        <f t="shared" si="826"/>
        <v>0</v>
      </c>
      <c r="BS299" s="43">
        <f t="shared" si="826"/>
        <v>0</v>
      </c>
      <c r="BT299" s="43">
        <f t="shared" si="826"/>
        <v>0</v>
      </c>
      <c r="BU299" s="43">
        <f t="shared" si="826"/>
        <v>0</v>
      </c>
      <c r="BV299" s="43">
        <f t="shared" si="826"/>
        <v>0</v>
      </c>
      <c r="BW299" s="43">
        <f t="shared" si="826"/>
        <v>0</v>
      </c>
      <c r="BY299" t="str">
        <f t="shared" si="649"/>
        <v>SAT Rest</v>
      </c>
      <c r="BZ299" s="43">
        <f t="shared" ref="BZ299:CV299" si="827">BZ147*BZ$2</f>
        <v>0</v>
      </c>
      <c r="CA299" s="43">
        <f t="shared" si="827"/>
        <v>0</v>
      </c>
      <c r="CB299" s="43">
        <f t="shared" si="827"/>
        <v>0</v>
      </c>
      <c r="CC299" s="43">
        <f t="shared" si="827"/>
        <v>0</v>
      </c>
      <c r="CD299" s="43">
        <f t="shared" si="827"/>
        <v>0</v>
      </c>
      <c r="CE299" s="43">
        <f t="shared" si="827"/>
        <v>0</v>
      </c>
      <c r="CF299" s="43">
        <f t="shared" si="827"/>
        <v>0</v>
      </c>
      <c r="CG299" s="43">
        <f t="shared" si="827"/>
        <v>0</v>
      </c>
      <c r="CH299" s="43">
        <f t="shared" si="827"/>
        <v>0</v>
      </c>
      <c r="CI299" s="43">
        <f t="shared" si="827"/>
        <v>0</v>
      </c>
      <c r="CJ299" s="43">
        <f t="shared" si="827"/>
        <v>0</v>
      </c>
      <c r="CK299" s="43">
        <f t="shared" si="827"/>
        <v>0</v>
      </c>
      <c r="CL299" s="43">
        <f t="shared" si="827"/>
        <v>0</v>
      </c>
      <c r="CM299" s="43">
        <f t="shared" si="827"/>
        <v>0</v>
      </c>
      <c r="CN299" s="43">
        <f t="shared" si="827"/>
        <v>0</v>
      </c>
      <c r="CO299" s="43">
        <f t="shared" si="827"/>
        <v>0</v>
      </c>
      <c r="CP299" s="43">
        <f t="shared" si="827"/>
        <v>0</v>
      </c>
      <c r="CQ299" s="43">
        <f t="shared" si="827"/>
        <v>0</v>
      </c>
      <c r="CR299" s="43">
        <f t="shared" si="827"/>
        <v>0</v>
      </c>
      <c r="CS299" s="43">
        <f t="shared" si="827"/>
        <v>0</v>
      </c>
      <c r="CT299" s="43">
        <f t="shared" si="827"/>
        <v>0</v>
      </c>
      <c r="CU299" s="43">
        <f t="shared" si="827"/>
        <v>0</v>
      </c>
      <c r="CV299" s="43">
        <f t="shared" si="827"/>
        <v>0</v>
      </c>
      <c r="CX299" t="str">
        <f t="shared" si="651"/>
        <v>SAT Rest</v>
      </c>
      <c r="CY299" s="43">
        <f t="shared" ref="CY299:DU299" si="828">CY147*CY$2</f>
        <v>0</v>
      </c>
      <c r="CZ299" s="43">
        <f t="shared" si="828"/>
        <v>0</v>
      </c>
      <c r="DA299" s="43">
        <f t="shared" si="828"/>
        <v>0</v>
      </c>
      <c r="DB299" s="43">
        <f t="shared" si="828"/>
        <v>0</v>
      </c>
      <c r="DC299" s="43">
        <f t="shared" si="828"/>
        <v>0</v>
      </c>
      <c r="DD299" s="43">
        <f t="shared" si="828"/>
        <v>0</v>
      </c>
      <c r="DE299" s="43">
        <f t="shared" si="828"/>
        <v>0</v>
      </c>
      <c r="DF299" s="43">
        <f t="shared" si="828"/>
        <v>0</v>
      </c>
      <c r="DG299" s="43">
        <f t="shared" si="828"/>
        <v>0</v>
      </c>
      <c r="DH299" s="43">
        <f t="shared" si="828"/>
        <v>0</v>
      </c>
      <c r="DI299" s="43">
        <f t="shared" si="828"/>
        <v>0</v>
      </c>
      <c r="DJ299" s="43">
        <f t="shared" si="828"/>
        <v>0</v>
      </c>
      <c r="DK299" s="43">
        <f t="shared" si="828"/>
        <v>0</v>
      </c>
      <c r="DL299" s="43">
        <f t="shared" si="828"/>
        <v>0</v>
      </c>
      <c r="DM299" s="43">
        <f t="shared" si="828"/>
        <v>0</v>
      </c>
      <c r="DN299" s="43">
        <f t="shared" si="828"/>
        <v>0</v>
      </c>
      <c r="DO299" s="43">
        <f t="shared" si="828"/>
        <v>0</v>
      </c>
      <c r="DP299" s="43">
        <f t="shared" si="828"/>
        <v>0</v>
      </c>
      <c r="DQ299" s="43">
        <f t="shared" si="828"/>
        <v>0</v>
      </c>
      <c r="DR299" s="43">
        <f t="shared" si="828"/>
        <v>0</v>
      </c>
      <c r="DS299" s="43">
        <f t="shared" si="828"/>
        <v>0</v>
      </c>
      <c r="DT299" s="43">
        <f t="shared" si="828"/>
        <v>0</v>
      </c>
      <c r="DU299" s="43">
        <f t="shared" si="828"/>
        <v>0</v>
      </c>
    </row>
    <row r="300" spans="52:125" x14ac:dyDescent="0.45">
      <c r="AZ300" t="str">
        <f t="shared" si="647"/>
        <v>SAT Easy</v>
      </c>
      <c r="BA300" s="43">
        <f t="shared" ref="BA300:BW300" si="829">BA148*BA$2</f>
        <v>0</v>
      </c>
      <c r="BB300" s="43">
        <f t="shared" si="829"/>
        <v>0</v>
      </c>
      <c r="BC300" s="43">
        <f t="shared" si="829"/>
        <v>0</v>
      </c>
      <c r="BD300" s="43">
        <f t="shared" si="829"/>
        <v>0</v>
      </c>
      <c r="BE300" s="43">
        <f t="shared" si="829"/>
        <v>0</v>
      </c>
      <c r="BF300" s="43">
        <f t="shared" si="829"/>
        <v>0</v>
      </c>
      <c r="BG300" s="43">
        <f t="shared" si="829"/>
        <v>0</v>
      </c>
      <c r="BH300" s="43">
        <f t="shared" si="829"/>
        <v>0</v>
      </c>
      <c r="BI300" s="43">
        <f t="shared" si="829"/>
        <v>0</v>
      </c>
      <c r="BJ300" s="43">
        <f t="shared" si="829"/>
        <v>0</v>
      </c>
      <c r="BK300" s="43">
        <f t="shared" si="829"/>
        <v>0</v>
      </c>
      <c r="BL300" s="43">
        <f t="shared" si="829"/>
        <v>0</v>
      </c>
      <c r="BM300" s="43">
        <f t="shared" si="829"/>
        <v>0</v>
      </c>
      <c r="BN300" s="43">
        <f t="shared" si="829"/>
        <v>0</v>
      </c>
      <c r="BO300" s="43">
        <f t="shared" si="829"/>
        <v>0</v>
      </c>
      <c r="BP300" s="43">
        <f t="shared" si="829"/>
        <v>0</v>
      </c>
      <c r="BQ300" s="43">
        <f t="shared" si="829"/>
        <v>0</v>
      </c>
      <c r="BR300" s="43">
        <f t="shared" si="829"/>
        <v>0</v>
      </c>
      <c r="BS300" s="43">
        <f t="shared" si="829"/>
        <v>0</v>
      </c>
      <c r="BT300" s="43">
        <f t="shared" si="829"/>
        <v>0</v>
      </c>
      <c r="BU300" s="43">
        <f t="shared" si="829"/>
        <v>0</v>
      </c>
      <c r="BV300" s="43">
        <f t="shared" si="829"/>
        <v>0</v>
      </c>
      <c r="BW300" s="43">
        <f t="shared" si="829"/>
        <v>0</v>
      </c>
      <c r="BY300" t="str">
        <f t="shared" si="649"/>
        <v>SAT Easy</v>
      </c>
      <c r="BZ300" s="43">
        <f t="shared" ref="BZ300:CV300" si="830">BZ148*BZ$2</f>
        <v>0</v>
      </c>
      <c r="CA300" s="43">
        <f t="shared" si="830"/>
        <v>0</v>
      </c>
      <c r="CB300" s="43">
        <f t="shared" si="830"/>
        <v>0</v>
      </c>
      <c r="CC300" s="43">
        <f t="shared" si="830"/>
        <v>0</v>
      </c>
      <c r="CD300" s="43">
        <f t="shared" si="830"/>
        <v>0</v>
      </c>
      <c r="CE300" s="43">
        <f t="shared" si="830"/>
        <v>0</v>
      </c>
      <c r="CF300" s="43">
        <f t="shared" si="830"/>
        <v>0</v>
      </c>
      <c r="CG300" s="43">
        <f t="shared" si="830"/>
        <v>0</v>
      </c>
      <c r="CH300" s="43">
        <f t="shared" si="830"/>
        <v>0</v>
      </c>
      <c r="CI300" s="43">
        <f t="shared" si="830"/>
        <v>0</v>
      </c>
      <c r="CJ300" s="43">
        <f t="shared" si="830"/>
        <v>0</v>
      </c>
      <c r="CK300" s="43">
        <f t="shared" si="830"/>
        <v>0</v>
      </c>
      <c r="CL300" s="43">
        <f t="shared" si="830"/>
        <v>0</v>
      </c>
      <c r="CM300" s="43">
        <f t="shared" si="830"/>
        <v>0</v>
      </c>
      <c r="CN300" s="43">
        <f t="shared" si="830"/>
        <v>0</v>
      </c>
      <c r="CO300" s="43">
        <f t="shared" si="830"/>
        <v>0</v>
      </c>
      <c r="CP300" s="43">
        <f t="shared" si="830"/>
        <v>0</v>
      </c>
      <c r="CQ300" s="43">
        <f t="shared" si="830"/>
        <v>0</v>
      </c>
      <c r="CR300" s="43">
        <f t="shared" si="830"/>
        <v>0</v>
      </c>
      <c r="CS300" s="43">
        <f t="shared" si="830"/>
        <v>0</v>
      </c>
      <c r="CT300" s="43">
        <f t="shared" si="830"/>
        <v>0</v>
      </c>
      <c r="CU300" s="43">
        <f t="shared" si="830"/>
        <v>0</v>
      </c>
      <c r="CV300" s="43">
        <f t="shared" si="830"/>
        <v>0</v>
      </c>
      <c r="CX300" t="str">
        <f t="shared" si="651"/>
        <v>SAT Easy</v>
      </c>
      <c r="CY300" s="43">
        <f t="shared" ref="CY300:DU300" si="831">CY148*CY$2</f>
        <v>0</v>
      </c>
      <c r="CZ300" s="43">
        <f t="shared" si="831"/>
        <v>0</v>
      </c>
      <c r="DA300" s="43">
        <f t="shared" si="831"/>
        <v>0</v>
      </c>
      <c r="DB300" s="43">
        <f t="shared" si="831"/>
        <v>0</v>
      </c>
      <c r="DC300" s="43">
        <f t="shared" si="831"/>
        <v>0</v>
      </c>
      <c r="DD300" s="43">
        <f t="shared" si="831"/>
        <v>0</v>
      </c>
      <c r="DE300" s="43">
        <f t="shared" si="831"/>
        <v>0</v>
      </c>
      <c r="DF300" s="43">
        <f t="shared" si="831"/>
        <v>0</v>
      </c>
      <c r="DG300" s="43">
        <f t="shared" si="831"/>
        <v>0</v>
      </c>
      <c r="DH300" s="43">
        <f t="shared" si="831"/>
        <v>0</v>
      </c>
      <c r="DI300" s="43">
        <f t="shared" si="831"/>
        <v>0</v>
      </c>
      <c r="DJ300" s="43">
        <f t="shared" si="831"/>
        <v>0</v>
      </c>
      <c r="DK300" s="43">
        <f t="shared" si="831"/>
        <v>0</v>
      </c>
      <c r="DL300" s="43">
        <f t="shared" si="831"/>
        <v>0</v>
      </c>
      <c r="DM300" s="43">
        <f t="shared" si="831"/>
        <v>0</v>
      </c>
      <c r="DN300" s="43">
        <f t="shared" si="831"/>
        <v>0</v>
      </c>
      <c r="DO300" s="43">
        <f t="shared" si="831"/>
        <v>0</v>
      </c>
      <c r="DP300" s="43">
        <f t="shared" si="831"/>
        <v>0</v>
      </c>
      <c r="DQ300" s="43">
        <f t="shared" si="831"/>
        <v>0</v>
      </c>
      <c r="DR300" s="43">
        <f t="shared" si="831"/>
        <v>0</v>
      </c>
      <c r="DS300" s="43">
        <f t="shared" si="831"/>
        <v>0</v>
      </c>
      <c r="DT300" s="43">
        <f t="shared" si="831"/>
        <v>0</v>
      </c>
      <c r="DU300" s="43">
        <f t="shared" si="831"/>
        <v>0</v>
      </c>
    </row>
    <row r="301" spans="52:125" x14ac:dyDescent="0.45">
      <c r="AZ301" t="str">
        <f t="shared" si="647"/>
        <v>SAT Medium</v>
      </c>
      <c r="BA301" s="43">
        <f t="shared" ref="BA301:BW301" si="832">BA149*BA$2</f>
        <v>0</v>
      </c>
      <c r="BB301" s="43">
        <f t="shared" si="832"/>
        <v>0</v>
      </c>
      <c r="BC301" s="43">
        <f t="shared" si="832"/>
        <v>0</v>
      </c>
      <c r="BD301" s="43">
        <f t="shared" si="832"/>
        <v>0</v>
      </c>
      <c r="BE301" s="43">
        <f t="shared" si="832"/>
        <v>0</v>
      </c>
      <c r="BF301" s="43">
        <f t="shared" si="832"/>
        <v>0</v>
      </c>
      <c r="BG301" s="43">
        <f t="shared" si="832"/>
        <v>0</v>
      </c>
      <c r="BH301" s="43">
        <f t="shared" si="832"/>
        <v>0</v>
      </c>
      <c r="BI301" s="43">
        <f t="shared" si="832"/>
        <v>0</v>
      </c>
      <c r="BJ301" s="43">
        <f t="shared" si="832"/>
        <v>0</v>
      </c>
      <c r="BK301" s="43">
        <f t="shared" si="832"/>
        <v>0</v>
      </c>
      <c r="BL301" s="43">
        <f t="shared" si="832"/>
        <v>0</v>
      </c>
      <c r="BM301" s="43">
        <f t="shared" si="832"/>
        <v>0</v>
      </c>
      <c r="BN301" s="43">
        <f t="shared" si="832"/>
        <v>0</v>
      </c>
      <c r="BO301" s="43">
        <f t="shared" si="832"/>
        <v>0</v>
      </c>
      <c r="BP301" s="43">
        <f t="shared" si="832"/>
        <v>0</v>
      </c>
      <c r="BQ301" s="43">
        <f t="shared" si="832"/>
        <v>0</v>
      </c>
      <c r="BR301" s="43">
        <f t="shared" si="832"/>
        <v>0</v>
      </c>
      <c r="BS301" s="43">
        <f t="shared" si="832"/>
        <v>0</v>
      </c>
      <c r="BT301" s="43">
        <f t="shared" si="832"/>
        <v>0</v>
      </c>
      <c r="BU301" s="43">
        <f t="shared" si="832"/>
        <v>0</v>
      </c>
      <c r="BV301" s="43">
        <f t="shared" si="832"/>
        <v>0</v>
      </c>
      <c r="BW301" s="43">
        <f t="shared" si="832"/>
        <v>0</v>
      </c>
      <c r="BY301" t="str">
        <f t="shared" si="649"/>
        <v>SAT Medium</v>
      </c>
      <c r="BZ301" s="43">
        <f t="shared" ref="BZ301:CV301" si="833">BZ149*BZ$2</f>
        <v>0</v>
      </c>
      <c r="CA301" s="43">
        <f t="shared" si="833"/>
        <v>0</v>
      </c>
      <c r="CB301" s="43">
        <f t="shared" si="833"/>
        <v>0</v>
      </c>
      <c r="CC301" s="43">
        <f t="shared" si="833"/>
        <v>0</v>
      </c>
      <c r="CD301" s="43">
        <f t="shared" si="833"/>
        <v>0</v>
      </c>
      <c r="CE301" s="43">
        <f t="shared" si="833"/>
        <v>0</v>
      </c>
      <c r="CF301" s="43">
        <f t="shared" si="833"/>
        <v>0</v>
      </c>
      <c r="CG301" s="43">
        <f t="shared" si="833"/>
        <v>0</v>
      </c>
      <c r="CH301" s="43">
        <f t="shared" si="833"/>
        <v>0</v>
      </c>
      <c r="CI301" s="43">
        <f t="shared" si="833"/>
        <v>0</v>
      </c>
      <c r="CJ301" s="43">
        <f t="shared" si="833"/>
        <v>0</v>
      </c>
      <c r="CK301" s="43">
        <f t="shared" si="833"/>
        <v>0</v>
      </c>
      <c r="CL301" s="43">
        <f t="shared" si="833"/>
        <v>0</v>
      </c>
      <c r="CM301" s="43">
        <f t="shared" si="833"/>
        <v>0</v>
      </c>
      <c r="CN301" s="43">
        <f t="shared" si="833"/>
        <v>0</v>
      </c>
      <c r="CO301" s="43">
        <f t="shared" si="833"/>
        <v>0</v>
      </c>
      <c r="CP301" s="43">
        <f t="shared" si="833"/>
        <v>0</v>
      </c>
      <c r="CQ301" s="43">
        <f t="shared" si="833"/>
        <v>0</v>
      </c>
      <c r="CR301" s="43">
        <f t="shared" si="833"/>
        <v>0</v>
      </c>
      <c r="CS301" s="43">
        <f t="shared" si="833"/>
        <v>0</v>
      </c>
      <c r="CT301" s="43">
        <f t="shared" si="833"/>
        <v>0</v>
      </c>
      <c r="CU301" s="43">
        <f t="shared" si="833"/>
        <v>0</v>
      </c>
      <c r="CV301" s="43">
        <f t="shared" si="833"/>
        <v>0</v>
      </c>
      <c r="CX301" t="str">
        <f t="shared" si="651"/>
        <v>SAT Medium</v>
      </c>
      <c r="CY301" s="43">
        <f t="shared" ref="CY301:DU301" si="834">CY149*CY$2</f>
        <v>0</v>
      </c>
      <c r="CZ301" s="43">
        <f t="shared" si="834"/>
        <v>0</v>
      </c>
      <c r="DA301" s="43">
        <f t="shared" si="834"/>
        <v>0</v>
      </c>
      <c r="DB301" s="43">
        <f t="shared" si="834"/>
        <v>0</v>
      </c>
      <c r="DC301" s="43">
        <f t="shared" si="834"/>
        <v>0</v>
      </c>
      <c r="DD301" s="43">
        <f t="shared" si="834"/>
        <v>0</v>
      </c>
      <c r="DE301" s="43">
        <f t="shared" si="834"/>
        <v>0</v>
      </c>
      <c r="DF301" s="43">
        <f t="shared" si="834"/>
        <v>0</v>
      </c>
      <c r="DG301" s="43">
        <f t="shared" si="834"/>
        <v>0</v>
      </c>
      <c r="DH301" s="43">
        <f t="shared" si="834"/>
        <v>0</v>
      </c>
      <c r="DI301" s="43">
        <f t="shared" si="834"/>
        <v>0</v>
      </c>
      <c r="DJ301" s="43">
        <f t="shared" si="834"/>
        <v>0</v>
      </c>
      <c r="DK301" s="43">
        <f t="shared" si="834"/>
        <v>0</v>
      </c>
      <c r="DL301" s="43">
        <f t="shared" si="834"/>
        <v>0</v>
      </c>
      <c r="DM301" s="43">
        <f t="shared" si="834"/>
        <v>0</v>
      </c>
      <c r="DN301" s="43">
        <f t="shared" si="834"/>
        <v>0</v>
      </c>
      <c r="DO301" s="43">
        <f t="shared" si="834"/>
        <v>0</v>
      </c>
      <c r="DP301" s="43">
        <f t="shared" si="834"/>
        <v>0</v>
      </c>
      <c r="DQ301" s="43">
        <f t="shared" si="834"/>
        <v>0</v>
      </c>
      <c r="DR301" s="43">
        <f t="shared" si="834"/>
        <v>0</v>
      </c>
      <c r="DS301" s="43">
        <f t="shared" si="834"/>
        <v>0</v>
      </c>
      <c r="DT301" s="43">
        <f t="shared" si="834"/>
        <v>0</v>
      </c>
      <c r="DU301" s="43">
        <f t="shared" si="834"/>
        <v>0</v>
      </c>
    </row>
    <row r="302" spans="52:125" x14ac:dyDescent="0.45">
      <c r="AZ302" t="str">
        <f t="shared" si="647"/>
        <v>SAT Hard</v>
      </c>
      <c r="BA302" s="43">
        <f t="shared" ref="BA302:BW302" si="835">BA150*BA$2</f>
        <v>0</v>
      </c>
      <c r="BB302" s="43">
        <f t="shared" si="835"/>
        <v>0</v>
      </c>
      <c r="BC302" s="43">
        <f t="shared" si="835"/>
        <v>0</v>
      </c>
      <c r="BD302" s="43">
        <f t="shared" si="835"/>
        <v>0</v>
      </c>
      <c r="BE302" s="43">
        <f t="shared" si="835"/>
        <v>0</v>
      </c>
      <c r="BF302" s="43">
        <f t="shared" si="835"/>
        <v>0</v>
      </c>
      <c r="BG302" s="43">
        <f t="shared" si="835"/>
        <v>0</v>
      </c>
      <c r="BH302" s="43">
        <f t="shared" si="835"/>
        <v>0</v>
      </c>
      <c r="BI302" s="43">
        <f t="shared" si="835"/>
        <v>0</v>
      </c>
      <c r="BJ302" s="43">
        <f t="shared" si="835"/>
        <v>0</v>
      </c>
      <c r="BK302" s="43">
        <f t="shared" si="835"/>
        <v>0</v>
      </c>
      <c r="BL302" s="43">
        <f t="shared" si="835"/>
        <v>0</v>
      </c>
      <c r="BM302" s="43">
        <f t="shared" si="835"/>
        <v>0</v>
      </c>
      <c r="BN302" s="43">
        <f t="shared" si="835"/>
        <v>0</v>
      </c>
      <c r="BO302" s="43">
        <f t="shared" si="835"/>
        <v>0</v>
      </c>
      <c r="BP302" s="43">
        <f t="shared" si="835"/>
        <v>0</v>
      </c>
      <c r="BQ302" s="43">
        <f t="shared" si="835"/>
        <v>0</v>
      </c>
      <c r="BR302" s="43">
        <f t="shared" si="835"/>
        <v>0</v>
      </c>
      <c r="BS302" s="43">
        <f t="shared" si="835"/>
        <v>0</v>
      </c>
      <c r="BT302" s="43">
        <f t="shared" si="835"/>
        <v>0</v>
      </c>
      <c r="BU302" s="43">
        <f t="shared" si="835"/>
        <v>0</v>
      </c>
      <c r="BV302" s="43">
        <f t="shared" si="835"/>
        <v>0</v>
      </c>
      <c r="BW302" s="43">
        <f t="shared" si="835"/>
        <v>0</v>
      </c>
      <c r="BY302" t="str">
        <f t="shared" si="649"/>
        <v>SAT Hard</v>
      </c>
      <c r="BZ302" s="43">
        <f t="shared" ref="BZ302:CV302" si="836">BZ150*BZ$2</f>
        <v>0</v>
      </c>
      <c r="CA302" s="43">
        <f t="shared" si="836"/>
        <v>0</v>
      </c>
      <c r="CB302" s="43">
        <f t="shared" si="836"/>
        <v>0</v>
      </c>
      <c r="CC302" s="43">
        <f t="shared" si="836"/>
        <v>0</v>
      </c>
      <c r="CD302" s="43">
        <f t="shared" si="836"/>
        <v>0</v>
      </c>
      <c r="CE302" s="43">
        <f t="shared" si="836"/>
        <v>0</v>
      </c>
      <c r="CF302" s="43">
        <f t="shared" si="836"/>
        <v>0</v>
      </c>
      <c r="CG302" s="43">
        <f t="shared" si="836"/>
        <v>0</v>
      </c>
      <c r="CH302" s="43">
        <f t="shared" si="836"/>
        <v>0</v>
      </c>
      <c r="CI302" s="43">
        <f t="shared" si="836"/>
        <v>0</v>
      </c>
      <c r="CJ302" s="43">
        <f t="shared" si="836"/>
        <v>0</v>
      </c>
      <c r="CK302" s="43">
        <f t="shared" si="836"/>
        <v>0</v>
      </c>
      <c r="CL302" s="43">
        <f t="shared" si="836"/>
        <v>0</v>
      </c>
      <c r="CM302" s="43">
        <f t="shared" si="836"/>
        <v>0</v>
      </c>
      <c r="CN302" s="43">
        <f t="shared" si="836"/>
        <v>0</v>
      </c>
      <c r="CO302" s="43">
        <f t="shared" si="836"/>
        <v>0</v>
      </c>
      <c r="CP302" s="43">
        <f t="shared" si="836"/>
        <v>0</v>
      </c>
      <c r="CQ302" s="43">
        <f t="shared" si="836"/>
        <v>0</v>
      </c>
      <c r="CR302" s="43">
        <f t="shared" si="836"/>
        <v>0</v>
      </c>
      <c r="CS302" s="43">
        <f t="shared" si="836"/>
        <v>0</v>
      </c>
      <c r="CT302" s="43">
        <f t="shared" si="836"/>
        <v>0</v>
      </c>
      <c r="CU302" s="43">
        <f t="shared" si="836"/>
        <v>0</v>
      </c>
      <c r="CV302" s="43">
        <f t="shared" si="836"/>
        <v>0</v>
      </c>
      <c r="CX302" t="str">
        <f t="shared" si="651"/>
        <v>SAT Hard</v>
      </c>
      <c r="CY302" s="43">
        <f t="shared" ref="CY302:DU302" si="837">CY150*CY$2</f>
        <v>0</v>
      </c>
      <c r="CZ302" s="43">
        <f t="shared" si="837"/>
        <v>0</v>
      </c>
      <c r="DA302" s="43">
        <f t="shared" si="837"/>
        <v>0</v>
      </c>
      <c r="DB302" s="43">
        <f t="shared" si="837"/>
        <v>0</v>
      </c>
      <c r="DC302" s="43">
        <f t="shared" si="837"/>
        <v>0</v>
      </c>
      <c r="DD302" s="43">
        <f t="shared" si="837"/>
        <v>0</v>
      </c>
      <c r="DE302" s="43">
        <f t="shared" si="837"/>
        <v>0</v>
      </c>
      <c r="DF302" s="43">
        <f t="shared" si="837"/>
        <v>0</v>
      </c>
      <c r="DG302" s="43">
        <f t="shared" si="837"/>
        <v>0</v>
      </c>
      <c r="DH302" s="43">
        <f t="shared" si="837"/>
        <v>0</v>
      </c>
      <c r="DI302" s="43">
        <f t="shared" si="837"/>
        <v>0</v>
      </c>
      <c r="DJ302" s="43">
        <f t="shared" si="837"/>
        <v>0</v>
      </c>
      <c r="DK302" s="43">
        <f t="shared" si="837"/>
        <v>0</v>
      </c>
      <c r="DL302" s="43">
        <f t="shared" si="837"/>
        <v>0</v>
      </c>
      <c r="DM302" s="43">
        <f t="shared" si="837"/>
        <v>0</v>
      </c>
      <c r="DN302" s="43">
        <f t="shared" si="837"/>
        <v>0</v>
      </c>
      <c r="DO302" s="43">
        <f t="shared" si="837"/>
        <v>0</v>
      </c>
      <c r="DP302" s="43">
        <f t="shared" si="837"/>
        <v>0</v>
      </c>
      <c r="DQ302" s="43">
        <f t="shared" si="837"/>
        <v>0</v>
      </c>
      <c r="DR302" s="43">
        <f t="shared" si="837"/>
        <v>0</v>
      </c>
      <c r="DS302" s="43">
        <f t="shared" si="837"/>
        <v>0</v>
      </c>
      <c r="DT302" s="43">
        <f t="shared" si="837"/>
        <v>0</v>
      </c>
      <c r="DU302" s="43">
        <f t="shared" si="837"/>
        <v>0</v>
      </c>
    </row>
    <row r="303" spans="52:125" x14ac:dyDescent="0.45">
      <c r="AZ303" t="str">
        <f t="shared" si="647"/>
        <v>PSAT First 10</v>
      </c>
      <c r="BA303" s="43">
        <f t="shared" ref="BA303:BW303" si="838">BA151*BA$2</f>
        <v>10</v>
      </c>
      <c r="BB303" s="43">
        <f t="shared" si="838"/>
        <v>0</v>
      </c>
      <c r="BC303" s="43">
        <f t="shared" si="838"/>
        <v>0</v>
      </c>
      <c r="BD303" s="43">
        <f t="shared" si="838"/>
        <v>0</v>
      </c>
      <c r="BE303" s="43">
        <f t="shared" si="838"/>
        <v>0</v>
      </c>
      <c r="BF303" s="43">
        <f t="shared" si="838"/>
        <v>0</v>
      </c>
      <c r="BG303" s="43">
        <f t="shared" si="838"/>
        <v>0</v>
      </c>
      <c r="BH303" s="43">
        <f t="shared" si="838"/>
        <v>0</v>
      </c>
      <c r="BI303" s="43">
        <f t="shared" si="838"/>
        <v>0</v>
      </c>
      <c r="BJ303" s="43">
        <f t="shared" si="838"/>
        <v>0</v>
      </c>
      <c r="BK303" s="43">
        <f t="shared" si="838"/>
        <v>0</v>
      </c>
      <c r="BL303" s="43">
        <f t="shared" si="838"/>
        <v>0</v>
      </c>
      <c r="BM303" s="43">
        <f t="shared" si="838"/>
        <v>0</v>
      </c>
      <c r="BN303" s="43">
        <f t="shared" si="838"/>
        <v>0</v>
      </c>
      <c r="BO303" s="43">
        <f t="shared" si="838"/>
        <v>0</v>
      </c>
      <c r="BP303" s="43">
        <f t="shared" si="838"/>
        <v>0</v>
      </c>
      <c r="BQ303" s="43">
        <f t="shared" si="838"/>
        <v>0</v>
      </c>
      <c r="BR303" s="43">
        <f t="shared" si="838"/>
        <v>0</v>
      </c>
      <c r="BS303" s="43">
        <f t="shared" si="838"/>
        <v>0</v>
      </c>
      <c r="BT303" s="43">
        <f t="shared" si="838"/>
        <v>0</v>
      </c>
      <c r="BU303" s="43">
        <f t="shared" si="838"/>
        <v>0</v>
      </c>
      <c r="BV303" s="43">
        <f t="shared" si="838"/>
        <v>0</v>
      </c>
      <c r="BW303" s="43">
        <f t="shared" si="838"/>
        <v>0</v>
      </c>
      <c r="BY303" t="str">
        <f t="shared" si="649"/>
        <v>PSAT First 10</v>
      </c>
      <c r="BZ303" s="43">
        <f t="shared" ref="BZ303:CV303" si="839">BZ151*BZ$2</f>
        <v>10</v>
      </c>
      <c r="CA303" s="43">
        <f t="shared" si="839"/>
        <v>0</v>
      </c>
      <c r="CB303" s="43">
        <f t="shared" si="839"/>
        <v>0</v>
      </c>
      <c r="CC303" s="43">
        <f t="shared" si="839"/>
        <v>0</v>
      </c>
      <c r="CD303" s="43">
        <f t="shared" si="839"/>
        <v>0</v>
      </c>
      <c r="CE303" s="43">
        <f t="shared" si="839"/>
        <v>0</v>
      </c>
      <c r="CF303" s="43">
        <f t="shared" si="839"/>
        <v>0</v>
      </c>
      <c r="CG303" s="43">
        <f t="shared" si="839"/>
        <v>0</v>
      </c>
      <c r="CH303" s="43">
        <f t="shared" si="839"/>
        <v>0</v>
      </c>
      <c r="CI303" s="43">
        <f t="shared" si="839"/>
        <v>0</v>
      </c>
      <c r="CJ303" s="43">
        <f t="shared" si="839"/>
        <v>0</v>
      </c>
      <c r="CK303" s="43">
        <f t="shared" si="839"/>
        <v>0</v>
      </c>
      <c r="CL303" s="43">
        <f t="shared" si="839"/>
        <v>0</v>
      </c>
      <c r="CM303" s="43">
        <f t="shared" si="839"/>
        <v>0</v>
      </c>
      <c r="CN303" s="43">
        <f t="shared" si="839"/>
        <v>0</v>
      </c>
      <c r="CO303" s="43">
        <f t="shared" si="839"/>
        <v>0</v>
      </c>
      <c r="CP303" s="43">
        <f t="shared" si="839"/>
        <v>0</v>
      </c>
      <c r="CQ303" s="43">
        <f t="shared" si="839"/>
        <v>0</v>
      </c>
      <c r="CR303" s="43">
        <f t="shared" si="839"/>
        <v>0</v>
      </c>
      <c r="CS303" s="43">
        <f t="shared" si="839"/>
        <v>0</v>
      </c>
      <c r="CT303" s="43">
        <f t="shared" si="839"/>
        <v>0</v>
      </c>
      <c r="CU303" s="43">
        <f t="shared" si="839"/>
        <v>0</v>
      </c>
      <c r="CV303" s="43">
        <f t="shared" si="839"/>
        <v>0</v>
      </c>
      <c r="CX303" t="str">
        <f t="shared" si="651"/>
        <v>PSAT First 10</v>
      </c>
      <c r="CY303" s="43">
        <f t="shared" ref="CY303:DU303" si="840">CY151*CY$2</f>
        <v>20</v>
      </c>
      <c r="CZ303" s="43">
        <f t="shared" si="840"/>
        <v>0</v>
      </c>
      <c r="DA303" s="43">
        <f t="shared" si="840"/>
        <v>0</v>
      </c>
      <c r="DB303" s="43">
        <f t="shared" si="840"/>
        <v>0</v>
      </c>
      <c r="DC303" s="43">
        <f t="shared" si="840"/>
        <v>0</v>
      </c>
      <c r="DD303" s="43">
        <f t="shared" si="840"/>
        <v>0</v>
      </c>
      <c r="DE303" s="43">
        <f t="shared" si="840"/>
        <v>0</v>
      </c>
      <c r="DF303" s="43">
        <f t="shared" si="840"/>
        <v>0</v>
      </c>
      <c r="DG303" s="43">
        <f t="shared" si="840"/>
        <v>0</v>
      </c>
      <c r="DH303" s="43">
        <f t="shared" si="840"/>
        <v>0</v>
      </c>
      <c r="DI303" s="43">
        <f t="shared" si="840"/>
        <v>0</v>
      </c>
      <c r="DJ303" s="43">
        <f t="shared" si="840"/>
        <v>0</v>
      </c>
      <c r="DK303" s="43">
        <f t="shared" si="840"/>
        <v>0</v>
      </c>
      <c r="DL303" s="43">
        <f t="shared" si="840"/>
        <v>0</v>
      </c>
      <c r="DM303" s="43">
        <f t="shared" si="840"/>
        <v>0</v>
      </c>
      <c r="DN303" s="43">
        <f t="shared" si="840"/>
        <v>0</v>
      </c>
      <c r="DO303" s="43">
        <f t="shared" si="840"/>
        <v>0</v>
      </c>
      <c r="DP303" s="43">
        <f t="shared" si="840"/>
        <v>0</v>
      </c>
      <c r="DQ303" s="43">
        <f t="shared" si="840"/>
        <v>0</v>
      </c>
      <c r="DR303" s="43">
        <f t="shared" si="840"/>
        <v>0</v>
      </c>
      <c r="DS303" s="43">
        <f t="shared" si="840"/>
        <v>0</v>
      </c>
      <c r="DT303" s="43">
        <f t="shared" si="840"/>
        <v>0</v>
      </c>
      <c r="DU303" s="43">
        <f t="shared" si="840"/>
        <v>0</v>
      </c>
    </row>
    <row r="304" spans="52:125" x14ac:dyDescent="0.45">
      <c r="AZ304" t="str">
        <f t="shared" si="647"/>
        <v>PSAT Last 10</v>
      </c>
      <c r="BA304" s="43">
        <f t="shared" ref="BA304:BW304" si="841">BA152*BA$2</f>
        <v>10</v>
      </c>
      <c r="BB304" s="43">
        <f t="shared" si="841"/>
        <v>0</v>
      </c>
      <c r="BC304" s="43">
        <f t="shared" si="841"/>
        <v>0</v>
      </c>
      <c r="BD304" s="43">
        <f t="shared" si="841"/>
        <v>0</v>
      </c>
      <c r="BE304" s="43">
        <f t="shared" si="841"/>
        <v>0</v>
      </c>
      <c r="BF304" s="43">
        <f t="shared" si="841"/>
        <v>0</v>
      </c>
      <c r="BG304" s="43">
        <f t="shared" si="841"/>
        <v>0</v>
      </c>
      <c r="BH304" s="43">
        <f t="shared" si="841"/>
        <v>0</v>
      </c>
      <c r="BI304" s="43">
        <f t="shared" si="841"/>
        <v>0</v>
      </c>
      <c r="BJ304" s="43">
        <f t="shared" si="841"/>
        <v>0</v>
      </c>
      <c r="BK304" s="43">
        <f t="shared" si="841"/>
        <v>0</v>
      </c>
      <c r="BL304" s="43">
        <f t="shared" si="841"/>
        <v>0</v>
      </c>
      <c r="BM304" s="43">
        <f t="shared" si="841"/>
        <v>0</v>
      </c>
      <c r="BN304" s="43">
        <f t="shared" si="841"/>
        <v>0</v>
      </c>
      <c r="BO304" s="43">
        <f t="shared" si="841"/>
        <v>0</v>
      </c>
      <c r="BP304" s="43">
        <f t="shared" si="841"/>
        <v>0</v>
      </c>
      <c r="BQ304" s="43">
        <f t="shared" si="841"/>
        <v>0</v>
      </c>
      <c r="BR304" s="43">
        <f t="shared" si="841"/>
        <v>0</v>
      </c>
      <c r="BS304" s="43">
        <f t="shared" si="841"/>
        <v>0</v>
      </c>
      <c r="BT304" s="43">
        <f t="shared" si="841"/>
        <v>0</v>
      </c>
      <c r="BU304" s="43">
        <f t="shared" si="841"/>
        <v>0</v>
      </c>
      <c r="BV304" s="43">
        <f t="shared" si="841"/>
        <v>0</v>
      </c>
      <c r="BW304" s="43">
        <f t="shared" si="841"/>
        <v>0</v>
      </c>
      <c r="BY304" t="str">
        <f t="shared" si="649"/>
        <v>PSAT Last 10</v>
      </c>
      <c r="BZ304" s="43">
        <f t="shared" ref="BZ304:CV304" si="842">BZ152*BZ$2</f>
        <v>10</v>
      </c>
      <c r="CA304" s="43">
        <f t="shared" si="842"/>
        <v>0</v>
      </c>
      <c r="CB304" s="43">
        <f t="shared" si="842"/>
        <v>0</v>
      </c>
      <c r="CC304" s="43">
        <f t="shared" si="842"/>
        <v>0</v>
      </c>
      <c r="CD304" s="43">
        <f t="shared" si="842"/>
        <v>0</v>
      </c>
      <c r="CE304" s="43">
        <f t="shared" si="842"/>
        <v>0</v>
      </c>
      <c r="CF304" s="43">
        <f t="shared" si="842"/>
        <v>0</v>
      </c>
      <c r="CG304" s="43">
        <f t="shared" si="842"/>
        <v>0</v>
      </c>
      <c r="CH304" s="43">
        <f t="shared" si="842"/>
        <v>0</v>
      </c>
      <c r="CI304" s="43">
        <f t="shared" si="842"/>
        <v>0</v>
      </c>
      <c r="CJ304" s="43">
        <f t="shared" si="842"/>
        <v>0</v>
      </c>
      <c r="CK304" s="43">
        <f t="shared" si="842"/>
        <v>0</v>
      </c>
      <c r="CL304" s="43">
        <f t="shared" si="842"/>
        <v>0</v>
      </c>
      <c r="CM304" s="43">
        <f t="shared" si="842"/>
        <v>0</v>
      </c>
      <c r="CN304" s="43">
        <f t="shared" si="842"/>
        <v>0</v>
      </c>
      <c r="CO304" s="43">
        <f t="shared" si="842"/>
        <v>0</v>
      </c>
      <c r="CP304" s="43">
        <f t="shared" si="842"/>
        <v>0</v>
      </c>
      <c r="CQ304" s="43">
        <f t="shared" si="842"/>
        <v>0</v>
      </c>
      <c r="CR304" s="43">
        <f t="shared" si="842"/>
        <v>0</v>
      </c>
      <c r="CS304" s="43">
        <f t="shared" si="842"/>
        <v>0</v>
      </c>
      <c r="CT304" s="43">
        <f t="shared" si="842"/>
        <v>0</v>
      </c>
      <c r="CU304" s="43">
        <f t="shared" si="842"/>
        <v>0</v>
      </c>
      <c r="CV304" s="43">
        <f t="shared" si="842"/>
        <v>0</v>
      </c>
      <c r="CX304" t="str">
        <f t="shared" si="651"/>
        <v>PSAT Last 10</v>
      </c>
      <c r="CY304" s="43">
        <f t="shared" ref="CY304:DU304" si="843">CY152*CY$2</f>
        <v>20</v>
      </c>
      <c r="CZ304" s="43">
        <f t="shared" si="843"/>
        <v>0</v>
      </c>
      <c r="DA304" s="43">
        <f t="shared" si="843"/>
        <v>0</v>
      </c>
      <c r="DB304" s="43">
        <f t="shared" si="843"/>
        <v>0</v>
      </c>
      <c r="DC304" s="43">
        <f t="shared" si="843"/>
        <v>0</v>
      </c>
      <c r="DD304" s="43">
        <f t="shared" si="843"/>
        <v>0</v>
      </c>
      <c r="DE304" s="43">
        <f t="shared" si="843"/>
        <v>0</v>
      </c>
      <c r="DF304" s="43">
        <f t="shared" si="843"/>
        <v>0</v>
      </c>
      <c r="DG304" s="43">
        <f t="shared" si="843"/>
        <v>0</v>
      </c>
      <c r="DH304" s="43">
        <f t="shared" si="843"/>
        <v>0</v>
      </c>
      <c r="DI304" s="43">
        <f t="shared" si="843"/>
        <v>0</v>
      </c>
      <c r="DJ304" s="43">
        <f t="shared" si="843"/>
        <v>0</v>
      </c>
      <c r="DK304" s="43">
        <f t="shared" si="843"/>
        <v>0</v>
      </c>
      <c r="DL304" s="43">
        <f t="shared" si="843"/>
        <v>0</v>
      </c>
      <c r="DM304" s="43">
        <f t="shared" si="843"/>
        <v>0</v>
      </c>
      <c r="DN304" s="43">
        <f t="shared" si="843"/>
        <v>0</v>
      </c>
      <c r="DO304" s="43">
        <f t="shared" si="843"/>
        <v>0</v>
      </c>
      <c r="DP304" s="43">
        <f t="shared" si="843"/>
        <v>0</v>
      </c>
      <c r="DQ304" s="43">
        <f t="shared" si="843"/>
        <v>0</v>
      </c>
      <c r="DR304" s="43">
        <f t="shared" si="843"/>
        <v>0</v>
      </c>
      <c r="DS304" s="43">
        <f t="shared" si="843"/>
        <v>0</v>
      </c>
      <c r="DT304" s="43">
        <f t="shared" si="843"/>
        <v>0</v>
      </c>
      <c r="DU304" s="43">
        <f t="shared" si="843"/>
        <v>0</v>
      </c>
    </row>
    <row r="305" spans="52:125" x14ac:dyDescent="0.45">
      <c r="AZ305" t="str">
        <f t="shared" ref="AZ305:AZ314" si="844">AZ77</f>
        <v>PSAT Rest</v>
      </c>
      <c r="BA305" s="43">
        <f t="shared" ref="BA305:BW305" si="845">BA153*BA$2</f>
        <v>0</v>
      </c>
      <c r="BB305" s="43">
        <f t="shared" si="845"/>
        <v>0</v>
      </c>
      <c r="BC305" s="43">
        <f t="shared" si="845"/>
        <v>0</v>
      </c>
      <c r="BD305" s="43">
        <f t="shared" si="845"/>
        <v>0</v>
      </c>
      <c r="BE305" s="43">
        <f t="shared" si="845"/>
        <v>0</v>
      </c>
      <c r="BF305" s="43">
        <f t="shared" si="845"/>
        <v>0</v>
      </c>
      <c r="BG305" s="43">
        <f t="shared" si="845"/>
        <v>0</v>
      </c>
      <c r="BH305" s="43">
        <f t="shared" si="845"/>
        <v>0</v>
      </c>
      <c r="BI305" s="43">
        <f t="shared" si="845"/>
        <v>0</v>
      </c>
      <c r="BJ305" s="43">
        <f t="shared" si="845"/>
        <v>0</v>
      </c>
      <c r="BK305" s="43">
        <f t="shared" si="845"/>
        <v>0</v>
      </c>
      <c r="BL305" s="43">
        <f t="shared" si="845"/>
        <v>0</v>
      </c>
      <c r="BM305" s="43">
        <f t="shared" si="845"/>
        <v>0</v>
      </c>
      <c r="BN305" s="43">
        <f t="shared" si="845"/>
        <v>0</v>
      </c>
      <c r="BO305" s="43">
        <f t="shared" si="845"/>
        <v>0</v>
      </c>
      <c r="BP305" s="43">
        <f t="shared" si="845"/>
        <v>0</v>
      </c>
      <c r="BQ305" s="43">
        <f t="shared" si="845"/>
        <v>0</v>
      </c>
      <c r="BR305" s="43">
        <f t="shared" si="845"/>
        <v>0</v>
      </c>
      <c r="BS305" s="43">
        <f t="shared" si="845"/>
        <v>0</v>
      </c>
      <c r="BT305" s="43">
        <f t="shared" si="845"/>
        <v>0</v>
      </c>
      <c r="BU305" s="43">
        <f t="shared" si="845"/>
        <v>0</v>
      </c>
      <c r="BV305" s="43">
        <f t="shared" si="845"/>
        <v>0</v>
      </c>
      <c r="BW305" s="43">
        <f t="shared" si="845"/>
        <v>0</v>
      </c>
      <c r="BY305" t="str">
        <f t="shared" ref="BY305:BY314" si="846">BY77</f>
        <v>PSAT Rest</v>
      </c>
      <c r="BZ305" s="43">
        <f t="shared" ref="BZ305:CV305" si="847">BZ153*BZ$2</f>
        <v>11</v>
      </c>
      <c r="CA305" s="43">
        <f t="shared" si="847"/>
        <v>0</v>
      </c>
      <c r="CB305" s="43">
        <f t="shared" si="847"/>
        <v>0</v>
      </c>
      <c r="CC305" s="43">
        <f t="shared" si="847"/>
        <v>0</v>
      </c>
      <c r="CD305" s="43">
        <f t="shared" si="847"/>
        <v>0</v>
      </c>
      <c r="CE305" s="43">
        <f t="shared" si="847"/>
        <v>0</v>
      </c>
      <c r="CF305" s="43">
        <f t="shared" si="847"/>
        <v>0</v>
      </c>
      <c r="CG305" s="43">
        <f t="shared" si="847"/>
        <v>0</v>
      </c>
      <c r="CH305" s="43">
        <f t="shared" si="847"/>
        <v>0</v>
      </c>
      <c r="CI305" s="43">
        <f t="shared" si="847"/>
        <v>0</v>
      </c>
      <c r="CJ305" s="43">
        <f t="shared" si="847"/>
        <v>0</v>
      </c>
      <c r="CK305" s="43">
        <f t="shared" si="847"/>
        <v>0</v>
      </c>
      <c r="CL305" s="43">
        <f t="shared" si="847"/>
        <v>0</v>
      </c>
      <c r="CM305" s="43">
        <f t="shared" si="847"/>
        <v>0</v>
      </c>
      <c r="CN305" s="43">
        <f t="shared" si="847"/>
        <v>0</v>
      </c>
      <c r="CO305" s="43">
        <f t="shared" si="847"/>
        <v>0</v>
      </c>
      <c r="CP305" s="43">
        <f t="shared" si="847"/>
        <v>0</v>
      </c>
      <c r="CQ305" s="43">
        <f t="shared" si="847"/>
        <v>0</v>
      </c>
      <c r="CR305" s="43">
        <f t="shared" si="847"/>
        <v>0</v>
      </c>
      <c r="CS305" s="43">
        <f t="shared" si="847"/>
        <v>0</v>
      </c>
      <c r="CT305" s="43">
        <f t="shared" si="847"/>
        <v>0</v>
      </c>
      <c r="CU305" s="43">
        <f t="shared" si="847"/>
        <v>0</v>
      </c>
      <c r="CV305" s="43">
        <f t="shared" si="847"/>
        <v>0</v>
      </c>
      <c r="CX305" t="str">
        <f t="shared" ref="CX305:CX314" si="848">CX77</f>
        <v>PSAT Rest</v>
      </c>
      <c r="CY305" s="43">
        <f t="shared" ref="CY305:DU305" si="849">CY153*CY$2</f>
        <v>11</v>
      </c>
      <c r="CZ305" s="43">
        <f t="shared" si="849"/>
        <v>0</v>
      </c>
      <c r="DA305" s="43">
        <f t="shared" si="849"/>
        <v>0</v>
      </c>
      <c r="DB305" s="43">
        <f t="shared" si="849"/>
        <v>0</v>
      </c>
      <c r="DC305" s="43">
        <f t="shared" si="849"/>
        <v>0</v>
      </c>
      <c r="DD305" s="43">
        <f t="shared" si="849"/>
        <v>0</v>
      </c>
      <c r="DE305" s="43">
        <f t="shared" si="849"/>
        <v>0</v>
      </c>
      <c r="DF305" s="43">
        <f t="shared" si="849"/>
        <v>0</v>
      </c>
      <c r="DG305" s="43">
        <f t="shared" si="849"/>
        <v>0</v>
      </c>
      <c r="DH305" s="43">
        <f t="shared" si="849"/>
        <v>0</v>
      </c>
      <c r="DI305" s="43">
        <f t="shared" si="849"/>
        <v>0</v>
      </c>
      <c r="DJ305" s="43">
        <f t="shared" si="849"/>
        <v>0</v>
      </c>
      <c r="DK305" s="43">
        <f t="shared" si="849"/>
        <v>0</v>
      </c>
      <c r="DL305" s="43">
        <f t="shared" si="849"/>
        <v>0</v>
      </c>
      <c r="DM305" s="43">
        <f t="shared" si="849"/>
        <v>0</v>
      </c>
      <c r="DN305" s="43">
        <f t="shared" si="849"/>
        <v>0</v>
      </c>
      <c r="DO305" s="43">
        <f t="shared" si="849"/>
        <v>0</v>
      </c>
      <c r="DP305" s="43">
        <f t="shared" si="849"/>
        <v>0</v>
      </c>
      <c r="DQ305" s="43">
        <f t="shared" si="849"/>
        <v>0</v>
      </c>
      <c r="DR305" s="43">
        <f t="shared" si="849"/>
        <v>0</v>
      </c>
      <c r="DS305" s="43">
        <f t="shared" si="849"/>
        <v>0</v>
      </c>
      <c r="DT305" s="43">
        <f t="shared" si="849"/>
        <v>0</v>
      </c>
      <c r="DU305" s="43">
        <f t="shared" si="849"/>
        <v>0</v>
      </c>
    </row>
    <row r="306" spans="52:125" x14ac:dyDescent="0.45">
      <c r="AZ306" t="str">
        <f t="shared" si="844"/>
        <v>PSAT Easy</v>
      </c>
      <c r="BA306" s="43">
        <f t="shared" ref="BA306:BW306" si="850">BA154*BA$2</f>
        <v>7</v>
      </c>
      <c r="BB306" s="43">
        <f t="shared" si="850"/>
        <v>0</v>
      </c>
      <c r="BC306" s="43">
        <f t="shared" si="850"/>
        <v>0</v>
      </c>
      <c r="BD306" s="43">
        <f t="shared" si="850"/>
        <v>0</v>
      </c>
      <c r="BE306" s="43">
        <f t="shared" si="850"/>
        <v>0</v>
      </c>
      <c r="BF306" s="43">
        <f t="shared" si="850"/>
        <v>0</v>
      </c>
      <c r="BG306" s="43">
        <f t="shared" si="850"/>
        <v>0</v>
      </c>
      <c r="BH306" s="43">
        <f t="shared" si="850"/>
        <v>0</v>
      </c>
      <c r="BI306" s="43">
        <f t="shared" si="850"/>
        <v>0</v>
      </c>
      <c r="BJ306" s="43">
        <f t="shared" si="850"/>
        <v>0</v>
      </c>
      <c r="BK306" s="43">
        <f t="shared" si="850"/>
        <v>0</v>
      </c>
      <c r="BL306" s="43">
        <f t="shared" si="850"/>
        <v>0</v>
      </c>
      <c r="BM306" s="43">
        <f t="shared" si="850"/>
        <v>0</v>
      </c>
      <c r="BN306" s="43">
        <f t="shared" si="850"/>
        <v>0</v>
      </c>
      <c r="BO306" s="43">
        <f t="shared" si="850"/>
        <v>0</v>
      </c>
      <c r="BP306" s="43">
        <f t="shared" si="850"/>
        <v>0</v>
      </c>
      <c r="BQ306" s="43">
        <f t="shared" si="850"/>
        <v>0</v>
      </c>
      <c r="BR306" s="43">
        <f t="shared" si="850"/>
        <v>0</v>
      </c>
      <c r="BS306" s="43">
        <f t="shared" si="850"/>
        <v>0</v>
      </c>
      <c r="BT306" s="43">
        <f t="shared" si="850"/>
        <v>0</v>
      </c>
      <c r="BU306" s="43">
        <f t="shared" si="850"/>
        <v>0</v>
      </c>
      <c r="BV306" s="43">
        <f t="shared" si="850"/>
        <v>0</v>
      </c>
      <c r="BW306" s="43">
        <f t="shared" si="850"/>
        <v>0</v>
      </c>
      <c r="BY306" t="str">
        <f t="shared" si="846"/>
        <v>PSAT Easy</v>
      </c>
      <c r="BZ306" s="43">
        <f t="shared" ref="BZ306:CV306" si="851">BZ154*BZ$2</f>
        <v>11</v>
      </c>
      <c r="CA306" s="43">
        <f t="shared" si="851"/>
        <v>0</v>
      </c>
      <c r="CB306" s="43">
        <f t="shared" si="851"/>
        <v>0</v>
      </c>
      <c r="CC306" s="43">
        <f t="shared" si="851"/>
        <v>0</v>
      </c>
      <c r="CD306" s="43">
        <f t="shared" si="851"/>
        <v>0</v>
      </c>
      <c r="CE306" s="43">
        <f t="shared" si="851"/>
        <v>0</v>
      </c>
      <c r="CF306" s="43">
        <f t="shared" si="851"/>
        <v>0</v>
      </c>
      <c r="CG306" s="43">
        <f t="shared" si="851"/>
        <v>0</v>
      </c>
      <c r="CH306" s="43">
        <f t="shared" si="851"/>
        <v>0</v>
      </c>
      <c r="CI306" s="43">
        <f t="shared" si="851"/>
        <v>0</v>
      </c>
      <c r="CJ306" s="43">
        <f t="shared" si="851"/>
        <v>0</v>
      </c>
      <c r="CK306" s="43">
        <f t="shared" si="851"/>
        <v>0</v>
      </c>
      <c r="CL306" s="43">
        <f t="shared" si="851"/>
        <v>0</v>
      </c>
      <c r="CM306" s="43">
        <f t="shared" si="851"/>
        <v>0</v>
      </c>
      <c r="CN306" s="43">
        <f t="shared" si="851"/>
        <v>0</v>
      </c>
      <c r="CO306" s="43">
        <f t="shared" si="851"/>
        <v>0</v>
      </c>
      <c r="CP306" s="43">
        <f t="shared" si="851"/>
        <v>0</v>
      </c>
      <c r="CQ306" s="43">
        <f t="shared" si="851"/>
        <v>0</v>
      </c>
      <c r="CR306" s="43">
        <f t="shared" si="851"/>
        <v>0</v>
      </c>
      <c r="CS306" s="43">
        <f t="shared" si="851"/>
        <v>0</v>
      </c>
      <c r="CT306" s="43">
        <f t="shared" si="851"/>
        <v>0</v>
      </c>
      <c r="CU306" s="43">
        <f t="shared" si="851"/>
        <v>0</v>
      </c>
      <c r="CV306" s="43">
        <f t="shared" si="851"/>
        <v>0</v>
      </c>
      <c r="CX306" t="str">
        <f t="shared" si="848"/>
        <v>PSAT Easy</v>
      </c>
      <c r="CY306" s="43">
        <f t="shared" ref="CY306:DU306" si="852">CY154*CY$2</f>
        <v>18</v>
      </c>
      <c r="CZ306" s="43">
        <f t="shared" si="852"/>
        <v>0</v>
      </c>
      <c r="DA306" s="43">
        <f t="shared" si="852"/>
        <v>0</v>
      </c>
      <c r="DB306" s="43">
        <f t="shared" si="852"/>
        <v>0</v>
      </c>
      <c r="DC306" s="43">
        <f t="shared" si="852"/>
        <v>0</v>
      </c>
      <c r="DD306" s="43">
        <f t="shared" si="852"/>
        <v>0</v>
      </c>
      <c r="DE306" s="43">
        <f t="shared" si="852"/>
        <v>0</v>
      </c>
      <c r="DF306" s="43">
        <f t="shared" si="852"/>
        <v>0</v>
      </c>
      <c r="DG306" s="43">
        <f t="shared" si="852"/>
        <v>0</v>
      </c>
      <c r="DH306" s="43">
        <f t="shared" si="852"/>
        <v>0</v>
      </c>
      <c r="DI306" s="43">
        <f t="shared" si="852"/>
        <v>0</v>
      </c>
      <c r="DJ306" s="43">
        <f t="shared" si="852"/>
        <v>0</v>
      </c>
      <c r="DK306" s="43">
        <f t="shared" si="852"/>
        <v>0</v>
      </c>
      <c r="DL306" s="43">
        <f t="shared" si="852"/>
        <v>0</v>
      </c>
      <c r="DM306" s="43">
        <f t="shared" si="852"/>
        <v>0</v>
      </c>
      <c r="DN306" s="43">
        <f t="shared" si="852"/>
        <v>0</v>
      </c>
      <c r="DO306" s="43">
        <f t="shared" si="852"/>
        <v>0</v>
      </c>
      <c r="DP306" s="43">
        <f t="shared" si="852"/>
        <v>0</v>
      </c>
      <c r="DQ306" s="43">
        <f t="shared" si="852"/>
        <v>0</v>
      </c>
      <c r="DR306" s="43">
        <f t="shared" si="852"/>
        <v>0</v>
      </c>
      <c r="DS306" s="43">
        <f t="shared" si="852"/>
        <v>0</v>
      </c>
      <c r="DT306" s="43">
        <f t="shared" si="852"/>
        <v>0</v>
      </c>
      <c r="DU306" s="43">
        <f t="shared" si="852"/>
        <v>0</v>
      </c>
    </row>
    <row r="307" spans="52:125" x14ac:dyDescent="0.45">
      <c r="AZ307" t="str">
        <f t="shared" si="844"/>
        <v>PSAT Medium</v>
      </c>
      <c r="BA307" s="43">
        <f t="shared" ref="BA307:BW307" si="853">BA155*BA$2</f>
        <v>4</v>
      </c>
      <c r="BB307" s="43">
        <f t="shared" si="853"/>
        <v>0</v>
      </c>
      <c r="BC307" s="43">
        <f t="shared" si="853"/>
        <v>0</v>
      </c>
      <c r="BD307" s="43">
        <f t="shared" si="853"/>
        <v>0</v>
      </c>
      <c r="BE307" s="43">
        <f t="shared" si="853"/>
        <v>0</v>
      </c>
      <c r="BF307" s="43">
        <f t="shared" si="853"/>
        <v>0</v>
      </c>
      <c r="BG307" s="43">
        <f t="shared" si="853"/>
        <v>0</v>
      </c>
      <c r="BH307" s="43">
        <f t="shared" si="853"/>
        <v>0</v>
      </c>
      <c r="BI307" s="43">
        <f t="shared" si="853"/>
        <v>0</v>
      </c>
      <c r="BJ307" s="43">
        <f t="shared" si="853"/>
        <v>0</v>
      </c>
      <c r="BK307" s="43">
        <f t="shared" si="853"/>
        <v>0</v>
      </c>
      <c r="BL307" s="43">
        <f t="shared" si="853"/>
        <v>0</v>
      </c>
      <c r="BM307" s="43">
        <f t="shared" si="853"/>
        <v>0</v>
      </c>
      <c r="BN307" s="43">
        <f t="shared" si="853"/>
        <v>0</v>
      </c>
      <c r="BO307" s="43">
        <f t="shared" si="853"/>
        <v>0</v>
      </c>
      <c r="BP307" s="43">
        <f t="shared" si="853"/>
        <v>0</v>
      </c>
      <c r="BQ307" s="43">
        <f t="shared" si="853"/>
        <v>0</v>
      </c>
      <c r="BR307" s="43">
        <f t="shared" si="853"/>
        <v>0</v>
      </c>
      <c r="BS307" s="43">
        <f t="shared" si="853"/>
        <v>0</v>
      </c>
      <c r="BT307" s="43">
        <f t="shared" si="853"/>
        <v>0</v>
      </c>
      <c r="BU307" s="43">
        <f t="shared" si="853"/>
        <v>0</v>
      </c>
      <c r="BV307" s="43">
        <f t="shared" si="853"/>
        <v>0</v>
      </c>
      <c r="BW307" s="43">
        <f t="shared" si="853"/>
        <v>0</v>
      </c>
      <c r="BY307" t="str">
        <f>BY79</f>
        <v>PSAT Medium</v>
      </c>
      <c r="BZ307" s="43">
        <f t="shared" ref="BZ307:CV307" si="854">BZ155*BZ$2</f>
        <v>9</v>
      </c>
      <c r="CA307" s="43">
        <f t="shared" si="854"/>
        <v>0</v>
      </c>
      <c r="CB307" s="43">
        <f t="shared" si="854"/>
        <v>0</v>
      </c>
      <c r="CC307" s="43">
        <f t="shared" si="854"/>
        <v>0</v>
      </c>
      <c r="CD307" s="43">
        <f t="shared" si="854"/>
        <v>0</v>
      </c>
      <c r="CE307" s="43">
        <f t="shared" si="854"/>
        <v>0</v>
      </c>
      <c r="CF307" s="43">
        <f t="shared" si="854"/>
        <v>0</v>
      </c>
      <c r="CG307" s="43">
        <f t="shared" si="854"/>
        <v>0</v>
      </c>
      <c r="CH307" s="43">
        <f t="shared" si="854"/>
        <v>0</v>
      </c>
      <c r="CI307" s="43">
        <f t="shared" si="854"/>
        <v>0</v>
      </c>
      <c r="CJ307" s="43">
        <f t="shared" si="854"/>
        <v>0</v>
      </c>
      <c r="CK307" s="43">
        <f t="shared" si="854"/>
        <v>0</v>
      </c>
      <c r="CL307" s="43">
        <f t="shared" si="854"/>
        <v>0</v>
      </c>
      <c r="CM307" s="43">
        <f t="shared" si="854"/>
        <v>0</v>
      </c>
      <c r="CN307" s="43">
        <f t="shared" si="854"/>
        <v>0</v>
      </c>
      <c r="CO307" s="43">
        <f t="shared" si="854"/>
        <v>0</v>
      </c>
      <c r="CP307" s="43">
        <f t="shared" si="854"/>
        <v>0</v>
      </c>
      <c r="CQ307" s="43">
        <f t="shared" si="854"/>
        <v>0</v>
      </c>
      <c r="CR307" s="43">
        <f t="shared" si="854"/>
        <v>0</v>
      </c>
      <c r="CS307" s="43">
        <f t="shared" si="854"/>
        <v>0</v>
      </c>
      <c r="CT307" s="43">
        <f t="shared" si="854"/>
        <v>0</v>
      </c>
      <c r="CU307" s="43">
        <f t="shared" si="854"/>
        <v>0</v>
      </c>
      <c r="CV307" s="43">
        <f t="shared" si="854"/>
        <v>0</v>
      </c>
      <c r="CX307" t="str">
        <f t="shared" si="848"/>
        <v>PSAT Medium</v>
      </c>
      <c r="CY307" s="43">
        <f t="shared" ref="CY307:DU307" si="855">CY155*CY$2</f>
        <v>13</v>
      </c>
      <c r="CZ307" s="43">
        <f t="shared" si="855"/>
        <v>0</v>
      </c>
      <c r="DA307" s="43">
        <f t="shared" si="855"/>
        <v>0</v>
      </c>
      <c r="DB307" s="43">
        <f t="shared" si="855"/>
        <v>0</v>
      </c>
      <c r="DC307" s="43">
        <f t="shared" si="855"/>
        <v>0</v>
      </c>
      <c r="DD307" s="43">
        <f t="shared" si="855"/>
        <v>0</v>
      </c>
      <c r="DE307" s="43">
        <f t="shared" si="855"/>
        <v>0</v>
      </c>
      <c r="DF307" s="43">
        <f t="shared" si="855"/>
        <v>0</v>
      </c>
      <c r="DG307" s="43">
        <f t="shared" si="855"/>
        <v>0</v>
      </c>
      <c r="DH307" s="43">
        <f t="shared" si="855"/>
        <v>0</v>
      </c>
      <c r="DI307" s="43">
        <f t="shared" si="855"/>
        <v>0</v>
      </c>
      <c r="DJ307" s="43">
        <f t="shared" si="855"/>
        <v>0</v>
      </c>
      <c r="DK307" s="43">
        <f t="shared" si="855"/>
        <v>0</v>
      </c>
      <c r="DL307" s="43">
        <f t="shared" si="855"/>
        <v>0</v>
      </c>
      <c r="DM307" s="43">
        <f t="shared" si="855"/>
        <v>0</v>
      </c>
      <c r="DN307" s="43">
        <f t="shared" si="855"/>
        <v>0</v>
      </c>
      <c r="DO307" s="43">
        <f t="shared" si="855"/>
        <v>0</v>
      </c>
      <c r="DP307" s="43">
        <f t="shared" si="855"/>
        <v>0</v>
      </c>
      <c r="DQ307" s="43">
        <f t="shared" si="855"/>
        <v>0</v>
      </c>
      <c r="DR307" s="43">
        <f t="shared" si="855"/>
        <v>0</v>
      </c>
      <c r="DS307" s="43">
        <f t="shared" si="855"/>
        <v>0</v>
      </c>
      <c r="DT307" s="43">
        <f t="shared" si="855"/>
        <v>0</v>
      </c>
      <c r="DU307" s="43">
        <f t="shared" si="855"/>
        <v>0</v>
      </c>
    </row>
    <row r="308" spans="52:125" x14ac:dyDescent="0.45">
      <c r="AZ308" t="str">
        <f t="shared" si="844"/>
        <v>PSAT Hard</v>
      </c>
      <c r="BA308" s="43">
        <f t="shared" ref="BA308:BW308" si="856">BA156*BA$2</f>
        <v>6</v>
      </c>
      <c r="BB308" s="43">
        <f t="shared" si="856"/>
        <v>0</v>
      </c>
      <c r="BC308" s="43">
        <f t="shared" si="856"/>
        <v>0</v>
      </c>
      <c r="BD308" s="43">
        <f t="shared" si="856"/>
        <v>0</v>
      </c>
      <c r="BE308" s="43">
        <f t="shared" si="856"/>
        <v>0</v>
      </c>
      <c r="BF308" s="43">
        <f t="shared" si="856"/>
        <v>0</v>
      </c>
      <c r="BG308" s="43">
        <f t="shared" si="856"/>
        <v>0</v>
      </c>
      <c r="BH308" s="43">
        <f t="shared" si="856"/>
        <v>0</v>
      </c>
      <c r="BI308" s="43">
        <f t="shared" si="856"/>
        <v>0</v>
      </c>
      <c r="BJ308" s="43">
        <f t="shared" si="856"/>
        <v>0</v>
      </c>
      <c r="BK308" s="43">
        <f t="shared" si="856"/>
        <v>0</v>
      </c>
      <c r="BL308" s="43">
        <f t="shared" si="856"/>
        <v>0</v>
      </c>
      <c r="BM308" s="43">
        <f t="shared" si="856"/>
        <v>0</v>
      </c>
      <c r="BN308" s="43">
        <f t="shared" si="856"/>
        <v>0</v>
      </c>
      <c r="BO308" s="43">
        <f t="shared" si="856"/>
        <v>0</v>
      </c>
      <c r="BP308" s="43">
        <f t="shared" si="856"/>
        <v>0</v>
      </c>
      <c r="BQ308" s="43">
        <f t="shared" si="856"/>
        <v>0</v>
      </c>
      <c r="BR308" s="43">
        <f t="shared" si="856"/>
        <v>0</v>
      </c>
      <c r="BS308" s="43">
        <f t="shared" si="856"/>
        <v>0</v>
      </c>
      <c r="BT308" s="43">
        <f t="shared" si="856"/>
        <v>0</v>
      </c>
      <c r="BU308" s="43">
        <f t="shared" si="856"/>
        <v>0</v>
      </c>
      <c r="BV308" s="43">
        <f t="shared" si="856"/>
        <v>0</v>
      </c>
      <c r="BW308" s="43">
        <f t="shared" si="856"/>
        <v>0</v>
      </c>
      <c r="BY308" t="str">
        <f t="shared" si="846"/>
        <v>PSAT Hard</v>
      </c>
      <c r="BZ308" s="43">
        <f t="shared" ref="BZ308:CV308" si="857">BZ156*BZ$2</f>
        <v>11</v>
      </c>
      <c r="CA308" s="43">
        <f t="shared" si="857"/>
        <v>0</v>
      </c>
      <c r="CB308" s="43">
        <f t="shared" si="857"/>
        <v>0</v>
      </c>
      <c r="CC308" s="43">
        <f t="shared" si="857"/>
        <v>0</v>
      </c>
      <c r="CD308" s="43">
        <f t="shared" si="857"/>
        <v>0</v>
      </c>
      <c r="CE308" s="43">
        <f t="shared" si="857"/>
        <v>0</v>
      </c>
      <c r="CF308" s="43">
        <f t="shared" si="857"/>
        <v>0</v>
      </c>
      <c r="CG308" s="43">
        <f t="shared" si="857"/>
        <v>0</v>
      </c>
      <c r="CH308" s="43">
        <f t="shared" si="857"/>
        <v>0</v>
      </c>
      <c r="CI308" s="43">
        <f t="shared" si="857"/>
        <v>0</v>
      </c>
      <c r="CJ308" s="43">
        <f t="shared" si="857"/>
        <v>0</v>
      </c>
      <c r="CK308" s="43">
        <f t="shared" si="857"/>
        <v>0</v>
      </c>
      <c r="CL308" s="43">
        <f t="shared" si="857"/>
        <v>0</v>
      </c>
      <c r="CM308" s="43">
        <f t="shared" si="857"/>
        <v>0</v>
      </c>
      <c r="CN308" s="43">
        <f t="shared" si="857"/>
        <v>0</v>
      </c>
      <c r="CO308" s="43">
        <f t="shared" si="857"/>
        <v>0</v>
      </c>
      <c r="CP308" s="43">
        <f t="shared" si="857"/>
        <v>0</v>
      </c>
      <c r="CQ308" s="43">
        <f t="shared" si="857"/>
        <v>0</v>
      </c>
      <c r="CR308" s="43">
        <f t="shared" si="857"/>
        <v>0</v>
      </c>
      <c r="CS308" s="43">
        <f t="shared" si="857"/>
        <v>0</v>
      </c>
      <c r="CT308" s="43">
        <f t="shared" si="857"/>
        <v>0</v>
      </c>
      <c r="CU308" s="43">
        <f t="shared" si="857"/>
        <v>0</v>
      </c>
      <c r="CV308" s="43">
        <f t="shared" si="857"/>
        <v>0</v>
      </c>
      <c r="CX308" t="str">
        <f t="shared" si="848"/>
        <v>PSAT Hard</v>
      </c>
      <c r="CY308" s="43">
        <f t="shared" ref="CY308:DU308" si="858">CY156*CY$2</f>
        <v>17</v>
      </c>
      <c r="CZ308" s="43">
        <f t="shared" si="858"/>
        <v>0</v>
      </c>
      <c r="DA308" s="43">
        <f t="shared" si="858"/>
        <v>0</v>
      </c>
      <c r="DB308" s="43">
        <f t="shared" si="858"/>
        <v>0</v>
      </c>
      <c r="DC308" s="43">
        <f t="shared" si="858"/>
        <v>0</v>
      </c>
      <c r="DD308" s="43">
        <f t="shared" si="858"/>
        <v>0</v>
      </c>
      <c r="DE308" s="43">
        <f t="shared" si="858"/>
        <v>0</v>
      </c>
      <c r="DF308" s="43">
        <f t="shared" si="858"/>
        <v>0</v>
      </c>
      <c r="DG308" s="43">
        <f t="shared" si="858"/>
        <v>0</v>
      </c>
      <c r="DH308" s="43">
        <f t="shared" si="858"/>
        <v>0</v>
      </c>
      <c r="DI308" s="43">
        <f t="shared" si="858"/>
        <v>0</v>
      </c>
      <c r="DJ308" s="43">
        <f t="shared" si="858"/>
        <v>0</v>
      </c>
      <c r="DK308" s="43">
        <f t="shared" si="858"/>
        <v>0</v>
      </c>
      <c r="DL308" s="43">
        <f t="shared" si="858"/>
        <v>0</v>
      </c>
      <c r="DM308" s="43">
        <f t="shared" si="858"/>
        <v>0</v>
      </c>
      <c r="DN308" s="43">
        <f t="shared" si="858"/>
        <v>0</v>
      </c>
      <c r="DO308" s="43">
        <f t="shared" si="858"/>
        <v>0</v>
      </c>
      <c r="DP308" s="43">
        <f t="shared" si="858"/>
        <v>0</v>
      </c>
      <c r="DQ308" s="43">
        <f t="shared" si="858"/>
        <v>0</v>
      </c>
      <c r="DR308" s="43">
        <f t="shared" si="858"/>
        <v>0</v>
      </c>
      <c r="DS308" s="43">
        <f t="shared" si="858"/>
        <v>0</v>
      </c>
      <c r="DT308" s="43">
        <f t="shared" si="858"/>
        <v>0</v>
      </c>
      <c r="DU308" s="43">
        <f t="shared" si="858"/>
        <v>0</v>
      </c>
    </row>
    <row r="309" spans="52:125" x14ac:dyDescent="0.45">
      <c r="AZ309" t="str">
        <f t="shared" si="844"/>
        <v>ACT First 10</v>
      </c>
      <c r="BA309" s="43">
        <f t="shared" ref="BA309:BW309" si="859">BA157*BA$2</f>
        <v>0</v>
      </c>
      <c r="BB309" s="43">
        <f t="shared" si="859"/>
        <v>0</v>
      </c>
      <c r="BC309" s="43">
        <f t="shared" si="859"/>
        <v>0</v>
      </c>
      <c r="BD309" s="43">
        <f t="shared" si="859"/>
        <v>0</v>
      </c>
      <c r="BE309" s="43">
        <f t="shared" si="859"/>
        <v>0</v>
      </c>
      <c r="BF309" s="43">
        <f t="shared" si="859"/>
        <v>0</v>
      </c>
      <c r="BG309" s="43">
        <f t="shared" si="859"/>
        <v>0</v>
      </c>
      <c r="BH309" s="43">
        <f t="shared" si="859"/>
        <v>0</v>
      </c>
      <c r="BI309" s="43">
        <f t="shared" si="859"/>
        <v>0</v>
      </c>
      <c r="BJ309" s="43">
        <f t="shared" si="859"/>
        <v>0</v>
      </c>
      <c r="BK309" s="43">
        <f t="shared" si="859"/>
        <v>0</v>
      </c>
      <c r="BL309" s="43">
        <f t="shared" si="859"/>
        <v>0</v>
      </c>
      <c r="BM309" s="43">
        <f t="shared" si="859"/>
        <v>0</v>
      </c>
      <c r="BN309" s="43">
        <f t="shared" si="859"/>
        <v>0</v>
      </c>
      <c r="BO309" s="43">
        <f t="shared" si="859"/>
        <v>0</v>
      </c>
      <c r="BP309" s="43">
        <f t="shared" si="859"/>
        <v>0</v>
      </c>
      <c r="BQ309" s="43">
        <f t="shared" si="859"/>
        <v>0</v>
      </c>
      <c r="BR309" s="43">
        <f t="shared" si="859"/>
        <v>0</v>
      </c>
      <c r="BS309" s="43">
        <f t="shared" si="859"/>
        <v>0</v>
      </c>
      <c r="BT309" s="43">
        <f t="shared" si="859"/>
        <v>0</v>
      </c>
      <c r="BU309" s="43">
        <f t="shared" si="859"/>
        <v>0</v>
      </c>
      <c r="BV309" s="43">
        <f t="shared" si="859"/>
        <v>0</v>
      </c>
      <c r="BW309" s="43">
        <f t="shared" si="859"/>
        <v>0</v>
      </c>
      <c r="BY309" t="str">
        <f t="shared" si="846"/>
        <v>ACT First 10</v>
      </c>
      <c r="BZ309" s="43">
        <f t="shared" ref="BZ309:CV309" si="860">BZ157*BZ$2</f>
        <v>0</v>
      </c>
      <c r="CA309" s="43">
        <f t="shared" si="860"/>
        <v>0</v>
      </c>
      <c r="CB309" s="43">
        <f t="shared" si="860"/>
        <v>0</v>
      </c>
      <c r="CC309" s="43">
        <f t="shared" si="860"/>
        <v>0</v>
      </c>
      <c r="CD309" s="43">
        <f t="shared" si="860"/>
        <v>0</v>
      </c>
      <c r="CE309" s="43">
        <f t="shared" si="860"/>
        <v>0</v>
      </c>
      <c r="CF309" s="43">
        <f t="shared" si="860"/>
        <v>0</v>
      </c>
      <c r="CG309" s="43">
        <f t="shared" si="860"/>
        <v>0</v>
      </c>
      <c r="CH309" s="43">
        <f t="shared" si="860"/>
        <v>0</v>
      </c>
      <c r="CI309" s="43">
        <f t="shared" si="860"/>
        <v>0</v>
      </c>
      <c r="CJ309" s="43">
        <f t="shared" si="860"/>
        <v>0</v>
      </c>
      <c r="CK309" s="43">
        <f t="shared" si="860"/>
        <v>0</v>
      </c>
      <c r="CL309" s="43">
        <f t="shared" si="860"/>
        <v>0</v>
      </c>
      <c r="CM309" s="43">
        <f t="shared" si="860"/>
        <v>0</v>
      </c>
      <c r="CN309" s="43">
        <f t="shared" si="860"/>
        <v>0</v>
      </c>
      <c r="CO309" s="43">
        <f t="shared" si="860"/>
        <v>0</v>
      </c>
      <c r="CP309" s="43">
        <f t="shared" si="860"/>
        <v>0</v>
      </c>
      <c r="CQ309" s="43">
        <f t="shared" si="860"/>
        <v>0</v>
      </c>
      <c r="CR309" s="43">
        <f t="shared" si="860"/>
        <v>0</v>
      </c>
      <c r="CS309" s="43">
        <f t="shared" si="860"/>
        <v>0</v>
      </c>
      <c r="CT309" s="43">
        <f t="shared" si="860"/>
        <v>0</v>
      </c>
      <c r="CU309" s="43">
        <f t="shared" si="860"/>
        <v>0</v>
      </c>
      <c r="CV309" s="43">
        <f t="shared" si="860"/>
        <v>0</v>
      </c>
      <c r="CX309" t="str">
        <f t="shared" si="848"/>
        <v>ACT First 10</v>
      </c>
      <c r="CY309" s="43">
        <f t="shared" ref="CY309:DU309" si="861">CY157*CY$2</f>
        <v>0</v>
      </c>
      <c r="CZ309" s="43">
        <f t="shared" si="861"/>
        <v>0</v>
      </c>
      <c r="DA309" s="43">
        <f t="shared" si="861"/>
        <v>0</v>
      </c>
      <c r="DB309" s="43">
        <f t="shared" si="861"/>
        <v>0</v>
      </c>
      <c r="DC309" s="43">
        <f t="shared" si="861"/>
        <v>0</v>
      </c>
      <c r="DD309" s="43">
        <f t="shared" si="861"/>
        <v>0</v>
      </c>
      <c r="DE309" s="43">
        <f t="shared" si="861"/>
        <v>0</v>
      </c>
      <c r="DF309" s="43">
        <f t="shared" si="861"/>
        <v>0</v>
      </c>
      <c r="DG309" s="43">
        <f t="shared" si="861"/>
        <v>0</v>
      </c>
      <c r="DH309" s="43">
        <f t="shared" si="861"/>
        <v>0</v>
      </c>
      <c r="DI309" s="43">
        <f t="shared" si="861"/>
        <v>0</v>
      </c>
      <c r="DJ309" s="43">
        <f t="shared" si="861"/>
        <v>0</v>
      </c>
      <c r="DK309" s="43">
        <f t="shared" si="861"/>
        <v>0</v>
      </c>
      <c r="DL309" s="43">
        <f t="shared" si="861"/>
        <v>0</v>
      </c>
      <c r="DM309" s="43">
        <f t="shared" si="861"/>
        <v>0</v>
      </c>
      <c r="DN309" s="43">
        <f t="shared" si="861"/>
        <v>0</v>
      </c>
      <c r="DO309" s="43">
        <f t="shared" si="861"/>
        <v>0</v>
      </c>
      <c r="DP309" s="43">
        <f t="shared" si="861"/>
        <v>0</v>
      </c>
      <c r="DQ309" s="43">
        <f t="shared" si="861"/>
        <v>0</v>
      </c>
      <c r="DR309" s="43">
        <f t="shared" si="861"/>
        <v>0</v>
      </c>
      <c r="DS309" s="43">
        <f t="shared" si="861"/>
        <v>0</v>
      </c>
      <c r="DT309" s="43">
        <f t="shared" si="861"/>
        <v>0</v>
      </c>
      <c r="DU309" s="43">
        <f t="shared" si="861"/>
        <v>0</v>
      </c>
    </row>
    <row r="310" spans="52:125" x14ac:dyDescent="0.45">
      <c r="AZ310" t="str">
        <f t="shared" si="844"/>
        <v>ACT Last 10</v>
      </c>
      <c r="BA310" s="43">
        <f t="shared" ref="BA310:BW310" si="862">BA158*BA$2</f>
        <v>0</v>
      </c>
      <c r="BB310" s="43">
        <f t="shared" si="862"/>
        <v>0</v>
      </c>
      <c r="BC310" s="43">
        <f t="shared" si="862"/>
        <v>0</v>
      </c>
      <c r="BD310" s="43">
        <f t="shared" si="862"/>
        <v>0</v>
      </c>
      <c r="BE310" s="43">
        <f t="shared" si="862"/>
        <v>0</v>
      </c>
      <c r="BF310" s="43">
        <f t="shared" si="862"/>
        <v>0</v>
      </c>
      <c r="BG310" s="43">
        <f t="shared" si="862"/>
        <v>0</v>
      </c>
      <c r="BH310" s="43">
        <f t="shared" si="862"/>
        <v>0</v>
      </c>
      <c r="BI310" s="43">
        <f t="shared" si="862"/>
        <v>0</v>
      </c>
      <c r="BJ310" s="43">
        <f t="shared" si="862"/>
        <v>0</v>
      </c>
      <c r="BK310" s="43">
        <f t="shared" si="862"/>
        <v>0</v>
      </c>
      <c r="BL310" s="43">
        <f t="shared" si="862"/>
        <v>0</v>
      </c>
      <c r="BM310" s="43">
        <f t="shared" si="862"/>
        <v>0</v>
      </c>
      <c r="BN310" s="43">
        <f t="shared" si="862"/>
        <v>0</v>
      </c>
      <c r="BO310" s="43">
        <f t="shared" si="862"/>
        <v>0</v>
      </c>
      <c r="BP310" s="43">
        <f t="shared" si="862"/>
        <v>0</v>
      </c>
      <c r="BQ310" s="43">
        <f t="shared" si="862"/>
        <v>0</v>
      </c>
      <c r="BR310" s="43">
        <f t="shared" si="862"/>
        <v>0</v>
      </c>
      <c r="BS310" s="43">
        <f t="shared" si="862"/>
        <v>0</v>
      </c>
      <c r="BT310" s="43">
        <f t="shared" si="862"/>
        <v>0</v>
      </c>
      <c r="BU310" s="43">
        <f t="shared" si="862"/>
        <v>0</v>
      </c>
      <c r="BV310" s="43">
        <f t="shared" si="862"/>
        <v>0</v>
      </c>
      <c r="BW310" s="43">
        <f t="shared" si="862"/>
        <v>0</v>
      </c>
      <c r="BY310" t="str">
        <f t="shared" si="846"/>
        <v>ACT Last 10</v>
      </c>
      <c r="BZ310" s="43">
        <f t="shared" ref="BZ310:CV310" si="863">BZ158*BZ$2</f>
        <v>0</v>
      </c>
      <c r="CA310" s="43">
        <f t="shared" si="863"/>
        <v>0</v>
      </c>
      <c r="CB310" s="43">
        <f t="shared" si="863"/>
        <v>0</v>
      </c>
      <c r="CC310" s="43">
        <f t="shared" si="863"/>
        <v>0</v>
      </c>
      <c r="CD310" s="43">
        <f t="shared" si="863"/>
        <v>0</v>
      </c>
      <c r="CE310" s="43">
        <f t="shared" si="863"/>
        <v>0</v>
      </c>
      <c r="CF310" s="43">
        <f t="shared" si="863"/>
        <v>0</v>
      </c>
      <c r="CG310" s="43">
        <f t="shared" si="863"/>
        <v>0</v>
      </c>
      <c r="CH310" s="43">
        <f t="shared" si="863"/>
        <v>0</v>
      </c>
      <c r="CI310" s="43">
        <f t="shared" si="863"/>
        <v>0</v>
      </c>
      <c r="CJ310" s="43">
        <f t="shared" si="863"/>
        <v>0</v>
      </c>
      <c r="CK310" s="43">
        <f t="shared" si="863"/>
        <v>0</v>
      </c>
      <c r="CL310" s="43">
        <f t="shared" si="863"/>
        <v>0</v>
      </c>
      <c r="CM310" s="43">
        <f t="shared" si="863"/>
        <v>0</v>
      </c>
      <c r="CN310" s="43">
        <f t="shared" si="863"/>
        <v>0</v>
      </c>
      <c r="CO310" s="43">
        <f t="shared" si="863"/>
        <v>0</v>
      </c>
      <c r="CP310" s="43">
        <f t="shared" si="863"/>
        <v>0</v>
      </c>
      <c r="CQ310" s="43">
        <f t="shared" si="863"/>
        <v>0</v>
      </c>
      <c r="CR310" s="43">
        <f t="shared" si="863"/>
        <v>0</v>
      </c>
      <c r="CS310" s="43">
        <f t="shared" si="863"/>
        <v>0</v>
      </c>
      <c r="CT310" s="43">
        <f t="shared" si="863"/>
        <v>0</v>
      </c>
      <c r="CU310" s="43">
        <f t="shared" si="863"/>
        <v>0</v>
      </c>
      <c r="CV310" s="43">
        <f t="shared" si="863"/>
        <v>0</v>
      </c>
      <c r="CX310" t="str">
        <f t="shared" si="848"/>
        <v>ACT Last 10</v>
      </c>
      <c r="CY310" s="43">
        <f t="shared" ref="CY310:DU310" si="864">CY158*CY$2</f>
        <v>0</v>
      </c>
      <c r="CZ310" s="43">
        <f t="shared" si="864"/>
        <v>0</v>
      </c>
      <c r="DA310" s="43">
        <f t="shared" si="864"/>
        <v>0</v>
      </c>
      <c r="DB310" s="43">
        <f t="shared" si="864"/>
        <v>0</v>
      </c>
      <c r="DC310" s="43">
        <f t="shared" si="864"/>
        <v>0</v>
      </c>
      <c r="DD310" s="43">
        <f t="shared" si="864"/>
        <v>0</v>
      </c>
      <c r="DE310" s="43">
        <f t="shared" si="864"/>
        <v>0</v>
      </c>
      <c r="DF310" s="43">
        <f t="shared" si="864"/>
        <v>0</v>
      </c>
      <c r="DG310" s="43">
        <f t="shared" si="864"/>
        <v>0</v>
      </c>
      <c r="DH310" s="43">
        <f t="shared" si="864"/>
        <v>0</v>
      </c>
      <c r="DI310" s="43">
        <f t="shared" si="864"/>
        <v>0</v>
      </c>
      <c r="DJ310" s="43">
        <f t="shared" si="864"/>
        <v>0</v>
      </c>
      <c r="DK310" s="43">
        <f t="shared" si="864"/>
        <v>0</v>
      </c>
      <c r="DL310" s="43">
        <f t="shared" si="864"/>
        <v>0</v>
      </c>
      <c r="DM310" s="43">
        <f t="shared" si="864"/>
        <v>0</v>
      </c>
      <c r="DN310" s="43">
        <f t="shared" si="864"/>
        <v>0</v>
      </c>
      <c r="DO310" s="43">
        <f t="shared" si="864"/>
        <v>0</v>
      </c>
      <c r="DP310" s="43">
        <f t="shared" si="864"/>
        <v>0</v>
      </c>
      <c r="DQ310" s="43">
        <f t="shared" si="864"/>
        <v>0</v>
      </c>
      <c r="DR310" s="43">
        <f t="shared" si="864"/>
        <v>0</v>
      </c>
      <c r="DS310" s="43">
        <f t="shared" si="864"/>
        <v>0</v>
      </c>
      <c r="DT310" s="43">
        <f t="shared" si="864"/>
        <v>0</v>
      </c>
      <c r="DU310" s="43">
        <f t="shared" si="864"/>
        <v>0</v>
      </c>
    </row>
    <row r="311" spans="52:125" x14ac:dyDescent="0.45">
      <c r="AZ311" t="str">
        <f t="shared" si="844"/>
        <v>ACT Rest</v>
      </c>
      <c r="BA311" s="43">
        <f t="shared" ref="BA311:BW311" si="865">BA159*BA$2</f>
        <v>0</v>
      </c>
      <c r="BB311" s="43">
        <f t="shared" si="865"/>
        <v>0</v>
      </c>
      <c r="BC311" s="43">
        <f t="shared" si="865"/>
        <v>0</v>
      </c>
      <c r="BD311" s="43">
        <f t="shared" si="865"/>
        <v>0</v>
      </c>
      <c r="BE311" s="43">
        <f t="shared" si="865"/>
        <v>0</v>
      </c>
      <c r="BF311" s="43">
        <f t="shared" si="865"/>
        <v>0</v>
      </c>
      <c r="BG311" s="43">
        <f t="shared" si="865"/>
        <v>0</v>
      </c>
      <c r="BH311" s="43">
        <f t="shared" si="865"/>
        <v>0</v>
      </c>
      <c r="BI311" s="43">
        <f t="shared" si="865"/>
        <v>0</v>
      </c>
      <c r="BJ311" s="43">
        <f t="shared" si="865"/>
        <v>0</v>
      </c>
      <c r="BK311" s="43">
        <f t="shared" si="865"/>
        <v>0</v>
      </c>
      <c r="BL311" s="43">
        <f t="shared" si="865"/>
        <v>0</v>
      </c>
      <c r="BM311" s="43">
        <f t="shared" si="865"/>
        <v>0</v>
      </c>
      <c r="BN311" s="43">
        <f t="shared" si="865"/>
        <v>0</v>
      </c>
      <c r="BO311" s="43">
        <f t="shared" si="865"/>
        <v>0</v>
      </c>
      <c r="BP311" s="43">
        <f t="shared" si="865"/>
        <v>0</v>
      </c>
      <c r="BQ311" s="43">
        <f t="shared" si="865"/>
        <v>0</v>
      </c>
      <c r="BR311" s="43">
        <f t="shared" si="865"/>
        <v>0</v>
      </c>
      <c r="BS311" s="43">
        <f t="shared" si="865"/>
        <v>0</v>
      </c>
      <c r="BT311" s="43">
        <f t="shared" si="865"/>
        <v>0</v>
      </c>
      <c r="BU311" s="43">
        <f t="shared" si="865"/>
        <v>0</v>
      </c>
      <c r="BV311" s="43">
        <f t="shared" si="865"/>
        <v>0</v>
      </c>
      <c r="BW311" s="43">
        <f t="shared" si="865"/>
        <v>0</v>
      </c>
      <c r="BY311" t="str">
        <f t="shared" si="846"/>
        <v>ACT Rest</v>
      </c>
      <c r="BZ311" s="43">
        <f t="shared" ref="BZ311:CV311" si="866">BZ159*BZ$2</f>
        <v>0</v>
      </c>
      <c r="CA311" s="43">
        <f t="shared" si="866"/>
        <v>0</v>
      </c>
      <c r="CB311" s="43">
        <f t="shared" si="866"/>
        <v>0</v>
      </c>
      <c r="CC311" s="43">
        <f t="shared" si="866"/>
        <v>0</v>
      </c>
      <c r="CD311" s="43">
        <f t="shared" si="866"/>
        <v>0</v>
      </c>
      <c r="CE311" s="43">
        <f t="shared" si="866"/>
        <v>0</v>
      </c>
      <c r="CF311" s="43">
        <f t="shared" si="866"/>
        <v>0</v>
      </c>
      <c r="CG311" s="43">
        <f t="shared" si="866"/>
        <v>0</v>
      </c>
      <c r="CH311" s="43">
        <f t="shared" si="866"/>
        <v>0</v>
      </c>
      <c r="CI311" s="43">
        <f t="shared" si="866"/>
        <v>0</v>
      </c>
      <c r="CJ311" s="43">
        <f t="shared" si="866"/>
        <v>0</v>
      </c>
      <c r="CK311" s="43">
        <f t="shared" si="866"/>
        <v>0</v>
      </c>
      <c r="CL311" s="43">
        <f t="shared" si="866"/>
        <v>0</v>
      </c>
      <c r="CM311" s="43">
        <f t="shared" si="866"/>
        <v>0</v>
      </c>
      <c r="CN311" s="43">
        <f t="shared" si="866"/>
        <v>0</v>
      </c>
      <c r="CO311" s="43">
        <f t="shared" si="866"/>
        <v>0</v>
      </c>
      <c r="CP311" s="43">
        <f t="shared" si="866"/>
        <v>0</v>
      </c>
      <c r="CQ311" s="43">
        <f t="shared" si="866"/>
        <v>0</v>
      </c>
      <c r="CR311" s="43">
        <f t="shared" si="866"/>
        <v>0</v>
      </c>
      <c r="CS311" s="43">
        <f t="shared" si="866"/>
        <v>0</v>
      </c>
      <c r="CT311" s="43">
        <f t="shared" si="866"/>
        <v>0</v>
      </c>
      <c r="CU311" s="43">
        <f t="shared" si="866"/>
        <v>0</v>
      </c>
      <c r="CV311" s="43">
        <f t="shared" si="866"/>
        <v>0</v>
      </c>
      <c r="CX311" t="str">
        <f t="shared" si="848"/>
        <v>ACT Rest</v>
      </c>
      <c r="CY311" s="43">
        <f t="shared" ref="CY311:DU311" si="867">CY159*CY$2</f>
        <v>0</v>
      </c>
      <c r="CZ311" s="43">
        <f t="shared" si="867"/>
        <v>0</v>
      </c>
      <c r="DA311" s="43">
        <f t="shared" si="867"/>
        <v>0</v>
      </c>
      <c r="DB311" s="43">
        <f t="shared" si="867"/>
        <v>0</v>
      </c>
      <c r="DC311" s="43">
        <f t="shared" si="867"/>
        <v>0</v>
      </c>
      <c r="DD311" s="43">
        <f t="shared" si="867"/>
        <v>0</v>
      </c>
      <c r="DE311" s="43">
        <f t="shared" si="867"/>
        <v>0</v>
      </c>
      <c r="DF311" s="43">
        <f t="shared" si="867"/>
        <v>0</v>
      </c>
      <c r="DG311" s="43">
        <f t="shared" si="867"/>
        <v>0</v>
      </c>
      <c r="DH311" s="43">
        <f t="shared" si="867"/>
        <v>0</v>
      </c>
      <c r="DI311" s="43">
        <f t="shared" si="867"/>
        <v>0</v>
      </c>
      <c r="DJ311" s="43">
        <f t="shared" si="867"/>
        <v>0</v>
      </c>
      <c r="DK311" s="43">
        <f t="shared" si="867"/>
        <v>0</v>
      </c>
      <c r="DL311" s="43">
        <f t="shared" si="867"/>
        <v>0</v>
      </c>
      <c r="DM311" s="43">
        <f t="shared" si="867"/>
        <v>0</v>
      </c>
      <c r="DN311" s="43">
        <f t="shared" si="867"/>
        <v>0</v>
      </c>
      <c r="DO311" s="43">
        <f t="shared" si="867"/>
        <v>0</v>
      </c>
      <c r="DP311" s="43">
        <f t="shared" si="867"/>
        <v>0</v>
      </c>
      <c r="DQ311" s="43">
        <f t="shared" si="867"/>
        <v>0</v>
      </c>
      <c r="DR311" s="43">
        <f t="shared" si="867"/>
        <v>0</v>
      </c>
      <c r="DS311" s="43">
        <f t="shared" si="867"/>
        <v>0</v>
      </c>
      <c r="DT311" s="43">
        <f t="shared" si="867"/>
        <v>0</v>
      </c>
      <c r="DU311" s="43">
        <f t="shared" si="867"/>
        <v>0</v>
      </c>
    </row>
    <row r="312" spans="52:125" x14ac:dyDescent="0.45">
      <c r="AZ312" t="str">
        <f t="shared" si="844"/>
        <v>ACT Easy</v>
      </c>
      <c r="BA312" s="43">
        <f t="shared" ref="BA312:BW312" si="868">BA160*BA$2</f>
        <v>0</v>
      </c>
      <c r="BB312" s="43">
        <f t="shared" si="868"/>
        <v>0</v>
      </c>
      <c r="BC312" s="43">
        <f t="shared" si="868"/>
        <v>0</v>
      </c>
      <c r="BD312" s="43">
        <f t="shared" si="868"/>
        <v>0</v>
      </c>
      <c r="BE312" s="43">
        <f t="shared" si="868"/>
        <v>0</v>
      </c>
      <c r="BF312" s="43">
        <f t="shared" si="868"/>
        <v>0</v>
      </c>
      <c r="BG312" s="43">
        <f t="shared" si="868"/>
        <v>0</v>
      </c>
      <c r="BH312" s="43">
        <f t="shared" si="868"/>
        <v>0</v>
      </c>
      <c r="BI312" s="43">
        <f t="shared" si="868"/>
        <v>0</v>
      </c>
      <c r="BJ312" s="43">
        <f t="shared" si="868"/>
        <v>0</v>
      </c>
      <c r="BK312" s="43">
        <f t="shared" si="868"/>
        <v>0</v>
      </c>
      <c r="BL312" s="43">
        <f t="shared" si="868"/>
        <v>0</v>
      </c>
      <c r="BM312" s="43">
        <f t="shared" si="868"/>
        <v>0</v>
      </c>
      <c r="BN312" s="43">
        <f t="shared" si="868"/>
        <v>0</v>
      </c>
      <c r="BO312" s="43">
        <f t="shared" si="868"/>
        <v>0</v>
      </c>
      <c r="BP312" s="43">
        <f t="shared" si="868"/>
        <v>0</v>
      </c>
      <c r="BQ312" s="43">
        <f t="shared" si="868"/>
        <v>0</v>
      </c>
      <c r="BR312" s="43">
        <f t="shared" si="868"/>
        <v>0</v>
      </c>
      <c r="BS312" s="43">
        <f t="shared" si="868"/>
        <v>0</v>
      </c>
      <c r="BT312" s="43">
        <f t="shared" si="868"/>
        <v>0</v>
      </c>
      <c r="BU312" s="43">
        <f t="shared" si="868"/>
        <v>0</v>
      </c>
      <c r="BV312" s="43">
        <f t="shared" si="868"/>
        <v>0</v>
      </c>
      <c r="BW312" s="43">
        <f t="shared" si="868"/>
        <v>0</v>
      </c>
      <c r="BY312" t="str">
        <f t="shared" si="846"/>
        <v>ACT Easy</v>
      </c>
      <c r="BZ312" s="43">
        <f t="shared" ref="BZ312:CV312" si="869">BZ160*BZ$2</f>
        <v>0</v>
      </c>
      <c r="CA312" s="43">
        <f t="shared" si="869"/>
        <v>0</v>
      </c>
      <c r="CB312" s="43">
        <f t="shared" si="869"/>
        <v>0</v>
      </c>
      <c r="CC312" s="43">
        <f t="shared" si="869"/>
        <v>0</v>
      </c>
      <c r="CD312" s="43">
        <f t="shared" si="869"/>
        <v>0</v>
      </c>
      <c r="CE312" s="43">
        <f t="shared" si="869"/>
        <v>0</v>
      </c>
      <c r="CF312" s="43">
        <f t="shared" si="869"/>
        <v>0</v>
      </c>
      <c r="CG312" s="43">
        <f t="shared" si="869"/>
        <v>0</v>
      </c>
      <c r="CH312" s="43">
        <f t="shared" si="869"/>
        <v>0</v>
      </c>
      <c r="CI312" s="43">
        <f t="shared" si="869"/>
        <v>0</v>
      </c>
      <c r="CJ312" s="43">
        <f t="shared" si="869"/>
        <v>0</v>
      </c>
      <c r="CK312" s="43">
        <f t="shared" si="869"/>
        <v>0</v>
      </c>
      <c r="CL312" s="43">
        <f t="shared" si="869"/>
        <v>0</v>
      </c>
      <c r="CM312" s="43">
        <f t="shared" si="869"/>
        <v>0</v>
      </c>
      <c r="CN312" s="43">
        <f t="shared" si="869"/>
        <v>0</v>
      </c>
      <c r="CO312" s="43">
        <f t="shared" si="869"/>
        <v>0</v>
      </c>
      <c r="CP312" s="43">
        <f t="shared" si="869"/>
        <v>0</v>
      </c>
      <c r="CQ312" s="43">
        <f t="shared" si="869"/>
        <v>0</v>
      </c>
      <c r="CR312" s="43">
        <f t="shared" si="869"/>
        <v>0</v>
      </c>
      <c r="CS312" s="43">
        <f t="shared" si="869"/>
        <v>0</v>
      </c>
      <c r="CT312" s="43">
        <f t="shared" si="869"/>
        <v>0</v>
      </c>
      <c r="CU312" s="43">
        <f t="shared" si="869"/>
        <v>0</v>
      </c>
      <c r="CV312" s="43">
        <f t="shared" si="869"/>
        <v>0</v>
      </c>
      <c r="CX312" t="str">
        <f t="shared" si="848"/>
        <v>ACT Easy</v>
      </c>
      <c r="CY312" s="43">
        <f t="shared" ref="CY312:DU312" si="870">CY160*CY$2</f>
        <v>0</v>
      </c>
      <c r="CZ312" s="43">
        <f t="shared" si="870"/>
        <v>0</v>
      </c>
      <c r="DA312" s="43">
        <f t="shared" si="870"/>
        <v>0</v>
      </c>
      <c r="DB312" s="43">
        <f t="shared" si="870"/>
        <v>0</v>
      </c>
      <c r="DC312" s="43">
        <f t="shared" si="870"/>
        <v>0</v>
      </c>
      <c r="DD312" s="43">
        <f t="shared" si="870"/>
        <v>0</v>
      </c>
      <c r="DE312" s="43">
        <f t="shared" si="870"/>
        <v>0</v>
      </c>
      <c r="DF312" s="43">
        <f t="shared" si="870"/>
        <v>0</v>
      </c>
      <c r="DG312" s="43">
        <f t="shared" si="870"/>
        <v>0</v>
      </c>
      <c r="DH312" s="43">
        <f t="shared" si="870"/>
        <v>0</v>
      </c>
      <c r="DI312" s="43">
        <f t="shared" si="870"/>
        <v>0</v>
      </c>
      <c r="DJ312" s="43">
        <f t="shared" si="870"/>
        <v>0</v>
      </c>
      <c r="DK312" s="43">
        <f t="shared" si="870"/>
        <v>0</v>
      </c>
      <c r="DL312" s="43">
        <f t="shared" si="870"/>
        <v>0</v>
      </c>
      <c r="DM312" s="43">
        <f t="shared" si="870"/>
        <v>0</v>
      </c>
      <c r="DN312" s="43">
        <f t="shared" si="870"/>
        <v>0</v>
      </c>
      <c r="DO312" s="43">
        <f t="shared" si="870"/>
        <v>0</v>
      </c>
      <c r="DP312" s="43">
        <f t="shared" si="870"/>
        <v>0</v>
      </c>
      <c r="DQ312" s="43">
        <f t="shared" si="870"/>
        <v>0</v>
      </c>
      <c r="DR312" s="43">
        <f t="shared" si="870"/>
        <v>0</v>
      </c>
      <c r="DS312" s="43">
        <f t="shared" si="870"/>
        <v>0</v>
      </c>
      <c r="DT312" s="43">
        <f t="shared" si="870"/>
        <v>0</v>
      </c>
      <c r="DU312" s="43">
        <f t="shared" si="870"/>
        <v>0</v>
      </c>
    </row>
    <row r="313" spans="52:125" x14ac:dyDescent="0.45">
      <c r="AZ313" t="str">
        <f t="shared" si="844"/>
        <v>ACT Medium</v>
      </c>
      <c r="BA313" s="43">
        <f t="shared" ref="BA313:BW313" si="871">BA161*BA$2</f>
        <v>0</v>
      </c>
      <c r="BB313" s="43">
        <f t="shared" si="871"/>
        <v>0</v>
      </c>
      <c r="BC313" s="43">
        <f t="shared" si="871"/>
        <v>0</v>
      </c>
      <c r="BD313" s="43">
        <f t="shared" si="871"/>
        <v>0</v>
      </c>
      <c r="BE313" s="43">
        <f t="shared" si="871"/>
        <v>0</v>
      </c>
      <c r="BF313" s="43">
        <f t="shared" si="871"/>
        <v>0</v>
      </c>
      <c r="BG313" s="43">
        <f t="shared" si="871"/>
        <v>0</v>
      </c>
      <c r="BH313" s="43">
        <f t="shared" si="871"/>
        <v>0</v>
      </c>
      <c r="BI313" s="43">
        <f t="shared" si="871"/>
        <v>0</v>
      </c>
      <c r="BJ313" s="43">
        <f t="shared" si="871"/>
        <v>0</v>
      </c>
      <c r="BK313" s="43">
        <f t="shared" si="871"/>
        <v>0</v>
      </c>
      <c r="BL313" s="43">
        <f t="shared" si="871"/>
        <v>0</v>
      </c>
      <c r="BM313" s="43">
        <f t="shared" si="871"/>
        <v>0</v>
      </c>
      <c r="BN313" s="43">
        <f t="shared" si="871"/>
        <v>0</v>
      </c>
      <c r="BO313" s="43">
        <f t="shared" si="871"/>
        <v>0</v>
      </c>
      <c r="BP313" s="43">
        <f t="shared" si="871"/>
        <v>0</v>
      </c>
      <c r="BQ313" s="43">
        <f t="shared" si="871"/>
        <v>0</v>
      </c>
      <c r="BR313" s="43">
        <f t="shared" si="871"/>
        <v>0</v>
      </c>
      <c r="BS313" s="43">
        <f t="shared" si="871"/>
        <v>0</v>
      </c>
      <c r="BT313" s="43">
        <f t="shared" si="871"/>
        <v>0</v>
      </c>
      <c r="BU313" s="43">
        <f t="shared" si="871"/>
        <v>0</v>
      </c>
      <c r="BV313" s="43">
        <f t="shared" si="871"/>
        <v>0</v>
      </c>
      <c r="BW313" s="43">
        <f t="shared" si="871"/>
        <v>0</v>
      </c>
      <c r="BY313" t="str">
        <f t="shared" si="846"/>
        <v>ACT Medium</v>
      </c>
      <c r="BZ313" s="43">
        <f t="shared" ref="BZ313:CV313" si="872">BZ161*BZ$2</f>
        <v>0</v>
      </c>
      <c r="CA313" s="43">
        <f t="shared" si="872"/>
        <v>0</v>
      </c>
      <c r="CB313" s="43">
        <f t="shared" si="872"/>
        <v>0</v>
      </c>
      <c r="CC313" s="43">
        <f t="shared" si="872"/>
        <v>0</v>
      </c>
      <c r="CD313" s="43">
        <f t="shared" si="872"/>
        <v>0</v>
      </c>
      <c r="CE313" s="43">
        <f t="shared" si="872"/>
        <v>0</v>
      </c>
      <c r="CF313" s="43">
        <f t="shared" si="872"/>
        <v>0</v>
      </c>
      <c r="CG313" s="43">
        <f t="shared" si="872"/>
        <v>0</v>
      </c>
      <c r="CH313" s="43">
        <f t="shared" si="872"/>
        <v>0</v>
      </c>
      <c r="CI313" s="43">
        <f t="shared" si="872"/>
        <v>0</v>
      </c>
      <c r="CJ313" s="43">
        <f t="shared" si="872"/>
        <v>0</v>
      </c>
      <c r="CK313" s="43">
        <f t="shared" si="872"/>
        <v>0</v>
      </c>
      <c r="CL313" s="43">
        <f t="shared" si="872"/>
        <v>0</v>
      </c>
      <c r="CM313" s="43">
        <f t="shared" si="872"/>
        <v>0</v>
      </c>
      <c r="CN313" s="43">
        <f t="shared" si="872"/>
        <v>0</v>
      </c>
      <c r="CO313" s="43">
        <f t="shared" si="872"/>
        <v>0</v>
      </c>
      <c r="CP313" s="43">
        <f t="shared" si="872"/>
        <v>0</v>
      </c>
      <c r="CQ313" s="43">
        <f t="shared" si="872"/>
        <v>0</v>
      </c>
      <c r="CR313" s="43">
        <f t="shared" si="872"/>
        <v>0</v>
      </c>
      <c r="CS313" s="43">
        <f t="shared" si="872"/>
        <v>0</v>
      </c>
      <c r="CT313" s="43">
        <f t="shared" si="872"/>
        <v>0</v>
      </c>
      <c r="CU313" s="43">
        <f t="shared" si="872"/>
        <v>0</v>
      </c>
      <c r="CV313" s="43">
        <f t="shared" si="872"/>
        <v>0</v>
      </c>
      <c r="CX313" t="str">
        <f t="shared" si="848"/>
        <v>ACT Medium</v>
      </c>
      <c r="CY313" s="43">
        <f t="shared" ref="CY313:DU313" si="873">CY161*CY$2</f>
        <v>0</v>
      </c>
      <c r="CZ313" s="43">
        <f t="shared" si="873"/>
        <v>0</v>
      </c>
      <c r="DA313" s="43">
        <f t="shared" si="873"/>
        <v>0</v>
      </c>
      <c r="DB313" s="43">
        <f t="shared" si="873"/>
        <v>0</v>
      </c>
      <c r="DC313" s="43">
        <f t="shared" si="873"/>
        <v>0</v>
      </c>
      <c r="DD313" s="43">
        <f t="shared" si="873"/>
        <v>0</v>
      </c>
      <c r="DE313" s="43">
        <f t="shared" si="873"/>
        <v>0</v>
      </c>
      <c r="DF313" s="43">
        <f t="shared" si="873"/>
        <v>0</v>
      </c>
      <c r="DG313" s="43">
        <f t="shared" si="873"/>
        <v>0</v>
      </c>
      <c r="DH313" s="43">
        <f t="shared" si="873"/>
        <v>0</v>
      </c>
      <c r="DI313" s="43">
        <f t="shared" si="873"/>
        <v>0</v>
      </c>
      <c r="DJ313" s="43">
        <f t="shared" si="873"/>
        <v>0</v>
      </c>
      <c r="DK313" s="43">
        <f t="shared" si="873"/>
        <v>0</v>
      </c>
      <c r="DL313" s="43">
        <f t="shared" si="873"/>
        <v>0</v>
      </c>
      <c r="DM313" s="43">
        <f t="shared" si="873"/>
        <v>0</v>
      </c>
      <c r="DN313" s="43">
        <f t="shared" si="873"/>
        <v>0</v>
      </c>
      <c r="DO313" s="43">
        <f t="shared" si="873"/>
        <v>0</v>
      </c>
      <c r="DP313" s="43">
        <f t="shared" si="873"/>
        <v>0</v>
      </c>
      <c r="DQ313" s="43">
        <f t="shared" si="873"/>
        <v>0</v>
      </c>
      <c r="DR313" s="43">
        <f t="shared" si="873"/>
        <v>0</v>
      </c>
      <c r="DS313" s="43">
        <f t="shared" si="873"/>
        <v>0</v>
      </c>
      <c r="DT313" s="43">
        <f t="shared" si="873"/>
        <v>0</v>
      </c>
      <c r="DU313" s="43">
        <f t="shared" si="873"/>
        <v>0</v>
      </c>
    </row>
    <row r="314" spans="52:125" x14ac:dyDescent="0.45">
      <c r="AZ314" t="str">
        <f t="shared" si="844"/>
        <v>ACT Hard</v>
      </c>
      <c r="BA314" s="43">
        <f t="shared" ref="BA314:BW314" si="874">BA162*BA$2</f>
        <v>0</v>
      </c>
      <c r="BB314" s="43">
        <f t="shared" si="874"/>
        <v>0</v>
      </c>
      <c r="BC314" s="43">
        <f t="shared" si="874"/>
        <v>0</v>
      </c>
      <c r="BD314" s="43">
        <f t="shared" si="874"/>
        <v>0</v>
      </c>
      <c r="BE314" s="43">
        <f t="shared" si="874"/>
        <v>0</v>
      </c>
      <c r="BF314" s="43">
        <f t="shared" si="874"/>
        <v>0</v>
      </c>
      <c r="BG314" s="43">
        <f t="shared" si="874"/>
        <v>0</v>
      </c>
      <c r="BH314" s="43">
        <f t="shared" si="874"/>
        <v>0</v>
      </c>
      <c r="BI314" s="43">
        <f t="shared" si="874"/>
        <v>0</v>
      </c>
      <c r="BJ314" s="43">
        <f t="shared" si="874"/>
        <v>0</v>
      </c>
      <c r="BK314" s="43">
        <f t="shared" si="874"/>
        <v>0</v>
      </c>
      <c r="BL314" s="43">
        <f t="shared" si="874"/>
        <v>0</v>
      </c>
      <c r="BM314" s="43">
        <f t="shared" si="874"/>
        <v>0</v>
      </c>
      <c r="BN314" s="43">
        <f t="shared" si="874"/>
        <v>0</v>
      </c>
      <c r="BO314" s="43">
        <f t="shared" si="874"/>
        <v>0</v>
      </c>
      <c r="BP314" s="43">
        <f t="shared" si="874"/>
        <v>0</v>
      </c>
      <c r="BQ314" s="43">
        <f t="shared" si="874"/>
        <v>0</v>
      </c>
      <c r="BR314" s="43">
        <f t="shared" si="874"/>
        <v>0</v>
      </c>
      <c r="BS314" s="43">
        <f t="shared" si="874"/>
        <v>0</v>
      </c>
      <c r="BT314" s="43">
        <f t="shared" si="874"/>
        <v>0</v>
      </c>
      <c r="BU314" s="43">
        <f t="shared" si="874"/>
        <v>0</v>
      </c>
      <c r="BV314" s="43">
        <f t="shared" si="874"/>
        <v>0</v>
      </c>
      <c r="BW314" s="43">
        <f t="shared" si="874"/>
        <v>0</v>
      </c>
      <c r="BY314" t="str">
        <f t="shared" si="846"/>
        <v>ACT Hard</v>
      </c>
      <c r="BZ314" s="43">
        <f t="shared" ref="BZ314:CV314" si="875">BZ162*BZ$2</f>
        <v>0</v>
      </c>
      <c r="CA314" s="43">
        <f t="shared" si="875"/>
        <v>0</v>
      </c>
      <c r="CB314" s="43">
        <f t="shared" si="875"/>
        <v>0</v>
      </c>
      <c r="CC314" s="43">
        <f t="shared" si="875"/>
        <v>0</v>
      </c>
      <c r="CD314" s="43">
        <f t="shared" si="875"/>
        <v>0</v>
      </c>
      <c r="CE314" s="43">
        <f t="shared" si="875"/>
        <v>0</v>
      </c>
      <c r="CF314" s="43">
        <f t="shared" si="875"/>
        <v>0</v>
      </c>
      <c r="CG314" s="43">
        <f t="shared" si="875"/>
        <v>0</v>
      </c>
      <c r="CH314" s="43">
        <f t="shared" si="875"/>
        <v>0</v>
      </c>
      <c r="CI314" s="43">
        <f t="shared" si="875"/>
        <v>0</v>
      </c>
      <c r="CJ314" s="43">
        <f t="shared" si="875"/>
        <v>0</v>
      </c>
      <c r="CK314" s="43">
        <f t="shared" si="875"/>
        <v>0</v>
      </c>
      <c r="CL314" s="43">
        <f t="shared" si="875"/>
        <v>0</v>
      </c>
      <c r="CM314" s="43">
        <f t="shared" si="875"/>
        <v>0</v>
      </c>
      <c r="CN314" s="43">
        <f t="shared" si="875"/>
        <v>0</v>
      </c>
      <c r="CO314" s="43">
        <f t="shared" si="875"/>
        <v>0</v>
      </c>
      <c r="CP314" s="43">
        <f t="shared" si="875"/>
        <v>0</v>
      </c>
      <c r="CQ314" s="43">
        <f t="shared" si="875"/>
        <v>0</v>
      </c>
      <c r="CR314" s="43">
        <f t="shared" si="875"/>
        <v>0</v>
      </c>
      <c r="CS314" s="43">
        <f t="shared" si="875"/>
        <v>0</v>
      </c>
      <c r="CT314" s="43">
        <f t="shared" si="875"/>
        <v>0</v>
      </c>
      <c r="CU314" s="43">
        <f t="shared" si="875"/>
        <v>0</v>
      </c>
      <c r="CV314" s="43">
        <f t="shared" si="875"/>
        <v>0</v>
      </c>
      <c r="CX314" t="str">
        <f t="shared" si="848"/>
        <v>ACT Hard</v>
      </c>
      <c r="CY314" s="43">
        <f t="shared" ref="CY314:DU314" si="876">CY162*CY$2</f>
        <v>0</v>
      </c>
      <c r="CZ314" s="43">
        <f t="shared" si="876"/>
        <v>0</v>
      </c>
      <c r="DA314" s="43">
        <f t="shared" si="876"/>
        <v>0</v>
      </c>
      <c r="DB314" s="43">
        <f t="shared" si="876"/>
        <v>0</v>
      </c>
      <c r="DC314" s="43">
        <f t="shared" si="876"/>
        <v>0</v>
      </c>
      <c r="DD314" s="43">
        <f t="shared" si="876"/>
        <v>0</v>
      </c>
      <c r="DE314" s="43">
        <f t="shared" si="876"/>
        <v>0</v>
      </c>
      <c r="DF314" s="43">
        <f t="shared" si="876"/>
        <v>0</v>
      </c>
      <c r="DG314" s="43">
        <f t="shared" si="876"/>
        <v>0</v>
      </c>
      <c r="DH314" s="43">
        <f t="shared" si="876"/>
        <v>0</v>
      </c>
      <c r="DI314" s="43">
        <f t="shared" si="876"/>
        <v>0</v>
      </c>
      <c r="DJ314" s="43">
        <f t="shared" si="876"/>
        <v>0</v>
      </c>
      <c r="DK314" s="43">
        <f t="shared" si="876"/>
        <v>0</v>
      </c>
      <c r="DL314" s="43">
        <f t="shared" si="876"/>
        <v>0</v>
      </c>
      <c r="DM314" s="43">
        <f t="shared" si="876"/>
        <v>0</v>
      </c>
      <c r="DN314" s="43">
        <f t="shared" si="876"/>
        <v>0</v>
      </c>
      <c r="DO314" s="43">
        <f t="shared" si="876"/>
        <v>0</v>
      </c>
      <c r="DP314" s="43">
        <f t="shared" si="876"/>
        <v>0</v>
      </c>
      <c r="DQ314" s="43">
        <f t="shared" si="876"/>
        <v>0</v>
      </c>
      <c r="DR314" s="43">
        <f t="shared" si="876"/>
        <v>0</v>
      </c>
      <c r="DS314" s="43">
        <f t="shared" si="876"/>
        <v>0</v>
      </c>
      <c r="DT314" s="43">
        <f t="shared" si="876"/>
        <v>0</v>
      </c>
      <c r="DU314" s="43">
        <f t="shared" si="876"/>
        <v>0</v>
      </c>
    </row>
    <row r="315" spans="52:125" x14ac:dyDescent="0.45">
      <c r="BA315" s="28">
        <v>1</v>
      </c>
      <c r="BB315" s="28">
        <v>2</v>
      </c>
      <c r="BC315" s="28">
        <v>3</v>
      </c>
      <c r="BD315" s="28">
        <v>4</v>
      </c>
      <c r="BE315" s="28">
        <v>5</v>
      </c>
      <c r="BF315" s="28">
        <v>6</v>
      </c>
      <c r="BG315" s="28">
        <v>7</v>
      </c>
      <c r="BH315" s="28">
        <v>8</v>
      </c>
      <c r="BI315" s="28">
        <v>9</v>
      </c>
      <c r="BJ315" s="28">
        <v>10</v>
      </c>
      <c r="BK315" s="28">
        <v>11</v>
      </c>
      <c r="BL315" s="28">
        <v>12</v>
      </c>
      <c r="BM315" s="28">
        <v>13</v>
      </c>
      <c r="BN315" s="28">
        <v>14</v>
      </c>
      <c r="BO315" s="28">
        <v>15</v>
      </c>
      <c r="BP315" s="28">
        <v>16</v>
      </c>
      <c r="BQ315" s="28">
        <v>17</v>
      </c>
      <c r="BR315" s="28">
        <v>18</v>
      </c>
      <c r="BS315" s="28">
        <v>19</v>
      </c>
      <c r="BT315" s="28">
        <v>20</v>
      </c>
      <c r="BU315" s="28">
        <v>21</v>
      </c>
      <c r="BV315" s="28">
        <v>22</v>
      </c>
      <c r="BW315" s="28">
        <v>23</v>
      </c>
      <c r="BZ315" s="28">
        <v>1</v>
      </c>
      <c r="CA315" s="28">
        <v>2</v>
      </c>
      <c r="CB315" s="28">
        <v>3</v>
      </c>
      <c r="CC315" s="28">
        <v>4</v>
      </c>
      <c r="CD315" s="28">
        <v>5</v>
      </c>
      <c r="CE315" s="28">
        <v>6</v>
      </c>
      <c r="CF315" s="28">
        <v>7</v>
      </c>
      <c r="CG315" s="28">
        <v>8</v>
      </c>
      <c r="CH315" s="28">
        <v>9</v>
      </c>
      <c r="CI315" s="28">
        <v>10</v>
      </c>
      <c r="CJ315" s="28">
        <v>11</v>
      </c>
      <c r="CK315" s="28">
        <v>12</v>
      </c>
      <c r="CL315" s="28">
        <v>13</v>
      </c>
      <c r="CM315" s="28">
        <v>14</v>
      </c>
      <c r="CN315" s="28">
        <v>15</v>
      </c>
      <c r="CO315" s="28">
        <v>16</v>
      </c>
      <c r="CP315" s="28">
        <v>17</v>
      </c>
      <c r="CQ315" s="28">
        <v>18</v>
      </c>
      <c r="CR315" s="28">
        <v>19</v>
      </c>
      <c r="CS315" s="28">
        <v>20</v>
      </c>
      <c r="CT315" s="28">
        <v>21</v>
      </c>
      <c r="CU315" s="28">
        <v>22</v>
      </c>
      <c r="CV315" s="28">
        <v>23</v>
      </c>
      <c r="CY315" s="28">
        <v>1</v>
      </c>
      <c r="CZ315" s="28">
        <v>2</v>
      </c>
      <c r="DA315" s="28">
        <v>3</v>
      </c>
      <c r="DB315" s="28">
        <v>4</v>
      </c>
      <c r="DC315" s="28">
        <v>5</v>
      </c>
      <c r="DD315" s="28">
        <v>6</v>
      </c>
      <c r="DE315" s="28">
        <v>7</v>
      </c>
      <c r="DF315" s="28">
        <v>8</v>
      </c>
      <c r="DG315" s="28">
        <v>9</v>
      </c>
      <c r="DH315" s="28">
        <v>10</v>
      </c>
      <c r="DI315" s="28">
        <v>11</v>
      </c>
      <c r="DJ315" s="28">
        <v>12</v>
      </c>
      <c r="DK315" s="28">
        <v>13</v>
      </c>
      <c r="DL315" s="28">
        <v>14</v>
      </c>
      <c r="DM315" s="28">
        <v>15</v>
      </c>
      <c r="DN315" s="28">
        <v>16</v>
      </c>
      <c r="DO315" s="28">
        <v>17</v>
      </c>
      <c r="DP315" s="28">
        <v>18</v>
      </c>
      <c r="DQ315" s="28">
        <v>19</v>
      </c>
      <c r="DR315" s="28">
        <v>20</v>
      </c>
      <c r="DS315" s="28">
        <v>21</v>
      </c>
      <c r="DT315" s="28">
        <v>22</v>
      </c>
      <c r="DU315" s="28">
        <v>23</v>
      </c>
    </row>
    <row r="316" spans="52:125" x14ac:dyDescent="0.45">
      <c r="AZ316" t="str">
        <f>AZ12</f>
        <v>Grid-In</v>
      </c>
      <c r="BA316" s="102">
        <f>MATH!BO5</f>
        <v>0</v>
      </c>
      <c r="BB316" s="102">
        <f>MATH!BO86</f>
        <v>0</v>
      </c>
      <c r="BC316" s="102">
        <f>MATH!BO167</f>
        <v>0</v>
      </c>
      <c r="BD316" s="102">
        <f>MATH!BO248</f>
        <v>0</v>
      </c>
      <c r="BE316" s="102">
        <f>MATH!BO329</f>
        <v>0</v>
      </c>
      <c r="BF316" s="102">
        <f>MATH!BO410</f>
        <v>0</v>
      </c>
      <c r="BG316" s="102">
        <f>MATH!BO491</f>
        <v>0</v>
      </c>
      <c r="BH316" s="102">
        <f>MATH!BO572</f>
        <v>0</v>
      </c>
      <c r="BI316" s="102">
        <f>MATH!BO653</f>
        <v>0</v>
      </c>
      <c r="BJ316" s="102">
        <f>MATH!BO734</f>
        <v>0</v>
      </c>
      <c r="BK316" s="102">
        <f>MATH!BO815</f>
        <v>0</v>
      </c>
      <c r="BL316" s="102">
        <f>MATH!BO896</f>
        <v>0</v>
      </c>
      <c r="BM316" s="102">
        <f>MATH!BO977</f>
        <v>0</v>
      </c>
      <c r="BN316" s="102">
        <f>MATH!BO1058</f>
        <v>0</v>
      </c>
      <c r="BO316" s="102">
        <f>MATH!BO1139</f>
        <v>0</v>
      </c>
      <c r="BP316" s="102">
        <f>MATH!BO1220</f>
        <v>0</v>
      </c>
      <c r="BQ316" s="102">
        <f>MATH!BO1301</f>
        <v>0</v>
      </c>
      <c r="BR316" s="102">
        <f>MATH!BO1382</f>
        <v>0</v>
      </c>
      <c r="BS316" s="102">
        <f>MATH!BO1463</f>
        <v>0</v>
      </c>
      <c r="BT316" s="102">
        <f>MATH!BO1544</f>
        <v>0</v>
      </c>
      <c r="BU316" s="102">
        <f>MATH!BO1625</f>
        <v>0</v>
      </c>
      <c r="BV316" s="102">
        <f>MATH!BO1706</f>
        <v>0</v>
      </c>
      <c r="BW316" s="102">
        <f>MATH!BO1787</f>
        <v>0</v>
      </c>
      <c r="BY316" t="str">
        <f>AZ12</f>
        <v>Grid-In</v>
      </c>
      <c r="BZ316" s="102">
        <f>MATH!BO65</f>
        <v>0</v>
      </c>
      <c r="CA316" s="102">
        <f>MATH!BO146</f>
        <v>0</v>
      </c>
      <c r="CB316" s="102">
        <f>MATH!BO227</f>
        <v>0</v>
      </c>
      <c r="CC316" s="102">
        <f>MATH!BO308</f>
        <v>0</v>
      </c>
      <c r="CD316" s="102">
        <f>MATH!BO389</f>
        <v>0</v>
      </c>
      <c r="CE316" s="102">
        <f>MATH!BO470</f>
        <v>0</v>
      </c>
      <c r="CF316" s="102">
        <f>MATH!BO551</f>
        <v>0</v>
      </c>
      <c r="CG316" s="102">
        <f>MATH!BO632</f>
        <v>0</v>
      </c>
      <c r="CH316" s="102">
        <f>MATH!BO713</f>
        <v>0</v>
      </c>
      <c r="CI316" s="102">
        <f>MATH!BO794</f>
        <v>0</v>
      </c>
      <c r="CJ316" s="102">
        <f>MATH!BO875</f>
        <v>0</v>
      </c>
      <c r="CK316" s="102">
        <f>MATH!BO956</f>
        <v>0</v>
      </c>
      <c r="CL316" s="102">
        <f>MATH!BO1037</f>
        <v>0</v>
      </c>
      <c r="CM316" s="102">
        <f>MATH!BO1118</f>
        <v>0</v>
      </c>
      <c r="CN316" s="102">
        <f>MATH!BO1199</f>
        <v>0</v>
      </c>
      <c r="CO316" s="102">
        <f>MATH!BO1280</f>
        <v>0</v>
      </c>
      <c r="CP316" s="102">
        <f>MATH!BO1361</f>
        <v>0</v>
      </c>
      <c r="CQ316" s="102">
        <f>MATH!BO1442</f>
        <v>0</v>
      </c>
      <c r="CR316" s="102">
        <f>MATH!BO1523</f>
        <v>0</v>
      </c>
      <c r="CS316" s="102">
        <f>MATH!BO1604</f>
        <v>0</v>
      </c>
      <c r="CT316" s="102">
        <f>MATH!BO1685</f>
        <v>0</v>
      </c>
      <c r="CU316" s="102">
        <f>MATH!BO1766</f>
        <v>0</v>
      </c>
      <c r="CV316" s="102">
        <f>MATH!BO1847</f>
        <v>0</v>
      </c>
      <c r="CX316" t="str">
        <f>AZ12</f>
        <v>Grid-In</v>
      </c>
      <c r="CY316" s="102" t="str">
        <f>IF(BA316&lt;&gt;0,"NC: "&amp;BA316,"")&amp;
  IF(AND(BA316&lt;&gt;0,BZ316&lt;&gt;0)," | ","")&amp;
  IF(BZ316&lt;&gt;0,"C: "&amp;BZ316,"")</f>
        <v/>
      </c>
      <c r="CZ316" s="102" t="str">
        <f t="shared" ref="CZ316:CZ372" si="877">IF(BB316&lt;&gt;0,"NC: "&amp;BB316,"")&amp;
  IF(AND(BB316&lt;&gt;0,CA316&lt;&gt;0)," | ","")&amp;
  IF(CA316&lt;&gt;0,"C: "&amp;CA316,"")</f>
        <v/>
      </c>
      <c r="DA316" s="102" t="str">
        <f t="shared" ref="DA316:DA372" si="878">IF(BC316&lt;&gt;0,"NC: "&amp;BC316,"")&amp;
  IF(AND(BC316&lt;&gt;0,CB316&lt;&gt;0)," | ","")&amp;
  IF(CB316&lt;&gt;0,"C: "&amp;CB316,"")</f>
        <v/>
      </c>
      <c r="DB316" s="102" t="str">
        <f t="shared" ref="DB316:DB372" si="879">IF(BD316&lt;&gt;0,"NC: "&amp;BD316,"")&amp;
  IF(AND(BD316&lt;&gt;0,CC316&lt;&gt;0)," | ","")&amp;
  IF(CC316&lt;&gt;0,"C: "&amp;CC316,"")</f>
        <v/>
      </c>
      <c r="DC316" s="102" t="str">
        <f t="shared" ref="DC316:DC372" si="880">IF(BE316&lt;&gt;0,"NC: "&amp;BE316,"")&amp;
  IF(AND(BE316&lt;&gt;0,CD316&lt;&gt;0)," | ","")&amp;
  IF(CD316&lt;&gt;0,"C: "&amp;CD316,"")</f>
        <v/>
      </c>
      <c r="DD316" s="102" t="str">
        <f t="shared" ref="DD316:DD372" si="881">IF(BF316&lt;&gt;0,"NC: "&amp;BF316,"")&amp;
  IF(AND(BF316&lt;&gt;0,CE316&lt;&gt;0)," | ","")&amp;
  IF(CE316&lt;&gt;0,"C: "&amp;CE316,"")</f>
        <v/>
      </c>
      <c r="DE316" s="102" t="str">
        <f t="shared" ref="DE316:DE372" si="882">IF(BG316&lt;&gt;0,"NC: "&amp;BG316,"")&amp;
  IF(AND(BG316&lt;&gt;0,CF316&lt;&gt;0)," | ","")&amp;
  IF(CF316&lt;&gt;0,"C: "&amp;CF316,"")</f>
        <v/>
      </c>
      <c r="DF316" s="102" t="str">
        <f t="shared" ref="DF316:DF372" si="883">IF(BH316&lt;&gt;0,"NC: "&amp;BH316,"")&amp;
  IF(AND(BH316&lt;&gt;0,CG316&lt;&gt;0)," | ","")&amp;
  IF(CG316&lt;&gt;0,"C: "&amp;CG316,"")</f>
        <v/>
      </c>
      <c r="DG316" s="102" t="str">
        <f t="shared" ref="DG316:DG372" si="884">IF(BI316&lt;&gt;0,"NC: "&amp;BI316,"")&amp;
  IF(AND(BI316&lt;&gt;0,CH316&lt;&gt;0)," | ","")&amp;
  IF(CH316&lt;&gt;0,"C: "&amp;CH316,"")</f>
        <v/>
      </c>
      <c r="DH316" s="102" t="str">
        <f t="shared" ref="DH316:DH372" si="885">IF(BJ316&lt;&gt;0,"NC: "&amp;BJ316,"")&amp;
  IF(AND(BJ316&lt;&gt;0,CI316&lt;&gt;0)," | ","")&amp;
  IF(CI316&lt;&gt;0,"C: "&amp;CI316,"")</f>
        <v/>
      </c>
      <c r="DI316" s="102" t="str">
        <f t="shared" ref="DI316:DI372" si="886">IF(BK316&lt;&gt;0,"NC: "&amp;BK316,"")&amp;
  IF(AND(BK316&lt;&gt;0,CJ316&lt;&gt;0)," | ","")&amp;
  IF(CJ316&lt;&gt;0,"C: "&amp;CJ316,"")</f>
        <v/>
      </c>
      <c r="DJ316" s="102" t="str">
        <f t="shared" ref="DJ316:DJ372" si="887">IF(BL316&lt;&gt;0,"NC: "&amp;BL316,"")&amp;
  IF(AND(BL316&lt;&gt;0,CK316&lt;&gt;0)," | ","")&amp;
  IF(CK316&lt;&gt;0,"C: "&amp;CK316,"")</f>
        <v/>
      </c>
      <c r="DK316" s="102" t="str">
        <f t="shared" ref="DK316:DK372" si="888">IF(BM316&lt;&gt;0,"NC: "&amp;BM316,"")&amp;
  IF(AND(BM316&lt;&gt;0,CL316&lt;&gt;0)," | ","")&amp;
  IF(CL316&lt;&gt;0,"C: "&amp;CL316,"")</f>
        <v/>
      </c>
      <c r="DL316" s="102" t="str">
        <f t="shared" ref="DL316:DL372" si="889">IF(BN316&lt;&gt;0,"NC: "&amp;BN316,"")&amp;
  IF(AND(BN316&lt;&gt;0,CM316&lt;&gt;0)," | ","")&amp;
  IF(CM316&lt;&gt;0,"C: "&amp;CM316,"")</f>
        <v/>
      </c>
      <c r="DM316" s="102" t="str">
        <f t="shared" ref="DM316:DM372" si="890">IF(BO316&lt;&gt;0,"NC: "&amp;BO316,"")&amp;
  IF(AND(BO316&lt;&gt;0,CN316&lt;&gt;0)," | ","")&amp;
  IF(CN316&lt;&gt;0,"C: "&amp;CN316,"")</f>
        <v/>
      </c>
      <c r="DN316" s="102" t="str">
        <f t="shared" ref="DN316:DN372" si="891">IF(BP316&lt;&gt;0,"NC: "&amp;BP316,"")&amp;
  IF(AND(BP316&lt;&gt;0,CO316&lt;&gt;0)," | ","")&amp;
  IF(CO316&lt;&gt;0,"C: "&amp;CO316,"")</f>
        <v/>
      </c>
      <c r="DO316" s="102" t="str">
        <f t="shared" ref="DO316:DO372" si="892">IF(BQ316&lt;&gt;0,"NC: "&amp;BQ316,"")&amp;
  IF(AND(BQ316&lt;&gt;0,CP316&lt;&gt;0)," | ","")&amp;
  IF(CP316&lt;&gt;0,"C: "&amp;CP316,"")</f>
        <v/>
      </c>
      <c r="DP316" s="102" t="str">
        <f t="shared" ref="DP316:DP372" si="893">IF(BR316&lt;&gt;0,"NC: "&amp;BR316,"")&amp;
  IF(AND(BR316&lt;&gt;0,CQ316&lt;&gt;0)," | ","")&amp;
  IF(CQ316&lt;&gt;0,"C: "&amp;CQ316,"")</f>
        <v/>
      </c>
      <c r="DQ316" s="102" t="str">
        <f t="shared" ref="DQ316:DQ372" si="894">IF(BS316&lt;&gt;0,"NC: "&amp;BS316,"")&amp;
  IF(AND(BS316&lt;&gt;0,CR316&lt;&gt;0)," | ","")&amp;
  IF(CR316&lt;&gt;0,"C: "&amp;CR316,"")</f>
        <v/>
      </c>
      <c r="DR316" s="102" t="str">
        <f t="shared" ref="DR316:DR372" si="895">IF(BT316&lt;&gt;0,"NC: "&amp;BT316,"")&amp;
  IF(AND(BT316&lt;&gt;0,CS316&lt;&gt;0)," | ","")&amp;
  IF(CS316&lt;&gt;0,"C: "&amp;CS316,"")</f>
        <v/>
      </c>
      <c r="DS316" s="102" t="str">
        <f t="shared" ref="DS316:DS372" si="896">IF(BU316&lt;&gt;0,"NC: "&amp;BU316,"")&amp;
  IF(AND(BU316&lt;&gt;0,CT316&lt;&gt;0)," | ","")&amp;
  IF(CT316&lt;&gt;0,"C: "&amp;CT316,"")</f>
        <v/>
      </c>
      <c r="DT316" s="102" t="str">
        <f t="shared" ref="DT316:DT372" si="897">IF(BV316&lt;&gt;0,"NC: "&amp;BV316,"")&amp;
  IF(AND(BV316&lt;&gt;0,CU316&lt;&gt;0)," | ","")&amp;
  IF(CU316&lt;&gt;0,"C: "&amp;CU316,"")</f>
        <v/>
      </c>
      <c r="DU316" s="102" t="str">
        <f t="shared" ref="DU316:DU372" si="89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99">AZ13</f>
        <v>Calculator Dependence</v>
      </c>
      <c r="BA317" s="102">
        <f>MATH!BP5</f>
        <v>0</v>
      </c>
      <c r="BB317" s="102">
        <f>MATH!BP86</f>
        <v>0</v>
      </c>
      <c r="BC317" s="102">
        <f>MATH!BP167</f>
        <v>0</v>
      </c>
      <c r="BD317" s="102">
        <f>MATH!BP248</f>
        <v>0</v>
      </c>
      <c r="BE317" s="102">
        <f>MATH!BP329</f>
        <v>0</v>
      </c>
      <c r="BF317" s="102">
        <f>MATH!BP410</f>
        <v>0</v>
      </c>
      <c r="BG317" s="102">
        <f>MATH!BP491</f>
        <v>0</v>
      </c>
      <c r="BH317" s="102">
        <f>MATH!BP572</f>
        <v>0</v>
      </c>
      <c r="BI317" s="102">
        <f>MATH!BP653</f>
        <v>0</v>
      </c>
      <c r="BJ317" s="102">
        <f>MATH!BP734</f>
        <v>0</v>
      </c>
      <c r="BK317" s="102">
        <f>MATH!BP815</f>
        <v>0</v>
      </c>
      <c r="BL317" s="102">
        <f>MATH!BP896</f>
        <v>0</v>
      </c>
      <c r="BM317" s="102">
        <f>MATH!BP977</f>
        <v>0</v>
      </c>
      <c r="BN317" s="102">
        <f>MATH!BP1058</f>
        <v>0</v>
      </c>
      <c r="BO317" s="102">
        <f>MATH!BP1139</f>
        <v>0</v>
      </c>
      <c r="BP317" s="102">
        <f>MATH!BP1220</f>
        <v>0</v>
      </c>
      <c r="BQ317" s="102">
        <f>MATH!BP1301</f>
        <v>0</v>
      </c>
      <c r="BR317" s="102">
        <f>MATH!BP1382</f>
        <v>0</v>
      </c>
      <c r="BS317" s="102">
        <f>MATH!BP1463</f>
        <v>0</v>
      </c>
      <c r="BT317" s="102">
        <f>MATH!BP1544</f>
        <v>0</v>
      </c>
      <c r="BU317" s="102">
        <f>MATH!BP1625</f>
        <v>0</v>
      </c>
      <c r="BV317" s="102">
        <f>MATH!BP1706</f>
        <v>0</v>
      </c>
      <c r="BW317" s="102">
        <f>MATH!BP1787</f>
        <v>0</v>
      </c>
      <c r="BY317" t="str">
        <f t="shared" ref="BY317:BY372" si="900">AZ13</f>
        <v>Calculator Dependence</v>
      </c>
      <c r="BZ317" s="102">
        <f>MATH!BP65</f>
        <v>0</v>
      </c>
      <c r="CA317" s="102">
        <f>MATH!BP146</f>
        <v>0</v>
      </c>
      <c r="CB317" s="102">
        <f>MATH!BP227</f>
        <v>0</v>
      </c>
      <c r="CC317" s="102">
        <f>MATH!BP308</f>
        <v>0</v>
      </c>
      <c r="CD317" s="102">
        <f>MATH!BP389</f>
        <v>0</v>
      </c>
      <c r="CE317" s="102">
        <f>MATH!BP470</f>
        <v>0</v>
      </c>
      <c r="CF317" s="102">
        <f>MATH!BP551</f>
        <v>0</v>
      </c>
      <c r="CG317" s="102">
        <f>MATH!BP632</f>
        <v>0</v>
      </c>
      <c r="CH317" s="102">
        <f>MATH!BP713</f>
        <v>0</v>
      </c>
      <c r="CI317" s="102">
        <f>MATH!BP794</f>
        <v>0</v>
      </c>
      <c r="CJ317" s="102">
        <f>MATH!BP875</f>
        <v>0</v>
      </c>
      <c r="CK317" s="102">
        <f>MATH!BP956</f>
        <v>0</v>
      </c>
      <c r="CL317" s="102">
        <f>MATH!BP1037</f>
        <v>0</v>
      </c>
      <c r="CM317" s="102">
        <f>MATH!BP1118</f>
        <v>0</v>
      </c>
      <c r="CN317" s="102">
        <f>MATH!BP1199</f>
        <v>0</v>
      </c>
      <c r="CO317" s="102">
        <f>MATH!BP1280</f>
        <v>0</v>
      </c>
      <c r="CP317" s="102">
        <f>MATH!BP1361</f>
        <v>0</v>
      </c>
      <c r="CQ317" s="102">
        <f>MATH!BP1442</f>
        <v>0</v>
      </c>
      <c r="CR317" s="102">
        <f>MATH!BP1523</f>
        <v>0</v>
      </c>
      <c r="CS317" s="102">
        <f>MATH!BP1604</f>
        <v>0</v>
      </c>
      <c r="CT317" s="102">
        <f>MATH!BP1685</f>
        <v>0</v>
      </c>
      <c r="CU317" s="102">
        <f>MATH!BP1766</f>
        <v>0</v>
      </c>
      <c r="CV317" s="102">
        <f>MATH!BP1847</f>
        <v>0</v>
      </c>
      <c r="CX317" t="str">
        <f t="shared" ref="CX317:CX372" si="901">AZ13</f>
        <v>Calculator Dependence</v>
      </c>
      <c r="CY317" s="102" t="str">
        <f t="shared" ref="CY317:CY331" si="902">IF(BA317&lt;&gt;0,"NC: "&amp;BA317,"")&amp;
  IF(AND(BA317&lt;&gt;0,BZ317&lt;&gt;0)," | ","")&amp;
  IF(BZ317&lt;&gt;0,"C: "&amp;BZ317,"")</f>
        <v/>
      </c>
      <c r="CZ317" s="102" t="str">
        <f t="shared" si="877"/>
        <v/>
      </c>
      <c r="DA317" s="102" t="str">
        <f t="shared" si="878"/>
        <v/>
      </c>
      <c r="DB317" s="102" t="str">
        <f t="shared" si="879"/>
        <v/>
      </c>
      <c r="DC317" s="102" t="str">
        <f t="shared" si="880"/>
        <v/>
      </c>
      <c r="DD317" s="102" t="str">
        <f t="shared" si="881"/>
        <v/>
      </c>
      <c r="DE317" s="102" t="str">
        <f t="shared" si="882"/>
        <v/>
      </c>
      <c r="DF317" s="102" t="str">
        <f t="shared" si="883"/>
        <v/>
      </c>
      <c r="DG317" s="102" t="str">
        <f t="shared" si="884"/>
        <v/>
      </c>
      <c r="DH317" s="102" t="str">
        <f t="shared" si="885"/>
        <v/>
      </c>
      <c r="DI317" s="102" t="str">
        <f t="shared" si="886"/>
        <v/>
      </c>
      <c r="DJ317" s="102" t="str">
        <f t="shared" si="887"/>
        <v/>
      </c>
      <c r="DK317" s="102" t="str">
        <f t="shared" si="888"/>
        <v/>
      </c>
      <c r="DL317" s="102" t="str">
        <f t="shared" si="889"/>
        <v/>
      </c>
      <c r="DM317" s="102" t="str">
        <f t="shared" si="890"/>
        <v/>
      </c>
      <c r="DN317" s="102" t="str">
        <f t="shared" si="891"/>
        <v/>
      </c>
      <c r="DO317" s="102" t="str">
        <f t="shared" si="892"/>
        <v/>
      </c>
      <c r="DP317" s="102" t="str">
        <f t="shared" si="893"/>
        <v/>
      </c>
      <c r="DQ317" s="102" t="str">
        <f t="shared" si="894"/>
        <v/>
      </c>
      <c r="DR317" s="102" t="str">
        <f t="shared" si="895"/>
        <v/>
      </c>
      <c r="DS317" s="102" t="str">
        <f t="shared" si="896"/>
        <v/>
      </c>
      <c r="DT317" s="102" t="str">
        <f t="shared" si="897"/>
        <v/>
      </c>
      <c r="DU317" s="102" t="str">
        <f t="shared" si="898"/>
        <v/>
      </c>
    </row>
    <row r="318" spans="52:125" x14ac:dyDescent="0.45">
      <c r="AZ318" t="str">
        <f t="shared" si="899"/>
        <v>Word Problem</v>
      </c>
      <c r="BA318" s="102">
        <f>MATH!BQ5</f>
        <v>0</v>
      </c>
      <c r="BB318" s="102">
        <f>MATH!BQ86</f>
        <v>0</v>
      </c>
      <c r="BC318" s="102">
        <f>MATH!BQ167</f>
        <v>0</v>
      </c>
      <c r="BD318" s="102">
        <f>MATH!BQ248</f>
        <v>0</v>
      </c>
      <c r="BE318" s="102">
        <f>MATH!BQ329</f>
        <v>0</v>
      </c>
      <c r="BF318" s="102">
        <f>MATH!BQ410</f>
        <v>0</v>
      </c>
      <c r="BG318" s="102">
        <f>MATH!BQ491</f>
        <v>0</v>
      </c>
      <c r="BH318" s="102">
        <f>MATH!BQ572</f>
        <v>0</v>
      </c>
      <c r="BI318" s="102">
        <f>MATH!BQ653</f>
        <v>0</v>
      </c>
      <c r="BJ318" s="102">
        <f>MATH!BQ734</f>
        <v>0</v>
      </c>
      <c r="BK318" s="102">
        <f>MATH!BQ815</f>
        <v>0</v>
      </c>
      <c r="BL318" s="102">
        <f>MATH!BQ896</f>
        <v>0</v>
      </c>
      <c r="BM318" s="102">
        <f>MATH!BQ977</f>
        <v>0</v>
      </c>
      <c r="BN318" s="102">
        <f>MATH!BQ1058</f>
        <v>0</v>
      </c>
      <c r="BO318" s="102">
        <f>MATH!BQ1139</f>
        <v>0</v>
      </c>
      <c r="BP318" s="102">
        <f>MATH!BQ1220</f>
        <v>0</v>
      </c>
      <c r="BQ318" s="102">
        <f>MATH!BQ1301</f>
        <v>0</v>
      </c>
      <c r="BR318" s="102">
        <f>MATH!BQ1382</f>
        <v>0</v>
      </c>
      <c r="BS318" s="102">
        <f>MATH!BQ1463</f>
        <v>0</v>
      </c>
      <c r="BT318" s="102">
        <f>MATH!BQ1544</f>
        <v>0</v>
      </c>
      <c r="BU318" s="102">
        <f>MATH!BQ1625</f>
        <v>0</v>
      </c>
      <c r="BV318" s="102">
        <f>MATH!BQ1706</f>
        <v>0</v>
      </c>
      <c r="BW318" s="102">
        <f>MATH!BQ1787</f>
        <v>0</v>
      </c>
      <c r="BY318" t="str">
        <f t="shared" si="900"/>
        <v>Word Problem</v>
      </c>
      <c r="BZ318" s="102">
        <f>MATH!BQ65</f>
        <v>0</v>
      </c>
      <c r="CA318" s="102">
        <f>MATH!BQ146</f>
        <v>0</v>
      </c>
      <c r="CB318" s="102">
        <f>MATH!BQ227</f>
        <v>0</v>
      </c>
      <c r="CC318" s="102">
        <f>MATH!BQ308</f>
        <v>0</v>
      </c>
      <c r="CD318" s="102">
        <f>MATH!BQ389</f>
        <v>0</v>
      </c>
      <c r="CE318" s="102">
        <f>MATH!BQ470</f>
        <v>0</v>
      </c>
      <c r="CF318" s="102">
        <f>MATH!BQ551</f>
        <v>0</v>
      </c>
      <c r="CG318" s="102">
        <f>MATH!BQ632</f>
        <v>0</v>
      </c>
      <c r="CH318" s="102">
        <f>MATH!BQ713</f>
        <v>0</v>
      </c>
      <c r="CI318" s="102">
        <f>MATH!BQ794</f>
        <v>0</v>
      </c>
      <c r="CJ318" s="102">
        <f>MATH!BQ875</f>
        <v>0</v>
      </c>
      <c r="CK318" s="102">
        <f>MATH!BQ956</f>
        <v>0</v>
      </c>
      <c r="CL318" s="102">
        <f>MATH!BQ1037</f>
        <v>0</v>
      </c>
      <c r="CM318" s="102">
        <f>MATH!BQ1118</f>
        <v>0</v>
      </c>
      <c r="CN318" s="102">
        <f>MATH!BQ1199</f>
        <v>0</v>
      </c>
      <c r="CO318" s="102">
        <f>MATH!BQ1280</f>
        <v>0</v>
      </c>
      <c r="CP318" s="102">
        <f>MATH!BQ1361</f>
        <v>0</v>
      </c>
      <c r="CQ318" s="102">
        <f>MATH!BQ1442</f>
        <v>0</v>
      </c>
      <c r="CR318" s="102">
        <f>MATH!BQ1523</f>
        <v>0</v>
      </c>
      <c r="CS318" s="102">
        <f>MATH!BQ1604</f>
        <v>0</v>
      </c>
      <c r="CT318" s="102">
        <f>MATH!BQ1685</f>
        <v>0</v>
      </c>
      <c r="CU318" s="102">
        <f>MATH!BQ1766</f>
        <v>0</v>
      </c>
      <c r="CV318" s="102">
        <f>MATH!BQ1847</f>
        <v>0</v>
      </c>
      <c r="CX318" t="str">
        <f t="shared" si="901"/>
        <v>Word Problem</v>
      </c>
      <c r="CY318" s="102" t="str">
        <f t="shared" si="902"/>
        <v/>
      </c>
      <c r="CZ318" s="102" t="str">
        <f t="shared" si="877"/>
        <v/>
      </c>
      <c r="DA318" s="102" t="str">
        <f t="shared" si="878"/>
        <v/>
      </c>
      <c r="DB318" s="102" t="str">
        <f t="shared" si="879"/>
        <v/>
      </c>
      <c r="DC318" s="102" t="str">
        <f t="shared" si="880"/>
        <v/>
      </c>
      <c r="DD318" s="102" t="str">
        <f t="shared" si="881"/>
        <v/>
      </c>
      <c r="DE318" s="102" t="str">
        <f t="shared" si="882"/>
        <v/>
      </c>
      <c r="DF318" s="102" t="str">
        <f t="shared" si="883"/>
        <v/>
      </c>
      <c r="DG318" s="102" t="str">
        <f t="shared" si="884"/>
        <v/>
      </c>
      <c r="DH318" s="102" t="str">
        <f t="shared" si="885"/>
        <v/>
      </c>
      <c r="DI318" s="102" t="str">
        <f t="shared" si="886"/>
        <v/>
      </c>
      <c r="DJ318" s="102" t="str">
        <f t="shared" si="887"/>
        <v/>
      </c>
      <c r="DK318" s="102" t="str">
        <f t="shared" si="888"/>
        <v/>
      </c>
      <c r="DL318" s="102" t="str">
        <f t="shared" si="889"/>
        <v/>
      </c>
      <c r="DM318" s="102" t="str">
        <f t="shared" si="890"/>
        <v/>
      </c>
      <c r="DN318" s="102" t="str">
        <f t="shared" si="891"/>
        <v/>
      </c>
      <c r="DO318" s="102" t="str">
        <f t="shared" si="892"/>
        <v/>
      </c>
      <c r="DP318" s="102" t="str">
        <f t="shared" si="893"/>
        <v/>
      </c>
      <c r="DQ318" s="102" t="str">
        <f t="shared" si="894"/>
        <v/>
      </c>
      <c r="DR318" s="102" t="str">
        <f t="shared" si="895"/>
        <v/>
      </c>
      <c r="DS318" s="102" t="str">
        <f t="shared" si="896"/>
        <v/>
      </c>
      <c r="DT318" s="102" t="str">
        <f t="shared" si="897"/>
        <v/>
      </c>
      <c r="DU318" s="102" t="str">
        <f t="shared" si="898"/>
        <v/>
      </c>
    </row>
    <row r="319" spans="52:125" x14ac:dyDescent="0.45">
      <c r="AZ319" t="str">
        <f t="shared" si="899"/>
        <v>All Variables</v>
      </c>
      <c r="BA319" s="102">
        <f>MATH!BR5</f>
        <v>0</v>
      </c>
      <c r="BB319" s="102">
        <f>MATH!BR86</f>
        <v>0</v>
      </c>
      <c r="BC319" s="102">
        <f>MATH!BR167</f>
        <v>0</v>
      </c>
      <c r="BD319" s="102">
        <f>MATH!BR248</f>
        <v>0</v>
      </c>
      <c r="BE319" s="102">
        <f>MATH!BR329</f>
        <v>0</v>
      </c>
      <c r="BF319" s="102">
        <f>MATH!BR410</f>
        <v>0</v>
      </c>
      <c r="BG319" s="102">
        <f>MATH!BR491</f>
        <v>0</v>
      </c>
      <c r="BH319" s="102">
        <f>MATH!BR572</f>
        <v>0</v>
      </c>
      <c r="BI319" s="102">
        <f>MATH!BR653</f>
        <v>0</v>
      </c>
      <c r="BJ319" s="102">
        <f>MATH!BR734</f>
        <v>0</v>
      </c>
      <c r="BK319" s="102">
        <f>MATH!BR815</f>
        <v>0</v>
      </c>
      <c r="BL319" s="102">
        <f>MATH!BR896</f>
        <v>0</v>
      </c>
      <c r="BM319" s="102">
        <f>MATH!BR977</f>
        <v>0</v>
      </c>
      <c r="BN319" s="102">
        <f>MATH!BR1058</f>
        <v>0</v>
      </c>
      <c r="BO319" s="102">
        <f>MATH!BR1139</f>
        <v>0</v>
      </c>
      <c r="BP319" s="102">
        <f>MATH!BR1220</f>
        <v>0</v>
      </c>
      <c r="BQ319" s="102">
        <f>MATH!BR1301</f>
        <v>0</v>
      </c>
      <c r="BR319" s="102">
        <f>MATH!BR1382</f>
        <v>0</v>
      </c>
      <c r="BS319" s="102">
        <f>MATH!BR1463</f>
        <v>0</v>
      </c>
      <c r="BT319" s="102">
        <f>MATH!BR1544</f>
        <v>0</v>
      </c>
      <c r="BU319" s="102">
        <f>MATH!BR1625</f>
        <v>0</v>
      </c>
      <c r="BV319" s="102">
        <f>MATH!BR1706</f>
        <v>0</v>
      </c>
      <c r="BW319" s="102">
        <f>MATH!BR1787</f>
        <v>0</v>
      </c>
      <c r="BY319" t="str">
        <f t="shared" si="900"/>
        <v>All Variables</v>
      </c>
      <c r="BZ319" s="102">
        <f>MATH!BR65</f>
        <v>0</v>
      </c>
      <c r="CA319" s="102">
        <f>MATH!BR146</f>
        <v>0</v>
      </c>
      <c r="CB319" s="102">
        <f>MATH!BR227</f>
        <v>0</v>
      </c>
      <c r="CC319" s="102">
        <f>MATH!BR308</f>
        <v>0</v>
      </c>
      <c r="CD319" s="102">
        <f>MATH!BR389</f>
        <v>0</v>
      </c>
      <c r="CE319" s="102">
        <f>MATH!BR470</f>
        <v>0</v>
      </c>
      <c r="CF319" s="102">
        <f>MATH!BR551</f>
        <v>0</v>
      </c>
      <c r="CG319" s="102">
        <f>MATH!BR632</f>
        <v>0</v>
      </c>
      <c r="CH319" s="102">
        <f>MATH!BR713</f>
        <v>0</v>
      </c>
      <c r="CI319" s="102">
        <f>MATH!BR794</f>
        <v>0</v>
      </c>
      <c r="CJ319" s="102">
        <f>MATH!BR875</f>
        <v>0</v>
      </c>
      <c r="CK319" s="102">
        <f>MATH!BR956</f>
        <v>0</v>
      </c>
      <c r="CL319" s="102">
        <f>MATH!BR1037</f>
        <v>0</v>
      </c>
      <c r="CM319" s="102">
        <f>MATH!BR1118</f>
        <v>0</v>
      </c>
      <c r="CN319" s="102">
        <f>MATH!BR1199</f>
        <v>0</v>
      </c>
      <c r="CO319" s="102">
        <f>MATH!BR1280</f>
        <v>0</v>
      </c>
      <c r="CP319" s="102">
        <f>MATH!BR1361</f>
        <v>0</v>
      </c>
      <c r="CQ319" s="102">
        <f>MATH!BR1442</f>
        <v>0</v>
      </c>
      <c r="CR319" s="102">
        <f>MATH!BR1523</f>
        <v>0</v>
      </c>
      <c r="CS319" s="102">
        <f>MATH!BR1604</f>
        <v>0</v>
      </c>
      <c r="CT319" s="102">
        <f>MATH!BR1685</f>
        <v>0</v>
      </c>
      <c r="CU319" s="102">
        <f>MATH!BR1766</f>
        <v>0</v>
      </c>
      <c r="CV319" s="102">
        <f>MATH!BR1847</f>
        <v>0</v>
      </c>
      <c r="CX319" t="str">
        <f t="shared" si="901"/>
        <v>All Variables</v>
      </c>
      <c r="CY319" s="102" t="str">
        <f t="shared" si="902"/>
        <v/>
      </c>
      <c r="CZ319" s="102" t="str">
        <f t="shared" si="877"/>
        <v/>
      </c>
      <c r="DA319" s="102" t="str">
        <f t="shared" si="878"/>
        <v/>
      </c>
      <c r="DB319" s="102" t="str">
        <f t="shared" si="879"/>
        <v/>
      </c>
      <c r="DC319" s="102" t="str">
        <f t="shared" si="880"/>
        <v/>
      </c>
      <c r="DD319" s="102" t="str">
        <f t="shared" si="881"/>
        <v/>
      </c>
      <c r="DE319" s="102" t="str">
        <f t="shared" si="882"/>
        <v/>
      </c>
      <c r="DF319" s="102" t="str">
        <f t="shared" si="883"/>
        <v/>
      </c>
      <c r="DG319" s="102" t="str">
        <f t="shared" si="884"/>
        <v/>
      </c>
      <c r="DH319" s="102" t="str">
        <f t="shared" si="885"/>
        <v/>
      </c>
      <c r="DI319" s="102" t="str">
        <f t="shared" si="886"/>
        <v/>
      </c>
      <c r="DJ319" s="102" t="str">
        <f t="shared" si="887"/>
        <v/>
      </c>
      <c r="DK319" s="102" t="str">
        <f t="shared" si="888"/>
        <v/>
      </c>
      <c r="DL319" s="102" t="str">
        <f t="shared" si="889"/>
        <v/>
      </c>
      <c r="DM319" s="102" t="str">
        <f t="shared" si="890"/>
        <v/>
      </c>
      <c r="DN319" s="102" t="str">
        <f t="shared" si="891"/>
        <v/>
      </c>
      <c r="DO319" s="102" t="str">
        <f t="shared" si="892"/>
        <v/>
      </c>
      <c r="DP319" s="102" t="str">
        <f t="shared" si="893"/>
        <v/>
      </c>
      <c r="DQ319" s="102" t="str">
        <f t="shared" si="894"/>
        <v/>
      </c>
      <c r="DR319" s="102" t="str">
        <f t="shared" si="895"/>
        <v/>
      </c>
      <c r="DS319" s="102" t="str">
        <f t="shared" si="896"/>
        <v/>
      </c>
      <c r="DT319" s="102" t="str">
        <f t="shared" si="897"/>
        <v/>
      </c>
      <c r="DU319" s="102" t="str">
        <f t="shared" si="898"/>
        <v/>
      </c>
    </row>
    <row r="320" spans="52:125" x14ac:dyDescent="0.45">
      <c r="AZ320" t="str">
        <f t="shared" si="899"/>
        <v>Chain of Questions</v>
      </c>
      <c r="BA320" s="102">
        <f>MATH!BS5</f>
        <v>0</v>
      </c>
      <c r="BB320" s="102">
        <f>MATH!BS86</f>
        <v>0</v>
      </c>
      <c r="BC320" s="102">
        <f>MATH!BS167</f>
        <v>0</v>
      </c>
      <c r="BD320" s="102">
        <f>MATH!BS248</f>
        <v>0</v>
      </c>
      <c r="BE320" s="102">
        <f>MATH!BS329</f>
        <v>0</v>
      </c>
      <c r="BF320" s="102">
        <f>MATH!BS410</f>
        <v>0</v>
      </c>
      <c r="BG320" s="102">
        <f>MATH!BS491</f>
        <v>0</v>
      </c>
      <c r="BH320" s="102">
        <f>MATH!BS572</f>
        <v>0</v>
      </c>
      <c r="BI320" s="102">
        <f>MATH!BS653</f>
        <v>0</v>
      </c>
      <c r="BJ320" s="102">
        <f>MATH!BS734</f>
        <v>0</v>
      </c>
      <c r="BK320" s="102">
        <f>MATH!BS815</f>
        <v>0</v>
      </c>
      <c r="BL320" s="102">
        <f>MATH!BS896</f>
        <v>0</v>
      </c>
      <c r="BM320" s="102">
        <f>MATH!BS977</f>
        <v>0</v>
      </c>
      <c r="BN320" s="102">
        <f>MATH!BS1058</f>
        <v>0</v>
      </c>
      <c r="BO320" s="102">
        <f>MATH!BS1139</f>
        <v>0</v>
      </c>
      <c r="BP320" s="102">
        <f>MATH!BS1220</f>
        <v>0</v>
      </c>
      <c r="BQ320" s="102">
        <f>MATH!BS1301</f>
        <v>0</v>
      </c>
      <c r="BR320" s="102">
        <f>MATH!BS1382</f>
        <v>0</v>
      </c>
      <c r="BS320" s="102">
        <f>MATH!BS1463</f>
        <v>0</v>
      </c>
      <c r="BT320" s="102">
        <f>MATH!BS1544</f>
        <v>0</v>
      </c>
      <c r="BU320" s="102">
        <f>MATH!BS1625</f>
        <v>0</v>
      </c>
      <c r="BV320" s="102">
        <f>MATH!BS1706</f>
        <v>0</v>
      </c>
      <c r="BW320" s="102">
        <f>MATH!BS1787</f>
        <v>0</v>
      </c>
      <c r="BY320" t="str">
        <f t="shared" si="900"/>
        <v>Chain of Questions</v>
      </c>
      <c r="BZ320" s="102">
        <f>MATH!BS65</f>
        <v>0</v>
      </c>
      <c r="CA320" s="102">
        <f>MATH!BS146</f>
        <v>0</v>
      </c>
      <c r="CB320" s="102">
        <f>MATH!BS227</f>
        <v>0</v>
      </c>
      <c r="CC320" s="102">
        <f>MATH!BS308</f>
        <v>0</v>
      </c>
      <c r="CD320" s="102">
        <f>MATH!BS389</f>
        <v>0</v>
      </c>
      <c r="CE320" s="102">
        <f>MATH!BS470</f>
        <v>0</v>
      </c>
      <c r="CF320" s="102">
        <f>MATH!BS551</f>
        <v>0</v>
      </c>
      <c r="CG320" s="102">
        <f>MATH!BS632</f>
        <v>0</v>
      </c>
      <c r="CH320" s="102">
        <f>MATH!BS713</f>
        <v>0</v>
      </c>
      <c r="CI320" s="102">
        <f>MATH!BS794</f>
        <v>0</v>
      </c>
      <c r="CJ320" s="102">
        <f>MATH!BS875</f>
        <v>0</v>
      </c>
      <c r="CK320" s="102">
        <f>MATH!BS956</f>
        <v>0</v>
      </c>
      <c r="CL320" s="102">
        <f>MATH!BS1037</f>
        <v>0</v>
      </c>
      <c r="CM320" s="102">
        <f>MATH!BS1118</f>
        <v>0</v>
      </c>
      <c r="CN320" s="102">
        <f>MATH!BS1199</f>
        <v>0</v>
      </c>
      <c r="CO320" s="102">
        <f>MATH!BS1280</f>
        <v>0</v>
      </c>
      <c r="CP320" s="102">
        <f>MATH!BS1361</f>
        <v>0</v>
      </c>
      <c r="CQ320" s="102">
        <f>MATH!BS1442</f>
        <v>0</v>
      </c>
      <c r="CR320" s="102">
        <f>MATH!BS1523</f>
        <v>0</v>
      </c>
      <c r="CS320" s="102">
        <f>MATH!BS1604</f>
        <v>0</v>
      </c>
      <c r="CT320" s="102">
        <f>MATH!BS1685</f>
        <v>0</v>
      </c>
      <c r="CU320" s="102">
        <f>MATH!BS1766</f>
        <v>0</v>
      </c>
      <c r="CV320" s="102">
        <f>MATH!BS1847</f>
        <v>0</v>
      </c>
      <c r="CX320" t="str">
        <f t="shared" si="901"/>
        <v>Chain of Questions</v>
      </c>
      <c r="CY320" s="102" t="str">
        <f>IF(BA320&lt;&gt;0,"NC: "&amp;BA320,"")&amp;
  IF(AND(BA320&lt;&gt;0,BZ320&lt;&gt;0)," | ","")&amp;
  IF(BZ320&lt;&gt;0,"C: "&amp;BZ320,"")</f>
        <v/>
      </c>
      <c r="CZ320" s="102" t="str">
        <f t="shared" si="877"/>
        <v/>
      </c>
      <c r="DA320" s="102" t="str">
        <f t="shared" si="878"/>
        <v/>
      </c>
      <c r="DB320" s="102" t="str">
        <f t="shared" si="879"/>
        <v/>
      </c>
      <c r="DC320" s="102" t="str">
        <f t="shared" si="880"/>
        <v/>
      </c>
      <c r="DD320" s="102" t="str">
        <f t="shared" si="881"/>
        <v/>
      </c>
      <c r="DE320" s="102" t="str">
        <f t="shared" si="882"/>
        <v/>
      </c>
      <c r="DF320" s="102" t="str">
        <f t="shared" si="883"/>
        <v/>
      </c>
      <c r="DG320" s="102" t="str">
        <f t="shared" si="884"/>
        <v/>
      </c>
      <c r="DH320" s="102" t="str">
        <f t="shared" si="885"/>
        <v/>
      </c>
      <c r="DI320" s="102" t="str">
        <f t="shared" si="886"/>
        <v/>
      </c>
      <c r="DJ320" s="102" t="str">
        <f t="shared" si="887"/>
        <v/>
      </c>
      <c r="DK320" s="102" t="str">
        <f t="shared" si="888"/>
        <v/>
      </c>
      <c r="DL320" s="102" t="str">
        <f t="shared" si="889"/>
        <v/>
      </c>
      <c r="DM320" s="102" t="str">
        <f t="shared" si="890"/>
        <v/>
      </c>
      <c r="DN320" s="102" t="str">
        <f t="shared" si="891"/>
        <v/>
      </c>
      <c r="DO320" s="102" t="str">
        <f t="shared" si="892"/>
        <v/>
      </c>
      <c r="DP320" s="102" t="str">
        <f t="shared" si="893"/>
        <v/>
      </c>
      <c r="DQ320" s="102" t="str">
        <f t="shared" si="894"/>
        <v/>
      </c>
      <c r="DR320" s="102" t="str">
        <f t="shared" si="895"/>
        <v/>
      </c>
      <c r="DS320" s="102" t="str">
        <f t="shared" si="896"/>
        <v/>
      </c>
      <c r="DT320" s="102" t="str">
        <f t="shared" si="897"/>
        <v/>
      </c>
      <c r="DU320" s="102" t="str">
        <f t="shared" si="898"/>
        <v/>
      </c>
    </row>
    <row r="321" spans="52:125" x14ac:dyDescent="0.45">
      <c r="AZ321" t="str">
        <f t="shared" si="899"/>
        <v>Foundational Knowledge</v>
      </c>
      <c r="BA321" s="102">
        <f>MATH!BT5</f>
        <v>0</v>
      </c>
      <c r="BB321" s="102">
        <f>MATH!BT86</f>
        <v>0</v>
      </c>
      <c r="BC321" s="102">
        <f>MATH!BT167</f>
        <v>0</v>
      </c>
      <c r="BD321" s="102">
        <f>MATH!BT248</f>
        <v>0</v>
      </c>
      <c r="BE321" s="102">
        <f>MATH!BT329</f>
        <v>0</v>
      </c>
      <c r="BF321" s="102">
        <f>MATH!BT410</f>
        <v>0</v>
      </c>
      <c r="BG321" s="102">
        <f>MATH!BT491</f>
        <v>0</v>
      </c>
      <c r="BH321" s="102">
        <f>MATH!BT572</f>
        <v>0</v>
      </c>
      <c r="BI321" s="102">
        <f>MATH!BT653</f>
        <v>0</v>
      </c>
      <c r="BJ321" s="102">
        <f>MATH!BT734</f>
        <v>0</v>
      </c>
      <c r="BK321" s="102">
        <f>MATH!BT815</f>
        <v>0</v>
      </c>
      <c r="BL321" s="102">
        <f>MATH!BT896</f>
        <v>0</v>
      </c>
      <c r="BM321" s="102">
        <f>MATH!BT977</f>
        <v>0</v>
      </c>
      <c r="BN321" s="102">
        <f>MATH!BT1058</f>
        <v>0</v>
      </c>
      <c r="BO321" s="102">
        <f>MATH!BT1139</f>
        <v>0</v>
      </c>
      <c r="BP321" s="102">
        <f>MATH!BT1220</f>
        <v>0</v>
      </c>
      <c r="BQ321" s="102">
        <f>MATH!BT1301</f>
        <v>0</v>
      </c>
      <c r="BR321" s="102">
        <f>MATH!BT1382</f>
        <v>0</v>
      </c>
      <c r="BS321" s="102">
        <f>MATH!BT1463</f>
        <v>0</v>
      </c>
      <c r="BT321" s="102">
        <f>MATH!BT1544</f>
        <v>0</v>
      </c>
      <c r="BU321" s="102">
        <f>MATH!BT1625</f>
        <v>0</v>
      </c>
      <c r="BV321" s="102">
        <f>MATH!BT1706</f>
        <v>0</v>
      </c>
      <c r="BW321" s="102">
        <f>MATH!BT1787</f>
        <v>0</v>
      </c>
      <c r="BY321" t="str">
        <f t="shared" si="900"/>
        <v>Foundational Knowledge</v>
      </c>
      <c r="BZ321" s="102">
        <f>MATH!BT65</f>
        <v>0</v>
      </c>
      <c r="CA321" s="102">
        <f>MATH!BT146</f>
        <v>0</v>
      </c>
      <c r="CB321" s="102">
        <f>MATH!BT227</f>
        <v>0</v>
      </c>
      <c r="CC321" s="102">
        <f>MATH!BT308</f>
        <v>0</v>
      </c>
      <c r="CD321" s="102">
        <f>MATH!BT389</f>
        <v>0</v>
      </c>
      <c r="CE321" s="102">
        <f>MATH!BT470</f>
        <v>0</v>
      </c>
      <c r="CF321" s="102">
        <f>MATH!BT551</f>
        <v>0</v>
      </c>
      <c r="CG321" s="102">
        <f>MATH!BT632</f>
        <v>0</v>
      </c>
      <c r="CH321" s="102">
        <f>MATH!BT713</f>
        <v>0</v>
      </c>
      <c r="CI321" s="102">
        <f>MATH!BT794</f>
        <v>0</v>
      </c>
      <c r="CJ321" s="102">
        <f>MATH!BT875</f>
        <v>0</v>
      </c>
      <c r="CK321" s="102">
        <f>MATH!BT956</f>
        <v>0</v>
      </c>
      <c r="CL321" s="102">
        <f>MATH!BT1037</f>
        <v>0</v>
      </c>
      <c r="CM321" s="102">
        <f>MATH!BT1118</f>
        <v>0</v>
      </c>
      <c r="CN321" s="102">
        <f>MATH!BT1199</f>
        <v>0</v>
      </c>
      <c r="CO321" s="102">
        <f>MATH!BT1280</f>
        <v>0</v>
      </c>
      <c r="CP321" s="102">
        <f>MATH!BT1361</f>
        <v>0</v>
      </c>
      <c r="CQ321" s="102">
        <f>MATH!BT1442</f>
        <v>0</v>
      </c>
      <c r="CR321" s="102">
        <f>MATH!BT1523</f>
        <v>0</v>
      </c>
      <c r="CS321" s="102">
        <f>MATH!BT1604</f>
        <v>0</v>
      </c>
      <c r="CT321" s="102">
        <f>MATH!BT1685</f>
        <v>0</v>
      </c>
      <c r="CU321" s="102">
        <f>MATH!BT1766</f>
        <v>0</v>
      </c>
      <c r="CV321" s="102">
        <f>MATH!BT1847</f>
        <v>0</v>
      </c>
      <c r="CX321" t="str">
        <f t="shared" si="901"/>
        <v>Foundational Knowledge</v>
      </c>
      <c r="CY321" s="102" t="str">
        <f t="shared" si="902"/>
        <v/>
      </c>
      <c r="CZ321" s="102" t="str">
        <f t="shared" si="877"/>
        <v/>
      </c>
      <c r="DA321" s="102" t="str">
        <f t="shared" si="878"/>
        <v/>
      </c>
      <c r="DB321" s="102" t="str">
        <f t="shared" si="879"/>
        <v/>
      </c>
      <c r="DC321" s="102" t="str">
        <f t="shared" si="880"/>
        <v/>
      </c>
      <c r="DD321" s="102" t="str">
        <f t="shared" si="881"/>
        <v/>
      </c>
      <c r="DE321" s="102" t="str">
        <f t="shared" si="882"/>
        <v/>
      </c>
      <c r="DF321" s="102" t="str">
        <f t="shared" si="883"/>
        <v/>
      </c>
      <c r="DG321" s="102" t="str">
        <f t="shared" si="884"/>
        <v/>
      </c>
      <c r="DH321" s="102" t="str">
        <f t="shared" si="885"/>
        <v/>
      </c>
      <c r="DI321" s="102" t="str">
        <f t="shared" si="886"/>
        <v/>
      </c>
      <c r="DJ321" s="102" t="str">
        <f t="shared" si="887"/>
        <v/>
      </c>
      <c r="DK321" s="102" t="str">
        <f t="shared" si="888"/>
        <v/>
      </c>
      <c r="DL321" s="102" t="str">
        <f t="shared" si="889"/>
        <v/>
      </c>
      <c r="DM321" s="102" t="str">
        <f t="shared" si="890"/>
        <v/>
      </c>
      <c r="DN321" s="102" t="str">
        <f t="shared" si="891"/>
        <v/>
      </c>
      <c r="DO321" s="102" t="str">
        <f t="shared" si="892"/>
        <v/>
      </c>
      <c r="DP321" s="102" t="str">
        <f t="shared" si="893"/>
        <v/>
      </c>
      <c r="DQ321" s="102" t="str">
        <f t="shared" si="894"/>
        <v/>
      </c>
      <c r="DR321" s="102" t="str">
        <f t="shared" si="895"/>
        <v/>
      </c>
      <c r="DS321" s="102" t="str">
        <f t="shared" si="896"/>
        <v/>
      </c>
      <c r="DT321" s="102" t="str">
        <f t="shared" si="897"/>
        <v/>
      </c>
      <c r="DU321" s="102" t="str">
        <f t="shared" si="898"/>
        <v/>
      </c>
    </row>
    <row r="322" spans="52:125" x14ac:dyDescent="0.45">
      <c r="AZ322" t="str">
        <f t="shared" si="899"/>
        <v>Must be True</v>
      </c>
      <c r="BA322" s="102">
        <f>MATH!BU5</f>
        <v>0</v>
      </c>
      <c r="BB322" s="102">
        <f>MATH!BU86</f>
        <v>0</v>
      </c>
      <c r="BC322" s="102">
        <f>MATH!BU167</f>
        <v>0</v>
      </c>
      <c r="BD322" s="102">
        <f>MATH!BU248</f>
        <v>0</v>
      </c>
      <c r="BE322" s="102">
        <f>MATH!BU329</f>
        <v>0</v>
      </c>
      <c r="BF322" s="102">
        <f>MATH!BU410</f>
        <v>0</v>
      </c>
      <c r="BG322" s="102">
        <f>MATH!BU491</f>
        <v>0</v>
      </c>
      <c r="BH322" s="102">
        <f>MATH!BU572</f>
        <v>0</v>
      </c>
      <c r="BI322" s="102">
        <f>MATH!BU653</f>
        <v>0</v>
      </c>
      <c r="BJ322" s="102">
        <f>MATH!BU734</f>
        <v>0</v>
      </c>
      <c r="BK322" s="102">
        <f>MATH!BU815</f>
        <v>0</v>
      </c>
      <c r="BL322" s="102">
        <f>MATH!BU896</f>
        <v>0</v>
      </c>
      <c r="BM322" s="102">
        <f>MATH!BU977</f>
        <v>0</v>
      </c>
      <c r="BN322" s="102">
        <f>MATH!BU1058</f>
        <v>0</v>
      </c>
      <c r="BO322" s="102">
        <f>MATH!BU1139</f>
        <v>0</v>
      </c>
      <c r="BP322" s="102">
        <f>MATH!BU1220</f>
        <v>0</v>
      </c>
      <c r="BQ322" s="102">
        <f>MATH!BU1301</f>
        <v>0</v>
      </c>
      <c r="BR322" s="102">
        <f>MATH!BU1382</f>
        <v>0</v>
      </c>
      <c r="BS322" s="102">
        <f>MATH!BU1463</f>
        <v>0</v>
      </c>
      <c r="BT322" s="102">
        <f>MATH!BU1544</f>
        <v>0</v>
      </c>
      <c r="BU322" s="102">
        <f>MATH!BU1625</f>
        <v>0</v>
      </c>
      <c r="BV322" s="102">
        <f>MATH!BU1706</f>
        <v>0</v>
      </c>
      <c r="BW322" s="102">
        <f>MATH!BU1787</f>
        <v>0</v>
      </c>
      <c r="BY322" t="str">
        <f t="shared" si="900"/>
        <v>Must be True</v>
      </c>
      <c r="BZ322" s="102">
        <f>MATH!BU65</f>
        <v>0</v>
      </c>
      <c r="CA322" s="102">
        <f>MATH!BU146</f>
        <v>0</v>
      </c>
      <c r="CB322" s="102">
        <f>MATH!BU227</f>
        <v>0</v>
      </c>
      <c r="CC322" s="102">
        <f>MATH!BU308</f>
        <v>0</v>
      </c>
      <c r="CD322" s="102">
        <f>MATH!BU389</f>
        <v>0</v>
      </c>
      <c r="CE322" s="102">
        <f>MATH!BU470</f>
        <v>0</v>
      </c>
      <c r="CF322" s="102">
        <f>MATH!BU551</f>
        <v>0</v>
      </c>
      <c r="CG322" s="102">
        <f>MATH!BU632</f>
        <v>0</v>
      </c>
      <c r="CH322" s="102">
        <f>MATH!BU713</f>
        <v>0</v>
      </c>
      <c r="CI322" s="102">
        <f>MATH!BU794</f>
        <v>0</v>
      </c>
      <c r="CJ322" s="102">
        <f>MATH!BU875</f>
        <v>0</v>
      </c>
      <c r="CK322" s="102">
        <f>MATH!BU956</f>
        <v>0</v>
      </c>
      <c r="CL322" s="102">
        <f>MATH!BU1037</f>
        <v>0</v>
      </c>
      <c r="CM322" s="102">
        <f>MATH!BU1118</f>
        <v>0</v>
      </c>
      <c r="CN322" s="102">
        <f>MATH!BU1199</f>
        <v>0</v>
      </c>
      <c r="CO322" s="102">
        <f>MATH!BU1280</f>
        <v>0</v>
      </c>
      <c r="CP322" s="102">
        <f>MATH!BU1361</f>
        <v>0</v>
      </c>
      <c r="CQ322" s="102">
        <f>MATH!BU1442</f>
        <v>0</v>
      </c>
      <c r="CR322" s="102">
        <f>MATH!BU1523</f>
        <v>0</v>
      </c>
      <c r="CS322" s="102">
        <f>MATH!BU1604</f>
        <v>0</v>
      </c>
      <c r="CT322" s="102">
        <f>MATH!BU1685</f>
        <v>0</v>
      </c>
      <c r="CU322" s="102">
        <f>MATH!BU1766</f>
        <v>0</v>
      </c>
      <c r="CV322" s="102">
        <f>MATH!BU1847</f>
        <v>0</v>
      </c>
      <c r="CX322" t="str">
        <f t="shared" si="901"/>
        <v>Must be True</v>
      </c>
      <c r="CY322" s="102" t="str">
        <f t="shared" si="902"/>
        <v/>
      </c>
      <c r="CZ322" s="102" t="str">
        <f t="shared" si="877"/>
        <v/>
      </c>
      <c r="DA322" s="102" t="str">
        <f t="shared" si="878"/>
        <v/>
      </c>
      <c r="DB322" s="102" t="str">
        <f t="shared" si="879"/>
        <v/>
      </c>
      <c r="DC322" s="102" t="str">
        <f t="shared" si="880"/>
        <v/>
      </c>
      <c r="DD322" s="102" t="str">
        <f t="shared" si="881"/>
        <v/>
      </c>
      <c r="DE322" s="102" t="str">
        <f t="shared" si="882"/>
        <v/>
      </c>
      <c r="DF322" s="102" t="str">
        <f t="shared" si="883"/>
        <v/>
      </c>
      <c r="DG322" s="102" t="str">
        <f t="shared" si="884"/>
        <v/>
      </c>
      <c r="DH322" s="102" t="str">
        <f t="shared" si="885"/>
        <v/>
      </c>
      <c r="DI322" s="102" t="str">
        <f t="shared" si="886"/>
        <v/>
      </c>
      <c r="DJ322" s="102" t="str">
        <f t="shared" si="887"/>
        <v/>
      </c>
      <c r="DK322" s="102" t="str">
        <f t="shared" si="888"/>
        <v/>
      </c>
      <c r="DL322" s="102" t="str">
        <f t="shared" si="889"/>
        <v/>
      </c>
      <c r="DM322" s="102" t="str">
        <f t="shared" si="890"/>
        <v/>
      </c>
      <c r="DN322" s="102" t="str">
        <f t="shared" si="891"/>
        <v/>
      </c>
      <c r="DO322" s="102" t="str">
        <f t="shared" si="892"/>
        <v/>
      </c>
      <c r="DP322" s="102" t="str">
        <f t="shared" si="893"/>
        <v/>
      </c>
      <c r="DQ322" s="102" t="str">
        <f t="shared" si="894"/>
        <v/>
      </c>
      <c r="DR322" s="102" t="str">
        <f t="shared" si="895"/>
        <v/>
      </c>
      <c r="DS322" s="102" t="str">
        <f t="shared" si="896"/>
        <v/>
      </c>
      <c r="DT322" s="102" t="str">
        <f t="shared" si="897"/>
        <v/>
      </c>
      <c r="DU322" s="102" t="str">
        <f t="shared" si="898"/>
        <v/>
      </c>
    </row>
    <row r="323" spans="52:125" x14ac:dyDescent="0.45">
      <c r="AZ323" t="str">
        <f t="shared" si="899"/>
        <v>Two-Part</v>
      </c>
      <c r="BA323" s="102">
        <f>MATH!BV5</f>
        <v>0</v>
      </c>
      <c r="BB323" s="102">
        <f>MATH!BV86</f>
        <v>0</v>
      </c>
      <c r="BC323" s="102">
        <f>MATH!BV167</f>
        <v>0</v>
      </c>
      <c r="BD323" s="102">
        <f>MATH!BV248</f>
        <v>0</v>
      </c>
      <c r="BE323" s="102">
        <f>MATH!BV329</f>
        <v>0</v>
      </c>
      <c r="BF323" s="102">
        <f>MATH!BV410</f>
        <v>0</v>
      </c>
      <c r="BG323" s="102">
        <f>MATH!BV491</f>
        <v>0</v>
      </c>
      <c r="BH323" s="102">
        <f>MATH!BV572</f>
        <v>0</v>
      </c>
      <c r="BI323" s="102">
        <f>MATH!BV653</f>
        <v>0</v>
      </c>
      <c r="BJ323" s="102">
        <f>MATH!BV734</f>
        <v>0</v>
      </c>
      <c r="BK323" s="102">
        <f>MATH!BV815</f>
        <v>0</v>
      </c>
      <c r="BL323" s="102">
        <f>MATH!BV896</f>
        <v>0</v>
      </c>
      <c r="BM323" s="102">
        <f>MATH!BV977</f>
        <v>0</v>
      </c>
      <c r="BN323" s="102">
        <f>MATH!BV1058</f>
        <v>0</v>
      </c>
      <c r="BO323" s="102">
        <f>MATH!BV1139</f>
        <v>0</v>
      </c>
      <c r="BP323" s="102">
        <f>MATH!BV1220</f>
        <v>0</v>
      </c>
      <c r="BQ323" s="102">
        <f>MATH!BV1301</f>
        <v>0</v>
      </c>
      <c r="BR323" s="102">
        <f>MATH!BV1382</f>
        <v>0</v>
      </c>
      <c r="BS323" s="102">
        <f>MATH!BV1463</f>
        <v>0</v>
      </c>
      <c r="BT323" s="102">
        <f>MATH!BV1544</f>
        <v>0</v>
      </c>
      <c r="BU323" s="102">
        <f>MATH!BV1625</f>
        <v>0</v>
      </c>
      <c r="BV323" s="102">
        <f>MATH!BV1706</f>
        <v>0</v>
      </c>
      <c r="BW323" s="102">
        <f>MATH!BV1787</f>
        <v>0</v>
      </c>
      <c r="BY323" t="str">
        <f t="shared" si="900"/>
        <v>Two-Part</v>
      </c>
      <c r="BZ323" s="102">
        <f>MATH!BV65</f>
        <v>0</v>
      </c>
      <c r="CA323" s="102">
        <f>MATH!BV146</f>
        <v>0</v>
      </c>
      <c r="CB323" s="102">
        <f>MATH!BV227</f>
        <v>0</v>
      </c>
      <c r="CC323" s="102">
        <f>MATH!BV308</f>
        <v>0</v>
      </c>
      <c r="CD323" s="102">
        <f>MATH!BV389</f>
        <v>0</v>
      </c>
      <c r="CE323" s="102">
        <f>MATH!BV470</f>
        <v>0</v>
      </c>
      <c r="CF323" s="102">
        <f>MATH!BV551</f>
        <v>0</v>
      </c>
      <c r="CG323" s="102">
        <f>MATH!BV632</f>
        <v>0</v>
      </c>
      <c r="CH323" s="102">
        <f>MATH!BV713</f>
        <v>0</v>
      </c>
      <c r="CI323" s="102">
        <f>MATH!BV794</f>
        <v>0</v>
      </c>
      <c r="CJ323" s="102">
        <f>MATH!BV875</f>
        <v>0</v>
      </c>
      <c r="CK323" s="102">
        <f>MATH!BV956</f>
        <v>0</v>
      </c>
      <c r="CL323" s="102">
        <f>MATH!BV1037</f>
        <v>0</v>
      </c>
      <c r="CM323" s="102">
        <f>MATH!BV1118</f>
        <v>0</v>
      </c>
      <c r="CN323" s="102">
        <f>MATH!BV1199</f>
        <v>0</v>
      </c>
      <c r="CO323" s="102">
        <f>MATH!BV1280</f>
        <v>0</v>
      </c>
      <c r="CP323" s="102">
        <f>MATH!BV1361</f>
        <v>0</v>
      </c>
      <c r="CQ323" s="102">
        <f>MATH!BV1442</f>
        <v>0</v>
      </c>
      <c r="CR323" s="102">
        <f>MATH!BV1523</f>
        <v>0</v>
      </c>
      <c r="CS323" s="102">
        <f>MATH!BV1604</f>
        <v>0</v>
      </c>
      <c r="CT323" s="102">
        <f>MATH!BV1685</f>
        <v>0</v>
      </c>
      <c r="CU323" s="102">
        <f>MATH!BV1766</f>
        <v>0</v>
      </c>
      <c r="CV323" s="102">
        <f>MATH!BV1847</f>
        <v>0</v>
      </c>
      <c r="CX323" t="str">
        <f t="shared" si="901"/>
        <v>Two-Part</v>
      </c>
      <c r="CY323" s="102" t="str">
        <f t="shared" si="902"/>
        <v/>
      </c>
      <c r="CZ323" s="102" t="str">
        <f t="shared" si="877"/>
        <v/>
      </c>
      <c r="DA323" s="102" t="str">
        <f t="shared" si="878"/>
        <v/>
      </c>
      <c r="DB323" s="102" t="str">
        <f t="shared" si="879"/>
        <v/>
      </c>
      <c r="DC323" s="102" t="str">
        <f t="shared" si="880"/>
        <v/>
      </c>
      <c r="DD323" s="102" t="str">
        <f t="shared" si="881"/>
        <v/>
      </c>
      <c r="DE323" s="102" t="str">
        <f t="shared" si="882"/>
        <v/>
      </c>
      <c r="DF323" s="102" t="str">
        <f t="shared" si="883"/>
        <v/>
      </c>
      <c r="DG323" s="102" t="str">
        <f t="shared" si="884"/>
        <v/>
      </c>
      <c r="DH323" s="102" t="str">
        <f t="shared" si="885"/>
        <v/>
      </c>
      <c r="DI323" s="102" t="str">
        <f t="shared" si="886"/>
        <v/>
      </c>
      <c r="DJ323" s="102" t="str">
        <f t="shared" si="887"/>
        <v/>
      </c>
      <c r="DK323" s="102" t="str">
        <f t="shared" si="888"/>
        <v/>
      </c>
      <c r="DL323" s="102" t="str">
        <f t="shared" si="889"/>
        <v/>
      </c>
      <c r="DM323" s="102" t="str">
        <f t="shared" si="890"/>
        <v/>
      </c>
      <c r="DN323" s="102" t="str">
        <f t="shared" si="891"/>
        <v/>
      </c>
      <c r="DO323" s="102" t="str">
        <f t="shared" si="892"/>
        <v/>
      </c>
      <c r="DP323" s="102" t="str">
        <f t="shared" si="893"/>
        <v/>
      </c>
      <c r="DQ323" s="102" t="str">
        <f t="shared" si="894"/>
        <v/>
      </c>
      <c r="DR323" s="102" t="str">
        <f t="shared" si="895"/>
        <v/>
      </c>
      <c r="DS323" s="102" t="str">
        <f t="shared" si="896"/>
        <v/>
      </c>
      <c r="DT323" s="102" t="str">
        <f t="shared" si="897"/>
        <v/>
      </c>
      <c r="DU323" s="102" t="str">
        <f t="shared" si="898"/>
        <v/>
      </c>
    </row>
    <row r="324" spans="52:125" x14ac:dyDescent="0.45">
      <c r="AZ324" t="str">
        <f t="shared" si="899"/>
        <v>Imaginary Numbers</v>
      </c>
      <c r="BA324" s="102">
        <f>MATH!BW5</f>
        <v>0</v>
      </c>
      <c r="BB324" s="102">
        <f>MATH!BW86</f>
        <v>0</v>
      </c>
      <c r="BC324" s="102">
        <f>MATH!BW167</f>
        <v>0</v>
      </c>
      <c r="BD324" s="102">
        <f>MATH!BW248</f>
        <v>0</v>
      </c>
      <c r="BE324" s="102">
        <f>MATH!BW329</f>
        <v>0</v>
      </c>
      <c r="BF324" s="102">
        <f>MATH!BW410</f>
        <v>0</v>
      </c>
      <c r="BG324" s="102">
        <f>MATH!BW491</f>
        <v>0</v>
      </c>
      <c r="BH324" s="102">
        <f>MATH!BW572</f>
        <v>0</v>
      </c>
      <c r="BI324" s="102">
        <f>MATH!BW653</f>
        <v>0</v>
      </c>
      <c r="BJ324" s="102">
        <f>MATH!BW734</f>
        <v>0</v>
      </c>
      <c r="BK324" s="102">
        <f>MATH!BW815</f>
        <v>0</v>
      </c>
      <c r="BL324" s="102">
        <f>MATH!BW896</f>
        <v>0</v>
      </c>
      <c r="BM324" s="102">
        <f>MATH!BW977</f>
        <v>0</v>
      </c>
      <c r="BN324" s="102">
        <f>MATH!BW1058</f>
        <v>0</v>
      </c>
      <c r="BO324" s="102">
        <f>MATH!BW1139</f>
        <v>0</v>
      </c>
      <c r="BP324" s="102">
        <f>MATH!BW1220</f>
        <v>0</v>
      </c>
      <c r="BQ324" s="102">
        <f>MATH!BW1301</f>
        <v>0</v>
      </c>
      <c r="BR324" s="102">
        <f>MATH!BW1382</f>
        <v>0</v>
      </c>
      <c r="BS324" s="102">
        <f>MATH!BW1463</f>
        <v>0</v>
      </c>
      <c r="BT324" s="102">
        <f>MATH!BW1544</f>
        <v>0</v>
      </c>
      <c r="BU324" s="102">
        <f>MATH!BW1625</f>
        <v>0</v>
      </c>
      <c r="BV324" s="102">
        <f>MATH!BW1706</f>
        <v>0</v>
      </c>
      <c r="BW324" s="102">
        <f>MATH!BW1787</f>
        <v>0</v>
      </c>
      <c r="BY324" t="str">
        <f t="shared" si="900"/>
        <v>Imaginary Numbers</v>
      </c>
      <c r="BZ324" s="102">
        <f>MATH!BW65</f>
        <v>0</v>
      </c>
      <c r="CA324" s="102">
        <f>MATH!BW146</f>
        <v>0</v>
      </c>
      <c r="CB324" s="102">
        <f>MATH!BW227</f>
        <v>0</v>
      </c>
      <c r="CC324" s="102">
        <f>MATH!BW308</f>
        <v>0</v>
      </c>
      <c r="CD324" s="102">
        <f>MATH!BW389</f>
        <v>0</v>
      </c>
      <c r="CE324" s="102">
        <f>MATH!BW470</f>
        <v>0</v>
      </c>
      <c r="CF324" s="102">
        <f>MATH!BW551</f>
        <v>0</v>
      </c>
      <c r="CG324" s="102">
        <f>MATH!BW632</f>
        <v>0</v>
      </c>
      <c r="CH324" s="102">
        <f>MATH!BW713</f>
        <v>0</v>
      </c>
      <c r="CI324" s="102">
        <f>MATH!BW794</f>
        <v>0</v>
      </c>
      <c r="CJ324" s="102">
        <f>MATH!BW875</f>
        <v>0</v>
      </c>
      <c r="CK324" s="102">
        <f>MATH!BW956</f>
        <v>0</v>
      </c>
      <c r="CL324" s="102">
        <f>MATH!BW1037</f>
        <v>0</v>
      </c>
      <c r="CM324" s="102">
        <f>MATH!BW1118</f>
        <v>0</v>
      </c>
      <c r="CN324" s="102">
        <f>MATH!BW1199</f>
        <v>0</v>
      </c>
      <c r="CO324" s="102">
        <f>MATH!BW1280</f>
        <v>0</v>
      </c>
      <c r="CP324" s="102">
        <f>MATH!BW1361</f>
        <v>0</v>
      </c>
      <c r="CQ324" s="102">
        <f>MATH!BW1442</f>
        <v>0</v>
      </c>
      <c r="CR324" s="102">
        <f>MATH!BW1523</f>
        <v>0</v>
      </c>
      <c r="CS324" s="102">
        <f>MATH!BW1604</f>
        <v>0</v>
      </c>
      <c r="CT324" s="102">
        <f>MATH!BW1685</f>
        <v>0</v>
      </c>
      <c r="CU324" s="102">
        <f>MATH!BW1766</f>
        <v>0</v>
      </c>
      <c r="CV324" s="102">
        <f>MATH!BW1847</f>
        <v>0</v>
      </c>
      <c r="CX324" t="str">
        <f t="shared" si="901"/>
        <v>Imaginary Numbers</v>
      </c>
      <c r="CY324" s="102" t="str">
        <f t="shared" si="902"/>
        <v/>
      </c>
      <c r="CZ324" s="102" t="str">
        <f t="shared" si="877"/>
        <v/>
      </c>
      <c r="DA324" s="102" t="str">
        <f t="shared" si="878"/>
        <v/>
      </c>
      <c r="DB324" s="102" t="str">
        <f t="shared" si="879"/>
        <v/>
      </c>
      <c r="DC324" s="102" t="str">
        <f t="shared" si="880"/>
        <v/>
      </c>
      <c r="DD324" s="102" t="str">
        <f t="shared" si="881"/>
        <v/>
      </c>
      <c r="DE324" s="102" t="str">
        <f t="shared" si="882"/>
        <v/>
      </c>
      <c r="DF324" s="102" t="str">
        <f t="shared" si="883"/>
        <v/>
      </c>
      <c r="DG324" s="102" t="str">
        <f t="shared" si="884"/>
        <v/>
      </c>
      <c r="DH324" s="102" t="str">
        <f t="shared" si="885"/>
        <v/>
      </c>
      <c r="DI324" s="102" t="str">
        <f t="shared" si="886"/>
        <v/>
      </c>
      <c r="DJ324" s="102" t="str">
        <f t="shared" si="887"/>
        <v/>
      </c>
      <c r="DK324" s="102" t="str">
        <f t="shared" si="888"/>
        <v/>
      </c>
      <c r="DL324" s="102" t="str">
        <f t="shared" si="889"/>
        <v/>
      </c>
      <c r="DM324" s="102" t="str">
        <f t="shared" si="890"/>
        <v/>
      </c>
      <c r="DN324" s="102" t="str">
        <f t="shared" si="891"/>
        <v/>
      </c>
      <c r="DO324" s="102" t="str">
        <f t="shared" si="892"/>
        <v/>
      </c>
      <c r="DP324" s="102" t="str">
        <f t="shared" si="893"/>
        <v/>
      </c>
      <c r="DQ324" s="102" t="str">
        <f t="shared" si="894"/>
        <v/>
      </c>
      <c r="DR324" s="102" t="str">
        <f t="shared" si="895"/>
        <v/>
      </c>
      <c r="DS324" s="102" t="str">
        <f t="shared" si="896"/>
        <v/>
      </c>
      <c r="DT324" s="102" t="str">
        <f t="shared" si="897"/>
        <v/>
      </c>
      <c r="DU324" s="102" t="str">
        <f t="shared" si="898"/>
        <v/>
      </c>
    </row>
    <row r="325" spans="52:125" x14ac:dyDescent="0.45">
      <c r="AZ325" t="str">
        <f t="shared" si="899"/>
        <v>Power Rules</v>
      </c>
      <c r="BA325" s="102">
        <f>MATH!BX5</f>
        <v>0</v>
      </c>
      <c r="BB325" s="102">
        <f>MATH!BX86</f>
        <v>0</v>
      </c>
      <c r="BC325" s="102">
        <f>MATH!BX167</f>
        <v>0</v>
      </c>
      <c r="BD325" s="102">
        <f>MATH!BX248</f>
        <v>0</v>
      </c>
      <c r="BE325" s="102">
        <f>MATH!BX329</f>
        <v>0</v>
      </c>
      <c r="BF325" s="102">
        <f>MATH!BX410</f>
        <v>0</v>
      </c>
      <c r="BG325" s="102">
        <f>MATH!BX491</f>
        <v>0</v>
      </c>
      <c r="BH325" s="102">
        <f>MATH!BX572</f>
        <v>0</v>
      </c>
      <c r="BI325" s="102">
        <f>MATH!BX653</f>
        <v>0</v>
      </c>
      <c r="BJ325" s="102">
        <f>MATH!BX734</f>
        <v>0</v>
      </c>
      <c r="BK325" s="102">
        <f>MATH!BX815</f>
        <v>0</v>
      </c>
      <c r="BL325" s="102">
        <f>MATH!BX896</f>
        <v>0</v>
      </c>
      <c r="BM325" s="102">
        <f>MATH!BX977</f>
        <v>0</v>
      </c>
      <c r="BN325" s="102">
        <f>MATH!BX1058</f>
        <v>0</v>
      </c>
      <c r="BO325" s="102">
        <f>MATH!BX1139</f>
        <v>0</v>
      </c>
      <c r="BP325" s="102">
        <f>MATH!BX1220</f>
        <v>0</v>
      </c>
      <c r="BQ325" s="102">
        <f>MATH!BX1301</f>
        <v>0</v>
      </c>
      <c r="BR325" s="102">
        <f>MATH!BX1382</f>
        <v>0</v>
      </c>
      <c r="BS325" s="102">
        <f>MATH!BX1463</f>
        <v>0</v>
      </c>
      <c r="BT325" s="102">
        <f>MATH!BX1544</f>
        <v>0</v>
      </c>
      <c r="BU325" s="102">
        <f>MATH!BX1625</f>
        <v>0</v>
      </c>
      <c r="BV325" s="102">
        <f>MATH!BX1706</f>
        <v>0</v>
      </c>
      <c r="BW325" s="102">
        <f>MATH!BX1787</f>
        <v>0</v>
      </c>
      <c r="BY325" t="str">
        <f t="shared" si="900"/>
        <v>Power Rules</v>
      </c>
      <c r="BZ325" s="102">
        <f>MATH!BX65</f>
        <v>0</v>
      </c>
      <c r="CA325" s="102">
        <f>MATH!BX146</f>
        <v>0</v>
      </c>
      <c r="CB325" s="102">
        <f>MATH!BX227</f>
        <v>0</v>
      </c>
      <c r="CC325" s="102">
        <f>MATH!BX308</f>
        <v>0</v>
      </c>
      <c r="CD325" s="102">
        <f>MATH!BX389</f>
        <v>0</v>
      </c>
      <c r="CE325" s="102">
        <f>MATH!BX470</f>
        <v>0</v>
      </c>
      <c r="CF325" s="102">
        <f>MATH!BX551</f>
        <v>0</v>
      </c>
      <c r="CG325" s="102">
        <f>MATH!BX632</f>
        <v>0</v>
      </c>
      <c r="CH325" s="102">
        <f>MATH!BX713</f>
        <v>0</v>
      </c>
      <c r="CI325" s="102">
        <f>MATH!BX794</f>
        <v>0</v>
      </c>
      <c r="CJ325" s="102">
        <f>MATH!BX875</f>
        <v>0</v>
      </c>
      <c r="CK325" s="102">
        <f>MATH!BX956</f>
        <v>0</v>
      </c>
      <c r="CL325" s="102">
        <f>MATH!BX1037</f>
        <v>0</v>
      </c>
      <c r="CM325" s="102">
        <f>MATH!BX1118</f>
        <v>0</v>
      </c>
      <c r="CN325" s="102">
        <f>MATH!BX1199</f>
        <v>0</v>
      </c>
      <c r="CO325" s="102">
        <f>MATH!BX1280</f>
        <v>0</v>
      </c>
      <c r="CP325" s="102">
        <f>MATH!BX1361</f>
        <v>0</v>
      </c>
      <c r="CQ325" s="102">
        <f>MATH!BX1442</f>
        <v>0</v>
      </c>
      <c r="CR325" s="102">
        <f>MATH!BX1523</f>
        <v>0</v>
      </c>
      <c r="CS325" s="102">
        <f>MATH!BX1604</f>
        <v>0</v>
      </c>
      <c r="CT325" s="102">
        <f>MATH!BX1685</f>
        <v>0</v>
      </c>
      <c r="CU325" s="102">
        <f>MATH!BX1766</f>
        <v>0</v>
      </c>
      <c r="CV325" s="102">
        <f>MATH!BX1847</f>
        <v>0</v>
      </c>
      <c r="CX325" t="str">
        <f t="shared" si="901"/>
        <v>Power Rules</v>
      </c>
      <c r="CY325" s="102" t="str">
        <f t="shared" si="902"/>
        <v/>
      </c>
      <c r="CZ325" s="102" t="str">
        <f t="shared" si="877"/>
        <v/>
      </c>
      <c r="DA325" s="102" t="str">
        <f t="shared" si="878"/>
        <v/>
      </c>
      <c r="DB325" s="102" t="str">
        <f t="shared" si="879"/>
        <v/>
      </c>
      <c r="DC325" s="102" t="str">
        <f t="shared" si="880"/>
        <v/>
      </c>
      <c r="DD325" s="102" t="str">
        <f t="shared" si="881"/>
        <v/>
      </c>
      <c r="DE325" s="102" t="str">
        <f t="shared" si="882"/>
        <v/>
      </c>
      <c r="DF325" s="102" t="str">
        <f t="shared" si="883"/>
        <v/>
      </c>
      <c r="DG325" s="102" t="str">
        <f t="shared" si="884"/>
        <v/>
      </c>
      <c r="DH325" s="102" t="str">
        <f t="shared" si="885"/>
        <v/>
      </c>
      <c r="DI325" s="102" t="str">
        <f t="shared" si="886"/>
        <v/>
      </c>
      <c r="DJ325" s="102" t="str">
        <f t="shared" si="887"/>
        <v/>
      </c>
      <c r="DK325" s="102" t="str">
        <f t="shared" si="888"/>
        <v/>
      </c>
      <c r="DL325" s="102" t="str">
        <f t="shared" si="889"/>
        <v/>
      </c>
      <c r="DM325" s="102" t="str">
        <f t="shared" si="890"/>
        <v/>
      </c>
      <c r="DN325" s="102" t="str">
        <f t="shared" si="891"/>
        <v/>
      </c>
      <c r="DO325" s="102" t="str">
        <f t="shared" si="892"/>
        <v/>
      </c>
      <c r="DP325" s="102" t="str">
        <f t="shared" si="893"/>
        <v/>
      </c>
      <c r="DQ325" s="102" t="str">
        <f t="shared" si="894"/>
        <v/>
      </c>
      <c r="DR325" s="102" t="str">
        <f t="shared" si="895"/>
        <v/>
      </c>
      <c r="DS325" s="102" t="str">
        <f t="shared" si="896"/>
        <v/>
      </c>
      <c r="DT325" s="102" t="str">
        <f t="shared" si="897"/>
        <v/>
      </c>
      <c r="DU325" s="102" t="str">
        <f t="shared" si="898"/>
        <v/>
      </c>
    </row>
    <row r="326" spans="52:125" x14ac:dyDescent="0.45">
      <c r="AZ326" t="str">
        <f t="shared" si="899"/>
        <v>Inequalities</v>
      </c>
      <c r="BA326" s="102">
        <f>MATH!BY5</f>
        <v>0</v>
      </c>
      <c r="BB326" s="102">
        <f>MATH!BY86</f>
        <v>0</v>
      </c>
      <c r="BC326" s="102">
        <f>MATH!BY167</f>
        <v>0</v>
      </c>
      <c r="BD326" s="102">
        <f>MATH!BY248</f>
        <v>0</v>
      </c>
      <c r="BE326" s="102">
        <f>MATH!BY329</f>
        <v>0</v>
      </c>
      <c r="BF326" s="102">
        <f>MATH!BY410</f>
        <v>0</v>
      </c>
      <c r="BG326" s="102">
        <f>MATH!BY491</f>
        <v>0</v>
      </c>
      <c r="BH326" s="102">
        <f>MATH!BY572</f>
        <v>0</v>
      </c>
      <c r="BI326" s="102">
        <f>MATH!BY653</f>
        <v>0</v>
      </c>
      <c r="BJ326" s="102">
        <f>MATH!BY734</f>
        <v>0</v>
      </c>
      <c r="BK326" s="102">
        <f>MATH!BY815</f>
        <v>0</v>
      </c>
      <c r="BL326" s="102">
        <f>MATH!BY896</f>
        <v>0</v>
      </c>
      <c r="BM326" s="102">
        <f>MATH!BY977</f>
        <v>0</v>
      </c>
      <c r="BN326" s="102">
        <f>MATH!BY1058</f>
        <v>0</v>
      </c>
      <c r="BO326" s="102">
        <f>MATH!BY1139</f>
        <v>0</v>
      </c>
      <c r="BP326" s="102">
        <f>MATH!BY1220</f>
        <v>0</v>
      </c>
      <c r="BQ326" s="102">
        <f>MATH!BY1301</f>
        <v>0</v>
      </c>
      <c r="BR326" s="102">
        <f>MATH!BY1382</f>
        <v>0</v>
      </c>
      <c r="BS326" s="102">
        <f>MATH!BY1463</f>
        <v>0</v>
      </c>
      <c r="BT326" s="102">
        <f>MATH!BY1544</f>
        <v>0</v>
      </c>
      <c r="BU326" s="102">
        <f>MATH!BY1625</f>
        <v>0</v>
      </c>
      <c r="BV326" s="102">
        <f>MATH!BY1706</f>
        <v>0</v>
      </c>
      <c r="BW326" s="102">
        <f>MATH!BY1787</f>
        <v>0</v>
      </c>
      <c r="BY326" t="str">
        <f t="shared" si="900"/>
        <v>Inequalities</v>
      </c>
      <c r="BZ326" s="102">
        <f>MATH!BY65</f>
        <v>0</v>
      </c>
      <c r="CA326" s="102">
        <f>MATH!BY146</f>
        <v>0</v>
      </c>
      <c r="CB326" s="102">
        <f>MATH!BY227</f>
        <v>0</v>
      </c>
      <c r="CC326" s="102">
        <f>MATH!BY308</f>
        <v>0</v>
      </c>
      <c r="CD326" s="102">
        <f>MATH!BY389</f>
        <v>0</v>
      </c>
      <c r="CE326" s="102">
        <f>MATH!BY470</f>
        <v>0</v>
      </c>
      <c r="CF326" s="102">
        <f>MATH!BY551</f>
        <v>0</v>
      </c>
      <c r="CG326" s="102">
        <f>MATH!BY632</f>
        <v>0</v>
      </c>
      <c r="CH326" s="102">
        <f>MATH!BY713</f>
        <v>0</v>
      </c>
      <c r="CI326" s="102">
        <f>MATH!BY794</f>
        <v>0</v>
      </c>
      <c r="CJ326" s="102">
        <f>MATH!BY875</f>
        <v>0</v>
      </c>
      <c r="CK326" s="102">
        <f>MATH!BY956</f>
        <v>0</v>
      </c>
      <c r="CL326" s="102">
        <f>MATH!BY1037</f>
        <v>0</v>
      </c>
      <c r="CM326" s="102">
        <f>MATH!BY1118</f>
        <v>0</v>
      </c>
      <c r="CN326" s="102">
        <f>MATH!BY1199</f>
        <v>0</v>
      </c>
      <c r="CO326" s="102">
        <f>MATH!BY1280</f>
        <v>0</v>
      </c>
      <c r="CP326" s="102">
        <f>MATH!BY1361</f>
        <v>0</v>
      </c>
      <c r="CQ326" s="102">
        <f>MATH!BY1442</f>
        <v>0</v>
      </c>
      <c r="CR326" s="102">
        <f>MATH!BY1523</f>
        <v>0</v>
      </c>
      <c r="CS326" s="102">
        <f>MATH!BY1604</f>
        <v>0</v>
      </c>
      <c r="CT326" s="102">
        <f>MATH!BY1685</f>
        <v>0</v>
      </c>
      <c r="CU326" s="102">
        <f>MATH!BY1766</f>
        <v>0</v>
      </c>
      <c r="CV326" s="102">
        <f>MATH!BY1847</f>
        <v>0</v>
      </c>
      <c r="CX326" t="str">
        <f t="shared" si="901"/>
        <v>Inequalities</v>
      </c>
      <c r="CY326" s="102" t="str">
        <f t="shared" si="902"/>
        <v/>
      </c>
      <c r="CZ326" s="102" t="str">
        <f t="shared" si="877"/>
        <v/>
      </c>
      <c r="DA326" s="102" t="str">
        <f t="shared" si="878"/>
        <v/>
      </c>
      <c r="DB326" s="102" t="str">
        <f t="shared" si="879"/>
        <v/>
      </c>
      <c r="DC326" s="102" t="str">
        <f t="shared" si="880"/>
        <v/>
      </c>
      <c r="DD326" s="102" t="str">
        <f t="shared" si="881"/>
        <v/>
      </c>
      <c r="DE326" s="102" t="str">
        <f t="shared" si="882"/>
        <v/>
      </c>
      <c r="DF326" s="102" t="str">
        <f t="shared" si="883"/>
        <v/>
      </c>
      <c r="DG326" s="102" t="str">
        <f t="shared" si="884"/>
        <v/>
      </c>
      <c r="DH326" s="102" t="str">
        <f t="shared" si="885"/>
        <v/>
      </c>
      <c r="DI326" s="102" t="str">
        <f t="shared" si="886"/>
        <v/>
      </c>
      <c r="DJ326" s="102" t="str">
        <f t="shared" si="887"/>
        <v/>
      </c>
      <c r="DK326" s="102" t="str">
        <f t="shared" si="888"/>
        <v/>
      </c>
      <c r="DL326" s="102" t="str">
        <f t="shared" si="889"/>
        <v/>
      </c>
      <c r="DM326" s="102" t="str">
        <f t="shared" si="890"/>
        <v/>
      </c>
      <c r="DN326" s="102" t="str">
        <f t="shared" si="891"/>
        <v/>
      </c>
      <c r="DO326" s="102" t="str">
        <f t="shared" si="892"/>
        <v/>
      </c>
      <c r="DP326" s="102" t="str">
        <f t="shared" si="893"/>
        <v/>
      </c>
      <c r="DQ326" s="102" t="str">
        <f t="shared" si="894"/>
        <v/>
      </c>
      <c r="DR326" s="102" t="str">
        <f t="shared" si="895"/>
        <v/>
      </c>
      <c r="DS326" s="102" t="str">
        <f t="shared" si="896"/>
        <v/>
      </c>
      <c r="DT326" s="102" t="str">
        <f t="shared" si="897"/>
        <v/>
      </c>
      <c r="DU326" s="102" t="str">
        <f t="shared" si="898"/>
        <v/>
      </c>
    </row>
    <row r="327" spans="52:125" x14ac:dyDescent="0.45">
      <c r="AZ327" t="str">
        <f t="shared" si="899"/>
        <v>Creating Figures</v>
      </c>
      <c r="BA327" s="102">
        <f>MATH!BZ5</f>
        <v>0</v>
      </c>
      <c r="BB327" s="102">
        <f>MATH!BZ86</f>
        <v>0</v>
      </c>
      <c r="BC327" s="102">
        <f>MATH!BZ167</f>
        <v>0</v>
      </c>
      <c r="BD327" s="102">
        <f>MATH!BZ248</f>
        <v>0</v>
      </c>
      <c r="BE327" s="102">
        <f>MATH!BZ329</f>
        <v>0</v>
      </c>
      <c r="BF327" s="102">
        <f>MATH!BZ410</f>
        <v>0</v>
      </c>
      <c r="BG327" s="102">
        <f>MATH!BZ491</f>
        <v>0</v>
      </c>
      <c r="BH327" s="102">
        <f>MATH!BZ572</f>
        <v>0</v>
      </c>
      <c r="BI327" s="102">
        <f>MATH!BZ653</f>
        <v>0</v>
      </c>
      <c r="BJ327" s="102">
        <f>MATH!BZ734</f>
        <v>0</v>
      </c>
      <c r="BK327" s="102">
        <f>MATH!BZ815</f>
        <v>0</v>
      </c>
      <c r="BL327" s="102">
        <f>MATH!BZ896</f>
        <v>0</v>
      </c>
      <c r="BM327" s="102">
        <f>MATH!BZ977</f>
        <v>0</v>
      </c>
      <c r="BN327" s="102">
        <f>MATH!BZ1058</f>
        <v>0</v>
      </c>
      <c r="BO327" s="102">
        <f>MATH!BZ1139</f>
        <v>0</v>
      </c>
      <c r="BP327" s="102">
        <f>MATH!BZ1220</f>
        <v>0</v>
      </c>
      <c r="BQ327" s="102">
        <f>MATH!BZ1301</f>
        <v>0</v>
      </c>
      <c r="BR327" s="102">
        <f>MATH!BZ1382</f>
        <v>0</v>
      </c>
      <c r="BS327" s="102">
        <f>MATH!BZ1463</f>
        <v>0</v>
      </c>
      <c r="BT327" s="102">
        <f>MATH!BZ1544</f>
        <v>0</v>
      </c>
      <c r="BU327" s="102">
        <f>MATH!BZ1625</f>
        <v>0</v>
      </c>
      <c r="BV327" s="102">
        <f>MATH!BZ1706</f>
        <v>0</v>
      </c>
      <c r="BW327" s="102">
        <f>MATH!BZ1787</f>
        <v>0</v>
      </c>
      <c r="BY327" t="str">
        <f t="shared" si="900"/>
        <v>Creating Figures</v>
      </c>
      <c r="BZ327" s="102">
        <f>MATH!BZ65</f>
        <v>0</v>
      </c>
      <c r="CA327" s="102">
        <f>MATH!BZ146</f>
        <v>0</v>
      </c>
      <c r="CB327" s="102">
        <f>MATH!BZ227</f>
        <v>0</v>
      </c>
      <c r="CC327" s="102">
        <f>MATH!BZ308</f>
        <v>0</v>
      </c>
      <c r="CD327" s="102">
        <f>MATH!BZ389</f>
        <v>0</v>
      </c>
      <c r="CE327" s="102">
        <f>MATH!BZ470</f>
        <v>0</v>
      </c>
      <c r="CF327" s="102">
        <f>MATH!BZ551</f>
        <v>0</v>
      </c>
      <c r="CG327" s="102">
        <f>MATH!BZ632</f>
        <v>0</v>
      </c>
      <c r="CH327" s="102">
        <f>MATH!BZ713</f>
        <v>0</v>
      </c>
      <c r="CI327" s="102">
        <f>MATH!BZ794</f>
        <v>0</v>
      </c>
      <c r="CJ327" s="102">
        <f>MATH!BZ875</f>
        <v>0</v>
      </c>
      <c r="CK327" s="102">
        <f>MATH!BZ956</f>
        <v>0</v>
      </c>
      <c r="CL327" s="102">
        <f>MATH!BZ1037</f>
        <v>0</v>
      </c>
      <c r="CM327" s="102">
        <f>MATH!BZ1118</f>
        <v>0</v>
      </c>
      <c r="CN327" s="102">
        <f>MATH!BZ1199</f>
        <v>0</v>
      </c>
      <c r="CO327" s="102">
        <f>MATH!BZ1280</f>
        <v>0</v>
      </c>
      <c r="CP327" s="102">
        <f>MATH!BZ1361</f>
        <v>0</v>
      </c>
      <c r="CQ327" s="102">
        <f>MATH!BZ1442</f>
        <v>0</v>
      </c>
      <c r="CR327" s="102">
        <f>MATH!BZ1523</f>
        <v>0</v>
      </c>
      <c r="CS327" s="102">
        <f>MATH!BZ1604</f>
        <v>0</v>
      </c>
      <c r="CT327" s="102">
        <f>MATH!BZ1685</f>
        <v>0</v>
      </c>
      <c r="CU327" s="102">
        <f>MATH!BZ1766</f>
        <v>0</v>
      </c>
      <c r="CV327" s="102">
        <f>MATH!BZ1847</f>
        <v>0</v>
      </c>
      <c r="CX327" t="str">
        <f t="shared" si="901"/>
        <v>Creating Figures</v>
      </c>
      <c r="CY327" s="102" t="str">
        <f t="shared" si="902"/>
        <v/>
      </c>
      <c r="CZ327" s="102" t="str">
        <f t="shared" si="877"/>
        <v/>
      </c>
      <c r="DA327" s="102" t="str">
        <f t="shared" si="878"/>
        <v/>
      </c>
      <c r="DB327" s="102" t="str">
        <f t="shared" si="879"/>
        <v/>
      </c>
      <c r="DC327" s="102" t="str">
        <f t="shared" si="880"/>
        <v/>
      </c>
      <c r="DD327" s="102" t="str">
        <f t="shared" si="881"/>
        <v/>
      </c>
      <c r="DE327" s="102" t="str">
        <f t="shared" si="882"/>
        <v/>
      </c>
      <c r="DF327" s="102" t="str">
        <f t="shared" si="883"/>
        <v/>
      </c>
      <c r="DG327" s="102" t="str">
        <f t="shared" si="884"/>
        <v/>
      </c>
      <c r="DH327" s="102" t="str">
        <f t="shared" si="885"/>
        <v/>
      </c>
      <c r="DI327" s="102" t="str">
        <f t="shared" si="886"/>
        <v/>
      </c>
      <c r="DJ327" s="102" t="str">
        <f t="shared" si="887"/>
        <v/>
      </c>
      <c r="DK327" s="102" t="str">
        <f t="shared" si="888"/>
        <v/>
      </c>
      <c r="DL327" s="102" t="str">
        <f t="shared" si="889"/>
        <v/>
      </c>
      <c r="DM327" s="102" t="str">
        <f t="shared" si="890"/>
        <v/>
      </c>
      <c r="DN327" s="102" t="str">
        <f t="shared" si="891"/>
        <v/>
      </c>
      <c r="DO327" s="102" t="str">
        <f t="shared" si="892"/>
        <v/>
      </c>
      <c r="DP327" s="102" t="str">
        <f t="shared" si="893"/>
        <v/>
      </c>
      <c r="DQ327" s="102" t="str">
        <f t="shared" si="894"/>
        <v/>
      </c>
      <c r="DR327" s="102" t="str">
        <f t="shared" si="895"/>
        <v/>
      </c>
      <c r="DS327" s="102" t="str">
        <f t="shared" si="896"/>
        <v/>
      </c>
      <c r="DT327" s="102" t="str">
        <f t="shared" si="897"/>
        <v/>
      </c>
      <c r="DU327" s="102" t="str">
        <f t="shared" si="898"/>
        <v/>
      </c>
    </row>
    <row r="328" spans="52:125" x14ac:dyDescent="0.45">
      <c r="AZ328" t="str">
        <f t="shared" si="899"/>
        <v>Given Figure</v>
      </c>
      <c r="BA328" s="102">
        <f>MATH!CA5</f>
        <v>0</v>
      </c>
      <c r="BB328" s="102">
        <f>MATH!CA86</f>
        <v>0</v>
      </c>
      <c r="BC328" s="102">
        <f>MATH!CA167</f>
        <v>0</v>
      </c>
      <c r="BD328" s="102">
        <f>MATH!CA248</f>
        <v>0</v>
      </c>
      <c r="BE328" s="102">
        <f>MATH!CA329</f>
        <v>0</v>
      </c>
      <c r="BF328" s="102">
        <f>MATH!CA410</f>
        <v>0</v>
      </c>
      <c r="BG328" s="102">
        <f>MATH!CA491</f>
        <v>0</v>
      </c>
      <c r="BH328" s="102">
        <f>MATH!CA572</f>
        <v>0</v>
      </c>
      <c r="BI328" s="102">
        <f>MATH!CA653</f>
        <v>0</v>
      </c>
      <c r="BJ328" s="102">
        <f>MATH!CA734</f>
        <v>0</v>
      </c>
      <c r="BK328" s="102">
        <f>MATH!CA815</f>
        <v>0</v>
      </c>
      <c r="BL328" s="102">
        <f>MATH!CA896</f>
        <v>0</v>
      </c>
      <c r="BM328" s="102">
        <f>MATH!CA977</f>
        <v>0</v>
      </c>
      <c r="BN328" s="102">
        <f>MATH!CA1058</f>
        <v>0</v>
      </c>
      <c r="BO328" s="102">
        <f>MATH!CA1139</f>
        <v>0</v>
      </c>
      <c r="BP328" s="102">
        <f>MATH!CA1220</f>
        <v>0</v>
      </c>
      <c r="BQ328" s="102">
        <f>MATH!CA1301</f>
        <v>0</v>
      </c>
      <c r="BR328" s="102">
        <f>MATH!CA1382</f>
        <v>0</v>
      </c>
      <c r="BS328" s="102">
        <f>MATH!CA1463</f>
        <v>0</v>
      </c>
      <c r="BT328" s="102">
        <f>MATH!CA1544</f>
        <v>0</v>
      </c>
      <c r="BU328" s="102">
        <f>MATH!CA1625</f>
        <v>0</v>
      </c>
      <c r="BV328" s="102">
        <f>MATH!CA1706</f>
        <v>0</v>
      </c>
      <c r="BW328" s="102">
        <f>MATH!CA1787</f>
        <v>0</v>
      </c>
      <c r="BY328" t="str">
        <f t="shared" si="900"/>
        <v>Given Figure</v>
      </c>
      <c r="BZ328" s="102">
        <f>MATH!CA65</f>
        <v>0</v>
      </c>
      <c r="CA328" s="102">
        <f>MATH!CA146</f>
        <v>0</v>
      </c>
      <c r="CB328" s="102">
        <f>MATH!CA227</f>
        <v>0</v>
      </c>
      <c r="CC328" s="102">
        <f>MATH!CA308</f>
        <v>0</v>
      </c>
      <c r="CD328" s="102">
        <f>MATH!CA389</f>
        <v>0</v>
      </c>
      <c r="CE328" s="102">
        <f>MATH!CA470</f>
        <v>0</v>
      </c>
      <c r="CF328" s="102">
        <f>MATH!CA551</f>
        <v>0</v>
      </c>
      <c r="CG328" s="102">
        <f>MATH!CA632</f>
        <v>0</v>
      </c>
      <c r="CH328" s="102">
        <f>MATH!CA713</f>
        <v>0</v>
      </c>
      <c r="CI328" s="102">
        <f>MATH!CA794</f>
        <v>0</v>
      </c>
      <c r="CJ328" s="102">
        <f>MATH!CA875</f>
        <v>0</v>
      </c>
      <c r="CK328" s="102">
        <f>MATH!CA956</f>
        <v>0</v>
      </c>
      <c r="CL328" s="102">
        <f>MATH!CA1037</f>
        <v>0</v>
      </c>
      <c r="CM328" s="102">
        <f>MATH!CA1118</f>
        <v>0</v>
      </c>
      <c r="CN328" s="102">
        <f>MATH!CA1199</f>
        <v>0</v>
      </c>
      <c r="CO328" s="102">
        <f>MATH!CA1280</f>
        <v>0</v>
      </c>
      <c r="CP328" s="102">
        <f>MATH!CA1361</f>
        <v>0</v>
      </c>
      <c r="CQ328" s="102">
        <f>MATH!CA1442</f>
        <v>0</v>
      </c>
      <c r="CR328" s="102">
        <f>MATH!CA1523</f>
        <v>0</v>
      </c>
      <c r="CS328" s="102">
        <f>MATH!CA1604</f>
        <v>0</v>
      </c>
      <c r="CT328" s="102">
        <f>MATH!CA1685</f>
        <v>0</v>
      </c>
      <c r="CU328" s="102">
        <f>MATH!CA1766</f>
        <v>0</v>
      </c>
      <c r="CV328" s="102">
        <f>MATH!CA1847</f>
        <v>0</v>
      </c>
      <c r="CX328" t="str">
        <f t="shared" si="901"/>
        <v>Given Figure</v>
      </c>
      <c r="CY328" s="102" t="str">
        <f t="shared" si="902"/>
        <v/>
      </c>
      <c r="CZ328" s="102" t="str">
        <f t="shared" si="877"/>
        <v/>
      </c>
      <c r="DA328" s="102" t="str">
        <f t="shared" si="878"/>
        <v/>
      </c>
      <c r="DB328" s="102" t="str">
        <f t="shared" si="879"/>
        <v/>
      </c>
      <c r="DC328" s="102" t="str">
        <f t="shared" si="880"/>
        <v/>
      </c>
      <c r="DD328" s="102" t="str">
        <f t="shared" si="881"/>
        <v/>
      </c>
      <c r="DE328" s="102" t="str">
        <f t="shared" si="882"/>
        <v/>
      </c>
      <c r="DF328" s="102" t="str">
        <f t="shared" si="883"/>
        <v/>
      </c>
      <c r="DG328" s="102" t="str">
        <f t="shared" si="884"/>
        <v/>
      </c>
      <c r="DH328" s="102" t="str">
        <f t="shared" si="885"/>
        <v/>
      </c>
      <c r="DI328" s="102" t="str">
        <f t="shared" si="886"/>
        <v/>
      </c>
      <c r="DJ328" s="102" t="str">
        <f t="shared" si="887"/>
        <v/>
      </c>
      <c r="DK328" s="102" t="str">
        <f t="shared" si="888"/>
        <v/>
      </c>
      <c r="DL328" s="102" t="str">
        <f t="shared" si="889"/>
        <v/>
      </c>
      <c r="DM328" s="102" t="str">
        <f t="shared" si="890"/>
        <v/>
      </c>
      <c r="DN328" s="102" t="str">
        <f t="shared" si="891"/>
        <v/>
      </c>
      <c r="DO328" s="102" t="str">
        <f t="shared" si="892"/>
        <v/>
      </c>
      <c r="DP328" s="102" t="str">
        <f t="shared" si="893"/>
        <v/>
      </c>
      <c r="DQ328" s="102" t="str">
        <f t="shared" si="894"/>
        <v/>
      </c>
      <c r="DR328" s="102" t="str">
        <f t="shared" si="895"/>
        <v/>
      </c>
      <c r="DS328" s="102" t="str">
        <f t="shared" si="896"/>
        <v/>
      </c>
      <c r="DT328" s="102" t="str">
        <f t="shared" si="897"/>
        <v/>
      </c>
      <c r="DU328" s="102" t="str">
        <f t="shared" si="898"/>
        <v/>
      </c>
    </row>
    <row r="329" spans="52:125" x14ac:dyDescent="0.45">
      <c r="AZ329" t="str">
        <f t="shared" si="899"/>
        <v>Drawn to Scale</v>
      </c>
      <c r="BA329" s="102">
        <f>MATH!CB5</f>
        <v>0</v>
      </c>
      <c r="BB329" s="102">
        <f>MATH!CB86</f>
        <v>0</v>
      </c>
      <c r="BC329" s="102">
        <f>MATH!CB167</f>
        <v>0</v>
      </c>
      <c r="BD329" s="102">
        <f>MATH!CB248</f>
        <v>0</v>
      </c>
      <c r="BE329" s="102">
        <f>MATH!CB329</f>
        <v>0</v>
      </c>
      <c r="BF329" s="102">
        <f>MATH!CB410</f>
        <v>0</v>
      </c>
      <c r="BG329" s="102">
        <f>MATH!CB491</f>
        <v>0</v>
      </c>
      <c r="BH329" s="102">
        <f>MATH!CB572</f>
        <v>0</v>
      </c>
      <c r="BI329" s="102">
        <f>MATH!CB653</f>
        <v>0</v>
      </c>
      <c r="BJ329" s="102">
        <f>MATH!CB734</f>
        <v>0</v>
      </c>
      <c r="BK329" s="102">
        <f>MATH!CB815</f>
        <v>0</v>
      </c>
      <c r="BL329" s="102">
        <f>MATH!CB896</f>
        <v>0</v>
      </c>
      <c r="BM329" s="102">
        <f>MATH!CB977</f>
        <v>0</v>
      </c>
      <c r="BN329" s="102">
        <f>MATH!CB1058</f>
        <v>0</v>
      </c>
      <c r="BO329" s="102">
        <f>MATH!CB1139</f>
        <v>0</v>
      </c>
      <c r="BP329" s="102">
        <f>MATH!CB1220</f>
        <v>0</v>
      </c>
      <c r="BQ329" s="102">
        <f>MATH!CB1301</f>
        <v>0</v>
      </c>
      <c r="BR329" s="102">
        <f>MATH!CB1382</f>
        <v>0</v>
      </c>
      <c r="BS329" s="102">
        <f>MATH!CB1463</f>
        <v>0</v>
      </c>
      <c r="BT329" s="102">
        <f>MATH!CB1544</f>
        <v>0</v>
      </c>
      <c r="BU329" s="102">
        <f>MATH!CB1625</f>
        <v>0</v>
      </c>
      <c r="BV329" s="102">
        <f>MATH!CB1706</f>
        <v>0</v>
      </c>
      <c r="BW329" s="102">
        <f>MATH!CB1787</f>
        <v>0</v>
      </c>
      <c r="BY329" t="str">
        <f t="shared" si="900"/>
        <v>Drawn to Scale</v>
      </c>
      <c r="BZ329" s="102">
        <f>MATH!CB65</f>
        <v>0</v>
      </c>
      <c r="CA329" s="102">
        <f>MATH!CB146</f>
        <v>0</v>
      </c>
      <c r="CB329" s="102">
        <f>MATH!CB227</f>
        <v>0</v>
      </c>
      <c r="CC329" s="102">
        <f>MATH!CB308</f>
        <v>0</v>
      </c>
      <c r="CD329" s="102">
        <f>MATH!CB389</f>
        <v>0</v>
      </c>
      <c r="CE329" s="102">
        <f>MATH!CB470</f>
        <v>0</v>
      </c>
      <c r="CF329" s="102">
        <f>MATH!CB551</f>
        <v>0</v>
      </c>
      <c r="CG329" s="102">
        <f>MATH!CB632</f>
        <v>0</v>
      </c>
      <c r="CH329" s="102">
        <f>MATH!CB713</f>
        <v>0</v>
      </c>
      <c r="CI329" s="102">
        <f>MATH!CB794</f>
        <v>0</v>
      </c>
      <c r="CJ329" s="102">
        <f>MATH!CB875</f>
        <v>0</v>
      </c>
      <c r="CK329" s="102">
        <f>MATH!CB956</f>
        <v>0</v>
      </c>
      <c r="CL329" s="102">
        <f>MATH!CB1037</f>
        <v>0</v>
      </c>
      <c r="CM329" s="102">
        <f>MATH!CB1118</f>
        <v>0</v>
      </c>
      <c r="CN329" s="102">
        <f>MATH!CB1199</f>
        <v>0</v>
      </c>
      <c r="CO329" s="102">
        <f>MATH!CB1280</f>
        <v>0</v>
      </c>
      <c r="CP329" s="102">
        <f>MATH!CB1361</f>
        <v>0</v>
      </c>
      <c r="CQ329" s="102">
        <f>MATH!CB1442</f>
        <v>0</v>
      </c>
      <c r="CR329" s="102">
        <f>MATH!CB1523</f>
        <v>0</v>
      </c>
      <c r="CS329" s="102">
        <f>MATH!CB1604</f>
        <v>0</v>
      </c>
      <c r="CT329" s="102">
        <f>MATH!CB1685</f>
        <v>0</v>
      </c>
      <c r="CU329" s="102">
        <f>MATH!CB1766</f>
        <v>0</v>
      </c>
      <c r="CV329" s="102">
        <f>MATH!CB1847</f>
        <v>0</v>
      </c>
      <c r="CX329" t="str">
        <f t="shared" si="901"/>
        <v>Drawn to Scale</v>
      </c>
      <c r="CY329" s="102" t="str">
        <f t="shared" si="902"/>
        <v/>
      </c>
      <c r="CZ329" s="102" t="str">
        <f t="shared" si="877"/>
        <v/>
      </c>
      <c r="DA329" s="102" t="str">
        <f t="shared" si="878"/>
        <v/>
      </c>
      <c r="DB329" s="102" t="str">
        <f t="shared" si="879"/>
        <v/>
      </c>
      <c r="DC329" s="102" t="str">
        <f t="shared" si="880"/>
        <v/>
      </c>
      <c r="DD329" s="102" t="str">
        <f t="shared" si="881"/>
        <v/>
      </c>
      <c r="DE329" s="102" t="str">
        <f t="shared" si="882"/>
        <v/>
      </c>
      <c r="DF329" s="102" t="str">
        <f t="shared" si="883"/>
        <v/>
      </c>
      <c r="DG329" s="102" t="str">
        <f t="shared" si="884"/>
        <v/>
      </c>
      <c r="DH329" s="102" t="str">
        <f t="shared" si="885"/>
        <v/>
      </c>
      <c r="DI329" s="102" t="str">
        <f t="shared" si="886"/>
        <v/>
      </c>
      <c r="DJ329" s="102" t="str">
        <f t="shared" si="887"/>
        <v/>
      </c>
      <c r="DK329" s="102" t="str">
        <f t="shared" si="888"/>
        <v/>
      </c>
      <c r="DL329" s="102" t="str">
        <f t="shared" si="889"/>
        <v/>
      </c>
      <c r="DM329" s="102" t="str">
        <f t="shared" si="890"/>
        <v/>
      </c>
      <c r="DN329" s="102" t="str">
        <f t="shared" si="891"/>
        <v/>
      </c>
      <c r="DO329" s="102" t="str">
        <f t="shared" si="892"/>
        <v/>
      </c>
      <c r="DP329" s="102" t="str">
        <f t="shared" si="893"/>
        <v/>
      </c>
      <c r="DQ329" s="102" t="str">
        <f t="shared" si="894"/>
        <v/>
      </c>
      <c r="DR329" s="102" t="str">
        <f t="shared" si="895"/>
        <v/>
      </c>
      <c r="DS329" s="102" t="str">
        <f t="shared" si="896"/>
        <v/>
      </c>
      <c r="DT329" s="102" t="str">
        <f t="shared" si="897"/>
        <v/>
      </c>
      <c r="DU329" s="102" t="str">
        <f t="shared" si="898"/>
        <v/>
      </c>
    </row>
    <row r="330" spans="52:125" x14ac:dyDescent="0.45">
      <c r="AZ330" t="str">
        <f t="shared" si="899"/>
        <v>Not Drawn to Scale</v>
      </c>
      <c r="BA330" s="102">
        <f>MATH!CC5</f>
        <v>0</v>
      </c>
      <c r="BB330" s="102">
        <f>MATH!CC86</f>
        <v>0</v>
      </c>
      <c r="BC330" s="102">
        <f>MATH!CC167</f>
        <v>0</v>
      </c>
      <c r="BD330" s="102">
        <f>MATH!CC248</f>
        <v>0</v>
      </c>
      <c r="BE330" s="102">
        <f>MATH!CC329</f>
        <v>0</v>
      </c>
      <c r="BF330" s="102">
        <f>MATH!CC410</f>
        <v>0</v>
      </c>
      <c r="BG330" s="102">
        <f>MATH!CC491</f>
        <v>0</v>
      </c>
      <c r="BH330" s="102">
        <f>MATH!CC572</f>
        <v>0</v>
      </c>
      <c r="BI330" s="102">
        <f>MATH!CC653</f>
        <v>0</v>
      </c>
      <c r="BJ330" s="102">
        <f>MATH!CC734</f>
        <v>0</v>
      </c>
      <c r="BK330" s="102">
        <f>MATH!CC815</f>
        <v>0</v>
      </c>
      <c r="BL330" s="102">
        <f>MATH!CC896</f>
        <v>0</v>
      </c>
      <c r="BM330" s="102">
        <f>MATH!CC977</f>
        <v>0</v>
      </c>
      <c r="BN330" s="102">
        <f>MATH!CC1058</f>
        <v>0</v>
      </c>
      <c r="BO330" s="102">
        <f>MATH!CC1139</f>
        <v>0</v>
      </c>
      <c r="BP330" s="102">
        <f>MATH!CC1220</f>
        <v>0</v>
      </c>
      <c r="BQ330" s="102">
        <f>MATH!CC1301</f>
        <v>0</v>
      </c>
      <c r="BR330" s="102">
        <f>MATH!CC1382</f>
        <v>0</v>
      </c>
      <c r="BS330" s="102">
        <f>MATH!CC1463</f>
        <v>0</v>
      </c>
      <c r="BT330" s="102">
        <f>MATH!CC1544</f>
        <v>0</v>
      </c>
      <c r="BU330" s="102">
        <f>MATH!CC1625</f>
        <v>0</v>
      </c>
      <c r="BV330" s="102">
        <f>MATH!CC1706</f>
        <v>0</v>
      </c>
      <c r="BW330" s="102">
        <f>MATH!CC1787</f>
        <v>0</v>
      </c>
      <c r="BY330" t="str">
        <f t="shared" si="900"/>
        <v>Not Drawn to Scale</v>
      </c>
      <c r="BZ330" s="102">
        <f>MATH!CC65</f>
        <v>0</v>
      </c>
      <c r="CA330" s="102">
        <f>MATH!CC146</f>
        <v>0</v>
      </c>
      <c r="CB330" s="102">
        <f>MATH!CC227</f>
        <v>0</v>
      </c>
      <c r="CC330" s="102">
        <f>MATH!CC308</f>
        <v>0</v>
      </c>
      <c r="CD330" s="102">
        <f>MATH!CC389</f>
        <v>0</v>
      </c>
      <c r="CE330" s="102">
        <f>MATH!CC470</f>
        <v>0</v>
      </c>
      <c r="CF330" s="102">
        <f>MATH!CC551</f>
        <v>0</v>
      </c>
      <c r="CG330" s="102">
        <f>MATH!CC632</f>
        <v>0</v>
      </c>
      <c r="CH330" s="102">
        <f>MATH!CC713</f>
        <v>0</v>
      </c>
      <c r="CI330" s="102">
        <f>MATH!CC794</f>
        <v>0</v>
      </c>
      <c r="CJ330" s="102">
        <f>MATH!CC875</f>
        <v>0</v>
      </c>
      <c r="CK330" s="102">
        <f>MATH!CC956</f>
        <v>0</v>
      </c>
      <c r="CL330" s="102">
        <f>MATH!CC1037</f>
        <v>0</v>
      </c>
      <c r="CM330" s="102">
        <f>MATH!CC1118</f>
        <v>0</v>
      </c>
      <c r="CN330" s="102">
        <f>MATH!CC1199</f>
        <v>0</v>
      </c>
      <c r="CO330" s="102">
        <f>MATH!CC1280</f>
        <v>0</v>
      </c>
      <c r="CP330" s="102">
        <f>MATH!CC1361</f>
        <v>0</v>
      </c>
      <c r="CQ330" s="102">
        <f>MATH!CC1442</f>
        <v>0</v>
      </c>
      <c r="CR330" s="102">
        <f>MATH!CC1523</f>
        <v>0</v>
      </c>
      <c r="CS330" s="102">
        <f>MATH!CC1604</f>
        <v>0</v>
      </c>
      <c r="CT330" s="102">
        <f>MATH!CC1685</f>
        <v>0</v>
      </c>
      <c r="CU330" s="102">
        <f>MATH!CC1766</f>
        <v>0</v>
      </c>
      <c r="CV330" s="102">
        <f>MATH!CC1847</f>
        <v>0</v>
      </c>
      <c r="CX330" t="str">
        <f t="shared" si="901"/>
        <v>Not Drawn to Scale</v>
      </c>
      <c r="CY330" s="102" t="str">
        <f t="shared" si="902"/>
        <v/>
      </c>
      <c r="CZ330" s="102" t="str">
        <f t="shared" si="877"/>
        <v/>
      </c>
      <c r="DA330" s="102" t="str">
        <f t="shared" si="878"/>
        <v/>
      </c>
      <c r="DB330" s="102" t="str">
        <f t="shared" si="879"/>
        <v/>
      </c>
      <c r="DC330" s="102" t="str">
        <f t="shared" si="880"/>
        <v/>
      </c>
      <c r="DD330" s="102" t="str">
        <f t="shared" si="881"/>
        <v/>
      </c>
      <c r="DE330" s="102" t="str">
        <f t="shared" si="882"/>
        <v/>
      </c>
      <c r="DF330" s="102" t="str">
        <f t="shared" si="883"/>
        <v/>
      </c>
      <c r="DG330" s="102" t="str">
        <f t="shared" si="884"/>
        <v/>
      </c>
      <c r="DH330" s="102" t="str">
        <f t="shared" si="885"/>
        <v/>
      </c>
      <c r="DI330" s="102" t="str">
        <f t="shared" si="886"/>
        <v/>
      </c>
      <c r="DJ330" s="102" t="str">
        <f t="shared" si="887"/>
        <v/>
      </c>
      <c r="DK330" s="102" t="str">
        <f t="shared" si="888"/>
        <v/>
      </c>
      <c r="DL330" s="102" t="str">
        <f t="shared" si="889"/>
        <v/>
      </c>
      <c r="DM330" s="102" t="str">
        <f t="shared" si="890"/>
        <v/>
      </c>
      <c r="DN330" s="102" t="str">
        <f t="shared" si="891"/>
        <v/>
      </c>
      <c r="DO330" s="102" t="str">
        <f t="shared" si="892"/>
        <v/>
      </c>
      <c r="DP330" s="102" t="str">
        <f t="shared" si="893"/>
        <v/>
      </c>
      <c r="DQ330" s="102" t="str">
        <f t="shared" si="894"/>
        <v/>
      </c>
      <c r="DR330" s="102" t="str">
        <f t="shared" si="895"/>
        <v/>
      </c>
      <c r="DS330" s="102" t="str">
        <f t="shared" si="896"/>
        <v/>
      </c>
      <c r="DT330" s="102" t="str">
        <f t="shared" si="897"/>
        <v/>
      </c>
      <c r="DU330" s="102" t="str">
        <f t="shared" si="898"/>
        <v/>
      </c>
    </row>
    <row r="331" spans="52:125" x14ac:dyDescent="0.45">
      <c r="AZ331" t="str">
        <f t="shared" si="899"/>
        <v>Isolate the Figure</v>
      </c>
      <c r="BA331" s="102">
        <f>MATH!CD5</f>
        <v>0</v>
      </c>
      <c r="BB331" s="102">
        <f>MATH!CD86</f>
        <v>0</v>
      </c>
      <c r="BC331" s="102">
        <f>MATH!CD167</f>
        <v>0</v>
      </c>
      <c r="BD331" s="102">
        <f>MATH!CD248</f>
        <v>0</v>
      </c>
      <c r="BE331" s="102">
        <f>MATH!CD329</f>
        <v>0</v>
      </c>
      <c r="BF331" s="102">
        <f>MATH!CD410</f>
        <v>0</v>
      </c>
      <c r="BG331" s="102">
        <f>MATH!CD491</f>
        <v>0</v>
      </c>
      <c r="BH331" s="102">
        <f>MATH!CD572</f>
        <v>0</v>
      </c>
      <c r="BI331" s="102">
        <f>MATH!CD653</f>
        <v>0</v>
      </c>
      <c r="BJ331" s="102">
        <f>MATH!CD734</f>
        <v>0</v>
      </c>
      <c r="BK331" s="102">
        <f>MATH!CD815</f>
        <v>0</v>
      </c>
      <c r="BL331" s="102">
        <f>MATH!CD896</f>
        <v>0</v>
      </c>
      <c r="BM331" s="102">
        <f>MATH!CD977</f>
        <v>0</v>
      </c>
      <c r="BN331" s="102">
        <f>MATH!CD1058</f>
        <v>0</v>
      </c>
      <c r="BO331" s="102">
        <f>MATH!CD1139</f>
        <v>0</v>
      </c>
      <c r="BP331" s="102">
        <f>MATH!CD1220</f>
        <v>0</v>
      </c>
      <c r="BQ331" s="102">
        <f>MATH!CD1301</f>
        <v>0</v>
      </c>
      <c r="BR331" s="102">
        <f>MATH!CD1382</f>
        <v>0</v>
      </c>
      <c r="BS331" s="102">
        <f>MATH!CD1463</f>
        <v>0</v>
      </c>
      <c r="BT331" s="102">
        <f>MATH!CD1544</f>
        <v>0</v>
      </c>
      <c r="BU331" s="102">
        <f>MATH!CD1625</f>
        <v>0</v>
      </c>
      <c r="BV331" s="102">
        <f>MATH!CD1706</f>
        <v>0</v>
      </c>
      <c r="BW331" s="102">
        <f>MATH!CD1787</f>
        <v>0</v>
      </c>
      <c r="BY331" t="str">
        <f t="shared" si="900"/>
        <v>Isolate the Figure</v>
      </c>
      <c r="BZ331" s="102">
        <f>MATH!CD65</f>
        <v>0</v>
      </c>
      <c r="CA331" s="102">
        <f>MATH!CD146</f>
        <v>0</v>
      </c>
      <c r="CB331" s="102">
        <f>MATH!CD227</f>
        <v>0</v>
      </c>
      <c r="CC331" s="102">
        <f>MATH!CD308</f>
        <v>0</v>
      </c>
      <c r="CD331" s="102">
        <f>MATH!CD389</f>
        <v>0</v>
      </c>
      <c r="CE331" s="102">
        <f>MATH!CD470</f>
        <v>0</v>
      </c>
      <c r="CF331" s="102">
        <f>MATH!CD551</f>
        <v>0</v>
      </c>
      <c r="CG331" s="102">
        <f>MATH!CD632</f>
        <v>0</v>
      </c>
      <c r="CH331" s="102">
        <f>MATH!CD713</f>
        <v>0</v>
      </c>
      <c r="CI331" s="102">
        <f>MATH!CD794</f>
        <v>0</v>
      </c>
      <c r="CJ331" s="102">
        <f>MATH!CD875</f>
        <v>0</v>
      </c>
      <c r="CK331" s="102">
        <f>MATH!CD956</f>
        <v>0</v>
      </c>
      <c r="CL331" s="102">
        <f>MATH!CD1037</f>
        <v>0</v>
      </c>
      <c r="CM331" s="102">
        <f>MATH!CD1118</f>
        <v>0</v>
      </c>
      <c r="CN331" s="102">
        <f>MATH!CD1199</f>
        <v>0</v>
      </c>
      <c r="CO331" s="102">
        <f>MATH!CD1280</f>
        <v>0</v>
      </c>
      <c r="CP331" s="102">
        <f>MATH!CD1361</f>
        <v>0</v>
      </c>
      <c r="CQ331" s="102">
        <f>MATH!CD1442</f>
        <v>0</v>
      </c>
      <c r="CR331" s="102">
        <f>MATH!CD1523</f>
        <v>0</v>
      </c>
      <c r="CS331" s="102">
        <f>MATH!CD1604</f>
        <v>0</v>
      </c>
      <c r="CT331" s="102">
        <f>MATH!CD1685</f>
        <v>0</v>
      </c>
      <c r="CU331" s="102">
        <f>MATH!CD1766</f>
        <v>0</v>
      </c>
      <c r="CV331" s="102">
        <f>MATH!CD1847</f>
        <v>0</v>
      </c>
      <c r="CX331" t="str">
        <f t="shared" si="901"/>
        <v>Isolate the Figure</v>
      </c>
      <c r="CY331" s="102" t="str">
        <f t="shared" si="902"/>
        <v/>
      </c>
      <c r="CZ331" s="102" t="str">
        <f t="shared" si="877"/>
        <v/>
      </c>
      <c r="DA331" s="102" t="str">
        <f t="shared" si="878"/>
        <v/>
      </c>
      <c r="DB331" s="102" t="str">
        <f t="shared" si="879"/>
        <v/>
      </c>
      <c r="DC331" s="102" t="str">
        <f t="shared" si="880"/>
        <v/>
      </c>
      <c r="DD331" s="102" t="str">
        <f t="shared" si="881"/>
        <v/>
      </c>
      <c r="DE331" s="102" t="str">
        <f t="shared" si="882"/>
        <v/>
      </c>
      <c r="DF331" s="102" t="str">
        <f t="shared" si="883"/>
        <v/>
      </c>
      <c r="DG331" s="102" t="str">
        <f t="shared" si="884"/>
        <v/>
      </c>
      <c r="DH331" s="102" t="str">
        <f t="shared" si="885"/>
        <v/>
      </c>
      <c r="DI331" s="102" t="str">
        <f t="shared" si="886"/>
        <v/>
      </c>
      <c r="DJ331" s="102" t="str">
        <f t="shared" si="887"/>
        <v/>
      </c>
      <c r="DK331" s="102" t="str">
        <f t="shared" si="888"/>
        <v/>
      </c>
      <c r="DL331" s="102" t="str">
        <f t="shared" si="889"/>
        <v/>
      </c>
      <c r="DM331" s="102" t="str">
        <f t="shared" si="890"/>
        <v/>
      </c>
      <c r="DN331" s="102" t="str">
        <f t="shared" si="891"/>
        <v/>
      </c>
      <c r="DO331" s="102" t="str">
        <f t="shared" si="892"/>
        <v/>
      </c>
      <c r="DP331" s="102" t="str">
        <f t="shared" si="893"/>
        <v/>
      </c>
      <c r="DQ331" s="102" t="str">
        <f t="shared" si="894"/>
        <v/>
      </c>
      <c r="DR331" s="102" t="str">
        <f t="shared" si="895"/>
        <v/>
      </c>
      <c r="DS331" s="102" t="str">
        <f t="shared" si="896"/>
        <v/>
      </c>
      <c r="DT331" s="102" t="str">
        <f t="shared" si="897"/>
        <v/>
      </c>
      <c r="DU331" s="102" t="str">
        <f t="shared" si="898"/>
        <v/>
      </c>
    </row>
    <row r="332" spans="52:125" x14ac:dyDescent="0.45">
      <c r="AZ332" t="str">
        <f t="shared" si="899"/>
        <v>Creating Equations</v>
      </c>
      <c r="BA332" s="102">
        <f>MATH!CE5</f>
        <v>0</v>
      </c>
      <c r="BB332" s="102">
        <f>MATH!CE86</f>
        <v>0</v>
      </c>
      <c r="BC332" s="102">
        <f>MATH!CE167</f>
        <v>0</v>
      </c>
      <c r="BD332" s="102">
        <f>MATH!CE248</f>
        <v>0</v>
      </c>
      <c r="BE332" s="102">
        <f>MATH!CE329</f>
        <v>0</v>
      </c>
      <c r="BF332" s="102">
        <f>MATH!CE410</f>
        <v>0</v>
      </c>
      <c r="BG332" s="102">
        <f>MATH!CE491</f>
        <v>0</v>
      </c>
      <c r="BH332" s="102">
        <f>MATH!CE572</f>
        <v>0</v>
      </c>
      <c r="BI332" s="102">
        <f>MATH!CE653</f>
        <v>0</v>
      </c>
      <c r="BJ332" s="102">
        <f>MATH!CE734</f>
        <v>0</v>
      </c>
      <c r="BK332" s="102">
        <f>MATH!CE815</f>
        <v>0</v>
      </c>
      <c r="BL332" s="102">
        <f>MATH!CE896</f>
        <v>0</v>
      </c>
      <c r="BM332" s="102">
        <f>MATH!CE977</f>
        <v>0</v>
      </c>
      <c r="BN332" s="102">
        <f>MATH!CE1058</f>
        <v>0</v>
      </c>
      <c r="BO332" s="102">
        <f>MATH!CE1139</f>
        <v>0</v>
      </c>
      <c r="BP332" s="102">
        <f>MATH!CE1220</f>
        <v>0</v>
      </c>
      <c r="BQ332" s="102">
        <f>MATH!CE1301</f>
        <v>0</v>
      </c>
      <c r="BR332" s="102">
        <f>MATH!CE1382</f>
        <v>0</v>
      </c>
      <c r="BS332" s="102">
        <f>MATH!CE1463</f>
        <v>0</v>
      </c>
      <c r="BT332" s="102">
        <f>MATH!CE1544</f>
        <v>0</v>
      </c>
      <c r="BU332" s="102">
        <f>MATH!CE1625</f>
        <v>0</v>
      </c>
      <c r="BV332" s="102">
        <f>MATH!CE1706</f>
        <v>0</v>
      </c>
      <c r="BW332" s="102">
        <f>MATH!CE1787</f>
        <v>0</v>
      </c>
      <c r="BY332" t="str">
        <f t="shared" si="900"/>
        <v>Creating Equations</v>
      </c>
      <c r="BZ332" s="102">
        <f>MATH!CE65</f>
        <v>0</v>
      </c>
      <c r="CA332" s="102">
        <f>MATH!CE146</f>
        <v>0</v>
      </c>
      <c r="CB332" s="102">
        <f>MATH!CE227</f>
        <v>0</v>
      </c>
      <c r="CC332" s="102">
        <f>MATH!CE308</f>
        <v>0</v>
      </c>
      <c r="CD332" s="102">
        <f>MATH!CE389</f>
        <v>0</v>
      </c>
      <c r="CE332" s="102">
        <f>MATH!CE470</f>
        <v>0</v>
      </c>
      <c r="CF332" s="102">
        <f>MATH!CE551</f>
        <v>0</v>
      </c>
      <c r="CG332" s="102">
        <f>MATH!CE632</f>
        <v>0</v>
      </c>
      <c r="CH332" s="102">
        <f>MATH!CE713</f>
        <v>0</v>
      </c>
      <c r="CI332" s="102">
        <f>MATH!CE794</f>
        <v>0</v>
      </c>
      <c r="CJ332" s="102">
        <f>MATH!CE875</f>
        <v>0</v>
      </c>
      <c r="CK332" s="102">
        <f>MATH!CE956</f>
        <v>0</v>
      </c>
      <c r="CL332" s="102">
        <f>MATH!CE1037</f>
        <v>0</v>
      </c>
      <c r="CM332" s="102">
        <f>MATH!CE1118</f>
        <v>0</v>
      </c>
      <c r="CN332" s="102">
        <f>MATH!CE1199</f>
        <v>0</v>
      </c>
      <c r="CO332" s="102">
        <f>MATH!CE1280</f>
        <v>0</v>
      </c>
      <c r="CP332" s="102">
        <f>MATH!CE1361</f>
        <v>0</v>
      </c>
      <c r="CQ332" s="102">
        <f>MATH!CE1442</f>
        <v>0</v>
      </c>
      <c r="CR332" s="102">
        <f>MATH!CE1523</f>
        <v>0</v>
      </c>
      <c r="CS332" s="102">
        <f>MATH!CE1604</f>
        <v>0</v>
      </c>
      <c r="CT332" s="102">
        <f>MATH!CE1685</f>
        <v>0</v>
      </c>
      <c r="CU332" s="102">
        <f>MATH!CE1766</f>
        <v>0</v>
      </c>
      <c r="CV332" s="102">
        <f>MATH!CE1847</f>
        <v>0</v>
      </c>
      <c r="CX332" t="str">
        <f t="shared" si="901"/>
        <v>Creating Equations</v>
      </c>
      <c r="CY332" s="102" t="str">
        <f t="shared" ref="CY332:CY372" si="903">IF(BA332&lt;&gt;0,"NC: "&amp;BA332,"")&amp;
  IF(AND(BA332&lt;&gt;0,BZ332&lt;&gt;0)," | ","")&amp;
  IF(BZ332&lt;&gt;0,"C: "&amp;BZ332,"")</f>
        <v/>
      </c>
      <c r="CZ332" s="102" t="str">
        <f t="shared" si="877"/>
        <v/>
      </c>
      <c r="DA332" s="102" t="str">
        <f t="shared" si="878"/>
        <v/>
      </c>
      <c r="DB332" s="102" t="str">
        <f t="shared" si="879"/>
        <v/>
      </c>
      <c r="DC332" s="102" t="str">
        <f t="shared" si="880"/>
        <v/>
      </c>
      <c r="DD332" s="102" t="str">
        <f t="shared" si="881"/>
        <v/>
      </c>
      <c r="DE332" s="102" t="str">
        <f t="shared" si="882"/>
        <v/>
      </c>
      <c r="DF332" s="102" t="str">
        <f t="shared" si="883"/>
        <v/>
      </c>
      <c r="DG332" s="102" t="str">
        <f t="shared" si="884"/>
        <v/>
      </c>
      <c r="DH332" s="102" t="str">
        <f t="shared" si="885"/>
        <v/>
      </c>
      <c r="DI332" s="102" t="str">
        <f t="shared" si="886"/>
        <v/>
      </c>
      <c r="DJ332" s="102" t="str">
        <f t="shared" si="887"/>
        <v/>
      </c>
      <c r="DK332" s="102" t="str">
        <f t="shared" si="888"/>
        <v/>
      </c>
      <c r="DL332" s="102" t="str">
        <f t="shared" si="889"/>
        <v/>
      </c>
      <c r="DM332" s="102" t="str">
        <f t="shared" si="890"/>
        <v/>
      </c>
      <c r="DN332" s="102" t="str">
        <f t="shared" si="891"/>
        <v/>
      </c>
      <c r="DO332" s="102" t="str">
        <f t="shared" si="892"/>
        <v/>
      </c>
      <c r="DP332" s="102" t="str">
        <f t="shared" si="893"/>
        <v/>
      </c>
      <c r="DQ332" s="102" t="str">
        <f t="shared" si="894"/>
        <v/>
      </c>
      <c r="DR332" s="102" t="str">
        <f t="shared" si="895"/>
        <v/>
      </c>
      <c r="DS332" s="102" t="str">
        <f t="shared" si="896"/>
        <v/>
      </c>
      <c r="DT332" s="102" t="str">
        <f t="shared" si="897"/>
        <v/>
      </c>
      <c r="DU332" s="102" t="str">
        <f t="shared" si="898"/>
        <v/>
      </c>
    </row>
    <row r="333" spans="52:125" x14ac:dyDescent="0.45">
      <c r="AZ333" t="str">
        <f t="shared" si="899"/>
        <v>ALGEBRA</v>
      </c>
      <c r="BA333" s="102">
        <f>MATH!CF5</f>
        <v>0</v>
      </c>
      <c r="BB333" s="102">
        <f>MATH!CF86</f>
        <v>0</v>
      </c>
      <c r="BC333" s="102">
        <f>MATH!CF167</f>
        <v>0</v>
      </c>
      <c r="BD333" s="102">
        <f>MATH!CF248</f>
        <v>0</v>
      </c>
      <c r="BE333" s="102">
        <f>MATH!CF329</f>
        <v>0</v>
      </c>
      <c r="BF333" s="102">
        <f>MATH!CF410</f>
        <v>0</v>
      </c>
      <c r="BG333" s="102">
        <f>MATH!CF491</f>
        <v>0</v>
      </c>
      <c r="BH333" s="102">
        <f>MATH!CF572</f>
        <v>0</v>
      </c>
      <c r="BI333" s="102">
        <f>MATH!CF653</f>
        <v>0</v>
      </c>
      <c r="BJ333" s="102">
        <f>MATH!CF734</f>
        <v>0</v>
      </c>
      <c r="BK333" s="102">
        <f>MATH!CF815</f>
        <v>0</v>
      </c>
      <c r="BL333" s="102">
        <f>MATH!CF896</f>
        <v>0</v>
      </c>
      <c r="BM333" s="102">
        <f>MATH!CF977</f>
        <v>0</v>
      </c>
      <c r="BN333" s="102">
        <f>MATH!CF1058</f>
        <v>0</v>
      </c>
      <c r="BO333" s="102">
        <f>MATH!CF1139</f>
        <v>0</v>
      </c>
      <c r="BP333" s="102">
        <f>MATH!CF1220</f>
        <v>0</v>
      </c>
      <c r="BQ333" s="102">
        <f>MATH!CF1301</f>
        <v>0</v>
      </c>
      <c r="BR333" s="102">
        <f>MATH!CF1382</f>
        <v>0</v>
      </c>
      <c r="BS333" s="102">
        <f>MATH!CF1463</f>
        <v>0</v>
      </c>
      <c r="BT333" s="102">
        <f>MATH!CF1544</f>
        <v>0</v>
      </c>
      <c r="BU333" s="102">
        <f>MATH!CF1625</f>
        <v>0</v>
      </c>
      <c r="BV333" s="102">
        <f>MATH!CF1706</f>
        <v>0</v>
      </c>
      <c r="BW333" s="102">
        <f>MATH!CF1787</f>
        <v>0</v>
      </c>
      <c r="BY333" t="str">
        <f t="shared" si="900"/>
        <v>ALGEBRA</v>
      </c>
      <c r="BZ333" s="102">
        <f>MATH!CF65</f>
        <v>0</v>
      </c>
      <c r="CA333" s="102">
        <f>MATH!CF146</f>
        <v>0</v>
      </c>
      <c r="CB333" s="102">
        <f>MATH!CF227</f>
        <v>0</v>
      </c>
      <c r="CC333" s="102">
        <f>MATH!CF308</f>
        <v>0</v>
      </c>
      <c r="CD333" s="102">
        <f>MATH!CF389</f>
        <v>0</v>
      </c>
      <c r="CE333" s="102">
        <f>MATH!CF470</f>
        <v>0</v>
      </c>
      <c r="CF333" s="102">
        <f>MATH!CF551</f>
        <v>0</v>
      </c>
      <c r="CG333" s="102">
        <f>MATH!CF632</f>
        <v>0</v>
      </c>
      <c r="CH333" s="102">
        <f>MATH!CF713</f>
        <v>0</v>
      </c>
      <c r="CI333" s="102">
        <f>MATH!CF794</f>
        <v>0</v>
      </c>
      <c r="CJ333" s="102">
        <f>MATH!CF875</f>
        <v>0</v>
      </c>
      <c r="CK333" s="102">
        <f>MATH!CF956</f>
        <v>0</v>
      </c>
      <c r="CL333" s="102">
        <f>MATH!CF1037</f>
        <v>0</v>
      </c>
      <c r="CM333" s="102">
        <f>MATH!CF1118</f>
        <v>0</v>
      </c>
      <c r="CN333" s="102">
        <f>MATH!CF1199</f>
        <v>0</v>
      </c>
      <c r="CO333" s="102">
        <f>MATH!CF1280</f>
        <v>0</v>
      </c>
      <c r="CP333" s="102">
        <f>MATH!CF1361</f>
        <v>0</v>
      </c>
      <c r="CQ333" s="102">
        <f>MATH!CF1442</f>
        <v>0</v>
      </c>
      <c r="CR333" s="102">
        <f>MATH!CF1523</f>
        <v>0</v>
      </c>
      <c r="CS333" s="102">
        <f>MATH!CF1604</f>
        <v>0</v>
      </c>
      <c r="CT333" s="102">
        <f>MATH!CF1685</f>
        <v>0</v>
      </c>
      <c r="CU333" s="102">
        <f>MATH!CF1766</f>
        <v>0</v>
      </c>
      <c r="CV333" s="102">
        <f>MATH!CF1847</f>
        <v>0</v>
      </c>
      <c r="CX333" t="str">
        <f t="shared" si="901"/>
        <v>ALGEBRA</v>
      </c>
      <c r="CY333" s="102" t="str">
        <f t="shared" si="903"/>
        <v/>
      </c>
      <c r="CZ333" s="102" t="str">
        <f t="shared" si="877"/>
        <v/>
      </c>
      <c r="DA333" s="102" t="str">
        <f t="shared" si="878"/>
        <v/>
      </c>
      <c r="DB333" s="102" t="str">
        <f t="shared" si="879"/>
        <v/>
      </c>
      <c r="DC333" s="102" t="str">
        <f t="shared" si="880"/>
        <v/>
      </c>
      <c r="DD333" s="102" t="str">
        <f t="shared" si="881"/>
        <v/>
      </c>
      <c r="DE333" s="102" t="str">
        <f t="shared" si="882"/>
        <v/>
      </c>
      <c r="DF333" s="102" t="str">
        <f t="shared" si="883"/>
        <v/>
      </c>
      <c r="DG333" s="102" t="str">
        <f t="shared" si="884"/>
        <v/>
      </c>
      <c r="DH333" s="102" t="str">
        <f t="shared" si="885"/>
        <v/>
      </c>
      <c r="DI333" s="102" t="str">
        <f t="shared" si="886"/>
        <v/>
      </c>
      <c r="DJ333" s="102" t="str">
        <f t="shared" si="887"/>
        <v/>
      </c>
      <c r="DK333" s="102" t="str">
        <f t="shared" si="888"/>
        <v/>
      </c>
      <c r="DL333" s="102" t="str">
        <f t="shared" si="889"/>
        <v/>
      </c>
      <c r="DM333" s="102" t="str">
        <f t="shared" si="890"/>
        <v/>
      </c>
      <c r="DN333" s="102" t="str">
        <f t="shared" si="891"/>
        <v/>
      </c>
      <c r="DO333" s="102" t="str">
        <f t="shared" si="892"/>
        <v/>
      </c>
      <c r="DP333" s="102" t="str">
        <f t="shared" si="893"/>
        <v/>
      </c>
      <c r="DQ333" s="102" t="str">
        <f t="shared" si="894"/>
        <v/>
      </c>
      <c r="DR333" s="102" t="str">
        <f t="shared" si="895"/>
        <v/>
      </c>
      <c r="DS333" s="102" t="str">
        <f t="shared" si="896"/>
        <v/>
      </c>
      <c r="DT333" s="102" t="str">
        <f t="shared" si="897"/>
        <v/>
      </c>
      <c r="DU333" s="102" t="str">
        <f t="shared" si="898"/>
        <v/>
      </c>
    </row>
    <row r="334" spans="52:125" x14ac:dyDescent="0.45">
      <c r="AZ334" t="str">
        <f t="shared" si="899"/>
        <v>Use the Answers</v>
      </c>
      <c r="BA334" s="102">
        <f>MATH!CG5</f>
        <v>0</v>
      </c>
      <c r="BB334" s="102">
        <f>MATH!CG86</f>
        <v>0</v>
      </c>
      <c r="BC334" s="102">
        <f>MATH!CG167</f>
        <v>0</v>
      </c>
      <c r="BD334" s="102">
        <f>MATH!CG248</f>
        <v>0</v>
      </c>
      <c r="BE334" s="102">
        <f>MATH!CG329</f>
        <v>0</v>
      </c>
      <c r="BF334" s="102">
        <f>MATH!CG410</f>
        <v>0</v>
      </c>
      <c r="BG334" s="102">
        <f>MATH!CG491</f>
        <v>0</v>
      </c>
      <c r="BH334" s="102">
        <f>MATH!CG572</f>
        <v>0</v>
      </c>
      <c r="BI334" s="102">
        <f>MATH!CG653</f>
        <v>0</v>
      </c>
      <c r="BJ334" s="102">
        <f>MATH!CG734</f>
        <v>0</v>
      </c>
      <c r="BK334" s="102">
        <f>MATH!CG815</f>
        <v>0</v>
      </c>
      <c r="BL334" s="102">
        <f>MATH!CG896</f>
        <v>0</v>
      </c>
      <c r="BM334" s="102">
        <f>MATH!CG977</f>
        <v>0</v>
      </c>
      <c r="BN334" s="102">
        <f>MATH!CG1058</f>
        <v>0</v>
      </c>
      <c r="BO334" s="102">
        <f>MATH!CG1139</f>
        <v>0</v>
      </c>
      <c r="BP334" s="102">
        <f>MATH!CG1220</f>
        <v>0</v>
      </c>
      <c r="BQ334" s="102">
        <f>MATH!CG1301</f>
        <v>0</v>
      </c>
      <c r="BR334" s="102">
        <f>MATH!CG1382</f>
        <v>0</v>
      </c>
      <c r="BS334" s="102">
        <f>MATH!CG1463</f>
        <v>0</v>
      </c>
      <c r="BT334" s="102">
        <f>MATH!CG1544</f>
        <v>0</v>
      </c>
      <c r="BU334" s="102">
        <f>MATH!CG1625</f>
        <v>0</v>
      </c>
      <c r="BV334" s="102">
        <f>MATH!CG1706</f>
        <v>0</v>
      </c>
      <c r="BW334" s="102">
        <f>MATH!CG1787</f>
        <v>0</v>
      </c>
      <c r="BY334" t="str">
        <f t="shared" si="900"/>
        <v>Use the Answers</v>
      </c>
      <c r="BZ334" s="102">
        <f>MATH!CG65</f>
        <v>0</v>
      </c>
      <c r="CA334" s="102">
        <f>MATH!CG146</f>
        <v>0</v>
      </c>
      <c r="CB334" s="102">
        <f>MATH!CG227</f>
        <v>0</v>
      </c>
      <c r="CC334" s="102">
        <f>MATH!CG308</f>
        <v>0</v>
      </c>
      <c r="CD334" s="102">
        <f>MATH!CG389</f>
        <v>0</v>
      </c>
      <c r="CE334" s="102">
        <f>MATH!CG470</f>
        <v>0</v>
      </c>
      <c r="CF334" s="102">
        <f>MATH!CG551</f>
        <v>0</v>
      </c>
      <c r="CG334" s="102">
        <f>MATH!CG632</f>
        <v>0</v>
      </c>
      <c r="CH334" s="102">
        <f>MATH!CG713</f>
        <v>0</v>
      </c>
      <c r="CI334" s="102">
        <f>MATH!CG794</f>
        <v>0</v>
      </c>
      <c r="CJ334" s="102">
        <f>MATH!CG875</f>
        <v>0</v>
      </c>
      <c r="CK334" s="102">
        <f>MATH!CG956</f>
        <v>0</v>
      </c>
      <c r="CL334" s="102">
        <f>MATH!CG1037</f>
        <v>0</v>
      </c>
      <c r="CM334" s="102">
        <f>MATH!CG1118</f>
        <v>0</v>
      </c>
      <c r="CN334" s="102">
        <f>MATH!CG1199</f>
        <v>0</v>
      </c>
      <c r="CO334" s="102">
        <f>MATH!CG1280</f>
        <v>0</v>
      </c>
      <c r="CP334" s="102">
        <f>MATH!CG1361</f>
        <v>0</v>
      </c>
      <c r="CQ334" s="102">
        <f>MATH!CG1442</f>
        <v>0</v>
      </c>
      <c r="CR334" s="102">
        <f>MATH!CG1523</f>
        <v>0</v>
      </c>
      <c r="CS334" s="102">
        <f>MATH!CG1604</f>
        <v>0</v>
      </c>
      <c r="CT334" s="102">
        <f>MATH!CG1685</f>
        <v>0</v>
      </c>
      <c r="CU334" s="102">
        <f>MATH!CG1766</f>
        <v>0</v>
      </c>
      <c r="CV334" s="102">
        <f>MATH!CG1847</f>
        <v>0</v>
      </c>
      <c r="CX334" t="str">
        <f t="shared" si="901"/>
        <v>Use the Answers</v>
      </c>
      <c r="CY334" s="102" t="str">
        <f t="shared" si="903"/>
        <v/>
      </c>
      <c r="CZ334" s="102" t="str">
        <f t="shared" si="877"/>
        <v/>
      </c>
      <c r="DA334" s="102" t="str">
        <f t="shared" si="878"/>
        <v/>
      </c>
      <c r="DB334" s="102" t="str">
        <f t="shared" si="879"/>
        <v/>
      </c>
      <c r="DC334" s="102" t="str">
        <f t="shared" si="880"/>
        <v/>
      </c>
      <c r="DD334" s="102" t="str">
        <f t="shared" si="881"/>
        <v/>
      </c>
      <c r="DE334" s="102" t="str">
        <f t="shared" si="882"/>
        <v/>
      </c>
      <c r="DF334" s="102" t="str">
        <f t="shared" si="883"/>
        <v/>
      </c>
      <c r="DG334" s="102" t="str">
        <f t="shared" si="884"/>
        <v/>
      </c>
      <c r="DH334" s="102" t="str">
        <f t="shared" si="885"/>
        <v/>
      </c>
      <c r="DI334" s="102" t="str">
        <f t="shared" si="886"/>
        <v/>
      </c>
      <c r="DJ334" s="102" t="str">
        <f t="shared" si="887"/>
        <v/>
      </c>
      <c r="DK334" s="102" t="str">
        <f t="shared" si="888"/>
        <v/>
      </c>
      <c r="DL334" s="102" t="str">
        <f t="shared" si="889"/>
        <v/>
      </c>
      <c r="DM334" s="102" t="str">
        <f t="shared" si="890"/>
        <v/>
      </c>
      <c r="DN334" s="102" t="str">
        <f t="shared" si="891"/>
        <v/>
      </c>
      <c r="DO334" s="102" t="str">
        <f t="shared" si="892"/>
        <v/>
      </c>
      <c r="DP334" s="102" t="str">
        <f t="shared" si="893"/>
        <v/>
      </c>
      <c r="DQ334" s="102" t="str">
        <f t="shared" si="894"/>
        <v/>
      </c>
      <c r="DR334" s="102" t="str">
        <f t="shared" si="895"/>
        <v/>
      </c>
      <c r="DS334" s="102" t="str">
        <f t="shared" si="896"/>
        <v/>
      </c>
      <c r="DT334" s="102" t="str">
        <f t="shared" si="897"/>
        <v/>
      </c>
      <c r="DU334" s="102" t="str">
        <f t="shared" si="898"/>
        <v/>
      </c>
    </row>
    <row r="335" spans="52:125" x14ac:dyDescent="0.45">
      <c r="AZ335" t="str">
        <f t="shared" si="899"/>
        <v>Plug-In Own Numbers</v>
      </c>
      <c r="BA335" s="102">
        <f>MATH!CH5</f>
        <v>0</v>
      </c>
      <c r="BB335" s="102">
        <f>MATH!CH86</f>
        <v>0</v>
      </c>
      <c r="BC335" s="102">
        <f>MATH!CH167</f>
        <v>0</v>
      </c>
      <c r="BD335" s="102">
        <f>MATH!CH248</f>
        <v>0</v>
      </c>
      <c r="BE335" s="102">
        <f>MATH!CH329</f>
        <v>0</v>
      </c>
      <c r="BF335" s="102">
        <f>MATH!CH410</f>
        <v>0</v>
      </c>
      <c r="BG335" s="102">
        <f>MATH!CH491</f>
        <v>0</v>
      </c>
      <c r="BH335" s="102">
        <f>MATH!CH572</f>
        <v>0</v>
      </c>
      <c r="BI335" s="102">
        <f>MATH!CH653</f>
        <v>0</v>
      </c>
      <c r="BJ335" s="102">
        <f>MATH!CH734</f>
        <v>0</v>
      </c>
      <c r="BK335" s="102">
        <f>MATH!CH815</f>
        <v>0</v>
      </c>
      <c r="BL335" s="102">
        <f>MATH!CH896</f>
        <v>0</v>
      </c>
      <c r="BM335" s="102">
        <f>MATH!CH977</f>
        <v>0</v>
      </c>
      <c r="BN335" s="102">
        <f>MATH!CH1058</f>
        <v>0</v>
      </c>
      <c r="BO335" s="102">
        <f>MATH!CH1139</f>
        <v>0</v>
      </c>
      <c r="BP335" s="102">
        <f>MATH!CH1220</f>
        <v>0</v>
      </c>
      <c r="BQ335" s="102">
        <f>MATH!CH1301</f>
        <v>0</v>
      </c>
      <c r="BR335" s="102">
        <f>MATH!CH1382</f>
        <v>0</v>
      </c>
      <c r="BS335" s="102">
        <f>MATH!CH1463</f>
        <v>0</v>
      </c>
      <c r="BT335" s="102">
        <f>MATH!CH1544</f>
        <v>0</v>
      </c>
      <c r="BU335" s="102">
        <f>MATH!CH1625</f>
        <v>0</v>
      </c>
      <c r="BV335" s="102">
        <f>MATH!CH1706</f>
        <v>0</v>
      </c>
      <c r="BW335" s="102">
        <f>MATH!CH1787</f>
        <v>0</v>
      </c>
      <c r="BY335" t="str">
        <f t="shared" si="900"/>
        <v>Plug-In Own Numbers</v>
      </c>
      <c r="BZ335" s="102">
        <f>MATH!CH65</f>
        <v>0</v>
      </c>
      <c r="CA335" s="102">
        <f>MATH!CH146</f>
        <v>0</v>
      </c>
      <c r="CB335" s="102">
        <f>MATH!CH227</f>
        <v>0</v>
      </c>
      <c r="CC335" s="102">
        <f>MATH!CH308</f>
        <v>0</v>
      </c>
      <c r="CD335" s="102">
        <f>MATH!CH389</f>
        <v>0</v>
      </c>
      <c r="CE335" s="102">
        <f>MATH!CH470</f>
        <v>0</v>
      </c>
      <c r="CF335" s="102">
        <f>MATH!CH551</f>
        <v>0</v>
      </c>
      <c r="CG335" s="102">
        <f>MATH!CH632</f>
        <v>0</v>
      </c>
      <c r="CH335" s="102">
        <f>MATH!CH713</f>
        <v>0</v>
      </c>
      <c r="CI335" s="102">
        <f>MATH!CH794</f>
        <v>0</v>
      </c>
      <c r="CJ335" s="102">
        <f>MATH!CH875</f>
        <v>0</v>
      </c>
      <c r="CK335" s="102">
        <f>MATH!CH956</f>
        <v>0</v>
      </c>
      <c r="CL335" s="102">
        <f>MATH!CH1037</f>
        <v>0</v>
      </c>
      <c r="CM335" s="102">
        <f>MATH!CH1118</f>
        <v>0</v>
      </c>
      <c r="CN335" s="102">
        <f>MATH!CH1199</f>
        <v>0</v>
      </c>
      <c r="CO335" s="102">
        <f>MATH!CH1280</f>
        <v>0</v>
      </c>
      <c r="CP335" s="102">
        <f>MATH!CH1361</f>
        <v>0</v>
      </c>
      <c r="CQ335" s="102">
        <f>MATH!CH1442</f>
        <v>0</v>
      </c>
      <c r="CR335" s="102">
        <f>MATH!CH1523</f>
        <v>0</v>
      </c>
      <c r="CS335" s="102">
        <f>MATH!CH1604</f>
        <v>0</v>
      </c>
      <c r="CT335" s="102">
        <f>MATH!CH1685</f>
        <v>0</v>
      </c>
      <c r="CU335" s="102">
        <f>MATH!CH1766</f>
        <v>0</v>
      </c>
      <c r="CV335" s="102">
        <f>MATH!CH1847</f>
        <v>0</v>
      </c>
      <c r="CX335" t="str">
        <f t="shared" si="901"/>
        <v>Plug-In Own Numbers</v>
      </c>
      <c r="CY335" s="102" t="str">
        <f t="shared" si="903"/>
        <v/>
      </c>
      <c r="CZ335" s="102" t="str">
        <f t="shared" si="877"/>
        <v/>
      </c>
      <c r="DA335" s="102" t="str">
        <f t="shared" si="878"/>
        <v/>
      </c>
      <c r="DB335" s="102" t="str">
        <f t="shared" si="879"/>
        <v/>
      </c>
      <c r="DC335" s="102" t="str">
        <f t="shared" si="880"/>
        <v/>
      </c>
      <c r="DD335" s="102" t="str">
        <f t="shared" si="881"/>
        <v/>
      </c>
      <c r="DE335" s="102" t="str">
        <f t="shared" si="882"/>
        <v/>
      </c>
      <c r="DF335" s="102" t="str">
        <f t="shared" si="883"/>
        <v/>
      </c>
      <c r="DG335" s="102" t="str">
        <f t="shared" si="884"/>
        <v/>
      </c>
      <c r="DH335" s="102" t="str">
        <f t="shared" si="885"/>
        <v/>
      </c>
      <c r="DI335" s="102" t="str">
        <f t="shared" si="886"/>
        <v/>
      </c>
      <c r="DJ335" s="102" t="str">
        <f t="shared" si="887"/>
        <v/>
      </c>
      <c r="DK335" s="102" t="str">
        <f t="shared" si="888"/>
        <v/>
      </c>
      <c r="DL335" s="102" t="str">
        <f t="shared" si="889"/>
        <v/>
      </c>
      <c r="DM335" s="102" t="str">
        <f t="shared" si="890"/>
        <v/>
      </c>
      <c r="DN335" s="102" t="str">
        <f t="shared" si="891"/>
        <v/>
      </c>
      <c r="DO335" s="102" t="str">
        <f t="shared" si="892"/>
        <v/>
      </c>
      <c r="DP335" s="102" t="str">
        <f t="shared" si="893"/>
        <v/>
      </c>
      <c r="DQ335" s="102" t="str">
        <f t="shared" si="894"/>
        <v/>
      </c>
      <c r="DR335" s="102" t="str">
        <f t="shared" si="895"/>
        <v/>
      </c>
      <c r="DS335" s="102" t="str">
        <f t="shared" si="896"/>
        <v/>
      </c>
      <c r="DT335" s="102" t="str">
        <f t="shared" si="897"/>
        <v/>
      </c>
      <c r="DU335" s="102" t="str">
        <f t="shared" si="898"/>
        <v/>
      </c>
    </row>
    <row r="336" spans="52:125" x14ac:dyDescent="0.45">
      <c r="AZ336" t="str">
        <f t="shared" si="899"/>
        <v>Matrices</v>
      </c>
      <c r="BA336" s="102">
        <f>MATH!CI5</f>
        <v>0</v>
      </c>
      <c r="BB336" s="102">
        <f>MATH!CI86</f>
        <v>0</v>
      </c>
      <c r="BC336" s="102">
        <f>MATH!CI167</f>
        <v>0</v>
      </c>
      <c r="BD336" s="102">
        <f>MATH!CI248</f>
        <v>0</v>
      </c>
      <c r="BE336" s="102">
        <f>MATH!CI329</f>
        <v>0</v>
      </c>
      <c r="BF336" s="102">
        <f>MATH!CI410</f>
        <v>0</v>
      </c>
      <c r="BG336" s="102">
        <f>MATH!CI491</f>
        <v>0</v>
      </c>
      <c r="BH336" s="102">
        <f>MATH!CI572</f>
        <v>0</v>
      </c>
      <c r="BI336" s="102">
        <f>MATH!CI653</f>
        <v>0</v>
      </c>
      <c r="BJ336" s="102">
        <f>MATH!CI734</f>
        <v>0</v>
      </c>
      <c r="BK336" s="102">
        <f>MATH!CI815</f>
        <v>0</v>
      </c>
      <c r="BL336" s="102">
        <f>MATH!CI896</f>
        <v>0</v>
      </c>
      <c r="BM336" s="102">
        <f>MATH!CI977</f>
        <v>0</v>
      </c>
      <c r="BN336" s="102">
        <f>MATH!CI1058</f>
        <v>0</v>
      </c>
      <c r="BO336" s="102">
        <f>MATH!CI1139</f>
        <v>0</v>
      </c>
      <c r="BP336" s="102">
        <f>MATH!CI1220</f>
        <v>0</v>
      </c>
      <c r="BQ336" s="102">
        <f>MATH!CI1301</f>
        <v>0</v>
      </c>
      <c r="BR336" s="102">
        <f>MATH!CI1382</f>
        <v>0</v>
      </c>
      <c r="BS336" s="102">
        <f>MATH!CI1463</f>
        <v>0</v>
      </c>
      <c r="BT336" s="102">
        <f>MATH!CI1544</f>
        <v>0</v>
      </c>
      <c r="BU336" s="102">
        <f>MATH!CI1625</f>
        <v>0</v>
      </c>
      <c r="BV336" s="102">
        <f>MATH!CI1706</f>
        <v>0</v>
      </c>
      <c r="BW336" s="102">
        <f>MATH!CI1787</f>
        <v>0</v>
      </c>
      <c r="BY336" t="str">
        <f t="shared" si="900"/>
        <v>Matrices</v>
      </c>
      <c r="BZ336" s="102">
        <f>MATH!CI65</f>
        <v>0</v>
      </c>
      <c r="CA336" s="102">
        <f>MATH!CI146</f>
        <v>0</v>
      </c>
      <c r="CB336" s="102">
        <f>MATH!CI227</f>
        <v>0</v>
      </c>
      <c r="CC336" s="102">
        <f>MATH!CI308</f>
        <v>0</v>
      </c>
      <c r="CD336" s="102">
        <f>MATH!CI389</f>
        <v>0</v>
      </c>
      <c r="CE336" s="102">
        <f>MATH!CI470</f>
        <v>0</v>
      </c>
      <c r="CF336" s="102">
        <f>MATH!CI551</f>
        <v>0</v>
      </c>
      <c r="CG336" s="102">
        <f>MATH!CI632</f>
        <v>0</v>
      </c>
      <c r="CH336" s="102">
        <f>MATH!CI713</f>
        <v>0</v>
      </c>
      <c r="CI336" s="102">
        <f>MATH!CI794</f>
        <v>0</v>
      </c>
      <c r="CJ336" s="102">
        <f>MATH!CI875</f>
        <v>0</v>
      </c>
      <c r="CK336" s="102">
        <f>MATH!CI956</f>
        <v>0</v>
      </c>
      <c r="CL336" s="102">
        <f>MATH!CI1037</f>
        <v>0</v>
      </c>
      <c r="CM336" s="102">
        <f>MATH!CI1118</f>
        <v>0</v>
      </c>
      <c r="CN336" s="102">
        <f>MATH!CI1199</f>
        <v>0</v>
      </c>
      <c r="CO336" s="102">
        <f>MATH!CI1280</f>
        <v>0</v>
      </c>
      <c r="CP336" s="102">
        <f>MATH!CI1361</f>
        <v>0</v>
      </c>
      <c r="CQ336" s="102">
        <f>MATH!CI1442</f>
        <v>0</v>
      </c>
      <c r="CR336" s="102">
        <f>MATH!CI1523</f>
        <v>0</v>
      </c>
      <c r="CS336" s="102">
        <f>MATH!CI1604</f>
        <v>0</v>
      </c>
      <c r="CT336" s="102">
        <f>MATH!CI1685</f>
        <v>0</v>
      </c>
      <c r="CU336" s="102">
        <f>MATH!CI1766</f>
        <v>0</v>
      </c>
      <c r="CV336" s="102">
        <f>MATH!CI1847</f>
        <v>0</v>
      </c>
      <c r="CX336" t="str">
        <f t="shared" si="901"/>
        <v>Matrices</v>
      </c>
      <c r="CY336" s="102" t="str">
        <f t="shared" si="903"/>
        <v/>
      </c>
      <c r="CZ336" s="102" t="str">
        <f t="shared" si="877"/>
        <v/>
      </c>
      <c r="DA336" s="102" t="str">
        <f t="shared" si="878"/>
        <v/>
      </c>
      <c r="DB336" s="102" t="str">
        <f t="shared" si="879"/>
        <v/>
      </c>
      <c r="DC336" s="102" t="str">
        <f t="shared" si="880"/>
        <v/>
      </c>
      <c r="DD336" s="102" t="str">
        <f t="shared" si="881"/>
        <v/>
      </c>
      <c r="DE336" s="102" t="str">
        <f t="shared" si="882"/>
        <v/>
      </c>
      <c r="DF336" s="102" t="str">
        <f t="shared" si="883"/>
        <v/>
      </c>
      <c r="DG336" s="102" t="str">
        <f t="shared" si="884"/>
        <v/>
      </c>
      <c r="DH336" s="102" t="str">
        <f t="shared" si="885"/>
        <v/>
      </c>
      <c r="DI336" s="102" t="str">
        <f t="shared" si="886"/>
        <v/>
      </c>
      <c r="DJ336" s="102" t="str">
        <f t="shared" si="887"/>
        <v/>
      </c>
      <c r="DK336" s="102" t="str">
        <f t="shared" si="888"/>
        <v/>
      </c>
      <c r="DL336" s="102" t="str">
        <f t="shared" si="889"/>
        <v/>
      </c>
      <c r="DM336" s="102" t="str">
        <f t="shared" si="890"/>
        <v/>
      </c>
      <c r="DN336" s="102" t="str">
        <f t="shared" si="891"/>
        <v/>
      </c>
      <c r="DO336" s="102" t="str">
        <f t="shared" si="892"/>
        <v/>
      </c>
      <c r="DP336" s="102" t="str">
        <f t="shared" si="893"/>
        <v/>
      </c>
      <c r="DQ336" s="102" t="str">
        <f t="shared" si="894"/>
        <v/>
      </c>
      <c r="DR336" s="102" t="str">
        <f t="shared" si="895"/>
        <v/>
      </c>
      <c r="DS336" s="102" t="str">
        <f t="shared" si="896"/>
        <v/>
      </c>
      <c r="DT336" s="102" t="str">
        <f t="shared" si="897"/>
        <v/>
      </c>
      <c r="DU336" s="102" t="str">
        <f t="shared" si="898"/>
        <v/>
      </c>
    </row>
    <row r="337" spans="52:125" x14ac:dyDescent="0.45">
      <c r="AZ337" t="str">
        <f t="shared" si="899"/>
        <v>Selecting Equations</v>
      </c>
      <c r="BA337" s="102">
        <f>MATH!CJ5</f>
        <v>0</v>
      </c>
      <c r="BB337" s="102">
        <f>MATH!CJ86</f>
        <v>0</v>
      </c>
      <c r="BC337" s="102">
        <f>MATH!CJ167</f>
        <v>0</v>
      </c>
      <c r="BD337" s="102">
        <f>MATH!CJ248</f>
        <v>0</v>
      </c>
      <c r="BE337" s="102">
        <f>MATH!CJ329</f>
        <v>0</v>
      </c>
      <c r="BF337" s="102">
        <f>MATH!CJ410</f>
        <v>0</v>
      </c>
      <c r="BG337" s="102">
        <f>MATH!CJ491</f>
        <v>0</v>
      </c>
      <c r="BH337" s="102">
        <f>MATH!CJ572</f>
        <v>0</v>
      </c>
      <c r="BI337" s="102">
        <f>MATH!CJ653</f>
        <v>0</v>
      </c>
      <c r="BJ337" s="102">
        <f>MATH!CJ734</f>
        <v>0</v>
      </c>
      <c r="BK337" s="102">
        <f>MATH!CJ815</f>
        <v>0</v>
      </c>
      <c r="BL337" s="102">
        <f>MATH!CJ896</f>
        <v>0</v>
      </c>
      <c r="BM337" s="102">
        <f>MATH!CJ977</f>
        <v>0</v>
      </c>
      <c r="BN337" s="102">
        <f>MATH!CJ1058</f>
        <v>0</v>
      </c>
      <c r="BO337" s="102">
        <f>MATH!CJ1139</f>
        <v>0</v>
      </c>
      <c r="BP337" s="102">
        <f>MATH!CJ1220</f>
        <v>0</v>
      </c>
      <c r="BQ337" s="102">
        <f>MATH!CJ1301</f>
        <v>0</v>
      </c>
      <c r="BR337" s="102">
        <f>MATH!CJ1382</f>
        <v>0</v>
      </c>
      <c r="BS337" s="102">
        <f>MATH!CJ1463</f>
        <v>0</v>
      </c>
      <c r="BT337" s="102">
        <f>MATH!CJ1544</f>
        <v>0</v>
      </c>
      <c r="BU337" s="102">
        <f>MATH!CJ1625</f>
        <v>0</v>
      </c>
      <c r="BV337" s="102">
        <f>MATH!CJ1706</f>
        <v>0</v>
      </c>
      <c r="BW337" s="102">
        <f>MATH!CJ1787</f>
        <v>0</v>
      </c>
      <c r="BY337" t="str">
        <f t="shared" si="900"/>
        <v>Selecting Equations</v>
      </c>
      <c r="BZ337" s="102">
        <f>MATH!CJ65</f>
        <v>0</v>
      </c>
      <c r="CA337" s="102">
        <f>MATH!CJ146</f>
        <v>0</v>
      </c>
      <c r="CB337" s="102">
        <f>MATH!CJ227</f>
        <v>0</v>
      </c>
      <c r="CC337" s="102">
        <f>MATH!CJ308</f>
        <v>0</v>
      </c>
      <c r="CD337" s="102">
        <f>MATH!CJ389</f>
        <v>0</v>
      </c>
      <c r="CE337" s="102">
        <f>MATH!CJ470</f>
        <v>0</v>
      </c>
      <c r="CF337" s="102">
        <f>MATH!CJ551</f>
        <v>0</v>
      </c>
      <c r="CG337" s="102">
        <f>MATH!CJ632</f>
        <v>0</v>
      </c>
      <c r="CH337" s="102">
        <f>MATH!CJ713</f>
        <v>0</v>
      </c>
      <c r="CI337" s="102">
        <f>MATH!CJ794</f>
        <v>0</v>
      </c>
      <c r="CJ337" s="102">
        <f>MATH!CJ875</f>
        <v>0</v>
      </c>
      <c r="CK337" s="102">
        <f>MATH!CJ956</f>
        <v>0</v>
      </c>
      <c r="CL337" s="102">
        <f>MATH!CJ1037</f>
        <v>0</v>
      </c>
      <c r="CM337" s="102">
        <f>MATH!CJ1118</f>
        <v>0</v>
      </c>
      <c r="CN337" s="102">
        <f>MATH!CJ1199</f>
        <v>0</v>
      </c>
      <c r="CO337" s="102">
        <f>MATH!CJ1280</f>
        <v>0</v>
      </c>
      <c r="CP337" s="102">
        <f>MATH!CJ1361</f>
        <v>0</v>
      </c>
      <c r="CQ337" s="102">
        <f>MATH!CJ1442</f>
        <v>0</v>
      </c>
      <c r="CR337" s="102">
        <f>MATH!CJ1523</f>
        <v>0</v>
      </c>
      <c r="CS337" s="102">
        <f>MATH!CJ1604</f>
        <v>0</v>
      </c>
      <c r="CT337" s="102">
        <f>MATH!CJ1685</f>
        <v>0</v>
      </c>
      <c r="CU337" s="102">
        <f>MATH!CJ1766</f>
        <v>0</v>
      </c>
      <c r="CV337" s="102">
        <f>MATH!CJ1847</f>
        <v>0</v>
      </c>
      <c r="CX337" t="str">
        <f t="shared" si="901"/>
        <v>Selecting Equations</v>
      </c>
      <c r="CY337" s="102" t="str">
        <f t="shared" si="903"/>
        <v/>
      </c>
      <c r="CZ337" s="102" t="str">
        <f t="shared" si="877"/>
        <v/>
      </c>
      <c r="DA337" s="102" t="str">
        <f t="shared" si="878"/>
        <v/>
      </c>
      <c r="DB337" s="102" t="str">
        <f t="shared" si="879"/>
        <v/>
      </c>
      <c r="DC337" s="102" t="str">
        <f t="shared" si="880"/>
        <v/>
      </c>
      <c r="DD337" s="102" t="str">
        <f t="shared" si="881"/>
        <v/>
      </c>
      <c r="DE337" s="102" t="str">
        <f t="shared" si="882"/>
        <v/>
      </c>
      <c r="DF337" s="102" t="str">
        <f t="shared" si="883"/>
        <v/>
      </c>
      <c r="DG337" s="102" t="str">
        <f t="shared" si="884"/>
        <v/>
      </c>
      <c r="DH337" s="102" t="str">
        <f t="shared" si="885"/>
        <v/>
      </c>
      <c r="DI337" s="102" t="str">
        <f t="shared" si="886"/>
        <v/>
      </c>
      <c r="DJ337" s="102" t="str">
        <f t="shared" si="887"/>
        <v/>
      </c>
      <c r="DK337" s="102" t="str">
        <f t="shared" si="888"/>
        <v/>
      </c>
      <c r="DL337" s="102" t="str">
        <f t="shared" si="889"/>
        <v/>
      </c>
      <c r="DM337" s="102" t="str">
        <f t="shared" si="890"/>
        <v/>
      </c>
      <c r="DN337" s="102" t="str">
        <f t="shared" si="891"/>
        <v/>
      </c>
      <c r="DO337" s="102" t="str">
        <f t="shared" si="892"/>
        <v/>
      </c>
      <c r="DP337" s="102" t="str">
        <f t="shared" si="893"/>
        <v/>
      </c>
      <c r="DQ337" s="102" t="str">
        <f t="shared" si="894"/>
        <v/>
      </c>
      <c r="DR337" s="102" t="str">
        <f t="shared" si="895"/>
        <v/>
      </c>
      <c r="DS337" s="102" t="str">
        <f t="shared" si="896"/>
        <v/>
      </c>
      <c r="DT337" s="102" t="str">
        <f t="shared" si="897"/>
        <v/>
      </c>
      <c r="DU337" s="102" t="str">
        <f t="shared" si="898"/>
        <v/>
      </c>
    </row>
    <row r="338" spans="52:125" x14ac:dyDescent="0.45">
      <c r="AZ338" t="str">
        <f t="shared" si="899"/>
        <v>Manipulating / Solving Equations</v>
      </c>
      <c r="BA338" s="102">
        <f>MATH!CK5</f>
        <v>0</v>
      </c>
      <c r="BB338" s="102">
        <f>MATH!CK86</f>
        <v>0</v>
      </c>
      <c r="BC338" s="102">
        <f>MATH!CK167</f>
        <v>0</v>
      </c>
      <c r="BD338" s="102">
        <f>MATH!CK248</f>
        <v>0</v>
      </c>
      <c r="BE338" s="102">
        <f>MATH!CK329</f>
        <v>0</v>
      </c>
      <c r="BF338" s="102">
        <f>MATH!CK410</f>
        <v>0</v>
      </c>
      <c r="BG338" s="102">
        <f>MATH!CK491</f>
        <v>0</v>
      </c>
      <c r="BH338" s="102">
        <f>MATH!CK572</f>
        <v>0</v>
      </c>
      <c r="BI338" s="102">
        <f>MATH!CK653</f>
        <v>0</v>
      </c>
      <c r="BJ338" s="102">
        <f>MATH!CK734</f>
        <v>0</v>
      </c>
      <c r="BK338" s="102">
        <f>MATH!CK815</f>
        <v>0</v>
      </c>
      <c r="BL338" s="102">
        <f>MATH!CK896</f>
        <v>0</v>
      </c>
      <c r="BM338" s="102">
        <f>MATH!CK977</f>
        <v>0</v>
      </c>
      <c r="BN338" s="102">
        <f>MATH!CK1058</f>
        <v>0</v>
      </c>
      <c r="BO338" s="102">
        <f>MATH!CK1139</f>
        <v>0</v>
      </c>
      <c r="BP338" s="102">
        <f>MATH!CK1220</f>
        <v>0</v>
      </c>
      <c r="BQ338" s="102">
        <f>MATH!CK1301</f>
        <v>0</v>
      </c>
      <c r="BR338" s="102">
        <f>MATH!CK1382</f>
        <v>0</v>
      </c>
      <c r="BS338" s="102">
        <f>MATH!CK1463</f>
        <v>0</v>
      </c>
      <c r="BT338" s="102">
        <f>MATH!CK1544</f>
        <v>0</v>
      </c>
      <c r="BU338" s="102">
        <f>MATH!CK1625</f>
        <v>0</v>
      </c>
      <c r="BV338" s="102">
        <f>MATH!CK1706</f>
        <v>0</v>
      </c>
      <c r="BW338" s="102">
        <f>MATH!CK1787</f>
        <v>0</v>
      </c>
      <c r="BY338" t="str">
        <f t="shared" si="900"/>
        <v>Manipulating / Solving Equations</v>
      </c>
      <c r="BZ338" s="102">
        <f>MATH!CK65</f>
        <v>0</v>
      </c>
      <c r="CA338" s="102">
        <f>MATH!CK146</f>
        <v>0</v>
      </c>
      <c r="CB338" s="102">
        <f>MATH!CK227</f>
        <v>0</v>
      </c>
      <c r="CC338" s="102">
        <f>MATH!CK308</f>
        <v>0</v>
      </c>
      <c r="CD338" s="102">
        <f>MATH!CK389</f>
        <v>0</v>
      </c>
      <c r="CE338" s="102">
        <f>MATH!CK470</f>
        <v>0</v>
      </c>
      <c r="CF338" s="102">
        <f>MATH!CK551</f>
        <v>0</v>
      </c>
      <c r="CG338" s="102">
        <f>MATH!CK632</f>
        <v>0</v>
      </c>
      <c r="CH338" s="102">
        <f>MATH!CK713</f>
        <v>0</v>
      </c>
      <c r="CI338" s="102">
        <f>MATH!CK794</f>
        <v>0</v>
      </c>
      <c r="CJ338" s="102">
        <f>MATH!CK875</f>
        <v>0</v>
      </c>
      <c r="CK338" s="102">
        <f>MATH!CK956</f>
        <v>0</v>
      </c>
      <c r="CL338" s="102">
        <f>MATH!CK1037</f>
        <v>0</v>
      </c>
      <c r="CM338" s="102">
        <f>MATH!CK1118</f>
        <v>0</v>
      </c>
      <c r="CN338" s="102">
        <f>MATH!CK1199</f>
        <v>0</v>
      </c>
      <c r="CO338" s="102">
        <f>MATH!CK1280</f>
        <v>0</v>
      </c>
      <c r="CP338" s="102">
        <f>MATH!CK1361</f>
        <v>0</v>
      </c>
      <c r="CQ338" s="102">
        <f>MATH!CK1442</f>
        <v>0</v>
      </c>
      <c r="CR338" s="102">
        <f>MATH!CK1523</f>
        <v>0</v>
      </c>
      <c r="CS338" s="102">
        <f>MATH!CK1604</f>
        <v>0</v>
      </c>
      <c r="CT338" s="102">
        <f>MATH!CK1685</f>
        <v>0</v>
      </c>
      <c r="CU338" s="102">
        <f>MATH!CK1766</f>
        <v>0</v>
      </c>
      <c r="CV338" s="102">
        <f>MATH!CK1847</f>
        <v>0</v>
      </c>
      <c r="CX338" t="str">
        <f t="shared" si="901"/>
        <v>Manipulating / Solving Equations</v>
      </c>
      <c r="CY338" s="102" t="str">
        <f t="shared" si="903"/>
        <v/>
      </c>
      <c r="CZ338" s="102" t="str">
        <f t="shared" si="877"/>
        <v/>
      </c>
      <c r="DA338" s="102" t="str">
        <f t="shared" si="878"/>
        <v/>
      </c>
      <c r="DB338" s="102" t="str">
        <f t="shared" si="879"/>
        <v/>
      </c>
      <c r="DC338" s="102" t="str">
        <f t="shared" si="880"/>
        <v/>
      </c>
      <c r="DD338" s="102" t="str">
        <f t="shared" si="881"/>
        <v/>
      </c>
      <c r="DE338" s="102" t="str">
        <f t="shared" si="882"/>
        <v/>
      </c>
      <c r="DF338" s="102" t="str">
        <f t="shared" si="883"/>
        <v/>
      </c>
      <c r="DG338" s="102" t="str">
        <f t="shared" si="884"/>
        <v/>
      </c>
      <c r="DH338" s="102" t="str">
        <f t="shared" si="885"/>
        <v/>
      </c>
      <c r="DI338" s="102" t="str">
        <f t="shared" si="886"/>
        <v/>
      </c>
      <c r="DJ338" s="102" t="str">
        <f t="shared" si="887"/>
        <v/>
      </c>
      <c r="DK338" s="102" t="str">
        <f t="shared" si="888"/>
        <v/>
      </c>
      <c r="DL338" s="102" t="str">
        <f t="shared" si="889"/>
        <v/>
      </c>
      <c r="DM338" s="102" t="str">
        <f t="shared" si="890"/>
        <v/>
      </c>
      <c r="DN338" s="102" t="str">
        <f t="shared" si="891"/>
        <v/>
      </c>
      <c r="DO338" s="102" t="str">
        <f t="shared" si="892"/>
        <v/>
      </c>
      <c r="DP338" s="102" t="str">
        <f t="shared" si="893"/>
        <v/>
      </c>
      <c r="DQ338" s="102" t="str">
        <f t="shared" si="894"/>
        <v/>
      </c>
      <c r="DR338" s="102" t="str">
        <f t="shared" si="895"/>
        <v/>
      </c>
      <c r="DS338" s="102" t="str">
        <f t="shared" si="896"/>
        <v/>
      </c>
      <c r="DT338" s="102" t="str">
        <f t="shared" si="897"/>
        <v/>
      </c>
      <c r="DU338" s="102" t="str">
        <f t="shared" si="898"/>
        <v/>
      </c>
    </row>
    <row r="339" spans="52:125" x14ac:dyDescent="0.45">
      <c r="AZ339" t="str">
        <f t="shared" si="899"/>
        <v>Factoring</v>
      </c>
      <c r="BA339" s="102">
        <f>MATH!CL5</f>
        <v>0</v>
      </c>
      <c r="BB339" s="102">
        <f>MATH!CL86</f>
        <v>0</v>
      </c>
      <c r="BC339" s="102">
        <f>MATH!CL167</f>
        <v>0</v>
      </c>
      <c r="BD339" s="102">
        <f>MATH!CL248</f>
        <v>0</v>
      </c>
      <c r="BE339" s="102">
        <f>MATH!CL329</f>
        <v>0</v>
      </c>
      <c r="BF339" s="102">
        <f>MATH!CL410</f>
        <v>0</v>
      </c>
      <c r="BG339" s="102">
        <f>MATH!CL491</f>
        <v>0</v>
      </c>
      <c r="BH339" s="102">
        <f>MATH!CL572</f>
        <v>0</v>
      </c>
      <c r="BI339" s="102">
        <f>MATH!CL653</f>
        <v>0</v>
      </c>
      <c r="BJ339" s="102">
        <f>MATH!CL734</f>
        <v>0</v>
      </c>
      <c r="BK339" s="102">
        <f>MATH!CL815</f>
        <v>0</v>
      </c>
      <c r="BL339" s="102">
        <f>MATH!CL896</f>
        <v>0</v>
      </c>
      <c r="BM339" s="102">
        <f>MATH!CL977</f>
        <v>0</v>
      </c>
      <c r="BN339" s="102">
        <f>MATH!CL1058</f>
        <v>0</v>
      </c>
      <c r="BO339" s="102">
        <f>MATH!CL1139</f>
        <v>0</v>
      </c>
      <c r="BP339" s="102">
        <f>MATH!CL1220</f>
        <v>0</v>
      </c>
      <c r="BQ339" s="102">
        <f>MATH!CL1301</f>
        <v>0</v>
      </c>
      <c r="BR339" s="102">
        <f>MATH!CL1382</f>
        <v>0</v>
      </c>
      <c r="BS339" s="102">
        <f>MATH!CL1463</f>
        <v>0</v>
      </c>
      <c r="BT339" s="102">
        <f>MATH!CL1544</f>
        <v>0</v>
      </c>
      <c r="BU339" s="102">
        <f>MATH!CL1625</f>
        <v>0</v>
      </c>
      <c r="BV339" s="102">
        <f>MATH!CL1706</f>
        <v>0</v>
      </c>
      <c r="BW339" s="102">
        <f>MATH!CL1787</f>
        <v>0</v>
      </c>
      <c r="BY339" t="str">
        <f t="shared" si="900"/>
        <v>Factoring</v>
      </c>
      <c r="BZ339" s="102">
        <f>MATH!CL65</f>
        <v>0</v>
      </c>
      <c r="CA339" s="102">
        <f>MATH!CL146</f>
        <v>0</v>
      </c>
      <c r="CB339" s="102">
        <f>MATH!CL227</f>
        <v>0</v>
      </c>
      <c r="CC339" s="102">
        <f>MATH!CL308</f>
        <v>0</v>
      </c>
      <c r="CD339" s="102">
        <f>MATH!CL389</f>
        <v>0</v>
      </c>
      <c r="CE339" s="102">
        <f>MATH!CL470</f>
        <v>0</v>
      </c>
      <c r="CF339" s="102">
        <f>MATH!CL551</f>
        <v>0</v>
      </c>
      <c r="CG339" s="102">
        <f>MATH!CL632</f>
        <v>0</v>
      </c>
      <c r="CH339" s="102">
        <f>MATH!CL713</f>
        <v>0</v>
      </c>
      <c r="CI339" s="102">
        <f>MATH!CL794</f>
        <v>0</v>
      </c>
      <c r="CJ339" s="102">
        <f>MATH!CL875</f>
        <v>0</v>
      </c>
      <c r="CK339" s="102">
        <f>MATH!CL956</f>
        <v>0</v>
      </c>
      <c r="CL339" s="102">
        <f>MATH!CL1037</f>
        <v>0</v>
      </c>
      <c r="CM339" s="102">
        <f>MATH!CL1118</f>
        <v>0</v>
      </c>
      <c r="CN339" s="102">
        <f>MATH!CL1199</f>
        <v>0</v>
      </c>
      <c r="CO339" s="102">
        <f>MATH!CL1280</f>
        <v>0</v>
      </c>
      <c r="CP339" s="102">
        <f>MATH!CL1361</f>
        <v>0</v>
      </c>
      <c r="CQ339" s="102">
        <f>MATH!CL1442</f>
        <v>0</v>
      </c>
      <c r="CR339" s="102">
        <f>MATH!CL1523</f>
        <v>0</v>
      </c>
      <c r="CS339" s="102">
        <f>MATH!CL1604</f>
        <v>0</v>
      </c>
      <c r="CT339" s="102">
        <f>MATH!CL1685</f>
        <v>0</v>
      </c>
      <c r="CU339" s="102">
        <f>MATH!CL1766</f>
        <v>0</v>
      </c>
      <c r="CV339" s="102">
        <f>MATH!CL1847</f>
        <v>0</v>
      </c>
      <c r="CX339" t="str">
        <f t="shared" si="901"/>
        <v>Factoring</v>
      </c>
      <c r="CY339" s="102" t="str">
        <f t="shared" si="903"/>
        <v/>
      </c>
      <c r="CZ339" s="102" t="str">
        <f t="shared" si="877"/>
        <v/>
      </c>
      <c r="DA339" s="102" t="str">
        <f t="shared" si="878"/>
        <v/>
      </c>
      <c r="DB339" s="102" t="str">
        <f t="shared" si="879"/>
        <v/>
      </c>
      <c r="DC339" s="102" t="str">
        <f t="shared" si="880"/>
        <v/>
      </c>
      <c r="DD339" s="102" t="str">
        <f t="shared" si="881"/>
        <v/>
      </c>
      <c r="DE339" s="102" t="str">
        <f t="shared" si="882"/>
        <v/>
      </c>
      <c r="DF339" s="102" t="str">
        <f t="shared" si="883"/>
        <v/>
      </c>
      <c r="DG339" s="102" t="str">
        <f t="shared" si="884"/>
        <v/>
      </c>
      <c r="DH339" s="102" t="str">
        <f t="shared" si="885"/>
        <v/>
      </c>
      <c r="DI339" s="102" t="str">
        <f t="shared" si="886"/>
        <v/>
      </c>
      <c r="DJ339" s="102" t="str">
        <f t="shared" si="887"/>
        <v/>
      </c>
      <c r="DK339" s="102" t="str">
        <f t="shared" si="888"/>
        <v/>
      </c>
      <c r="DL339" s="102" t="str">
        <f t="shared" si="889"/>
        <v/>
      </c>
      <c r="DM339" s="102" t="str">
        <f t="shared" si="890"/>
        <v/>
      </c>
      <c r="DN339" s="102" t="str">
        <f t="shared" si="891"/>
        <v/>
      </c>
      <c r="DO339" s="102" t="str">
        <f t="shared" si="892"/>
        <v/>
      </c>
      <c r="DP339" s="102" t="str">
        <f t="shared" si="893"/>
        <v/>
      </c>
      <c r="DQ339" s="102" t="str">
        <f t="shared" si="894"/>
        <v/>
      </c>
      <c r="DR339" s="102" t="str">
        <f t="shared" si="895"/>
        <v/>
      </c>
      <c r="DS339" s="102" t="str">
        <f t="shared" si="896"/>
        <v/>
      </c>
      <c r="DT339" s="102" t="str">
        <f t="shared" si="897"/>
        <v/>
      </c>
      <c r="DU339" s="102" t="str">
        <f t="shared" si="898"/>
        <v/>
      </c>
    </row>
    <row r="340" spans="52:125" x14ac:dyDescent="0.45">
      <c r="AZ340" t="str">
        <f t="shared" si="899"/>
        <v>Complex Equations</v>
      </c>
      <c r="BA340" s="102">
        <f>MATH!CM5</f>
        <v>0</v>
      </c>
      <c r="BB340" s="102">
        <f>MATH!CM86</f>
        <v>0</v>
      </c>
      <c r="BC340" s="102">
        <f>MATH!CM167</f>
        <v>0</v>
      </c>
      <c r="BD340" s="102">
        <f>MATH!CM248</f>
        <v>0</v>
      </c>
      <c r="BE340" s="102">
        <f>MATH!CM329</f>
        <v>0</v>
      </c>
      <c r="BF340" s="102">
        <f>MATH!CM410</f>
        <v>0</v>
      </c>
      <c r="BG340" s="102">
        <f>MATH!CM491</f>
        <v>0</v>
      </c>
      <c r="BH340" s="102">
        <f>MATH!CM572</f>
        <v>0</v>
      </c>
      <c r="BI340" s="102">
        <f>MATH!CM653</f>
        <v>0</v>
      </c>
      <c r="BJ340" s="102">
        <f>MATH!CM734</f>
        <v>0</v>
      </c>
      <c r="BK340" s="102">
        <f>MATH!CM815</f>
        <v>0</v>
      </c>
      <c r="BL340" s="102">
        <f>MATH!CM896</f>
        <v>0</v>
      </c>
      <c r="BM340" s="102">
        <f>MATH!CM977</f>
        <v>0</v>
      </c>
      <c r="BN340" s="102">
        <f>MATH!CM1058</f>
        <v>0</v>
      </c>
      <c r="BO340" s="102">
        <f>MATH!CM1139</f>
        <v>0</v>
      </c>
      <c r="BP340" s="102">
        <f>MATH!CM1220</f>
        <v>0</v>
      </c>
      <c r="BQ340" s="102">
        <f>MATH!CM1301</f>
        <v>0</v>
      </c>
      <c r="BR340" s="102">
        <f>MATH!CM1382</f>
        <v>0</v>
      </c>
      <c r="BS340" s="102">
        <f>MATH!CM1463</f>
        <v>0</v>
      </c>
      <c r="BT340" s="102">
        <f>MATH!CM1544</f>
        <v>0</v>
      </c>
      <c r="BU340" s="102">
        <f>MATH!CM1625</f>
        <v>0</v>
      </c>
      <c r="BV340" s="102">
        <f>MATH!CM1706</f>
        <v>0</v>
      </c>
      <c r="BW340" s="102">
        <f>MATH!CM1787</f>
        <v>0</v>
      </c>
      <c r="BY340" t="str">
        <f t="shared" si="900"/>
        <v>Complex Equations</v>
      </c>
      <c r="BZ340" s="102">
        <f>MATH!CM65</f>
        <v>0</v>
      </c>
      <c r="CA340" s="102">
        <f>MATH!CM146</f>
        <v>0</v>
      </c>
      <c r="CB340" s="102">
        <f>MATH!CM227</f>
        <v>0</v>
      </c>
      <c r="CC340" s="102">
        <f>MATH!CM308</f>
        <v>0</v>
      </c>
      <c r="CD340" s="102">
        <f>MATH!CM389</f>
        <v>0</v>
      </c>
      <c r="CE340" s="102">
        <f>MATH!CM470</f>
        <v>0</v>
      </c>
      <c r="CF340" s="102">
        <f>MATH!CM551</f>
        <v>0</v>
      </c>
      <c r="CG340" s="102">
        <f>MATH!CM632</f>
        <v>0</v>
      </c>
      <c r="CH340" s="102">
        <f>MATH!CM713</f>
        <v>0</v>
      </c>
      <c r="CI340" s="102">
        <f>MATH!CM794</f>
        <v>0</v>
      </c>
      <c r="CJ340" s="102">
        <f>MATH!CM875</f>
        <v>0</v>
      </c>
      <c r="CK340" s="102">
        <f>MATH!CM956</f>
        <v>0</v>
      </c>
      <c r="CL340" s="102">
        <f>MATH!CM1037</f>
        <v>0</v>
      </c>
      <c r="CM340" s="102">
        <f>MATH!CM1118</f>
        <v>0</v>
      </c>
      <c r="CN340" s="102">
        <f>MATH!CM1199</f>
        <v>0</v>
      </c>
      <c r="CO340" s="102">
        <f>MATH!CM1280</f>
        <v>0</v>
      </c>
      <c r="CP340" s="102">
        <f>MATH!CM1361</f>
        <v>0</v>
      </c>
      <c r="CQ340" s="102">
        <f>MATH!CM1442</f>
        <v>0</v>
      </c>
      <c r="CR340" s="102">
        <f>MATH!CM1523</f>
        <v>0</v>
      </c>
      <c r="CS340" s="102">
        <f>MATH!CM1604</f>
        <v>0</v>
      </c>
      <c r="CT340" s="102">
        <f>MATH!CM1685</f>
        <v>0</v>
      </c>
      <c r="CU340" s="102">
        <f>MATH!CM1766</f>
        <v>0</v>
      </c>
      <c r="CV340" s="102">
        <f>MATH!CM1847</f>
        <v>0</v>
      </c>
      <c r="CX340" t="str">
        <f t="shared" si="901"/>
        <v>Complex Equations</v>
      </c>
      <c r="CY340" s="102" t="str">
        <f t="shared" si="903"/>
        <v/>
      </c>
      <c r="CZ340" s="102" t="str">
        <f t="shared" si="877"/>
        <v/>
      </c>
      <c r="DA340" s="102" t="str">
        <f t="shared" si="878"/>
        <v/>
      </c>
      <c r="DB340" s="102" t="str">
        <f t="shared" si="879"/>
        <v/>
      </c>
      <c r="DC340" s="102" t="str">
        <f t="shared" si="880"/>
        <v/>
      </c>
      <c r="DD340" s="102" t="str">
        <f t="shared" si="881"/>
        <v/>
      </c>
      <c r="DE340" s="102" t="str">
        <f t="shared" si="882"/>
        <v/>
      </c>
      <c r="DF340" s="102" t="str">
        <f t="shared" si="883"/>
        <v/>
      </c>
      <c r="DG340" s="102" t="str">
        <f t="shared" si="884"/>
        <v/>
      </c>
      <c r="DH340" s="102" t="str">
        <f t="shared" si="885"/>
        <v/>
      </c>
      <c r="DI340" s="102" t="str">
        <f t="shared" si="886"/>
        <v/>
      </c>
      <c r="DJ340" s="102" t="str">
        <f t="shared" si="887"/>
        <v/>
      </c>
      <c r="DK340" s="102" t="str">
        <f t="shared" si="888"/>
        <v/>
      </c>
      <c r="DL340" s="102" t="str">
        <f t="shared" si="889"/>
        <v/>
      </c>
      <c r="DM340" s="102" t="str">
        <f t="shared" si="890"/>
        <v/>
      </c>
      <c r="DN340" s="102" t="str">
        <f t="shared" si="891"/>
        <v/>
      </c>
      <c r="DO340" s="102" t="str">
        <f t="shared" si="892"/>
        <v/>
      </c>
      <c r="DP340" s="102" t="str">
        <f t="shared" si="893"/>
        <v/>
      </c>
      <c r="DQ340" s="102" t="str">
        <f t="shared" si="894"/>
        <v/>
      </c>
      <c r="DR340" s="102" t="str">
        <f t="shared" si="895"/>
        <v/>
      </c>
      <c r="DS340" s="102" t="str">
        <f t="shared" si="896"/>
        <v/>
      </c>
      <c r="DT340" s="102" t="str">
        <f t="shared" si="897"/>
        <v/>
      </c>
      <c r="DU340" s="102" t="str">
        <f t="shared" si="898"/>
        <v/>
      </c>
    </row>
    <row r="341" spans="52:125" x14ac:dyDescent="0.45">
      <c r="AZ341" t="str">
        <f t="shared" si="899"/>
        <v>Intersect Points</v>
      </c>
      <c r="BA341" s="102">
        <f>MATH!CN5</f>
        <v>0</v>
      </c>
      <c r="BB341" s="102">
        <f>MATH!CN86</f>
        <v>0</v>
      </c>
      <c r="BC341" s="102">
        <f>MATH!CN167</f>
        <v>0</v>
      </c>
      <c r="BD341" s="102">
        <f>MATH!CN248</f>
        <v>0</v>
      </c>
      <c r="BE341" s="102">
        <f>MATH!CN329</f>
        <v>0</v>
      </c>
      <c r="BF341" s="102">
        <f>MATH!CN410</f>
        <v>0</v>
      </c>
      <c r="BG341" s="102">
        <f>MATH!CN491</f>
        <v>0</v>
      </c>
      <c r="BH341" s="102">
        <f>MATH!CN572</f>
        <v>0</v>
      </c>
      <c r="BI341" s="102">
        <f>MATH!CN653</f>
        <v>0</v>
      </c>
      <c r="BJ341" s="102">
        <f>MATH!CN734</f>
        <v>0</v>
      </c>
      <c r="BK341" s="102">
        <f>MATH!CN815</f>
        <v>0</v>
      </c>
      <c r="BL341" s="102">
        <f>MATH!CN896</f>
        <v>0</v>
      </c>
      <c r="BM341" s="102">
        <f>MATH!CN977</f>
        <v>0</v>
      </c>
      <c r="BN341" s="102">
        <f>MATH!CN1058</f>
        <v>0</v>
      </c>
      <c r="BO341" s="102">
        <f>MATH!CN1139</f>
        <v>0</v>
      </c>
      <c r="BP341" s="102">
        <f>MATH!CN1220</f>
        <v>0</v>
      </c>
      <c r="BQ341" s="102">
        <f>MATH!CN1301</f>
        <v>0</v>
      </c>
      <c r="BR341" s="102">
        <f>MATH!CN1382</f>
        <v>0</v>
      </c>
      <c r="BS341" s="102">
        <f>MATH!CN1463</f>
        <v>0</v>
      </c>
      <c r="BT341" s="102">
        <f>MATH!CN1544</f>
        <v>0</v>
      </c>
      <c r="BU341" s="102">
        <f>MATH!CN1625</f>
        <v>0</v>
      </c>
      <c r="BV341" s="102">
        <f>MATH!CN1706</f>
        <v>0</v>
      </c>
      <c r="BW341" s="102">
        <f>MATH!CN1787</f>
        <v>0</v>
      </c>
      <c r="BY341" t="str">
        <f t="shared" si="900"/>
        <v>Intersect Points</v>
      </c>
      <c r="BZ341" s="102">
        <f>MATH!CN65</f>
        <v>0</v>
      </c>
      <c r="CA341" s="102">
        <f>MATH!CN146</f>
        <v>0</v>
      </c>
      <c r="CB341" s="102">
        <f>MATH!CN227</f>
        <v>0</v>
      </c>
      <c r="CC341" s="102">
        <f>MATH!CN308</f>
        <v>0</v>
      </c>
      <c r="CD341" s="102">
        <f>MATH!CN389</f>
        <v>0</v>
      </c>
      <c r="CE341" s="102">
        <f>MATH!CN470</f>
        <v>0</v>
      </c>
      <c r="CF341" s="102">
        <f>MATH!CN551</f>
        <v>0</v>
      </c>
      <c r="CG341" s="102">
        <f>MATH!CN632</f>
        <v>0</v>
      </c>
      <c r="CH341" s="102">
        <f>MATH!CN713</f>
        <v>0</v>
      </c>
      <c r="CI341" s="102">
        <f>MATH!CN794</f>
        <v>0</v>
      </c>
      <c r="CJ341" s="102">
        <f>MATH!CN875</f>
        <v>0</v>
      </c>
      <c r="CK341" s="102">
        <f>MATH!CN956</f>
        <v>0</v>
      </c>
      <c r="CL341" s="102">
        <f>MATH!CN1037</f>
        <v>0</v>
      </c>
      <c r="CM341" s="102">
        <f>MATH!CN1118</f>
        <v>0</v>
      </c>
      <c r="CN341" s="102">
        <f>MATH!CN1199</f>
        <v>0</v>
      </c>
      <c r="CO341" s="102">
        <f>MATH!CN1280</f>
        <v>0</v>
      </c>
      <c r="CP341" s="102">
        <f>MATH!CN1361</f>
        <v>0</v>
      </c>
      <c r="CQ341" s="102">
        <f>MATH!CN1442</f>
        <v>0</v>
      </c>
      <c r="CR341" s="102">
        <f>MATH!CN1523</f>
        <v>0</v>
      </c>
      <c r="CS341" s="102">
        <f>MATH!CN1604</f>
        <v>0</v>
      </c>
      <c r="CT341" s="102">
        <f>MATH!CN1685</f>
        <v>0</v>
      </c>
      <c r="CU341" s="102">
        <f>MATH!CN1766</f>
        <v>0</v>
      </c>
      <c r="CV341" s="102">
        <f>MATH!CN1847</f>
        <v>0</v>
      </c>
      <c r="CX341" t="str">
        <f t="shared" si="901"/>
        <v>Intersect Points</v>
      </c>
      <c r="CY341" s="102" t="str">
        <f t="shared" si="903"/>
        <v/>
      </c>
      <c r="CZ341" s="102" t="str">
        <f t="shared" si="877"/>
        <v/>
      </c>
      <c r="DA341" s="102" t="str">
        <f t="shared" si="878"/>
        <v/>
      </c>
      <c r="DB341" s="102" t="str">
        <f t="shared" si="879"/>
        <v/>
      </c>
      <c r="DC341" s="102" t="str">
        <f t="shared" si="880"/>
        <v/>
      </c>
      <c r="DD341" s="102" t="str">
        <f t="shared" si="881"/>
        <v/>
      </c>
      <c r="DE341" s="102" t="str">
        <f t="shared" si="882"/>
        <v/>
      </c>
      <c r="DF341" s="102" t="str">
        <f t="shared" si="883"/>
        <v/>
      </c>
      <c r="DG341" s="102" t="str">
        <f t="shared" si="884"/>
        <v/>
      </c>
      <c r="DH341" s="102" t="str">
        <f t="shared" si="885"/>
        <v/>
      </c>
      <c r="DI341" s="102" t="str">
        <f t="shared" si="886"/>
        <v/>
      </c>
      <c r="DJ341" s="102" t="str">
        <f t="shared" si="887"/>
        <v/>
      </c>
      <c r="DK341" s="102" t="str">
        <f t="shared" si="888"/>
        <v/>
      </c>
      <c r="DL341" s="102" t="str">
        <f t="shared" si="889"/>
        <v/>
      </c>
      <c r="DM341" s="102" t="str">
        <f t="shared" si="890"/>
        <v/>
      </c>
      <c r="DN341" s="102" t="str">
        <f t="shared" si="891"/>
        <v/>
      </c>
      <c r="DO341" s="102" t="str">
        <f t="shared" si="892"/>
        <v/>
      </c>
      <c r="DP341" s="102" t="str">
        <f t="shared" si="893"/>
        <v/>
      </c>
      <c r="DQ341" s="102" t="str">
        <f t="shared" si="894"/>
        <v/>
      </c>
      <c r="DR341" s="102" t="str">
        <f t="shared" si="895"/>
        <v/>
      </c>
      <c r="DS341" s="102" t="str">
        <f t="shared" si="896"/>
        <v/>
      </c>
      <c r="DT341" s="102" t="str">
        <f t="shared" si="897"/>
        <v/>
      </c>
      <c r="DU341" s="102" t="str">
        <f t="shared" si="898"/>
        <v/>
      </c>
    </row>
    <row r="342" spans="52:125" x14ac:dyDescent="0.45">
      <c r="AZ342" t="str">
        <f t="shared" si="899"/>
        <v>Linear Equations</v>
      </c>
      <c r="BA342" s="102">
        <f>MATH!CO5</f>
        <v>0</v>
      </c>
      <c r="BB342" s="102">
        <f>MATH!CO86</f>
        <v>0</v>
      </c>
      <c r="BC342" s="102">
        <f>MATH!CO167</f>
        <v>0</v>
      </c>
      <c r="BD342" s="102">
        <f>MATH!CO248</f>
        <v>0</v>
      </c>
      <c r="BE342" s="102">
        <f>MATH!CO329</f>
        <v>0</v>
      </c>
      <c r="BF342" s="102">
        <f>MATH!CO410</f>
        <v>0</v>
      </c>
      <c r="BG342" s="102">
        <f>MATH!CO491</f>
        <v>0</v>
      </c>
      <c r="BH342" s="102">
        <f>MATH!CO572</f>
        <v>0</v>
      </c>
      <c r="BI342" s="102">
        <f>MATH!CO653</f>
        <v>0</v>
      </c>
      <c r="BJ342" s="102">
        <f>MATH!CO734</f>
        <v>0</v>
      </c>
      <c r="BK342" s="102">
        <f>MATH!CO815</f>
        <v>0</v>
      </c>
      <c r="BL342" s="102">
        <f>MATH!CO896</f>
        <v>0</v>
      </c>
      <c r="BM342" s="102">
        <f>MATH!CO977</f>
        <v>0</v>
      </c>
      <c r="BN342" s="102">
        <f>MATH!CO1058</f>
        <v>0</v>
      </c>
      <c r="BO342" s="102">
        <f>MATH!CO1139</f>
        <v>0</v>
      </c>
      <c r="BP342" s="102">
        <f>MATH!CO1220</f>
        <v>0</v>
      </c>
      <c r="BQ342" s="102">
        <f>MATH!CO1301</f>
        <v>0</v>
      </c>
      <c r="BR342" s="102">
        <f>MATH!CO1382</f>
        <v>0</v>
      </c>
      <c r="BS342" s="102">
        <f>MATH!CO1463</f>
        <v>0</v>
      </c>
      <c r="BT342" s="102">
        <f>MATH!CO1544</f>
        <v>0</v>
      </c>
      <c r="BU342" s="102">
        <f>MATH!CO1625</f>
        <v>0</v>
      </c>
      <c r="BV342" s="102">
        <f>MATH!CO1706</f>
        <v>0</v>
      </c>
      <c r="BW342" s="102">
        <f>MATH!CO1787</f>
        <v>0</v>
      </c>
      <c r="BY342" t="str">
        <f t="shared" si="900"/>
        <v>Linear Equations</v>
      </c>
      <c r="BZ342" s="102">
        <f>MATH!CO65</f>
        <v>0</v>
      </c>
      <c r="CA342" s="102">
        <f>MATH!CO146</f>
        <v>0</v>
      </c>
      <c r="CB342" s="102">
        <f>MATH!CO227</f>
        <v>0</v>
      </c>
      <c r="CC342" s="102">
        <f>MATH!CO308</f>
        <v>0</v>
      </c>
      <c r="CD342" s="102">
        <f>MATH!CO389</f>
        <v>0</v>
      </c>
      <c r="CE342" s="102">
        <f>MATH!CO470</f>
        <v>0</v>
      </c>
      <c r="CF342" s="102">
        <f>MATH!CO551</f>
        <v>0</v>
      </c>
      <c r="CG342" s="102">
        <f>MATH!CO632</f>
        <v>0</v>
      </c>
      <c r="CH342" s="102">
        <f>MATH!CO713</f>
        <v>0</v>
      </c>
      <c r="CI342" s="102">
        <f>MATH!CO794</f>
        <v>0</v>
      </c>
      <c r="CJ342" s="102">
        <f>MATH!CO875</f>
        <v>0</v>
      </c>
      <c r="CK342" s="102">
        <f>MATH!CO956</f>
        <v>0</v>
      </c>
      <c r="CL342" s="102">
        <f>MATH!CO1037</f>
        <v>0</v>
      </c>
      <c r="CM342" s="102">
        <f>MATH!CO1118</f>
        <v>0</v>
      </c>
      <c r="CN342" s="102">
        <f>MATH!CO1199</f>
        <v>0</v>
      </c>
      <c r="CO342" s="102">
        <f>MATH!CO1280</f>
        <v>0</v>
      </c>
      <c r="CP342" s="102">
        <f>MATH!CO1361</f>
        <v>0</v>
      </c>
      <c r="CQ342" s="102">
        <f>MATH!CO1442</f>
        <v>0</v>
      </c>
      <c r="CR342" s="102">
        <f>MATH!CO1523</f>
        <v>0</v>
      </c>
      <c r="CS342" s="102">
        <f>MATH!CO1604</f>
        <v>0</v>
      </c>
      <c r="CT342" s="102">
        <f>MATH!CO1685</f>
        <v>0</v>
      </c>
      <c r="CU342" s="102">
        <f>MATH!CO1766</f>
        <v>0</v>
      </c>
      <c r="CV342" s="102">
        <f>MATH!CO1847</f>
        <v>0</v>
      </c>
      <c r="CX342" t="str">
        <f t="shared" si="901"/>
        <v>Linear Equations</v>
      </c>
      <c r="CY342" s="102" t="str">
        <f t="shared" si="903"/>
        <v/>
      </c>
      <c r="CZ342" s="102" t="str">
        <f t="shared" si="877"/>
        <v/>
      </c>
      <c r="DA342" s="102" t="str">
        <f t="shared" si="878"/>
        <v/>
      </c>
      <c r="DB342" s="102" t="str">
        <f t="shared" si="879"/>
        <v/>
      </c>
      <c r="DC342" s="102" t="str">
        <f t="shared" si="880"/>
        <v/>
      </c>
      <c r="DD342" s="102" t="str">
        <f t="shared" si="881"/>
        <v/>
      </c>
      <c r="DE342" s="102" t="str">
        <f t="shared" si="882"/>
        <v/>
      </c>
      <c r="DF342" s="102" t="str">
        <f t="shared" si="883"/>
        <v/>
      </c>
      <c r="DG342" s="102" t="str">
        <f t="shared" si="884"/>
        <v/>
      </c>
      <c r="DH342" s="102" t="str">
        <f t="shared" si="885"/>
        <v/>
      </c>
      <c r="DI342" s="102" t="str">
        <f t="shared" si="886"/>
        <v/>
      </c>
      <c r="DJ342" s="102" t="str">
        <f t="shared" si="887"/>
        <v/>
      </c>
      <c r="DK342" s="102" t="str">
        <f t="shared" si="888"/>
        <v/>
      </c>
      <c r="DL342" s="102" t="str">
        <f t="shared" si="889"/>
        <v/>
      </c>
      <c r="DM342" s="102" t="str">
        <f t="shared" si="890"/>
        <v/>
      </c>
      <c r="DN342" s="102" t="str">
        <f t="shared" si="891"/>
        <v/>
      </c>
      <c r="DO342" s="102" t="str">
        <f t="shared" si="892"/>
        <v/>
      </c>
      <c r="DP342" s="102" t="str">
        <f t="shared" si="893"/>
        <v/>
      </c>
      <c r="DQ342" s="102" t="str">
        <f t="shared" si="894"/>
        <v/>
      </c>
      <c r="DR342" s="102" t="str">
        <f t="shared" si="895"/>
        <v/>
      </c>
      <c r="DS342" s="102" t="str">
        <f t="shared" si="896"/>
        <v/>
      </c>
      <c r="DT342" s="102" t="str">
        <f t="shared" si="897"/>
        <v/>
      </c>
      <c r="DU342" s="102" t="str">
        <f t="shared" si="898"/>
        <v/>
      </c>
    </row>
    <row r="343" spans="52:125" x14ac:dyDescent="0.45">
      <c r="AZ343" t="str">
        <f t="shared" si="899"/>
        <v>Slope</v>
      </c>
      <c r="BA343" s="102">
        <f>MATH!CP5</f>
        <v>0</v>
      </c>
      <c r="BB343" s="102">
        <f>MATH!CP86</f>
        <v>0</v>
      </c>
      <c r="BC343" s="102">
        <f>MATH!CP167</f>
        <v>0</v>
      </c>
      <c r="BD343" s="102">
        <f>MATH!CP248</f>
        <v>0</v>
      </c>
      <c r="BE343" s="102">
        <f>MATH!CP329</f>
        <v>0</v>
      </c>
      <c r="BF343" s="102">
        <f>MATH!CP410</f>
        <v>0</v>
      </c>
      <c r="BG343" s="102">
        <f>MATH!CP491</f>
        <v>0</v>
      </c>
      <c r="BH343" s="102">
        <f>MATH!CP572</f>
        <v>0</v>
      </c>
      <c r="BI343" s="102">
        <f>MATH!CP653</f>
        <v>0</v>
      </c>
      <c r="BJ343" s="102">
        <f>MATH!CP734</f>
        <v>0</v>
      </c>
      <c r="BK343" s="102">
        <f>MATH!CP815</f>
        <v>0</v>
      </c>
      <c r="BL343" s="102">
        <f>MATH!CP896</f>
        <v>0</v>
      </c>
      <c r="BM343" s="102">
        <f>MATH!CP977</f>
        <v>0</v>
      </c>
      <c r="BN343" s="102">
        <f>MATH!CP1058</f>
        <v>0</v>
      </c>
      <c r="BO343" s="102">
        <f>MATH!CP1139</f>
        <v>0</v>
      </c>
      <c r="BP343" s="102">
        <f>MATH!CP1220</f>
        <v>0</v>
      </c>
      <c r="BQ343" s="102">
        <f>MATH!CP1301</f>
        <v>0</v>
      </c>
      <c r="BR343" s="102">
        <f>MATH!CP1382</f>
        <v>0</v>
      </c>
      <c r="BS343" s="102">
        <f>MATH!CP1463</f>
        <v>0</v>
      </c>
      <c r="BT343" s="102">
        <f>MATH!CP1544</f>
        <v>0</v>
      </c>
      <c r="BU343" s="102">
        <f>MATH!CP1625</f>
        <v>0</v>
      </c>
      <c r="BV343" s="102">
        <f>MATH!CP1706</f>
        <v>0</v>
      </c>
      <c r="BW343" s="102">
        <f>MATH!CP1787</f>
        <v>0</v>
      </c>
      <c r="BY343" t="str">
        <f t="shared" si="900"/>
        <v>Slope</v>
      </c>
      <c r="BZ343" s="102">
        <f>MATH!CP65</f>
        <v>0</v>
      </c>
      <c r="CA343" s="102">
        <f>MATH!CP146</f>
        <v>0</v>
      </c>
      <c r="CB343" s="102">
        <f>MATH!CP227</f>
        <v>0</v>
      </c>
      <c r="CC343" s="102">
        <f>MATH!CP308</f>
        <v>0</v>
      </c>
      <c r="CD343" s="102">
        <f>MATH!CP389</f>
        <v>0</v>
      </c>
      <c r="CE343" s="102">
        <f>MATH!CP470</f>
        <v>0</v>
      </c>
      <c r="CF343" s="102">
        <f>MATH!CP551</f>
        <v>0</v>
      </c>
      <c r="CG343" s="102">
        <f>MATH!CP632</f>
        <v>0</v>
      </c>
      <c r="CH343" s="102">
        <f>MATH!CP713</f>
        <v>0</v>
      </c>
      <c r="CI343" s="102">
        <f>MATH!CP794</f>
        <v>0</v>
      </c>
      <c r="CJ343" s="102">
        <f>MATH!CP875</f>
        <v>0</v>
      </c>
      <c r="CK343" s="102">
        <f>MATH!CP956</f>
        <v>0</v>
      </c>
      <c r="CL343" s="102">
        <f>MATH!CP1037</f>
        <v>0</v>
      </c>
      <c r="CM343" s="102">
        <f>MATH!CP1118</f>
        <v>0</v>
      </c>
      <c r="CN343" s="102">
        <f>MATH!CP1199</f>
        <v>0</v>
      </c>
      <c r="CO343" s="102">
        <f>MATH!CP1280</f>
        <v>0</v>
      </c>
      <c r="CP343" s="102">
        <f>MATH!CP1361</f>
        <v>0</v>
      </c>
      <c r="CQ343" s="102">
        <f>MATH!CP1442</f>
        <v>0</v>
      </c>
      <c r="CR343" s="102">
        <f>MATH!CP1523</f>
        <v>0</v>
      </c>
      <c r="CS343" s="102">
        <f>MATH!CP1604</f>
        <v>0</v>
      </c>
      <c r="CT343" s="102">
        <f>MATH!CP1685</f>
        <v>0</v>
      </c>
      <c r="CU343" s="102">
        <f>MATH!CP1766</f>
        <v>0</v>
      </c>
      <c r="CV343" s="102">
        <f>MATH!CP1847</f>
        <v>0</v>
      </c>
      <c r="CX343" t="str">
        <f t="shared" si="901"/>
        <v>Slope</v>
      </c>
      <c r="CY343" s="102" t="str">
        <f t="shared" si="903"/>
        <v/>
      </c>
      <c r="CZ343" s="102" t="str">
        <f t="shared" si="877"/>
        <v/>
      </c>
      <c r="DA343" s="102" t="str">
        <f t="shared" si="878"/>
        <v/>
      </c>
      <c r="DB343" s="102" t="str">
        <f t="shared" si="879"/>
        <v/>
      </c>
      <c r="DC343" s="102" t="str">
        <f t="shared" si="880"/>
        <v/>
      </c>
      <c r="DD343" s="102" t="str">
        <f t="shared" si="881"/>
        <v/>
      </c>
      <c r="DE343" s="102" t="str">
        <f t="shared" si="882"/>
        <v/>
      </c>
      <c r="DF343" s="102" t="str">
        <f t="shared" si="883"/>
        <v/>
      </c>
      <c r="DG343" s="102" t="str">
        <f t="shared" si="884"/>
        <v/>
      </c>
      <c r="DH343" s="102" t="str">
        <f t="shared" si="885"/>
        <v/>
      </c>
      <c r="DI343" s="102" t="str">
        <f t="shared" si="886"/>
        <v/>
      </c>
      <c r="DJ343" s="102" t="str">
        <f t="shared" si="887"/>
        <v/>
      </c>
      <c r="DK343" s="102" t="str">
        <f t="shared" si="888"/>
        <v/>
      </c>
      <c r="DL343" s="102" t="str">
        <f t="shared" si="889"/>
        <v/>
      </c>
      <c r="DM343" s="102" t="str">
        <f t="shared" si="890"/>
        <v/>
      </c>
      <c r="DN343" s="102" t="str">
        <f t="shared" si="891"/>
        <v/>
      </c>
      <c r="DO343" s="102" t="str">
        <f t="shared" si="892"/>
        <v/>
      </c>
      <c r="DP343" s="102" t="str">
        <f t="shared" si="893"/>
        <v/>
      </c>
      <c r="DQ343" s="102" t="str">
        <f t="shared" si="894"/>
        <v/>
      </c>
      <c r="DR343" s="102" t="str">
        <f t="shared" si="895"/>
        <v/>
      </c>
      <c r="DS343" s="102" t="str">
        <f t="shared" si="896"/>
        <v/>
      </c>
      <c r="DT343" s="102" t="str">
        <f t="shared" si="897"/>
        <v/>
      </c>
      <c r="DU343" s="102" t="str">
        <f t="shared" si="898"/>
        <v/>
      </c>
    </row>
    <row r="344" spans="52:125" x14ac:dyDescent="0.45">
      <c r="AZ344" t="str">
        <f t="shared" si="899"/>
        <v>Cartesian Coordinates</v>
      </c>
      <c r="BA344" s="102">
        <f>MATH!CQ5</f>
        <v>0</v>
      </c>
      <c r="BB344" s="102">
        <f>MATH!CQ86</f>
        <v>0</v>
      </c>
      <c r="BC344" s="102">
        <f>MATH!CQ167</f>
        <v>0</v>
      </c>
      <c r="BD344" s="102">
        <f>MATH!CQ248</f>
        <v>0</v>
      </c>
      <c r="BE344" s="102">
        <f>MATH!CQ329</f>
        <v>0</v>
      </c>
      <c r="BF344" s="102">
        <f>MATH!CQ410</f>
        <v>0</v>
      </c>
      <c r="BG344" s="102">
        <f>MATH!CQ491</f>
        <v>0</v>
      </c>
      <c r="BH344" s="102">
        <f>MATH!CQ572</f>
        <v>0</v>
      </c>
      <c r="BI344" s="102">
        <f>MATH!CQ653</f>
        <v>0</v>
      </c>
      <c r="BJ344" s="102">
        <f>MATH!CQ734</f>
        <v>0</v>
      </c>
      <c r="BK344" s="102">
        <f>MATH!CQ815</f>
        <v>0</v>
      </c>
      <c r="BL344" s="102">
        <f>MATH!CQ896</f>
        <v>0</v>
      </c>
      <c r="BM344" s="102">
        <f>MATH!CQ977</f>
        <v>0</v>
      </c>
      <c r="BN344" s="102">
        <f>MATH!CQ1058</f>
        <v>0</v>
      </c>
      <c r="BO344" s="102">
        <f>MATH!CQ1139</f>
        <v>0</v>
      </c>
      <c r="BP344" s="102">
        <f>MATH!CQ1220</f>
        <v>0</v>
      </c>
      <c r="BQ344" s="102">
        <f>MATH!CQ1301</f>
        <v>0</v>
      </c>
      <c r="BR344" s="102">
        <f>MATH!CQ1382</f>
        <v>0</v>
      </c>
      <c r="BS344" s="102">
        <f>MATH!CQ1463</f>
        <v>0</v>
      </c>
      <c r="BT344" s="102">
        <f>MATH!CQ1544</f>
        <v>0</v>
      </c>
      <c r="BU344" s="102">
        <f>MATH!CQ1625</f>
        <v>0</v>
      </c>
      <c r="BV344" s="102">
        <f>MATH!CQ1706</f>
        <v>0</v>
      </c>
      <c r="BW344" s="102">
        <f>MATH!CQ1787</f>
        <v>0</v>
      </c>
      <c r="BY344" t="str">
        <f t="shared" si="900"/>
        <v>Cartesian Coordinates</v>
      </c>
      <c r="BZ344" s="102">
        <f>MATH!CQ65</f>
        <v>0</v>
      </c>
      <c r="CA344" s="102">
        <f>MATH!CQ146</f>
        <v>0</v>
      </c>
      <c r="CB344" s="102">
        <f>MATH!CQ227</f>
        <v>0</v>
      </c>
      <c r="CC344" s="102">
        <f>MATH!CQ308</f>
        <v>0</v>
      </c>
      <c r="CD344" s="102">
        <f>MATH!CQ389</f>
        <v>0</v>
      </c>
      <c r="CE344" s="102">
        <f>MATH!CQ470</f>
        <v>0</v>
      </c>
      <c r="CF344" s="102">
        <f>MATH!CQ551</f>
        <v>0</v>
      </c>
      <c r="CG344" s="102">
        <f>MATH!CQ632</f>
        <v>0</v>
      </c>
      <c r="CH344" s="102">
        <f>MATH!CQ713</f>
        <v>0</v>
      </c>
      <c r="CI344" s="102">
        <f>MATH!CQ794</f>
        <v>0</v>
      </c>
      <c r="CJ344" s="102">
        <f>MATH!CQ875</f>
        <v>0</v>
      </c>
      <c r="CK344" s="102">
        <f>MATH!CQ956</f>
        <v>0</v>
      </c>
      <c r="CL344" s="102">
        <f>MATH!CQ1037</f>
        <v>0</v>
      </c>
      <c r="CM344" s="102">
        <f>MATH!CQ1118</f>
        <v>0</v>
      </c>
      <c r="CN344" s="102">
        <f>MATH!CQ1199</f>
        <v>0</v>
      </c>
      <c r="CO344" s="102">
        <f>MATH!CQ1280</f>
        <v>0</v>
      </c>
      <c r="CP344" s="102">
        <f>MATH!CQ1361</f>
        <v>0</v>
      </c>
      <c r="CQ344" s="102">
        <f>MATH!CQ1442</f>
        <v>0</v>
      </c>
      <c r="CR344" s="102">
        <f>MATH!CQ1523</f>
        <v>0</v>
      </c>
      <c r="CS344" s="102">
        <f>MATH!CQ1604</f>
        <v>0</v>
      </c>
      <c r="CT344" s="102">
        <f>MATH!CQ1685</f>
        <v>0</v>
      </c>
      <c r="CU344" s="102">
        <f>MATH!CQ1766</f>
        <v>0</v>
      </c>
      <c r="CV344" s="102">
        <f>MATH!CQ1847</f>
        <v>0</v>
      </c>
      <c r="CX344" t="str">
        <f t="shared" si="901"/>
        <v>Cartesian Coordinates</v>
      </c>
      <c r="CY344" s="102" t="str">
        <f t="shared" si="903"/>
        <v/>
      </c>
      <c r="CZ344" s="102" t="str">
        <f t="shared" si="877"/>
        <v/>
      </c>
      <c r="DA344" s="102" t="str">
        <f t="shared" si="878"/>
        <v/>
      </c>
      <c r="DB344" s="102" t="str">
        <f t="shared" si="879"/>
        <v/>
      </c>
      <c r="DC344" s="102" t="str">
        <f t="shared" si="880"/>
        <v/>
      </c>
      <c r="DD344" s="102" t="str">
        <f t="shared" si="881"/>
        <v/>
      </c>
      <c r="DE344" s="102" t="str">
        <f t="shared" si="882"/>
        <v/>
      </c>
      <c r="DF344" s="102" t="str">
        <f t="shared" si="883"/>
        <v/>
      </c>
      <c r="DG344" s="102" t="str">
        <f t="shared" si="884"/>
        <v/>
      </c>
      <c r="DH344" s="102" t="str">
        <f t="shared" si="885"/>
        <v/>
      </c>
      <c r="DI344" s="102" t="str">
        <f t="shared" si="886"/>
        <v/>
      </c>
      <c r="DJ344" s="102" t="str">
        <f t="shared" si="887"/>
        <v/>
      </c>
      <c r="DK344" s="102" t="str">
        <f t="shared" si="888"/>
        <v/>
      </c>
      <c r="DL344" s="102" t="str">
        <f t="shared" si="889"/>
        <v/>
      </c>
      <c r="DM344" s="102" t="str">
        <f t="shared" si="890"/>
        <v/>
      </c>
      <c r="DN344" s="102" t="str">
        <f t="shared" si="891"/>
        <v/>
      </c>
      <c r="DO344" s="102" t="str">
        <f t="shared" si="892"/>
        <v/>
      </c>
      <c r="DP344" s="102" t="str">
        <f t="shared" si="893"/>
        <v/>
      </c>
      <c r="DQ344" s="102" t="str">
        <f t="shared" si="894"/>
        <v/>
      </c>
      <c r="DR344" s="102" t="str">
        <f t="shared" si="895"/>
        <v/>
      </c>
      <c r="DS344" s="102" t="str">
        <f t="shared" si="896"/>
        <v/>
      </c>
      <c r="DT344" s="102" t="str">
        <f t="shared" si="897"/>
        <v/>
      </c>
      <c r="DU344" s="102" t="str">
        <f t="shared" si="898"/>
        <v/>
      </c>
    </row>
    <row r="345" spans="52:125" x14ac:dyDescent="0.45">
      <c r="AZ345" t="str">
        <f t="shared" si="899"/>
        <v>Parabolic Equations</v>
      </c>
      <c r="BA345" s="102">
        <f>MATH!CR5</f>
        <v>0</v>
      </c>
      <c r="BB345" s="102">
        <f>MATH!CR86</f>
        <v>0</v>
      </c>
      <c r="BC345" s="102">
        <f>MATH!CR167</f>
        <v>0</v>
      </c>
      <c r="BD345" s="102">
        <f>MATH!CR248</f>
        <v>0</v>
      </c>
      <c r="BE345" s="102">
        <f>MATH!CR329</f>
        <v>0</v>
      </c>
      <c r="BF345" s="102">
        <f>MATH!CR410</f>
        <v>0</v>
      </c>
      <c r="BG345" s="102">
        <f>MATH!CR491</f>
        <v>0</v>
      </c>
      <c r="BH345" s="102">
        <f>MATH!CR572</f>
        <v>0</v>
      </c>
      <c r="BI345" s="102">
        <f>MATH!CR653</f>
        <v>0</v>
      </c>
      <c r="BJ345" s="102">
        <f>MATH!CR734</f>
        <v>0</v>
      </c>
      <c r="BK345" s="102">
        <f>MATH!CR815</f>
        <v>0</v>
      </c>
      <c r="BL345" s="102">
        <f>MATH!CR896</f>
        <v>0</v>
      </c>
      <c r="BM345" s="102">
        <f>MATH!CR977</f>
        <v>0</v>
      </c>
      <c r="BN345" s="102">
        <f>MATH!CR1058</f>
        <v>0</v>
      </c>
      <c r="BO345" s="102">
        <f>MATH!CR1139</f>
        <v>0</v>
      </c>
      <c r="BP345" s="102">
        <f>MATH!CR1220</f>
        <v>0</v>
      </c>
      <c r="BQ345" s="102">
        <f>MATH!CR1301</f>
        <v>0</v>
      </c>
      <c r="BR345" s="102">
        <f>MATH!CR1382</f>
        <v>0</v>
      </c>
      <c r="BS345" s="102">
        <f>MATH!CR1463</f>
        <v>0</v>
      </c>
      <c r="BT345" s="102">
        <f>MATH!CR1544</f>
        <v>0</v>
      </c>
      <c r="BU345" s="102">
        <f>MATH!CR1625</f>
        <v>0</v>
      </c>
      <c r="BV345" s="102">
        <f>MATH!CR1706</f>
        <v>0</v>
      </c>
      <c r="BW345" s="102">
        <f>MATH!CR1787</f>
        <v>0</v>
      </c>
      <c r="BY345" t="str">
        <f t="shared" si="900"/>
        <v>Parabolic Equations</v>
      </c>
      <c r="BZ345" s="102">
        <f>MATH!CR65</f>
        <v>0</v>
      </c>
      <c r="CA345" s="102">
        <f>MATH!CR146</f>
        <v>0</v>
      </c>
      <c r="CB345" s="102">
        <f>MATH!CR227</f>
        <v>0</v>
      </c>
      <c r="CC345" s="102">
        <f>MATH!CR308</f>
        <v>0</v>
      </c>
      <c r="CD345" s="102">
        <f>MATH!CR389</f>
        <v>0</v>
      </c>
      <c r="CE345" s="102">
        <f>MATH!CR470</f>
        <v>0</v>
      </c>
      <c r="CF345" s="102">
        <f>MATH!CR551</f>
        <v>0</v>
      </c>
      <c r="CG345" s="102">
        <f>MATH!CR632</f>
        <v>0</v>
      </c>
      <c r="CH345" s="102">
        <f>MATH!CR713</f>
        <v>0</v>
      </c>
      <c r="CI345" s="102">
        <f>MATH!CR794</f>
        <v>0</v>
      </c>
      <c r="CJ345" s="102">
        <f>MATH!CR875</f>
        <v>0</v>
      </c>
      <c r="CK345" s="102">
        <f>MATH!CR956</f>
        <v>0</v>
      </c>
      <c r="CL345" s="102">
        <f>MATH!CR1037</f>
        <v>0</v>
      </c>
      <c r="CM345" s="102">
        <f>MATH!CR1118</f>
        <v>0</v>
      </c>
      <c r="CN345" s="102">
        <f>MATH!CR1199</f>
        <v>0</v>
      </c>
      <c r="CO345" s="102">
        <f>MATH!CR1280</f>
        <v>0</v>
      </c>
      <c r="CP345" s="102">
        <f>MATH!CR1361</f>
        <v>0</v>
      </c>
      <c r="CQ345" s="102">
        <f>MATH!CR1442</f>
        <v>0</v>
      </c>
      <c r="CR345" s="102">
        <f>MATH!CR1523</f>
        <v>0</v>
      </c>
      <c r="CS345" s="102">
        <f>MATH!CR1604</f>
        <v>0</v>
      </c>
      <c r="CT345" s="102">
        <f>MATH!CR1685</f>
        <v>0</v>
      </c>
      <c r="CU345" s="102">
        <f>MATH!CR1766</f>
        <v>0</v>
      </c>
      <c r="CV345" s="102">
        <f>MATH!CR1847</f>
        <v>0</v>
      </c>
      <c r="CX345" t="str">
        <f t="shared" si="901"/>
        <v>Parabolic Equations</v>
      </c>
      <c r="CY345" s="102" t="str">
        <f t="shared" si="903"/>
        <v/>
      </c>
      <c r="CZ345" s="102" t="str">
        <f t="shared" si="877"/>
        <v/>
      </c>
      <c r="DA345" s="102" t="str">
        <f t="shared" si="878"/>
        <v/>
      </c>
      <c r="DB345" s="102" t="str">
        <f t="shared" si="879"/>
        <v/>
      </c>
      <c r="DC345" s="102" t="str">
        <f t="shared" si="880"/>
        <v/>
      </c>
      <c r="DD345" s="102" t="str">
        <f t="shared" si="881"/>
        <v/>
      </c>
      <c r="DE345" s="102" t="str">
        <f t="shared" si="882"/>
        <v/>
      </c>
      <c r="DF345" s="102" t="str">
        <f t="shared" si="883"/>
        <v/>
      </c>
      <c r="DG345" s="102" t="str">
        <f t="shared" si="884"/>
        <v/>
      </c>
      <c r="DH345" s="102" t="str">
        <f t="shared" si="885"/>
        <v/>
      </c>
      <c r="DI345" s="102" t="str">
        <f t="shared" si="886"/>
        <v/>
      </c>
      <c r="DJ345" s="102" t="str">
        <f t="shared" si="887"/>
        <v/>
      </c>
      <c r="DK345" s="102" t="str">
        <f t="shared" si="888"/>
        <v/>
      </c>
      <c r="DL345" s="102" t="str">
        <f t="shared" si="889"/>
        <v/>
      </c>
      <c r="DM345" s="102" t="str">
        <f t="shared" si="890"/>
        <v/>
      </c>
      <c r="DN345" s="102" t="str">
        <f t="shared" si="891"/>
        <v/>
      </c>
      <c r="DO345" s="102" t="str">
        <f t="shared" si="892"/>
        <v/>
      </c>
      <c r="DP345" s="102" t="str">
        <f t="shared" si="893"/>
        <v/>
      </c>
      <c r="DQ345" s="102" t="str">
        <f t="shared" si="894"/>
        <v/>
      </c>
      <c r="DR345" s="102" t="str">
        <f t="shared" si="895"/>
        <v/>
      </c>
      <c r="DS345" s="102" t="str">
        <f t="shared" si="896"/>
        <v/>
      </c>
      <c r="DT345" s="102" t="str">
        <f t="shared" si="897"/>
        <v/>
      </c>
      <c r="DU345" s="102" t="str">
        <f t="shared" si="898"/>
        <v/>
      </c>
    </row>
    <row r="346" spans="52:125" x14ac:dyDescent="0.45">
      <c r="AZ346" t="str">
        <f t="shared" si="899"/>
        <v>Simultaneous Equations</v>
      </c>
      <c r="BA346" s="102">
        <f>MATH!CS5</f>
        <v>0</v>
      </c>
      <c r="BB346" s="102">
        <f>MATH!CS86</f>
        <v>0</v>
      </c>
      <c r="BC346" s="102">
        <f>MATH!CS167</f>
        <v>0</v>
      </c>
      <c r="BD346" s="102">
        <f>MATH!CS248</f>
        <v>0</v>
      </c>
      <c r="BE346" s="102">
        <f>MATH!CS329</f>
        <v>0</v>
      </c>
      <c r="BF346" s="102">
        <f>MATH!CS410</f>
        <v>0</v>
      </c>
      <c r="BG346" s="102">
        <f>MATH!CS491</f>
        <v>0</v>
      </c>
      <c r="BH346" s="102">
        <f>MATH!CS572</f>
        <v>0</v>
      </c>
      <c r="BI346" s="102">
        <f>MATH!CS653</f>
        <v>0</v>
      </c>
      <c r="BJ346" s="102">
        <f>MATH!CS734</f>
        <v>0</v>
      </c>
      <c r="BK346" s="102">
        <f>MATH!CS815</f>
        <v>0</v>
      </c>
      <c r="BL346" s="102">
        <f>MATH!CS896</f>
        <v>0</v>
      </c>
      <c r="BM346" s="102">
        <f>MATH!CS977</f>
        <v>0</v>
      </c>
      <c r="BN346" s="102">
        <f>MATH!CS1058</f>
        <v>0</v>
      </c>
      <c r="BO346" s="102">
        <f>MATH!CS1139</f>
        <v>0</v>
      </c>
      <c r="BP346" s="102">
        <f>MATH!CS1220</f>
        <v>0</v>
      </c>
      <c r="BQ346" s="102">
        <f>MATH!CS1301</f>
        <v>0</v>
      </c>
      <c r="BR346" s="102">
        <f>MATH!CS1382</f>
        <v>0</v>
      </c>
      <c r="BS346" s="102">
        <f>MATH!CS1463</f>
        <v>0</v>
      </c>
      <c r="BT346" s="102">
        <f>MATH!CS1544</f>
        <v>0</v>
      </c>
      <c r="BU346" s="102">
        <f>MATH!CS1625</f>
        <v>0</v>
      </c>
      <c r="BV346" s="102">
        <f>MATH!CS1706</f>
        <v>0</v>
      </c>
      <c r="BW346" s="102">
        <f>MATH!CS1787</f>
        <v>0</v>
      </c>
      <c r="BY346" t="str">
        <f t="shared" si="900"/>
        <v>Simultaneous Equations</v>
      </c>
      <c r="BZ346" s="102">
        <f>MATH!CS65</f>
        <v>0</v>
      </c>
      <c r="CA346" s="102">
        <f>MATH!CS146</f>
        <v>0</v>
      </c>
      <c r="CB346" s="102">
        <f>MATH!CS227</f>
        <v>0</v>
      </c>
      <c r="CC346" s="102">
        <f>MATH!CS308</f>
        <v>0</v>
      </c>
      <c r="CD346" s="102">
        <f>MATH!CS389</f>
        <v>0</v>
      </c>
      <c r="CE346" s="102">
        <f>MATH!CS470</f>
        <v>0</v>
      </c>
      <c r="CF346" s="102">
        <f>MATH!CS551</f>
        <v>0</v>
      </c>
      <c r="CG346" s="102">
        <f>MATH!CS632</f>
        <v>0</v>
      </c>
      <c r="CH346" s="102">
        <f>MATH!CS713</f>
        <v>0</v>
      </c>
      <c r="CI346" s="102">
        <f>MATH!CS794</f>
        <v>0</v>
      </c>
      <c r="CJ346" s="102">
        <f>MATH!CS875</f>
        <v>0</v>
      </c>
      <c r="CK346" s="102">
        <f>MATH!CS956</f>
        <v>0</v>
      </c>
      <c r="CL346" s="102">
        <f>MATH!CS1037</f>
        <v>0</v>
      </c>
      <c r="CM346" s="102">
        <f>MATH!CS1118</f>
        <v>0</v>
      </c>
      <c r="CN346" s="102">
        <f>MATH!CS1199</f>
        <v>0</v>
      </c>
      <c r="CO346" s="102">
        <f>MATH!CS1280</f>
        <v>0</v>
      </c>
      <c r="CP346" s="102">
        <f>MATH!CS1361</f>
        <v>0</v>
      </c>
      <c r="CQ346" s="102">
        <f>MATH!CS1442</f>
        <v>0</v>
      </c>
      <c r="CR346" s="102">
        <f>MATH!CS1523</f>
        <v>0</v>
      </c>
      <c r="CS346" s="102">
        <f>MATH!CS1604</f>
        <v>0</v>
      </c>
      <c r="CT346" s="102">
        <f>MATH!CS1685</f>
        <v>0</v>
      </c>
      <c r="CU346" s="102">
        <f>MATH!CS1766</f>
        <v>0</v>
      </c>
      <c r="CV346" s="102">
        <f>MATH!CS1847</f>
        <v>0</v>
      </c>
      <c r="CX346" t="str">
        <f t="shared" si="901"/>
        <v>Simultaneous Equations</v>
      </c>
      <c r="CY346" s="102" t="str">
        <f t="shared" si="903"/>
        <v/>
      </c>
      <c r="CZ346" s="102" t="str">
        <f t="shared" si="877"/>
        <v/>
      </c>
      <c r="DA346" s="102" t="str">
        <f t="shared" si="878"/>
        <v/>
      </c>
      <c r="DB346" s="102" t="str">
        <f t="shared" si="879"/>
        <v/>
      </c>
      <c r="DC346" s="102" t="str">
        <f t="shared" si="880"/>
        <v/>
      </c>
      <c r="DD346" s="102" t="str">
        <f t="shared" si="881"/>
        <v/>
      </c>
      <c r="DE346" s="102" t="str">
        <f t="shared" si="882"/>
        <v/>
      </c>
      <c r="DF346" s="102" t="str">
        <f t="shared" si="883"/>
        <v/>
      </c>
      <c r="DG346" s="102" t="str">
        <f t="shared" si="884"/>
        <v/>
      </c>
      <c r="DH346" s="102" t="str">
        <f t="shared" si="885"/>
        <v/>
      </c>
      <c r="DI346" s="102" t="str">
        <f t="shared" si="886"/>
        <v/>
      </c>
      <c r="DJ346" s="102" t="str">
        <f t="shared" si="887"/>
        <v/>
      </c>
      <c r="DK346" s="102" t="str">
        <f t="shared" si="888"/>
        <v/>
      </c>
      <c r="DL346" s="102" t="str">
        <f t="shared" si="889"/>
        <v/>
      </c>
      <c r="DM346" s="102" t="str">
        <f t="shared" si="890"/>
        <v/>
      </c>
      <c r="DN346" s="102" t="str">
        <f t="shared" si="891"/>
        <v/>
      </c>
      <c r="DO346" s="102" t="str">
        <f t="shared" si="892"/>
        <v/>
      </c>
      <c r="DP346" s="102" t="str">
        <f t="shared" si="893"/>
        <v/>
      </c>
      <c r="DQ346" s="102" t="str">
        <f t="shared" si="894"/>
        <v/>
      </c>
      <c r="DR346" s="102" t="str">
        <f t="shared" si="895"/>
        <v/>
      </c>
      <c r="DS346" s="102" t="str">
        <f t="shared" si="896"/>
        <v/>
      </c>
      <c r="DT346" s="102" t="str">
        <f t="shared" si="897"/>
        <v/>
      </c>
      <c r="DU346" s="102" t="str">
        <f t="shared" si="898"/>
        <v/>
      </c>
    </row>
    <row r="347" spans="52:125" x14ac:dyDescent="0.45">
      <c r="AZ347" t="str">
        <f t="shared" si="899"/>
        <v>Exponential Relations</v>
      </c>
      <c r="BA347" s="102">
        <f>MATH!CT5</f>
        <v>0</v>
      </c>
      <c r="BB347" s="102">
        <f>MATH!CT86</f>
        <v>0</v>
      </c>
      <c r="BC347" s="102">
        <f>MATH!CT167</f>
        <v>0</v>
      </c>
      <c r="BD347" s="102">
        <f>MATH!CT248</f>
        <v>0</v>
      </c>
      <c r="BE347" s="102">
        <f>MATH!CT329</f>
        <v>0</v>
      </c>
      <c r="BF347" s="102">
        <f>MATH!CT410</f>
        <v>0</v>
      </c>
      <c r="BG347" s="102">
        <f>MATH!CT491</f>
        <v>0</v>
      </c>
      <c r="BH347" s="102">
        <f>MATH!CT572</f>
        <v>0</v>
      </c>
      <c r="BI347" s="102">
        <f>MATH!CT653</f>
        <v>0</v>
      </c>
      <c r="BJ347" s="102">
        <f>MATH!CT734</f>
        <v>0</v>
      </c>
      <c r="BK347" s="102">
        <f>MATH!CT815</f>
        <v>0</v>
      </c>
      <c r="BL347" s="102">
        <f>MATH!CT896</f>
        <v>0</v>
      </c>
      <c r="BM347" s="102">
        <f>MATH!CT977</f>
        <v>0</v>
      </c>
      <c r="BN347" s="102">
        <f>MATH!CT1058</f>
        <v>0</v>
      </c>
      <c r="BO347" s="102">
        <f>MATH!CT1139</f>
        <v>0</v>
      </c>
      <c r="BP347" s="102">
        <f>MATH!CT1220</f>
        <v>0</v>
      </c>
      <c r="BQ347" s="102">
        <f>MATH!CT1301</f>
        <v>0</v>
      </c>
      <c r="BR347" s="102">
        <f>MATH!CT1382</f>
        <v>0</v>
      </c>
      <c r="BS347" s="102">
        <f>MATH!CT1463</f>
        <v>0</v>
      </c>
      <c r="BT347" s="102">
        <f>MATH!CT1544</f>
        <v>0</v>
      </c>
      <c r="BU347" s="102">
        <f>MATH!CT1625</f>
        <v>0</v>
      </c>
      <c r="BV347" s="102">
        <f>MATH!CT1706</f>
        <v>0</v>
      </c>
      <c r="BW347" s="102">
        <f>MATH!CT1787</f>
        <v>0</v>
      </c>
      <c r="BY347" t="str">
        <f t="shared" si="900"/>
        <v>Exponential Relations</v>
      </c>
      <c r="BZ347" s="102">
        <f>MATH!CT65</f>
        <v>0</v>
      </c>
      <c r="CA347" s="102">
        <f>MATH!CT146</f>
        <v>0</v>
      </c>
      <c r="CB347" s="102">
        <f>MATH!CT227</f>
        <v>0</v>
      </c>
      <c r="CC347" s="102">
        <f>MATH!CT308</f>
        <v>0</v>
      </c>
      <c r="CD347" s="102">
        <f>MATH!CT389</f>
        <v>0</v>
      </c>
      <c r="CE347" s="102">
        <f>MATH!CT470</f>
        <v>0</v>
      </c>
      <c r="CF347" s="102">
        <f>MATH!CT551</f>
        <v>0</v>
      </c>
      <c r="CG347" s="102">
        <f>MATH!CT632</f>
        <v>0</v>
      </c>
      <c r="CH347" s="102">
        <f>MATH!CT713</f>
        <v>0</v>
      </c>
      <c r="CI347" s="102">
        <f>MATH!CT794</f>
        <v>0</v>
      </c>
      <c r="CJ347" s="102">
        <f>MATH!CT875</f>
        <v>0</v>
      </c>
      <c r="CK347" s="102">
        <f>MATH!CT956</f>
        <v>0</v>
      </c>
      <c r="CL347" s="102">
        <f>MATH!CT1037</f>
        <v>0</v>
      </c>
      <c r="CM347" s="102">
        <f>MATH!CT1118</f>
        <v>0</v>
      </c>
      <c r="CN347" s="102">
        <f>MATH!CT1199</f>
        <v>0</v>
      </c>
      <c r="CO347" s="102">
        <f>MATH!CT1280</f>
        <v>0</v>
      </c>
      <c r="CP347" s="102">
        <f>MATH!CT1361</f>
        <v>0</v>
      </c>
      <c r="CQ347" s="102">
        <f>MATH!CT1442</f>
        <v>0</v>
      </c>
      <c r="CR347" s="102">
        <f>MATH!CT1523</f>
        <v>0</v>
      </c>
      <c r="CS347" s="102">
        <f>MATH!CT1604</f>
        <v>0</v>
      </c>
      <c r="CT347" s="102">
        <f>MATH!CT1685</f>
        <v>0</v>
      </c>
      <c r="CU347" s="102">
        <f>MATH!CT1766</f>
        <v>0</v>
      </c>
      <c r="CV347" s="102">
        <f>MATH!CT1847</f>
        <v>0</v>
      </c>
      <c r="CX347" t="str">
        <f t="shared" si="901"/>
        <v>Exponential Relations</v>
      </c>
      <c r="CY347" s="102" t="str">
        <f t="shared" si="903"/>
        <v/>
      </c>
      <c r="CZ347" s="102" t="str">
        <f t="shared" si="877"/>
        <v/>
      </c>
      <c r="DA347" s="102" t="str">
        <f t="shared" si="878"/>
        <v/>
      </c>
      <c r="DB347" s="102" t="str">
        <f t="shared" si="879"/>
        <v/>
      </c>
      <c r="DC347" s="102" t="str">
        <f t="shared" si="880"/>
        <v/>
      </c>
      <c r="DD347" s="102" t="str">
        <f t="shared" si="881"/>
        <v/>
      </c>
      <c r="DE347" s="102" t="str">
        <f t="shared" si="882"/>
        <v/>
      </c>
      <c r="DF347" s="102" t="str">
        <f t="shared" si="883"/>
        <v/>
      </c>
      <c r="DG347" s="102" t="str">
        <f t="shared" si="884"/>
        <v/>
      </c>
      <c r="DH347" s="102" t="str">
        <f t="shared" si="885"/>
        <v/>
      </c>
      <c r="DI347" s="102" t="str">
        <f t="shared" si="886"/>
        <v/>
      </c>
      <c r="DJ347" s="102" t="str">
        <f t="shared" si="887"/>
        <v/>
      </c>
      <c r="DK347" s="102" t="str">
        <f t="shared" si="888"/>
        <v/>
      </c>
      <c r="DL347" s="102" t="str">
        <f t="shared" si="889"/>
        <v/>
      </c>
      <c r="DM347" s="102" t="str">
        <f t="shared" si="890"/>
        <v/>
      </c>
      <c r="DN347" s="102" t="str">
        <f t="shared" si="891"/>
        <v/>
      </c>
      <c r="DO347" s="102" t="str">
        <f t="shared" si="892"/>
        <v/>
      </c>
      <c r="DP347" s="102" t="str">
        <f t="shared" si="893"/>
        <v/>
      </c>
      <c r="DQ347" s="102" t="str">
        <f t="shared" si="894"/>
        <v/>
      </c>
      <c r="DR347" s="102" t="str">
        <f t="shared" si="895"/>
        <v/>
      </c>
      <c r="DS347" s="102" t="str">
        <f t="shared" si="896"/>
        <v/>
      </c>
      <c r="DT347" s="102" t="str">
        <f t="shared" si="897"/>
        <v/>
      </c>
      <c r="DU347" s="102" t="str">
        <f t="shared" si="898"/>
        <v/>
      </c>
    </row>
    <row r="348" spans="52:125" x14ac:dyDescent="0.45">
      <c r="AZ348" t="str">
        <f t="shared" si="899"/>
        <v>Function Interpretation</v>
      </c>
      <c r="BA348" s="102">
        <f>MATH!CU5</f>
        <v>0</v>
      </c>
      <c r="BB348" s="102">
        <f>MATH!CU86</f>
        <v>0</v>
      </c>
      <c r="BC348" s="102">
        <f>MATH!CU167</f>
        <v>0</v>
      </c>
      <c r="BD348" s="102">
        <f>MATH!CU248</f>
        <v>0</v>
      </c>
      <c r="BE348" s="102">
        <f>MATH!CU329</f>
        <v>0</v>
      </c>
      <c r="BF348" s="102">
        <f>MATH!CU410</f>
        <v>0</v>
      </c>
      <c r="BG348" s="102">
        <f>MATH!CU491</f>
        <v>0</v>
      </c>
      <c r="BH348" s="102">
        <f>MATH!CU572</f>
        <v>0</v>
      </c>
      <c r="BI348" s="102">
        <f>MATH!CU653</f>
        <v>0</v>
      </c>
      <c r="BJ348" s="102">
        <f>MATH!CU734</f>
        <v>0</v>
      </c>
      <c r="BK348" s="102">
        <f>MATH!CU815</f>
        <v>0</v>
      </c>
      <c r="BL348" s="102">
        <f>MATH!CU896</f>
        <v>0</v>
      </c>
      <c r="BM348" s="102">
        <f>MATH!CU977</f>
        <v>0</v>
      </c>
      <c r="BN348" s="102">
        <f>MATH!CU1058</f>
        <v>0</v>
      </c>
      <c r="BO348" s="102">
        <f>MATH!CU1139</f>
        <v>0</v>
      </c>
      <c r="BP348" s="102">
        <f>MATH!CU1220</f>
        <v>0</v>
      </c>
      <c r="BQ348" s="102">
        <f>MATH!CU1301</f>
        <v>0</v>
      </c>
      <c r="BR348" s="102">
        <f>MATH!CU1382</f>
        <v>0</v>
      </c>
      <c r="BS348" s="102">
        <f>MATH!CU1463</f>
        <v>0</v>
      </c>
      <c r="BT348" s="102">
        <f>MATH!CU1544</f>
        <v>0</v>
      </c>
      <c r="BU348" s="102">
        <f>MATH!CU1625</f>
        <v>0</v>
      </c>
      <c r="BV348" s="102">
        <f>MATH!CU1706</f>
        <v>0</v>
      </c>
      <c r="BW348" s="102">
        <f>MATH!CU1787</f>
        <v>0</v>
      </c>
      <c r="BY348" t="str">
        <f t="shared" si="900"/>
        <v>Function Interpretation</v>
      </c>
      <c r="BZ348" s="102">
        <f>MATH!CU65</f>
        <v>0</v>
      </c>
      <c r="CA348" s="102">
        <f>MATH!CU146</f>
        <v>0</v>
      </c>
      <c r="CB348" s="102">
        <f>MATH!CU227</f>
        <v>0</v>
      </c>
      <c r="CC348" s="102">
        <f>MATH!CU308</f>
        <v>0</v>
      </c>
      <c r="CD348" s="102">
        <f>MATH!CU389</f>
        <v>0</v>
      </c>
      <c r="CE348" s="102">
        <f>MATH!CU470</f>
        <v>0</v>
      </c>
      <c r="CF348" s="102">
        <f>MATH!CU551</f>
        <v>0</v>
      </c>
      <c r="CG348" s="102">
        <f>MATH!CU632</f>
        <v>0</v>
      </c>
      <c r="CH348" s="102">
        <f>MATH!CU713</f>
        <v>0</v>
      </c>
      <c r="CI348" s="102">
        <f>MATH!CU794</f>
        <v>0</v>
      </c>
      <c r="CJ348" s="102">
        <f>MATH!CU875</f>
        <v>0</v>
      </c>
      <c r="CK348" s="102">
        <f>MATH!CU956</f>
        <v>0</v>
      </c>
      <c r="CL348" s="102">
        <f>MATH!CU1037</f>
        <v>0</v>
      </c>
      <c r="CM348" s="102">
        <f>MATH!CU1118</f>
        <v>0</v>
      </c>
      <c r="CN348" s="102">
        <f>MATH!CU1199</f>
        <v>0</v>
      </c>
      <c r="CO348" s="102">
        <f>MATH!CU1280</f>
        <v>0</v>
      </c>
      <c r="CP348" s="102">
        <f>MATH!CU1361</f>
        <v>0</v>
      </c>
      <c r="CQ348" s="102">
        <f>MATH!CU1442</f>
        <v>0</v>
      </c>
      <c r="CR348" s="102">
        <f>MATH!CU1523</f>
        <v>0</v>
      </c>
      <c r="CS348" s="102">
        <f>MATH!CU1604</f>
        <v>0</v>
      </c>
      <c r="CT348" s="102">
        <f>MATH!CU1685</f>
        <v>0</v>
      </c>
      <c r="CU348" s="102">
        <f>MATH!CU1766</f>
        <v>0</v>
      </c>
      <c r="CV348" s="102">
        <f>MATH!CU1847</f>
        <v>0</v>
      </c>
      <c r="CX348" t="str">
        <f t="shared" si="901"/>
        <v>Function Interpretation</v>
      </c>
      <c r="CY348" s="102" t="str">
        <f t="shared" si="903"/>
        <v/>
      </c>
      <c r="CZ348" s="102" t="str">
        <f t="shared" si="877"/>
        <v/>
      </c>
      <c r="DA348" s="102" t="str">
        <f t="shared" si="878"/>
        <v/>
      </c>
      <c r="DB348" s="102" t="str">
        <f t="shared" si="879"/>
        <v/>
      </c>
      <c r="DC348" s="102" t="str">
        <f t="shared" si="880"/>
        <v/>
      </c>
      <c r="DD348" s="102" t="str">
        <f t="shared" si="881"/>
        <v/>
      </c>
      <c r="DE348" s="102" t="str">
        <f t="shared" si="882"/>
        <v/>
      </c>
      <c r="DF348" s="102" t="str">
        <f t="shared" si="883"/>
        <v/>
      </c>
      <c r="DG348" s="102" t="str">
        <f t="shared" si="884"/>
        <v/>
      </c>
      <c r="DH348" s="102" t="str">
        <f t="shared" si="885"/>
        <v/>
      </c>
      <c r="DI348" s="102" t="str">
        <f t="shared" si="886"/>
        <v/>
      </c>
      <c r="DJ348" s="102" t="str">
        <f t="shared" si="887"/>
        <v/>
      </c>
      <c r="DK348" s="102" t="str">
        <f t="shared" si="888"/>
        <v/>
      </c>
      <c r="DL348" s="102" t="str">
        <f t="shared" si="889"/>
        <v/>
      </c>
      <c r="DM348" s="102" t="str">
        <f t="shared" si="890"/>
        <v/>
      </c>
      <c r="DN348" s="102" t="str">
        <f t="shared" si="891"/>
        <v/>
      </c>
      <c r="DO348" s="102" t="str">
        <f t="shared" si="892"/>
        <v/>
      </c>
      <c r="DP348" s="102" t="str">
        <f t="shared" si="893"/>
        <v/>
      </c>
      <c r="DQ348" s="102" t="str">
        <f t="shared" si="894"/>
        <v/>
      </c>
      <c r="DR348" s="102" t="str">
        <f t="shared" si="895"/>
        <v/>
      </c>
      <c r="DS348" s="102" t="str">
        <f t="shared" si="896"/>
        <v/>
      </c>
      <c r="DT348" s="102" t="str">
        <f t="shared" si="897"/>
        <v/>
      </c>
      <c r="DU348" s="102" t="str">
        <f t="shared" si="898"/>
        <v/>
      </c>
    </row>
    <row r="349" spans="52:125" x14ac:dyDescent="0.45">
      <c r="AZ349" t="str">
        <f t="shared" si="899"/>
        <v>GEOMETRY</v>
      </c>
      <c r="BA349" s="102">
        <f>MATH!CV5</f>
        <v>0</v>
      </c>
      <c r="BB349" s="102">
        <f>MATH!CV86</f>
        <v>0</v>
      </c>
      <c r="BC349" s="102">
        <f>MATH!CV167</f>
        <v>0</v>
      </c>
      <c r="BD349" s="102">
        <f>MATH!CV248</f>
        <v>0</v>
      </c>
      <c r="BE349" s="102">
        <f>MATH!CV329</f>
        <v>0</v>
      </c>
      <c r="BF349" s="102">
        <f>MATH!CV410</f>
        <v>0</v>
      </c>
      <c r="BG349" s="102">
        <f>MATH!CV491</f>
        <v>0</v>
      </c>
      <c r="BH349" s="102">
        <f>MATH!CV572</f>
        <v>0</v>
      </c>
      <c r="BI349" s="102">
        <f>MATH!CV653</f>
        <v>0</v>
      </c>
      <c r="BJ349" s="102">
        <f>MATH!CV734</f>
        <v>0</v>
      </c>
      <c r="BK349" s="102">
        <f>MATH!CV815</f>
        <v>0</v>
      </c>
      <c r="BL349" s="102">
        <f>MATH!CV896</f>
        <v>0</v>
      </c>
      <c r="BM349" s="102">
        <f>MATH!CV977</f>
        <v>0</v>
      </c>
      <c r="BN349" s="102">
        <f>MATH!CV1058</f>
        <v>0</v>
      </c>
      <c r="BO349" s="102">
        <f>MATH!CV1139</f>
        <v>0</v>
      </c>
      <c r="BP349" s="102">
        <f>MATH!CV1220</f>
        <v>0</v>
      </c>
      <c r="BQ349" s="102">
        <f>MATH!CV1301</f>
        <v>0</v>
      </c>
      <c r="BR349" s="102">
        <f>MATH!CV1382</f>
        <v>0</v>
      </c>
      <c r="BS349" s="102">
        <f>MATH!CV1463</f>
        <v>0</v>
      </c>
      <c r="BT349" s="102">
        <f>MATH!CV1544</f>
        <v>0</v>
      </c>
      <c r="BU349" s="102">
        <f>MATH!CV1625</f>
        <v>0</v>
      </c>
      <c r="BV349" s="102">
        <f>MATH!CV1706</f>
        <v>0</v>
      </c>
      <c r="BW349" s="102">
        <f>MATH!CV1787</f>
        <v>0</v>
      </c>
      <c r="BY349" t="str">
        <f t="shared" si="900"/>
        <v>GEOMETRY</v>
      </c>
      <c r="BZ349" s="102">
        <f>MATH!CV65</f>
        <v>0</v>
      </c>
      <c r="CA349" s="102">
        <f>MATH!CV146</f>
        <v>0</v>
      </c>
      <c r="CB349" s="102">
        <f>MATH!CV227</f>
        <v>0</v>
      </c>
      <c r="CC349" s="102">
        <f>MATH!CV308</f>
        <v>0</v>
      </c>
      <c r="CD349" s="102">
        <f>MATH!CV389</f>
        <v>0</v>
      </c>
      <c r="CE349" s="102">
        <f>MATH!CV470</f>
        <v>0</v>
      </c>
      <c r="CF349" s="102">
        <f>MATH!CV551</f>
        <v>0</v>
      </c>
      <c r="CG349" s="102">
        <f>MATH!CV632</f>
        <v>0</v>
      </c>
      <c r="CH349" s="102">
        <f>MATH!CV713</f>
        <v>0</v>
      </c>
      <c r="CI349" s="102">
        <f>MATH!CV794</f>
        <v>0</v>
      </c>
      <c r="CJ349" s="102">
        <f>MATH!CV875</f>
        <v>0</v>
      </c>
      <c r="CK349" s="102">
        <f>MATH!CV956</f>
        <v>0</v>
      </c>
      <c r="CL349" s="102">
        <f>MATH!CV1037</f>
        <v>0</v>
      </c>
      <c r="CM349" s="102">
        <f>MATH!CV1118</f>
        <v>0</v>
      </c>
      <c r="CN349" s="102">
        <f>MATH!CV1199</f>
        <v>0</v>
      </c>
      <c r="CO349" s="102">
        <f>MATH!CV1280</f>
        <v>0</v>
      </c>
      <c r="CP349" s="102">
        <f>MATH!CV1361</f>
        <v>0</v>
      </c>
      <c r="CQ349" s="102">
        <f>MATH!CV1442</f>
        <v>0</v>
      </c>
      <c r="CR349" s="102">
        <f>MATH!CV1523</f>
        <v>0</v>
      </c>
      <c r="CS349" s="102">
        <f>MATH!CV1604</f>
        <v>0</v>
      </c>
      <c r="CT349" s="102">
        <f>MATH!CV1685</f>
        <v>0</v>
      </c>
      <c r="CU349" s="102">
        <f>MATH!CV1766</f>
        <v>0</v>
      </c>
      <c r="CV349" s="102">
        <f>MATH!CV1847</f>
        <v>0</v>
      </c>
      <c r="CX349" t="str">
        <f t="shared" si="901"/>
        <v>GEOMETRY</v>
      </c>
      <c r="CY349" s="102" t="str">
        <f t="shared" si="903"/>
        <v/>
      </c>
      <c r="CZ349" s="102" t="str">
        <f t="shared" si="877"/>
        <v/>
      </c>
      <c r="DA349" s="102" t="str">
        <f t="shared" si="878"/>
        <v/>
      </c>
      <c r="DB349" s="102" t="str">
        <f t="shared" si="879"/>
        <v/>
      </c>
      <c r="DC349" s="102" t="str">
        <f t="shared" si="880"/>
        <v/>
      </c>
      <c r="DD349" s="102" t="str">
        <f t="shared" si="881"/>
        <v/>
      </c>
      <c r="DE349" s="102" t="str">
        <f t="shared" si="882"/>
        <v/>
      </c>
      <c r="DF349" s="102" t="str">
        <f t="shared" si="883"/>
        <v/>
      </c>
      <c r="DG349" s="102" t="str">
        <f t="shared" si="884"/>
        <v/>
      </c>
      <c r="DH349" s="102" t="str">
        <f t="shared" si="885"/>
        <v/>
      </c>
      <c r="DI349" s="102" t="str">
        <f t="shared" si="886"/>
        <v/>
      </c>
      <c r="DJ349" s="102" t="str">
        <f t="shared" si="887"/>
        <v/>
      </c>
      <c r="DK349" s="102" t="str">
        <f t="shared" si="888"/>
        <v/>
      </c>
      <c r="DL349" s="102" t="str">
        <f t="shared" si="889"/>
        <v/>
      </c>
      <c r="DM349" s="102" t="str">
        <f t="shared" si="890"/>
        <v/>
      </c>
      <c r="DN349" s="102" t="str">
        <f t="shared" si="891"/>
        <v/>
      </c>
      <c r="DO349" s="102" t="str">
        <f t="shared" si="892"/>
        <v/>
      </c>
      <c r="DP349" s="102" t="str">
        <f t="shared" si="893"/>
        <v/>
      </c>
      <c r="DQ349" s="102" t="str">
        <f t="shared" si="894"/>
        <v/>
      </c>
      <c r="DR349" s="102" t="str">
        <f t="shared" si="895"/>
        <v/>
      </c>
      <c r="DS349" s="102" t="str">
        <f t="shared" si="896"/>
        <v/>
      </c>
      <c r="DT349" s="102" t="str">
        <f t="shared" si="897"/>
        <v/>
      </c>
      <c r="DU349" s="102" t="str">
        <f t="shared" si="898"/>
        <v/>
      </c>
    </row>
    <row r="350" spans="52:125" x14ac:dyDescent="0.45">
      <c r="AZ350" t="str">
        <f t="shared" si="899"/>
        <v>Area / Perimeter</v>
      </c>
      <c r="BA350" s="102">
        <f>MATH!CW5</f>
        <v>0</v>
      </c>
      <c r="BB350" s="102">
        <f>MATH!CW86</f>
        <v>0</v>
      </c>
      <c r="BC350" s="102">
        <f>MATH!CW167</f>
        <v>0</v>
      </c>
      <c r="BD350" s="102">
        <f>MATH!CW248</f>
        <v>0</v>
      </c>
      <c r="BE350" s="102">
        <f>MATH!CW329</f>
        <v>0</v>
      </c>
      <c r="BF350" s="102">
        <f>MATH!CW410</f>
        <v>0</v>
      </c>
      <c r="BG350" s="102">
        <f>MATH!CW491</f>
        <v>0</v>
      </c>
      <c r="BH350" s="102">
        <f>MATH!CW572</f>
        <v>0</v>
      </c>
      <c r="BI350" s="102">
        <f>MATH!CW653</f>
        <v>0</v>
      </c>
      <c r="BJ350" s="102">
        <f>MATH!CW734</f>
        <v>0</v>
      </c>
      <c r="BK350" s="102">
        <f>MATH!CW815</f>
        <v>0</v>
      </c>
      <c r="BL350" s="102">
        <f>MATH!CW896</f>
        <v>0</v>
      </c>
      <c r="BM350" s="102">
        <f>MATH!CW977</f>
        <v>0</v>
      </c>
      <c r="BN350" s="102">
        <f>MATH!CW1058</f>
        <v>0</v>
      </c>
      <c r="BO350" s="102">
        <f>MATH!CW1139</f>
        <v>0</v>
      </c>
      <c r="BP350" s="102">
        <f>MATH!CW1220</f>
        <v>0</v>
      </c>
      <c r="BQ350" s="102">
        <f>MATH!CW1301</f>
        <v>0</v>
      </c>
      <c r="BR350" s="102">
        <f>MATH!CW1382</f>
        <v>0</v>
      </c>
      <c r="BS350" s="102">
        <f>MATH!CW1463</f>
        <v>0</v>
      </c>
      <c r="BT350" s="102">
        <f>MATH!CW1544</f>
        <v>0</v>
      </c>
      <c r="BU350" s="102">
        <f>MATH!CW1625</f>
        <v>0</v>
      </c>
      <c r="BV350" s="102">
        <f>MATH!CW1706</f>
        <v>0</v>
      </c>
      <c r="BW350" s="102">
        <f>MATH!CW1787</f>
        <v>0</v>
      </c>
      <c r="BY350" t="str">
        <f t="shared" si="900"/>
        <v>Area / Perimeter</v>
      </c>
      <c r="BZ350" s="102">
        <f>MATH!CW65</f>
        <v>0</v>
      </c>
      <c r="CA350" s="102">
        <f>MATH!CW146</f>
        <v>0</v>
      </c>
      <c r="CB350" s="102">
        <f>MATH!CW227</f>
        <v>0</v>
      </c>
      <c r="CC350" s="102">
        <f>MATH!CW308</f>
        <v>0</v>
      </c>
      <c r="CD350" s="102">
        <f>MATH!CW389</f>
        <v>0</v>
      </c>
      <c r="CE350" s="102">
        <f>MATH!CW470</f>
        <v>0</v>
      </c>
      <c r="CF350" s="102">
        <f>MATH!CW551</f>
        <v>0</v>
      </c>
      <c r="CG350" s="102">
        <f>MATH!CW632</f>
        <v>0</v>
      </c>
      <c r="CH350" s="102">
        <f>MATH!CW713</f>
        <v>0</v>
      </c>
      <c r="CI350" s="102">
        <f>MATH!CW794</f>
        <v>0</v>
      </c>
      <c r="CJ350" s="102">
        <f>MATH!CW875</f>
        <v>0</v>
      </c>
      <c r="CK350" s="102">
        <f>MATH!CW956</f>
        <v>0</v>
      </c>
      <c r="CL350" s="102">
        <f>MATH!CW1037</f>
        <v>0</v>
      </c>
      <c r="CM350" s="102">
        <f>MATH!CW1118</f>
        <v>0</v>
      </c>
      <c r="CN350" s="102">
        <f>MATH!CW1199</f>
        <v>0</v>
      </c>
      <c r="CO350" s="102">
        <f>MATH!CW1280</f>
        <v>0</v>
      </c>
      <c r="CP350" s="102">
        <f>MATH!CW1361</f>
        <v>0</v>
      </c>
      <c r="CQ350" s="102">
        <f>MATH!CW1442</f>
        <v>0</v>
      </c>
      <c r="CR350" s="102">
        <f>MATH!CW1523</f>
        <v>0</v>
      </c>
      <c r="CS350" s="102">
        <f>MATH!CW1604</f>
        <v>0</v>
      </c>
      <c r="CT350" s="102">
        <f>MATH!CW1685</f>
        <v>0</v>
      </c>
      <c r="CU350" s="102">
        <f>MATH!CW1766</f>
        <v>0</v>
      </c>
      <c r="CV350" s="102">
        <f>MATH!CW1847</f>
        <v>0</v>
      </c>
      <c r="CX350" t="str">
        <f t="shared" si="901"/>
        <v>Area / Perimeter</v>
      </c>
      <c r="CY350" s="102" t="str">
        <f t="shared" si="903"/>
        <v/>
      </c>
      <c r="CZ350" s="102" t="str">
        <f t="shared" si="877"/>
        <v/>
      </c>
      <c r="DA350" s="102" t="str">
        <f t="shared" si="878"/>
        <v/>
      </c>
      <c r="DB350" s="102" t="str">
        <f t="shared" si="879"/>
        <v/>
      </c>
      <c r="DC350" s="102" t="str">
        <f t="shared" si="880"/>
        <v/>
      </c>
      <c r="DD350" s="102" t="str">
        <f t="shared" si="881"/>
        <v/>
      </c>
      <c r="DE350" s="102" t="str">
        <f t="shared" si="882"/>
        <v/>
      </c>
      <c r="DF350" s="102" t="str">
        <f t="shared" si="883"/>
        <v/>
      </c>
      <c r="DG350" s="102" t="str">
        <f t="shared" si="884"/>
        <v/>
      </c>
      <c r="DH350" s="102" t="str">
        <f t="shared" si="885"/>
        <v/>
      </c>
      <c r="DI350" s="102" t="str">
        <f t="shared" si="886"/>
        <v/>
      </c>
      <c r="DJ350" s="102" t="str">
        <f t="shared" si="887"/>
        <v/>
      </c>
      <c r="DK350" s="102" t="str">
        <f t="shared" si="888"/>
        <v/>
      </c>
      <c r="DL350" s="102" t="str">
        <f t="shared" si="889"/>
        <v/>
      </c>
      <c r="DM350" s="102" t="str">
        <f t="shared" si="890"/>
        <v/>
      </c>
      <c r="DN350" s="102" t="str">
        <f t="shared" si="891"/>
        <v/>
      </c>
      <c r="DO350" s="102" t="str">
        <f t="shared" si="892"/>
        <v/>
      </c>
      <c r="DP350" s="102" t="str">
        <f t="shared" si="893"/>
        <v/>
      </c>
      <c r="DQ350" s="102" t="str">
        <f t="shared" si="894"/>
        <v/>
      </c>
      <c r="DR350" s="102" t="str">
        <f t="shared" si="895"/>
        <v/>
      </c>
      <c r="DS350" s="102" t="str">
        <f t="shared" si="896"/>
        <v/>
      </c>
      <c r="DT350" s="102" t="str">
        <f t="shared" si="897"/>
        <v/>
      </c>
      <c r="DU350" s="102" t="str">
        <f t="shared" si="898"/>
        <v/>
      </c>
    </row>
    <row r="351" spans="52:125" x14ac:dyDescent="0.45">
      <c r="AZ351" t="str">
        <f t="shared" si="899"/>
        <v>Volume / Surface Area</v>
      </c>
      <c r="BA351" s="102">
        <f>MATH!CX5</f>
        <v>0</v>
      </c>
      <c r="BB351" s="102">
        <f>MATH!CX86</f>
        <v>0</v>
      </c>
      <c r="BC351" s="102">
        <f>MATH!CX167</f>
        <v>0</v>
      </c>
      <c r="BD351" s="102">
        <f>MATH!CX248</f>
        <v>0</v>
      </c>
      <c r="BE351" s="102">
        <f>MATH!CX329</f>
        <v>0</v>
      </c>
      <c r="BF351" s="102">
        <f>MATH!CX410</f>
        <v>0</v>
      </c>
      <c r="BG351" s="102">
        <f>MATH!CX491</f>
        <v>0</v>
      </c>
      <c r="BH351" s="102">
        <f>MATH!CX572</f>
        <v>0</v>
      </c>
      <c r="BI351" s="102">
        <f>MATH!CX653</f>
        <v>0</v>
      </c>
      <c r="BJ351" s="102">
        <f>MATH!CX734</f>
        <v>0</v>
      </c>
      <c r="BK351" s="102">
        <f>MATH!CX815</f>
        <v>0</v>
      </c>
      <c r="BL351" s="102">
        <f>MATH!CX896</f>
        <v>0</v>
      </c>
      <c r="BM351" s="102">
        <f>MATH!CX977</f>
        <v>0</v>
      </c>
      <c r="BN351" s="102">
        <f>MATH!CX1058</f>
        <v>0</v>
      </c>
      <c r="BO351" s="102">
        <f>MATH!CX1139</f>
        <v>0</v>
      </c>
      <c r="BP351" s="102">
        <f>MATH!CX1220</f>
        <v>0</v>
      </c>
      <c r="BQ351" s="102">
        <f>MATH!CX1301</f>
        <v>0</v>
      </c>
      <c r="BR351" s="102">
        <f>MATH!CX1382</f>
        <v>0</v>
      </c>
      <c r="BS351" s="102">
        <f>MATH!CX1463</f>
        <v>0</v>
      </c>
      <c r="BT351" s="102">
        <f>MATH!CX1544</f>
        <v>0</v>
      </c>
      <c r="BU351" s="102">
        <f>MATH!CX1625</f>
        <v>0</v>
      </c>
      <c r="BV351" s="102">
        <f>MATH!CX1706</f>
        <v>0</v>
      </c>
      <c r="BW351" s="102">
        <f>MATH!CX1787</f>
        <v>0</v>
      </c>
      <c r="BY351" t="str">
        <f t="shared" si="900"/>
        <v>Volume / Surface Area</v>
      </c>
      <c r="BZ351" s="102">
        <f>MATH!CX65</f>
        <v>0</v>
      </c>
      <c r="CA351" s="102">
        <f>MATH!CX146</f>
        <v>0</v>
      </c>
      <c r="CB351" s="102">
        <f>MATH!CX227</f>
        <v>0</v>
      </c>
      <c r="CC351" s="102">
        <f>MATH!CX308</f>
        <v>0</v>
      </c>
      <c r="CD351" s="102">
        <f>MATH!CX389</f>
        <v>0</v>
      </c>
      <c r="CE351" s="102">
        <f>MATH!CX470</f>
        <v>0</v>
      </c>
      <c r="CF351" s="102">
        <f>MATH!CX551</f>
        <v>0</v>
      </c>
      <c r="CG351" s="102">
        <f>MATH!CX632</f>
        <v>0</v>
      </c>
      <c r="CH351" s="102">
        <f>MATH!CX713</f>
        <v>0</v>
      </c>
      <c r="CI351" s="102">
        <f>MATH!CX794</f>
        <v>0</v>
      </c>
      <c r="CJ351" s="102">
        <f>MATH!CX875</f>
        <v>0</v>
      </c>
      <c r="CK351" s="102">
        <f>MATH!CX956</f>
        <v>0</v>
      </c>
      <c r="CL351" s="102">
        <f>MATH!CX1037</f>
        <v>0</v>
      </c>
      <c r="CM351" s="102">
        <f>MATH!CX1118</f>
        <v>0</v>
      </c>
      <c r="CN351" s="102">
        <f>MATH!CX1199</f>
        <v>0</v>
      </c>
      <c r="CO351" s="102">
        <f>MATH!CX1280</f>
        <v>0</v>
      </c>
      <c r="CP351" s="102">
        <f>MATH!CX1361</f>
        <v>0</v>
      </c>
      <c r="CQ351" s="102">
        <f>MATH!CX1442</f>
        <v>0</v>
      </c>
      <c r="CR351" s="102">
        <f>MATH!CX1523</f>
        <v>0</v>
      </c>
      <c r="CS351" s="102">
        <f>MATH!CX1604</f>
        <v>0</v>
      </c>
      <c r="CT351" s="102">
        <f>MATH!CX1685</f>
        <v>0</v>
      </c>
      <c r="CU351" s="102">
        <f>MATH!CX1766</f>
        <v>0</v>
      </c>
      <c r="CV351" s="102">
        <f>MATH!CX1847</f>
        <v>0</v>
      </c>
      <c r="CX351" t="str">
        <f t="shared" si="901"/>
        <v>Volume / Surface Area</v>
      </c>
      <c r="CY351" s="102" t="str">
        <f t="shared" si="903"/>
        <v/>
      </c>
      <c r="CZ351" s="102" t="str">
        <f t="shared" si="877"/>
        <v/>
      </c>
      <c r="DA351" s="102" t="str">
        <f t="shared" si="878"/>
        <v/>
      </c>
      <c r="DB351" s="102" t="str">
        <f t="shared" si="879"/>
        <v/>
      </c>
      <c r="DC351" s="102" t="str">
        <f t="shared" si="880"/>
        <v/>
      </c>
      <c r="DD351" s="102" t="str">
        <f t="shared" si="881"/>
        <v/>
      </c>
      <c r="DE351" s="102" t="str">
        <f t="shared" si="882"/>
        <v/>
      </c>
      <c r="DF351" s="102" t="str">
        <f t="shared" si="883"/>
        <v/>
      </c>
      <c r="DG351" s="102" t="str">
        <f t="shared" si="884"/>
        <v/>
      </c>
      <c r="DH351" s="102" t="str">
        <f t="shared" si="885"/>
        <v/>
      </c>
      <c r="DI351" s="102" t="str">
        <f t="shared" si="886"/>
        <v/>
      </c>
      <c r="DJ351" s="102" t="str">
        <f t="shared" si="887"/>
        <v/>
      </c>
      <c r="DK351" s="102" t="str">
        <f t="shared" si="888"/>
        <v/>
      </c>
      <c r="DL351" s="102" t="str">
        <f t="shared" si="889"/>
        <v/>
      </c>
      <c r="DM351" s="102" t="str">
        <f t="shared" si="890"/>
        <v/>
      </c>
      <c r="DN351" s="102" t="str">
        <f t="shared" si="891"/>
        <v/>
      </c>
      <c r="DO351" s="102" t="str">
        <f t="shared" si="892"/>
        <v/>
      </c>
      <c r="DP351" s="102" t="str">
        <f t="shared" si="893"/>
        <v/>
      </c>
      <c r="DQ351" s="102" t="str">
        <f t="shared" si="894"/>
        <v/>
      </c>
      <c r="DR351" s="102" t="str">
        <f t="shared" si="895"/>
        <v/>
      </c>
      <c r="DS351" s="102" t="str">
        <f t="shared" si="896"/>
        <v/>
      </c>
      <c r="DT351" s="102" t="str">
        <f t="shared" si="897"/>
        <v/>
      </c>
      <c r="DU351" s="102" t="str">
        <f t="shared" si="898"/>
        <v/>
      </c>
    </row>
    <row r="352" spans="52:125" x14ac:dyDescent="0.45">
      <c r="AZ352" t="str">
        <f t="shared" si="899"/>
        <v>Circles</v>
      </c>
      <c r="BA352" s="102">
        <f>MATH!CY5</f>
        <v>0</v>
      </c>
      <c r="BB352" s="102">
        <f>MATH!CY86</f>
        <v>0</v>
      </c>
      <c r="BC352" s="102">
        <f>MATH!CY167</f>
        <v>0</v>
      </c>
      <c r="BD352" s="102">
        <f>MATH!CY248</f>
        <v>0</v>
      </c>
      <c r="BE352" s="102">
        <f>MATH!CY329</f>
        <v>0</v>
      </c>
      <c r="BF352" s="102">
        <f>MATH!CY410</f>
        <v>0</v>
      </c>
      <c r="BG352" s="102">
        <f>MATH!CY491</f>
        <v>0</v>
      </c>
      <c r="BH352" s="102">
        <f>MATH!CY572</f>
        <v>0</v>
      </c>
      <c r="BI352" s="102">
        <f>MATH!CY653</f>
        <v>0</v>
      </c>
      <c r="BJ352" s="102">
        <f>MATH!CY734</f>
        <v>0</v>
      </c>
      <c r="BK352" s="102">
        <f>MATH!CY815</f>
        <v>0</v>
      </c>
      <c r="BL352" s="102">
        <f>MATH!CY896</f>
        <v>0</v>
      </c>
      <c r="BM352" s="102">
        <f>MATH!CY977</f>
        <v>0</v>
      </c>
      <c r="BN352" s="102">
        <f>MATH!CY1058</f>
        <v>0</v>
      </c>
      <c r="BO352" s="102">
        <f>MATH!CY1139</f>
        <v>0</v>
      </c>
      <c r="BP352" s="102">
        <f>MATH!CY1220</f>
        <v>0</v>
      </c>
      <c r="BQ352" s="102">
        <f>MATH!CY1301</f>
        <v>0</v>
      </c>
      <c r="BR352" s="102">
        <f>MATH!CY1382</f>
        <v>0</v>
      </c>
      <c r="BS352" s="102">
        <f>MATH!CY1463</f>
        <v>0</v>
      </c>
      <c r="BT352" s="102">
        <f>MATH!CY1544</f>
        <v>0</v>
      </c>
      <c r="BU352" s="102">
        <f>MATH!CY1625</f>
        <v>0</v>
      </c>
      <c r="BV352" s="102">
        <f>MATH!CY1706</f>
        <v>0</v>
      </c>
      <c r="BW352" s="102">
        <f>MATH!CY1787</f>
        <v>0</v>
      </c>
      <c r="BY352" t="str">
        <f t="shared" si="900"/>
        <v>Circles</v>
      </c>
      <c r="BZ352" s="102">
        <f>MATH!CY65</f>
        <v>0</v>
      </c>
      <c r="CA352" s="102">
        <f>MATH!CY146</f>
        <v>0</v>
      </c>
      <c r="CB352" s="102">
        <f>MATH!CY227</f>
        <v>0</v>
      </c>
      <c r="CC352" s="102">
        <f>MATH!CY308</f>
        <v>0</v>
      </c>
      <c r="CD352" s="102">
        <f>MATH!CY389</f>
        <v>0</v>
      </c>
      <c r="CE352" s="102">
        <f>MATH!CY470</f>
        <v>0</v>
      </c>
      <c r="CF352" s="102">
        <f>MATH!CY551</f>
        <v>0</v>
      </c>
      <c r="CG352" s="102">
        <f>MATH!CY632</f>
        <v>0</v>
      </c>
      <c r="CH352" s="102">
        <f>MATH!CY713</f>
        <v>0</v>
      </c>
      <c r="CI352" s="102">
        <f>MATH!CY794</f>
        <v>0</v>
      </c>
      <c r="CJ352" s="102">
        <f>MATH!CY875</f>
        <v>0</v>
      </c>
      <c r="CK352" s="102">
        <f>MATH!CY956</f>
        <v>0</v>
      </c>
      <c r="CL352" s="102">
        <f>MATH!CY1037</f>
        <v>0</v>
      </c>
      <c r="CM352" s="102">
        <f>MATH!CY1118</f>
        <v>0</v>
      </c>
      <c r="CN352" s="102">
        <f>MATH!CY1199</f>
        <v>0</v>
      </c>
      <c r="CO352" s="102">
        <f>MATH!CY1280</f>
        <v>0</v>
      </c>
      <c r="CP352" s="102">
        <f>MATH!CY1361</f>
        <v>0</v>
      </c>
      <c r="CQ352" s="102">
        <f>MATH!CY1442</f>
        <v>0</v>
      </c>
      <c r="CR352" s="102">
        <f>MATH!CY1523</f>
        <v>0</v>
      </c>
      <c r="CS352" s="102">
        <f>MATH!CY1604</f>
        <v>0</v>
      </c>
      <c r="CT352" s="102">
        <f>MATH!CY1685</f>
        <v>0</v>
      </c>
      <c r="CU352" s="102">
        <f>MATH!CY1766</f>
        <v>0</v>
      </c>
      <c r="CV352" s="102">
        <f>MATH!CY1847</f>
        <v>0</v>
      </c>
      <c r="CX352" t="str">
        <f t="shared" si="901"/>
        <v>Circles</v>
      </c>
      <c r="CY352" s="102" t="str">
        <f t="shared" si="903"/>
        <v/>
      </c>
      <c r="CZ352" s="102" t="str">
        <f t="shared" si="877"/>
        <v/>
      </c>
      <c r="DA352" s="102" t="str">
        <f t="shared" si="878"/>
        <v/>
      </c>
      <c r="DB352" s="102" t="str">
        <f t="shared" si="879"/>
        <v/>
      </c>
      <c r="DC352" s="102" t="str">
        <f t="shared" si="880"/>
        <v/>
      </c>
      <c r="DD352" s="102" t="str">
        <f t="shared" si="881"/>
        <v/>
      </c>
      <c r="DE352" s="102" t="str">
        <f t="shared" si="882"/>
        <v/>
      </c>
      <c r="DF352" s="102" t="str">
        <f t="shared" si="883"/>
        <v/>
      </c>
      <c r="DG352" s="102" t="str">
        <f t="shared" si="884"/>
        <v/>
      </c>
      <c r="DH352" s="102" t="str">
        <f t="shared" si="885"/>
        <v/>
      </c>
      <c r="DI352" s="102" t="str">
        <f t="shared" si="886"/>
        <v/>
      </c>
      <c r="DJ352" s="102" t="str">
        <f t="shared" si="887"/>
        <v/>
      </c>
      <c r="DK352" s="102" t="str">
        <f t="shared" si="888"/>
        <v/>
      </c>
      <c r="DL352" s="102" t="str">
        <f t="shared" si="889"/>
        <v/>
      </c>
      <c r="DM352" s="102" t="str">
        <f t="shared" si="890"/>
        <v/>
      </c>
      <c r="DN352" s="102" t="str">
        <f t="shared" si="891"/>
        <v/>
      </c>
      <c r="DO352" s="102" t="str">
        <f t="shared" si="892"/>
        <v/>
      </c>
      <c r="DP352" s="102" t="str">
        <f t="shared" si="893"/>
        <v/>
      </c>
      <c r="DQ352" s="102" t="str">
        <f t="shared" si="894"/>
        <v/>
      </c>
      <c r="DR352" s="102" t="str">
        <f t="shared" si="895"/>
        <v/>
      </c>
      <c r="DS352" s="102" t="str">
        <f t="shared" si="896"/>
        <v/>
      </c>
      <c r="DT352" s="102" t="str">
        <f t="shared" si="897"/>
        <v/>
      </c>
      <c r="DU352" s="102" t="str">
        <f t="shared" si="898"/>
        <v/>
      </c>
    </row>
    <row r="353" spans="52:125" x14ac:dyDescent="0.45">
      <c r="AZ353" t="str">
        <f t="shared" si="899"/>
        <v>Sides / Angles</v>
      </c>
      <c r="BA353" s="102">
        <f>MATH!CZ5</f>
        <v>0</v>
      </c>
      <c r="BB353" s="102">
        <f>MATH!CZ86</f>
        <v>0</v>
      </c>
      <c r="BC353" s="102">
        <f>MATH!CZ167</f>
        <v>0</v>
      </c>
      <c r="BD353" s="102">
        <f>MATH!CZ248</f>
        <v>0</v>
      </c>
      <c r="BE353" s="102">
        <f>MATH!CZ329</f>
        <v>0</v>
      </c>
      <c r="BF353" s="102">
        <f>MATH!CZ410</f>
        <v>0</v>
      </c>
      <c r="BG353" s="102">
        <f>MATH!CZ491</f>
        <v>0</v>
      </c>
      <c r="BH353" s="102">
        <f>MATH!CZ572</f>
        <v>0</v>
      </c>
      <c r="BI353" s="102">
        <f>MATH!CZ653</f>
        <v>0</v>
      </c>
      <c r="BJ353" s="102">
        <f>MATH!CZ734</f>
        <v>0</v>
      </c>
      <c r="BK353" s="102">
        <f>MATH!CZ815</f>
        <v>0</v>
      </c>
      <c r="BL353" s="102">
        <f>MATH!CZ896</f>
        <v>0</v>
      </c>
      <c r="BM353" s="102">
        <f>MATH!CZ977</f>
        <v>0</v>
      </c>
      <c r="BN353" s="102">
        <f>MATH!CZ1058</f>
        <v>0</v>
      </c>
      <c r="BO353" s="102">
        <f>MATH!CZ1139</f>
        <v>0</v>
      </c>
      <c r="BP353" s="102">
        <f>MATH!CZ1220</f>
        <v>0</v>
      </c>
      <c r="BQ353" s="102">
        <f>MATH!CZ1301</f>
        <v>0</v>
      </c>
      <c r="BR353" s="102">
        <f>MATH!CZ1382</f>
        <v>0</v>
      </c>
      <c r="BS353" s="102">
        <f>MATH!CZ1463</f>
        <v>0</v>
      </c>
      <c r="BT353" s="102">
        <f>MATH!CZ1544</f>
        <v>0</v>
      </c>
      <c r="BU353" s="102">
        <f>MATH!CZ1625</f>
        <v>0</v>
      </c>
      <c r="BV353" s="102">
        <f>MATH!CZ1706</f>
        <v>0</v>
      </c>
      <c r="BW353" s="102">
        <f>MATH!CZ1787</f>
        <v>0</v>
      </c>
      <c r="BY353" t="str">
        <f t="shared" si="900"/>
        <v>Sides / Angles</v>
      </c>
      <c r="BZ353" s="102">
        <f>MATH!CZ65</f>
        <v>0</v>
      </c>
      <c r="CA353" s="102">
        <f>MATH!CZ146</f>
        <v>0</v>
      </c>
      <c r="CB353" s="102">
        <f>MATH!CZ227</f>
        <v>0</v>
      </c>
      <c r="CC353" s="102">
        <f>MATH!CZ308</f>
        <v>0</v>
      </c>
      <c r="CD353" s="102">
        <f>MATH!CZ389</f>
        <v>0</v>
      </c>
      <c r="CE353" s="102">
        <f>MATH!CZ470</f>
        <v>0</v>
      </c>
      <c r="CF353" s="102">
        <f>MATH!CZ551</f>
        <v>0</v>
      </c>
      <c r="CG353" s="102">
        <f>MATH!CZ632</f>
        <v>0</v>
      </c>
      <c r="CH353" s="102">
        <f>MATH!CZ713</f>
        <v>0</v>
      </c>
      <c r="CI353" s="102">
        <f>MATH!CZ794</f>
        <v>0</v>
      </c>
      <c r="CJ353" s="102">
        <f>MATH!CZ875</f>
        <v>0</v>
      </c>
      <c r="CK353" s="102">
        <f>MATH!CZ956</f>
        <v>0</v>
      </c>
      <c r="CL353" s="102">
        <f>MATH!CZ1037</f>
        <v>0</v>
      </c>
      <c r="CM353" s="102">
        <f>MATH!CZ1118</f>
        <v>0</v>
      </c>
      <c r="CN353" s="102">
        <f>MATH!CZ1199</f>
        <v>0</v>
      </c>
      <c r="CO353" s="102">
        <f>MATH!CZ1280</f>
        <v>0</v>
      </c>
      <c r="CP353" s="102">
        <f>MATH!CZ1361</f>
        <v>0</v>
      </c>
      <c r="CQ353" s="102">
        <f>MATH!CZ1442</f>
        <v>0</v>
      </c>
      <c r="CR353" s="102">
        <f>MATH!CZ1523</f>
        <v>0</v>
      </c>
      <c r="CS353" s="102">
        <f>MATH!CZ1604</f>
        <v>0</v>
      </c>
      <c r="CT353" s="102">
        <f>MATH!CZ1685</f>
        <v>0</v>
      </c>
      <c r="CU353" s="102">
        <f>MATH!CZ1766</f>
        <v>0</v>
      </c>
      <c r="CV353" s="102">
        <f>MATH!CZ1847</f>
        <v>0</v>
      </c>
      <c r="CX353" t="str">
        <f t="shared" si="901"/>
        <v>Sides / Angles</v>
      </c>
      <c r="CY353" s="102" t="str">
        <f t="shared" si="903"/>
        <v/>
      </c>
      <c r="CZ353" s="102" t="str">
        <f t="shared" si="877"/>
        <v/>
      </c>
      <c r="DA353" s="102" t="str">
        <f t="shared" si="878"/>
        <v/>
      </c>
      <c r="DB353" s="102" t="str">
        <f t="shared" si="879"/>
        <v/>
      </c>
      <c r="DC353" s="102" t="str">
        <f t="shared" si="880"/>
        <v/>
      </c>
      <c r="DD353" s="102" t="str">
        <f t="shared" si="881"/>
        <v/>
      </c>
      <c r="DE353" s="102" t="str">
        <f t="shared" si="882"/>
        <v/>
      </c>
      <c r="DF353" s="102" t="str">
        <f t="shared" si="883"/>
        <v/>
      </c>
      <c r="DG353" s="102" t="str">
        <f t="shared" si="884"/>
        <v/>
      </c>
      <c r="DH353" s="102" t="str">
        <f t="shared" si="885"/>
        <v/>
      </c>
      <c r="DI353" s="102" t="str">
        <f t="shared" si="886"/>
        <v/>
      </c>
      <c r="DJ353" s="102" t="str">
        <f t="shared" si="887"/>
        <v/>
      </c>
      <c r="DK353" s="102" t="str">
        <f t="shared" si="888"/>
        <v/>
      </c>
      <c r="DL353" s="102" t="str">
        <f t="shared" si="889"/>
        <v/>
      </c>
      <c r="DM353" s="102" t="str">
        <f t="shared" si="890"/>
        <v/>
      </c>
      <c r="DN353" s="102" t="str">
        <f t="shared" si="891"/>
        <v/>
      </c>
      <c r="DO353" s="102" t="str">
        <f t="shared" si="892"/>
        <v/>
      </c>
      <c r="DP353" s="102" t="str">
        <f t="shared" si="893"/>
        <v/>
      </c>
      <c r="DQ353" s="102" t="str">
        <f t="shared" si="894"/>
        <v/>
      </c>
      <c r="DR353" s="102" t="str">
        <f t="shared" si="895"/>
        <v/>
      </c>
      <c r="DS353" s="102" t="str">
        <f t="shared" si="896"/>
        <v/>
      </c>
      <c r="DT353" s="102" t="str">
        <f t="shared" si="897"/>
        <v/>
      </c>
      <c r="DU353" s="102" t="str">
        <f t="shared" si="898"/>
        <v/>
      </c>
    </row>
    <row r="354" spans="52:125" x14ac:dyDescent="0.45">
      <c r="AZ354" t="str">
        <f t="shared" si="899"/>
        <v>Relation of Angles in Figures</v>
      </c>
      <c r="BA354" s="102">
        <f>MATH!DA5</f>
        <v>0</v>
      </c>
      <c r="BB354" s="102">
        <f>MATH!DA86</f>
        <v>0</v>
      </c>
      <c r="BC354" s="102">
        <f>MATH!DA167</f>
        <v>0</v>
      </c>
      <c r="BD354" s="102">
        <f>MATH!DA248</f>
        <v>0</v>
      </c>
      <c r="BE354" s="102">
        <f>MATH!DA329</f>
        <v>0</v>
      </c>
      <c r="BF354" s="102">
        <f>MATH!DA410</f>
        <v>0</v>
      </c>
      <c r="BG354" s="102">
        <f>MATH!DA491</f>
        <v>0</v>
      </c>
      <c r="BH354" s="102">
        <f>MATH!DA572</f>
        <v>0</v>
      </c>
      <c r="BI354" s="102">
        <f>MATH!DA653</f>
        <v>0</v>
      </c>
      <c r="BJ354" s="102">
        <f>MATH!DA734</f>
        <v>0</v>
      </c>
      <c r="BK354" s="102">
        <f>MATH!DA815</f>
        <v>0</v>
      </c>
      <c r="BL354" s="102">
        <f>MATH!DA896</f>
        <v>0</v>
      </c>
      <c r="BM354" s="102">
        <f>MATH!DA977</f>
        <v>0</v>
      </c>
      <c r="BN354" s="102">
        <f>MATH!DA1058</f>
        <v>0</v>
      </c>
      <c r="BO354" s="102">
        <f>MATH!DA1139</f>
        <v>0</v>
      </c>
      <c r="BP354" s="102">
        <f>MATH!DA1220</f>
        <v>0</v>
      </c>
      <c r="BQ354" s="102">
        <f>MATH!DA1301</f>
        <v>0</v>
      </c>
      <c r="BR354" s="102">
        <f>MATH!DA1382</f>
        <v>0</v>
      </c>
      <c r="BS354" s="102">
        <f>MATH!DA1463</f>
        <v>0</v>
      </c>
      <c r="BT354" s="102">
        <f>MATH!DA1544</f>
        <v>0</v>
      </c>
      <c r="BU354" s="102">
        <f>MATH!DA1625</f>
        <v>0</v>
      </c>
      <c r="BV354" s="102">
        <f>MATH!DA1706</f>
        <v>0</v>
      </c>
      <c r="BW354" s="102">
        <f>MATH!DA1787</f>
        <v>0</v>
      </c>
      <c r="BY354" t="str">
        <f t="shared" si="900"/>
        <v>Relation of Angles in Figures</v>
      </c>
      <c r="BZ354" s="102">
        <f>MATH!DA65</f>
        <v>0</v>
      </c>
      <c r="CA354" s="102">
        <f>MATH!DA146</f>
        <v>0</v>
      </c>
      <c r="CB354" s="102">
        <f>MATH!DA227</f>
        <v>0</v>
      </c>
      <c r="CC354" s="102">
        <f>MATH!DA308</f>
        <v>0</v>
      </c>
      <c r="CD354" s="102">
        <f>MATH!DA389</f>
        <v>0</v>
      </c>
      <c r="CE354" s="102">
        <f>MATH!DA470</f>
        <v>0</v>
      </c>
      <c r="CF354" s="102">
        <f>MATH!DA551</f>
        <v>0</v>
      </c>
      <c r="CG354" s="102">
        <f>MATH!DA632</f>
        <v>0</v>
      </c>
      <c r="CH354" s="102">
        <f>MATH!DA713</f>
        <v>0</v>
      </c>
      <c r="CI354" s="102">
        <f>MATH!DA794</f>
        <v>0</v>
      </c>
      <c r="CJ354" s="102">
        <f>MATH!DA875</f>
        <v>0</v>
      </c>
      <c r="CK354" s="102">
        <f>MATH!DA956</f>
        <v>0</v>
      </c>
      <c r="CL354" s="102">
        <f>MATH!DA1037</f>
        <v>0</v>
      </c>
      <c r="CM354" s="102">
        <f>MATH!DA1118</f>
        <v>0</v>
      </c>
      <c r="CN354" s="102">
        <f>MATH!DA1199</f>
        <v>0</v>
      </c>
      <c r="CO354" s="102">
        <f>MATH!DA1280</f>
        <v>0</v>
      </c>
      <c r="CP354" s="102">
        <f>MATH!DA1361</f>
        <v>0</v>
      </c>
      <c r="CQ354" s="102">
        <f>MATH!DA1442</f>
        <v>0</v>
      </c>
      <c r="CR354" s="102">
        <f>MATH!DA1523</f>
        <v>0</v>
      </c>
      <c r="CS354" s="102">
        <f>MATH!DA1604</f>
        <v>0</v>
      </c>
      <c r="CT354" s="102">
        <f>MATH!DA1685</f>
        <v>0</v>
      </c>
      <c r="CU354" s="102">
        <f>MATH!DA1766</f>
        <v>0</v>
      </c>
      <c r="CV354" s="102">
        <f>MATH!DA1847</f>
        <v>0</v>
      </c>
      <c r="CX354" t="str">
        <f t="shared" si="901"/>
        <v>Relation of Angles in Figures</v>
      </c>
      <c r="CY354" s="102" t="str">
        <f t="shared" si="903"/>
        <v/>
      </c>
      <c r="CZ354" s="102" t="str">
        <f t="shared" si="877"/>
        <v/>
      </c>
      <c r="DA354" s="102" t="str">
        <f t="shared" si="878"/>
        <v/>
      </c>
      <c r="DB354" s="102" t="str">
        <f t="shared" si="879"/>
        <v/>
      </c>
      <c r="DC354" s="102" t="str">
        <f t="shared" si="880"/>
        <v/>
      </c>
      <c r="DD354" s="102" t="str">
        <f t="shared" si="881"/>
        <v/>
      </c>
      <c r="DE354" s="102" t="str">
        <f t="shared" si="882"/>
        <v/>
      </c>
      <c r="DF354" s="102" t="str">
        <f t="shared" si="883"/>
        <v/>
      </c>
      <c r="DG354" s="102" t="str">
        <f t="shared" si="884"/>
        <v/>
      </c>
      <c r="DH354" s="102" t="str">
        <f t="shared" si="885"/>
        <v/>
      </c>
      <c r="DI354" s="102" t="str">
        <f t="shared" si="886"/>
        <v/>
      </c>
      <c r="DJ354" s="102" t="str">
        <f t="shared" si="887"/>
        <v/>
      </c>
      <c r="DK354" s="102" t="str">
        <f t="shared" si="888"/>
        <v/>
      </c>
      <c r="DL354" s="102" t="str">
        <f t="shared" si="889"/>
        <v/>
      </c>
      <c r="DM354" s="102" t="str">
        <f t="shared" si="890"/>
        <v/>
      </c>
      <c r="DN354" s="102" t="str">
        <f t="shared" si="891"/>
        <v/>
      </c>
      <c r="DO354" s="102" t="str">
        <f t="shared" si="892"/>
        <v/>
      </c>
      <c r="DP354" s="102" t="str">
        <f t="shared" si="893"/>
        <v/>
      </c>
      <c r="DQ354" s="102" t="str">
        <f t="shared" si="894"/>
        <v/>
      </c>
      <c r="DR354" s="102" t="str">
        <f t="shared" si="895"/>
        <v/>
      </c>
      <c r="DS354" s="102" t="str">
        <f t="shared" si="896"/>
        <v/>
      </c>
      <c r="DT354" s="102" t="str">
        <f t="shared" si="897"/>
        <v/>
      </c>
      <c r="DU354" s="102" t="str">
        <f t="shared" si="898"/>
        <v/>
      </c>
    </row>
    <row r="355" spans="52:125" x14ac:dyDescent="0.45">
      <c r="AZ355" t="str">
        <f t="shared" si="899"/>
        <v>Similar Figures</v>
      </c>
      <c r="BA355" s="102">
        <f>MATH!DB5</f>
        <v>0</v>
      </c>
      <c r="BB355" s="102">
        <f>MATH!DB86</f>
        <v>0</v>
      </c>
      <c r="BC355" s="102">
        <f>MATH!DB167</f>
        <v>0</v>
      </c>
      <c r="BD355" s="102">
        <f>MATH!DB248</f>
        <v>0</v>
      </c>
      <c r="BE355" s="102">
        <f>MATH!DB329</f>
        <v>0</v>
      </c>
      <c r="BF355" s="102">
        <f>MATH!DB410</f>
        <v>0</v>
      </c>
      <c r="BG355" s="102">
        <f>MATH!DB491</f>
        <v>0</v>
      </c>
      <c r="BH355" s="102">
        <f>MATH!DB572</f>
        <v>0</v>
      </c>
      <c r="BI355" s="102">
        <f>MATH!DB653</f>
        <v>0</v>
      </c>
      <c r="BJ355" s="102">
        <f>MATH!DB734</f>
        <v>0</v>
      </c>
      <c r="BK355" s="102">
        <f>MATH!DB815</f>
        <v>0</v>
      </c>
      <c r="BL355" s="102">
        <f>MATH!DB896</f>
        <v>0</v>
      </c>
      <c r="BM355" s="102">
        <f>MATH!DB977</f>
        <v>0</v>
      </c>
      <c r="BN355" s="102">
        <f>MATH!DB1058</f>
        <v>0</v>
      </c>
      <c r="BO355" s="102">
        <f>MATH!DB1139</f>
        <v>0</v>
      </c>
      <c r="BP355" s="102">
        <f>MATH!DB1220</f>
        <v>0</v>
      </c>
      <c r="BQ355" s="102">
        <f>MATH!DB1301</f>
        <v>0</v>
      </c>
      <c r="BR355" s="102">
        <f>MATH!DB1382</f>
        <v>0</v>
      </c>
      <c r="BS355" s="102">
        <f>MATH!DB1463</f>
        <v>0</v>
      </c>
      <c r="BT355" s="102">
        <f>MATH!DB1544</f>
        <v>0</v>
      </c>
      <c r="BU355" s="102">
        <f>MATH!DB1625</f>
        <v>0</v>
      </c>
      <c r="BV355" s="102">
        <f>MATH!DB1706</f>
        <v>0</v>
      </c>
      <c r="BW355" s="102">
        <f>MATH!DB1787</f>
        <v>0</v>
      </c>
      <c r="BY355" t="str">
        <f t="shared" si="900"/>
        <v>Similar Figures</v>
      </c>
      <c r="BZ355" s="102">
        <f>MATH!DB65</f>
        <v>0</v>
      </c>
      <c r="CA355" s="102">
        <f>MATH!DB146</f>
        <v>0</v>
      </c>
      <c r="CB355" s="102">
        <f>MATH!DB227</f>
        <v>0</v>
      </c>
      <c r="CC355" s="102">
        <f>MATH!DB308</f>
        <v>0</v>
      </c>
      <c r="CD355" s="102">
        <f>MATH!DB389</f>
        <v>0</v>
      </c>
      <c r="CE355" s="102">
        <f>MATH!DB470</f>
        <v>0</v>
      </c>
      <c r="CF355" s="102">
        <f>MATH!DB551</f>
        <v>0</v>
      </c>
      <c r="CG355" s="102">
        <f>MATH!DB632</f>
        <v>0</v>
      </c>
      <c r="CH355" s="102">
        <f>MATH!DB713</f>
        <v>0</v>
      </c>
      <c r="CI355" s="102">
        <f>MATH!DB794</f>
        <v>0</v>
      </c>
      <c r="CJ355" s="102">
        <f>MATH!DB875</f>
        <v>0</v>
      </c>
      <c r="CK355" s="102">
        <f>MATH!DB956</f>
        <v>0</v>
      </c>
      <c r="CL355" s="102">
        <f>MATH!DB1037</f>
        <v>0</v>
      </c>
      <c r="CM355" s="102">
        <f>MATH!DB1118</f>
        <v>0</v>
      </c>
      <c r="CN355" s="102">
        <f>MATH!DB1199</f>
        <v>0</v>
      </c>
      <c r="CO355" s="102">
        <f>MATH!DB1280</f>
        <v>0</v>
      </c>
      <c r="CP355" s="102">
        <f>MATH!DB1361</f>
        <v>0</v>
      </c>
      <c r="CQ355" s="102">
        <f>MATH!DB1442</f>
        <v>0</v>
      </c>
      <c r="CR355" s="102">
        <f>MATH!DB1523</f>
        <v>0</v>
      </c>
      <c r="CS355" s="102">
        <f>MATH!DB1604</f>
        <v>0</v>
      </c>
      <c r="CT355" s="102">
        <f>MATH!DB1685</f>
        <v>0</v>
      </c>
      <c r="CU355" s="102">
        <f>MATH!DB1766</f>
        <v>0</v>
      </c>
      <c r="CV355" s="102">
        <f>MATH!DB1847</f>
        <v>0</v>
      </c>
      <c r="CX355" t="str">
        <f t="shared" si="901"/>
        <v>Similar Figures</v>
      </c>
      <c r="CY355" s="102" t="str">
        <f t="shared" si="903"/>
        <v/>
      </c>
      <c r="CZ355" s="102" t="str">
        <f t="shared" si="877"/>
        <v/>
      </c>
      <c r="DA355" s="102" t="str">
        <f t="shared" si="878"/>
        <v/>
      </c>
      <c r="DB355" s="102" t="str">
        <f t="shared" si="879"/>
        <v/>
      </c>
      <c r="DC355" s="102" t="str">
        <f t="shared" si="880"/>
        <v/>
      </c>
      <c r="DD355" s="102" t="str">
        <f t="shared" si="881"/>
        <v/>
      </c>
      <c r="DE355" s="102" t="str">
        <f t="shared" si="882"/>
        <v/>
      </c>
      <c r="DF355" s="102" t="str">
        <f t="shared" si="883"/>
        <v/>
      </c>
      <c r="DG355" s="102" t="str">
        <f t="shared" si="884"/>
        <v/>
      </c>
      <c r="DH355" s="102" t="str">
        <f t="shared" si="885"/>
        <v/>
      </c>
      <c r="DI355" s="102" t="str">
        <f t="shared" si="886"/>
        <v/>
      </c>
      <c r="DJ355" s="102" t="str">
        <f t="shared" si="887"/>
        <v/>
      </c>
      <c r="DK355" s="102" t="str">
        <f t="shared" si="888"/>
        <v/>
      </c>
      <c r="DL355" s="102" t="str">
        <f t="shared" si="889"/>
        <v/>
      </c>
      <c r="DM355" s="102" t="str">
        <f t="shared" si="890"/>
        <v/>
      </c>
      <c r="DN355" s="102" t="str">
        <f t="shared" si="891"/>
        <v/>
      </c>
      <c r="DO355" s="102" t="str">
        <f t="shared" si="892"/>
        <v/>
      </c>
      <c r="DP355" s="102" t="str">
        <f t="shared" si="893"/>
        <v/>
      </c>
      <c r="DQ355" s="102" t="str">
        <f t="shared" si="894"/>
        <v/>
      </c>
      <c r="DR355" s="102" t="str">
        <f t="shared" si="895"/>
        <v/>
      </c>
      <c r="DS355" s="102" t="str">
        <f t="shared" si="896"/>
        <v/>
      </c>
      <c r="DT355" s="102" t="str">
        <f t="shared" si="897"/>
        <v/>
      </c>
      <c r="DU355" s="102" t="str">
        <f t="shared" si="898"/>
        <v/>
      </c>
    </row>
    <row r="356" spans="52:125" x14ac:dyDescent="0.45">
      <c r="AZ356" t="str">
        <f t="shared" si="899"/>
        <v>Right Triangles</v>
      </c>
      <c r="BA356" s="102">
        <f>MATH!DC5</f>
        <v>0</v>
      </c>
      <c r="BB356" s="102">
        <f>MATH!DC86</f>
        <v>0</v>
      </c>
      <c r="BC356" s="102">
        <f>MATH!DC167</f>
        <v>0</v>
      </c>
      <c r="BD356" s="102">
        <f>MATH!DC248</f>
        <v>0</v>
      </c>
      <c r="BE356" s="102">
        <f>MATH!DC329</f>
        <v>0</v>
      </c>
      <c r="BF356" s="102">
        <f>MATH!DC410</f>
        <v>0</v>
      </c>
      <c r="BG356" s="102">
        <f>MATH!DC491</f>
        <v>0</v>
      </c>
      <c r="BH356" s="102">
        <f>MATH!DC572</f>
        <v>0</v>
      </c>
      <c r="BI356" s="102">
        <f>MATH!DC653</f>
        <v>0</v>
      </c>
      <c r="BJ356" s="102">
        <f>MATH!DC734</f>
        <v>0</v>
      </c>
      <c r="BK356" s="102">
        <f>MATH!DC815</f>
        <v>0</v>
      </c>
      <c r="BL356" s="102">
        <f>MATH!DC896</f>
        <v>0</v>
      </c>
      <c r="BM356" s="102">
        <f>MATH!DC977</f>
        <v>0</v>
      </c>
      <c r="BN356" s="102">
        <f>MATH!DC1058</f>
        <v>0</v>
      </c>
      <c r="BO356" s="102">
        <f>MATH!DC1139</f>
        <v>0</v>
      </c>
      <c r="BP356" s="102">
        <f>MATH!DC1220</f>
        <v>0</v>
      </c>
      <c r="BQ356" s="102">
        <f>MATH!DC1301</f>
        <v>0</v>
      </c>
      <c r="BR356" s="102">
        <f>MATH!DC1382</f>
        <v>0</v>
      </c>
      <c r="BS356" s="102">
        <f>MATH!DC1463</f>
        <v>0</v>
      </c>
      <c r="BT356" s="102">
        <f>MATH!DC1544</f>
        <v>0</v>
      </c>
      <c r="BU356" s="102">
        <f>MATH!DC1625</f>
        <v>0</v>
      </c>
      <c r="BV356" s="102">
        <f>MATH!DC1706</f>
        <v>0</v>
      </c>
      <c r="BW356" s="102">
        <f>MATH!DC1787</f>
        <v>0</v>
      </c>
      <c r="BY356" t="str">
        <f t="shared" si="900"/>
        <v>Right Triangles</v>
      </c>
      <c r="BZ356" s="102">
        <f>MATH!DC65</f>
        <v>0</v>
      </c>
      <c r="CA356" s="102">
        <f>MATH!DC146</f>
        <v>0</v>
      </c>
      <c r="CB356" s="102">
        <f>MATH!DC227</f>
        <v>0</v>
      </c>
      <c r="CC356" s="102">
        <f>MATH!DC308</f>
        <v>0</v>
      </c>
      <c r="CD356" s="102">
        <f>MATH!DC389</f>
        <v>0</v>
      </c>
      <c r="CE356" s="102">
        <f>MATH!DC470</f>
        <v>0</v>
      </c>
      <c r="CF356" s="102">
        <f>MATH!DC551</f>
        <v>0</v>
      </c>
      <c r="CG356" s="102">
        <f>MATH!DC632</f>
        <v>0</v>
      </c>
      <c r="CH356" s="102">
        <f>MATH!DC713</f>
        <v>0</v>
      </c>
      <c r="CI356" s="102">
        <f>MATH!DC794</f>
        <v>0</v>
      </c>
      <c r="CJ356" s="102">
        <f>MATH!DC875</f>
        <v>0</v>
      </c>
      <c r="CK356" s="102">
        <f>MATH!DC956</f>
        <v>0</v>
      </c>
      <c r="CL356" s="102">
        <f>MATH!DC1037</f>
        <v>0</v>
      </c>
      <c r="CM356" s="102">
        <f>MATH!DC1118</f>
        <v>0</v>
      </c>
      <c r="CN356" s="102">
        <f>MATH!DC1199</f>
        <v>0</v>
      </c>
      <c r="CO356" s="102">
        <f>MATH!DC1280</f>
        <v>0</v>
      </c>
      <c r="CP356" s="102">
        <f>MATH!DC1361</f>
        <v>0</v>
      </c>
      <c r="CQ356" s="102">
        <f>MATH!DC1442</f>
        <v>0</v>
      </c>
      <c r="CR356" s="102">
        <f>MATH!DC1523</f>
        <v>0</v>
      </c>
      <c r="CS356" s="102">
        <f>MATH!DC1604</f>
        <v>0</v>
      </c>
      <c r="CT356" s="102">
        <f>MATH!DC1685</f>
        <v>0</v>
      </c>
      <c r="CU356" s="102">
        <f>MATH!DC1766</f>
        <v>0</v>
      </c>
      <c r="CV356" s="102">
        <f>MATH!DC1847</f>
        <v>0</v>
      </c>
      <c r="CX356" t="str">
        <f t="shared" si="901"/>
        <v>Right Triangles</v>
      </c>
      <c r="CY356" s="102" t="str">
        <f t="shared" si="903"/>
        <v/>
      </c>
      <c r="CZ356" s="102" t="str">
        <f t="shared" si="877"/>
        <v/>
      </c>
      <c r="DA356" s="102" t="str">
        <f t="shared" si="878"/>
        <v/>
      </c>
      <c r="DB356" s="102" t="str">
        <f t="shared" si="879"/>
        <v/>
      </c>
      <c r="DC356" s="102" t="str">
        <f t="shared" si="880"/>
        <v/>
      </c>
      <c r="DD356" s="102" t="str">
        <f t="shared" si="881"/>
        <v/>
      </c>
      <c r="DE356" s="102" t="str">
        <f t="shared" si="882"/>
        <v/>
      </c>
      <c r="DF356" s="102" t="str">
        <f t="shared" si="883"/>
        <v/>
      </c>
      <c r="DG356" s="102" t="str">
        <f t="shared" si="884"/>
        <v/>
      </c>
      <c r="DH356" s="102" t="str">
        <f t="shared" si="885"/>
        <v/>
      </c>
      <c r="DI356" s="102" t="str">
        <f t="shared" si="886"/>
        <v/>
      </c>
      <c r="DJ356" s="102" t="str">
        <f t="shared" si="887"/>
        <v/>
      </c>
      <c r="DK356" s="102" t="str">
        <f t="shared" si="888"/>
        <v/>
      </c>
      <c r="DL356" s="102" t="str">
        <f t="shared" si="889"/>
        <v/>
      </c>
      <c r="DM356" s="102" t="str">
        <f t="shared" si="890"/>
        <v/>
      </c>
      <c r="DN356" s="102" t="str">
        <f t="shared" si="891"/>
        <v/>
      </c>
      <c r="DO356" s="102" t="str">
        <f t="shared" si="892"/>
        <v/>
      </c>
      <c r="DP356" s="102" t="str">
        <f t="shared" si="893"/>
        <v/>
      </c>
      <c r="DQ356" s="102" t="str">
        <f t="shared" si="894"/>
        <v/>
      </c>
      <c r="DR356" s="102" t="str">
        <f t="shared" si="895"/>
        <v/>
      </c>
      <c r="DS356" s="102" t="str">
        <f t="shared" si="896"/>
        <v/>
      </c>
      <c r="DT356" s="102" t="str">
        <f t="shared" si="897"/>
        <v/>
      </c>
      <c r="DU356" s="102" t="str">
        <f t="shared" si="898"/>
        <v/>
      </c>
    </row>
    <row r="357" spans="52:125" x14ac:dyDescent="0.45">
      <c r="AZ357" t="str">
        <f t="shared" si="899"/>
        <v>Special Triangles</v>
      </c>
      <c r="BA357" s="102">
        <f>MATH!DD5</f>
        <v>0</v>
      </c>
      <c r="BB357" s="102">
        <f>MATH!DD86</f>
        <v>0</v>
      </c>
      <c r="BC357" s="102">
        <f>MATH!DD167</f>
        <v>0</v>
      </c>
      <c r="BD357" s="102">
        <f>MATH!DD248</f>
        <v>0</v>
      </c>
      <c r="BE357" s="102">
        <f>MATH!DD329</f>
        <v>0</v>
      </c>
      <c r="BF357" s="102">
        <f>MATH!DD410</f>
        <v>0</v>
      </c>
      <c r="BG357" s="102">
        <f>MATH!DD491</f>
        <v>0</v>
      </c>
      <c r="BH357" s="102">
        <f>MATH!DD572</f>
        <v>0</v>
      </c>
      <c r="BI357" s="102">
        <f>MATH!DD653</f>
        <v>0</v>
      </c>
      <c r="BJ357" s="102">
        <f>MATH!DD734</f>
        <v>0</v>
      </c>
      <c r="BK357" s="102">
        <f>MATH!DD815</f>
        <v>0</v>
      </c>
      <c r="BL357" s="102">
        <f>MATH!DD896</f>
        <v>0</v>
      </c>
      <c r="BM357" s="102">
        <f>MATH!DD977</f>
        <v>0</v>
      </c>
      <c r="BN357" s="102">
        <f>MATH!DD1058</f>
        <v>0</v>
      </c>
      <c r="BO357" s="102">
        <f>MATH!DD1139</f>
        <v>0</v>
      </c>
      <c r="BP357" s="102">
        <f>MATH!DD1220</f>
        <v>0</v>
      </c>
      <c r="BQ357" s="102">
        <f>MATH!DD1301</f>
        <v>0</v>
      </c>
      <c r="BR357" s="102">
        <f>MATH!DD1382</f>
        <v>0</v>
      </c>
      <c r="BS357" s="102">
        <f>MATH!DD1463</f>
        <v>0</v>
      </c>
      <c r="BT357" s="102">
        <f>MATH!DD1544</f>
        <v>0</v>
      </c>
      <c r="BU357" s="102">
        <f>MATH!DD1625</f>
        <v>0</v>
      </c>
      <c r="BV357" s="102">
        <f>MATH!DD1706</f>
        <v>0</v>
      </c>
      <c r="BW357" s="102">
        <f>MATH!DD1787</f>
        <v>0</v>
      </c>
      <c r="BY357" t="str">
        <f t="shared" si="900"/>
        <v>Special Triangles</v>
      </c>
      <c r="BZ357" s="102">
        <f>MATH!DD65</f>
        <v>0</v>
      </c>
      <c r="CA357" s="102">
        <f>MATH!DD146</f>
        <v>0</v>
      </c>
      <c r="CB357" s="102">
        <f>MATH!DD227</f>
        <v>0</v>
      </c>
      <c r="CC357" s="102">
        <f>MATH!DD308</f>
        <v>0</v>
      </c>
      <c r="CD357" s="102">
        <f>MATH!DD389</f>
        <v>0</v>
      </c>
      <c r="CE357" s="102">
        <f>MATH!DD470</f>
        <v>0</v>
      </c>
      <c r="CF357" s="102">
        <f>MATH!DD551</f>
        <v>0</v>
      </c>
      <c r="CG357" s="102">
        <f>MATH!DD632</f>
        <v>0</v>
      </c>
      <c r="CH357" s="102">
        <f>MATH!DD713</f>
        <v>0</v>
      </c>
      <c r="CI357" s="102">
        <f>MATH!DD794</f>
        <v>0</v>
      </c>
      <c r="CJ357" s="102">
        <f>MATH!DD875</f>
        <v>0</v>
      </c>
      <c r="CK357" s="102">
        <f>MATH!DD956</f>
        <v>0</v>
      </c>
      <c r="CL357" s="102">
        <f>MATH!DD1037</f>
        <v>0</v>
      </c>
      <c r="CM357" s="102">
        <f>MATH!DD1118</f>
        <v>0</v>
      </c>
      <c r="CN357" s="102">
        <f>MATH!DD1199</f>
        <v>0</v>
      </c>
      <c r="CO357" s="102">
        <f>MATH!DD1280</f>
        <v>0</v>
      </c>
      <c r="CP357" s="102">
        <f>MATH!DD1361</f>
        <v>0</v>
      </c>
      <c r="CQ357" s="102">
        <f>MATH!DD1442</f>
        <v>0</v>
      </c>
      <c r="CR357" s="102">
        <f>MATH!DD1523</f>
        <v>0</v>
      </c>
      <c r="CS357" s="102">
        <f>MATH!DD1604</f>
        <v>0</v>
      </c>
      <c r="CT357" s="102">
        <f>MATH!DD1685</f>
        <v>0</v>
      </c>
      <c r="CU357" s="102">
        <f>MATH!DD1766</f>
        <v>0</v>
      </c>
      <c r="CV357" s="102">
        <f>MATH!DD1847</f>
        <v>0</v>
      </c>
      <c r="CX357" t="str">
        <f t="shared" si="901"/>
        <v>Special Triangles</v>
      </c>
      <c r="CY357" s="102" t="str">
        <f t="shared" si="903"/>
        <v/>
      </c>
      <c r="CZ357" s="102" t="str">
        <f t="shared" si="877"/>
        <v/>
      </c>
      <c r="DA357" s="102" t="str">
        <f t="shared" si="878"/>
        <v/>
      </c>
      <c r="DB357" s="102" t="str">
        <f t="shared" si="879"/>
        <v/>
      </c>
      <c r="DC357" s="102" t="str">
        <f t="shared" si="880"/>
        <v/>
      </c>
      <c r="DD357" s="102" t="str">
        <f t="shared" si="881"/>
        <v/>
      </c>
      <c r="DE357" s="102" t="str">
        <f t="shared" si="882"/>
        <v/>
      </c>
      <c r="DF357" s="102" t="str">
        <f t="shared" si="883"/>
        <v/>
      </c>
      <c r="DG357" s="102" t="str">
        <f t="shared" si="884"/>
        <v/>
      </c>
      <c r="DH357" s="102" t="str">
        <f t="shared" si="885"/>
        <v/>
      </c>
      <c r="DI357" s="102" t="str">
        <f t="shared" si="886"/>
        <v/>
      </c>
      <c r="DJ357" s="102" t="str">
        <f t="shared" si="887"/>
        <v/>
      </c>
      <c r="DK357" s="102" t="str">
        <f t="shared" si="888"/>
        <v/>
      </c>
      <c r="DL357" s="102" t="str">
        <f t="shared" si="889"/>
        <v/>
      </c>
      <c r="DM357" s="102" t="str">
        <f t="shared" si="890"/>
        <v/>
      </c>
      <c r="DN357" s="102" t="str">
        <f t="shared" si="891"/>
        <v/>
      </c>
      <c r="DO357" s="102" t="str">
        <f t="shared" si="892"/>
        <v/>
      </c>
      <c r="DP357" s="102" t="str">
        <f t="shared" si="893"/>
        <v/>
      </c>
      <c r="DQ357" s="102" t="str">
        <f t="shared" si="894"/>
        <v/>
      </c>
      <c r="DR357" s="102" t="str">
        <f t="shared" si="895"/>
        <v/>
      </c>
      <c r="DS357" s="102" t="str">
        <f t="shared" si="896"/>
        <v/>
      </c>
      <c r="DT357" s="102" t="str">
        <f t="shared" si="897"/>
        <v/>
      </c>
      <c r="DU357" s="102" t="str">
        <f t="shared" si="898"/>
        <v/>
      </c>
    </row>
    <row r="358" spans="52:125" x14ac:dyDescent="0.45">
      <c r="AZ358" t="str">
        <f t="shared" si="899"/>
        <v>NUMBER THEORY</v>
      </c>
      <c r="BA358" s="102">
        <f>MATH!DE5</f>
        <v>0</v>
      </c>
      <c r="BB358" s="102">
        <f>MATH!DE86</f>
        <v>0</v>
      </c>
      <c r="BC358" s="102">
        <f>MATH!DE167</f>
        <v>0</v>
      </c>
      <c r="BD358" s="102">
        <f>MATH!DE248</f>
        <v>0</v>
      </c>
      <c r="BE358" s="102">
        <f>MATH!DE329</f>
        <v>0</v>
      </c>
      <c r="BF358" s="102">
        <f>MATH!DE410</f>
        <v>0</v>
      </c>
      <c r="BG358" s="102">
        <f>MATH!DE491</f>
        <v>0</v>
      </c>
      <c r="BH358" s="102">
        <f>MATH!DE572</f>
        <v>0</v>
      </c>
      <c r="BI358" s="102">
        <f>MATH!DE653</f>
        <v>0</v>
      </c>
      <c r="BJ358" s="102">
        <f>MATH!DE734</f>
        <v>0</v>
      </c>
      <c r="BK358" s="102">
        <f>MATH!DE815</f>
        <v>0</v>
      </c>
      <c r="BL358" s="102">
        <f>MATH!DE896</f>
        <v>0</v>
      </c>
      <c r="BM358" s="102">
        <f>MATH!DE977</f>
        <v>0</v>
      </c>
      <c r="BN358" s="102">
        <f>MATH!DE1058</f>
        <v>0</v>
      </c>
      <c r="BO358" s="102">
        <f>MATH!DE1139</f>
        <v>0</v>
      </c>
      <c r="BP358" s="102">
        <f>MATH!DE1220</f>
        <v>0</v>
      </c>
      <c r="BQ358" s="102">
        <f>MATH!DE1301</f>
        <v>0</v>
      </c>
      <c r="BR358" s="102">
        <f>MATH!DE1382</f>
        <v>0</v>
      </c>
      <c r="BS358" s="102">
        <f>MATH!DE1463</f>
        <v>0</v>
      </c>
      <c r="BT358" s="102">
        <f>MATH!DE1544</f>
        <v>0</v>
      </c>
      <c r="BU358" s="102">
        <f>MATH!DE1625</f>
        <v>0</v>
      </c>
      <c r="BV358" s="102">
        <f>MATH!DE1706</f>
        <v>0</v>
      </c>
      <c r="BW358" s="102">
        <f>MATH!DE1787</f>
        <v>0</v>
      </c>
      <c r="BY358" t="str">
        <f t="shared" si="900"/>
        <v>NUMBER THEORY</v>
      </c>
      <c r="BZ358" s="102">
        <f>MATH!DE65</f>
        <v>0</v>
      </c>
      <c r="CA358" s="102">
        <f>MATH!DE146</f>
        <v>0</v>
      </c>
      <c r="CB358" s="102">
        <f>MATH!DE227</f>
        <v>0</v>
      </c>
      <c r="CC358" s="102">
        <f>MATH!DE308</f>
        <v>0</v>
      </c>
      <c r="CD358" s="102">
        <f>MATH!DE389</f>
        <v>0</v>
      </c>
      <c r="CE358" s="102">
        <f>MATH!DE470</f>
        <v>0</v>
      </c>
      <c r="CF358" s="102">
        <f>MATH!DE551</f>
        <v>0</v>
      </c>
      <c r="CG358" s="102">
        <f>MATH!DE632</f>
        <v>0</v>
      </c>
      <c r="CH358" s="102">
        <f>MATH!DE713</f>
        <v>0</v>
      </c>
      <c r="CI358" s="102">
        <f>MATH!DE794</f>
        <v>0</v>
      </c>
      <c r="CJ358" s="102">
        <f>MATH!DE875</f>
        <v>0</v>
      </c>
      <c r="CK358" s="102">
        <f>MATH!DE956</f>
        <v>0</v>
      </c>
      <c r="CL358" s="102">
        <f>MATH!DE1037</f>
        <v>0</v>
      </c>
      <c r="CM358" s="102">
        <f>MATH!DE1118</f>
        <v>0</v>
      </c>
      <c r="CN358" s="102">
        <f>MATH!DE1199</f>
        <v>0</v>
      </c>
      <c r="CO358" s="102">
        <f>MATH!DE1280</f>
        <v>0</v>
      </c>
      <c r="CP358" s="102">
        <f>MATH!DE1361</f>
        <v>0</v>
      </c>
      <c r="CQ358" s="102">
        <f>MATH!DE1442</f>
        <v>0</v>
      </c>
      <c r="CR358" s="102">
        <f>MATH!DE1523</f>
        <v>0</v>
      </c>
      <c r="CS358" s="102">
        <f>MATH!DE1604</f>
        <v>0</v>
      </c>
      <c r="CT358" s="102">
        <f>MATH!DE1685</f>
        <v>0</v>
      </c>
      <c r="CU358" s="102">
        <f>MATH!DE1766</f>
        <v>0</v>
      </c>
      <c r="CV358" s="102">
        <f>MATH!DE1847</f>
        <v>0</v>
      </c>
      <c r="CX358" t="str">
        <f t="shared" si="901"/>
        <v>NUMBER THEORY</v>
      </c>
      <c r="CY358" s="102" t="str">
        <f t="shared" si="903"/>
        <v/>
      </c>
      <c r="CZ358" s="102" t="str">
        <f t="shared" si="877"/>
        <v/>
      </c>
      <c r="DA358" s="102" t="str">
        <f t="shared" si="878"/>
        <v/>
      </c>
      <c r="DB358" s="102" t="str">
        <f t="shared" si="879"/>
        <v/>
      </c>
      <c r="DC358" s="102" t="str">
        <f t="shared" si="880"/>
        <v/>
      </c>
      <c r="DD358" s="102" t="str">
        <f t="shared" si="881"/>
        <v/>
      </c>
      <c r="DE358" s="102" t="str">
        <f t="shared" si="882"/>
        <v/>
      </c>
      <c r="DF358" s="102" t="str">
        <f t="shared" si="883"/>
        <v/>
      </c>
      <c r="DG358" s="102" t="str">
        <f t="shared" si="884"/>
        <v/>
      </c>
      <c r="DH358" s="102" t="str">
        <f t="shared" si="885"/>
        <v/>
      </c>
      <c r="DI358" s="102" t="str">
        <f t="shared" si="886"/>
        <v/>
      </c>
      <c r="DJ358" s="102" t="str">
        <f t="shared" si="887"/>
        <v/>
      </c>
      <c r="DK358" s="102" t="str">
        <f t="shared" si="888"/>
        <v/>
      </c>
      <c r="DL358" s="102" t="str">
        <f t="shared" si="889"/>
        <v/>
      </c>
      <c r="DM358" s="102" t="str">
        <f t="shared" si="890"/>
        <v/>
      </c>
      <c r="DN358" s="102" t="str">
        <f t="shared" si="891"/>
        <v/>
      </c>
      <c r="DO358" s="102" t="str">
        <f t="shared" si="892"/>
        <v/>
      </c>
      <c r="DP358" s="102" t="str">
        <f t="shared" si="893"/>
        <v/>
      </c>
      <c r="DQ358" s="102" t="str">
        <f t="shared" si="894"/>
        <v/>
      </c>
      <c r="DR358" s="102" t="str">
        <f t="shared" si="895"/>
        <v/>
      </c>
      <c r="DS358" s="102" t="str">
        <f t="shared" si="896"/>
        <v/>
      </c>
      <c r="DT358" s="102" t="str">
        <f t="shared" si="897"/>
        <v/>
      </c>
      <c r="DU358" s="102" t="str">
        <f t="shared" si="898"/>
        <v/>
      </c>
    </row>
    <row r="359" spans="52:125" x14ac:dyDescent="0.45">
      <c r="AZ359" t="str">
        <f t="shared" si="899"/>
        <v>Statistics</v>
      </c>
      <c r="BA359" s="102">
        <f>MATH!DF5</f>
        <v>0</v>
      </c>
      <c r="BB359" s="102">
        <f>MATH!DF86</f>
        <v>0</v>
      </c>
      <c r="BC359" s="102">
        <f>MATH!DF167</f>
        <v>0</v>
      </c>
      <c r="BD359" s="102">
        <f>MATH!DF248</f>
        <v>0</v>
      </c>
      <c r="BE359" s="102">
        <f>MATH!DF329</f>
        <v>0</v>
      </c>
      <c r="BF359" s="102">
        <f>MATH!DF410</f>
        <v>0</v>
      </c>
      <c r="BG359" s="102">
        <f>MATH!DF491</f>
        <v>0</v>
      </c>
      <c r="BH359" s="102">
        <f>MATH!DF572</f>
        <v>0</v>
      </c>
      <c r="BI359" s="102">
        <f>MATH!DF653</f>
        <v>0</v>
      </c>
      <c r="BJ359" s="102">
        <f>MATH!DF734</f>
        <v>0</v>
      </c>
      <c r="BK359" s="102">
        <f>MATH!DF815</f>
        <v>0</v>
      </c>
      <c r="BL359" s="102">
        <f>MATH!DF896</f>
        <v>0</v>
      </c>
      <c r="BM359" s="102">
        <f>MATH!DF977</f>
        <v>0</v>
      </c>
      <c r="BN359" s="102">
        <f>MATH!DF1058</f>
        <v>0</v>
      </c>
      <c r="BO359" s="102">
        <f>MATH!DF1139</f>
        <v>0</v>
      </c>
      <c r="BP359" s="102">
        <f>MATH!DF1220</f>
        <v>0</v>
      </c>
      <c r="BQ359" s="102">
        <f>MATH!DF1301</f>
        <v>0</v>
      </c>
      <c r="BR359" s="102">
        <f>MATH!DF1382</f>
        <v>0</v>
      </c>
      <c r="BS359" s="102">
        <f>MATH!DF1463</f>
        <v>0</v>
      </c>
      <c r="BT359" s="102">
        <f>MATH!DF1544</f>
        <v>0</v>
      </c>
      <c r="BU359" s="102">
        <f>MATH!DF1625</f>
        <v>0</v>
      </c>
      <c r="BV359" s="102">
        <f>MATH!DF1706</f>
        <v>0</v>
      </c>
      <c r="BW359" s="102">
        <f>MATH!DF1787</f>
        <v>0</v>
      </c>
      <c r="BY359" t="str">
        <f t="shared" si="900"/>
        <v>Statistics</v>
      </c>
      <c r="BZ359" s="102">
        <f>MATH!DF65</f>
        <v>0</v>
      </c>
      <c r="CA359" s="102">
        <f>MATH!DF146</f>
        <v>0</v>
      </c>
      <c r="CB359" s="102">
        <f>MATH!DF227</f>
        <v>0</v>
      </c>
      <c r="CC359" s="102">
        <f>MATH!DF308</f>
        <v>0</v>
      </c>
      <c r="CD359" s="102">
        <f>MATH!DF389</f>
        <v>0</v>
      </c>
      <c r="CE359" s="102">
        <f>MATH!DF470</f>
        <v>0</v>
      </c>
      <c r="CF359" s="102">
        <f>MATH!DF551</f>
        <v>0</v>
      </c>
      <c r="CG359" s="102">
        <f>MATH!DF632</f>
        <v>0</v>
      </c>
      <c r="CH359" s="102">
        <f>MATH!DF713</f>
        <v>0</v>
      </c>
      <c r="CI359" s="102">
        <f>MATH!DF794</f>
        <v>0</v>
      </c>
      <c r="CJ359" s="102">
        <f>MATH!DF875</f>
        <v>0</v>
      </c>
      <c r="CK359" s="102">
        <f>MATH!DF956</f>
        <v>0</v>
      </c>
      <c r="CL359" s="102">
        <f>MATH!DF1037</f>
        <v>0</v>
      </c>
      <c r="CM359" s="102">
        <f>MATH!DF1118</f>
        <v>0</v>
      </c>
      <c r="CN359" s="102">
        <f>MATH!DF1199</f>
        <v>0</v>
      </c>
      <c r="CO359" s="102">
        <f>MATH!DF1280</f>
        <v>0</v>
      </c>
      <c r="CP359" s="102">
        <f>MATH!DF1361</f>
        <v>0</v>
      </c>
      <c r="CQ359" s="102">
        <f>MATH!DF1442</f>
        <v>0</v>
      </c>
      <c r="CR359" s="102">
        <f>MATH!DF1523</f>
        <v>0</v>
      </c>
      <c r="CS359" s="102">
        <f>MATH!DF1604</f>
        <v>0</v>
      </c>
      <c r="CT359" s="102">
        <f>MATH!DF1685</f>
        <v>0</v>
      </c>
      <c r="CU359" s="102">
        <f>MATH!DF1766</f>
        <v>0</v>
      </c>
      <c r="CV359" s="102">
        <f>MATH!DF1847</f>
        <v>0</v>
      </c>
      <c r="CX359" t="str">
        <f t="shared" si="901"/>
        <v>Statistics</v>
      </c>
      <c r="CY359" s="102" t="str">
        <f t="shared" si="903"/>
        <v/>
      </c>
      <c r="CZ359" s="102" t="str">
        <f t="shared" si="877"/>
        <v/>
      </c>
      <c r="DA359" s="102" t="str">
        <f t="shared" si="878"/>
        <v/>
      </c>
      <c r="DB359" s="102" t="str">
        <f t="shared" si="879"/>
        <v/>
      </c>
      <c r="DC359" s="102" t="str">
        <f t="shared" si="880"/>
        <v/>
      </c>
      <c r="DD359" s="102" t="str">
        <f t="shared" si="881"/>
        <v/>
      </c>
      <c r="DE359" s="102" t="str">
        <f t="shared" si="882"/>
        <v/>
      </c>
      <c r="DF359" s="102" t="str">
        <f t="shared" si="883"/>
        <v/>
      </c>
      <c r="DG359" s="102" t="str">
        <f t="shared" si="884"/>
        <v/>
      </c>
      <c r="DH359" s="102" t="str">
        <f t="shared" si="885"/>
        <v/>
      </c>
      <c r="DI359" s="102" t="str">
        <f t="shared" si="886"/>
        <v/>
      </c>
      <c r="DJ359" s="102" t="str">
        <f t="shared" si="887"/>
        <v/>
      </c>
      <c r="DK359" s="102" t="str">
        <f t="shared" si="888"/>
        <v/>
      </c>
      <c r="DL359" s="102" t="str">
        <f t="shared" si="889"/>
        <v/>
      </c>
      <c r="DM359" s="102" t="str">
        <f t="shared" si="890"/>
        <v/>
      </c>
      <c r="DN359" s="102" t="str">
        <f t="shared" si="891"/>
        <v/>
      </c>
      <c r="DO359" s="102" t="str">
        <f t="shared" si="892"/>
        <v/>
      </c>
      <c r="DP359" s="102" t="str">
        <f t="shared" si="893"/>
        <v/>
      </c>
      <c r="DQ359" s="102" t="str">
        <f t="shared" si="894"/>
        <v/>
      </c>
      <c r="DR359" s="102" t="str">
        <f t="shared" si="895"/>
        <v/>
      </c>
      <c r="DS359" s="102" t="str">
        <f t="shared" si="896"/>
        <v/>
      </c>
      <c r="DT359" s="102" t="str">
        <f t="shared" si="897"/>
        <v/>
      </c>
      <c r="DU359" s="102" t="str">
        <f t="shared" si="898"/>
        <v/>
      </c>
    </row>
    <row r="360" spans="52:125" x14ac:dyDescent="0.45">
      <c r="AZ360" t="str">
        <f t="shared" si="899"/>
        <v>Mean / Med / Mode / Range</v>
      </c>
      <c r="BA360" s="102">
        <f>MATH!DG5</f>
        <v>0</v>
      </c>
      <c r="BB360" s="102">
        <f>MATH!DG86</f>
        <v>0</v>
      </c>
      <c r="BC360" s="102">
        <f>MATH!DG167</f>
        <v>0</v>
      </c>
      <c r="BD360" s="102">
        <f>MATH!DG248</f>
        <v>0</v>
      </c>
      <c r="BE360" s="102">
        <f>MATH!DG329</f>
        <v>0</v>
      </c>
      <c r="BF360" s="102">
        <f>MATH!DG410</f>
        <v>0</v>
      </c>
      <c r="BG360" s="102">
        <f>MATH!DG491</f>
        <v>0</v>
      </c>
      <c r="BH360" s="102">
        <f>MATH!DG572</f>
        <v>0</v>
      </c>
      <c r="BI360" s="102">
        <f>MATH!DG653</f>
        <v>0</v>
      </c>
      <c r="BJ360" s="102">
        <f>MATH!DG734</f>
        <v>0</v>
      </c>
      <c r="BK360" s="102">
        <f>MATH!DG815</f>
        <v>0</v>
      </c>
      <c r="BL360" s="102">
        <f>MATH!DG896</f>
        <v>0</v>
      </c>
      <c r="BM360" s="102">
        <f>MATH!DG977</f>
        <v>0</v>
      </c>
      <c r="BN360" s="102">
        <f>MATH!DG1058</f>
        <v>0</v>
      </c>
      <c r="BO360" s="102">
        <f>MATH!DG1139</f>
        <v>0</v>
      </c>
      <c r="BP360" s="102">
        <f>MATH!DG1220</f>
        <v>0</v>
      </c>
      <c r="BQ360" s="102">
        <f>MATH!DG1301</f>
        <v>0</v>
      </c>
      <c r="BR360" s="102">
        <f>MATH!DG1382</f>
        <v>0</v>
      </c>
      <c r="BS360" s="102">
        <f>MATH!DG1463</f>
        <v>0</v>
      </c>
      <c r="BT360" s="102">
        <f>MATH!DG1544</f>
        <v>0</v>
      </c>
      <c r="BU360" s="102">
        <f>MATH!DG1625</f>
        <v>0</v>
      </c>
      <c r="BV360" s="102">
        <f>MATH!DG1706</f>
        <v>0</v>
      </c>
      <c r="BW360" s="102">
        <f>MATH!DG1787</f>
        <v>0</v>
      </c>
      <c r="BY360" t="str">
        <f t="shared" si="900"/>
        <v>Mean / Med / Mode / Range</v>
      </c>
      <c r="BZ360" s="102">
        <f>MATH!DG65</f>
        <v>0</v>
      </c>
      <c r="CA360" s="102">
        <f>MATH!DG146</f>
        <v>0</v>
      </c>
      <c r="CB360" s="102">
        <f>MATH!DG227</f>
        <v>0</v>
      </c>
      <c r="CC360" s="102">
        <f>MATH!DG308</f>
        <v>0</v>
      </c>
      <c r="CD360" s="102">
        <f>MATH!DG389</f>
        <v>0</v>
      </c>
      <c r="CE360" s="102">
        <f>MATH!DG470</f>
        <v>0</v>
      </c>
      <c r="CF360" s="102">
        <f>MATH!DG551</f>
        <v>0</v>
      </c>
      <c r="CG360" s="102">
        <f>MATH!DG632</f>
        <v>0</v>
      </c>
      <c r="CH360" s="102">
        <f>MATH!DG713</f>
        <v>0</v>
      </c>
      <c r="CI360" s="102">
        <f>MATH!DG794</f>
        <v>0</v>
      </c>
      <c r="CJ360" s="102">
        <f>MATH!DG875</f>
        <v>0</v>
      </c>
      <c r="CK360" s="102">
        <f>MATH!DG956</f>
        <v>0</v>
      </c>
      <c r="CL360" s="102">
        <f>MATH!DG1037</f>
        <v>0</v>
      </c>
      <c r="CM360" s="102">
        <f>MATH!DG1118</f>
        <v>0</v>
      </c>
      <c r="CN360" s="102">
        <f>MATH!DG1199</f>
        <v>0</v>
      </c>
      <c r="CO360" s="102">
        <f>MATH!DG1280</f>
        <v>0</v>
      </c>
      <c r="CP360" s="102">
        <f>MATH!DG1361</f>
        <v>0</v>
      </c>
      <c r="CQ360" s="102">
        <f>MATH!DG1442</f>
        <v>0</v>
      </c>
      <c r="CR360" s="102">
        <f>MATH!DG1523</f>
        <v>0</v>
      </c>
      <c r="CS360" s="102">
        <f>MATH!DG1604</f>
        <v>0</v>
      </c>
      <c r="CT360" s="102">
        <f>MATH!DG1685</f>
        <v>0</v>
      </c>
      <c r="CU360" s="102">
        <f>MATH!DG1766</f>
        <v>0</v>
      </c>
      <c r="CV360" s="102">
        <f>MATH!DG1847</f>
        <v>0</v>
      </c>
      <c r="CX360" t="str">
        <f t="shared" si="901"/>
        <v>Mean / Med / Mode / Range</v>
      </c>
      <c r="CY360" s="102" t="str">
        <f t="shared" si="903"/>
        <v/>
      </c>
      <c r="CZ360" s="102" t="str">
        <f t="shared" si="877"/>
        <v/>
      </c>
      <c r="DA360" s="102" t="str">
        <f t="shared" si="878"/>
        <v/>
      </c>
      <c r="DB360" s="102" t="str">
        <f t="shared" si="879"/>
        <v/>
      </c>
      <c r="DC360" s="102" t="str">
        <f t="shared" si="880"/>
        <v/>
      </c>
      <c r="DD360" s="102" t="str">
        <f t="shared" si="881"/>
        <v/>
      </c>
      <c r="DE360" s="102" t="str">
        <f t="shared" si="882"/>
        <v/>
      </c>
      <c r="DF360" s="102" t="str">
        <f t="shared" si="883"/>
        <v/>
      </c>
      <c r="DG360" s="102" t="str">
        <f t="shared" si="884"/>
        <v/>
      </c>
      <c r="DH360" s="102" t="str">
        <f t="shared" si="885"/>
        <v/>
      </c>
      <c r="DI360" s="102" t="str">
        <f t="shared" si="886"/>
        <v/>
      </c>
      <c r="DJ360" s="102" t="str">
        <f t="shared" si="887"/>
        <v/>
      </c>
      <c r="DK360" s="102" t="str">
        <f t="shared" si="888"/>
        <v/>
      </c>
      <c r="DL360" s="102" t="str">
        <f t="shared" si="889"/>
        <v/>
      </c>
      <c r="DM360" s="102" t="str">
        <f t="shared" si="890"/>
        <v/>
      </c>
      <c r="DN360" s="102" t="str">
        <f t="shared" si="891"/>
        <v/>
      </c>
      <c r="DO360" s="102" t="str">
        <f t="shared" si="892"/>
        <v/>
      </c>
      <c r="DP360" s="102" t="str">
        <f t="shared" si="893"/>
        <v/>
      </c>
      <c r="DQ360" s="102" t="str">
        <f t="shared" si="894"/>
        <v/>
      </c>
      <c r="DR360" s="102" t="str">
        <f t="shared" si="895"/>
        <v/>
      </c>
      <c r="DS360" s="102" t="str">
        <f t="shared" si="896"/>
        <v/>
      </c>
      <c r="DT360" s="102" t="str">
        <f t="shared" si="897"/>
        <v/>
      </c>
      <c r="DU360" s="102" t="str">
        <f t="shared" si="898"/>
        <v/>
      </c>
    </row>
    <row r="361" spans="52:125" x14ac:dyDescent="0.45">
      <c r="AZ361" t="str">
        <f t="shared" si="899"/>
        <v>Probability</v>
      </c>
      <c r="BA361" s="102">
        <f>MATH!DH5</f>
        <v>0</v>
      </c>
      <c r="BB361" s="102">
        <f>MATH!DH86</f>
        <v>0</v>
      </c>
      <c r="BC361" s="102">
        <f>MATH!DH167</f>
        <v>0</v>
      </c>
      <c r="BD361" s="102">
        <f>MATH!DH248</f>
        <v>0</v>
      </c>
      <c r="BE361" s="102">
        <f>MATH!DH329</f>
        <v>0</v>
      </c>
      <c r="BF361" s="102">
        <f>MATH!DH410</f>
        <v>0</v>
      </c>
      <c r="BG361" s="102">
        <f>MATH!DH491</f>
        <v>0</v>
      </c>
      <c r="BH361" s="102">
        <f>MATH!DH572</f>
        <v>0</v>
      </c>
      <c r="BI361" s="102">
        <f>MATH!DH653</f>
        <v>0</v>
      </c>
      <c r="BJ361" s="102">
        <f>MATH!DH734</f>
        <v>0</v>
      </c>
      <c r="BK361" s="102">
        <f>MATH!DH815</f>
        <v>0</v>
      </c>
      <c r="BL361" s="102">
        <f>MATH!DH896</f>
        <v>0</v>
      </c>
      <c r="BM361" s="102">
        <f>MATH!DH977</f>
        <v>0</v>
      </c>
      <c r="BN361" s="102">
        <f>MATH!DH1058</f>
        <v>0</v>
      </c>
      <c r="BO361" s="102">
        <f>MATH!DH1139</f>
        <v>0</v>
      </c>
      <c r="BP361" s="102">
        <f>MATH!DH1220</f>
        <v>0</v>
      </c>
      <c r="BQ361" s="102">
        <f>MATH!DH1301</f>
        <v>0</v>
      </c>
      <c r="BR361" s="102">
        <f>MATH!DH1382</f>
        <v>0</v>
      </c>
      <c r="BS361" s="102">
        <f>MATH!DH1463</f>
        <v>0</v>
      </c>
      <c r="BT361" s="102">
        <f>MATH!DH1544</f>
        <v>0</v>
      </c>
      <c r="BU361" s="102">
        <f>MATH!DH1625</f>
        <v>0</v>
      </c>
      <c r="BV361" s="102">
        <f>MATH!DH1706</f>
        <v>0</v>
      </c>
      <c r="BW361" s="102">
        <f>MATH!DH1787</f>
        <v>0</v>
      </c>
      <c r="BY361" t="str">
        <f t="shared" si="900"/>
        <v>Probability</v>
      </c>
      <c r="BZ361" s="102">
        <f>MATH!DH65</f>
        <v>0</v>
      </c>
      <c r="CA361" s="102">
        <f>MATH!DH146</f>
        <v>0</v>
      </c>
      <c r="CB361" s="102">
        <f>MATH!DH227</f>
        <v>0</v>
      </c>
      <c r="CC361" s="102">
        <f>MATH!DH308</f>
        <v>0</v>
      </c>
      <c r="CD361" s="102">
        <f>MATH!DH389</f>
        <v>0</v>
      </c>
      <c r="CE361" s="102">
        <f>MATH!DH470</f>
        <v>0</v>
      </c>
      <c r="CF361" s="102">
        <f>MATH!DH551</f>
        <v>0</v>
      </c>
      <c r="CG361" s="102">
        <f>MATH!DH632</f>
        <v>0</v>
      </c>
      <c r="CH361" s="102">
        <f>MATH!DH713</f>
        <v>0</v>
      </c>
      <c r="CI361" s="102">
        <f>MATH!DH794</f>
        <v>0</v>
      </c>
      <c r="CJ361" s="102">
        <f>MATH!DH875</f>
        <v>0</v>
      </c>
      <c r="CK361" s="102">
        <f>MATH!DH956</f>
        <v>0</v>
      </c>
      <c r="CL361" s="102">
        <f>MATH!DH1037</f>
        <v>0</v>
      </c>
      <c r="CM361" s="102">
        <f>MATH!DH1118</f>
        <v>0</v>
      </c>
      <c r="CN361" s="102">
        <f>MATH!DH1199</f>
        <v>0</v>
      </c>
      <c r="CO361" s="102">
        <f>MATH!DH1280</f>
        <v>0</v>
      </c>
      <c r="CP361" s="102">
        <f>MATH!DH1361</f>
        <v>0</v>
      </c>
      <c r="CQ361" s="102">
        <f>MATH!DH1442</f>
        <v>0</v>
      </c>
      <c r="CR361" s="102">
        <f>MATH!DH1523</f>
        <v>0</v>
      </c>
      <c r="CS361" s="102">
        <f>MATH!DH1604</f>
        <v>0</v>
      </c>
      <c r="CT361" s="102">
        <f>MATH!DH1685</f>
        <v>0</v>
      </c>
      <c r="CU361" s="102">
        <f>MATH!DH1766</f>
        <v>0</v>
      </c>
      <c r="CV361" s="102">
        <f>MATH!DH1847</f>
        <v>0</v>
      </c>
      <c r="CX361" t="str">
        <f t="shared" si="901"/>
        <v>Probability</v>
      </c>
      <c r="CY361" s="102" t="str">
        <f t="shared" si="903"/>
        <v/>
      </c>
      <c r="CZ361" s="102" t="str">
        <f t="shared" si="877"/>
        <v/>
      </c>
      <c r="DA361" s="102" t="str">
        <f t="shared" si="878"/>
        <v/>
      </c>
      <c r="DB361" s="102" t="str">
        <f t="shared" si="879"/>
        <v/>
      </c>
      <c r="DC361" s="102" t="str">
        <f t="shared" si="880"/>
        <v/>
      </c>
      <c r="DD361" s="102" t="str">
        <f t="shared" si="881"/>
        <v/>
      </c>
      <c r="DE361" s="102" t="str">
        <f t="shared" si="882"/>
        <v/>
      </c>
      <c r="DF361" s="102" t="str">
        <f t="shared" si="883"/>
        <v/>
      </c>
      <c r="DG361" s="102" t="str">
        <f t="shared" si="884"/>
        <v/>
      </c>
      <c r="DH361" s="102" t="str">
        <f t="shared" si="885"/>
        <v/>
      </c>
      <c r="DI361" s="102" t="str">
        <f t="shared" si="886"/>
        <v/>
      </c>
      <c r="DJ361" s="102" t="str">
        <f t="shared" si="887"/>
        <v/>
      </c>
      <c r="DK361" s="102" t="str">
        <f t="shared" si="888"/>
        <v/>
      </c>
      <c r="DL361" s="102" t="str">
        <f t="shared" si="889"/>
        <v/>
      </c>
      <c r="DM361" s="102" t="str">
        <f t="shared" si="890"/>
        <v/>
      </c>
      <c r="DN361" s="102" t="str">
        <f t="shared" si="891"/>
        <v/>
      </c>
      <c r="DO361" s="102" t="str">
        <f t="shared" si="892"/>
        <v/>
      </c>
      <c r="DP361" s="102" t="str">
        <f t="shared" si="893"/>
        <v/>
      </c>
      <c r="DQ361" s="102" t="str">
        <f t="shared" si="894"/>
        <v/>
      </c>
      <c r="DR361" s="102" t="str">
        <f t="shared" si="895"/>
        <v/>
      </c>
      <c r="DS361" s="102" t="str">
        <f t="shared" si="896"/>
        <v/>
      </c>
      <c r="DT361" s="102" t="str">
        <f t="shared" si="897"/>
        <v/>
      </c>
      <c r="DU361" s="102" t="str">
        <f t="shared" si="898"/>
        <v/>
      </c>
    </row>
    <row r="362" spans="52:125" x14ac:dyDescent="0.45">
      <c r="AZ362" t="str">
        <f t="shared" si="899"/>
        <v>Permutations</v>
      </c>
      <c r="BA362" s="102">
        <f>MATH!DI5</f>
        <v>0</v>
      </c>
      <c r="BB362" s="102">
        <f>MATH!DI86</f>
        <v>0</v>
      </c>
      <c r="BC362" s="102">
        <f>MATH!DI167</f>
        <v>0</v>
      </c>
      <c r="BD362" s="102">
        <f>MATH!DI248</f>
        <v>0</v>
      </c>
      <c r="BE362" s="102">
        <f>MATH!DI329</f>
        <v>0</v>
      </c>
      <c r="BF362" s="102">
        <f>MATH!DI410</f>
        <v>0</v>
      </c>
      <c r="BG362" s="102">
        <f>MATH!DI491</f>
        <v>0</v>
      </c>
      <c r="BH362" s="102">
        <f>MATH!DI572</f>
        <v>0</v>
      </c>
      <c r="BI362" s="102">
        <f>MATH!DI653</f>
        <v>0</v>
      </c>
      <c r="BJ362" s="102">
        <f>MATH!DI734</f>
        <v>0</v>
      </c>
      <c r="BK362" s="102">
        <f>MATH!DI815</f>
        <v>0</v>
      </c>
      <c r="BL362" s="102">
        <f>MATH!DI896</f>
        <v>0</v>
      </c>
      <c r="BM362" s="102">
        <f>MATH!DI977</f>
        <v>0</v>
      </c>
      <c r="BN362" s="102">
        <f>MATH!DI1058</f>
        <v>0</v>
      </c>
      <c r="BO362" s="102">
        <f>MATH!DI1139</f>
        <v>0</v>
      </c>
      <c r="BP362" s="102">
        <f>MATH!DI1220</f>
        <v>0</v>
      </c>
      <c r="BQ362" s="102">
        <f>MATH!DI1301</f>
        <v>0</v>
      </c>
      <c r="BR362" s="102">
        <f>MATH!DI1382</f>
        <v>0</v>
      </c>
      <c r="BS362" s="102">
        <f>MATH!DI1463</f>
        <v>0</v>
      </c>
      <c r="BT362" s="102">
        <f>MATH!DI1544</f>
        <v>0</v>
      </c>
      <c r="BU362" s="102">
        <f>MATH!DI1625</f>
        <v>0</v>
      </c>
      <c r="BV362" s="102">
        <f>MATH!DI1706</f>
        <v>0</v>
      </c>
      <c r="BW362" s="102">
        <f>MATH!DI1787</f>
        <v>0</v>
      </c>
      <c r="BY362" t="str">
        <f t="shared" si="900"/>
        <v>Permutations</v>
      </c>
      <c r="BZ362" s="102">
        <f>MATH!DI65</f>
        <v>0</v>
      </c>
      <c r="CA362" s="102">
        <f>MATH!DI146</f>
        <v>0</v>
      </c>
      <c r="CB362" s="102">
        <f>MATH!DI227</f>
        <v>0</v>
      </c>
      <c r="CC362" s="102">
        <f>MATH!DI308</f>
        <v>0</v>
      </c>
      <c r="CD362" s="102">
        <f>MATH!DI389</f>
        <v>0</v>
      </c>
      <c r="CE362" s="102">
        <f>MATH!DI470</f>
        <v>0</v>
      </c>
      <c r="CF362" s="102">
        <f>MATH!DI551</f>
        <v>0</v>
      </c>
      <c r="CG362" s="102">
        <f>MATH!DI632</f>
        <v>0</v>
      </c>
      <c r="CH362" s="102">
        <f>MATH!DI713</f>
        <v>0</v>
      </c>
      <c r="CI362" s="102">
        <f>MATH!DI794</f>
        <v>0</v>
      </c>
      <c r="CJ362" s="102">
        <f>MATH!DI875</f>
        <v>0</v>
      </c>
      <c r="CK362" s="102">
        <f>MATH!DI956</f>
        <v>0</v>
      </c>
      <c r="CL362" s="102">
        <f>MATH!DI1037</f>
        <v>0</v>
      </c>
      <c r="CM362" s="102">
        <f>MATH!DI1118</f>
        <v>0</v>
      </c>
      <c r="CN362" s="102">
        <f>MATH!DI1199</f>
        <v>0</v>
      </c>
      <c r="CO362" s="102">
        <f>MATH!DI1280</f>
        <v>0</v>
      </c>
      <c r="CP362" s="102">
        <f>MATH!DI1361</f>
        <v>0</v>
      </c>
      <c r="CQ362" s="102">
        <f>MATH!DI1442</f>
        <v>0</v>
      </c>
      <c r="CR362" s="102">
        <f>MATH!DI1523</f>
        <v>0</v>
      </c>
      <c r="CS362" s="102">
        <f>MATH!DI1604</f>
        <v>0</v>
      </c>
      <c r="CT362" s="102">
        <f>MATH!DI1685</f>
        <v>0</v>
      </c>
      <c r="CU362" s="102">
        <f>MATH!DI1766</f>
        <v>0</v>
      </c>
      <c r="CV362" s="102">
        <f>MATH!DI1847</f>
        <v>0</v>
      </c>
      <c r="CX362" t="str">
        <f t="shared" si="901"/>
        <v>Permutations</v>
      </c>
      <c r="CY362" s="102" t="str">
        <f t="shared" si="903"/>
        <v/>
      </c>
      <c r="CZ362" s="102" t="str">
        <f t="shared" si="877"/>
        <v/>
      </c>
      <c r="DA362" s="102" t="str">
        <f t="shared" si="878"/>
        <v/>
      </c>
      <c r="DB362" s="102" t="str">
        <f t="shared" si="879"/>
        <v/>
      </c>
      <c r="DC362" s="102" t="str">
        <f t="shared" si="880"/>
        <v/>
      </c>
      <c r="DD362" s="102" t="str">
        <f t="shared" si="881"/>
        <v/>
      </c>
      <c r="DE362" s="102" t="str">
        <f t="shared" si="882"/>
        <v/>
      </c>
      <c r="DF362" s="102" t="str">
        <f t="shared" si="883"/>
        <v/>
      </c>
      <c r="DG362" s="102" t="str">
        <f t="shared" si="884"/>
        <v/>
      </c>
      <c r="DH362" s="102" t="str">
        <f t="shared" si="885"/>
        <v/>
      </c>
      <c r="DI362" s="102" t="str">
        <f t="shared" si="886"/>
        <v/>
      </c>
      <c r="DJ362" s="102" t="str">
        <f t="shared" si="887"/>
        <v/>
      </c>
      <c r="DK362" s="102" t="str">
        <f t="shared" si="888"/>
        <v/>
      </c>
      <c r="DL362" s="102" t="str">
        <f t="shared" si="889"/>
        <v/>
      </c>
      <c r="DM362" s="102" t="str">
        <f t="shared" si="890"/>
        <v/>
      </c>
      <c r="DN362" s="102" t="str">
        <f t="shared" si="891"/>
        <v/>
      </c>
      <c r="DO362" s="102" t="str">
        <f t="shared" si="892"/>
        <v/>
      </c>
      <c r="DP362" s="102" t="str">
        <f t="shared" si="893"/>
        <v/>
      </c>
      <c r="DQ362" s="102" t="str">
        <f t="shared" si="894"/>
        <v/>
      </c>
      <c r="DR362" s="102" t="str">
        <f t="shared" si="895"/>
        <v/>
      </c>
      <c r="DS362" s="102" t="str">
        <f t="shared" si="896"/>
        <v/>
      </c>
      <c r="DT362" s="102" t="str">
        <f t="shared" si="897"/>
        <v/>
      </c>
      <c r="DU362" s="102" t="str">
        <f t="shared" si="898"/>
        <v/>
      </c>
    </row>
    <row r="363" spans="52:125" x14ac:dyDescent="0.45">
      <c r="AZ363" t="str">
        <f t="shared" si="899"/>
        <v>Logic</v>
      </c>
      <c r="BA363" s="102">
        <f>MATH!DJ5</f>
        <v>0</v>
      </c>
      <c r="BB363" s="102">
        <f>MATH!DJ86</f>
        <v>0</v>
      </c>
      <c r="BC363" s="102">
        <f>MATH!DJ167</f>
        <v>0</v>
      </c>
      <c r="BD363" s="102">
        <f>MATH!DJ248</f>
        <v>0</v>
      </c>
      <c r="BE363" s="102">
        <f>MATH!DJ329</f>
        <v>0</v>
      </c>
      <c r="BF363" s="102">
        <f>MATH!DJ410</f>
        <v>0</v>
      </c>
      <c r="BG363" s="102">
        <f>MATH!DJ491</f>
        <v>0</v>
      </c>
      <c r="BH363" s="102">
        <f>MATH!DJ572</f>
        <v>0</v>
      </c>
      <c r="BI363" s="102">
        <f>MATH!DJ653</f>
        <v>0</v>
      </c>
      <c r="BJ363" s="102">
        <f>MATH!DJ734</f>
        <v>0</v>
      </c>
      <c r="BK363" s="102">
        <f>MATH!DJ815</f>
        <v>0</v>
      </c>
      <c r="BL363" s="102">
        <f>MATH!DJ896</f>
        <v>0</v>
      </c>
      <c r="BM363" s="102">
        <f>MATH!DJ977</f>
        <v>0</v>
      </c>
      <c r="BN363" s="102">
        <f>MATH!DJ1058</f>
        <v>0</v>
      </c>
      <c r="BO363" s="102">
        <f>MATH!DJ1139</f>
        <v>0</v>
      </c>
      <c r="BP363" s="102">
        <f>MATH!DJ1220</f>
        <v>0</v>
      </c>
      <c r="BQ363" s="102">
        <f>MATH!DJ1301</f>
        <v>0</v>
      </c>
      <c r="BR363" s="102">
        <f>MATH!DJ1382</f>
        <v>0</v>
      </c>
      <c r="BS363" s="102">
        <f>MATH!DJ1463</f>
        <v>0</v>
      </c>
      <c r="BT363" s="102">
        <f>MATH!DJ1544</f>
        <v>0</v>
      </c>
      <c r="BU363" s="102">
        <f>MATH!DJ1625</f>
        <v>0</v>
      </c>
      <c r="BV363" s="102">
        <f>MATH!DJ1706</f>
        <v>0</v>
      </c>
      <c r="BW363" s="102">
        <f>MATH!DJ1787</f>
        <v>0</v>
      </c>
      <c r="BY363" t="str">
        <f t="shared" si="900"/>
        <v>Logic</v>
      </c>
      <c r="BZ363" s="102">
        <f>MATH!DJ65</f>
        <v>0</v>
      </c>
      <c r="CA363" s="102">
        <f>MATH!DJ146</f>
        <v>0</v>
      </c>
      <c r="CB363" s="102">
        <f>MATH!DJ227</f>
        <v>0</v>
      </c>
      <c r="CC363" s="102">
        <f>MATH!DJ308</f>
        <v>0</v>
      </c>
      <c r="CD363" s="102">
        <f>MATH!DJ389</f>
        <v>0</v>
      </c>
      <c r="CE363" s="102">
        <f>MATH!DJ470</f>
        <v>0</v>
      </c>
      <c r="CF363" s="102">
        <f>MATH!DJ551</f>
        <v>0</v>
      </c>
      <c r="CG363" s="102">
        <f>MATH!DJ632</f>
        <v>0</v>
      </c>
      <c r="CH363" s="102">
        <f>MATH!DJ713</f>
        <v>0</v>
      </c>
      <c r="CI363" s="102">
        <f>MATH!DJ794</f>
        <v>0</v>
      </c>
      <c r="CJ363" s="102">
        <f>MATH!DJ875</f>
        <v>0</v>
      </c>
      <c r="CK363" s="102">
        <f>MATH!DJ956</f>
        <v>0</v>
      </c>
      <c r="CL363" s="102">
        <f>MATH!DJ1037</f>
        <v>0</v>
      </c>
      <c r="CM363" s="102">
        <f>MATH!DJ1118</f>
        <v>0</v>
      </c>
      <c r="CN363" s="102">
        <f>MATH!DJ1199</f>
        <v>0</v>
      </c>
      <c r="CO363" s="102">
        <f>MATH!DJ1280</f>
        <v>0</v>
      </c>
      <c r="CP363" s="102">
        <f>MATH!DJ1361</f>
        <v>0</v>
      </c>
      <c r="CQ363" s="102">
        <f>MATH!DJ1442</f>
        <v>0</v>
      </c>
      <c r="CR363" s="102">
        <f>MATH!DJ1523</f>
        <v>0</v>
      </c>
      <c r="CS363" s="102">
        <f>MATH!DJ1604</f>
        <v>0</v>
      </c>
      <c r="CT363" s="102">
        <f>MATH!DJ1685</f>
        <v>0</v>
      </c>
      <c r="CU363" s="102">
        <f>MATH!DJ1766</f>
        <v>0</v>
      </c>
      <c r="CV363" s="102">
        <f>MATH!DJ1847</f>
        <v>0</v>
      </c>
      <c r="CX363" t="str">
        <f t="shared" si="901"/>
        <v>Logic</v>
      </c>
      <c r="CY363" s="102" t="str">
        <f t="shared" si="903"/>
        <v/>
      </c>
      <c r="CZ363" s="102" t="str">
        <f t="shared" si="877"/>
        <v/>
      </c>
      <c r="DA363" s="102" t="str">
        <f t="shared" si="878"/>
        <v/>
      </c>
      <c r="DB363" s="102" t="str">
        <f t="shared" si="879"/>
        <v/>
      </c>
      <c r="DC363" s="102" t="str">
        <f t="shared" si="880"/>
        <v/>
      </c>
      <c r="DD363" s="102" t="str">
        <f t="shared" si="881"/>
        <v/>
      </c>
      <c r="DE363" s="102" t="str">
        <f t="shared" si="882"/>
        <v/>
      </c>
      <c r="DF363" s="102" t="str">
        <f t="shared" si="883"/>
        <v/>
      </c>
      <c r="DG363" s="102" t="str">
        <f t="shared" si="884"/>
        <v/>
      </c>
      <c r="DH363" s="102" t="str">
        <f t="shared" si="885"/>
        <v/>
      </c>
      <c r="DI363" s="102" t="str">
        <f t="shared" si="886"/>
        <v/>
      </c>
      <c r="DJ363" s="102" t="str">
        <f t="shared" si="887"/>
        <v/>
      </c>
      <c r="DK363" s="102" t="str">
        <f t="shared" si="888"/>
        <v/>
      </c>
      <c r="DL363" s="102" t="str">
        <f t="shared" si="889"/>
        <v/>
      </c>
      <c r="DM363" s="102" t="str">
        <f t="shared" si="890"/>
        <v/>
      </c>
      <c r="DN363" s="102" t="str">
        <f t="shared" si="891"/>
        <v/>
      </c>
      <c r="DO363" s="102" t="str">
        <f t="shared" si="892"/>
        <v/>
      </c>
      <c r="DP363" s="102" t="str">
        <f t="shared" si="893"/>
        <v/>
      </c>
      <c r="DQ363" s="102" t="str">
        <f t="shared" si="894"/>
        <v/>
      </c>
      <c r="DR363" s="102" t="str">
        <f t="shared" si="895"/>
        <v/>
      </c>
      <c r="DS363" s="102" t="str">
        <f t="shared" si="896"/>
        <v/>
      </c>
      <c r="DT363" s="102" t="str">
        <f t="shared" si="897"/>
        <v/>
      </c>
      <c r="DU363" s="102" t="str">
        <f t="shared" si="898"/>
        <v/>
      </c>
    </row>
    <row r="364" spans="52:125" x14ac:dyDescent="0.45">
      <c r="AZ364" t="str">
        <f t="shared" si="899"/>
        <v>Fractions</v>
      </c>
      <c r="BA364" s="102">
        <f>MATH!DK5</f>
        <v>0</v>
      </c>
      <c r="BB364" s="102">
        <f>MATH!DK86</f>
        <v>0</v>
      </c>
      <c r="BC364" s="102">
        <f>MATH!DK167</f>
        <v>0</v>
      </c>
      <c r="BD364" s="102">
        <f>MATH!DK248</f>
        <v>0</v>
      </c>
      <c r="BE364" s="102">
        <f>MATH!DK329</f>
        <v>0</v>
      </c>
      <c r="BF364" s="102">
        <f>MATH!DK410</f>
        <v>0</v>
      </c>
      <c r="BG364" s="102">
        <f>MATH!DK491</f>
        <v>0</v>
      </c>
      <c r="BH364" s="102">
        <f>MATH!DK572</f>
        <v>0</v>
      </c>
      <c r="BI364" s="102">
        <f>MATH!DK653</f>
        <v>0</v>
      </c>
      <c r="BJ364" s="102">
        <f>MATH!DK734</f>
        <v>0</v>
      </c>
      <c r="BK364" s="102">
        <f>MATH!DK815</f>
        <v>0</v>
      </c>
      <c r="BL364" s="102">
        <f>MATH!DK896</f>
        <v>0</v>
      </c>
      <c r="BM364" s="102">
        <f>MATH!DK977</f>
        <v>0</v>
      </c>
      <c r="BN364" s="102">
        <f>MATH!DK1058</f>
        <v>0</v>
      </c>
      <c r="BO364" s="102">
        <f>MATH!DK1139</f>
        <v>0</v>
      </c>
      <c r="BP364" s="102">
        <f>MATH!DK1220</f>
        <v>0</v>
      </c>
      <c r="BQ364" s="102">
        <f>MATH!DK1301</f>
        <v>0</v>
      </c>
      <c r="BR364" s="102">
        <f>MATH!DK1382</f>
        <v>0</v>
      </c>
      <c r="BS364" s="102">
        <f>MATH!DK1463</f>
        <v>0</v>
      </c>
      <c r="BT364" s="102">
        <f>MATH!DK1544</f>
        <v>0</v>
      </c>
      <c r="BU364" s="102">
        <f>MATH!DK1625</f>
        <v>0</v>
      </c>
      <c r="BV364" s="102">
        <f>MATH!DK1706</f>
        <v>0</v>
      </c>
      <c r="BW364" s="102">
        <f>MATH!DK1787</f>
        <v>0</v>
      </c>
      <c r="BY364" t="str">
        <f t="shared" si="900"/>
        <v>Fractions</v>
      </c>
      <c r="BZ364" s="102">
        <f>MATH!DK65</f>
        <v>0</v>
      </c>
      <c r="CA364" s="102">
        <f>MATH!DK146</f>
        <v>0</v>
      </c>
      <c r="CB364" s="102">
        <f>MATH!DK227</f>
        <v>0</v>
      </c>
      <c r="CC364" s="102">
        <f>MATH!DK308</f>
        <v>0</v>
      </c>
      <c r="CD364" s="102">
        <f>MATH!DK389</f>
        <v>0</v>
      </c>
      <c r="CE364" s="102">
        <f>MATH!DK470</f>
        <v>0</v>
      </c>
      <c r="CF364" s="102">
        <f>MATH!DK551</f>
        <v>0</v>
      </c>
      <c r="CG364" s="102">
        <f>MATH!DK632</f>
        <v>0</v>
      </c>
      <c r="CH364" s="102">
        <f>MATH!DK713</f>
        <v>0</v>
      </c>
      <c r="CI364" s="102">
        <f>MATH!DK794</f>
        <v>0</v>
      </c>
      <c r="CJ364" s="102">
        <f>MATH!DK875</f>
        <v>0</v>
      </c>
      <c r="CK364" s="102">
        <f>MATH!DK956</f>
        <v>0</v>
      </c>
      <c r="CL364" s="102">
        <f>MATH!DK1037</f>
        <v>0</v>
      </c>
      <c r="CM364" s="102">
        <f>MATH!DK1118</f>
        <v>0</v>
      </c>
      <c r="CN364" s="102">
        <f>MATH!DK1199</f>
        <v>0</v>
      </c>
      <c r="CO364" s="102">
        <f>MATH!DK1280</f>
        <v>0</v>
      </c>
      <c r="CP364" s="102">
        <f>MATH!DK1361</f>
        <v>0</v>
      </c>
      <c r="CQ364" s="102">
        <f>MATH!DK1442</f>
        <v>0</v>
      </c>
      <c r="CR364" s="102">
        <f>MATH!DK1523</f>
        <v>0</v>
      </c>
      <c r="CS364" s="102">
        <f>MATH!DK1604</f>
        <v>0</v>
      </c>
      <c r="CT364" s="102">
        <f>MATH!DK1685</f>
        <v>0</v>
      </c>
      <c r="CU364" s="102">
        <f>MATH!DK1766</f>
        <v>0</v>
      </c>
      <c r="CV364" s="102">
        <f>MATH!DK1847</f>
        <v>0</v>
      </c>
      <c r="CX364" t="str">
        <f t="shared" si="901"/>
        <v>Fractions</v>
      </c>
      <c r="CY364" s="102" t="str">
        <f t="shared" si="903"/>
        <v/>
      </c>
      <c r="CZ364" s="102" t="str">
        <f t="shared" si="877"/>
        <v/>
      </c>
      <c r="DA364" s="102" t="str">
        <f t="shared" si="878"/>
        <v/>
      </c>
      <c r="DB364" s="102" t="str">
        <f t="shared" si="879"/>
        <v/>
      </c>
      <c r="DC364" s="102" t="str">
        <f t="shared" si="880"/>
        <v/>
      </c>
      <c r="DD364" s="102" t="str">
        <f t="shared" si="881"/>
        <v/>
      </c>
      <c r="DE364" s="102" t="str">
        <f t="shared" si="882"/>
        <v/>
      </c>
      <c r="DF364" s="102" t="str">
        <f t="shared" si="883"/>
        <v/>
      </c>
      <c r="DG364" s="102" t="str">
        <f t="shared" si="884"/>
        <v/>
      </c>
      <c r="DH364" s="102" t="str">
        <f t="shared" si="885"/>
        <v/>
      </c>
      <c r="DI364" s="102" t="str">
        <f t="shared" si="886"/>
        <v/>
      </c>
      <c r="DJ364" s="102" t="str">
        <f t="shared" si="887"/>
        <v/>
      </c>
      <c r="DK364" s="102" t="str">
        <f t="shared" si="888"/>
        <v/>
      </c>
      <c r="DL364" s="102" t="str">
        <f t="shared" si="889"/>
        <v/>
      </c>
      <c r="DM364" s="102" t="str">
        <f t="shared" si="890"/>
        <v/>
      </c>
      <c r="DN364" s="102" t="str">
        <f t="shared" si="891"/>
        <v/>
      </c>
      <c r="DO364" s="102" t="str">
        <f t="shared" si="892"/>
        <v/>
      </c>
      <c r="DP364" s="102" t="str">
        <f t="shared" si="893"/>
        <v/>
      </c>
      <c r="DQ364" s="102" t="str">
        <f t="shared" si="894"/>
        <v/>
      </c>
      <c r="DR364" s="102" t="str">
        <f t="shared" si="895"/>
        <v/>
      </c>
      <c r="DS364" s="102" t="str">
        <f t="shared" si="896"/>
        <v/>
      </c>
      <c r="DT364" s="102" t="str">
        <f t="shared" si="897"/>
        <v/>
      </c>
      <c r="DU364" s="102" t="str">
        <f t="shared" si="898"/>
        <v/>
      </c>
    </row>
    <row r="365" spans="52:125" x14ac:dyDescent="0.45">
      <c r="AZ365" t="str">
        <f t="shared" si="899"/>
        <v>Percentages</v>
      </c>
      <c r="BA365" s="102">
        <f>MATH!DL5</f>
        <v>0</v>
      </c>
      <c r="BB365" s="102">
        <f>MATH!DL86</f>
        <v>0</v>
      </c>
      <c r="BC365" s="102">
        <f>MATH!DL167</f>
        <v>0</v>
      </c>
      <c r="BD365" s="102">
        <f>MATH!DL248</f>
        <v>0</v>
      </c>
      <c r="BE365" s="102">
        <f>MATH!DL329</f>
        <v>0</v>
      </c>
      <c r="BF365" s="102">
        <f>MATH!DL410</f>
        <v>0</v>
      </c>
      <c r="BG365" s="102">
        <f>MATH!DL491</f>
        <v>0</v>
      </c>
      <c r="BH365" s="102">
        <f>MATH!DL572</f>
        <v>0</v>
      </c>
      <c r="BI365" s="102">
        <f>MATH!DL653</f>
        <v>0</v>
      </c>
      <c r="BJ365" s="102">
        <f>MATH!DL734</f>
        <v>0</v>
      </c>
      <c r="BK365" s="102">
        <f>MATH!DL815</f>
        <v>0</v>
      </c>
      <c r="BL365" s="102">
        <f>MATH!DL896</f>
        <v>0</v>
      </c>
      <c r="BM365" s="102">
        <f>MATH!DL977</f>
        <v>0</v>
      </c>
      <c r="BN365" s="102">
        <f>MATH!DL1058</f>
        <v>0</v>
      </c>
      <c r="BO365" s="102">
        <f>MATH!DL1139</f>
        <v>0</v>
      </c>
      <c r="BP365" s="102">
        <f>MATH!DL1220</f>
        <v>0</v>
      </c>
      <c r="BQ365" s="102">
        <f>MATH!DL1301</f>
        <v>0</v>
      </c>
      <c r="BR365" s="102">
        <f>MATH!DL1382</f>
        <v>0</v>
      </c>
      <c r="BS365" s="102">
        <f>MATH!DL1463</f>
        <v>0</v>
      </c>
      <c r="BT365" s="102">
        <f>MATH!DL1544</f>
        <v>0</v>
      </c>
      <c r="BU365" s="102">
        <f>MATH!DL1625</f>
        <v>0</v>
      </c>
      <c r="BV365" s="102">
        <f>MATH!DL1706</f>
        <v>0</v>
      </c>
      <c r="BW365" s="102">
        <f>MATH!DL1787</f>
        <v>0</v>
      </c>
      <c r="BY365" t="str">
        <f t="shared" si="900"/>
        <v>Percentages</v>
      </c>
      <c r="BZ365" s="102">
        <f>MATH!DL65</f>
        <v>0</v>
      </c>
      <c r="CA365" s="102">
        <f>MATH!DL146</f>
        <v>0</v>
      </c>
      <c r="CB365" s="102">
        <f>MATH!DL227</f>
        <v>0</v>
      </c>
      <c r="CC365" s="102">
        <f>MATH!DL308</f>
        <v>0</v>
      </c>
      <c r="CD365" s="102">
        <f>MATH!DL389</f>
        <v>0</v>
      </c>
      <c r="CE365" s="102">
        <f>MATH!DL470</f>
        <v>0</v>
      </c>
      <c r="CF365" s="102">
        <f>MATH!DL551</f>
        <v>0</v>
      </c>
      <c r="CG365" s="102">
        <f>MATH!DL632</f>
        <v>0</v>
      </c>
      <c r="CH365" s="102">
        <f>MATH!DL713</f>
        <v>0</v>
      </c>
      <c r="CI365" s="102">
        <f>MATH!DL794</f>
        <v>0</v>
      </c>
      <c r="CJ365" s="102">
        <f>MATH!DL875</f>
        <v>0</v>
      </c>
      <c r="CK365" s="102">
        <f>MATH!DL956</f>
        <v>0</v>
      </c>
      <c r="CL365" s="102">
        <f>MATH!DL1037</f>
        <v>0</v>
      </c>
      <c r="CM365" s="102">
        <f>MATH!DL1118</f>
        <v>0</v>
      </c>
      <c r="CN365" s="102">
        <f>MATH!DL1199</f>
        <v>0</v>
      </c>
      <c r="CO365" s="102">
        <f>MATH!DL1280</f>
        <v>0</v>
      </c>
      <c r="CP365" s="102">
        <f>MATH!DL1361</f>
        <v>0</v>
      </c>
      <c r="CQ365" s="102">
        <f>MATH!DL1442</f>
        <v>0</v>
      </c>
      <c r="CR365" s="102">
        <f>MATH!DL1523</f>
        <v>0</v>
      </c>
      <c r="CS365" s="102">
        <f>MATH!DL1604</f>
        <v>0</v>
      </c>
      <c r="CT365" s="102">
        <f>MATH!DL1685</f>
        <v>0</v>
      </c>
      <c r="CU365" s="102">
        <f>MATH!DL1766</f>
        <v>0</v>
      </c>
      <c r="CV365" s="102">
        <f>MATH!DL1847</f>
        <v>0</v>
      </c>
      <c r="CX365" t="str">
        <f t="shared" si="901"/>
        <v>Percentages</v>
      </c>
      <c r="CY365" s="102" t="str">
        <f t="shared" si="903"/>
        <v/>
      </c>
      <c r="CZ365" s="102" t="str">
        <f t="shared" si="877"/>
        <v/>
      </c>
      <c r="DA365" s="102" t="str">
        <f t="shared" si="878"/>
        <v/>
      </c>
      <c r="DB365" s="102" t="str">
        <f t="shared" si="879"/>
        <v/>
      </c>
      <c r="DC365" s="102" t="str">
        <f t="shared" si="880"/>
        <v/>
      </c>
      <c r="DD365" s="102" t="str">
        <f t="shared" si="881"/>
        <v/>
      </c>
      <c r="DE365" s="102" t="str">
        <f t="shared" si="882"/>
        <v/>
      </c>
      <c r="DF365" s="102" t="str">
        <f t="shared" si="883"/>
        <v/>
      </c>
      <c r="DG365" s="102" t="str">
        <f t="shared" si="884"/>
        <v/>
      </c>
      <c r="DH365" s="102" t="str">
        <f t="shared" si="885"/>
        <v/>
      </c>
      <c r="DI365" s="102" t="str">
        <f t="shared" si="886"/>
        <v/>
      </c>
      <c r="DJ365" s="102" t="str">
        <f t="shared" si="887"/>
        <v/>
      </c>
      <c r="DK365" s="102" t="str">
        <f t="shared" si="888"/>
        <v/>
      </c>
      <c r="DL365" s="102" t="str">
        <f t="shared" si="889"/>
        <v/>
      </c>
      <c r="DM365" s="102" t="str">
        <f t="shared" si="890"/>
        <v/>
      </c>
      <c r="DN365" s="102" t="str">
        <f t="shared" si="891"/>
        <v/>
      </c>
      <c r="DO365" s="102" t="str">
        <f t="shared" si="892"/>
        <v/>
      </c>
      <c r="DP365" s="102" t="str">
        <f t="shared" si="893"/>
        <v/>
      </c>
      <c r="DQ365" s="102" t="str">
        <f t="shared" si="894"/>
        <v/>
      </c>
      <c r="DR365" s="102" t="str">
        <f t="shared" si="895"/>
        <v/>
      </c>
      <c r="DS365" s="102" t="str">
        <f t="shared" si="896"/>
        <v/>
      </c>
      <c r="DT365" s="102" t="str">
        <f t="shared" si="897"/>
        <v/>
      </c>
      <c r="DU365" s="102" t="str">
        <f t="shared" si="898"/>
        <v/>
      </c>
    </row>
    <row r="366" spans="52:125" x14ac:dyDescent="0.45">
      <c r="AZ366" t="str">
        <f t="shared" si="899"/>
        <v>Ratios</v>
      </c>
      <c r="BA366" s="102">
        <f>MATH!DM5</f>
        <v>0</v>
      </c>
      <c r="BB366" s="102">
        <f>MATH!DM86</f>
        <v>0</v>
      </c>
      <c r="BC366" s="102">
        <f>MATH!DM167</f>
        <v>0</v>
      </c>
      <c r="BD366" s="102">
        <f>MATH!DM248</f>
        <v>0</v>
      </c>
      <c r="BE366" s="102">
        <f>MATH!DM329</f>
        <v>0</v>
      </c>
      <c r="BF366" s="102">
        <f>MATH!DM410</f>
        <v>0</v>
      </c>
      <c r="BG366" s="102">
        <f>MATH!DM491</f>
        <v>0</v>
      </c>
      <c r="BH366" s="102">
        <f>MATH!DM572</f>
        <v>0</v>
      </c>
      <c r="BI366" s="102">
        <f>MATH!DM653</f>
        <v>0</v>
      </c>
      <c r="BJ366" s="102">
        <f>MATH!DM734</f>
        <v>0</v>
      </c>
      <c r="BK366" s="102">
        <f>MATH!DM815</f>
        <v>0</v>
      </c>
      <c r="BL366" s="102">
        <f>MATH!DM896</f>
        <v>0</v>
      </c>
      <c r="BM366" s="102">
        <f>MATH!DM977</f>
        <v>0</v>
      </c>
      <c r="BN366" s="102">
        <f>MATH!DM1058</f>
        <v>0</v>
      </c>
      <c r="BO366" s="102">
        <f>MATH!DM1139</f>
        <v>0</v>
      </c>
      <c r="BP366" s="102">
        <f>MATH!DM1220</f>
        <v>0</v>
      </c>
      <c r="BQ366" s="102">
        <f>MATH!DM1301</f>
        <v>0</v>
      </c>
      <c r="BR366" s="102">
        <f>MATH!DM1382</f>
        <v>0</v>
      </c>
      <c r="BS366" s="102">
        <f>MATH!DM1463</f>
        <v>0</v>
      </c>
      <c r="BT366" s="102">
        <f>MATH!DM1544</f>
        <v>0</v>
      </c>
      <c r="BU366" s="102">
        <f>MATH!DM1625</f>
        <v>0</v>
      </c>
      <c r="BV366" s="102">
        <f>MATH!DM1706</f>
        <v>0</v>
      </c>
      <c r="BW366" s="102">
        <f>MATH!DM1787</f>
        <v>0</v>
      </c>
      <c r="BY366" t="str">
        <f t="shared" si="900"/>
        <v>Ratios</v>
      </c>
      <c r="BZ366" s="102">
        <f>MATH!DM65</f>
        <v>0</v>
      </c>
      <c r="CA366" s="102">
        <f>MATH!DM146</f>
        <v>0</v>
      </c>
      <c r="CB366" s="102">
        <f>MATH!DM227</f>
        <v>0</v>
      </c>
      <c r="CC366" s="102">
        <f>MATH!DM308</f>
        <v>0</v>
      </c>
      <c r="CD366" s="102">
        <f>MATH!DM389</f>
        <v>0</v>
      </c>
      <c r="CE366" s="102">
        <f>MATH!DM470</f>
        <v>0</v>
      </c>
      <c r="CF366" s="102">
        <f>MATH!DM551</f>
        <v>0</v>
      </c>
      <c r="CG366" s="102">
        <f>MATH!DM632</f>
        <v>0</v>
      </c>
      <c r="CH366" s="102">
        <f>MATH!DM713</f>
        <v>0</v>
      </c>
      <c r="CI366" s="102">
        <f>MATH!DM794</f>
        <v>0</v>
      </c>
      <c r="CJ366" s="102">
        <f>MATH!DM875</f>
        <v>0</v>
      </c>
      <c r="CK366" s="102">
        <f>MATH!DM956</f>
        <v>0</v>
      </c>
      <c r="CL366" s="102">
        <f>MATH!DM1037</f>
        <v>0</v>
      </c>
      <c r="CM366" s="102">
        <f>MATH!DM1118</f>
        <v>0</v>
      </c>
      <c r="CN366" s="102">
        <f>MATH!DM1199</f>
        <v>0</v>
      </c>
      <c r="CO366" s="102">
        <f>MATH!DM1280</f>
        <v>0</v>
      </c>
      <c r="CP366" s="102">
        <f>MATH!DM1361</f>
        <v>0</v>
      </c>
      <c r="CQ366" s="102">
        <f>MATH!DM1442</f>
        <v>0</v>
      </c>
      <c r="CR366" s="102">
        <f>MATH!DM1523</f>
        <v>0</v>
      </c>
      <c r="CS366" s="102">
        <f>MATH!DM1604</f>
        <v>0</v>
      </c>
      <c r="CT366" s="102">
        <f>MATH!DM1685</f>
        <v>0</v>
      </c>
      <c r="CU366" s="102">
        <f>MATH!DM1766</f>
        <v>0</v>
      </c>
      <c r="CV366" s="102">
        <f>MATH!DM1847</f>
        <v>0</v>
      </c>
      <c r="CX366" t="str">
        <f t="shared" si="901"/>
        <v>Ratios</v>
      </c>
      <c r="CY366" s="102" t="str">
        <f t="shared" si="903"/>
        <v/>
      </c>
      <c r="CZ366" s="102" t="str">
        <f t="shared" si="877"/>
        <v/>
      </c>
      <c r="DA366" s="102" t="str">
        <f t="shared" si="878"/>
        <v/>
      </c>
      <c r="DB366" s="102" t="str">
        <f t="shared" si="879"/>
        <v/>
      </c>
      <c r="DC366" s="102" t="str">
        <f t="shared" si="880"/>
        <v/>
      </c>
      <c r="DD366" s="102" t="str">
        <f t="shared" si="881"/>
        <v/>
      </c>
      <c r="DE366" s="102" t="str">
        <f t="shared" si="882"/>
        <v/>
      </c>
      <c r="DF366" s="102" t="str">
        <f t="shared" si="883"/>
        <v/>
      </c>
      <c r="DG366" s="102" t="str">
        <f t="shared" si="884"/>
        <v/>
      </c>
      <c r="DH366" s="102" t="str">
        <f t="shared" si="885"/>
        <v/>
      </c>
      <c r="DI366" s="102" t="str">
        <f t="shared" si="886"/>
        <v/>
      </c>
      <c r="DJ366" s="102" t="str">
        <f t="shared" si="887"/>
        <v/>
      </c>
      <c r="DK366" s="102" t="str">
        <f t="shared" si="888"/>
        <v/>
      </c>
      <c r="DL366" s="102" t="str">
        <f t="shared" si="889"/>
        <v/>
      </c>
      <c r="DM366" s="102" t="str">
        <f t="shared" si="890"/>
        <v/>
      </c>
      <c r="DN366" s="102" t="str">
        <f t="shared" si="891"/>
        <v/>
      </c>
      <c r="DO366" s="102" t="str">
        <f t="shared" si="892"/>
        <v/>
      </c>
      <c r="DP366" s="102" t="str">
        <f t="shared" si="893"/>
        <v/>
      </c>
      <c r="DQ366" s="102" t="str">
        <f t="shared" si="894"/>
        <v/>
      </c>
      <c r="DR366" s="102" t="str">
        <f t="shared" si="895"/>
        <v/>
      </c>
      <c r="DS366" s="102" t="str">
        <f t="shared" si="896"/>
        <v/>
      </c>
      <c r="DT366" s="102" t="str">
        <f t="shared" si="897"/>
        <v/>
      </c>
      <c r="DU366" s="102" t="str">
        <f t="shared" si="898"/>
        <v/>
      </c>
    </row>
    <row r="367" spans="52:125" x14ac:dyDescent="0.45">
      <c r="AZ367" t="str">
        <f t="shared" si="899"/>
        <v>Proportions</v>
      </c>
      <c r="BA367" s="102">
        <f>MATH!DN5</f>
        <v>0</v>
      </c>
      <c r="BB367" s="102">
        <f>MATH!DN86</f>
        <v>0</v>
      </c>
      <c r="BC367" s="102">
        <f>MATH!DN167</f>
        <v>0</v>
      </c>
      <c r="BD367" s="102">
        <f>MATH!DN248</f>
        <v>0</v>
      </c>
      <c r="BE367" s="102">
        <f>MATH!DN329</f>
        <v>0</v>
      </c>
      <c r="BF367" s="102">
        <f>MATH!DN410</f>
        <v>0</v>
      </c>
      <c r="BG367" s="102">
        <f>MATH!DN491</f>
        <v>0</v>
      </c>
      <c r="BH367" s="102">
        <f>MATH!DN572</f>
        <v>0</v>
      </c>
      <c r="BI367" s="102">
        <f>MATH!DN653</f>
        <v>0</v>
      </c>
      <c r="BJ367" s="102">
        <f>MATH!DN734</f>
        <v>0</v>
      </c>
      <c r="BK367" s="102">
        <f>MATH!DN815</f>
        <v>0</v>
      </c>
      <c r="BL367" s="102">
        <f>MATH!DN896</f>
        <v>0</v>
      </c>
      <c r="BM367" s="102">
        <f>MATH!DN977</f>
        <v>0</v>
      </c>
      <c r="BN367" s="102">
        <f>MATH!DN1058</f>
        <v>0</v>
      </c>
      <c r="BO367" s="102">
        <f>MATH!DN1139</f>
        <v>0</v>
      </c>
      <c r="BP367" s="102">
        <f>MATH!DN1220</f>
        <v>0</v>
      </c>
      <c r="BQ367" s="102">
        <f>MATH!DN1301</f>
        <v>0</v>
      </c>
      <c r="BR367" s="102">
        <f>MATH!DN1382</f>
        <v>0</v>
      </c>
      <c r="BS367" s="102">
        <f>MATH!DN1463</f>
        <v>0</v>
      </c>
      <c r="BT367" s="102">
        <f>MATH!DN1544</f>
        <v>0</v>
      </c>
      <c r="BU367" s="102">
        <f>MATH!DN1625</f>
        <v>0</v>
      </c>
      <c r="BV367" s="102">
        <f>MATH!DN1706</f>
        <v>0</v>
      </c>
      <c r="BW367" s="102">
        <f>MATH!DN1787</f>
        <v>0</v>
      </c>
      <c r="BY367" t="str">
        <f t="shared" si="900"/>
        <v>Proportions</v>
      </c>
      <c r="BZ367" s="102">
        <f>MATH!DN65</f>
        <v>0</v>
      </c>
      <c r="CA367" s="102">
        <f>MATH!DN146</f>
        <v>0</v>
      </c>
      <c r="CB367" s="102">
        <f>MATH!DN227</f>
        <v>0</v>
      </c>
      <c r="CC367" s="102">
        <f>MATH!DN308</f>
        <v>0</v>
      </c>
      <c r="CD367" s="102">
        <f>MATH!DN389</f>
        <v>0</v>
      </c>
      <c r="CE367" s="102">
        <f>MATH!DN470</f>
        <v>0</v>
      </c>
      <c r="CF367" s="102">
        <f>MATH!DN551</f>
        <v>0</v>
      </c>
      <c r="CG367" s="102">
        <f>MATH!DN632</f>
        <v>0</v>
      </c>
      <c r="CH367" s="102">
        <f>MATH!DN713</f>
        <v>0</v>
      </c>
      <c r="CI367" s="102">
        <f>MATH!DN794</f>
        <v>0</v>
      </c>
      <c r="CJ367" s="102">
        <f>MATH!DN875</f>
        <v>0</v>
      </c>
      <c r="CK367" s="102">
        <f>MATH!DN956</f>
        <v>0</v>
      </c>
      <c r="CL367" s="102">
        <f>MATH!DN1037</f>
        <v>0</v>
      </c>
      <c r="CM367" s="102">
        <f>MATH!DN1118</f>
        <v>0</v>
      </c>
      <c r="CN367" s="102">
        <f>MATH!DN1199</f>
        <v>0</v>
      </c>
      <c r="CO367" s="102">
        <f>MATH!DN1280</f>
        <v>0</v>
      </c>
      <c r="CP367" s="102">
        <f>MATH!DN1361</f>
        <v>0</v>
      </c>
      <c r="CQ367" s="102">
        <f>MATH!DN1442</f>
        <v>0</v>
      </c>
      <c r="CR367" s="102">
        <f>MATH!DN1523</f>
        <v>0</v>
      </c>
      <c r="CS367" s="102">
        <f>MATH!DN1604</f>
        <v>0</v>
      </c>
      <c r="CT367" s="102">
        <f>MATH!DN1685</f>
        <v>0</v>
      </c>
      <c r="CU367" s="102">
        <f>MATH!DN1766</f>
        <v>0</v>
      </c>
      <c r="CV367" s="102">
        <f>MATH!DN1847</f>
        <v>0</v>
      </c>
      <c r="CX367" t="str">
        <f t="shared" si="901"/>
        <v>Proportions</v>
      </c>
      <c r="CY367" s="102" t="str">
        <f t="shared" si="903"/>
        <v/>
      </c>
      <c r="CZ367" s="102" t="str">
        <f t="shared" si="877"/>
        <v/>
      </c>
      <c r="DA367" s="102" t="str">
        <f t="shared" si="878"/>
        <v/>
      </c>
      <c r="DB367" s="102" t="str">
        <f t="shared" si="879"/>
        <v/>
      </c>
      <c r="DC367" s="102" t="str">
        <f t="shared" si="880"/>
        <v/>
      </c>
      <c r="DD367" s="102" t="str">
        <f t="shared" si="881"/>
        <v/>
      </c>
      <c r="DE367" s="102" t="str">
        <f t="shared" si="882"/>
        <v/>
      </c>
      <c r="DF367" s="102" t="str">
        <f t="shared" si="883"/>
        <v/>
      </c>
      <c r="DG367" s="102" t="str">
        <f t="shared" si="884"/>
        <v/>
      </c>
      <c r="DH367" s="102" t="str">
        <f t="shared" si="885"/>
        <v/>
      </c>
      <c r="DI367" s="102" t="str">
        <f t="shared" si="886"/>
        <v/>
      </c>
      <c r="DJ367" s="102" t="str">
        <f t="shared" si="887"/>
        <v/>
      </c>
      <c r="DK367" s="102" t="str">
        <f t="shared" si="888"/>
        <v/>
      </c>
      <c r="DL367" s="102" t="str">
        <f t="shared" si="889"/>
        <v/>
      </c>
      <c r="DM367" s="102" t="str">
        <f t="shared" si="890"/>
        <v/>
      </c>
      <c r="DN367" s="102" t="str">
        <f t="shared" si="891"/>
        <v/>
      </c>
      <c r="DO367" s="102" t="str">
        <f t="shared" si="892"/>
        <v/>
      </c>
      <c r="DP367" s="102" t="str">
        <f t="shared" si="893"/>
        <v/>
      </c>
      <c r="DQ367" s="102" t="str">
        <f t="shared" si="894"/>
        <v/>
      </c>
      <c r="DR367" s="102" t="str">
        <f t="shared" si="895"/>
        <v/>
      </c>
      <c r="DS367" s="102" t="str">
        <f t="shared" si="896"/>
        <v/>
      </c>
      <c r="DT367" s="102" t="str">
        <f t="shared" si="897"/>
        <v/>
      </c>
      <c r="DU367" s="102" t="str">
        <f t="shared" si="898"/>
        <v/>
      </c>
    </row>
    <row r="368" spans="52:125" x14ac:dyDescent="0.45">
      <c r="AZ368" t="str">
        <f t="shared" si="899"/>
        <v>Unit Conversion</v>
      </c>
      <c r="BA368" s="102">
        <f>MATH!DO5</f>
        <v>0</v>
      </c>
      <c r="BB368" s="102">
        <f>MATH!DO86</f>
        <v>0</v>
      </c>
      <c r="BC368" s="102">
        <f>MATH!DO167</f>
        <v>0</v>
      </c>
      <c r="BD368" s="102">
        <f>MATH!DO248</f>
        <v>0</v>
      </c>
      <c r="BE368" s="102">
        <f>MATH!DO329</f>
        <v>0</v>
      </c>
      <c r="BF368" s="102">
        <f>MATH!DO410</f>
        <v>0</v>
      </c>
      <c r="BG368" s="102">
        <f>MATH!DO491</f>
        <v>0</v>
      </c>
      <c r="BH368" s="102">
        <f>MATH!DO572</f>
        <v>0</v>
      </c>
      <c r="BI368" s="102">
        <f>MATH!DO653</f>
        <v>0</v>
      </c>
      <c r="BJ368" s="102">
        <f>MATH!DO734</f>
        <v>0</v>
      </c>
      <c r="BK368" s="102">
        <f>MATH!DO815</f>
        <v>0</v>
      </c>
      <c r="BL368" s="102">
        <f>MATH!DO896</f>
        <v>0</v>
      </c>
      <c r="BM368" s="102">
        <f>MATH!DO977</f>
        <v>0</v>
      </c>
      <c r="BN368" s="102">
        <f>MATH!DO1058</f>
        <v>0</v>
      </c>
      <c r="BO368" s="102">
        <f>MATH!DO1139</f>
        <v>0</v>
      </c>
      <c r="BP368" s="102">
        <f>MATH!DO1220</f>
        <v>0</v>
      </c>
      <c r="BQ368" s="102">
        <f>MATH!DO1301</f>
        <v>0</v>
      </c>
      <c r="BR368" s="102">
        <f>MATH!DO1382</f>
        <v>0</v>
      </c>
      <c r="BS368" s="102">
        <f>MATH!DO1463</f>
        <v>0</v>
      </c>
      <c r="BT368" s="102">
        <f>MATH!DO1544</f>
        <v>0</v>
      </c>
      <c r="BU368" s="102">
        <f>MATH!DO1625</f>
        <v>0</v>
      </c>
      <c r="BV368" s="102">
        <f>MATH!DO1706</f>
        <v>0</v>
      </c>
      <c r="BW368" s="102">
        <f>MATH!DO1787</f>
        <v>0</v>
      </c>
      <c r="BY368" t="str">
        <f t="shared" si="900"/>
        <v>Unit Conversion</v>
      </c>
      <c r="BZ368" s="102">
        <f>MATH!DO65</f>
        <v>0</v>
      </c>
      <c r="CA368" s="102">
        <f>MATH!DO146</f>
        <v>0</v>
      </c>
      <c r="CB368" s="102">
        <f>MATH!DO227</f>
        <v>0</v>
      </c>
      <c r="CC368" s="102">
        <f>MATH!DO308</f>
        <v>0</v>
      </c>
      <c r="CD368" s="102">
        <f>MATH!DO389</f>
        <v>0</v>
      </c>
      <c r="CE368" s="102">
        <f>MATH!DO470</f>
        <v>0</v>
      </c>
      <c r="CF368" s="102">
        <f>MATH!DO551</f>
        <v>0</v>
      </c>
      <c r="CG368" s="102">
        <f>MATH!DO632</f>
        <v>0</v>
      </c>
      <c r="CH368" s="102">
        <f>MATH!DO713</f>
        <v>0</v>
      </c>
      <c r="CI368" s="102">
        <f>MATH!DO794</f>
        <v>0</v>
      </c>
      <c r="CJ368" s="102">
        <f>MATH!DO875</f>
        <v>0</v>
      </c>
      <c r="CK368" s="102">
        <f>MATH!DO956</f>
        <v>0</v>
      </c>
      <c r="CL368" s="102">
        <f>MATH!DO1037</f>
        <v>0</v>
      </c>
      <c r="CM368" s="102">
        <f>MATH!DO1118</f>
        <v>0</v>
      </c>
      <c r="CN368" s="102">
        <f>MATH!DO1199</f>
        <v>0</v>
      </c>
      <c r="CO368" s="102">
        <f>MATH!DO1280</f>
        <v>0</v>
      </c>
      <c r="CP368" s="102">
        <f>MATH!DO1361</f>
        <v>0</v>
      </c>
      <c r="CQ368" s="102">
        <f>MATH!DO1442</f>
        <v>0</v>
      </c>
      <c r="CR368" s="102">
        <f>MATH!DO1523</f>
        <v>0</v>
      </c>
      <c r="CS368" s="102">
        <f>MATH!DO1604</f>
        <v>0</v>
      </c>
      <c r="CT368" s="102">
        <f>MATH!DO1685</f>
        <v>0</v>
      </c>
      <c r="CU368" s="102">
        <f>MATH!DO1766</f>
        <v>0</v>
      </c>
      <c r="CV368" s="102">
        <f>MATH!DO1847</f>
        <v>0</v>
      </c>
      <c r="CX368" t="str">
        <f t="shared" si="901"/>
        <v>Unit Conversion</v>
      </c>
      <c r="CY368" s="102" t="str">
        <f t="shared" si="903"/>
        <v/>
      </c>
      <c r="CZ368" s="102" t="str">
        <f t="shared" si="877"/>
        <v/>
      </c>
      <c r="DA368" s="102" t="str">
        <f t="shared" si="878"/>
        <v/>
      </c>
      <c r="DB368" s="102" t="str">
        <f t="shared" si="879"/>
        <v/>
      </c>
      <c r="DC368" s="102" t="str">
        <f t="shared" si="880"/>
        <v/>
      </c>
      <c r="DD368" s="102" t="str">
        <f t="shared" si="881"/>
        <v/>
      </c>
      <c r="DE368" s="102" t="str">
        <f t="shared" si="882"/>
        <v/>
      </c>
      <c r="DF368" s="102" t="str">
        <f t="shared" si="883"/>
        <v/>
      </c>
      <c r="DG368" s="102" t="str">
        <f t="shared" si="884"/>
        <v/>
      </c>
      <c r="DH368" s="102" t="str">
        <f t="shared" si="885"/>
        <v/>
      </c>
      <c r="DI368" s="102" t="str">
        <f t="shared" si="886"/>
        <v/>
      </c>
      <c r="DJ368" s="102" t="str">
        <f t="shared" si="887"/>
        <v/>
      </c>
      <c r="DK368" s="102" t="str">
        <f t="shared" si="888"/>
        <v/>
      </c>
      <c r="DL368" s="102" t="str">
        <f t="shared" si="889"/>
        <v/>
      </c>
      <c r="DM368" s="102" t="str">
        <f t="shared" si="890"/>
        <v/>
      </c>
      <c r="DN368" s="102" t="str">
        <f t="shared" si="891"/>
        <v/>
      </c>
      <c r="DO368" s="102" t="str">
        <f t="shared" si="892"/>
        <v/>
      </c>
      <c r="DP368" s="102" t="str">
        <f t="shared" si="893"/>
        <v/>
      </c>
      <c r="DQ368" s="102" t="str">
        <f t="shared" si="894"/>
        <v/>
      </c>
      <c r="DR368" s="102" t="str">
        <f t="shared" si="895"/>
        <v/>
      </c>
      <c r="DS368" s="102" t="str">
        <f t="shared" si="896"/>
        <v/>
      </c>
      <c r="DT368" s="102" t="str">
        <f t="shared" si="897"/>
        <v/>
      </c>
      <c r="DU368" s="102" t="str">
        <f t="shared" si="898"/>
        <v/>
      </c>
    </row>
    <row r="369" spans="52:125" x14ac:dyDescent="0.45">
      <c r="AZ369" t="str">
        <f t="shared" si="899"/>
        <v>Dimensional Analysis</v>
      </c>
      <c r="BA369" s="102">
        <f>MATH!DP5</f>
        <v>0</v>
      </c>
      <c r="BB369" s="102">
        <f>MATH!DP86</f>
        <v>0</v>
      </c>
      <c r="BC369" s="102">
        <f>MATH!DP167</f>
        <v>0</v>
      </c>
      <c r="BD369" s="102">
        <f>MATH!DP248</f>
        <v>0</v>
      </c>
      <c r="BE369" s="102">
        <f>MATH!DP329</f>
        <v>0</v>
      </c>
      <c r="BF369" s="102">
        <f>MATH!DP410</f>
        <v>0</v>
      </c>
      <c r="BG369" s="102">
        <f>MATH!DP491</f>
        <v>0</v>
      </c>
      <c r="BH369" s="102">
        <f>MATH!DP572</f>
        <v>0</v>
      </c>
      <c r="BI369" s="102">
        <f>MATH!DP653</f>
        <v>0</v>
      </c>
      <c r="BJ369" s="102">
        <f>MATH!DP734</f>
        <v>0</v>
      </c>
      <c r="BK369" s="102">
        <f>MATH!DP815</f>
        <v>0</v>
      </c>
      <c r="BL369" s="102">
        <f>MATH!DP896</f>
        <v>0</v>
      </c>
      <c r="BM369" s="102">
        <f>MATH!DP977</f>
        <v>0</v>
      </c>
      <c r="BN369" s="102">
        <f>MATH!DP1058</f>
        <v>0</v>
      </c>
      <c r="BO369" s="102">
        <f>MATH!DP1139</f>
        <v>0</v>
      </c>
      <c r="BP369" s="102">
        <f>MATH!DP1220</f>
        <v>0</v>
      </c>
      <c r="BQ369" s="102">
        <f>MATH!DP1301</f>
        <v>0</v>
      </c>
      <c r="BR369" s="102">
        <f>MATH!DP1382</f>
        <v>0</v>
      </c>
      <c r="BS369" s="102">
        <f>MATH!DP1463</f>
        <v>0</v>
      </c>
      <c r="BT369" s="102">
        <f>MATH!DP1544</f>
        <v>0</v>
      </c>
      <c r="BU369" s="102">
        <f>MATH!DP1625</f>
        <v>0</v>
      </c>
      <c r="BV369" s="102">
        <f>MATH!DP1706</f>
        <v>0</v>
      </c>
      <c r="BW369" s="102">
        <f>MATH!DP1787</f>
        <v>0</v>
      </c>
      <c r="BY369" t="str">
        <f t="shared" si="900"/>
        <v>Dimensional Analysis</v>
      </c>
      <c r="BZ369" s="102">
        <f>MATH!DP65</f>
        <v>0</v>
      </c>
      <c r="CA369" s="102">
        <f>MATH!DP146</f>
        <v>0</v>
      </c>
      <c r="CB369" s="102">
        <f>MATH!DP227</f>
        <v>0</v>
      </c>
      <c r="CC369" s="102">
        <f>MATH!DP308</f>
        <v>0</v>
      </c>
      <c r="CD369" s="102">
        <f>MATH!DP389</f>
        <v>0</v>
      </c>
      <c r="CE369" s="102">
        <f>MATH!DP470</f>
        <v>0</v>
      </c>
      <c r="CF369" s="102">
        <f>MATH!DP551</f>
        <v>0</v>
      </c>
      <c r="CG369" s="102">
        <f>MATH!DP632</f>
        <v>0</v>
      </c>
      <c r="CH369" s="102">
        <f>MATH!DP713</f>
        <v>0</v>
      </c>
      <c r="CI369" s="102">
        <f>MATH!DP794</f>
        <v>0</v>
      </c>
      <c r="CJ369" s="102">
        <f>MATH!DP875</f>
        <v>0</v>
      </c>
      <c r="CK369" s="102">
        <f>MATH!DP956</f>
        <v>0</v>
      </c>
      <c r="CL369" s="102">
        <f>MATH!DP1037</f>
        <v>0</v>
      </c>
      <c r="CM369" s="102">
        <f>MATH!DP1118</f>
        <v>0</v>
      </c>
      <c r="CN369" s="102">
        <f>MATH!DP1199</f>
        <v>0</v>
      </c>
      <c r="CO369" s="102">
        <f>MATH!DP1280</f>
        <v>0</v>
      </c>
      <c r="CP369" s="102">
        <f>MATH!DP1361</f>
        <v>0</v>
      </c>
      <c r="CQ369" s="102">
        <f>MATH!DP1442</f>
        <v>0</v>
      </c>
      <c r="CR369" s="102">
        <f>MATH!DP1523</f>
        <v>0</v>
      </c>
      <c r="CS369" s="102">
        <f>MATH!DP1604</f>
        <v>0</v>
      </c>
      <c r="CT369" s="102">
        <f>MATH!DP1685</f>
        <v>0</v>
      </c>
      <c r="CU369" s="102">
        <f>MATH!DP1766</f>
        <v>0</v>
      </c>
      <c r="CV369" s="102">
        <f>MATH!DP1847</f>
        <v>0</v>
      </c>
      <c r="CX369" t="str">
        <f t="shared" si="901"/>
        <v>Dimensional Analysis</v>
      </c>
      <c r="CY369" s="102" t="str">
        <f t="shared" si="903"/>
        <v/>
      </c>
      <c r="CZ369" s="102" t="str">
        <f t="shared" si="877"/>
        <v/>
      </c>
      <c r="DA369" s="102" t="str">
        <f t="shared" si="878"/>
        <v/>
      </c>
      <c r="DB369" s="102" t="str">
        <f t="shared" si="879"/>
        <v/>
      </c>
      <c r="DC369" s="102" t="str">
        <f t="shared" si="880"/>
        <v/>
      </c>
      <c r="DD369" s="102" t="str">
        <f t="shared" si="881"/>
        <v/>
      </c>
      <c r="DE369" s="102" t="str">
        <f t="shared" si="882"/>
        <v/>
      </c>
      <c r="DF369" s="102" t="str">
        <f t="shared" si="883"/>
        <v/>
      </c>
      <c r="DG369" s="102" t="str">
        <f t="shared" si="884"/>
        <v/>
      </c>
      <c r="DH369" s="102" t="str">
        <f t="shared" si="885"/>
        <v/>
      </c>
      <c r="DI369" s="102" t="str">
        <f t="shared" si="886"/>
        <v/>
      </c>
      <c r="DJ369" s="102" t="str">
        <f t="shared" si="887"/>
        <v/>
      </c>
      <c r="DK369" s="102" t="str">
        <f t="shared" si="888"/>
        <v/>
      </c>
      <c r="DL369" s="102" t="str">
        <f t="shared" si="889"/>
        <v/>
      </c>
      <c r="DM369" s="102" t="str">
        <f t="shared" si="890"/>
        <v/>
      </c>
      <c r="DN369" s="102" t="str">
        <f t="shared" si="891"/>
        <v/>
      </c>
      <c r="DO369" s="102" t="str">
        <f t="shared" si="892"/>
        <v/>
      </c>
      <c r="DP369" s="102" t="str">
        <f t="shared" si="893"/>
        <v/>
      </c>
      <c r="DQ369" s="102" t="str">
        <f t="shared" si="894"/>
        <v/>
      </c>
      <c r="DR369" s="102" t="str">
        <f t="shared" si="895"/>
        <v/>
      </c>
      <c r="DS369" s="102" t="str">
        <f t="shared" si="896"/>
        <v/>
      </c>
      <c r="DT369" s="102" t="str">
        <f t="shared" si="897"/>
        <v/>
      </c>
      <c r="DU369" s="102" t="str">
        <f t="shared" si="898"/>
        <v/>
      </c>
    </row>
    <row r="370" spans="52:125" x14ac:dyDescent="0.45">
      <c r="AZ370" t="str">
        <f t="shared" si="899"/>
        <v>Scaling</v>
      </c>
      <c r="BA370" s="102">
        <f>MATH!DQ5</f>
        <v>0</v>
      </c>
      <c r="BB370" s="102">
        <f>MATH!DQ86</f>
        <v>0</v>
      </c>
      <c r="BC370" s="102">
        <f>MATH!DQ167</f>
        <v>0</v>
      </c>
      <c r="BD370" s="102">
        <f>MATH!DQ248</f>
        <v>0</v>
      </c>
      <c r="BE370" s="102">
        <f>MATH!DQ329</f>
        <v>0</v>
      </c>
      <c r="BF370" s="102">
        <f>MATH!DQ410</f>
        <v>0</v>
      </c>
      <c r="BG370" s="102">
        <f>MATH!DQ491</f>
        <v>0</v>
      </c>
      <c r="BH370" s="102">
        <f>MATH!DQ572</f>
        <v>0</v>
      </c>
      <c r="BI370" s="102">
        <f>MATH!DQ653</f>
        <v>0</v>
      </c>
      <c r="BJ370" s="102">
        <f>MATH!DQ734</f>
        <v>0</v>
      </c>
      <c r="BK370" s="102">
        <f>MATH!DQ815</f>
        <v>0</v>
      </c>
      <c r="BL370" s="102">
        <f>MATH!DQ896</f>
        <v>0</v>
      </c>
      <c r="BM370" s="102">
        <f>MATH!DQ977</f>
        <v>0</v>
      </c>
      <c r="BN370" s="102">
        <f>MATH!DQ1058</f>
        <v>0</v>
      </c>
      <c r="BO370" s="102">
        <f>MATH!DQ1139</f>
        <v>0</v>
      </c>
      <c r="BP370" s="102">
        <f>MATH!DQ1220</f>
        <v>0</v>
      </c>
      <c r="BQ370" s="102">
        <f>MATH!DQ1301</f>
        <v>0</v>
      </c>
      <c r="BR370" s="102">
        <f>MATH!DQ1382</f>
        <v>0</v>
      </c>
      <c r="BS370" s="102">
        <f>MATH!DQ1463</f>
        <v>0</v>
      </c>
      <c r="BT370" s="102">
        <f>MATH!DQ1544</f>
        <v>0</v>
      </c>
      <c r="BU370" s="102">
        <f>MATH!DQ1625</f>
        <v>0</v>
      </c>
      <c r="BV370" s="102">
        <f>MATH!DQ1706</f>
        <v>0</v>
      </c>
      <c r="BW370" s="102">
        <f>MATH!DQ1787</f>
        <v>0</v>
      </c>
      <c r="BY370" t="str">
        <f t="shared" si="900"/>
        <v>Scaling</v>
      </c>
      <c r="BZ370" s="102">
        <f>MATH!DQ65</f>
        <v>0</v>
      </c>
      <c r="CA370" s="102">
        <f>MATH!DQ146</f>
        <v>0</v>
      </c>
      <c r="CB370" s="102">
        <f>MATH!DQ227</f>
        <v>0</v>
      </c>
      <c r="CC370" s="102">
        <f>MATH!DQ308</f>
        <v>0</v>
      </c>
      <c r="CD370" s="102">
        <f>MATH!DQ389</f>
        <v>0</v>
      </c>
      <c r="CE370" s="102">
        <f>MATH!DQ470</f>
        <v>0</v>
      </c>
      <c r="CF370" s="102">
        <f>MATH!DQ551</f>
        <v>0</v>
      </c>
      <c r="CG370" s="102">
        <f>MATH!DQ632</f>
        <v>0</v>
      </c>
      <c r="CH370" s="102">
        <f>MATH!DQ713</f>
        <v>0</v>
      </c>
      <c r="CI370" s="102">
        <f>MATH!DQ794</f>
        <v>0</v>
      </c>
      <c r="CJ370" s="102">
        <f>MATH!DQ875</f>
        <v>0</v>
      </c>
      <c r="CK370" s="102">
        <f>MATH!DQ956</f>
        <v>0</v>
      </c>
      <c r="CL370" s="102">
        <f>MATH!DQ1037</f>
        <v>0</v>
      </c>
      <c r="CM370" s="102">
        <f>MATH!DQ1118</f>
        <v>0</v>
      </c>
      <c r="CN370" s="102">
        <f>MATH!DQ1199</f>
        <v>0</v>
      </c>
      <c r="CO370" s="102">
        <f>MATH!DQ1280</f>
        <v>0</v>
      </c>
      <c r="CP370" s="102">
        <f>MATH!DQ1361</f>
        <v>0</v>
      </c>
      <c r="CQ370" s="102">
        <f>MATH!DQ1442</f>
        <v>0</v>
      </c>
      <c r="CR370" s="102">
        <f>MATH!DQ1523</f>
        <v>0</v>
      </c>
      <c r="CS370" s="102">
        <f>MATH!DQ1604</f>
        <v>0</v>
      </c>
      <c r="CT370" s="102">
        <f>MATH!DQ1685</f>
        <v>0</v>
      </c>
      <c r="CU370" s="102">
        <f>MATH!DQ1766</f>
        <v>0</v>
      </c>
      <c r="CV370" s="102">
        <f>MATH!DQ1847</f>
        <v>0</v>
      </c>
      <c r="CX370" t="str">
        <f t="shared" si="901"/>
        <v>Scaling</v>
      </c>
      <c r="CY370" s="102" t="str">
        <f t="shared" si="903"/>
        <v/>
      </c>
      <c r="CZ370" s="102" t="str">
        <f t="shared" si="877"/>
        <v/>
      </c>
      <c r="DA370" s="102" t="str">
        <f t="shared" si="878"/>
        <v/>
      </c>
      <c r="DB370" s="102" t="str">
        <f t="shared" si="879"/>
        <v/>
      </c>
      <c r="DC370" s="102" t="str">
        <f t="shared" si="880"/>
        <v/>
      </c>
      <c r="DD370" s="102" t="str">
        <f t="shared" si="881"/>
        <v/>
      </c>
      <c r="DE370" s="102" t="str">
        <f t="shared" si="882"/>
        <v/>
      </c>
      <c r="DF370" s="102" t="str">
        <f t="shared" si="883"/>
        <v/>
      </c>
      <c r="DG370" s="102" t="str">
        <f t="shared" si="884"/>
        <v/>
      </c>
      <c r="DH370" s="102" t="str">
        <f t="shared" si="885"/>
        <v/>
      </c>
      <c r="DI370" s="102" t="str">
        <f t="shared" si="886"/>
        <v/>
      </c>
      <c r="DJ370" s="102" t="str">
        <f t="shared" si="887"/>
        <v/>
      </c>
      <c r="DK370" s="102" t="str">
        <f t="shared" si="888"/>
        <v/>
      </c>
      <c r="DL370" s="102" t="str">
        <f t="shared" si="889"/>
        <v/>
      </c>
      <c r="DM370" s="102" t="str">
        <f t="shared" si="890"/>
        <v/>
      </c>
      <c r="DN370" s="102" t="str">
        <f t="shared" si="891"/>
        <v/>
      </c>
      <c r="DO370" s="102" t="str">
        <f t="shared" si="892"/>
        <v/>
      </c>
      <c r="DP370" s="102" t="str">
        <f t="shared" si="893"/>
        <v/>
      </c>
      <c r="DQ370" s="102" t="str">
        <f t="shared" si="894"/>
        <v/>
      </c>
      <c r="DR370" s="102" t="str">
        <f t="shared" si="895"/>
        <v/>
      </c>
      <c r="DS370" s="102" t="str">
        <f t="shared" si="896"/>
        <v/>
      </c>
      <c r="DT370" s="102" t="str">
        <f t="shared" si="897"/>
        <v/>
      </c>
      <c r="DU370" s="102" t="str">
        <f t="shared" si="898"/>
        <v/>
      </c>
    </row>
    <row r="371" spans="52:125" x14ac:dyDescent="0.45">
      <c r="AZ371" t="str">
        <f t="shared" si="899"/>
        <v>TRIGONOMETRY</v>
      </c>
      <c r="BA371" s="102">
        <f>MATH!DR5</f>
        <v>0</v>
      </c>
      <c r="BB371" s="102">
        <f>MATH!DR86</f>
        <v>0</v>
      </c>
      <c r="BC371" s="102">
        <f>MATH!DR167</f>
        <v>0</v>
      </c>
      <c r="BD371" s="102">
        <f>MATH!DR248</f>
        <v>0</v>
      </c>
      <c r="BE371" s="102">
        <f>MATH!DR329</f>
        <v>0</v>
      </c>
      <c r="BF371" s="102">
        <f>MATH!DR410</f>
        <v>0</v>
      </c>
      <c r="BG371" s="102">
        <f>MATH!DR491</f>
        <v>0</v>
      </c>
      <c r="BH371" s="102">
        <f>MATH!DR572</f>
        <v>0</v>
      </c>
      <c r="BI371" s="102">
        <f>MATH!DR653</f>
        <v>0</v>
      </c>
      <c r="BJ371" s="102">
        <f>MATH!DR734</f>
        <v>0</v>
      </c>
      <c r="BK371" s="102">
        <f>MATH!DR815</f>
        <v>0</v>
      </c>
      <c r="BL371" s="102">
        <f>MATH!DR896</f>
        <v>0</v>
      </c>
      <c r="BM371" s="102">
        <f>MATH!DR977</f>
        <v>0</v>
      </c>
      <c r="BN371" s="102">
        <f>MATH!DR1058</f>
        <v>0</v>
      </c>
      <c r="BO371" s="102">
        <f>MATH!DR1139</f>
        <v>0</v>
      </c>
      <c r="BP371" s="102">
        <f>MATH!DR1220</f>
        <v>0</v>
      </c>
      <c r="BQ371" s="102">
        <f>MATH!DR1301</f>
        <v>0</v>
      </c>
      <c r="BR371" s="102">
        <f>MATH!DR1382</f>
        <v>0</v>
      </c>
      <c r="BS371" s="102">
        <f>MATH!DR1463</f>
        <v>0</v>
      </c>
      <c r="BT371" s="102">
        <f>MATH!DR1544</f>
        <v>0</v>
      </c>
      <c r="BU371" s="102">
        <f>MATH!DR1625</f>
        <v>0</v>
      </c>
      <c r="BV371" s="102">
        <f>MATH!DR1706</f>
        <v>0</v>
      </c>
      <c r="BW371" s="102">
        <f>MATH!DR1787</f>
        <v>0</v>
      </c>
      <c r="BY371" t="str">
        <f t="shared" si="900"/>
        <v>TRIGONOMETRY</v>
      </c>
      <c r="BZ371" s="102">
        <f>MATH!DR65</f>
        <v>0</v>
      </c>
      <c r="CA371" s="102">
        <f>MATH!DR146</f>
        <v>0</v>
      </c>
      <c r="CB371" s="102">
        <f>MATH!DR227</f>
        <v>0</v>
      </c>
      <c r="CC371" s="102">
        <f>MATH!DR308</f>
        <v>0</v>
      </c>
      <c r="CD371" s="102">
        <f>MATH!DR389</f>
        <v>0</v>
      </c>
      <c r="CE371" s="102">
        <f>MATH!DR470</f>
        <v>0</v>
      </c>
      <c r="CF371" s="102">
        <f>MATH!DR551</f>
        <v>0</v>
      </c>
      <c r="CG371" s="102">
        <f>MATH!DR632</f>
        <v>0</v>
      </c>
      <c r="CH371" s="102">
        <f>MATH!DR713</f>
        <v>0</v>
      </c>
      <c r="CI371" s="102">
        <f>MATH!DR794</f>
        <v>0</v>
      </c>
      <c r="CJ371" s="102">
        <f>MATH!DR875</f>
        <v>0</v>
      </c>
      <c r="CK371" s="102">
        <f>MATH!DR956</f>
        <v>0</v>
      </c>
      <c r="CL371" s="102">
        <f>MATH!DR1037</f>
        <v>0</v>
      </c>
      <c r="CM371" s="102">
        <f>MATH!DR1118</f>
        <v>0</v>
      </c>
      <c r="CN371" s="102">
        <f>MATH!DR1199</f>
        <v>0</v>
      </c>
      <c r="CO371" s="102">
        <f>MATH!DR1280</f>
        <v>0</v>
      </c>
      <c r="CP371" s="102">
        <f>MATH!DR1361</f>
        <v>0</v>
      </c>
      <c r="CQ371" s="102">
        <f>MATH!DR1442</f>
        <v>0</v>
      </c>
      <c r="CR371" s="102">
        <f>MATH!DR1523</f>
        <v>0</v>
      </c>
      <c r="CS371" s="102">
        <f>MATH!DR1604</f>
        <v>0</v>
      </c>
      <c r="CT371" s="102">
        <f>MATH!DR1685</f>
        <v>0</v>
      </c>
      <c r="CU371" s="102">
        <f>MATH!DR1766</f>
        <v>0</v>
      </c>
      <c r="CV371" s="102">
        <f>MATH!DR1847</f>
        <v>0</v>
      </c>
      <c r="CX371" t="str">
        <f t="shared" si="901"/>
        <v>TRIGONOMETRY</v>
      </c>
      <c r="CY371" s="102" t="str">
        <f t="shared" si="903"/>
        <v/>
      </c>
      <c r="CZ371" s="102" t="str">
        <f t="shared" si="877"/>
        <v/>
      </c>
      <c r="DA371" s="102" t="str">
        <f t="shared" si="878"/>
        <v/>
      </c>
      <c r="DB371" s="102" t="str">
        <f t="shared" si="879"/>
        <v/>
      </c>
      <c r="DC371" s="102" t="str">
        <f t="shared" si="880"/>
        <v/>
      </c>
      <c r="DD371" s="102" t="str">
        <f t="shared" si="881"/>
        <v/>
      </c>
      <c r="DE371" s="102" t="str">
        <f t="shared" si="882"/>
        <v/>
      </c>
      <c r="DF371" s="102" t="str">
        <f t="shared" si="883"/>
        <v/>
      </c>
      <c r="DG371" s="102" t="str">
        <f t="shared" si="884"/>
        <v/>
      </c>
      <c r="DH371" s="102" t="str">
        <f t="shared" si="885"/>
        <v/>
      </c>
      <c r="DI371" s="102" t="str">
        <f t="shared" si="886"/>
        <v/>
      </c>
      <c r="DJ371" s="102" t="str">
        <f t="shared" si="887"/>
        <v/>
      </c>
      <c r="DK371" s="102" t="str">
        <f t="shared" si="888"/>
        <v/>
      </c>
      <c r="DL371" s="102" t="str">
        <f t="shared" si="889"/>
        <v/>
      </c>
      <c r="DM371" s="102" t="str">
        <f t="shared" si="890"/>
        <v/>
      </c>
      <c r="DN371" s="102" t="str">
        <f t="shared" si="891"/>
        <v/>
      </c>
      <c r="DO371" s="102" t="str">
        <f t="shared" si="892"/>
        <v/>
      </c>
      <c r="DP371" s="102" t="str">
        <f t="shared" si="893"/>
        <v/>
      </c>
      <c r="DQ371" s="102" t="str">
        <f t="shared" si="894"/>
        <v/>
      </c>
      <c r="DR371" s="102" t="str">
        <f t="shared" si="895"/>
        <v/>
      </c>
      <c r="DS371" s="102" t="str">
        <f t="shared" si="896"/>
        <v/>
      </c>
      <c r="DT371" s="102" t="str">
        <f t="shared" si="897"/>
        <v/>
      </c>
      <c r="DU371" s="102" t="str">
        <f t="shared" si="898"/>
        <v/>
      </c>
    </row>
    <row r="372" spans="52:125" x14ac:dyDescent="0.45">
      <c r="AZ372" t="str">
        <f t="shared" si="899"/>
        <v>SOH-CAH-TOA</v>
      </c>
      <c r="BA372" s="102">
        <f>MATH!DS5</f>
        <v>0</v>
      </c>
      <c r="BB372" s="102">
        <f>MATH!DS86</f>
        <v>0</v>
      </c>
      <c r="BC372" s="102">
        <f>MATH!DS167</f>
        <v>0</v>
      </c>
      <c r="BD372" s="102">
        <f>MATH!DS248</f>
        <v>0</v>
      </c>
      <c r="BE372" s="102">
        <f>MATH!DS329</f>
        <v>0</v>
      </c>
      <c r="BF372" s="102">
        <f>MATH!DS410</f>
        <v>0</v>
      </c>
      <c r="BG372" s="102">
        <f>MATH!DS491</f>
        <v>0</v>
      </c>
      <c r="BH372" s="102">
        <f>MATH!DS572</f>
        <v>0</v>
      </c>
      <c r="BI372" s="102">
        <f>MATH!DS653</f>
        <v>0</v>
      </c>
      <c r="BJ372" s="102">
        <f>MATH!DS734</f>
        <v>0</v>
      </c>
      <c r="BK372" s="102">
        <f>MATH!DS815</f>
        <v>0</v>
      </c>
      <c r="BL372" s="102">
        <f>MATH!DS896</f>
        <v>0</v>
      </c>
      <c r="BM372" s="102">
        <f>MATH!DS977</f>
        <v>0</v>
      </c>
      <c r="BN372" s="102">
        <f>MATH!DS1058</f>
        <v>0</v>
      </c>
      <c r="BO372" s="102">
        <f>MATH!DS1139</f>
        <v>0</v>
      </c>
      <c r="BP372" s="102">
        <f>MATH!DS1220</f>
        <v>0</v>
      </c>
      <c r="BQ372" s="102">
        <f>MATH!DS1301</f>
        <v>0</v>
      </c>
      <c r="BR372" s="102">
        <f>MATH!DS1382</f>
        <v>0</v>
      </c>
      <c r="BS372" s="102">
        <f>MATH!DS1463</f>
        <v>0</v>
      </c>
      <c r="BT372" s="102">
        <f>MATH!DS1544</f>
        <v>0</v>
      </c>
      <c r="BU372" s="102">
        <f>MATH!DS1625</f>
        <v>0</v>
      </c>
      <c r="BV372" s="102">
        <f>MATH!DS1706</f>
        <v>0</v>
      </c>
      <c r="BW372" s="102">
        <f>MATH!DS1787</f>
        <v>0</v>
      </c>
      <c r="BY372" t="str">
        <f t="shared" si="900"/>
        <v>SOH-CAH-TOA</v>
      </c>
      <c r="BZ372" s="102">
        <f>MATH!DS65</f>
        <v>0</v>
      </c>
      <c r="CA372" s="102">
        <f>MATH!DS146</f>
        <v>0</v>
      </c>
      <c r="CB372" s="102">
        <f>MATH!DS227</f>
        <v>0</v>
      </c>
      <c r="CC372" s="102">
        <f>MATH!DS308</f>
        <v>0</v>
      </c>
      <c r="CD372" s="102">
        <f>MATH!DS389</f>
        <v>0</v>
      </c>
      <c r="CE372" s="102">
        <f>MATH!DS470</f>
        <v>0</v>
      </c>
      <c r="CF372" s="102">
        <f>MATH!DS551</f>
        <v>0</v>
      </c>
      <c r="CG372" s="102">
        <f>MATH!DS632</f>
        <v>0</v>
      </c>
      <c r="CH372" s="102">
        <f>MATH!DS713</f>
        <v>0</v>
      </c>
      <c r="CI372" s="102">
        <f>MATH!DS794</f>
        <v>0</v>
      </c>
      <c r="CJ372" s="102">
        <f>MATH!DS875</f>
        <v>0</v>
      </c>
      <c r="CK372" s="102">
        <f>MATH!DS956</f>
        <v>0</v>
      </c>
      <c r="CL372" s="102">
        <f>MATH!DS1037</f>
        <v>0</v>
      </c>
      <c r="CM372" s="102">
        <f>MATH!DS1118</f>
        <v>0</v>
      </c>
      <c r="CN372" s="102">
        <f>MATH!DS1199</f>
        <v>0</v>
      </c>
      <c r="CO372" s="102">
        <f>MATH!DS1280</f>
        <v>0</v>
      </c>
      <c r="CP372" s="102">
        <f>MATH!DS1361</f>
        <v>0</v>
      </c>
      <c r="CQ372" s="102">
        <f>MATH!DS1442</f>
        <v>0</v>
      </c>
      <c r="CR372" s="102">
        <f>MATH!DS1523</f>
        <v>0</v>
      </c>
      <c r="CS372" s="102">
        <f>MATH!DS1604</f>
        <v>0</v>
      </c>
      <c r="CT372" s="102">
        <f>MATH!DS1685</f>
        <v>0</v>
      </c>
      <c r="CU372" s="102">
        <f>MATH!DS1766</f>
        <v>0</v>
      </c>
      <c r="CV372" s="102">
        <f>MATH!DS1847</f>
        <v>0</v>
      </c>
      <c r="CX372" t="str">
        <f t="shared" si="901"/>
        <v>SOH-CAH-TOA</v>
      </c>
      <c r="CY372" s="102" t="str">
        <f t="shared" si="903"/>
        <v/>
      </c>
      <c r="CZ372" s="102" t="str">
        <f t="shared" si="877"/>
        <v/>
      </c>
      <c r="DA372" s="102" t="str">
        <f t="shared" si="878"/>
        <v/>
      </c>
      <c r="DB372" s="102" t="str">
        <f t="shared" si="879"/>
        <v/>
      </c>
      <c r="DC372" s="102" t="str">
        <f t="shared" si="880"/>
        <v/>
      </c>
      <c r="DD372" s="102" t="str">
        <f t="shared" si="881"/>
        <v/>
      </c>
      <c r="DE372" s="102" t="str">
        <f t="shared" si="882"/>
        <v/>
      </c>
      <c r="DF372" s="102" t="str">
        <f t="shared" si="883"/>
        <v/>
      </c>
      <c r="DG372" s="102" t="str">
        <f t="shared" si="884"/>
        <v/>
      </c>
      <c r="DH372" s="102" t="str">
        <f t="shared" si="885"/>
        <v/>
      </c>
      <c r="DI372" s="102" t="str">
        <f t="shared" si="886"/>
        <v/>
      </c>
      <c r="DJ372" s="102" t="str">
        <f t="shared" si="887"/>
        <v/>
      </c>
      <c r="DK372" s="102" t="str">
        <f t="shared" si="888"/>
        <v/>
      </c>
      <c r="DL372" s="102" t="str">
        <f t="shared" si="889"/>
        <v/>
      </c>
      <c r="DM372" s="102" t="str">
        <f t="shared" si="890"/>
        <v/>
      </c>
      <c r="DN372" s="102" t="str">
        <f t="shared" si="891"/>
        <v/>
      </c>
      <c r="DO372" s="102" t="str">
        <f t="shared" si="892"/>
        <v/>
      </c>
      <c r="DP372" s="102" t="str">
        <f t="shared" si="893"/>
        <v/>
      </c>
      <c r="DQ372" s="102" t="str">
        <f t="shared" si="894"/>
        <v/>
      </c>
      <c r="DR372" s="102" t="str">
        <f t="shared" si="895"/>
        <v/>
      </c>
      <c r="DS372" s="102" t="str">
        <f t="shared" si="896"/>
        <v/>
      </c>
      <c r="DT372" s="102" t="str">
        <f t="shared" si="897"/>
        <v/>
      </c>
      <c r="DU372" s="102" t="str">
        <f t="shared" si="898"/>
        <v/>
      </c>
    </row>
    <row r="374" spans="52:125" x14ac:dyDescent="0.45">
      <c r="AZ374" s="42" t="str">
        <f>AZ5</f>
        <v>Total Q</v>
      </c>
      <c r="BA374" s="43">
        <f t="shared" ref="BA374:BW374" si="904">IF(BA$5&lt;&gt;"",BA$5*BZ$2,0)</f>
        <v>0</v>
      </c>
      <c r="BB374" s="43">
        <f t="shared" si="904"/>
        <v>0</v>
      </c>
      <c r="BC374" s="43">
        <f t="shared" si="904"/>
        <v>0</v>
      </c>
      <c r="BD374" s="43">
        <f t="shared" si="904"/>
        <v>0</v>
      </c>
      <c r="BE374" s="43">
        <f t="shared" si="904"/>
        <v>0</v>
      </c>
      <c r="BF374" s="43">
        <f t="shared" si="904"/>
        <v>0</v>
      </c>
      <c r="BG374" s="43">
        <f t="shared" si="904"/>
        <v>0</v>
      </c>
      <c r="BH374" s="43">
        <f t="shared" si="904"/>
        <v>0</v>
      </c>
      <c r="BI374" s="43">
        <f t="shared" si="904"/>
        <v>0</v>
      </c>
      <c r="BJ374" s="43">
        <f t="shared" si="904"/>
        <v>0</v>
      </c>
      <c r="BK374" s="43">
        <f t="shared" si="904"/>
        <v>0</v>
      </c>
      <c r="BL374" s="43">
        <f t="shared" si="904"/>
        <v>0</v>
      </c>
      <c r="BM374" s="43">
        <f t="shared" si="904"/>
        <v>0</v>
      </c>
      <c r="BN374" s="43">
        <f t="shared" si="904"/>
        <v>0</v>
      </c>
      <c r="BO374" s="43">
        <f t="shared" si="904"/>
        <v>0</v>
      </c>
      <c r="BP374" s="43">
        <f t="shared" si="904"/>
        <v>0</v>
      </c>
      <c r="BQ374" s="43">
        <f t="shared" si="904"/>
        <v>0</v>
      </c>
      <c r="BR374" s="43">
        <f t="shared" si="904"/>
        <v>0</v>
      </c>
      <c r="BS374" s="43">
        <f t="shared" si="904"/>
        <v>0</v>
      </c>
      <c r="BT374" s="43">
        <f t="shared" si="904"/>
        <v>0</v>
      </c>
      <c r="BU374" s="43">
        <f t="shared" si="904"/>
        <v>0</v>
      </c>
      <c r="BV374" s="43">
        <f t="shared" si="904"/>
        <v>0</v>
      </c>
      <c r="BW374" s="43">
        <f t="shared" si="904"/>
        <v>0</v>
      </c>
      <c r="BY374" s="42" t="str">
        <f>BY5</f>
        <v>Total Q</v>
      </c>
      <c r="BZ374" s="43">
        <f t="shared" ref="BZ374:CV374" si="905">IF(BZ$5&lt;&gt;"",BZ$5*BA$2,0)</f>
        <v>0</v>
      </c>
      <c r="CA374" s="43">
        <f t="shared" si="905"/>
        <v>0</v>
      </c>
      <c r="CB374" s="43">
        <f t="shared" si="905"/>
        <v>0</v>
      </c>
      <c r="CC374" s="43">
        <f t="shared" si="905"/>
        <v>0</v>
      </c>
      <c r="CD374" s="43">
        <f t="shared" si="905"/>
        <v>0</v>
      </c>
      <c r="CE374" s="43">
        <f t="shared" si="905"/>
        <v>0</v>
      </c>
      <c r="CF374" s="43">
        <f t="shared" si="905"/>
        <v>0</v>
      </c>
      <c r="CG374" s="43">
        <f t="shared" si="905"/>
        <v>0</v>
      </c>
      <c r="CH374" s="43">
        <f t="shared" si="905"/>
        <v>0</v>
      </c>
      <c r="CI374" s="43">
        <f t="shared" si="905"/>
        <v>0</v>
      </c>
      <c r="CJ374" s="43">
        <f t="shared" si="905"/>
        <v>0</v>
      </c>
      <c r="CK374" s="43">
        <f t="shared" si="905"/>
        <v>0</v>
      </c>
      <c r="CL374" s="43">
        <f t="shared" si="905"/>
        <v>0</v>
      </c>
      <c r="CM374" s="43">
        <f t="shared" si="905"/>
        <v>0</v>
      </c>
      <c r="CN374" s="43">
        <f t="shared" si="905"/>
        <v>0</v>
      </c>
      <c r="CO374" s="43">
        <f t="shared" si="905"/>
        <v>0</v>
      </c>
      <c r="CP374" s="43">
        <f t="shared" si="905"/>
        <v>0</v>
      </c>
      <c r="CQ374" s="43">
        <f t="shared" si="905"/>
        <v>0</v>
      </c>
      <c r="CR374" s="43">
        <f t="shared" si="905"/>
        <v>0</v>
      </c>
      <c r="CS374" s="43">
        <f t="shared" si="905"/>
        <v>0</v>
      </c>
      <c r="CT374" s="43">
        <f t="shared" si="905"/>
        <v>0</v>
      </c>
      <c r="CU374" s="43">
        <f t="shared" si="905"/>
        <v>0</v>
      </c>
      <c r="CV374" s="43">
        <f t="shared" si="905"/>
        <v>0</v>
      </c>
      <c r="CX374" s="42" t="str">
        <f>CX5</f>
        <v>Total Q</v>
      </c>
      <c r="CY374" s="43">
        <f>IF(CY$5&lt;&gt;"",CY$5*CY$2,0)</f>
        <v>0</v>
      </c>
      <c r="CZ374" s="43">
        <f t="shared" ref="CZ374:DU374" si="906">IF(CZ$5&lt;&gt;"",CZ$5*CZ$2,0)</f>
        <v>0</v>
      </c>
      <c r="DA374" s="43">
        <f t="shared" si="906"/>
        <v>0</v>
      </c>
      <c r="DB374" s="43">
        <f t="shared" si="906"/>
        <v>0</v>
      </c>
      <c r="DC374" s="43">
        <f t="shared" si="906"/>
        <v>0</v>
      </c>
      <c r="DD374" s="43">
        <f t="shared" si="906"/>
        <v>0</v>
      </c>
      <c r="DE374" s="43">
        <f t="shared" si="906"/>
        <v>0</v>
      </c>
      <c r="DF374" s="43">
        <f t="shared" si="906"/>
        <v>0</v>
      </c>
      <c r="DG374" s="43">
        <f t="shared" si="906"/>
        <v>0</v>
      </c>
      <c r="DH374" s="43">
        <f t="shared" si="906"/>
        <v>0</v>
      </c>
      <c r="DI374" s="43">
        <f t="shared" si="906"/>
        <v>0</v>
      </c>
      <c r="DJ374" s="43">
        <f t="shared" si="906"/>
        <v>0</v>
      </c>
      <c r="DK374" s="43">
        <f t="shared" si="906"/>
        <v>0</v>
      </c>
      <c r="DL374" s="43">
        <f t="shared" si="906"/>
        <v>0</v>
      </c>
      <c r="DM374" s="43">
        <f t="shared" si="906"/>
        <v>0</v>
      </c>
      <c r="DN374" s="43">
        <f t="shared" si="906"/>
        <v>0</v>
      </c>
      <c r="DO374" s="43">
        <f t="shared" si="906"/>
        <v>0</v>
      </c>
      <c r="DP374" s="43">
        <f t="shared" si="906"/>
        <v>0</v>
      </c>
      <c r="DQ374" s="43">
        <f t="shared" si="906"/>
        <v>0</v>
      </c>
      <c r="DR374" s="43">
        <f t="shared" si="906"/>
        <v>0</v>
      </c>
      <c r="DS374" s="43">
        <f t="shared" si="906"/>
        <v>0</v>
      </c>
      <c r="DT374" s="43">
        <f t="shared" si="906"/>
        <v>0</v>
      </c>
      <c r="DU374" s="43">
        <f t="shared" si="906"/>
        <v>0</v>
      </c>
    </row>
    <row r="375" spans="52:125" x14ac:dyDescent="0.45">
      <c r="AZ375" s="42" t="str">
        <f>AZ6</f>
        <v>Missed Q</v>
      </c>
      <c r="BA375" s="43">
        <f t="shared" ref="BA375:BW375" si="907">IF(BA$6&lt;&gt;"",BA$6*BZ$2,0)</f>
        <v>0</v>
      </c>
      <c r="BB375" s="43">
        <f t="shared" si="907"/>
        <v>0</v>
      </c>
      <c r="BC375" s="43">
        <f t="shared" si="907"/>
        <v>0</v>
      </c>
      <c r="BD375" s="43">
        <f t="shared" si="907"/>
        <v>0</v>
      </c>
      <c r="BE375" s="43">
        <f t="shared" si="907"/>
        <v>0</v>
      </c>
      <c r="BF375" s="43">
        <f t="shared" si="907"/>
        <v>0</v>
      </c>
      <c r="BG375" s="43">
        <f t="shared" si="907"/>
        <v>0</v>
      </c>
      <c r="BH375" s="43">
        <f t="shared" si="907"/>
        <v>0</v>
      </c>
      <c r="BI375" s="43">
        <f t="shared" si="907"/>
        <v>0</v>
      </c>
      <c r="BJ375" s="43">
        <f t="shared" si="907"/>
        <v>0</v>
      </c>
      <c r="BK375" s="43">
        <f t="shared" si="907"/>
        <v>0</v>
      </c>
      <c r="BL375" s="43">
        <f t="shared" si="907"/>
        <v>0</v>
      </c>
      <c r="BM375" s="43">
        <f t="shared" si="907"/>
        <v>0</v>
      </c>
      <c r="BN375" s="43">
        <f t="shared" si="907"/>
        <v>0</v>
      </c>
      <c r="BO375" s="43">
        <f t="shared" si="907"/>
        <v>0</v>
      </c>
      <c r="BP375" s="43">
        <f t="shared" si="907"/>
        <v>0</v>
      </c>
      <c r="BQ375" s="43">
        <f t="shared" si="907"/>
        <v>0</v>
      </c>
      <c r="BR375" s="43">
        <f t="shared" si="907"/>
        <v>0</v>
      </c>
      <c r="BS375" s="43">
        <f t="shared" si="907"/>
        <v>0</v>
      </c>
      <c r="BT375" s="43">
        <f t="shared" si="907"/>
        <v>0</v>
      </c>
      <c r="BU375" s="43">
        <f t="shared" si="907"/>
        <v>0</v>
      </c>
      <c r="BV375" s="43">
        <f t="shared" si="907"/>
        <v>0</v>
      </c>
      <c r="BW375" s="43">
        <f t="shared" si="907"/>
        <v>0</v>
      </c>
      <c r="BY375" s="42" t="str">
        <f>BY6</f>
        <v>Missed Q</v>
      </c>
      <c r="BZ375" s="43">
        <f t="shared" ref="BZ375:CV375" si="908">IF(BZ$6&lt;&gt;"",BZ$6*BA$2,0)</f>
        <v>0</v>
      </c>
      <c r="CA375" s="43">
        <f t="shared" si="908"/>
        <v>0</v>
      </c>
      <c r="CB375" s="43">
        <f t="shared" si="908"/>
        <v>0</v>
      </c>
      <c r="CC375" s="43">
        <f t="shared" si="908"/>
        <v>0</v>
      </c>
      <c r="CD375" s="43">
        <f t="shared" si="908"/>
        <v>0</v>
      </c>
      <c r="CE375" s="43">
        <f t="shared" si="908"/>
        <v>0</v>
      </c>
      <c r="CF375" s="43">
        <f t="shared" si="908"/>
        <v>0</v>
      </c>
      <c r="CG375" s="43">
        <f t="shared" si="908"/>
        <v>0</v>
      </c>
      <c r="CH375" s="43">
        <f t="shared" si="908"/>
        <v>0</v>
      </c>
      <c r="CI375" s="43">
        <f t="shared" si="908"/>
        <v>0</v>
      </c>
      <c r="CJ375" s="43">
        <f t="shared" si="908"/>
        <v>0</v>
      </c>
      <c r="CK375" s="43">
        <f t="shared" si="908"/>
        <v>0</v>
      </c>
      <c r="CL375" s="43">
        <f t="shared" si="908"/>
        <v>0</v>
      </c>
      <c r="CM375" s="43">
        <f t="shared" si="908"/>
        <v>0</v>
      </c>
      <c r="CN375" s="43">
        <f t="shared" si="908"/>
        <v>0</v>
      </c>
      <c r="CO375" s="43">
        <f t="shared" si="908"/>
        <v>0</v>
      </c>
      <c r="CP375" s="43">
        <f t="shared" si="908"/>
        <v>0</v>
      </c>
      <c r="CQ375" s="43">
        <f t="shared" si="908"/>
        <v>0</v>
      </c>
      <c r="CR375" s="43">
        <f t="shared" si="908"/>
        <v>0</v>
      </c>
      <c r="CS375" s="43">
        <f t="shared" si="908"/>
        <v>0</v>
      </c>
      <c r="CT375" s="43">
        <f t="shared" si="908"/>
        <v>0</v>
      </c>
      <c r="CU375" s="43">
        <f t="shared" si="908"/>
        <v>0</v>
      </c>
      <c r="CV375" s="43">
        <f t="shared" si="908"/>
        <v>0</v>
      </c>
      <c r="CX375" s="42" t="str">
        <f>CX6</f>
        <v>Missed Q</v>
      </c>
      <c r="CY375" s="43">
        <f>IF(CY$6&lt;&gt;"",CY$6*CY$2,0)</f>
        <v>0</v>
      </c>
      <c r="CZ375" s="43">
        <f t="shared" ref="CZ375:DU375" si="909">IF(CZ$6&lt;&gt;"",CZ$6*CZ$2,0)</f>
        <v>0</v>
      </c>
      <c r="DA375" s="43">
        <f t="shared" si="909"/>
        <v>0</v>
      </c>
      <c r="DB375" s="43">
        <f t="shared" si="909"/>
        <v>0</v>
      </c>
      <c r="DC375" s="43">
        <f t="shared" si="909"/>
        <v>0</v>
      </c>
      <c r="DD375" s="43">
        <f t="shared" si="909"/>
        <v>0</v>
      </c>
      <c r="DE375" s="43">
        <f t="shared" si="909"/>
        <v>0</v>
      </c>
      <c r="DF375" s="43">
        <f t="shared" si="909"/>
        <v>0</v>
      </c>
      <c r="DG375" s="43">
        <f t="shared" si="909"/>
        <v>0</v>
      </c>
      <c r="DH375" s="43">
        <f t="shared" si="909"/>
        <v>0</v>
      </c>
      <c r="DI375" s="43">
        <f t="shared" si="909"/>
        <v>0</v>
      </c>
      <c r="DJ375" s="43">
        <f t="shared" si="909"/>
        <v>0</v>
      </c>
      <c r="DK375" s="43">
        <f t="shared" si="909"/>
        <v>0</v>
      </c>
      <c r="DL375" s="43">
        <f t="shared" si="909"/>
        <v>0</v>
      </c>
      <c r="DM375" s="43">
        <f t="shared" si="909"/>
        <v>0</v>
      </c>
      <c r="DN375" s="43">
        <f t="shared" si="909"/>
        <v>0</v>
      </c>
      <c r="DO375" s="43">
        <f t="shared" si="909"/>
        <v>0</v>
      </c>
      <c r="DP375" s="43">
        <f t="shared" si="909"/>
        <v>0</v>
      </c>
      <c r="DQ375" s="43">
        <f t="shared" si="909"/>
        <v>0</v>
      </c>
      <c r="DR375" s="43">
        <f t="shared" si="909"/>
        <v>0</v>
      </c>
      <c r="DS375" s="43">
        <f t="shared" si="909"/>
        <v>0</v>
      </c>
      <c r="DT375" s="43">
        <f t="shared" si="909"/>
        <v>0</v>
      </c>
      <c r="DU375" s="43">
        <f t="shared" si="909"/>
        <v>0</v>
      </c>
    </row>
    <row r="376" spans="52:125" x14ac:dyDescent="0.45">
      <c r="AZ376" s="42" t="str">
        <f>AZ7</f>
        <v>Correct Q</v>
      </c>
      <c r="BA376" s="43">
        <f t="shared" ref="BA376:BW376" si="910">IF(BA$7&lt;&gt;"",BA$7*BZ$2,0)</f>
        <v>0</v>
      </c>
      <c r="BB376" s="43">
        <f t="shared" si="910"/>
        <v>0</v>
      </c>
      <c r="BC376" s="43">
        <f t="shared" si="910"/>
        <v>0</v>
      </c>
      <c r="BD376" s="43">
        <f t="shared" si="910"/>
        <v>0</v>
      </c>
      <c r="BE376" s="43">
        <f t="shared" si="910"/>
        <v>0</v>
      </c>
      <c r="BF376" s="43">
        <f t="shared" si="910"/>
        <v>0</v>
      </c>
      <c r="BG376" s="43">
        <f t="shared" si="910"/>
        <v>0</v>
      </c>
      <c r="BH376" s="43">
        <f t="shared" si="910"/>
        <v>0</v>
      </c>
      <c r="BI376" s="43">
        <f t="shared" si="910"/>
        <v>0</v>
      </c>
      <c r="BJ376" s="43">
        <f t="shared" si="910"/>
        <v>0</v>
      </c>
      <c r="BK376" s="43">
        <f t="shared" si="910"/>
        <v>0</v>
      </c>
      <c r="BL376" s="43">
        <f t="shared" si="910"/>
        <v>0</v>
      </c>
      <c r="BM376" s="43">
        <f t="shared" si="910"/>
        <v>0</v>
      </c>
      <c r="BN376" s="43">
        <f t="shared" si="910"/>
        <v>0</v>
      </c>
      <c r="BO376" s="43">
        <f t="shared" si="910"/>
        <v>0</v>
      </c>
      <c r="BP376" s="43">
        <f t="shared" si="910"/>
        <v>0</v>
      </c>
      <c r="BQ376" s="43">
        <f t="shared" si="910"/>
        <v>0</v>
      </c>
      <c r="BR376" s="43">
        <f t="shared" si="910"/>
        <v>0</v>
      </c>
      <c r="BS376" s="43">
        <f t="shared" si="910"/>
        <v>0</v>
      </c>
      <c r="BT376" s="43">
        <f t="shared" si="910"/>
        <v>0</v>
      </c>
      <c r="BU376" s="43">
        <f t="shared" si="910"/>
        <v>0</v>
      </c>
      <c r="BV376" s="43">
        <f t="shared" si="910"/>
        <v>0</v>
      </c>
      <c r="BW376" s="43">
        <f t="shared" si="910"/>
        <v>0</v>
      </c>
      <c r="BY376" s="42" t="str">
        <f>BY7</f>
        <v>Correct Q</v>
      </c>
      <c r="BZ376" s="43">
        <f t="shared" ref="BZ376:CV376" si="911">IF(BZ$7&lt;&gt;"",BZ$7*BA$2,0)</f>
        <v>0</v>
      </c>
      <c r="CA376" s="43">
        <f t="shared" si="911"/>
        <v>0</v>
      </c>
      <c r="CB376" s="43">
        <f t="shared" si="911"/>
        <v>0</v>
      </c>
      <c r="CC376" s="43">
        <f t="shared" si="911"/>
        <v>0</v>
      </c>
      <c r="CD376" s="43">
        <f t="shared" si="911"/>
        <v>0</v>
      </c>
      <c r="CE376" s="43">
        <f t="shared" si="911"/>
        <v>0</v>
      </c>
      <c r="CF376" s="43">
        <f t="shared" si="911"/>
        <v>0</v>
      </c>
      <c r="CG376" s="43">
        <f t="shared" si="911"/>
        <v>0</v>
      </c>
      <c r="CH376" s="43">
        <f t="shared" si="911"/>
        <v>0</v>
      </c>
      <c r="CI376" s="43">
        <f t="shared" si="911"/>
        <v>0</v>
      </c>
      <c r="CJ376" s="43">
        <f t="shared" si="911"/>
        <v>0</v>
      </c>
      <c r="CK376" s="43">
        <f t="shared" si="911"/>
        <v>0</v>
      </c>
      <c r="CL376" s="43">
        <f t="shared" si="911"/>
        <v>0</v>
      </c>
      <c r="CM376" s="43">
        <f t="shared" si="911"/>
        <v>0</v>
      </c>
      <c r="CN376" s="43">
        <f t="shared" si="911"/>
        <v>0</v>
      </c>
      <c r="CO376" s="43">
        <f t="shared" si="911"/>
        <v>0</v>
      </c>
      <c r="CP376" s="43">
        <f t="shared" si="911"/>
        <v>0</v>
      </c>
      <c r="CQ376" s="43">
        <f t="shared" si="911"/>
        <v>0</v>
      </c>
      <c r="CR376" s="43">
        <f t="shared" si="911"/>
        <v>0</v>
      </c>
      <c r="CS376" s="43">
        <f t="shared" si="911"/>
        <v>0</v>
      </c>
      <c r="CT376" s="43">
        <f t="shared" si="911"/>
        <v>0</v>
      </c>
      <c r="CU376" s="43">
        <f t="shared" si="911"/>
        <v>0</v>
      </c>
      <c r="CV376" s="43">
        <f t="shared" si="911"/>
        <v>0</v>
      </c>
      <c r="CX376" s="42" t="str">
        <f>CX7</f>
        <v>Correct Q</v>
      </c>
      <c r="CY376" s="43">
        <f>IF(CY$7&lt;&gt;"",CY$7*CY$2,0)</f>
        <v>0</v>
      </c>
      <c r="CZ376" s="43">
        <f t="shared" ref="CZ376:DU376" si="912">IF(CZ$7&lt;&gt;"",CZ$7*CZ$2,0)</f>
        <v>0</v>
      </c>
      <c r="DA376" s="43">
        <f t="shared" si="912"/>
        <v>0</v>
      </c>
      <c r="DB376" s="43">
        <f t="shared" si="912"/>
        <v>0</v>
      </c>
      <c r="DC376" s="43">
        <f t="shared" si="912"/>
        <v>0</v>
      </c>
      <c r="DD376" s="43">
        <f t="shared" si="912"/>
        <v>0</v>
      </c>
      <c r="DE376" s="43">
        <f t="shared" si="912"/>
        <v>0</v>
      </c>
      <c r="DF376" s="43">
        <f t="shared" si="912"/>
        <v>0</v>
      </c>
      <c r="DG376" s="43">
        <f t="shared" si="912"/>
        <v>0</v>
      </c>
      <c r="DH376" s="43">
        <f t="shared" si="912"/>
        <v>0</v>
      </c>
      <c r="DI376" s="43">
        <f t="shared" si="912"/>
        <v>0</v>
      </c>
      <c r="DJ376" s="43">
        <f t="shared" si="912"/>
        <v>0</v>
      </c>
      <c r="DK376" s="43">
        <f t="shared" si="912"/>
        <v>0</v>
      </c>
      <c r="DL376" s="43">
        <f t="shared" si="912"/>
        <v>0</v>
      </c>
      <c r="DM376" s="43">
        <f t="shared" si="912"/>
        <v>0</v>
      </c>
      <c r="DN376" s="43">
        <f t="shared" si="912"/>
        <v>0</v>
      </c>
      <c r="DO376" s="43">
        <f t="shared" si="912"/>
        <v>0</v>
      </c>
      <c r="DP376" s="43">
        <f t="shared" si="912"/>
        <v>0</v>
      </c>
      <c r="DQ376" s="43">
        <f t="shared" si="912"/>
        <v>0</v>
      </c>
      <c r="DR376" s="43">
        <f t="shared" si="912"/>
        <v>0</v>
      </c>
      <c r="DS376" s="43">
        <f t="shared" si="912"/>
        <v>0</v>
      </c>
      <c r="DT376" s="43">
        <f t="shared" si="912"/>
        <v>0</v>
      </c>
      <c r="DU376" s="43">
        <f t="shared" si="912"/>
        <v>0</v>
      </c>
    </row>
    <row r="377" spans="52:125" x14ac:dyDescent="0.45">
      <c r="AZ377" s="42" t="str">
        <f>AZ8</f>
        <v>Ommitted Q</v>
      </c>
      <c r="BA377" s="43">
        <f t="shared" ref="BA377:BW377" si="913">IF(BA$8&lt;&gt;"",BA$8*BZ$2,0)</f>
        <v>0</v>
      </c>
      <c r="BB377" s="43">
        <f t="shared" si="913"/>
        <v>0</v>
      </c>
      <c r="BC377" s="43">
        <f t="shared" si="913"/>
        <v>0</v>
      </c>
      <c r="BD377" s="43">
        <f t="shared" si="913"/>
        <v>0</v>
      </c>
      <c r="BE377" s="43">
        <f t="shared" si="913"/>
        <v>0</v>
      </c>
      <c r="BF377" s="43">
        <f t="shared" si="913"/>
        <v>0</v>
      </c>
      <c r="BG377" s="43">
        <f t="shared" si="913"/>
        <v>0</v>
      </c>
      <c r="BH377" s="43">
        <f t="shared" si="913"/>
        <v>0</v>
      </c>
      <c r="BI377" s="43">
        <f t="shared" si="913"/>
        <v>0</v>
      </c>
      <c r="BJ377" s="43">
        <f t="shared" si="913"/>
        <v>0</v>
      </c>
      <c r="BK377" s="43">
        <f t="shared" si="913"/>
        <v>0</v>
      </c>
      <c r="BL377" s="43">
        <f t="shared" si="913"/>
        <v>0</v>
      </c>
      <c r="BM377" s="43">
        <f t="shared" si="913"/>
        <v>0</v>
      </c>
      <c r="BN377" s="43">
        <f t="shared" si="913"/>
        <v>0</v>
      </c>
      <c r="BO377" s="43">
        <f t="shared" si="913"/>
        <v>0</v>
      </c>
      <c r="BP377" s="43">
        <f t="shared" si="913"/>
        <v>0</v>
      </c>
      <c r="BQ377" s="43">
        <f t="shared" si="913"/>
        <v>0</v>
      </c>
      <c r="BR377" s="43">
        <f t="shared" si="913"/>
        <v>0</v>
      </c>
      <c r="BS377" s="43">
        <f t="shared" si="913"/>
        <v>0</v>
      </c>
      <c r="BT377" s="43">
        <f t="shared" si="913"/>
        <v>0</v>
      </c>
      <c r="BU377" s="43">
        <f t="shared" si="913"/>
        <v>0</v>
      </c>
      <c r="BV377" s="43">
        <f t="shared" si="913"/>
        <v>0</v>
      </c>
      <c r="BW377" s="43">
        <f t="shared" si="913"/>
        <v>0</v>
      </c>
      <c r="BY377" s="42" t="str">
        <f>BY8</f>
        <v>Ommitted Q</v>
      </c>
      <c r="BZ377" s="43">
        <f t="shared" ref="BZ377:CV377" si="914">IF(BZ$8&lt;&gt;"",BZ$8*BA$2,0)</f>
        <v>0</v>
      </c>
      <c r="CA377" s="43">
        <f t="shared" si="914"/>
        <v>0</v>
      </c>
      <c r="CB377" s="43">
        <f t="shared" si="914"/>
        <v>0</v>
      </c>
      <c r="CC377" s="43">
        <f t="shared" si="914"/>
        <v>0</v>
      </c>
      <c r="CD377" s="43">
        <f t="shared" si="914"/>
        <v>0</v>
      </c>
      <c r="CE377" s="43">
        <f t="shared" si="914"/>
        <v>0</v>
      </c>
      <c r="CF377" s="43">
        <f t="shared" si="914"/>
        <v>0</v>
      </c>
      <c r="CG377" s="43">
        <f t="shared" si="914"/>
        <v>0</v>
      </c>
      <c r="CH377" s="43">
        <f t="shared" si="914"/>
        <v>0</v>
      </c>
      <c r="CI377" s="43">
        <f t="shared" si="914"/>
        <v>0</v>
      </c>
      <c r="CJ377" s="43">
        <f t="shared" si="914"/>
        <v>0</v>
      </c>
      <c r="CK377" s="43">
        <f t="shared" si="914"/>
        <v>0</v>
      </c>
      <c r="CL377" s="43">
        <f t="shared" si="914"/>
        <v>0</v>
      </c>
      <c r="CM377" s="43">
        <f t="shared" si="914"/>
        <v>0</v>
      </c>
      <c r="CN377" s="43">
        <f t="shared" si="914"/>
        <v>0</v>
      </c>
      <c r="CO377" s="43">
        <f t="shared" si="914"/>
        <v>0</v>
      </c>
      <c r="CP377" s="43">
        <f t="shared" si="914"/>
        <v>0</v>
      </c>
      <c r="CQ377" s="43">
        <f t="shared" si="914"/>
        <v>0</v>
      </c>
      <c r="CR377" s="43">
        <f t="shared" si="914"/>
        <v>0</v>
      </c>
      <c r="CS377" s="43">
        <f t="shared" si="914"/>
        <v>0</v>
      </c>
      <c r="CT377" s="43">
        <f t="shared" si="914"/>
        <v>0</v>
      </c>
      <c r="CU377" s="43">
        <f t="shared" si="914"/>
        <v>0</v>
      </c>
      <c r="CV377" s="43">
        <f t="shared" si="914"/>
        <v>0</v>
      </c>
      <c r="CX377" s="42" t="str">
        <f>CX8</f>
        <v>Ommitted Q</v>
      </c>
      <c r="CY377" s="43">
        <f>IF(CY$8&lt;&gt;"",CY$8*CY$2,0)</f>
        <v>0</v>
      </c>
      <c r="CZ377" s="43">
        <f t="shared" ref="CZ377:DU377" si="915">IF(CZ$8&lt;&gt;"",CZ$8*CZ$2,0)</f>
        <v>0</v>
      </c>
      <c r="DA377" s="43">
        <f t="shared" si="915"/>
        <v>0</v>
      </c>
      <c r="DB377" s="43">
        <f t="shared" si="915"/>
        <v>0</v>
      </c>
      <c r="DC377" s="43">
        <f t="shared" si="915"/>
        <v>0</v>
      </c>
      <c r="DD377" s="43">
        <f t="shared" si="915"/>
        <v>0</v>
      </c>
      <c r="DE377" s="43">
        <f t="shared" si="915"/>
        <v>0</v>
      </c>
      <c r="DF377" s="43">
        <f t="shared" si="915"/>
        <v>0</v>
      </c>
      <c r="DG377" s="43">
        <f t="shared" si="915"/>
        <v>0</v>
      </c>
      <c r="DH377" s="43">
        <f t="shared" si="915"/>
        <v>0</v>
      </c>
      <c r="DI377" s="43">
        <f t="shared" si="915"/>
        <v>0</v>
      </c>
      <c r="DJ377" s="43">
        <f t="shared" si="915"/>
        <v>0</v>
      </c>
      <c r="DK377" s="43">
        <f t="shared" si="915"/>
        <v>0</v>
      </c>
      <c r="DL377" s="43">
        <f t="shared" si="915"/>
        <v>0</v>
      </c>
      <c r="DM377" s="43">
        <f t="shared" si="915"/>
        <v>0</v>
      </c>
      <c r="DN377" s="43">
        <f t="shared" si="915"/>
        <v>0</v>
      </c>
      <c r="DO377" s="43">
        <f t="shared" si="915"/>
        <v>0</v>
      </c>
      <c r="DP377" s="43">
        <f t="shared" si="915"/>
        <v>0</v>
      </c>
      <c r="DQ377" s="43">
        <f t="shared" si="915"/>
        <v>0</v>
      </c>
      <c r="DR377" s="43">
        <f t="shared" si="915"/>
        <v>0</v>
      </c>
      <c r="DS377" s="43">
        <f t="shared" si="915"/>
        <v>0</v>
      </c>
      <c r="DT377" s="43">
        <f t="shared" si="915"/>
        <v>0</v>
      </c>
      <c r="DU377" s="43">
        <f t="shared" si="915"/>
        <v>0</v>
      </c>
    </row>
    <row r="378" spans="52:125" x14ac:dyDescent="0.45">
      <c r="AZ378" s="42" t="str">
        <f>AZ9</f>
        <v>Guesses</v>
      </c>
      <c r="BA378" s="43">
        <f t="shared" ref="BA378:BW378" si="916">IF(BA$9&lt;&gt;"",BA$9*BZ$2,0)</f>
        <v>0</v>
      </c>
      <c r="BB378" s="43">
        <f t="shared" si="916"/>
        <v>0</v>
      </c>
      <c r="BC378" s="43">
        <f t="shared" si="916"/>
        <v>0</v>
      </c>
      <c r="BD378" s="43">
        <f t="shared" si="916"/>
        <v>0</v>
      </c>
      <c r="BE378" s="43">
        <f t="shared" si="916"/>
        <v>0</v>
      </c>
      <c r="BF378" s="43">
        <f t="shared" si="916"/>
        <v>0</v>
      </c>
      <c r="BG378" s="43">
        <f t="shared" si="916"/>
        <v>0</v>
      </c>
      <c r="BH378" s="43">
        <f t="shared" si="916"/>
        <v>0</v>
      </c>
      <c r="BI378" s="43">
        <f t="shared" si="916"/>
        <v>0</v>
      </c>
      <c r="BJ378" s="43">
        <f t="shared" si="916"/>
        <v>0</v>
      </c>
      <c r="BK378" s="43">
        <f t="shared" si="916"/>
        <v>0</v>
      </c>
      <c r="BL378" s="43">
        <f t="shared" si="916"/>
        <v>0</v>
      </c>
      <c r="BM378" s="43">
        <f t="shared" si="916"/>
        <v>0</v>
      </c>
      <c r="BN378" s="43">
        <f t="shared" si="916"/>
        <v>0</v>
      </c>
      <c r="BO378" s="43">
        <f t="shared" si="916"/>
        <v>0</v>
      </c>
      <c r="BP378" s="43">
        <f t="shared" si="916"/>
        <v>0</v>
      </c>
      <c r="BQ378" s="43">
        <f t="shared" si="916"/>
        <v>0</v>
      </c>
      <c r="BR378" s="43">
        <f t="shared" si="916"/>
        <v>0</v>
      </c>
      <c r="BS378" s="43">
        <f t="shared" si="916"/>
        <v>0</v>
      </c>
      <c r="BT378" s="43">
        <f t="shared" si="916"/>
        <v>0</v>
      </c>
      <c r="BU378" s="43">
        <f t="shared" si="916"/>
        <v>0</v>
      </c>
      <c r="BV378" s="43">
        <f t="shared" si="916"/>
        <v>0</v>
      </c>
      <c r="BW378" s="43">
        <f t="shared" si="916"/>
        <v>0</v>
      </c>
      <c r="BY378" s="42" t="str">
        <f>BY9</f>
        <v>Guesses</v>
      </c>
      <c r="BZ378" s="43">
        <f t="shared" ref="BZ378:CV378" si="917">IF(BZ$9&lt;&gt;"",BZ$9*BA$2,0)</f>
        <v>0</v>
      </c>
      <c r="CA378" s="43">
        <f t="shared" si="917"/>
        <v>0</v>
      </c>
      <c r="CB378" s="43">
        <f t="shared" si="917"/>
        <v>0</v>
      </c>
      <c r="CC378" s="43">
        <f t="shared" si="917"/>
        <v>0</v>
      </c>
      <c r="CD378" s="43">
        <f t="shared" si="917"/>
        <v>0</v>
      </c>
      <c r="CE378" s="43">
        <f t="shared" si="917"/>
        <v>0</v>
      </c>
      <c r="CF378" s="43">
        <f t="shared" si="917"/>
        <v>0</v>
      </c>
      <c r="CG378" s="43">
        <f t="shared" si="917"/>
        <v>0</v>
      </c>
      <c r="CH378" s="43">
        <f t="shared" si="917"/>
        <v>0</v>
      </c>
      <c r="CI378" s="43">
        <f t="shared" si="917"/>
        <v>0</v>
      </c>
      <c r="CJ378" s="43">
        <f t="shared" si="917"/>
        <v>0</v>
      </c>
      <c r="CK378" s="43">
        <f t="shared" si="917"/>
        <v>0</v>
      </c>
      <c r="CL378" s="43">
        <f t="shared" si="917"/>
        <v>0</v>
      </c>
      <c r="CM378" s="43">
        <f t="shared" si="917"/>
        <v>0</v>
      </c>
      <c r="CN378" s="43">
        <f t="shared" si="917"/>
        <v>0</v>
      </c>
      <c r="CO378" s="43">
        <f t="shared" si="917"/>
        <v>0</v>
      </c>
      <c r="CP378" s="43">
        <f t="shared" si="917"/>
        <v>0</v>
      </c>
      <c r="CQ378" s="43">
        <f t="shared" si="917"/>
        <v>0</v>
      </c>
      <c r="CR378" s="43">
        <f t="shared" si="917"/>
        <v>0</v>
      </c>
      <c r="CS378" s="43">
        <f t="shared" si="917"/>
        <v>0</v>
      </c>
      <c r="CT378" s="43">
        <f t="shared" si="917"/>
        <v>0</v>
      </c>
      <c r="CU378" s="43">
        <f t="shared" si="917"/>
        <v>0</v>
      </c>
      <c r="CV378" s="43">
        <f t="shared" si="917"/>
        <v>0</v>
      </c>
      <c r="CX378" s="42" t="str">
        <f>CX9</f>
        <v>Guesses</v>
      </c>
      <c r="CY378" s="43">
        <f>IF(CY$9&lt;&gt;"",CY$9*CY$2,0)</f>
        <v>0</v>
      </c>
      <c r="CZ378" s="43">
        <f t="shared" ref="CZ378:DU378" si="918">IF(CZ$9&lt;&gt;"",CZ$9*CZ$2,0)</f>
        <v>0</v>
      </c>
      <c r="DA378" s="43">
        <f t="shared" si="918"/>
        <v>0</v>
      </c>
      <c r="DB378" s="43">
        <f t="shared" si="918"/>
        <v>0</v>
      </c>
      <c r="DC378" s="43">
        <f t="shared" si="918"/>
        <v>0</v>
      </c>
      <c r="DD378" s="43">
        <f t="shared" si="918"/>
        <v>0</v>
      </c>
      <c r="DE378" s="43">
        <f t="shared" si="918"/>
        <v>0</v>
      </c>
      <c r="DF378" s="43">
        <f t="shared" si="918"/>
        <v>0</v>
      </c>
      <c r="DG378" s="43">
        <f t="shared" si="918"/>
        <v>0</v>
      </c>
      <c r="DH378" s="43">
        <f t="shared" si="918"/>
        <v>0</v>
      </c>
      <c r="DI378" s="43">
        <f t="shared" si="918"/>
        <v>0</v>
      </c>
      <c r="DJ378" s="43">
        <f t="shared" si="918"/>
        <v>0</v>
      </c>
      <c r="DK378" s="43">
        <f t="shared" si="918"/>
        <v>0</v>
      </c>
      <c r="DL378" s="43">
        <f t="shared" si="918"/>
        <v>0</v>
      </c>
      <c r="DM378" s="43">
        <f t="shared" si="918"/>
        <v>0</v>
      </c>
      <c r="DN378" s="43">
        <f t="shared" si="918"/>
        <v>0</v>
      </c>
      <c r="DO378" s="43">
        <f t="shared" si="918"/>
        <v>0</v>
      </c>
      <c r="DP378" s="43">
        <f t="shared" si="918"/>
        <v>0</v>
      </c>
      <c r="DQ378" s="43">
        <f t="shared" si="918"/>
        <v>0</v>
      </c>
      <c r="DR378" s="43">
        <f t="shared" si="918"/>
        <v>0</v>
      </c>
      <c r="DS378" s="43">
        <f t="shared" si="918"/>
        <v>0</v>
      </c>
      <c r="DT378" s="43">
        <f t="shared" si="918"/>
        <v>0</v>
      </c>
      <c r="DU378" s="43">
        <f t="shared" si="918"/>
        <v>0</v>
      </c>
    </row>
    <row r="381" spans="52:125" x14ac:dyDescent="0.45">
      <c r="BE381" s="484" t="s">
        <v>262</v>
      </c>
      <c r="BF381" s="484"/>
      <c r="BG381" s="484"/>
      <c r="CD381" s="484" t="s">
        <v>262</v>
      </c>
      <c r="CE381" s="484"/>
      <c r="CF381" s="484"/>
      <c r="CY381" s="118" t="s">
        <v>167</v>
      </c>
      <c r="CZ381" s="119" t="s">
        <v>458</v>
      </c>
      <c r="DA381" s="120" t="s">
        <v>257</v>
      </c>
      <c r="DB381" s="121" t="s">
        <v>459</v>
      </c>
      <c r="DC381" s="121" t="s">
        <v>359</v>
      </c>
      <c r="DD381" s="121" t="s">
        <v>243</v>
      </c>
      <c r="DF381" s="484" t="s">
        <v>262</v>
      </c>
      <c r="DG381" s="484"/>
      <c r="DH381" s="484"/>
    </row>
    <row r="382" spans="52:125" x14ac:dyDescent="0.45">
      <c r="BE382" s="86" t="s">
        <v>587</v>
      </c>
      <c r="BF382" s="86" t="s">
        <v>590</v>
      </c>
      <c r="BG382" s="86" t="s">
        <v>257</v>
      </c>
      <c r="CD382" s="86" t="s">
        <v>587</v>
      </c>
      <c r="CE382" s="86" t="s">
        <v>590</v>
      </c>
      <c r="CF382" s="86" t="s">
        <v>257</v>
      </c>
      <c r="CX382" s="458" t="s">
        <v>397</v>
      </c>
      <c r="CY382" s="459"/>
      <c r="CZ382" s="459"/>
      <c r="DA382" s="459"/>
      <c r="DB382" s="459"/>
      <c r="DC382" s="459"/>
      <c r="DD382" s="460"/>
      <c r="DF382" s="86" t="s">
        <v>590</v>
      </c>
      <c r="DG382" s="86" t="s">
        <v>587</v>
      </c>
      <c r="DH382" s="86" t="s">
        <v>257</v>
      </c>
    </row>
    <row r="383" spans="52:125" x14ac:dyDescent="0.45">
      <c r="BE383" s="44">
        <f>SUM(BA376:BW376)</f>
        <v>0</v>
      </c>
      <c r="BF383" s="23">
        <f>BG383-BE383</f>
        <v>0</v>
      </c>
      <c r="BG383" s="23">
        <f>SUM(BA374:BW374)</f>
        <v>0</v>
      </c>
      <c r="CD383" s="44">
        <f>SUM(BZ376:CV376)</f>
        <v>0</v>
      </c>
      <c r="CE383" s="23">
        <f>CF383-CD383</f>
        <v>0</v>
      </c>
      <c r="CF383" s="23">
        <f>SUM(BZ374:CV374)</f>
        <v>0</v>
      </c>
      <c r="CX383" s="111" t="s">
        <v>414</v>
      </c>
      <c r="CY383" s="25">
        <f>BF383</f>
        <v>0</v>
      </c>
      <c r="CZ383" s="25">
        <f>DA383-CY383</f>
        <v>0</v>
      </c>
      <c r="DA383" s="25">
        <f>BG383</f>
        <v>0</v>
      </c>
      <c r="DB383" s="25" t="str">
        <f>IF(DA383&lt;&gt;0,CZ383&amp;" / "&amp;DA383,"")</f>
        <v/>
      </c>
      <c r="DC383" s="107" t="str">
        <f>IF(DA383&lt;&gt;0,CZ383/DA383,"")</f>
        <v/>
      </c>
      <c r="DD383" s="115" t="s">
        <v>259</v>
      </c>
      <c r="DF383" s="44">
        <f>SUM(CY376:DU376)</f>
        <v>0</v>
      </c>
      <c r="DG383" s="23">
        <f>DH383-DF383</f>
        <v>0</v>
      </c>
      <c r="DH383" s="23">
        <f>SUM(CY374:DU374)</f>
        <v>0</v>
      </c>
    </row>
    <row r="384" spans="52:125" x14ac:dyDescent="0.45">
      <c r="CX384" s="111" t="s">
        <v>415</v>
      </c>
      <c r="CY384" s="25">
        <f>CE383</f>
        <v>0</v>
      </c>
      <c r="CZ384" s="25">
        <f>DA384-CY384</f>
        <v>0</v>
      </c>
      <c r="DA384" s="25">
        <f>CF383</f>
        <v>0</v>
      </c>
      <c r="DB384" s="25" t="str">
        <f t="shared" ref="DB384:DB392" si="919">IF(DA384&lt;&gt;0,CZ384&amp;" / "&amp;DA384,"")</f>
        <v/>
      </c>
      <c r="DC384" s="107" t="str">
        <f t="shared" ref="DC384:DC392" si="920">IF(DA384&lt;&gt;0,CZ384/DA384,"")</f>
        <v/>
      </c>
      <c r="DD384" s="115" t="s">
        <v>259</v>
      </c>
    </row>
    <row r="385" spans="102:108" x14ac:dyDescent="0.45">
      <c r="CX385" s="111" t="s">
        <v>416</v>
      </c>
      <c r="CY385" s="25">
        <f>SUM(CY165:DU165)</f>
        <v>0</v>
      </c>
      <c r="CZ385" s="25">
        <f>DA385-CY385</f>
        <v>0</v>
      </c>
      <c r="DA385" s="25">
        <f>SUM(CY241:DU241)</f>
        <v>0</v>
      </c>
      <c r="DB385" s="25" t="str">
        <f>IF(DA385&lt;&gt;0,CZ385&amp;" / "&amp;DA385,"")</f>
        <v/>
      </c>
      <c r="DC385" s="107" t="str">
        <f>IF(DA385&lt;&gt;0,CZ385/DA385,"")</f>
        <v/>
      </c>
      <c r="DD385" s="115" t="str">
        <f>IF(SUM(CY$2:DU$2)=1,INDEX(CY317:DU317,MATCH(1,CY$2:DU$2,0)),"-")</f>
        <v/>
      </c>
    </row>
    <row r="386" spans="102:108" x14ac:dyDescent="0.45">
      <c r="CX386" s="111"/>
      <c r="CY386" s="25"/>
      <c r="CZ386" s="25">
        <f>DA386-CY386</f>
        <v>0</v>
      </c>
      <c r="DA386" s="25"/>
      <c r="DB386" s="25" t="str">
        <f t="shared" si="919"/>
        <v/>
      </c>
      <c r="DC386" s="107" t="str">
        <f t="shared" si="920"/>
        <v/>
      </c>
      <c r="DD386" s="115"/>
    </row>
    <row r="387" spans="102:108" x14ac:dyDescent="0.45">
      <c r="CX387" s="111" t="s">
        <v>419</v>
      </c>
      <c r="CY387" s="25">
        <f>SUM(CY164:DU164)</f>
        <v>0</v>
      </c>
      <c r="CZ387" s="25">
        <f>DA387-CY387</f>
        <v>0</v>
      </c>
      <c r="DA387" s="25">
        <f>SUM(CY240:DU240)</f>
        <v>0</v>
      </c>
      <c r="DB387" s="25" t="str">
        <f>IF(DA387&lt;&gt;0,CZ387&amp;" / "&amp;DA387,"")</f>
        <v/>
      </c>
      <c r="DC387" s="107" t="str">
        <f>IF(DA387&lt;&gt;0,CZ387/DA387,"")</f>
        <v/>
      </c>
      <c r="DD387" s="115" t="str">
        <f>IF(SUM(CY$2:DU$2)=1,INDEX(CY316:DU316,MATCH(1,CY$2:DU$2,0)),"-")</f>
        <v/>
      </c>
    </row>
    <row r="388" spans="102:108" x14ac:dyDescent="0.45">
      <c r="CX388" s="111"/>
      <c r="CY388" s="25"/>
      <c r="CZ388" s="25"/>
      <c r="DA388" s="25"/>
      <c r="DB388" s="25"/>
      <c r="DC388" s="107"/>
      <c r="DD388" s="115"/>
    </row>
    <row r="389" spans="102:108" x14ac:dyDescent="0.45">
      <c r="CX389" s="111" t="s">
        <v>71</v>
      </c>
      <c r="CY389" s="25">
        <f>SUM(CY166:DU166)</f>
        <v>0</v>
      </c>
      <c r="CZ389" s="25">
        <f>DA389-CY389</f>
        <v>0</v>
      </c>
      <c r="DA389" s="25">
        <f>SUM(CY242:DU242)</f>
        <v>0</v>
      </c>
      <c r="DB389" s="25" t="str">
        <f t="shared" si="919"/>
        <v/>
      </c>
      <c r="DC389" s="107" t="str">
        <f t="shared" si="920"/>
        <v/>
      </c>
      <c r="DD389" s="115" t="str">
        <f>IF(SUM(CY$2:DU$2)=1,INDEX(CY318:DU318,MATCH(1,CY$2:DU$2,0)),"-")</f>
        <v/>
      </c>
    </row>
    <row r="390" spans="102:108" x14ac:dyDescent="0.45">
      <c r="CX390" s="111" t="s">
        <v>418</v>
      </c>
      <c r="CY390" s="25">
        <f>SUM(CY167:DU167)</f>
        <v>0</v>
      </c>
      <c r="CZ390" s="25">
        <f>DA390-CY390</f>
        <v>0</v>
      </c>
      <c r="DA390" s="25">
        <f>SUM(CY243:DU243)</f>
        <v>0</v>
      </c>
      <c r="DB390" s="25" t="str">
        <f>IF(DA390&lt;&gt;0,CZ390&amp;" / "&amp;DA390,"")</f>
        <v/>
      </c>
      <c r="DC390" s="107" t="str">
        <f>IF(DA390&lt;&gt;0,CZ390/DA390,"")</f>
        <v/>
      </c>
      <c r="DD390" s="115" t="str">
        <f>IF(SUM(CY$2:DU$2)=1,INDEX(CY319:DU319,MATCH(1,CY$2:DU$2,0)),"-")</f>
        <v/>
      </c>
    </row>
    <row r="391" spans="102:108" x14ac:dyDescent="0.45">
      <c r="CX391" s="111"/>
      <c r="CY391" s="25"/>
      <c r="CZ391" s="25"/>
      <c r="DA391" s="25"/>
      <c r="DB391" s="25"/>
      <c r="DC391" s="107"/>
      <c r="DD391" s="115"/>
    </row>
    <row r="392" spans="102:108" x14ac:dyDescent="0.45">
      <c r="CX392" s="111"/>
      <c r="CY392" s="25"/>
      <c r="CZ392" s="25"/>
      <c r="DA392" s="25"/>
      <c r="DB392" s="25" t="str">
        <f t="shared" si="919"/>
        <v/>
      </c>
      <c r="DC392" s="107" t="str">
        <f t="shared" si="920"/>
        <v/>
      </c>
      <c r="DD392" s="115"/>
    </row>
    <row r="393" spans="102:108" x14ac:dyDescent="0.45">
      <c r="CX393" s="111" t="s">
        <v>420</v>
      </c>
      <c r="CY393" s="25">
        <f t="shared" ref="CY393:CY405" si="921">SUM(CY168:DU168)</f>
        <v>0</v>
      </c>
      <c r="CZ393" s="25">
        <f>DA393-CY393</f>
        <v>0</v>
      </c>
      <c r="DA393" s="25">
        <f t="shared" ref="DA393:DA405" si="922">SUM(CY244:DU244)</f>
        <v>0</v>
      </c>
      <c r="DB393" s="25" t="str">
        <f>IF(DA393&lt;&gt;0,CZ393&amp;" / "&amp;DA393,"")</f>
        <v/>
      </c>
      <c r="DC393" s="107" t="str">
        <f>IF(DA393&lt;&gt;0,CZ393/DA393,"")</f>
        <v/>
      </c>
      <c r="DD393" s="115" t="str">
        <f t="shared" ref="DD393:DD405" si="923">IF(SUM(CY$2:DU$2)=1,INDEX(CY320:DU320,MATCH(1,CY$2:DU$2,0)),"-")</f>
        <v/>
      </c>
    </row>
    <row r="394" spans="102:108" x14ac:dyDescent="0.45">
      <c r="CX394" s="111" t="s">
        <v>421</v>
      </c>
      <c r="CY394" s="25">
        <f t="shared" si="921"/>
        <v>0</v>
      </c>
      <c r="CZ394" s="25">
        <f t="shared" ref="CZ394:CZ404" si="924">DA394-CY394</f>
        <v>0</v>
      </c>
      <c r="DA394" s="25">
        <f t="shared" si="922"/>
        <v>0</v>
      </c>
      <c r="DB394" s="25" t="str">
        <f t="shared" ref="DB394:DB404" si="925">IF(DA394&lt;&gt;0,CZ394&amp;" / "&amp;DA394,"")</f>
        <v/>
      </c>
      <c r="DC394" s="107" t="str">
        <f t="shared" ref="DC394:DC404" si="926">IF(DA394&lt;&gt;0,CZ394/DA394,"")</f>
        <v/>
      </c>
      <c r="DD394" s="115" t="str">
        <f t="shared" si="923"/>
        <v/>
      </c>
    </row>
    <row r="395" spans="102:108" x14ac:dyDescent="0.45">
      <c r="CX395" s="111" t="s">
        <v>423</v>
      </c>
      <c r="CY395" s="25">
        <f t="shared" si="921"/>
        <v>0</v>
      </c>
      <c r="CZ395" s="25">
        <f t="shared" si="924"/>
        <v>0</v>
      </c>
      <c r="DA395" s="25">
        <f t="shared" si="922"/>
        <v>0</v>
      </c>
      <c r="DB395" s="25" t="str">
        <f t="shared" si="925"/>
        <v/>
      </c>
      <c r="DC395" s="107" t="str">
        <f t="shared" si="926"/>
        <v/>
      </c>
      <c r="DD395" s="115" t="str">
        <f t="shared" si="923"/>
        <v/>
      </c>
    </row>
    <row r="396" spans="102:108" x14ac:dyDescent="0.45">
      <c r="CX396" s="111" t="s">
        <v>101</v>
      </c>
      <c r="CY396" s="25">
        <f t="shared" si="921"/>
        <v>0</v>
      </c>
      <c r="CZ396" s="25">
        <f t="shared" si="924"/>
        <v>0</v>
      </c>
      <c r="DA396" s="25">
        <f t="shared" si="922"/>
        <v>0</v>
      </c>
      <c r="DB396" s="25" t="str">
        <f t="shared" si="925"/>
        <v/>
      </c>
      <c r="DC396" s="107" t="str">
        <f t="shared" si="926"/>
        <v/>
      </c>
      <c r="DD396" s="115" t="str">
        <f t="shared" si="923"/>
        <v/>
      </c>
    </row>
    <row r="397" spans="102:108" x14ac:dyDescent="0.45">
      <c r="CX397" s="111" t="s">
        <v>83</v>
      </c>
      <c r="CY397" s="25">
        <f t="shared" si="921"/>
        <v>0</v>
      </c>
      <c r="CZ397" s="25">
        <f t="shared" si="924"/>
        <v>0</v>
      </c>
      <c r="DA397" s="25">
        <f t="shared" si="922"/>
        <v>0</v>
      </c>
      <c r="DB397" s="25" t="str">
        <f t="shared" si="925"/>
        <v/>
      </c>
      <c r="DC397" s="107" t="str">
        <f t="shared" si="926"/>
        <v/>
      </c>
      <c r="DD397" s="115" t="str">
        <f t="shared" si="923"/>
        <v/>
      </c>
    </row>
    <row r="398" spans="102:108" x14ac:dyDescent="0.45">
      <c r="CX398" s="111" t="s">
        <v>91</v>
      </c>
      <c r="CY398" s="25">
        <f t="shared" si="921"/>
        <v>0</v>
      </c>
      <c r="CZ398" s="25">
        <f t="shared" si="924"/>
        <v>0</v>
      </c>
      <c r="DA398" s="25">
        <f t="shared" si="922"/>
        <v>0</v>
      </c>
      <c r="DB398" s="25" t="str">
        <f t="shared" si="925"/>
        <v/>
      </c>
      <c r="DC398" s="107" t="str">
        <f t="shared" si="926"/>
        <v/>
      </c>
      <c r="DD398" s="115" t="str">
        <f t="shared" si="923"/>
        <v/>
      </c>
    </row>
    <row r="399" spans="102:108" x14ac:dyDescent="0.45">
      <c r="CX399" s="111" t="s">
        <v>424</v>
      </c>
      <c r="CY399" s="25">
        <f t="shared" si="921"/>
        <v>0</v>
      </c>
      <c r="CZ399" s="25">
        <f t="shared" si="924"/>
        <v>0</v>
      </c>
      <c r="DA399" s="25">
        <f t="shared" si="922"/>
        <v>0</v>
      </c>
      <c r="DB399" s="25" t="str">
        <f t="shared" si="925"/>
        <v/>
      </c>
      <c r="DC399" s="107" t="str">
        <f t="shared" si="926"/>
        <v/>
      </c>
      <c r="DD399" s="115" t="str">
        <f t="shared" si="923"/>
        <v/>
      </c>
    </row>
    <row r="400" spans="102:108" x14ac:dyDescent="0.45">
      <c r="CX400" s="111" t="s">
        <v>425</v>
      </c>
      <c r="CY400" s="25">
        <f t="shared" si="921"/>
        <v>0</v>
      </c>
      <c r="CZ400" s="25">
        <f t="shared" si="924"/>
        <v>0</v>
      </c>
      <c r="DA400" s="25">
        <f t="shared" si="922"/>
        <v>0</v>
      </c>
      <c r="DB400" s="25" t="str">
        <f t="shared" si="925"/>
        <v/>
      </c>
      <c r="DC400" s="107" t="str">
        <f t="shared" si="926"/>
        <v/>
      </c>
      <c r="DD400" s="115" t="str">
        <f t="shared" si="923"/>
        <v/>
      </c>
    </row>
    <row r="401" spans="102:108" x14ac:dyDescent="0.45">
      <c r="CX401" s="111" t="s">
        <v>426</v>
      </c>
      <c r="CY401" s="25">
        <f t="shared" si="921"/>
        <v>0</v>
      </c>
      <c r="CZ401" s="25">
        <f t="shared" si="924"/>
        <v>0</v>
      </c>
      <c r="DA401" s="25">
        <f t="shared" si="922"/>
        <v>0</v>
      </c>
      <c r="DB401" s="25" t="str">
        <f t="shared" si="925"/>
        <v/>
      </c>
      <c r="DC401" s="107" t="str">
        <f t="shared" si="926"/>
        <v/>
      </c>
      <c r="DD401" s="115" t="str">
        <f t="shared" si="923"/>
        <v/>
      </c>
    </row>
    <row r="402" spans="102:108" x14ac:dyDescent="0.45">
      <c r="CX402" s="111" t="s">
        <v>427</v>
      </c>
      <c r="CY402" s="25">
        <f t="shared" si="921"/>
        <v>0</v>
      </c>
      <c r="CZ402" s="25">
        <f t="shared" si="924"/>
        <v>0</v>
      </c>
      <c r="DA402" s="25">
        <f t="shared" si="922"/>
        <v>0</v>
      </c>
      <c r="DB402" s="25" t="str">
        <f t="shared" si="925"/>
        <v/>
      </c>
      <c r="DC402" s="107" t="str">
        <f t="shared" si="926"/>
        <v/>
      </c>
      <c r="DD402" s="115" t="str">
        <f t="shared" si="923"/>
        <v/>
      </c>
    </row>
    <row r="403" spans="102:108" x14ac:dyDescent="0.45">
      <c r="CX403" s="111" t="s">
        <v>428</v>
      </c>
      <c r="CY403" s="25">
        <f t="shared" si="921"/>
        <v>0</v>
      </c>
      <c r="CZ403" s="25">
        <f t="shared" si="924"/>
        <v>0</v>
      </c>
      <c r="DA403" s="25">
        <f t="shared" si="922"/>
        <v>0</v>
      </c>
      <c r="DB403" s="25" t="str">
        <f t="shared" si="925"/>
        <v/>
      </c>
      <c r="DC403" s="107" t="str">
        <f t="shared" si="926"/>
        <v/>
      </c>
      <c r="DD403" s="115" t="str">
        <f t="shared" si="923"/>
        <v/>
      </c>
    </row>
    <row r="404" spans="102:108" x14ac:dyDescent="0.45">
      <c r="CX404" s="111" t="s">
        <v>429</v>
      </c>
      <c r="CY404" s="25">
        <f t="shared" si="921"/>
        <v>0</v>
      </c>
      <c r="CZ404" s="25">
        <f t="shared" si="924"/>
        <v>0</v>
      </c>
      <c r="DA404" s="25">
        <f t="shared" si="922"/>
        <v>0</v>
      </c>
      <c r="DB404" s="25" t="str">
        <f t="shared" si="925"/>
        <v/>
      </c>
      <c r="DC404" s="107" t="str">
        <f t="shared" si="926"/>
        <v/>
      </c>
      <c r="DD404" s="115" t="str">
        <f t="shared" si="923"/>
        <v/>
      </c>
    </row>
    <row r="405" spans="102:108" x14ac:dyDescent="0.45">
      <c r="CX405" s="111" t="s">
        <v>78</v>
      </c>
      <c r="CY405" s="25">
        <f t="shared" si="921"/>
        <v>0</v>
      </c>
      <c r="CZ405" s="25">
        <f>DA405-CY405</f>
        <v>0</v>
      </c>
      <c r="DA405" s="25">
        <f t="shared" si="922"/>
        <v>0</v>
      </c>
      <c r="DB405" s="25" t="str">
        <f>IF(DA405&lt;&gt;0,CZ405&amp;" / "&amp;DA405,"")</f>
        <v/>
      </c>
      <c r="DC405" s="107" t="str">
        <f>IF(DA405&lt;&gt;0,CZ405/DA405,"")</f>
        <v/>
      </c>
      <c r="DD405" s="115" t="str">
        <f t="shared" si="923"/>
        <v/>
      </c>
    </row>
    <row r="406" spans="102:108" x14ac:dyDescent="0.45">
      <c r="CX406" s="111"/>
      <c r="CY406" s="25"/>
      <c r="CZ406" s="25"/>
      <c r="DA406" s="25"/>
      <c r="DB406" s="25"/>
      <c r="DC406" s="107"/>
      <c r="DD406" s="115"/>
    </row>
    <row r="407" spans="102:108" x14ac:dyDescent="0.45">
      <c r="CX407" s="74" t="s">
        <v>72</v>
      </c>
      <c r="CY407" s="25">
        <f t="shared" ref="CY407:CY422" si="927">SUM(CY181:DU181)</f>
        <v>0</v>
      </c>
      <c r="CZ407" s="25">
        <f>DA407-CY407</f>
        <v>0</v>
      </c>
      <c r="DA407" s="25">
        <f t="shared" ref="DA407:DA422" si="928">SUM(CY257:DU257)</f>
        <v>0</v>
      </c>
      <c r="DB407" s="25" t="str">
        <f>IF(DA407&lt;&gt;0,CZ407&amp;" / "&amp;DA407,"")</f>
        <v/>
      </c>
      <c r="DC407" s="107" t="str">
        <f>IF(DA407&lt;&gt;0,CZ407/DA407,"")</f>
        <v/>
      </c>
      <c r="DD407" s="115" t="str">
        <f t="shared" ref="DD407:DD422" si="929">IF(SUM(CY$2:DU$2)=1,INDEX(CY333:DU333,MATCH(1,CY$2:DU$2,0)),"-")</f>
        <v/>
      </c>
    </row>
    <row r="408" spans="102:108" x14ac:dyDescent="0.45">
      <c r="CX408" s="111" t="s">
        <v>430</v>
      </c>
      <c r="CY408" s="25">
        <f t="shared" si="927"/>
        <v>0</v>
      </c>
      <c r="CZ408" s="25">
        <f t="shared" ref="CZ408:CZ422" si="930">DA408-CY408</f>
        <v>0</v>
      </c>
      <c r="DA408" s="25">
        <f t="shared" si="928"/>
        <v>0</v>
      </c>
      <c r="DB408" s="25" t="str">
        <f t="shared" ref="DB408:DB422" si="931">IF(DA408&lt;&gt;0,CZ408&amp;" / "&amp;DA408,"")</f>
        <v/>
      </c>
      <c r="DC408" s="107" t="str">
        <f t="shared" ref="DC408:DC422" si="932">IF(DA408&lt;&gt;0,CZ408/DA408,"")</f>
        <v/>
      </c>
      <c r="DD408" s="115" t="str">
        <f t="shared" si="929"/>
        <v/>
      </c>
    </row>
    <row r="409" spans="102:108" x14ac:dyDescent="0.45">
      <c r="CX409" s="111" t="s">
        <v>432</v>
      </c>
      <c r="CY409" s="25">
        <f t="shared" si="927"/>
        <v>0</v>
      </c>
      <c r="CZ409" s="25">
        <f t="shared" si="930"/>
        <v>0</v>
      </c>
      <c r="DA409" s="25">
        <f t="shared" si="928"/>
        <v>0</v>
      </c>
      <c r="DB409" s="25" t="str">
        <f t="shared" si="931"/>
        <v/>
      </c>
      <c r="DC409" s="107" t="str">
        <f t="shared" si="932"/>
        <v/>
      </c>
      <c r="DD409" s="115" t="str">
        <f t="shared" si="929"/>
        <v/>
      </c>
    </row>
    <row r="410" spans="102:108" x14ac:dyDescent="0.45">
      <c r="CX410" s="111" t="s">
        <v>433</v>
      </c>
      <c r="CY410" s="25">
        <f t="shared" si="927"/>
        <v>0</v>
      </c>
      <c r="CZ410" s="25">
        <f t="shared" si="930"/>
        <v>0</v>
      </c>
      <c r="DA410" s="25">
        <f t="shared" si="928"/>
        <v>0</v>
      </c>
      <c r="DB410" s="25" t="str">
        <f t="shared" si="931"/>
        <v/>
      </c>
      <c r="DC410" s="107" t="str">
        <f t="shared" si="932"/>
        <v/>
      </c>
      <c r="DD410" s="115" t="str">
        <f t="shared" si="929"/>
        <v/>
      </c>
    </row>
    <row r="411" spans="102:108" x14ac:dyDescent="0.45">
      <c r="CX411" s="111" t="s">
        <v>93</v>
      </c>
      <c r="CY411" s="25">
        <f t="shared" si="927"/>
        <v>0</v>
      </c>
      <c r="CZ411" s="25">
        <f t="shared" si="930"/>
        <v>0</v>
      </c>
      <c r="DA411" s="25">
        <f t="shared" si="928"/>
        <v>0</v>
      </c>
      <c r="DB411" s="25" t="str">
        <f t="shared" si="931"/>
        <v/>
      </c>
      <c r="DC411" s="107" t="str">
        <f t="shared" si="932"/>
        <v/>
      </c>
      <c r="DD411" s="115" t="str">
        <f t="shared" si="929"/>
        <v/>
      </c>
    </row>
    <row r="412" spans="102:108" x14ac:dyDescent="0.45">
      <c r="CX412" s="111" t="s">
        <v>434</v>
      </c>
      <c r="CY412" s="25">
        <f t="shared" si="927"/>
        <v>0</v>
      </c>
      <c r="CZ412" s="25">
        <f t="shared" si="930"/>
        <v>0</v>
      </c>
      <c r="DA412" s="25">
        <f t="shared" si="928"/>
        <v>0</v>
      </c>
      <c r="DB412" s="25" t="str">
        <f t="shared" si="931"/>
        <v/>
      </c>
      <c r="DC412" s="107" t="str">
        <f t="shared" si="932"/>
        <v/>
      </c>
      <c r="DD412" s="115" t="str">
        <f t="shared" si="929"/>
        <v/>
      </c>
    </row>
    <row r="413" spans="102:108" x14ac:dyDescent="0.45">
      <c r="CX413" s="111" t="s">
        <v>80</v>
      </c>
      <c r="CY413" s="25">
        <f t="shared" si="927"/>
        <v>0</v>
      </c>
      <c r="CZ413" s="25">
        <f t="shared" si="930"/>
        <v>0</v>
      </c>
      <c r="DA413" s="25">
        <f t="shared" si="928"/>
        <v>0</v>
      </c>
      <c r="DB413" s="25" t="str">
        <f t="shared" si="931"/>
        <v/>
      </c>
      <c r="DC413" s="107" t="str">
        <f t="shared" si="932"/>
        <v/>
      </c>
      <c r="DD413" s="115" t="str">
        <f t="shared" si="929"/>
        <v/>
      </c>
    </row>
    <row r="414" spans="102:108" x14ac:dyDescent="0.45">
      <c r="CX414" s="111" t="s">
        <v>435</v>
      </c>
      <c r="CY414" s="25">
        <f t="shared" si="927"/>
        <v>0</v>
      </c>
      <c r="CZ414" s="25">
        <f t="shared" si="930"/>
        <v>0</v>
      </c>
      <c r="DA414" s="25">
        <f t="shared" si="928"/>
        <v>0</v>
      </c>
      <c r="DB414" s="25" t="str">
        <f t="shared" si="931"/>
        <v/>
      </c>
      <c r="DC414" s="107" t="str">
        <f t="shared" si="932"/>
        <v/>
      </c>
      <c r="DD414" s="115" t="str">
        <f t="shared" si="929"/>
        <v/>
      </c>
    </row>
    <row r="415" spans="102:108" x14ac:dyDescent="0.45">
      <c r="CX415" s="111" t="s">
        <v>85</v>
      </c>
      <c r="CY415" s="25">
        <f t="shared" si="927"/>
        <v>0</v>
      </c>
      <c r="CZ415" s="25">
        <f t="shared" si="930"/>
        <v>0</v>
      </c>
      <c r="DA415" s="25">
        <f t="shared" si="928"/>
        <v>0</v>
      </c>
      <c r="DB415" s="25" t="str">
        <f t="shared" si="931"/>
        <v/>
      </c>
      <c r="DC415" s="107" t="str">
        <f t="shared" si="932"/>
        <v/>
      </c>
      <c r="DD415" s="115" t="str">
        <f t="shared" si="929"/>
        <v/>
      </c>
    </row>
    <row r="416" spans="102:108" x14ac:dyDescent="0.45">
      <c r="CX416" s="111" t="s">
        <v>86</v>
      </c>
      <c r="CY416" s="25">
        <f t="shared" si="927"/>
        <v>0</v>
      </c>
      <c r="CZ416" s="25">
        <f t="shared" si="930"/>
        <v>0</v>
      </c>
      <c r="DA416" s="25">
        <f t="shared" si="928"/>
        <v>0</v>
      </c>
      <c r="DB416" s="25" t="str">
        <f t="shared" si="931"/>
        <v/>
      </c>
      <c r="DC416" s="107" t="str">
        <f t="shared" si="932"/>
        <v/>
      </c>
      <c r="DD416" s="115" t="str">
        <f t="shared" si="929"/>
        <v/>
      </c>
    </row>
    <row r="417" spans="102:108" x14ac:dyDescent="0.45">
      <c r="CX417" s="111" t="s">
        <v>97</v>
      </c>
      <c r="CY417" s="25">
        <f t="shared" si="927"/>
        <v>0</v>
      </c>
      <c r="CZ417" s="25">
        <f t="shared" si="930"/>
        <v>0</v>
      </c>
      <c r="DA417" s="25">
        <f t="shared" si="928"/>
        <v>0</v>
      </c>
      <c r="DB417" s="25" t="str">
        <f t="shared" si="931"/>
        <v/>
      </c>
      <c r="DC417" s="107" t="str">
        <f t="shared" si="932"/>
        <v/>
      </c>
      <c r="DD417" s="115" t="str">
        <f t="shared" si="929"/>
        <v/>
      </c>
    </row>
    <row r="418" spans="102:108" x14ac:dyDescent="0.45">
      <c r="CX418" s="111" t="s">
        <v>436</v>
      </c>
      <c r="CY418" s="25">
        <f t="shared" si="927"/>
        <v>0</v>
      </c>
      <c r="CZ418" s="25">
        <f t="shared" si="930"/>
        <v>0</v>
      </c>
      <c r="DA418" s="25">
        <f t="shared" si="928"/>
        <v>0</v>
      </c>
      <c r="DB418" s="25" t="str">
        <f t="shared" si="931"/>
        <v/>
      </c>
      <c r="DC418" s="107" t="str">
        <f t="shared" si="932"/>
        <v/>
      </c>
      <c r="DD418" s="115" t="str">
        <f t="shared" si="929"/>
        <v/>
      </c>
    </row>
    <row r="419" spans="102:108" x14ac:dyDescent="0.45">
      <c r="CX419" s="111" t="s">
        <v>89</v>
      </c>
      <c r="CY419" s="25">
        <f t="shared" si="927"/>
        <v>0</v>
      </c>
      <c r="CZ419" s="25">
        <f t="shared" si="930"/>
        <v>0</v>
      </c>
      <c r="DA419" s="25">
        <f t="shared" si="928"/>
        <v>0</v>
      </c>
      <c r="DB419" s="25" t="str">
        <f t="shared" si="931"/>
        <v/>
      </c>
      <c r="DC419" s="107" t="str">
        <f t="shared" si="932"/>
        <v/>
      </c>
      <c r="DD419" s="115" t="str">
        <f t="shared" si="929"/>
        <v/>
      </c>
    </row>
    <row r="420" spans="102:108" x14ac:dyDescent="0.45">
      <c r="CX420" s="111" t="s">
        <v>96</v>
      </c>
      <c r="CY420" s="25">
        <f t="shared" si="927"/>
        <v>0</v>
      </c>
      <c r="CZ420" s="25">
        <f t="shared" si="930"/>
        <v>0</v>
      </c>
      <c r="DA420" s="25">
        <f t="shared" si="928"/>
        <v>0</v>
      </c>
      <c r="DB420" s="25" t="str">
        <f t="shared" si="931"/>
        <v/>
      </c>
      <c r="DC420" s="107" t="str">
        <f t="shared" si="932"/>
        <v/>
      </c>
      <c r="DD420" s="115" t="str">
        <f t="shared" si="929"/>
        <v/>
      </c>
    </row>
    <row r="421" spans="102:108" x14ac:dyDescent="0.45">
      <c r="CX421" s="111" t="s">
        <v>79</v>
      </c>
      <c r="CY421" s="25">
        <f t="shared" si="927"/>
        <v>0</v>
      </c>
      <c r="CZ421" s="25">
        <f t="shared" si="930"/>
        <v>0</v>
      </c>
      <c r="DA421" s="25">
        <f t="shared" si="928"/>
        <v>0</v>
      </c>
      <c r="DB421" s="25" t="str">
        <f t="shared" si="931"/>
        <v/>
      </c>
      <c r="DC421" s="107" t="str">
        <f t="shared" si="932"/>
        <v/>
      </c>
      <c r="DD421" s="115" t="str">
        <f t="shared" si="929"/>
        <v/>
      </c>
    </row>
    <row r="422" spans="102:108" x14ac:dyDescent="0.45">
      <c r="CX422" s="111" t="s">
        <v>82</v>
      </c>
      <c r="CY422" s="25">
        <f t="shared" si="927"/>
        <v>0</v>
      </c>
      <c r="CZ422" s="25">
        <f t="shared" si="930"/>
        <v>0</v>
      </c>
      <c r="DA422" s="25">
        <f t="shared" si="928"/>
        <v>0</v>
      </c>
      <c r="DB422" s="25" t="str">
        <f t="shared" si="931"/>
        <v/>
      </c>
      <c r="DC422" s="107" t="str">
        <f t="shared" si="932"/>
        <v/>
      </c>
      <c r="DD422" s="115" t="str">
        <f t="shared" si="929"/>
        <v/>
      </c>
    </row>
    <row r="423" spans="102:108" x14ac:dyDescent="0.45">
      <c r="CX423" s="111"/>
      <c r="CY423" s="25"/>
      <c r="CZ423" s="25"/>
      <c r="DA423" s="25"/>
      <c r="DB423" s="25"/>
      <c r="DC423" s="107"/>
      <c r="DD423" s="115"/>
    </row>
    <row r="424" spans="102:108" x14ac:dyDescent="0.45">
      <c r="CX424" s="74" t="s">
        <v>73</v>
      </c>
      <c r="CY424" s="25">
        <f t="shared" ref="CY424:CY432" si="933">SUM(CY197:DU197)</f>
        <v>0</v>
      </c>
      <c r="CZ424" s="25">
        <f>DA424-CY424</f>
        <v>0</v>
      </c>
      <c r="DA424" s="25">
        <f t="shared" ref="DA424:DA432" si="934">SUM(CY273:DU273)</f>
        <v>0</v>
      </c>
      <c r="DB424" s="25" t="str">
        <f>IF(DA424&lt;&gt;0,CZ424&amp;" / "&amp;DA424,"")</f>
        <v/>
      </c>
      <c r="DC424" s="107" t="str">
        <f>IF(DA424&lt;&gt;0,CZ424/DA424,"")</f>
        <v/>
      </c>
      <c r="DD424" s="115" t="str">
        <f t="shared" ref="DD424:DD432" si="935">IF(SUM(CY$2:DU$2)=1,INDEX(CY349:DU349,MATCH(1,CY$2:DU$2,0)),"-")</f>
        <v/>
      </c>
    </row>
    <row r="425" spans="102:108" x14ac:dyDescent="0.45">
      <c r="CX425" s="111" t="s">
        <v>76</v>
      </c>
      <c r="CY425" s="25">
        <f t="shared" si="933"/>
        <v>0</v>
      </c>
      <c r="CZ425" s="25">
        <f t="shared" ref="CZ425:CZ432" si="936">DA425-CY425</f>
        <v>0</v>
      </c>
      <c r="DA425" s="25">
        <f t="shared" si="934"/>
        <v>0</v>
      </c>
      <c r="DB425" s="25" t="str">
        <f t="shared" ref="DB425:DB432" si="937">IF(DA425&lt;&gt;0,CZ425&amp;" / "&amp;DA425,"")</f>
        <v/>
      </c>
      <c r="DC425" s="107" t="str">
        <f t="shared" ref="DC425:DC432" si="938">IF(DA425&lt;&gt;0,CZ425/DA425,"")</f>
        <v/>
      </c>
      <c r="DD425" s="115" t="str">
        <f t="shared" si="935"/>
        <v/>
      </c>
    </row>
    <row r="426" spans="102:108" x14ac:dyDescent="0.45">
      <c r="CX426" s="111" t="s">
        <v>102</v>
      </c>
      <c r="CY426" s="25">
        <f t="shared" si="933"/>
        <v>0</v>
      </c>
      <c r="CZ426" s="25">
        <f t="shared" si="936"/>
        <v>0</v>
      </c>
      <c r="DA426" s="25">
        <f t="shared" si="934"/>
        <v>0</v>
      </c>
      <c r="DB426" s="25" t="str">
        <f t="shared" si="937"/>
        <v/>
      </c>
      <c r="DC426" s="107" t="str">
        <f t="shared" si="938"/>
        <v/>
      </c>
      <c r="DD426" s="115" t="str">
        <f t="shared" si="935"/>
        <v/>
      </c>
    </row>
    <row r="427" spans="102:108" x14ac:dyDescent="0.45">
      <c r="CX427" s="111" t="s">
        <v>77</v>
      </c>
      <c r="CY427" s="25">
        <f t="shared" si="933"/>
        <v>0</v>
      </c>
      <c r="CZ427" s="25">
        <f t="shared" si="936"/>
        <v>0</v>
      </c>
      <c r="DA427" s="25">
        <f t="shared" si="934"/>
        <v>0</v>
      </c>
      <c r="DB427" s="25" t="str">
        <f t="shared" si="937"/>
        <v/>
      </c>
      <c r="DC427" s="107" t="str">
        <f t="shared" si="938"/>
        <v/>
      </c>
      <c r="DD427" s="115" t="str">
        <f t="shared" si="935"/>
        <v/>
      </c>
    </row>
    <row r="428" spans="102:108" x14ac:dyDescent="0.45">
      <c r="CX428" s="111" t="s">
        <v>94</v>
      </c>
      <c r="CY428" s="25">
        <f t="shared" si="933"/>
        <v>0</v>
      </c>
      <c r="CZ428" s="25">
        <f t="shared" si="936"/>
        <v>0</v>
      </c>
      <c r="DA428" s="25">
        <f t="shared" si="934"/>
        <v>0</v>
      </c>
      <c r="DB428" s="25" t="str">
        <f t="shared" si="937"/>
        <v/>
      </c>
      <c r="DC428" s="107" t="str">
        <f t="shared" si="938"/>
        <v/>
      </c>
      <c r="DD428" s="115" t="str">
        <f t="shared" si="935"/>
        <v/>
      </c>
    </row>
    <row r="429" spans="102:108" x14ac:dyDescent="0.45">
      <c r="CX429" s="111" t="s">
        <v>92</v>
      </c>
      <c r="CY429" s="25">
        <f t="shared" si="933"/>
        <v>0</v>
      </c>
      <c r="CZ429" s="25">
        <f t="shared" si="936"/>
        <v>0</v>
      </c>
      <c r="DA429" s="25">
        <f t="shared" si="934"/>
        <v>0</v>
      </c>
      <c r="DB429" s="25" t="str">
        <f t="shared" si="937"/>
        <v/>
      </c>
      <c r="DC429" s="107" t="str">
        <f t="shared" si="938"/>
        <v/>
      </c>
      <c r="DD429" s="115" t="str">
        <f t="shared" si="935"/>
        <v/>
      </c>
    </row>
    <row r="430" spans="102:108" x14ac:dyDescent="0.45">
      <c r="CX430" s="111" t="s">
        <v>95</v>
      </c>
      <c r="CY430" s="25">
        <f t="shared" si="933"/>
        <v>0</v>
      </c>
      <c r="CZ430" s="25">
        <f t="shared" si="936"/>
        <v>0</v>
      </c>
      <c r="DA430" s="25">
        <f t="shared" si="934"/>
        <v>0</v>
      </c>
      <c r="DB430" s="25" t="str">
        <f t="shared" si="937"/>
        <v/>
      </c>
      <c r="DC430" s="107" t="str">
        <f t="shared" si="938"/>
        <v/>
      </c>
      <c r="DD430" s="115" t="str">
        <f t="shared" si="935"/>
        <v/>
      </c>
    </row>
    <row r="431" spans="102:108" x14ac:dyDescent="0.45">
      <c r="CX431" s="111" t="s">
        <v>437</v>
      </c>
      <c r="CY431" s="25">
        <f t="shared" si="933"/>
        <v>0</v>
      </c>
      <c r="CZ431" s="25">
        <f t="shared" si="936"/>
        <v>0</v>
      </c>
      <c r="DA431" s="25">
        <f t="shared" si="934"/>
        <v>0</v>
      </c>
      <c r="DB431" s="25" t="str">
        <f t="shared" si="937"/>
        <v/>
      </c>
      <c r="DC431" s="107" t="str">
        <f t="shared" si="938"/>
        <v/>
      </c>
      <c r="DD431" s="115" t="str">
        <f t="shared" si="935"/>
        <v/>
      </c>
    </row>
    <row r="432" spans="102:108" x14ac:dyDescent="0.45">
      <c r="CX432" s="111" t="s">
        <v>99</v>
      </c>
      <c r="CY432" s="25">
        <f t="shared" si="933"/>
        <v>0</v>
      </c>
      <c r="CZ432" s="25">
        <f t="shared" si="936"/>
        <v>0</v>
      </c>
      <c r="DA432" s="25">
        <f t="shared" si="934"/>
        <v>0</v>
      </c>
      <c r="DB432" s="25" t="str">
        <f t="shared" si="937"/>
        <v/>
      </c>
      <c r="DC432" s="107" t="str">
        <f t="shared" si="938"/>
        <v/>
      </c>
      <c r="DD432" s="115" t="str">
        <f t="shared" si="935"/>
        <v/>
      </c>
    </row>
    <row r="433" spans="102:108" x14ac:dyDescent="0.45">
      <c r="CX433" s="111"/>
      <c r="CY433" s="25"/>
      <c r="CZ433" s="25"/>
      <c r="DA433" s="25"/>
      <c r="DB433" s="25"/>
      <c r="DC433" s="107"/>
      <c r="DD433" s="115"/>
    </row>
    <row r="434" spans="102:108" x14ac:dyDescent="0.45">
      <c r="CX434" s="74" t="s">
        <v>74</v>
      </c>
      <c r="CY434" s="25">
        <f t="shared" ref="CY434:CY446" si="939">SUM(CY206:DU206)</f>
        <v>0</v>
      </c>
      <c r="CZ434" s="25">
        <f>DA434-CY434</f>
        <v>0</v>
      </c>
      <c r="DA434" s="25">
        <f t="shared" ref="DA434:DA446" si="940">SUM(CY282:DU282)</f>
        <v>0</v>
      </c>
      <c r="DB434" s="25" t="str">
        <f>IF(DA434&lt;&gt;0,CZ434&amp;" / "&amp;DA434,"")</f>
        <v/>
      </c>
      <c r="DC434" s="107" t="str">
        <f>IF(DA434&lt;&gt;0,CZ434/DA434,"")</f>
        <v/>
      </c>
      <c r="DD434" s="115" t="str">
        <f t="shared" ref="DD434:DD446" si="941">IF(SUM(CY$2:DU$2)=1,INDEX(CY358:DU358,MATCH(1,CY$2:DU$2,0)),"-")</f>
        <v/>
      </c>
    </row>
    <row r="435" spans="102:108" x14ac:dyDescent="0.45">
      <c r="CX435" s="111" t="s">
        <v>100</v>
      </c>
      <c r="CY435" s="25">
        <f t="shared" si="939"/>
        <v>0</v>
      </c>
      <c r="CZ435" s="25">
        <f t="shared" ref="CZ435:CZ446" si="942">DA435-CY435</f>
        <v>0</v>
      </c>
      <c r="DA435" s="25">
        <f t="shared" si="940"/>
        <v>0</v>
      </c>
      <c r="DB435" s="25" t="str">
        <f t="shared" ref="DB435:DB446" si="943">IF(DA435&lt;&gt;0,CZ435&amp;" / "&amp;DA435,"")</f>
        <v/>
      </c>
      <c r="DC435" s="107" t="str">
        <f t="shared" ref="DC435:DC446" si="944">IF(DA435&lt;&gt;0,CZ435/DA435,"")</f>
        <v/>
      </c>
      <c r="DD435" s="115" t="str">
        <f t="shared" si="941"/>
        <v/>
      </c>
    </row>
    <row r="436" spans="102:108" x14ac:dyDescent="0.45">
      <c r="CX436" s="111" t="s">
        <v>88</v>
      </c>
      <c r="CY436" s="25">
        <f t="shared" si="939"/>
        <v>0</v>
      </c>
      <c r="CZ436" s="25">
        <f t="shared" si="942"/>
        <v>0</v>
      </c>
      <c r="DA436" s="25">
        <f t="shared" si="940"/>
        <v>0</v>
      </c>
      <c r="DB436" s="25" t="str">
        <f t="shared" si="943"/>
        <v/>
      </c>
      <c r="DC436" s="107" t="str">
        <f t="shared" si="944"/>
        <v/>
      </c>
      <c r="DD436" s="115" t="str">
        <f t="shared" si="941"/>
        <v/>
      </c>
    </row>
    <row r="437" spans="102:108" x14ac:dyDescent="0.45">
      <c r="CX437" s="111" t="s">
        <v>438</v>
      </c>
      <c r="CY437" s="25">
        <f t="shared" si="939"/>
        <v>0</v>
      </c>
      <c r="CZ437" s="25">
        <f t="shared" si="942"/>
        <v>0</v>
      </c>
      <c r="DA437" s="25">
        <f t="shared" si="940"/>
        <v>0</v>
      </c>
      <c r="DB437" s="25" t="str">
        <f t="shared" si="943"/>
        <v/>
      </c>
      <c r="DC437" s="107" t="str">
        <f t="shared" si="944"/>
        <v/>
      </c>
      <c r="DD437" s="115" t="str">
        <f t="shared" si="941"/>
        <v/>
      </c>
    </row>
    <row r="438" spans="102:108" x14ac:dyDescent="0.45">
      <c r="CX438" s="111" t="s">
        <v>439</v>
      </c>
      <c r="CY438" s="25">
        <f t="shared" si="939"/>
        <v>0</v>
      </c>
      <c r="CZ438" s="25">
        <f t="shared" si="942"/>
        <v>0</v>
      </c>
      <c r="DA438" s="25">
        <f t="shared" si="940"/>
        <v>0</v>
      </c>
      <c r="DB438" s="25" t="str">
        <f t="shared" si="943"/>
        <v/>
      </c>
      <c r="DC438" s="107" t="str">
        <f t="shared" si="944"/>
        <v/>
      </c>
      <c r="DD438" s="115" t="str">
        <f t="shared" si="941"/>
        <v/>
      </c>
    </row>
    <row r="439" spans="102:108" x14ac:dyDescent="0.45">
      <c r="CX439" s="111" t="s">
        <v>440</v>
      </c>
      <c r="CY439" s="25">
        <f t="shared" si="939"/>
        <v>0</v>
      </c>
      <c r="CZ439" s="25">
        <f t="shared" si="942"/>
        <v>0</v>
      </c>
      <c r="DA439" s="25">
        <f t="shared" si="940"/>
        <v>0</v>
      </c>
      <c r="DB439" s="25" t="str">
        <f t="shared" si="943"/>
        <v/>
      </c>
      <c r="DC439" s="107" t="str">
        <f t="shared" si="944"/>
        <v/>
      </c>
      <c r="DD439" s="115" t="str">
        <f t="shared" si="941"/>
        <v/>
      </c>
    </row>
    <row r="440" spans="102:108" x14ac:dyDescent="0.45">
      <c r="CX440" s="111" t="s">
        <v>81</v>
      </c>
      <c r="CY440" s="25">
        <f t="shared" si="939"/>
        <v>0</v>
      </c>
      <c r="CZ440" s="25">
        <f t="shared" si="942"/>
        <v>0</v>
      </c>
      <c r="DA440" s="25">
        <f t="shared" si="940"/>
        <v>0</v>
      </c>
      <c r="DB440" s="25" t="str">
        <f t="shared" si="943"/>
        <v/>
      </c>
      <c r="DC440" s="107" t="str">
        <f t="shared" si="944"/>
        <v/>
      </c>
      <c r="DD440" s="115" t="str">
        <f t="shared" si="941"/>
        <v/>
      </c>
    </row>
    <row r="441" spans="102:108" x14ac:dyDescent="0.45">
      <c r="CX441" s="111" t="s">
        <v>90</v>
      </c>
      <c r="CY441" s="25">
        <f t="shared" si="939"/>
        <v>0</v>
      </c>
      <c r="CZ441" s="25">
        <f t="shared" si="942"/>
        <v>0</v>
      </c>
      <c r="DA441" s="25">
        <f t="shared" si="940"/>
        <v>0</v>
      </c>
      <c r="DB441" s="25" t="str">
        <f t="shared" si="943"/>
        <v/>
      </c>
      <c r="DC441" s="107" t="str">
        <f t="shared" si="944"/>
        <v/>
      </c>
      <c r="DD441" s="115" t="str">
        <f t="shared" si="941"/>
        <v/>
      </c>
    </row>
    <row r="442" spans="102:108" x14ac:dyDescent="0.45">
      <c r="CX442" s="111" t="s">
        <v>441</v>
      </c>
      <c r="CY442" s="25">
        <f t="shared" si="939"/>
        <v>0</v>
      </c>
      <c r="CZ442" s="25">
        <f t="shared" si="942"/>
        <v>0</v>
      </c>
      <c r="DA442" s="25">
        <f t="shared" si="940"/>
        <v>0</v>
      </c>
      <c r="DB442" s="25" t="str">
        <f t="shared" si="943"/>
        <v/>
      </c>
      <c r="DC442" s="107" t="str">
        <f t="shared" si="944"/>
        <v/>
      </c>
      <c r="DD442" s="115" t="str">
        <f t="shared" si="941"/>
        <v/>
      </c>
    </row>
    <row r="443" spans="102:108" x14ac:dyDescent="0.45">
      <c r="CX443" s="111" t="s">
        <v>442</v>
      </c>
      <c r="CY443" s="25">
        <f t="shared" si="939"/>
        <v>0</v>
      </c>
      <c r="CZ443" s="25">
        <f t="shared" si="942"/>
        <v>0</v>
      </c>
      <c r="DA443" s="25">
        <f t="shared" si="940"/>
        <v>0</v>
      </c>
      <c r="DB443" s="25" t="str">
        <f t="shared" si="943"/>
        <v/>
      </c>
      <c r="DC443" s="107" t="str">
        <f t="shared" si="944"/>
        <v/>
      </c>
      <c r="DD443" s="115" t="str">
        <f t="shared" si="941"/>
        <v/>
      </c>
    </row>
    <row r="444" spans="102:108" x14ac:dyDescent="0.45">
      <c r="CX444" s="111" t="s">
        <v>443</v>
      </c>
      <c r="CY444" s="25">
        <f t="shared" si="939"/>
        <v>0</v>
      </c>
      <c r="CZ444" s="25">
        <f t="shared" si="942"/>
        <v>0</v>
      </c>
      <c r="DA444" s="25">
        <f t="shared" si="940"/>
        <v>0</v>
      </c>
      <c r="DB444" s="25" t="str">
        <f t="shared" si="943"/>
        <v/>
      </c>
      <c r="DC444" s="107" t="str">
        <f t="shared" si="944"/>
        <v/>
      </c>
      <c r="DD444" s="115" t="str">
        <f t="shared" si="941"/>
        <v/>
      </c>
    </row>
    <row r="445" spans="102:108" x14ac:dyDescent="0.45">
      <c r="CX445" s="111" t="s">
        <v>444</v>
      </c>
      <c r="CY445" s="25">
        <f t="shared" si="939"/>
        <v>0</v>
      </c>
      <c r="CZ445" s="25">
        <f t="shared" si="942"/>
        <v>0</v>
      </c>
      <c r="DA445" s="25">
        <f t="shared" si="940"/>
        <v>0</v>
      </c>
      <c r="DB445" s="25" t="str">
        <f t="shared" si="943"/>
        <v/>
      </c>
      <c r="DC445" s="107" t="str">
        <f t="shared" si="944"/>
        <v/>
      </c>
      <c r="DD445" s="115" t="str">
        <f t="shared" si="941"/>
        <v/>
      </c>
    </row>
    <row r="446" spans="102:108" x14ac:dyDescent="0.45">
      <c r="CX446" s="111" t="s">
        <v>445</v>
      </c>
      <c r="CY446" s="25">
        <f t="shared" si="939"/>
        <v>0</v>
      </c>
      <c r="CZ446" s="25">
        <f t="shared" si="942"/>
        <v>0</v>
      </c>
      <c r="DA446" s="25">
        <f t="shared" si="940"/>
        <v>0</v>
      </c>
      <c r="DB446" s="25" t="str">
        <f t="shared" si="943"/>
        <v/>
      </c>
      <c r="DC446" s="107" t="str">
        <f t="shared" si="944"/>
        <v/>
      </c>
      <c r="DD446" s="115" t="str">
        <f t="shared" si="941"/>
        <v/>
      </c>
    </row>
    <row r="447" spans="102:108" x14ac:dyDescent="0.45">
      <c r="CX447" s="111"/>
      <c r="CY447" s="25"/>
      <c r="CZ447" s="25"/>
      <c r="DA447" s="25"/>
      <c r="DB447" s="25"/>
      <c r="DC447" s="107"/>
      <c r="DD447" s="115"/>
    </row>
    <row r="448" spans="102:108" x14ac:dyDescent="0.45">
      <c r="CX448" s="74" t="s">
        <v>75</v>
      </c>
      <c r="CY448" s="25">
        <f>SUM(CY219:DU219)</f>
        <v>0</v>
      </c>
      <c r="CZ448" s="25">
        <f>DA448-CY448</f>
        <v>0</v>
      </c>
      <c r="DA448" s="25">
        <f>SUM(CY295:DU295)</f>
        <v>0</v>
      </c>
      <c r="DB448" s="25" t="str">
        <f>IF(DA448&lt;&gt;0,CZ448&amp;" / "&amp;DA448,"")</f>
        <v/>
      </c>
      <c r="DC448" s="107" t="str">
        <f>IF(DA448&lt;&gt;0,CZ448/DA448,"")</f>
        <v/>
      </c>
      <c r="DD448" s="115" t="str">
        <f>IF(SUM(CY$2:DU$2)=1,INDEX(CY371:DU371,MATCH(1,CY$2:DU$2,0)),"-")</f>
        <v/>
      </c>
    </row>
    <row r="449" spans="102:108" x14ac:dyDescent="0.45">
      <c r="CX449" s="111" t="s">
        <v>98</v>
      </c>
      <c r="CY449" s="25">
        <f>SUM(CY220:DU220)</f>
        <v>0</v>
      </c>
      <c r="CZ449" s="25">
        <f>DA449-CY449</f>
        <v>0</v>
      </c>
      <c r="DA449" s="25">
        <f>SUM(CY296:DU296)</f>
        <v>0</v>
      </c>
      <c r="DB449" s="25" t="str">
        <f>IF(DA449&lt;&gt;0,CZ449&amp;" / "&amp;DA449,"")</f>
        <v/>
      </c>
      <c r="DC449" s="107" t="str">
        <f>IF(DA449&lt;&gt;0,CZ449/DA449,"")</f>
        <v/>
      </c>
      <c r="DD449" s="115" t="str">
        <f>IF(SUM(CY$2:DU$2)=1,INDEX(CY372:DU372,MATCH(1,CY$2:DU$2,0)),"-")</f>
        <v/>
      </c>
    </row>
    <row r="450" spans="102:108" x14ac:dyDescent="0.45">
      <c r="CX450" s="111"/>
      <c r="CY450" s="25"/>
      <c r="CZ450" s="25">
        <f>DA450-CY450</f>
        <v>0</v>
      </c>
      <c r="DA450" s="25"/>
      <c r="DB450" s="25" t="str">
        <f>IF(DA450&lt;&gt;0,CZ450&amp;" / "&amp;DA450,"")</f>
        <v/>
      </c>
      <c r="DC450" s="107" t="str">
        <f>IF(DA450&lt;&gt;0,CZ450/DA450,"")</f>
        <v/>
      </c>
      <c r="DD450" s="115"/>
    </row>
    <row r="451" spans="102:108" x14ac:dyDescent="0.45">
      <c r="CX451" s="458" t="s">
        <v>446</v>
      </c>
      <c r="CY451" s="459"/>
      <c r="CZ451" s="459"/>
      <c r="DA451" s="459"/>
      <c r="DB451" s="459"/>
      <c r="DC451" s="459"/>
      <c r="DD451" s="460"/>
    </row>
    <row r="452" spans="102:108" x14ac:dyDescent="0.45">
      <c r="CX452" s="458" t="s">
        <v>353</v>
      </c>
      <c r="CY452" s="459"/>
      <c r="CZ452" s="459"/>
      <c r="DA452" s="459"/>
      <c r="DB452" s="459"/>
      <c r="DC452" s="459"/>
      <c r="DD452" s="460"/>
    </row>
    <row r="453" spans="102:108" x14ac:dyDescent="0.45">
      <c r="CX453" s="111" t="s">
        <v>447</v>
      </c>
      <c r="CY453" s="25">
        <f>SUM(CY236:DU236)</f>
        <v>0</v>
      </c>
      <c r="CZ453" s="25">
        <f>DA453-CY453</f>
        <v>0</v>
      </c>
      <c r="DA453" s="25">
        <f>SUM(CY312:DU312)</f>
        <v>0</v>
      </c>
      <c r="DB453" s="25" t="str">
        <f>IF(DA453&lt;&gt;0,CZ453&amp;" / "&amp;DA453,"")</f>
        <v/>
      </c>
      <c r="DC453" s="108" t="str">
        <f>IF(DA453&lt;&gt;0,CZ453/DA453,"")</f>
        <v/>
      </c>
      <c r="DD453" s="115" t="s">
        <v>259</v>
      </c>
    </row>
    <row r="454" spans="102:108" x14ac:dyDescent="0.45">
      <c r="CX454" s="111" t="s">
        <v>448</v>
      </c>
      <c r="CY454" s="25">
        <f>SUM(CY237:DU237)</f>
        <v>0</v>
      </c>
      <c r="CZ454" s="25">
        <f>DA454-CY454</f>
        <v>0</v>
      </c>
      <c r="DA454" s="25">
        <f>SUM(CY313:DU313)</f>
        <v>0</v>
      </c>
      <c r="DB454" s="25" t="str">
        <f>IF(DA454&lt;&gt;0,CZ454&amp;" / "&amp;DA454,"")</f>
        <v/>
      </c>
      <c r="DC454" s="108" t="str">
        <f>IF(DA454&lt;&gt;0,CZ454/DA454,"")</f>
        <v/>
      </c>
      <c r="DD454" s="115" t="s">
        <v>259</v>
      </c>
    </row>
    <row r="455" spans="102:108" x14ac:dyDescent="0.45">
      <c r="CX455" s="111" t="s">
        <v>449</v>
      </c>
      <c r="CY455" s="25">
        <f>SUM(CY238:DU238)</f>
        <v>0</v>
      </c>
      <c r="CZ455" s="25">
        <f>DA455-CY455</f>
        <v>0</v>
      </c>
      <c r="DA455" s="25">
        <f>SUM(CY314:DU314)</f>
        <v>0</v>
      </c>
      <c r="DB455" s="25" t="str">
        <f>IF(DA455&lt;&gt;0,CZ455&amp;" / "&amp;DA455,"")</f>
        <v/>
      </c>
      <c r="DC455" s="108" t="str">
        <f>IF(DA455&lt;&gt;0,CZ455/DA455,"")</f>
        <v/>
      </c>
      <c r="DD455" s="115" t="s">
        <v>259</v>
      </c>
    </row>
    <row r="456" spans="102:108" x14ac:dyDescent="0.45">
      <c r="CX456" s="458" t="s">
        <v>260</v>
      </c>
      <c r="CY456" s="459"/>
      <c r="CZ456" s="459"/>
      <c r="DA456" s="459"/>
      <c r="DB456" s="459"/>
      <c r="DC456" s="459"/>
      <c r="DD456" s="460"/>
    </row>
    <row r="457" spans="102:108" x14ac:dyDescent="0.45">
      <c r="CX457" s="111" t="s">
        <v>471</v>
      </c>
      <c r="CY457" s="25">
        <f>SUM(CY224:DU224)</f>
        <v>0</v>
      </c>
      <c r="CZ457" s="25">
        <f>DA457-CY457</f>
        <v>0</v>
      </c>
      <c r="DA457" s="25">
        <f>SUM(CY300:DU300)</f>
        <v>0</v>
      </c>
      <c r="DB457" s="25" t="str">
        <f>IF(DA457&lt;&gt;0,CZ457&amp;" / "&amp;DA457,"")</f>
        <v/>
      </c>
      <c r="DC457" s="108" t="str">
        <f>IF(DA457&lt;&gt;0,CZ457/DA457,"")</f>
        <v/>
      </c>
      <c r="DD457" s="115" t="s">
        <v>259</v>
      </c>
    </row>
    <row r="458" spans="102:108" x14ac:dyDescent="0.45">
      <c r="CX458" s="111" t="s">
        <v>472</v>
      </c>
      <c r="CY458" s="25">
        <f>SUM(CY225:DU225)</f>
        <v>0</v>
      </c>
      <c r="CZ458" s="25">
        <f>DA458-CY458</f>
        <v>0</v>
      </c>
      <c r="DA458" s="25">
        <f>SUM(CY301:DU301)</f>
        <v>0</v>
      </c>
      <c r="DB458" s="25" t="str">
        <f>IF(DA458&lt;&gt;0,CZ458&amp;" / "&amp;DA458,"")</f>
        <v/>
      </c>
      <c r="DC458" s="108" t="str">
        <f>IF(DA458&lt;&gt;0,CZ458/DA458,"")</f>
        <v/>
      </c>
      <c r="DD458" s="115" t="s">
        <v>259</v>
      </c>
    </row>
    <row r="459" spans="102:108" x14ac:dyDescent="0.45">
      <c r="CX459" s="111" t="s">
        <v>473</v>
      </c>
      <c r="CY459" s="25">
        <f>SUM(CY226:DU226)</f>
        <v>0</v>
      </c>
      <c r="CZ459" s="25">
        <f>DA459-CY459</f>
        <v>0</v>
      </c>
      <c r="DA459" s="25">
        <f>SUM(CY302:DU302)</f>
        <v>0</v>
      </c>
      <c r="DB459" s="25" t="str">
        <f>IF(DA459&lt;&gt;0,CZ459&amp;" / "&amp;DA459,"")</f>
        <v/>
      </c>
      <c r="DC459" s="108" t="str">
        <f>IF(DA459&lt;&gt;0,CZ459/DA459,"")</f>
        <v/>
      </c>
      <c r="DD459" s="115" t="s">
        <v>259</v>
      </c>
    </row>
    <row r="460" spans="102:108" x14ac:dyDescent="0.45">
      <c r="CX460" s="458" t="s">
        <v>352</v>
      </c>
      <c r="CY460" s="459"/>
      <c r="CZ460" s="459"/>
      <c r="DA460" s="459"/>
      <c r="DB460" s="459"/>
      <c r="DC460" s="459"/>
      <c r="DD460" s="460"/>
    </row>
    <row r="461" spans="102:108" x14ac:dyDescent="0.45">
      <c r="CX461" s="111" t="s">
        <v>453</v>
      </c>
      <c r="CY461" s="25">
        <f>SUM(CY230:DU230)</f>
        <v>0</v>
      </c>
      <c r="CZ461" s="25">
        <f>DA461-CY461</f>
        <v>18</v>
      </c>
      <c r="DA461" s="25">
        <f>SUM(CY306:DU306)</f>
        <v>18</v>
      </c>
      <c r="DB461" s="25" t="str">
        <f>IF(DA461&lt;&gt;0,CZ461&amp;" / "&amp;DA461,"")</f>
        <v>18 / 18</v>
      </c>
      <c r="DC461" s="108">
        <f>IF(DA461&lt;&gt;0,CZ461/DA461,"")</f>
        <v>1</v>
      </c>
      <c r="DD461" s="115" t="s">
        <v>259</v>
      </c>
    </row>
    <row r="462" spans="102:108" x14ac:dyDescent="0.45">
      <c r="CX462" s="111" t="s">
        <v>451</v>
      </c>
      <c r="CY462" s="25">
        <f>SUM(CY231:DU231)</f>
        <v>0</v>
      </c>
      <c r="CZ462" s="25">
        <f>DA462-CY462</f>
        <v>13</v>
      </c>
      <c r="DA462" s="25">
        <f>SUM(CY307:DU307)</f>
        <v>13</v>
      </c>
      <c r="DB462" s="25" t="str">
        <f>IF(DA462&lt;&gt;0,CZ462&amp;" / "&amp;DA462,"")</f>
        <v>13 / 13</v>
      </c>
      <c r="DC462" s="108">
        <f>IF(DA462&lt;&gt;0,CZ462/DA462,"")</f>
        <v>1</v>
      </c>
      <c r="DD462" s="115" t="s">
        <v>259</v>
      </c>
    </row>
    <row r="463" spans="102:108" x14ac:dyDescent="0.45">
      <c r="CX463" s="111" t="s">
        <v>454</v>
      </c>
      <c r="CY463" s="25">
        <f>SUM(CY232:DU232)</f>
        <v>0</v>
      </c>
      <c r="CZ463" s="25">
        <f>DA463-CY463</f>
        <v>17</v>
      </c>
      <c r="DA463" s="25">
        <f>SUM(CY308:DU308)</f>
        <v>17</v>
      </c>
      <c r="DB463" s="25" t="str">
        <f>IF(DA463&lt;&gt;0,CZ463&amp;" / "&amp;DA463,"")</f>
        <v>17 / 17</v>
      </c>
      <c r="DC463" s="108">
        <f>IF(DA463&lt;&gt;0,CZ463/DA463,"")</f>
        <v>1</v>
      </c>
      <c r="DD463" s="115" t="s">
        <v>259</v>
      </c>
    </row>
    <row r="464" spans="102:108" x14ac:dyDescent="0.45">
      <c r="CX464" s="111"/>
      <c r="CY464" s="25"/>
      <c r="CZ464" s="25"/>
      <c r="DA464" s="25"/>
      <c r="DB464" s="25"/>
      <c r="DC464" s="108"/>
      <c r="DD464" s="115"/>
    </row>
    <row r="465" spans="102:108" x14ac:dyDescent="0.45">
      <c r="CX465" s="458" t="s">
        <v>394</v>
      </c>
      <c r="CY465" s="459"/>
      <c r="CZ465" s="459"/>
      <c r="DA465" s="459"/>
      <c r="DB465" s="459"/>
      <c r="DC465" s="459"/>
      <c r="DD465" s="460"/>
    </row>
    <row r="466" spans="102:108" x14ac:dyDescent="0.45">
      <c r="CX466" s="458" t="s">
        <v>353</v>
      </c>
      <c r="CY466" s="459"/>
      <c r="CZ466" s="459"/>
      <c r="DA466" s="459"/>
      <c r="DB466" s="459"/>
      <c r="DC466" s="459"/>
      <c r="DD466" s="460"/>
    </row>
    <row r="467" spans="102:108" x14ac:dyDescent="0.45">
      <c r="CX467" s="111" t="s">
        <v>342</v>
      </c>
      <c r="CY467" s="25">
        <f>SUM(CY234:DU234)</f>
        <v>0</v>
      </c>
      <c r="CZ467" s="25">
        <f>DA467-CY467</f>
        <v>0</v>
      </c>
      <c r="DA467" s="25">
        <f>SUM(CY310:DU310)</f>
        <v>0</v>
      </c>
      <c r="DB467" s="25" t="str">
        <f>IF(DA467&lt;&gt;0,CZ467&amp;" / "&amp;DA467,"")</f>
        <v/>
      </c>
      <c r="DC467" s="108" t="str">
        <f>IF(DA467&lt;&gt;0,CZ467/DA467,"")</f>
        <v/>
      </c>
      <c r="DD467" s="115" t="s">
        <v>259</v>
      </c>
    </row>
    <row r="468" spans="102:108" x14ac:dyDescent="0.45">
      <c r="CX468" s="111" t="s">
        <v>395</v>
      </c>
      <c r="CY468" s="25">
        <f>SUM(CY233:DU233)</f>
        <v>0</v>
      </c>
      <c r="CZ468" s="25">
        <f>DA468-CY468</f>
        <v>0</v>
      </c>
      <c r="DA468" s="25">
        <f>SUM(CY309:DU309)</f>
        <v>0</v>
      </c>
      <c r="DB468" s="25" t="str">
        <f>IF(DA468&lt;&gt;0,CZ468&amp;" / "&amp;DA468,"")</f>
        <v/>
      </c>
      <c r="DC468" s="108" t="str">
        <f>IF(DA468&lt;&gt;0,CZ468/DA468,"")</f>
        <v/>
      </c>
      <c r="DD468" s="115" t="s">
        <v>259</v>
      </c>
    </row>
    <row r="469" spans="102:108" x14ac:dyDescent="0.45">
      <c r="CX469" s="111" t="s">
        <v>396</v>
      </c>
      <c r="CY469" s="25">
        <f>SUM(CY235:DU235)</f>
        <v>0</v>
      </c>
      <c r="CZ469" s="25">
        <f>DA469-CY469</f>
        <v>0</v>
      </c>
      <c r="DA469" s="25">
        <f>SUM(CY311:DU311)</f>
        <v>0</v>
      </c>
      <c r="DB469" s="25" t="str">
        <f>IF(DA469&lt;&gt;0,CZ469&amp;" / "&amp;DA469,"")</f>
        <v/>
      </c>
      <c r="DC469" s="108" t="str">
        <f>IF(DA469&lt;&gt;0,CZ469/DA469,"")</f>
        <v/>
      </c>
      <c r="DD469" s="115" t="s">
        <v>259</v>
      </c>
    </row>
    <row r="470" spans="102:108" x14ac:dyDescent="0.45">
      <c r="CX470" s="458" t="s">
        <v>260</v>
      </c>
      <c r="CY470" s="459"/>
      <c r="CZ470" s="459"/>
      <c r="DA470" s="459"/>
      <c r="DB470" s="459"/>
      <c r="DC470" s="459"/>
      <c r="DD470" s="460"/>
    </row>
    <row r="471" spans="102:108" x14ac:dyDescent="0.45">
      <c r="CX471" s="111" t="s">
        <v>342</v>
      </c>
      <c r="CY471" s="25">
        <f>SUM(CY222:DU222)</f>
        <v>0</v>
      </c>
      <c r="CZ471" s="25">
        <f>DA471-CY471</f>
        <v>0</v>
      </c>
      <c r="DA471" s="25">
        <f>SUM(CY298:DU298)</f>
        <v>0</v>
      </c>
      <c r="DB471" s="25" t="str">
        <f>IF(DA471&lt;&gt;0,CZ471&amp;" / "&amp;DA471,"")</f>
        <v/>
      </c>
      <c r="DC471" s="108" t="str">
        <f>IF(DA471&lt;&gt;0,CZ471/DA471,"")</f>
        <v/>
      </c>
      <c r="DD471" s="115" t="s">
        <v>259</v>
      </c>
    </row>
    <row r="472" spans="102:108" x14ac:dyDescent="0.45">
      <c r="CX472" s="111" t="s">
        <v>395</v>
      </c>
      <c r="CY472" s="25">
        <f>SUM(CY221:DU221)</f>
        <v>0</v>
      </c>
      <c r="CZ472" s="25">
        <f>DA472-CY472</f>
        <v>0</v>
      </c>
      <c r="DA472" s="25">
        <f>SUM(CY297:DU297)</f>
        <v>0</v>
      </c>
      <c r="DB472" s="25" t="str">
        <f>IF(DA472&lt;&gt;0,CZ472&amp;" / "&amp;DA472,"")</f>
        <v/>
      </c>
      <c r="DC472" s="108" t="str">
        <f>IF(DA472&lt;&gt;0,CZ472/DA472,"")</f>
        <v/>
      </c>
      <c r="DD472" s="115" t="s">
        <v>259</v>
      </c>
    </row>
    <row r="473" spans="102:108" x14ac:dyDescent="0.45">
      <c r="CX473" s="111" t="s">
        <v>396</v>
      </c>
      <c r="CY473" s="25">
        <f>SUM(CY223:DU223)</f>
        <v>0</v>
      </c>
      <c r="CZ473" s="25">
        <f>DA473-CY473</f>
        <v>0</v>
      </c>
      <c r="DA473" s="25">
        <f>SUM(CY299:DU299)</f>
        <v>0</v>
      </c>
      <c r="DB473" s="25" t="str">
        <f>IF(DA473&lt;&gt;0,CZ473&amp;" / "&amp;DA473,"")</f>
        <v/>
      </c>
      <c r="DC473" s="108" t="str">
        <f>IF(DA473&lt;&gt;0,CZ473/DA473,"")</f>
        <v/>
      </c>
      <c r="DD473" s="115" t="s">
        <v>259</v>
      </c>
    </row>
    <row r="474" spans="102:108" x14ac:dyDescent="0.45">
      <c r="CX474" s="458" t="s">
        <v>352</v>
      </c>
      <c r="CY474" s="459"/>
      <c r="CZ474" s="459"/>
      <c r="DA474" s="459"/>
      <c r="DB474" s="459"/>
      <c r="DC474" s="459"/>
      <c r="DD474" s="460"/>
    </row>
    <row r="475" spans="102:108" x14ac:dyDescent="0.45">
      <c r="CX475" s="111" t="s">
        <v>342</v>
      </c>
      <c r="CY475" s="25">
        <f>SUM(CY228:DU228)</f>
        <v>0</v>
      </c>
      <c r="CZ475" s="25">
        <f>DA475-CY475</f>
        <v>20</v>
      </c>
      <c r="DA475" s="25">
        <f>SUM(CY304:DU304)</f>
        <v>20</v>
      </c>
      <c r="DB475" s="25" t="str">
        <f>IF(DA475&lt;&gt;0,CZ475&amp;" / "&amp;DA475,"")</f>
        <v>20 / 20</v>
      </c>
      <c r="DC475" s="108">
        <f>IF(DA475&lt;&gt;0,CZ475/DA475,"")</f>
        <v>1</v>
      </c>
      <c r="DD475" s="115" t="s">
        <v>259</v>
      </c>
    </row>
    <row r="476" spans="102:108" x14ac:dyDescent="0.45">
      <c r="CX476" s="111" t="s">
        <v>395</v>
      </c>
      <c r="CY476" s="25">
        <f>SUM(CY227:DU227)</f>
        <v>0</v>
      </c>
      <c r="CZ476" s="25">
        <f>DA476-CY476</f>
        <v>20</v>
      </c>
      <c r="DA476" s="25">
        <f>SUM(CY303:DU303)</f>
        <v>20</v>
      </c>
      <c r="DB476" s="25" t="str">
        <f>IF(DA476&lt;&gt;0,CZ476&amp;" / "&amp;DA476,"")</f>
        <v>20 / 20</v>
      </c>
      <c r="DC476" s="108">
        <f>IF(DA476&lt;&gt;0,CZ476/DA476,"")</f>
        <v>1</v>
      </c>
      <c r="DD476" s="115" t="s">
        <v>259</v>
      </c>
    </row>
    <row r="477" spans="102:108" x14ac:dyDescent="0.45">
      <c r="CX477" s="111" t="s">
        <v>396</v>
      </c>
      <c r="CY477" s="25">
        <f>SUM(CY229:DU229)</f>
        <v>0</v>
      </c>
      <c r="CZ477" s="25">
        <f>DA477-CY477</f>
        <v>11</v>
      </c>
      <c r="DA477" s="25">
        <f>SUM(CY305:DU305)</f>
        <v>11</v>
      </c>
      <c r="DB477" s="25" t="str">
        <f>IF(DA477&lt;&gt;0,CZ477&amp;" / "&amp;DA477,"")</f>
        <v>11 / 11</v>
      </c>
      <c r="DC477" s="108">
        <f>IF(DA477&lt;&gt;0,CZ477/DA477,"")</f>
        <v>1</v>
      </c>
      <c r="DD477" s="115" t="s">
        <v>259</v>
      </c>
    </row>
  </sheetData>
  <sortState xmlns:xlrd2="http://schemas.microsoft.com/office/spreadsheetml/2017/richdata2" ref="DJ478:DJ524">
    <sortCondition ref="DJ478"/>
  </sortState>
  <mergeCells count="150">
    <mergeCell ref="AA258:AG258"/>
    <mergeCell ref="AA254:AG254"/>
    <mergeCell ref="AA250:AG250"/>
    <mergeCell ref="CX382:DD382"/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60:H260"/>
    <mergeCell ref="B269:H269"/>
    <mergeCell ref="B265:H265"/>
    <mergeCell ref="B261:H261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B248:H248"/>
    <mergeCell ref="B253:H253"/>
    <mergeCell ref="CW143:CW181"/>
    <mergeCell ref="BX143:BX181"/>
    <mergeCell ref="AY173:AY176"/>
    <mergeCell ref="BX187:BX225"/>
    <mergeCell ref="CW187:CW225"/>
    <mergeCell ref="B247:H247"/>
    <mergeCell ref="Z138:Z142"/>
    <mergeCell ref="J220:L220"/>
    <mergeCell ref="J224:L224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</mergeCells>
  <conditionalFormatting sqref="CX392:DD477 CX382:DD390">
    <cfRule type="cellIs" dxfId="17" priority="5" operator="lessThan">
      <formula>0</formula>
    </cfRule>
    <cfRule type="expression" dxfId="16" priority="8">
      <formula>ISNUMBER(SEARCH("ref",CX382))</formula>
    </cfRule>
  </conditionalFormatting>
  <conditionalFormatting sqref="B221:H272">
    <cfRule type="cellIs" dxfId="15" priority="7" operator="lessThan">
      <formula>0</formula>
    </cfRule>
  </conditionalFormatting>
  <conditionalFormatting sqref="AA216:AG261">
    <cfRule type="cellIs" dxfId="14" priority="6" operator="lessThan">
      <formula>0</formula>
    </cfRule>
  </conditionalFormatting>
  <conditionalFormatting sqref="DW157:EC191">
    <cfRule type="cellIs" dxfId="13" priority="4" operator="lessThan">
      <formula>0</formula>
    </cfRule>
  </conditionalFormatting>
  <conditionalFormatting sqref="CX391:DD391">
    <cfRule type="cellIs" dxfId="12" priority="2" operator="lessThan">
      <formula>0</formula>
    </cfRule>
    <cfRule type="expression" dxfId="11" priority="3">
      <formula>ISNUMBER(SEARCH("ref",CX391))</formula>
    </cfRule>
  </conditionalFormatting>
  <conditionalFormatting sqref="K225:K226">
    <cfRule type="cellIs" dxfId="10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HD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46484375" defaultRowHeight="14.65" thickBottom="1" x14ac:dyDescent="0.5"/>
  <cols>
    <col min="1" max="1" width="9.19921875" style="145"/>
    <col min="2" max="2" width="3.19921875" style="133" customWidth="1"/>
    <col min="3" max="3" width="10" style="24" customWidth="1"/>
    <col min="4" max="4" width="15.46484375" style="24" customWidth="1"/>
    <col min="5" max="5" width="20.46484375" style="312" customWidth="1"/>
    <col min="6" max="6" width="55.19921875" style="133" customWidth="1"/>
    <col min="7" max="7" width="18.19921875" style="24" customWidth="1"/>
    <col min="8" max="8" width="23.19921875" style="24" customWidth="1"/>
    <col min="9" max="9" width="12.46484375" style="133" customWidth="1"/>
    <col min="10" max="10" width="12.46484375" style="24" bestFit="1" customWidth="1"/>
    <col min="11" max="11" width="22.46484375" style="133" customWidth="1"/>
    <col min="12" max="12" width="25.46484375" style="133" customWidth="1"/>
    <col min="13" max="13" width="16.19921875" style="136" customWidth="1"/>
    <col min="14" max="15" width="6.46484375" style="133" bestFit="1" customWidth="1"/>
    <col min="16" max="17" width="6.46484375" style="133" hidden="1" customWidth="1"/>
    <col min="18" max="18" width="11" style="133" bestFit="1" customWidth="1"/>
    <col min="19" max="19" width="7.19921875" style="133" bestFit="1" customWidth="1"/>
    <col min="20" max="20" width="26.19921875" style="165" customWidth="1"/>
    <col min="21" max="21" width="2.46484375" style="329" customWidth="1"/>
    <col min="22" max="22" width="8.46484375" customWidth="1"/>
  </cols>
  <sheetData>
    <row r="1" spans="1:212" s="104" customFormat="1" ht="42" thickBot="1" x14ac:dyDescent="0.5">
      <c r="A1" s="192"/>
      <c r="B1" s="162"/>
      <c r="C1" s="162" t="s">
        <v>603</v>
      </c>
      <c r="D1" s="162" t="s">
        <v>643</v>
      </c>
      <c r="E1" s="305" t="s">
        <v>602</v>
      </c>
      <c r="F1" s="162" t="s">
        <v>362</v>
      </c>
      <c r="G1" s="162" t="s">
        <v>598</v>
      </c>
      <c r="H1" s="162" t="s">
        <v>604</v>
      </c>
      <c r="I1" s="162" t="s">
        <v>597</v>
      </c>
      <c r="J1" s="162" t="s">
        <v>596</v>
      </c>
      <c r="K1" s="162" t="s">
        <v>602</v>
      </c>
      <c r="L1" s="162" t="s">
        <v>601</v>
      </c>
      <c r="M1" s="162" t="s">
        <v>644</v>
      </c>
      <c r="N1" s="162" t="str">
        <f>IF(V6&lt;&gt;"",V6,"Test 1")</f>
        <v>PSAT 16</v>
      </c>
      <c r="O1" s="162" t="str">
        <f>IF(V15&lt;&gt;"",V15,"Test 2")</f>
        <v>Test 2</v>
      </c>
      <c r="P1" s="162" t="str">
        <f>N1</f>
        <v>PSAT 16</v>
      </c>
      <c r="Q1" s="162" t="str">
        <f>O1</f>
        <v>Test 2</v>
      </c>
      <c r="R1" s="162" t="s">
        <v>623</v>
      </c>
      <c r="S1" s="162" t="s">
        <v>624</v>
      </c>
      <c r="T1" s="162" t="s">
        <v>361</v>
      </c>
      <c r="U1" s="329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</row>
    <row r="2" spans="1:212" s="105" customFormat="1" thickBot="1" x14ac:dyDescent="0.5">
      <c r="A2" s="193"/>
      <c r="B2" s="132"/>
      <c r="C2" s="134"/>
      <c r="D2" s="201"/>
      <c r="E2" s="306"/>
      <c r="F2" s="134"/>
      <c r="G2" s="137"/>
      <c r="H2" s="134"/>
      <c r="I2" s="134"/>
      <c r="J2" s="134"/>
      <c r="K2" s="134"/>
      <c r="L2" s="134"/>
      <c r="M2" s="313"/>
      <c r="N2" s="132"/>
      <c r="O2" s="132"/>
      <c r="P2" s="132"/>
      <c r="Q2" s="132"/>
      <c r="R2" s="132"/>
      <c r="S2" s="132"/>
      <c r="T2" s="313"/>
      <c r="U2" s="329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</row>
    <row r="3" spans="1:212" s="106" customFormat="1" ht="17.25" thickBot="1" x14ac:dyDescent="0.7">
      <c r="A3" s="167" t="s">
        <v>155</v>
      </c>
      <c r="B3" s="163"/>
      <c r="C3" s="163"/>
      <c r="D3" s="200"/>
      <c r="E3" s="307"/>
      <c r="F3" s="163"/>
      <c r="G3" s="163"/>
      <c r="H3" s="163"/>
      <c r="I3" s="163"/>
      <c r="J3" s="163"/>
      <c r="K3" s="163"/>
      <c r="L3" s="163"/>
      <c r="M3" s="314"/>
      <c r="N3" s="164"/>
      <c r="O3" s="164"/>
      <c r="P3" s="164"/>
      <c r="Q3" s="164"/>
      <c r="R3" s="164"/>
      <c r="S3" s="164"/>
      <c r="T3" s="314"/>
      <c r="U3" s="329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</row>
    <row r="4" spans="1:212" s="104" customFormat="1" ht="42" thickBot="1" x14ac:dyDescent="0.5">
      <c r="A4" s="192"/>
      <c r="B4" s="162"/>
      <c r="C4" s="162" t="s">
        <v>603</v>
      </c>
      <c r="D4" s="162" t="s">
        <v>643</v>
      </c>
      <c r="E4" s="305" t="s">
        <v>602</v>
      </c>
      <c r="F4" s="162" t="s">
        <v>241</v>
      </c>
      <c r="G4" s="162" t="s">
        <v>598</v>
      </c>
      <c r="H4" s="162" t="s">
        <v>604</v>
      </c>
      <c r="I4" s="162" t="s">
        <v>597</v>
      </c>
      <c r="J4" s="162" t="s">
        <v>596</v>
      </c>
      <c r="K4" s="162" t="s">
        <v>602</v>
      </c>
      <c r="L4" s="162" t="s">
        <v>601</v>
      </c>
      <c r="M4" s="162" t="s">
        <v>644</v>
      </c>
      <c r="N4" s="162"/>
      <c r="O4" s="162"/>
      <c r="P4" s="162"/>
      <c r="Q4" s="162"/>
      <c r="R4" s="162"/>
      <c r="S4" s="162"/>
      <c r="T4" s="162" t="s">
        <v>361</v>
      </c>
      <c r="U4" s="329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</row>
    <row r="5" spans="1:212" thickBot="1" x14ac:dyDescent="0.5">
      <c r="C5" s="165">
        <v>1</v>
      </c>
      <c r="D5" s="166" t="str">
        <f>IF(L5="","",_xlfn.RANK.AVG(L5,$L$5:$L$49))</f>
        <v/>
      </c>
      <c r="E5" s="308" t="str">
        <f>K5</f>
        <v/>
      </c>
      <c r="F5" s="304" t="s">
        <v>363</v>
      </c>
      <c r="G5" s="138" t="str">
        <f>IF(META!E221&lt;&gt;0, META!E221,"")</f>
        <v/>
      </c>
      <c r="H5" s="143" t="str">
        <f>IF(SUM(META!C$213:Y$213)&lt;&gt;0,G5/SUM(META!C$213:Y$213),"")</f>
        <v/>
      </c>
      <c r="I5" s="141" t="str">
        <f>IF(G5&lt;&gt;"",META!C221&amp;" / "&amp;G5,"")</f>
        <v/>
      </c>
      <c r="J5" s="138" t="str">
        <f>META!F221</f>
        <v/>
      </c>
      <c r="K5" s="241" t="str">
        <f>META!G221</f>
        <v/>
      </c>
      <c r="L5" s="150"/>
      <c r="M5" s="315" t="str">
        <f>META!H221</f>
        <v>-</v>
      </c>
      <c r="N5" s="149" t="str">
        <f>IF(META!C149&lt;&gt;0,META!C107&amp;" / "&amp;META!C149,"")</f>
        <v/>
      </c>
      <c r="O5" s="149" t="str">
        <f>IF(META!D149&lt;&gt;0,META!D107&amp;" / "&amp;META!D149,"")</f>
        <v/>
      </c>
      <c r="P5" s="143" t="str">
        <f>IF(META!C149&lt;&gt;0,META!C107/META!C149,"")</f>
        <v/>
      </c>
      <c r="Q5" s="143" t="str">
        <f>IF(META!D149&lt;&gt;0,META!D107/META!D149,"")</f>
        <v/>
      </c>
      <c r="R5" s="143" t="str">
        <f>IF(AND(P5&lt;&gt;"",Q5&lt;&gt;""),IF(P5=Q5,"BOTH",IF(P5&lt;Q5,N$1,O$1)),"")</f>
        <v/>
      </c>
      <c r="S5" s="332" t="str">
        <f>IF(R5&lt;&gt;"BOTH",IF(AND(Q5&lt;&gt;"",P5&lt;&gt;""),IF(Q5&gt;P5,IF(P5&lt;&gt;0,Q5/P5,"∞"),IF(Q5&lt;&gt;0,P5/Q5,"∞")),""),"-")</f>
        <v/>
      </c>
      <c r="V5" s="16" t="str">
        <f>META!FA2</f>
        <v>TEST #1</v>
      </c>
    </row>
    <row r="6" spans="1:212" s="209" customFormat="1" thickBot="1" x14ac:dyDescent="0.5">
      <c r="A6" s="202"/>
      <c r="B6" s="203"/>
      <c r="C6" s="204">
        <v>1</v>
      </c>
      <c r="D6" s="204" t="str">
        <f t="shared" ref="D6:D48" si="0">IF(L6="","",_xlfn.RANK.AVG(L6,$L$5:$L$49))</f>
        <v/>
      </c>
      <c r="E6" s="279" t="str">
        <f>K6</f>
        <v/>
      </c>
      <c r="F6" s="205" t="s">
        <v>20</v>
      </c>
      <c r="G6" s="206" t="str">
        <f>IF(META!E222&lt;&gt;0, META!E222,"")</f>
        <v/>
      </c>
      <c r="H6" s="207" t="str">
        <f>IF(SUM(META!C$213:Y$213)&lt;&gt;0,G6/SUM(META!C$213:Y$213),"")</f>
        <v/>
      </c>
      <c r="I6" s="208" t="str">
        <f>IF(G6&lt;&gt;"",META!C222&amp;" / "&amp;G6,"")</f>
        <v/>
      </c>
      <c r="J6" s="206" t="str">
        <f>META!F222</f>
        <v/>
      </c>
      <c r="K6" s="242" t="str">
        <f>META!G222</f>
        <v/>
      </c>
      <c r="L6" s="207" t="str">
        <f>IF(AND(META!K$222&lt;&gt;0,G6&gt;0),META!C222/META!K$222,"")</f>
        <v/>
      </c>
      <c r="M6" s="316" t="str">
        <f>META!H222</f>
        <v/>
      </c>
      <c r="N6" s="206" t="str">
        <f>IF(META!C150&lt;&gt;0,META!C108&amp;" / "&amp;META!C150,"")</f>
        <v/>
      </c>
      <c r="O6" s="206" t="str">
        <f>IF(META!D150&lt;&gt;0,META!D108&amp;" / "&amp;META!D150,"")</f>
        <v/>
      </c>
      <c r="P6" s="207" t="str">
        <f>IF(META!C150&lt;&gt;0,META!C108/META!C150,"")</f>
        <v/>
      </c>
      <c r="Q6" s="207" t="str">
        <f>IF(META!D150&lt;&gt;0,META!D108/META!D150,"")</f>
        <v/>
      </c>
      <c r="R6" s="207" t="str">
        <f t="shared" ref="R6:R62" si="1">IF(AND(P6&lt;&gt;"",Q6&lt;&gt;""),IF(P6=Q6,"BOTH",IF(P6&lt;Q6,N$1,O$1)),"")</f>
        <v/>
      </c>
      <c r="S6" s="331" t="str">
        <f>IF(R6&lt;&gt;"BOTH",IF(AND(Q6&lt;&gt;"",P6&lt;&gt;""),IF(Q6&gt;P6,IF(P6&lt;&gt;0,Q6/P6,"∞"),IF(Q6&lt;&gt;0,P6/Q6,"∞")),""),"-")</f>
        <v/>
      </c>
      <c r="T6" s="204" t="s">
        <v>364</v>
      </c>
      <c r="U6" s="329"/>
      <c r="V6" s="487" t="str">
        <f>META!FA3</f>
        <v>PSAT 16</v>
      </c>
      <c r="W6" s="488">
        <f>META!FB3</f>
        <v>0</v>
      </c>
      <c r="X6" s="488">
        <f>META!FC3</f>
        <v>0</v>
      </c>
      <c r="Y6" s="488">
        <f>META!FD3</f>
        <v>0</v>
      </c>
      <c r="Z6" s="488">
        <f>META!FE3</f>
        <v>0</v>
      </c>
      <c r="AA6" s="488">
        <f>META!FF3</f>
        <v>0</v>
      </c>
      <c r="AB6" s="489">
        <f>META!FG3</f>
        <v>0</v>
      </c>
    </row>
    <row r="7" spans="1:212" ht="28.9" thickBot="1" x14ac:dyDescent="0.5">
      <c r="A7" s="194"/>
      <c r="B7" s="147"/>
      <c r="C7" s="166">
        <v>1</v>
      </c>
      <c r="D7" s="166" t="str">
        <f t="shared" si="0"/>
        <v/>
      </c>
      <c r="E7" s="308" t="str">
        <f t="shared" ref="E7:E62" si="2">K7</f>
        <v/>
      </c>
      <c r="F7" s="303" t="s">
        <v>251</v>
      </c>
      <c r="G7" s="149" t="str">
        <f>IF(META!E223&lt;&gt;0, META!E223,"")</f>
        <v/>
      </c>
      <c r="H7" s="150" t="str">
        <f>IF(SUM(META!C$213:Y$213)&lt;&gt;0,G7/SUM(META!C$213:Y$213),"")</f>
        <v/>
      </c>
      <c r="I7" s="151" t="str">
        <f>IF(G7&lt;&gt;"",META!C223&amp;" / "&amp;G7,"")</f>
        <v/>
      </c>
      <c r="J7" s="149" t="str">
        <f>META!F223</f>
        <v/>
      </c>
      <c r="K7" s="243" t="str">
        <f>META!G223</f>
        <v/>
      </c>
      <c r="L7" s="150" t="str">
        <f>IF(AND(META!K$222&lt;&gt;0,G7&gt;0),META!C223/META!K$222,"")</f>
        <v/>
      </c>
      <c r="M7" s="317" t="str">
        <f>META!H223</f>
        <v/>
      </c>
      <c r="N7" s="149" t="str">
        <f>IF(META!C151&lt;&gt;0,META!C109&amp;" / "&amp;META!C151,"")</f>
        <v/>
      </c>
      <c r="O7" s="149" t="str">
        <f>IF(META!D151&lt;&gt;0,META!D109&amp;" / "&amp;META!D151,"")</f>
        <v/>
      </c>
      <c r="P7" s="150" t="str">
        <f>IF(META!C151&lt;&gt;0,META!C109/META!C151,"")</f>
        <v/>
      </c>
      <c r="Q7" s="150" t="str">
        <f>IF(META!D151&lt;&gt;0,META!D109/META!D151,"")</f>
        <v/>
      </c>
      <c r="R7" s="150" t="str">
        <f t="shared" si="1"/>
        <v/>
      </c>
      <c r="S7" s="333" t="str">
        <f t="shared" ref="S7:S62" si="3">IF(R7&lt;&gt;"BOTH",IF(AND(Q7&lt;&gt;"",P7&lt;&gt;""),IF(Q7&gt;P7,IF(P7&lt;&gt;0,Q7/P7,"∞"),IF(Q7&lt;&gt;0,P7/Q7,"∞")),""),"-")</f>
        <v/>
      </c>
      <c r="T7" s="166" t="s">
        <v>365</v>
      </c>
      <c r="V7" s="30">
        <f>META!FA4</f>
        <v>0</v>
      </c>
      <c r="W7" s="458" t="str">
        <f>META!FB4</f>
        <v>Raw Performance</v>
      </c>
      <c r="X7" s="459">
        <f>META!FC4</f>
        <v>0</v>
      </c>
      <c r="Y7" s="460">
        <f>META!FD4</f>
        <v>0</v>
      </c>
      <c r="Z7" s="480" t="str">
        <f>META!FE4</f>
        <v>Score</v>
      </c>
      <c r="AA7" s="481">
        <f>META!FF4</f>
        <v>0</v>
      </c>
      <c r="AB7" s="30" t="str">
        <f>META!FG4</f>
        <v>Perc.</v>
      </c>
    </row>
    <row r="8" spans="1:212" s="209" customFormat="1" thickBot="1" x14ac:dyDescent="0.5">
      <c r="A8" s="202"/>
      <c r="B8" s="203"/>
      <c r="C8" s="204">
        <v>2</v>
      </c>
      <c r="D8" s="204" t="str">
        <f t="shared" si="0"/>
        <v/>
      </c>
      <c r="E8" s="279" t="str">
        <f t="shared" si="2"/>
        <v/>
      </c>
      <c r="F8" s="205" t="s">
        <v>367</v>
      </c>
      <c r="G8" s="206" t="str">
        <f>IF(META!E224&lt;&gt;0, META!E224,"")</f>
        <v/>
      </c>
      <c r="H8" s="207" t="str">
        <f>IF(SUM(META!C$213:Y$213)&lt;&gt;0,G8/SUM(META!C$213:Y$213),"")</f>
        <v/>
      </c>
      <c r="I8" s="208" t="str">
        <f>IF(G8&lt;&gt;"",META!C224&amp;" / "&amp;G8,"")</f>
        <v/>
      </c>
      <c r="J8" s="206" t="str">
        <f>META!F224</f>
        <v/>
      </c>
      <c r="K8" s="242" t="str">
        <f>META!G224</f>
        <v/>
      </c>
      <c r="L8" s="207" t="str">
        <f>IF(AND(META!K$222&lt;&gt;0,G8&gt;0),META!C224/META!K$222,"")</f>
        <v/>
      </c>
      <c r="M8" s="316" t="str">
        <f>META!H224</f>
        <v/>
      </c>
      <c r="N8" s="206" t="str">
        <f>IF(META!C152&lt;&gt;0,META!C110&amp;" / "&amp;META!C152,"")</f>
        <v/>
      </c>
      <c r="O8" s="206" t="str">
        <f>IF(META!D152&lt;&gt;0,META!D110&amp;" / "&amp;META!D152,"")</f>
        <v/>
      </c>
      <c r="P8" s="207" t="str">
        <f>IF(META!C152&lt;&gt;0,META!C110/META!C152,"")</f>
        <v/>
      </c>
      <c r="Q8" s="207" t="str">
        <f>IF(META!D152&lt;&gt;0,META!D110/META!D152,"")</f>
        <v/>
      </c>
      <c r="R8" s="207" t="str">
        <f t="shared" si="1"/>
        <v/>
      </c>
      <c r="S8" s="331" t="str">
        <f t="shared" si="3"/>
        <v/>
      </c>
      <c r="T8" s="204" t="s">
        <v>366</v>
      </c>
      <c r="U8" s="329"/>
      <c r="V8" s="211" t="str">
        <f>META!FA5</f>
        <v>Reading</v>
      </c>
      <c r="W8" s="212" t="str">
        <f>META!FB5</f>
        <v>32</v>
      </c>
      <c r="X8" s="212" t="str">
        <f>META!FC5</f>
        <v>47</v>
      </c>
      <c r="Y8" s="213" t="str">
        <f>META!FD5</f>
        <v>68%</v>
      </c>
      <c r="Z8" s="214" t="str">
        <f>META!FE5</f>
        <v>290</v>
      </c>
      <c r="AA8" s="215" t="str">
        <f>META!FF5</f>
        <v>380</v>
      </c>
      <c r="AB8" s="216" t="str">
        <f>META!FG5</f>
        <v/>
      </c>
    </row>
    <row r="9" spans="1:212" thickBot="1" x14ac:dyDescent="0.5">
      <c r="A9" s="194"/>
      <c r="B9" s="147"/>
      <c r="C9" s="166">
        <v>2</v>
      </c>
      <c r="D9" s="166" t="str">
        <f t="shared" si="0"/>
        <v/>
      </c>
      <c r="E9" s="308" t="str">
        <f t="shared" si="2"/>
        <v/>
      </c>
      <c r="F9" s="280" t="s">
        <v>250</v>
      </c>
      <c r="G9" s="149" t="str">
        <f>IF(META!E225&lt;&gt;0, META!E225,"")</f>
        <v/>
      </c>
      <c r="H9" s="150" t="str">
        <f>IF(SUM(META!C$213:Y$213)&lt;&gt;0,G9/SUM(META!C$213:Y$213),"")</f>
        <v/>
      </c>
      <c r="I9" s="151" t="str">
        <f>IF(G9&lt;&gt;"",META!C225&amp;" / "&amp;G9,"")</f>
        <v/>
      </c>
      <c r="J9" s="149" t="str">
        <f>META!F225</f>
        <v/>
      </c>
      <c r="K9" s="243" t="str">
        <f>META!G225</f>
        <v/>
      </c>
      <c r="L9" s="150" t="str">
        <f>IF(AND(META!K$222&lt;&gt;0,G9&gt;0),META!C225/META!K$222,"")</f>
        <v/>
      </c>
      <c r="M9" s="317" t="str">
        <f>META!H225</f>
        <v/>
      </c>
      <c r="N9" s="149" t="str">
        <f>IF(META!C153&lt;&gt;0,META!C111&amp;" / "&amp;META!C153,"")</f>
        <v/>
      </c>
      <c r="O9" s="149" t="str">
        <f>IF(META!D153&lt;&gt;0,META!D111&amp;" / "&amp;META!D153,"")</f>
        <v/>
      </c>
      <c r="P9" s="150" t="str">
        <f>IF(META!C153&lt;&gt;0,META!C111/META!C153,"")</f>
        <v/>
      </c>
      <c r="Q9" s="150" t="str">
        <f>IF(META!D153&lt;&gt;0,META!D111/META!D153,"")</f>
        <v/>
      </c>
      <c r="R9" s="150" t="str">
        <f t="shared" si="1"/>
        <v/>
      </c>
      <c r="S9" s="333" t="str">
        <f t="shared" si="3"/>
        <v/>
      </c>
      <c r="T9" s="166" t="s">
        <v>368</v>
      </c>
      <c r="V9" s="77" t="str">
        <f>META!FA6</f>
        <v>Writing</v>
      </c>
      <c r="W9" s="125" t="str">
        <f>META!FB6</f>
        <v>40</v>
      </c>
      <c r="X9" s="125" t="str">
        <f>META!FC6</f>
        <v>44</v>
      </c>
      <c r="Y9" s="127" t="str">
        <f>META!FD6</f>
        <v>91%</v>
      </c>
      <c r="Z9" s="101" t="str">
        <f>META!FE6</f>
        <v>350</v>
      </c>
      <c r="AA9" s="94" t="str">
        <f>META!FF6</f>
        <v>380</v>
      </c>
      <c r="AB9" s="76" t="str">
        <f>META!FG6</f>
        <v/>
      </c>
    </row>
    <row r="10" spans="1:212" s="209" customFormat="1" thickBot="1" x14ac:dyDescent="0.5">
      <c r="A10" s="202"/>
      <c r="B10" s="203"/>
      <c r="C10" s="204">
        <v>1</v>
      </c>
      <c r="D10" s="204" t="str">
        <f t="shared" si="0"/>
        <v/>
      </c>
      <c r="E10" s="279" t="str">
        <f t="shared" si="2"/>
        <v/>
      </c>
      <c r="F10" s="217" t="s">
        <v>369</v>
      </c>
      <c r="G10" s="206" t="str">
        <f>IF(META!E226&lt;&gt;0, META!E226,"")</f>
        <v/>
      </c>
      <c r="H10" s="207" t="str">
        <f>IF(SUM(META!C$213:Y$213)&lt;&gt;0,G10/SUM(META!C$213:Y$213),"")</f>
        <v/>
      </c>
      <c r="I10" s="208" t="str">
        <f>IF(G10&lt;&gt;"",META!C226&amp;" / "&amp;G10,"")</f>
        <v/>
      </c>
      <c r="J10" s="206" t="str">
        <f>META!F226</f>
        <v/>
      </c>
      <c r="K10" s="242" t="str">
        <f>META!G226</f>
        <v/>
      </c>
      <c r="L10" s="207" t="str">
        <f>IF(AND(META!K$222&lt;&gt;0,G10&gt;0),META!C226/META!K$222,"")</f>
        <v/>
      </c>
      <c r="M10" s="316" t="str">
        <f>META!H226</f>
        <v/>
      </c>
      <c r="N10" s="206" t="str">
        <f>IF(META!C154&lt;&gt;0,META!C112&amp;" / "&amp;META!C154,"")</f>
        <v/>
      </c>
      <c r="O10" s="206" t="str">
        <f>IF(META!D154&lt;&gt;0,META!D112&amp;" / "&amp;META!D154,"")</f>
        <v/>
      </c>
      <c r="P10" s="207" t="str">
        <f>IF(META!C154&lt;&gt;0,META!C112/META!C154,"")</f>
        <v/>
      </c>
      <c r="Q10" s="207" t="str">
        <f>IF(META!D154&lt;&gt;0,META!D112/META!D154,"")</f>
        <v/>
      </c>
      <c r="R10" s="207" t="str">
        <f t="shared" si="1"/>
        <v/>
      </c>
      <c r="S10" s="331" t="str">
        <f t="shared" si="3"/>
        <v/>
      </c>
      <c r="T10" s="204"/>
      <c r="U10" s="329"/>
      <c r="V10" s="215" t="str">
        <f>META!FA7</f>
        <v>R&amp;W</v>
      </c>
      <c r="W10" s="212" t="str">
        <f>META!FB7</f>
        <v>72</v>
      </c>
      <c r="X10" s="212" t="str">
        <f>META!FC7</f>
        <v>91</v>
      </c>
      <c r="Y10" s="218" t="str">
        <f>META!FD7</f>
        <v>79%</v>
      </c>
      <c r="Z10" s="214" t="str">
        <f>META!FE7</f>
        <v>640</v>
      </c>
      <c r="AA10" s="215" t="str">
        <f>META!FF7</f>
        <v>760</v>
      </c>
      <c r="AB10" s="216" t="str">
        <f>META!FG7</f>
        <v>94%</v>
      </c>
    </row>
    <row r="11" spans="1:212" thickBot="1" x14ac:dyDescent="0.5">
      <c r="A11" s="194"/>
      <c r="B11" s="147"/>
      <c r="C11" s="166"/>
      <c r="D11" s="166" t="str">
        <f t="shared" si="0"/>
        <v/>
      </c>
      <c r="E11" s="308"/>
      <c r="F11" s="287"/>
      <c r="G11" s="149"/>
      <c r="H11" s="150"/>
      <c r="I11" s="151"/>
      <c r="J11" s="149"/>
      <c r="K11" s="243"/>
      <c r="L11" s="150" t="str">
        <f>IF(AND(META!K$222&lt;&gt;0,G11&gt;0),META!C227/META!K$222,"")</f>
        <v/>
      </c>
      <c r="M11" s="317"/>
      <c r="N11" s="149"/>
      <c r="O11" s="149"/>
      <c r="P11" s="150"/>
      <c r="Q11" s="150"/>
      <c r="R11" s="150" t="str">
        <f t="shared" si="1"/>
        <v/>
      </c>
      <c r="S11" s="333" t="str">
        <f t="shared" si="3"/>
        <v/>
      </c>
      <c r="T11" s="166"/>
      <c r="V11" s="78" t="str">
        <f>META!FA8</f>
        <v>Math</v>
      </c>
      <c r="W11" s="128" t="str">
        <f>META!FB8</f>
        <v>36</v>
      </c>
      <c r="X11" s="128" t="str">
        <f>META!FC8</f>
        <v>48</v>
      </c>
      <c r="Y11" s="129" t="str">
        <f>META!FD8</f>
        <v>75%</v>
      </c>
      <c r="Z11" s="130" t="str">
        <f>META!FE8</f>
        <v>620</v>
      </c>
      <c r="AA11" s="131" t="str">
        <f>META!FF8</f>
        <v>760</v>
      </c>
      <c r="AB11" s="79" t="str">
        <f>META!FG8</f>
        <v>90%</v>
      </c>
    </row>
    <row r="12" spans="1:212" s="209" customFormat="1" ht="15" thickTop="1" thickBot="1" x14ac:dyDescent="0.5">
      <c r="A12" s="202"/>
      <c r="B12" s="203"/>
      <c r="C12" s="204">
        <v>2</v>
      </c>
      <c r="D12" s="204" t="str">
        <f t="shared" si="0"/>
        <v/>
      </c>
      <c r="E12" s="279" t="str">
        <f t="shared" si="2"/>
        <v/>
      </c>
      <c r="F12" s="219" t="s">
        <v>370</v>
      </c>
      <c r="G12" s="206" t="str">
        <f>IF(META!E228&lt;&gt;0,META!E228,"")</f>
        <v/>
      </c>
      <c r="H12" s="207" t="str">
        <f>IF(SUM(META!C$213:Y$213)&lt;&gt;0,G12/SUM(META!C$213:Y$213),"")</f>
        <v/>
      </c>
      <c r="I12" s="208" t="str">
        <f>IF(G12&lt;&gt;"",META!C228&amp;" / "&amp;G12,"")</f>
        <v/>
      </c>
      <c r="J12" s="206" t="str">
        <f>META!F228</f>
        <v/>
      </c>
      <c r="K12" s="242" t="str">
        <f>META!G228</f>
        <v/>
      </c>
      <c r="L12" s="207"/>
      <c r="M12" s="316" t="str">
        <f>META!H228</f>
        <v>-</v>
      </c>
      <c r="N12" s="206" t="str">
        <f>IF(META!C155&lt;&gt;0,META!C113&amp;" / "&amp;META!C155,"")</f>
        <v/>
      </c>
      <c r="O12" s="206" t="str">
        <f>IF(META!D155&lt;&gt;0,META!D113&amp;" / "&amp;META!D155,"")</f>
        <v/>
      </c>
      <c r="P12" s="207" t="str">
        <f>IF(META!C155&lt;&gt;0,META!C113/META!C155,"")</f>
        <v/>
      </c>
      <c r="Q12" s="207" t="str">
        <f>IF(META!D155&lt;&gt;0,META!D113/META!D155,"")</f>
        <v/>
      </c>
      <c r="R12" s="207" t="str">
        <f t="shared" si="1"/>
        <v/>
      </c>
      <c r="S12" s="331" t="str">
        <f t="shared" si="3"/>
        <v/>
      </c>
      <c r="T12" s="204"/>
      <c r="U12" s="329"/>
      <c r="V12" s="220" t="str">
        <f>META!FA9</f>
        <v>Total</v>
      </c>
      <c r="W12" s="221" t="str">
        <f>META!FB9</f>
        <v>108</v>
      </c>
      <c r="X12" s="221" t="str">
        <f>META!FC9</f>
        <v>139</v>
      </c>
      <c r="Y12" s="222" t="str">
        <f>META!FD9</f>
        <v>78%</v>
      </c>
      <c r="Z12" s="223" t="str">
        <f>META!FE9</f>
        <v>1260</v>
      </c>
      <c r="AA12" s="224" t="str">
        <f>META!FF9</f>
        <v>1520</v>
      </c>
      <c r="AB12" s="225" t="str">
        <f>META!FG9</f>
        <v>92%</v>
      </c>
    </row>
    <row r="13" spans="1:212" thickBot="1" x14ac:dyDescent="0.5">
      <c r="A13" s="194"/>
      <c r="B13" s="147"/>
      <c r="C13" s="166">
        <v>3</v>
      </c>
      <c r="D13" s="166" t="str">
        <f t="shared" si="0"/>
        <v/>
      </c>
      <c r="E13" s="308" t="str">
        <f t="shared" si="2"/>
        <v/>
      </c>
      <c r="F13" s="302" t="s">
        <v>246</v>
      </c>
      <c r="G13" s="149" t="str">
        <f>IF(META!E229&lt;&gt;0,META!E229,"")</f>
        <v/>
      </c>
      <c r="H13" s="150" t="str">
        <f>IF(SUM(META!C$213:Y$213)&lt;&gt;0,G13/SUM(META!C$213:Y$213),"")</f>
        <v/>
      </c>
      <c r="I13" s="151" t="str">
        <f>IF(G13&lt;&gt;"",META!C229&amp;" / "&amp;G13,"")</f>
        <v/>
      </c>
      <c r="J13" s="149" t="str">
        <f>META!F229</f>
        <v/>
      </c>
      <c r="K13" s="243" t="str">
        <f>META!G229</f>
        <v/>
      </c>
      <c r="L13" s="150" t="str">
        <f>IF(AND(META!K$222&lt;&gt;0,G13&gt;0),META!C229/META!K$222,"")</f>
        <v/>
      </c>
      <c r="M13" s="317" t="str">
        <f>META!H229</f>
        <v/>
      </c>
      <c r="N13" s="149" t="str">
        <f>IF(META!C156&lt;&gt;0,META!C114&amp;" / "&amp;META!C156,"")</f>
        <v/>
      </c>
      <c r="O13" s="149" t="str">
        <f>IF(META!D156&lt;&gt;0,META!D114&amp;" / "&amp;META!D156,"")</f>
        <v/>
      </c>
      <c r="P13" s="150" t="str">
        <f>IF(META!C156&lt;&gt;0,META!C114/META!C156,"")</f>
        <v/>
      </c>
      <c r="Q13" s="150" t="str">
        <f>IF(META!D156&lt;&gt;0,META!D114/META!D156,"")</f>
        <v/>
      </c>
      <c r="R13" s="150" t="str">
        <f t="shared" si="1"/>
        <v/>
      </c>
      <c r="S13" s="333" t="str">
        <f t="shared" si="3"/>
        <v/>
      </c>
      <c r="T13" s="166"/>
      <c r="W13" s="66"/>
      <c r="X13" s="66"/>
      <c r="Y13" s="67"/>
      <c r="Z13" s="68"/>
      <c r="AA13" s="69"/>
      <c r="AB13" s="18"/>
    </row>
    <row r="14" spans="1:212" s="209" customFormat="1" thickBot="1" x14ac:dyDescent="0.5">
      <c r="A14" s="202"/>
      <c r="B14" s="203"/>
      <c r="C14" s="204">
        <v>3</v>
      </c>
      <c r="D14" s="204" t="str">
        <f t="shared" si="0"/>
        <v/>
      </c>
      <c r="E14" s="279" t="str">
        <f t="shared" si="2"/>
        <v/>
      </c>
      <c r="F14" s="226" t="s">
        <v>247</v>
      </c>
      <c r="G14" s="206" t="str">
        <f>IF(META!E230&lt;&gt;0,META!E230,"")</f>
        <v/>
      </c>
      <c r="H14" s="207" t="str">
        <f>IF(SUM(META!C$213:Y$213)&lt;&gt;0,G14/SUM(META!C$213:Y$213),"")</f>
        <v/>
      </c>
      <c r="I14" s="208" t="str">
        <f>IF(G14&lt;&gt;"",META!C230&amp;" / "&amp;G14,"")</f>
        <v/>
      </c>
      <c r="J14" s="206" t="str">
        <f>META!F230</f>
        <v/>
      </c>
      <c r="K14" s="242" t="str">
        <f>META!G230</f>
        <v/>
      </c>
      <c r="L14" s="207" t="str">
        <f>IF(AND(META!K$222&lt;&gt;0,G14&gt;0),META!C230/META!K$222,"")</f>
        <v/>
      </c>
      <c r="M14" s="316" t="str">
        <f>META!H230</f>
        <v/>
      </c>
      <c r="N14" s="206" t="str">
        <f>IF(META!C157&lt;&gt;0,META!C115&amp;" / "&amp;META!C157,"")</f>
        <v/>
      </c>
      <c r="O14" s="340" t="str">
        <f>IF(META!D157&lt;&gt;0,META!D115&amp;" / "&amp;META!D157,"")</f>
        <v/>
      </c>
      <c r="P14" s="207" t="str">
        <f>IF(META!C157&lt;&gt;0,META!C115/META!C157,"")</f>
        <v/>
      </c>
      <c r="Q14" s="207" t="str">
        <f>IF(META!D157&lt;&gt;0,META!D115/META!D157,"")</f>
        <v/>
      </c>
      <c r="R14" s="207" t="str">
        <f t="shared" si="1"/>
        <v/>
      </c>
      <c r="S14" s="331" t="str">
        <f t="shared" si="3"/>
        <v/>
      </c>
      <c r="T14" s="204"/>
      <c r="U14" s="329"/>
      <c r="V14" s="227" t="str">
        <f>META!FA11</f>
        <v>TEST #2</v>
      </c>
    </row>
    <row r="15" spans="1:212" thickBot="1" x14ac:dyDescent="0.5">
      <c r="A15" s="194"/>
      <c r="B15" s="147"/>
      <c r="C15" s="166">
        <v>2</v>
      </c>
      <c r="D15" s="166" t="str">
        <f t="shared" si="0"/>
        <v/>
      </c>
      <c r="E15" s="308" t="str">
        <f t="shared" si="2"/>
        <v/>
      </c>
      <c r="F15" s="302" t="s">
        <v>372</v>
      </c>
      <c r="G15" s="149" t="str">
        <f>IF(META!E231&lt;&gt;0,META!E231,"")</f>
        <v/>
      </c>
      <c r="H15" s="150" t="str">
        <f>IF(SUM(META!C$213:Y$213)&lt;&gt;0,G15/SUM(META!C$213:Y$213),"")</f>
        <v/>
      </c>
      <c r="I15" s="151" t="str">
        <f>IF(G15&lt;&gt;"",META!C231&amp;" / "&amp;G15,"")</f>
        <v/>
      </c>
      <c r="J15" s="149" t="str">
        <f>META!F231</f>
        <v/>
      </c>
      <c r="K15" s="243" t="str">
        <f>META!G231</f>
        <v/>
      </c>
      <c r="L15" s="150" t="str">
        <f>IF(AND(META!K$222&lt;&gt;0,G15&gt;0),META!C231/META!K$222,"")</f>
        <v/>
      </c>
      <c r="M15" s="317" t="str">
        <f>META!H231</f>
        <v/>
      </c>
      <c r="N15" s="149" t="str">
        <f>IF(META!C158&lt;&gt;0,META!C116&amp;" / "&amp;META!C158,"")</f>
        <v/>
      </c>
      <c r="O15" s="149" t="str">
        <f>IF(META!D158&lt;&gt;0,META!D116&amp;" / "&amp;META!D158,"")</f>
        <v/>
      </c>
      <c r="P15" s="150" t="str">
        <f>IF(META!C158&lt;&gt;0,META!C116/META!C158,"")</f>
        <v/>
      </c>
      <c r="Q15" s="150" t="str">
        <f>IF(META!D158&lt;&gt;0,META!D116/META!D158,"")</f>
        <v/>
      </c>
      <c r="R15" s="150" t="str">
        <f t="shared" si="1"/>
        <v/>
      </c>
      <c r="S15" s="333" t="str">
        <f t="shared" si="3"/>
        <v/>
      </c>
      <c r="T15" s="166" t="s">
        <v>371</v>
      </c>
      <c r="V15" s="477" t="str">
        <f>META!FA12</f>
        <v/>
      </c>
      <c r="W15" s="478">
        <f>META!FB12</f>
        <v>0</v>
      </c>
      <c r="X15" s="478">
        <f>META!FC12</f>
        <v>0</v>
      </c>
      <c r="Y15" s="478">
        <f>META!FD12</f>
        <v>0</v>
      </c>
      <c r="Z15" s="478">
        <f>META!FE12</f>
        <v>0</v>
      </c>
      <c r="AA15" s="478">
        <f>META!FF12</f>
        <v>0</v>
      </c>
      <c r="AB15" s="479">
        <f>META!FG12</f>
        <v>0</v>
      </c>
    </row>
    <row r="16" spans="1:212" s="209" customFormat="1" thickBot="1" x14ac:dyDescent="0.5">
      <c r="A16" s="202"/>
      <c r="B16" s="203"/>
      <c r="C16" s="204"/>
      <c r="D16" s="204" t="str">
        <f t="shared" si="0"/>
        <v/>
      </c>
      <c r="E16" s="279"/>
      <c r="F16" s="226"/>
      <c r="G16" s="206"/>
      <c r="H16" s="207"/>
      <c r="I16" s="208"/>
      <c r="J16" s="206"/>
      <c r="K16" s="242"/>
      <c r="L16" s="207" t="str">
        <f>IF(AND(META!K$222&lt;&gt;0,G16&gt;0),META!C232/META!K$222,"")</f>
        <v/>
      </c>
      <c r="M16" s="316"/>
      <c r="N16" s="206"/>
      <c r="O16" s="206"/>
      <c r="P16" s="207"/>
      <c r="Q16" s="207"/>
      <c r="R16" s="207" t="str">
        <f t="shared" si="1"/>
        <v/>
      </c>
      <c r="S16" s="331" t="str">
        <f t="shared" si="3"/>
        <v/>
      </c>
      <c r="T16" s="204"/>
      <c r="U16" s="329"/>
      <c r="V16" s="228">
        <f>META!FA13</f>
        <v>0</v>
      </c>
      <c r="W16" s="490" t="str">
        <f>META!FB13</f>
        <v>Raw Performance</v>
      </c>
      <c r="X16" s="491">
        <f>META!FC13</f>
        <v>0</v>
      </c>
      <c r="Y16" s="492">
        <f>META!FD13</f>
        <v>0</v>
      </c>
      <c r="Z16" s="493" t="str">
        <f>META!FE13</f>
        <v>Score</v>
      </c>
      <c r="AA16" s="494">
        <f>META!FF13</f>
        <v>0</v>
      </c>
      <c r="AB16" s="228" t="str">
        <f>META!FG13</f>
        <v>Perc.</v>
      </c>
    </row>
    <row r="17" spans="1:28" thickBot="1" x14ac:dyDescent="0.5">
      <c r="A17" s="194"/>
      <c r="B17" s="147"/>
      <c r="C17" s="166">
        <v>3</v>
      </c>
      <c r="D17" s="166" t="str">
        <f t="shared" si="0"/>
        <v/>
      </c>
      <c r="E17" s="308" t="str">
        <f t="shared" si="2"/>
        <v/>
      </c>
      <c r="F17" s="301" t="s">
        <v>374</v>
      </c>
      <c r="G17" s="149" t="str">
        <f>IF(META!E233&lt;&gt;0,META!E233,"")</f>
        <v/>
      </c>
      <c r="H17" s="150" t="str">
        <f>IF(SUM(META!C$213:Y$213)&lt;&gt;0,G17/SUM(META!C$213:Y$213),"")</f>
        <v/>
      </c>
      <c r="I17" s="151" t="str">
        <f>IF(G17&lt;&gt;"",META!C233&amp;" / "&amp;G17,"")</f>
        <v/>
      </c>
      <c r="J17" s="149" t="str">
        <f>META!F233</f>
        <v/>
      </c>
      <c r="K17" s="243" t="str">
        <f>META!G233</f>
        <v/>
      </c>
      <c r="L17" s="150"/>
      <c r="M17" s="317" t="str">
        <f>META!H233</f>
        <v/>
      </c>
      <c r="N17" s="149" t="str">
        <f>IF(META!C159&lt;&gt;0,META!C117&amp;" / "&amp;META!C159,"")</f>
        <v/>
      </c>
      <c r="O17" s="149" t="str">
        <f>IF(META!D159&lt;&gt;0,META!D117&amp;" / "&amp;META!D159,"")</f>
        <v/>
      </c>
      <c r="P17" s="150" t="str">
        <f>IF(META!C159&lt;&gt;0,META!C117/META!C159,"")</f>
        <v/>
      </c>
      <c r="Q17" s="150" t="str">
        <f>IF(META!D159&lt;&gt;0,META!D117/META!D159,"")</f>
        <v/>
      </c>
      <c r="R17" s="150" t="str">
        <f t="shared" si="1"/>
        <v/>
      </c>
      <c r="S17" s="333" t="str">
        <f t="shared" si="3"/>
        <v/>
      </c>
      <c r="T17" s="166" t="s">
        <v>373</v>
      </c>
      <c r="V17" s="75" t="str">
        <f>META!FA14</f>
        <v/>
      </c>
      <c r="W17" s="125" t="str">
        <f>META!FB14</f>
        <v/>
      </c>
      <c r="X17" s="125" t="str">
        <f>META!FC14</f>
        <v/>
      </c>
      <c r="Y17" s="126" t="str">
        <f>META!FD14</f>
        <v/>
      </c>
      <c r="Z17" s="101" t="str">
        <f>META!FE14</f>
        <v/>
      </c>
      <c r="AA17" s="94" t="str">
        <f>META!FF14</f>
        <v/>
      </c>
      <c r="AB17" s="76" t="str">
        <f>META!FG14</f>
        <v/>
      </c>
    </row>
    <row r="18" spans="1:28" s="209" customFormat="1" thickBot="1" x14ac:dyDescent="0.5">
      <c r="A18" s="202"/>
      <c r="B18" s="203"/>
      <c r="C18" s="204">
        <v>3</v>
      </c>
      <c r="D18" s="204" t="str">
        <f t="shared" si="0"/>
        <v/>
      </c>
      <c r="E18" s="279" t="str">
        <f t="shared" si="2"/>
        <v/>
      </c>
      <c r="F18" s="205" t="s">
        <v>375</v>
      </c>
      <c r="G18" s="206" t="str">
        <f>IF(META!E234&lt;&gt;0,META!E234,"")</f>
        <v/>
      </c>
      <c r="H18" s="207" t="str">
        <f>IF(SUM(META!C$213:Y$213)&lt;&gt;0,G18/SUM(META!C$213:Y$213),"")</f>
        <v/>
      </c>
      <c r="I18" s="208" t="str">
        <f>IF(G18&lt;&gt;"",META!C234&amp;" / "&amp;G18,"")</f>
        <v/>
      </c>
      <c r="J18" s="206" t="str">
        <f>META!F234</f>
        <v/>
      </c>
      <c r="K18" s="242" t="str">
        <f>META!G234</f>
        <v/>
      </c>
      <c r="L18" s="207" t="str">
        <f>IF(AND(META!K$222&lt;&gt;0,G18&gt;0),META!C234/META!K$222,"")</f>
        <v/>
      </c>
      <c r="M18" s="316" t="str">
        <f>META!H234</f>
        <v/>
      </c>
      <c r="N18" s="206" t="str">
        <f>IF(META!C160&lt;&gt;0,META!C118&amp;" / "&amp;META!C160,"")</f>
        <v/>
      </c>
      <c r="O18" s="206" t="str">
        <f>IF(META!D160&lt;&gt;0,META!D118&amp;" / "&amp;META!D160,"")</f>
        <v/>
      </c>
      <c r="P18" s="207" t="str">
        <f>IF(META!C160&lt;&gt;0,META!C118/META!C160,"")</f>
        <v/>
      </c>
      <c r="Q18" s="207" t="str">
        <f>IF(META!D160&lt;&gt;0,META!D118/META!D160,"")</f>
        <v/>
      </c>
      <c r="R18" s="207" t="str">
        <f t="shared" si="1"/>
        <v/>
      </c>
      <c r="S18" s="331" t="str">
        <f t="shared" si="3"/>
        <v/>
      </c>
      <c r="T18" s="204" t="s">
        <v>373</v>
      </c>
      <c r="U18" s="329"/>
      <c r="V18" s="215" t="str">
        <f>META!FA15</f>
        <v/>
      </c>
      <c r="W18" s="212" t="str">
        <f>META!FB15</f>
        <v/>
      </c>
      <c r="X18" s="212" t="str">
        <f>META!FC15</f>
        <v/>
      </c>
      <c r="Y18" s="218" t="str">
        <f>META!FD15</f>
        <v/>
      </c>
      <c r="Z18" s="214" t="str">
        <f>META!FE15</f>
        <v/>
      </c>
      <c r="AA18" s="215" t="str">
        <f>META!FF15</f>
        <v/>
      </c>
      <c r="AB18" s="216" t="str">
        <f>META!FG15</f>
        <v/>
      </c>
    </row>
    <row r="19" spans="1:28" thickBot="1" x14ac:dyDescent="0.5">
      <c r="A19" s="194"/>
      <c r="B19" s="147"/>
      <c r="C19" s="166"/>
      <c r="D19" s="166" t="str">
        <f t="shared" si="0"/>
        <v/>
      </c>
      <c r="E19" s="308"/>
      <c r="F19" s="280"/>
      <c r="G19" s="149"/>
      <c r="H19" s="150"/>
      <c r="I19" s="151"/>
      <c r="J19" s="149"/>
      <c r="K19" s="243"/>
      <c r="L19" s="150" t="str">
        <f>IF(AND(META!K$222&lt;&gt;0,G19&gt;0),META!C235/META!K$222,"")</f>
        <v/>
      </c>
      <c r="M19" s="317"/>
      <c r="N19" s="149"/>
      <c r="O19" s="149"/>
      <c r="P19" s="150"/>
      <c r="Q19" s="150"/>
      <c r="R19" s="150" t="str">
        <f t="shared" si="1"/>
        <v/>
      </c>
      <c r="S19" s="333" t="str">
        <f t="shared" si="3"/>
        <v/>
      </c>
      <c r="T19" s="166"/>
      <c r="V19" s="77" t="str">
        <f>META!FA16</f>
        <v/>
      </c>
      <c r="W19" s="125" t="str">
        <f>META!FB16</f>
        <v/>
      </c>
      <c r="X19" s="125" t="str">
        <f>META!FC16</f>
        <v/>
      </c>
      <c r="Y19" s="127" t="str">
        <f>META!FD16</f>
        <v/>
      </c>
      <c r="Z19" s="101" t="str">
        <f>META!FE16</f>
        <v/>
      </c>
      <c r="AA19" s="94" t="str">
        <f>META!FF16</f>
        <v/>
      </c>
      <c r="AB19" s="76" t="str">
        <f>META!FG16</f>
        <v/>
      </c>
    </row>
    <row r="20" spans="1:28" s="209" customFormat="1" thickBot="1" x14ac:dyDescent="0.5">
      <c r="A20" s="202"/>
      <c r="B20" s="203"/>
      <c r="C20" s="204">
        <v>1</v>
      </c>
      <c r="D20" s="204" t="str">
        <f t="shared" si="0"/>
        <v/>
      </c>
      <c r="E20" s="279" t="str">
        <f t="shared" si="2"/>
        <v/>
      </c>
      <c r="F20" s="229" t="s">
        <v>376</v>
      </c>
      <c r="G20" s="206" t="str">
        <f>IF(META!E236&lt;&gt;0,META!E236,"")</f>
        <v/>
      </c>
      <c r="H20" s="207" t="str">
        <f>IF(SUM(META!C$213:Y$213)&lt;&gt;0,G20/SUM(META!C$213:Y$213),"")</f>
        <v/>
      </c>
      <c r="I20" s="208" t="str">
        <f>IF(G20&lt;&gt;"",META!C236&amp;" / "&amp;G20,"")</f>
        <v/>
      </c>
      <c r="J20" s="206" t="str">
        <f>META!F236</f>
        <v/>
      </c>
      <c r="K20" s="242" t="str">
        <f>META!G236</f>
        <v/>
      </c>
      <c r="L20" s="207"/>
      <c r="M20" s="316" t="str">
        <f>META!H236</f>
        <v>-</v>
      </c>
      <c r="N20" s="206" t="str">
        <f>IF(META!C161&lt;&gt;0,META!C119&amp;" / "&amp;META!C161,"")</f>
        <v/>
      </c>
      <c r="O20" s="206" t="str">
        <f>IF(META!D161&lt;&gt;0,META!D119&amp;" / "&amp;META!D161,"")</f>
        <v/>
      </c>
      <c r="P20" s="207" t="str">
        <f>IF(META!C161&lt;&gt;0,META!C119/META!C161,"")</f>
        <v/>
      </c>
      <c r="Q20" s="207" t="str">
        <f>IF(META!D161&lt;&gt;0,META!D119/META!D161,"")</f>
        <v/>
      </c>
      <c r="R20" s="207" t="str">
        <f t="shared" si="1"/>
        <v/>
      </c>
      <c r="S20" s="331" t="str">
        <f t="shared" si="3"/>
        <v/>
      </c>
      <c r="T20" s="204"/>
      <c r="U20" s="329"/>
      <c r="V20" s="230" t="str">
        <f>META!FA17</f>
        <v/>
      </c>
      <c r="W20" s="231" t="str">
        <f>META!FB17</f>
        <v/>
      </c>
      <c r="X20" s="231" t="str">
        <f>META!FC17</f>
        <v/>
      </c>
      <c r="Y20" s="232" t="str">
        <f>META!FD17</f>
        <v/>
      </c>
      <c r="Z20" s="233" t="str">
        <f>META!FE17</f>
        <v/>
      </c>
      <c r="AA20" s="230" t="str">
        <f>META!FF17</f>
        <v/>
      </c>
      <c r="AB20" s="234" t="str">
        <f>META!FG17</f>
        <v/>
      </c>
    </row>
    <row r="21" spans="1:28" ht="15" thickTop="1" thickBot="1" x14ac:dyDescent="0.5">
      <c r="A21" s="194"/>
      <c r="B21" s="147"/>
      <c r="C21" s="166">
        <v>1</v>
      </c>
      <c r="D21" s="166" t="str">
        <f t="shared" si="0"/>
        <v/>
      </c>
      <c r="E21" s="308" t="str">
        <f t="shared" si="2"/>
        <v/>
      </c>
      <c r="F21" s="287" t="s">
        <v>26</v>
      </c>
      <c r="G21" s="149" t="str">
        <f>IF(META!E237&lt;&gt;0,META!E237,"")</f>
        <v/>
      </c>
      <c r="H21" s="150" t="str">
        <f>IF(SUM(META!C$213:Y$213)&lt;&gt;0,G21/SUM(META!C$213:Y$213),"")</f>
        <v/>
      </c>
      <c r="I21" s="151" t="str">
        <f>IF(G21&lt;&gt;"",META!C237&amp;" / "&amp;G21,"")</f>
        <v/>
      </c>
      <c r="J21" s="149" t="str">
        <f>META!F237</f>
        <v/>
      </c>
      <c r="K21" s="243" t="str">
        <f>META!G237</f>
        <v/>
      </c>
      <c r="L21" s="150" t="str">
        <f>IF(AND(META!K$222&lt;&gt;0,G21&gt;0),META!C237/META!K$222,"")</f>
        <v/>
      </c>
      <c r="M21" s="317" t="str">
        <f>META!H237</f>
        <v/>
      </c>
      <c r="N21" s="149" t="str">
        <f>IF(META!C162&lt;&gt;0,META!C120&amp;" / "&amp;META!C162,"")</f>
        <v/>
      </c>
      <c r="O21" s="149" t="str">
        <f>IF(META!D162&lt;&gt;0,META!D120&amp;" / "&amp;META!D162,"")</f>
        <v/>
      </c>
      <c r="P21" s="150" t="str">
        <f>IF(META!C162&lt;&gt;0,META!C120/META!C162,"")</f>
        <v/>
      </c>
      <c r="Q21" s="150" t="str">
        <f>IF(META!D162&lt;&gt;0,META!D120/META!D162,"")</f>
        <v/>
      </c>
      <c r="R21" s="150" t="str">
        <f t="shared" si="1"/>
        <v/>
      </c>
      <c r="S21" s="333" t="str">
        <f t="shared" si="3"/>
        <v/>
      </c>
      <c r="T21" s="166"/>
      <c r="V21" s="80" t="str">
        <f>META!FA18</f>
        <v/>
      </c>
      <c r="W21" s="81" t="str">
        <f>META!FB18</f>
        <v/>
      </c>
      <c r="X21" s="81" t="str">
        <f>META!FC18</f>
        <v/>
      </c>
      <c r="Y21" s="82" t="str">
        <f>META!FD18</f>
        <v/>
      </c>
      <c r="Z21" s="83" t="str">
        <f>META!FE18</f>
        <v/>
      </c>
      <c r="AA21" s="84" t="str">
        <f>META!FF18</f>
        <v/>
      </c>
      <c r="AB21" s="85" t="str">
        <f>META!FG18</f>
        <v/>
      </c>
    </row>
    <row r="22" spans="1:28" s="209" customFormat="1" thickBot="1" x14ac:dyDescent="0.5">
      <c r="A22" s="202"/>
      <c r="B22" s="203"/>
      <c r="C22" s="204">
        <v>1</v>
      </c>
      <c r="D22" s="204" t="str">
        <f t="shared" si="0"/>
        <v/>
      </c>
      <c r="E22" s="279" t="str">
        <f t="shared" si="2"/>
        <v/>
      </c>
      <c r="F22" s="217" t="s">
        <v>27</v>
      </c>
      <c r="G22" s="206" t="str">
        <f>IF(META!E238&lt;&gt;0,META!E238,"")</f>
        <v/>
      </c>
      <c r="H22" s="207" t="str">
        <f>IF(SUM(META!C$213:Y$213)&lt;&gt;0,G22/SUM(META!C$213:Y$213),"")</f>
        <v/>
      </c>
      <c r="I22" s="208" t="str">
        <f>IF(G22&lt;&gt;"",META!C238&amp;" / "&amp;G22,"")</f>
        <v/>
      </c>
      <c r="J22" s="206" t="str">
        <f>META!F238</f>
        <v/>
      </c>
      <c r="K22" s="242" t="str">
        <f>META!G238</f>
        <v/>
      </c>
      <c r="L22" s="207" t="str">
        <f>IF(AND(META!K$222&lt;&gt;0,G22&gt;0),META!C238/META!K$222,"")</f>
        <v/>
      </c>
      <c r="M22" s="316" t="str">
        <f>META!H238</f>
        <v/>
      </c>
      <c r="N22" s="206" t="str">
        <f>IF(META!C163&lt;&gt;0,META!C121&amp;" / "&amp;META!C163,"")</f>
        <v/>
      </c>
      <c r="O22" s="206" t="str">
        <f>IF(META!D163&lt;&gt;0,META!D121&amp;" / "&amp;META!D163,"")</f>
        <v/>
      </c>
      <c r="P22" s="207" t="str">
        <f>IF(META!C163&lt;&gt;0,META!C121/META!C163,"")</f>
        <v/>
      </c>
      <c r="Q22" s="207" t="str">
        <f>IF(META!D163&lt;&gt;0,META!D121/META!D163,"")</f>
        <v/>
      </c>
      <c r="R22" s="207" t="str">
        <f t="shared" si="1"/>
        <v/>
      </c>
      <c r="S22" s="331" t="str">
        <f t="shared" si="3"/>
        <v/>
      </c>
      <c r="T22" s="204"/>
      <c r="U22" s="329"/>
      <c r="W22" s="235"/>
      <c r="X22" s="235"/>
      <c r="Y22" s="235"/>
      <c r="Z22" s="236"/>
      <c r="AA22" s="237"/>
      <c r="AB22" s="238"/>
    </row>
    <row r="23" spans="1:28" thickBot="1" x14ac:dyDescent="0.5">
      <c r="A23" s="194"/>
      <c r="B23" s="147"/>
      <c r="C23" s="166">
        <v>2</v>
      </c>
      <c r="D23" s="166" t="str">
        <f t="shared" si="0"/>
        <v/>
      </c>
      <c r="E23" s="308" t="str">
        <f t="shared" si="2"/>
        <v/>
      </c>
      <c r="F23" s="300" t="s">
        <v>14</v>
      </c>
      <c r="G23" s="149" t="str">
        <f>IF(META!E239&lt;&gt;0,META!E239,"")</f>
        <v/>
      </c>
      <c r="H23" s="150" t="str">
        <f>IF(SUM(META!C$213:Y$213)&lt;&gt;0,G23/SUM(META!C$213:Y$213),"")</f>
        <v/>
      </c>
      <c r="I23" s="151" t="str">
        <f>IF(G23&lt;&gt;"",META!C239&amp;" / "&amp;G23,"")</f>
        <v/>
      </c>
      <c r="J23" s="149" t="str">
        <f>META!F239</f>
        <v/>
      </c>
      <c r="K23" s="243" t="str">
        <f>META!G239</f>
        <v/>
      </c>
      <c r="L23" s="150" t="str">
        <f>IF(AND(META!K$222&lt;&gt;0,G23&gt;0),META!C239/META!K$222,"")</f>
        <v/>
      </c>
      <c r="M23" s="317" t="str">
        <f>META!H239</f>
        <v/>
      </c>
      <c r="N23" s="149" t="str">
        <f>IF(META!C164&lt;&gt;0,META!C122&amp;" / "&amp;META!C164,"")</f>
        <v/>
      </c>
      <c r="O23" s="149" t="str">
        <f>IF(META!D164&lt;&gt;0,META!D122&amp;" / "&amp;META!D164,"")</f>
        <v/>
      </c>
      <c r="P23" s="150" t="str">
        <f>IF(META!C164&lt;&gt;0,META!C122/META!C164,"")</f>
        <v/>
      </c>
      <c r="Q23" s="150" t="str">
        <f>IF(META!D164&lt;&gt;0,META!D122/META!D164,"")</f>
        <v/>
      </c>
      <c r="R23" s="150" t="str">
        <f t="shared" si="1"/>
        <v/>
      </c>
      <c r="S23" s="333" t="str">
        <f t="shared" si="3"/>
        <v/>
      </c>
      <c r="T23" s="166" t="s">
        <v>377</v>
      </c>
      <c r="V23" s="16" t="str">
        <f>META!FA20</f>
        <v>TEST #3</v>
      </c>
    </row>
    <row r="24" spans="1:28" s="209" customFormat="1" thickBot="1" x14ac:dyDescent="0.5">
      <c r="A24" s="202"/>
      <c r="B24" s="203"/>
      <c r="C24" s="204">
        <v>3</v>
      </c>
      <c r="D24" s="204" t="str">
        <f t="shared" si="0"/>
        <v/>
      </c>
      <c r="E24" s="279" t="str">
        <f t="shared" si="2"/>
        <v/>
      </c>
      <c r="F24" s="239" t="s">
        <v>24</v>
      </c>
      <c r="G24" s="206" t="str">
        <f>IF(META!E240&lt;&gt;0,META!E240,"")</f>
        <v/>
      </c>
      <c r="H24" s="207" t="str">
        <f>IF(SUM(META!C$213:Y$213)&lt;&gt;0,G24/SUM(META!C$213:Y$213),"")</f>
        <v/>
      </c>
      <c r="I24" s="208" t="str">
        <f>IF(G24&lt;&gt;"",META!C240&amp;" / "&amp;G24,"")</f>
        <v/>
      </c>
      <c r="J24" s="206" t="str">
        <f>META!F240</f>
        <v/>
      </c>
      <c r="K24" s="242" t="str">
        <f>META!G240</f>
        <v/>
      </c>
      <c r="L24" s="207" t="str">
        <f>IF(AND(META!K$222&lt;&gt;0,G24&gt;0),META!C240/META!K$222,"")</f>
        <v/>
      </c>
      <c r="M24" s="316" t="str">
        <f>META!H240</f>
        <v/>
      </c>
      <c r="N24" s="206" t="str">
        <f>IF(META!C165&lt;&gt;0,META!C123&amp;" / "&amp;META!C165,"")</f>
        <v/>
      </c>
      <c r="O24" s="206" t="str">
        <f>IF(META!D165&lt;&gt;0,META!D123&amp;" / "&amp;META!D165,"")</f>
        <v/>
      </c>
      <c r="P24" s="207" t="str">
        <f>IF(META!C165&lt;&gt;0,META!C123/META!C165,"")</f>
        <v/>
      </c>
      <c r="Q24" s="207" t="str">
        <f>IF(META!D165&lt;&gt;0,META!D123/META!D165,"")</f>
        <v/>
      </c>
      <c r="R24" s="207" t="str">
        <f t="shared" si="1"/>
        <v/>
      </c>
      <c r="S24" s="331" t="str">
        <f t="shared" si="3"/>
        <v/>
      </c>
      <c r="T24" s="204" t="s">
        <v>378</v>
      </c>
      <c r="U24" s="329"/>
      <c r="V24" s="487" t="str">
        <f>META!FA21</f>
        <v/>
      </c>
      <c r="W24" s="488">
        <f>META!FB21</f>
        <v>0</v>
      </c>
      <c r="X24" s="488">
        <f>META!FC21</f>
        <v>0</v>
      </c>
      <c r="Y24" s="488">
        <f>META!FD21</f>
        <v>0</v>
      </c>
      <c r="Z24" s="488">
        <f>META!FE21</f>
        <v>0</v>
      </c>
      <c r="AA24" s="488">
        <f>META!FF21</f>
        <v>0</v>
      </c>
      <c r="AB24" s="489">
        <f>META!FG21</f>
        <v>0</v>
      </c>
    </row>
    <row r="25" spans="1:28" thickBot="1" x14ac:dyDescent="0.5">
      <c r="A25" s="194"/>
      <c r="B25" s="147"/>
      <c r="C25" s="166"/>
      <c r="D25" s="166" t="str">
        <f t="shared" si="0"/>
        <v/>
      </c>
      <c r="E25" s="308"/>
      <c r="F25" s="300"/>
      <c r="G25" s="149"/>
      <c r="H25" s="150"/>
      <c r="I25" s="151"/>
      <c r="J25" s="149"/>
      <c r="K25" s="243"/>
      <c r="L25" s="150" t="str">
        <f>IF(AND(META!K$222&lt;&gt;0,G25&gt;0),META!C241/META!K$222,"")</f>
        <v/>
      </c>
      <c r="M25" s="317"/>
      <c r="N25" s="149"/>
      <c r="O25" s="149"/>
      <c r="P25" s="150"/>
      <c r="Q25" s="150"/>
      <c r="R25" s="150" t="str">
        <f t="shared" si="1"/>
        <v/>
      </c>
      <c r="S25" s="333" t="str">
        <f t="shared" si="3"/>
        <v/>
      </c>
      <c r="T25" s="166"/>
      <c r="V25" s="30">
        <f>META!FA22</f>
        <v>0</v>
      </c>
      <c r="W25" s="458" t="str">
        <f>META!FB22</f>
        <v>Raw Performance</v>
      </c>
      <c r="X25" s="459">
        <f>META!FC22</f>
        <v>0</v>
      </c>
      <c r="Y25" s="460">
        <f>META!FD22</f>
        <v>0</v>
      </c>
      <c r="Z25" s="480" t="str">
        <f>META!FE22</f>
        <v>Score</v>
      </c>
      <c r="AA25" s="481">
        <f>META!FF22</f>
        <v>0</v>
      </c>
      <c r="AB25" s="30" t="str">
        <f>META!FG22</f>
        <v>Perc.</v>
      </c>
    </row>
    <row r="26" spans="1:28" s="209" customFormat="1" thickBot="1" x14ac:dyDescent="0.5">
      <c r="A26" s="202"/>
      <c r="B26" s="203"/>
      <c r="C26" s="204"/>
      <c r="D26" s="204" t="str">
        <f t="shared" si="0"/>
        <v/>
      </c>
      <c r="E26" s="279" t="str">
        <f t="shared" si="2"/>
        <v/>
      </c>
      <c r="F26" s="219" t="s">
        <v>379</v>
      </c>
      <c r="G26" s="206" t="str">
        <f>IF(META!E242&lt;&gt;0,META!E242,"")</f>
        <v/>
      </c>
      <c r="H26" s="207" t="str">
        <f>IF(SUM(META!C$213:Y$213)&lt;&gt;0,G26/SUM(META!C$213:Y$213),"")</f>
        <v/>
      </c>
      <c r="I26" s="208" t="str">
        <f>IF(G26&lt;&gt;"",META!C242&amp;" / "&amp;G26,"")</f>
        <v/>
      </c>
      <c r="J26" s="206" t="str">
        <f>META!F242</f>
        <v/>
      </c>
      <c r="K26" s="242" t="str">
        <f>META!G242</f>
        <v/>
      </c>
      <c r="L26" s="207"/>
      <c r="M26" s="316" t="str">
        <f>META!H242</f>
        <v>-</v>
      </c>
      <c r="N26" s="206" t="str">
        <f>IF(META!C166&lt;&gt;0,META!C124&amp;" / "&amp;META!C166,"")</f>
        <v/>
      </c>
      <c r="O26" s="206" t="str">
        <f>IF(META!D166&lt;&gt;0,META!D124&amp;" / "&amp;META!D166,"")</f>
        <v/>
      </c>
      <c r="P26" s="207" t="str">
        <f>IF(META!C166&lt;&gt;0,META!C124/META!C166,"")</f>
        <v/>
      </c>
      <c r="Q26" s="207" t="str">
        <f>IF(META!D166&lt;&gt;0,META!D124/META!D166,"")</f>
        <v/>
      </c>
      <c r="R26" s="207" t="str">
        <f t="shared" si="1"/>
        <v/>
      </c>
      <c r="S26" s="331" t="str">
        <f t="shared" si="3"/>
        <v/>
      </c>
      <c r="T26" s="204"/>
      <c r="U26" s="329"/>
      <c r="V26" s="211" t="str">
        <f>META!FA23</f>
        <v/>
      </c>
      <c r="W26" s="212" t="str">
        <f>META!FB23</f>
        <v/>
      </c>
      <c r="X26" s="212" t="str">
        <f>META!FC23</f>
        <v/>
      </c>
      <c r="Y26" s="213" t="str">
        <f>META!FD23</f>
        <v/>
      </c>
      <c r="Z26" s="214" t="str">
        <f>META!FE23</f>
        <v/>
      </c>
      <c r="AA26" s="215" t="str">
        <f>META!FF23</f>
        <v/>
      </c>
      <c r="AB26" s="216" t="str">
        <f>META!FG23</f>
        <v/>
      </c>
    </row>
    <row r="27" spans="1:28" thickBot="1" x14ac:dyDescent="0.5">
      <c r="A27" s="194"/>
      <c r="B27" s="147"/>
      <c r="C27" s="166">
        <v>2</v>
      </c>
      <c r="D27" s="166" t="str">
        <f t="shared" si="0"/>
        <v/>
      </c>
      <c r="E27" s="308" t="str">
        <f t="shared" si="2"/>
        <v/>
      </c>
      <c r="F27" s="280" t="s">
        <v>380</v>
      </c>
      <c r="G27" s="149" t="str">
        <f>IF(META!E243&lt;&gt;0,META!E243,"")</f>
        <v/>
      </c>
      <c r="H27" s="150" t="str">
        <f>IF(SUM(META!C$213:Y$213)&lt;&gt;0,G27/SUM(META!C$213:Y$213),"")</f>
        <v/>
      </c>
      <c r="I27" s="151" t="str">
        <f>IF(G27&lt;&gt;"",META!C243&amp;" / "&amp;G27,"")</f>
        <v/>
      </c>
      <c r="J27" s="149" t="str">
        <f>META!F243</f>
        <v/>
      </c>
      <c r="K27" s="243" t="str">
        <f>META!G243</f>
        <v/>
      </c>
      <c r="L27" s="150" t="str">
        <f>IF(AND(META!K$222&lt;&gt;0,G27&gt;0),META!C243/META!K$222,"")</f>
        <v/>
      </c>
      <c r="M27" s="317" t="str">
        <f>META!H243</f>
        <v/>
      </c>
      <c r="N27" s="149" t="str">
        <f>IF(META!C167&lt;&gt;0,META!C125&amp;" / "&amp;META!C167,"")</f>
        <v/>
      </c>
      <c r="O27" s="149" t="str">
        <f>IF(META!D167&lt;&gt;0,META!D125&amp;" / "&amp;META!D167,"")</f>
        <v/>
      </c>
      <c r="P27" s="150" t="str">
        <f>IF(META!C167&lt;&gt;0,META!C125/META!C167,"")</f>
        <v/>
      </c>
      <c r="Q27" s="150" t="str">
        <f>IF(META!D167&lt;&gt;0,META!D125/META!D167,"")</f>
        <v/>
      </c>
      <c r="R27" s="150" t="str">
        <f t="shared" si="1"/>
        <v/>
      </c>
      <c r="S27" s="333" t="str">
        <f t="shared" si="3"/>
        <v/>
      </c>
      <c r="T27" s="166"/>
      <c r="V27" s="77" t="str">
        <f>META!FA24</f>
        <v/>
      </c>
      <c r="W27" s="125" t="str">
        <f>META!FB24</f>
        <v/>
      </c>
      <c r="X27" s="125" t="str">
        <f>META!FC24</f>
        <v/>
      </c>
      <c r="Y27" s="127" t="str">
        <f>META!FD24</f>
        <v/>
      </c>
      <c r="Z27" s="101" t="str">
        <f>META!FE24</f>
        <v/>
      </c>
      <c r="AA27" s="94" t="str">
        <f>META!FF24</f>
        <v/>
      </c>
      <c r="AB27" s="76" t="str">
        <f>META!FG24</f>
        <v/>
      </c>
    </row>
    <row r="28" spans="1:28" s="209" customFormat="1" thickBot="1" x14ac:dyDescent="0.5">
      <c r="A28" s="202"/>
      <c r="B28" s="203"/>
      <c r="C28" s="204"/>
      <c r="D28" s="204" t="str">
        <f t="shared" si="0"/>
        <v/>
      </c>
      <c r="E28" s="279" t="str">
        <f t="shared" si="2"/>
        <v/>
      </c>
      <c r="F28" s="240" t="s">
        <v>381</v>
      </c>
      <c r="G28" s="206" t="str">
        <f>IF(META!E244&lt;&gt;0,META!E244,"")</f>
        <v/>
      </c>
      <c r="H28" s="207" t="str">
        <f>IF(SUM(META!C$213:Y$213)&lt;&gt;0,G28/SUM(META!C$213:Y$213),"")</f>
        <v/>
      </c>
      <c r="I28" s="208" t="str">
        <f>IF(G28&lt;&gt;"",META!C244&amp;" / "&amp;G28,"")</f>
        <v/>
      </c>
      <c r="J28" s="206" t="str">
        <f>META!F244</f>
        <v/>
      </c>
      <c r="K28" s="242" t="str">
        <f>META!G244</f>
        <v/>
      </c>
      <c r="L28" s="207" t="str">
        <f>IF(AND(META!K$222&lt;&gt;0,G28&gt;0),META!C244/META!K$222,"")</f>
        <v/>
      </c>
      <c r="M28" s="316" t="str">
        <f>META!H244</f>
        <v/>
      </c>
      <c r="N28" s="206" t="str">
        <f>IF(META!C168&lt;&gt;0,META!C126&amp;" / "&amp;META!C168,"")</f>
        <v/>
      </c>
      <c r="O28" s="206" t="str">
        <f>IF(META!D168&lt;&gt;0,META!D126&amp;" / "&amp;META!D168,"")</f>
        <v/>
      </c>
      <c r="P28" s="207" t="str">
        <f>IF(META!C168&lt;&gt;0,META!C126/META!C168,"")</f>
        <v/>
      </c>
      <c r="Q28" s="207" t="str">
        <f>IF(META!D168&lt;&gt;0,META!D126/META!D168,"")</f>
        <v/>
      </c>
      <c r="R28" s="207" t="str">
        <f t="shared" si="1"/>
        <v/>
      </c>
      <c r="S28" s="331" t="str">
        <f t="shared" si="3"/>
        <v/>
      </c>
      <c r="T28" s="204"/>
      <c r="U28" s="329"/>
      <c r="V28" s="215" t="str">
        <f>META!FA25</f>
        <v/>
      </c>
      <c r="W28" s="212" t="str">
        <f>META!FB25</f>
        <v/>
      </c>
      <c r="X28" s="212" t="str">
        <f>META!FC25</f>
        <v/>
      </c>
      <c r="Y28" s="218" t="str">
        <f>META!FD25</f>
        <v/>
      </c>
      <c r="Z28" s="214" t="str">
        <f>META!FE25</f>
        <v/>
      </c>
      <c r="AA28" s="215" t="str">
        <f>META!FF25</f>
        <v/>
      </c>
      <c r="AB28" s="216" t="str">
        <f>META!FG25</f>
        <v/>
      </c>
    </row>
    <row r="29" spans="1:28" thickBot="1" x14ac:dyDescent="0.5">
      <c r="A29" s="194"/>
      <c r="B29" s="147"/>
      <c r="C29" s="166">
        <v>2</v>
      </c>
      <c r="D29" s="166" t="str">
        <f t="shared" si="0"/>
        <v/>
      </c>
      <c r="E29" s="308" t="str">
        <f t="shared" si="2"/>
        <v/>
      </c>
      <c r="F29" s="289" t="s">
        <v>382</v>
      </c>
      <c r="G29" s="149" t="str">
        <f>IF(META!E245&lt;&gt;0,META!E245,"")</f>
        <v/>
      </c>
      <c r="H29" s="150" t="str">
        <f>IF(SUM(META!C$213:Y$213)&lt;&gt;0,G29/SUM(META!C$213:Y$213),"")</f>
        <v/>
      </c>
      <c r="I29" s="151" t="str">
        <f>IF(G29&lt;&gt;"",META!C245&amp;" / "&amp;G29,"")</f>
        <v/>
      </c>
      <c r="J29" s="149" t="str">
        <f>META!F245</f>
        <v/>
      </c>
      <c r="K29" s="243" t="str">
        <f>META!G245</f>
        <v/>
      </c>
      <c r="L29" s="150" t="str">
        <f>IF(AND(META!K$222&lt;&gt;0,G29&gt;0),META!C245/META!K$222,"")</f>
        <v/>
      </c>
      <c r="M29" s="317" t="str">
        <f>META!H245</f>
        <v/>
      </c>
      <c r="N29" s="149" t="str">
        <f>IF(META!C169&lt;&gt;0,META!C127&amp;" / "&amp;META!C169,"")</f>
        <v/>
      </c>
      <c r="O29" s="149" t="str">
        <f>IF(META!D169&lt;&gt;0,META!D127&amp;" / "&amp;META!D169,"")</f>
        <v/>
      </c>
      <c r="P29" s="150" t="str">
        <f>IF(META!C169&lt;&gt;0,META!C127/META!C169,"")</f>
        <v/>
      </c>
      <c r="Q29" s="150" t="str">
        <f>IF(META!D169&lt;&gt;0,META!D127/META!D169,"")</f>
        <v/>
      </c>
      <c r="R29" s="150" t="str">
        <f t="shared" si="1"/>
        <v/>
      </c>
      <c r="S29" s="333" t="str">
        <f t="shared" si="3"/>
        <v/>
      </c>
      <c r="T29" s="166"/>
      <c r="V29" s="78" t="str">
        <f>META!FA26</f>
        <v/>
      </c>
      <c r="W29" s="128" t="str">
        <f>META!FB26</f>
        <v/>
      </c>
      <c r="X29" s="128" t="str">
        <f>META!FC26</f>
        <v/>
      </c>
      <c r="Y29" s="129" t="str">
        <f>META!FD26</f>
        <v/>
      </c>
      <c r="Z29" s="130" t="str">
        <f>META!FE26</f>
        <v/>
      </c>
      <c r="AA29" s="131" t="str">
        <f>META!FF26</f>
        <v/>
      </c>
      <c r="AB29" s="79" t="str">
        <f>META!FG26</f>
        <v/>
      </c>
    </row>
    <row r="30" spans="1:28" s="209" customFormat="1" ht="15" thickTop="1" thickBot="1" x14ac:dyDescent="0.5">
      <c r="A30" s="202"/>
      <c r="B30" s="203"/>
      <c r="C30" s="204"/>
      <c r="D30" s="204" t="str">
        <f t="shared" si="0"/>
        <v/>
      </c>
      <c r="E30" s="279"/>
      <c r="F30" s="244"/>
      <c r="G30" s="206"/>
      <c r="H30" s="207"/>
      <c r="I30" s="208"/>
      <c r="J30" s="206"/>
      <c r="K30" s="242"/>
      <c r="L30" s="207" t="str">
        <f>IF(AND(META!K$222&lt;&gt;0,G30&gt;0),META!C246/META!K$222,"")</f>
        <v/>
      </c>
      <c r="M30" s="316"/>
      <c r="N30" s="206"/>
      <c r="O30" s="206"/>
      <c r="P30" s="207"/>
      <c r="Q30" s="207"/>
      <c r="R30" s="207" t="str">
        <f t="shared" si="1"/>
        <v/>
      </c>
      <c r="S30" s="331" t="str">
        <f t="shared" si="3"/>
        <v/>
      </c>
      <c r="T30" s="204"/>
      <c r="U30" s="329"/>
      <c r="V30" s="220" t="str">
        <f>META!FA27</f>
        <v/>
      </c>
      <c r="W30" s="221" t="str">
        <f>META!FB27</f>
        <v/>
      </c>
      <c r="X30" s="221" t="str">
        <f>META!FC27</f>
        <v/>
      </c>
      <c r="Y30" s="222" t="str">
        <f>META!FD27</f>
        <v/>
      </c>
      <c r="Z30" s="223" t="str">
        <f>META!FE27</f>
        <v/>
      </c>
      <c r="AA30" s="224" t="str">
        <f>META!FF27</f>
        <v/>
      </c>
      <c r="AB30" s="225" t="str">
        <f>META!FG27</f>
        <v/>
      </c>
    </row>
    <row r="31" spans="1:28" thickBot="1" x14ac:dyDescent="0.5">
      <c r="A31" s="194"/>
      <c r="B31" s="147"/>
      <c r="C31" s="166"/>
      <c r="D31" s="166" t="str">
        <f t="shared" si="0"/>
        <v/>
      </c>
      <c r="E31" s="308"/>
      <c r="F31" s="286" t="s">
        <v>383</v>
      </c>
      <c r="G31" s="149"/>
      <c r="H31" s="150"/>
      <c r="I31" s="151"/>
      <c r="J31" s="149"/>
      <c r="K31" s="243"/>
      <c r="L31" s="150" t="str">
        <f>IF(AND(META!K$222&lt;&gt;0,G31&gt;0),META!C247/META!K$222,"")</f>
        <v/>
      </c>
      <c r="M31" s="317"/>
      <c r="N31" s="149"/>
      <c r="O31" s="149"/>
      <c r="P31" s="150"/>
      <c r="Q31" s="150"/>
      <c r="R31" s="150" t="str">
        <f t="shared" si="1"/>
        <v/>
      </c>
      <c r="S31" s="333" t="str">
        <f t="shared" si="3"/>
        <v/>
      </c>
      <c r="T31" s="166"/>
      <c r="W31" s="66"/>
      <c r="X31" s="66"/>
      <c r="Y31" s="66"/>
      <c r="Z31" s="68"/>
      <c r="AA31" s="69"/>
      <c r="AB31" s="18"/>
    </row>
    <row r="32" spans="1:28" s="209" customFormat="1" thickBot="1" x14ac:dyDescent="0.5">
      <c r="A32" s="202"/>
      <c r="B32" s="203"/>
      <c r="C32" s="204"/>
      <c r="D32" s="204" t="str">
        <f t="shared" si="0"/>
        <v/>
      </c>
      <c r="E32" s="279"/>
      <c r="F32" s="246" t="s">
        <v>353</v>
      </c>
      <c r="G32" s="206"/>
      <c r="H32" s="207"/>
      <c r="I32" s="208"/>
      <c r="J32" s="206"/>
      <c r="K32" s="242"/>
      <c r="L32" s="207" t="str">
        <f>IF(AND(META!K$222&lt;&gt;0,G32&gt;0),META!C248/META!K$222,"")</f>
        <v/>
      </c>
      <c r="M32" s="316"/>
      <c r="N32" s="206"/>
      <c r="O32" s="206"/>
      <c r="P32" s="207"/>
      <c r="Q32" s="207"/>
      <c r="R32" s="207" t="str">
        <f t="shared" si="1"/>
        <v/>
      </c>
      <c r="S32" s="331" t="str">
        <f t="shared" si="3"/>
        <v/>
      </c>
      <c r="T32" s="204"/>
      <c r="U32" s="329"/>
      <c r="V32" s="227" t="str">
        <f>META!FA29</f>
        <v>TEST #4</v>
      </c>
    </row>
    <row r="33" spans="1:28" thickBot="1" x14ac:dyDescent="0.5">
      <c r="A33" s="194"/>
      <c r="B33" s="147"/>
      <c r="C33" s="166"/>
      <c r="D33" s="166" t="str">
        <f t="shared" si="0"/>
        <v/>
      </c>
      <c r="E33" s="308" t="str">
        <f t="shared" si="2"/>
        <v/>
      </c>
      <c r="F33" s="280" t="s">
        <v>384</v>
      </c>
      <c r="G33" s="149" t="str">
        <f>IF(META!E249&lt;&gt;0,META!E249,"")</f>
        <v/>
      </c>
      <c r="H33" s="150" t="str">
        <f>IF(SUM(META!C$213:Y$213)&lt;&gt;0,G33/SUM(META!C$213:Y$213),"")</f>
        <v/>
      </c>
      <c r="I33" s="151" t="str">
        <f>IF(G33&lt;&gt;"",META!C249&amp;" / "&amp;G33,"")</f>
        <v/>
      </c>
      <c r="J33" s="149" t="str">
        <f>META!F249</f>
        <v/>
      </c>
      <c r="K33" s="243" t="str">
        <f>META!G249</f>
        <v/>
      </c>
      <c r="L33" s="150" t="str">
        <f>IF(AND(META!K$222&lt;&gt;0,G33&gt;0),META!C249/META!K$222,"")</f>
        <v/>
      </c>
      <c r="M33" s="317" t="str">
        <f>META!H249</f>
        <v/>
      </c>
      <c r="N33" s="149"/>
      <c r="O33" s="149"/>
      <c r="P33" s="150"/>
      <c r="Q33" s="150"/>
      <c r="R33" s="150" t="str">
        <f t="shared" si="1"/>
        <v/>
      </c>
      <c r="S33" s="333" t="str">
        <f t="shared" si="3"/>
        <v/>
      </c>
      <c r="T33" s="166"/>
      <c r="V33" s="477" t="str">
        <f>META!FA30</f>
        <v/>
      </c>
      <c r="W33" s="478">
        <f>META!FB30</f>
        <v>0</v>
      </c>
      <c r="X33" s="478">
        <f>META!FC30</f>
        <v>0</v>
      </c>
      <c r="Y33" s="478">
        <f>META!FD30</f>
        <v>0</v>
      </c>
      <c r="Z33" s="478">
        <f>META!FE30</f>
        <v>0</v>
      </c>
      <c r="AA33" s="478">
        <f>META!FF30</f>
        <v>0</v>
      </c>
      <c r="AB33" s="479">
        <f>META!FG30</f>
        <v>0</v>
      </c>
    </row>
    <row r="34" spans="1:28" s="209" customFormat="1" thickBot="1" x14ac:dyDescent="0.5">
      <c r="A34" s="202"/>
      <c r="B34" s="203"/>
      <c r="C34" s="204"/>
      <c r="D34" s="204" t="str">
        <f t="shared" si="0"/>
        <v/>
      </c>
      <c r="E34" s="279" t="str">
        <f t="shared" si="2"/>
        <v/>
      </c>
      <c r="F34" s="205" t="s">
        <v>385</v>
      </c>
      <c r="G34" s="206" t="str">
        <f>IF(META!E250&lt;&gt;0,META!E250,"")</f>
        <v/>
      </c>
      <c r="H34" s="207" t="str">
        <f>IF(SUM(META!C$213:Y$213)&lt;&gt;0,G34/SUM(META!C$213:Y$213),"")</f>
        <v/>
      </c>
      <c r="I34" s="208" t="str">
        <f>IF(G34&lt;&gt;"",META!C250&amp;" / "&amp;G34,"")</f>
        <v/>
      </c>
      <c r="J34" s="206" t="str">
        <f>META!F250</f>
        <v/>
      </c>
      <c r="K34" s="242" t="str">
        <f>META!G250</f>
        <v/>
      </c>
      <c r="L34" s="207" t="str">
        <f>IF(AND(META!K$222&lt;&gt;0,G34&gt;0),META!C250/META!K$222,"")</f>
        <v/>
      </c>
      <c r="M34" s="316" t="str">
        <f>META!H250</f>
        <v/>
      </c>
      <c r="N34" s="206"/>
      <c r="O34" s="206"/>
      <c r="P34" s="207"/>
      <c r="Q34" s="207"/>
      <c r="R34" s="207" t="str">
        <f t="shared" si="1"/>
        <v/>
      </c>
      <c r="S34" s="331" t="str">
        <f t="shared" si="3"/>
        <v/>
      </c>
      <c r="T34" s="204"/>
      <c r="U34" s="329"/>
      <c r="V34" s="228">
        <f>META!FA31</f>
        <v>0</v>
      </c>
      <c r="W34" s="490" t="str">
        <f>META!FB31</f>
        <v>Raw Performance</v>
      </c>
      <c r="X34" s="491">
        <f>META!FC31</f>
        <v>0</v>
      </c>
      <c r="Y34" s="492">
        <f>META!FD31</f>
        <v>0</v>
      </c>
      <c r="Z34" s="493" t="str">
        <f>META!FE31</f>
        <v>Score</v>
      </c>
      <c r="AA34" s="494">
        <f>META!FF31</f>
        <v>0</v>
      </c>
      <c r="AB34" s="228" t="str">
        <f>META!FG31</f>
        <v>Perc.</v>
      </c>
    </row>
    <row r="35" spans="1:28" thickBot="1" x14ac:dyDescent="0.5">
      <c r="A35" s="194"/>
      <c r="B35" s="147"/>
      <c r="C35" s="166"/>
      <c r="D35" s="166" t="str">
        <f t="shared" si="0"/>
        <v/>
      </c>
      <c r="E35" s="308" t="str">
        <f t="shared" si="2"/>
        <v/>
      </c>
      <c r="F35" s="280" t="s">
        <v>386</v>
      </c>
      <c r="G35" s="149" t="str">
        <f>IF(META!E251&lt;&gt;0,META!E251,"")</f>
        <v/>
      </c>
      <c r="H35" s="150" t="str">
        <f>IF(SUM(META!C$213:Y$213)&lt;&gt;0,G35/SUM(META!C$213:Y$213),"")</f>
        <v/>
      </c>
      <c r="I35" s="151" t="str">
        <f>IF(G35&lt;&gt;"",META!C251&amp;" / "&amp;G35,"")</f>
        <v/>
      </c>
      <c r="J35" s="149" t="str">
        <f>META!F251</f>
        <v/>
      </c>
      <c r="K35" s="243" t="str">
        <f>META!G251</f>
        <v/>
      </c>
      <c r="L35" s="150" t="str">
        <f>IF(AND(META!K$222&lt;&gt;0,G35&gt;0),META!C251/META!K$222,"")</f>
        <v/>
      </c>
      <c r="M35" s="317" t="str">
        <f>META!H251</f>
        <v/>
      </c>
      <c r="N35" s="149"/>
      <c r="O35" s="149"/>
      <c r="P35" s="150"/>
      <c r="Q35" s="150"/>
      <c r="R35" s="150" t="str">
        <f t="shared" si="1"/>
        <v/>
      </c>
      <c r="S35" s="333" t="str">
        <f t="shared" si="3"/>
        <v/>
      </c>
      <c r="T35" s="166"/>
      <c r="V35" s="75" t="str">
        <f>META!FA32</f>
        <v/>
      </c>
      <c r="W35" s="125" t="str">
        <f>META!FB32</f>
        <v/>
      </c>
      <c r="X35" s="125" t="str">
        <f>META!FC32</f>
        <v/>
      </c>
      <c r="Y35" s="126" t="str">
        <f>META!FD32</f>
        <v/>
      </c>
      <c r="Z35" s="101" t="str">
        <f>META!FE32</f>
        <v/>
      </c>
      <c r="AA35" s="94" t="str">
        <f>META!FF32</f>
        <v/>
      </c>
      <c r="AB35" s="76" t="str">
        <f>META!FG32</f>
        <v/>
      </c>
    </row>
    <row r="36" spans="1:28" s="209" customFormat="1" thickBot="1" x14ac:dyDescent="0.5">
      <c r="A36" s="202"/>
      <c r="B36" s="203"/>
      <c r="C36" s="204"/>
      <c r="D36" s="204" t="str">
        <f t="shared" si="0"/>
        <v/>
      </c>
      <c r="E36" s="279" t="str">
        <f t="shared" si="2"/>
        <v/>
      </c>
      <c r="F36" s="205" t="s">
        <v>387</v>
      </c>
      <c r="G36" s="206" t="str">
        <f>IF(META!E252&lt;&gt;0,META!E252,"")</f>
        <v/>
      </c>
      <c r="H36" s="207" t="str">
        <f>IF(SUM(META!C$213:Y$213)&lt;&gt;0,G36/SUM(META!C$213:Y$213),"")</f>
        <v/>
      </c>
      <c r="I36" s="208" t="str">
        <f>IF(G36&lt;&gt;"",META!C252&amp;" / "&amp;G36,"")</f>
        <v/>
      </c>
      <c r="J36" s="206" t="str">
        <f>META!F252</f>
        <v/>
      </c>
      <c r="K36" s="242" t="str">
        <f>META!G252</f>
        <v/>
      </c>
      <c r="L36" s="207" t="str">
        <f>IF(AND(META!K$222&lt;&gt;0,G36&gt;0),META!C252/META!K$222,"")</f>
        <v/>
      </c>
      <c r="M36" s="316" t="str">
        <f>META!H252</f>
        <v/>
      </c>
      <c r="N36" s="206"/>
      <c r="O36" s="206"/>
      <c r="P36" s="207"/>
      <c r="Q36" s="207"/>
      <c r="R36" s="207" t="str">
        <f t="shared" si="1"/>
        <v/>
      </c>
      <c r="S36" s="331" t="str">
        <f t="shared" si="3"/>
        <v/>
      </c>
      <c r="T36" s="204"/>
      <c r="U36" s="329"/>
      <c r="V36" s="215" t="str">
        <f>META!FA33</f>
        <v/>
      </c>
      <c r="W36" s="212" t="str">
        <f>META!FB33</f>
        <v/>
      </c>
      <c r="X36" s="212" t="str">
        <f>META!FC33</f>
        <v/>
      </c>
      <c r="Y36" s="218" t="str">
        <f>META!FD33</f>
        <v/>
      </c>
      <c r="Z36" s="214" t="str">
        <f>META!FE33</f>
        <v/>
      </c>
      <c r="AA36" s="215" t="str">
        <f>META!FF33</f>
        <v/>
      </c>
      <c r="AB36" s="216" t="str">
        <f>META!FG33</f>
        <v/>
      </c>
    </row>
    <row r="37" spans="1:28" thickBot="1" x14ac:dyDescent="0.5">
      <c r="A37" s="194"/>
      <c r="B37" s="147"/>
      <c r="C37" s="166"/>
      <c r="D37" s="166" t="str">
        <f t="shared" si="0"/>
        <v/>
      </c>
      <c r="E37" s="308"/>
      <c r="F37" s="288" t="s">
        <v>388</v>
      </c>
      <c r="G37" s="149"/>
      <c r="H37" s="150"/>
      <c r="I37" s="151"/>
      <c r="J37" s="149"/>
      <c r="K37" s="243"/>
      <c r="L37" s="150" t="str">
        <f>IF(AND(META!K$222&lt;&gt;0,G37&gt;0),META!C253/META!K$222,"")</f>
        <v/>
      </c>
      <c r="M37" s="317"/>
      <c r="N37" s="149"/>
      <c r="O37" s="149"/>
      <c r="P37" s="150"/>
      <c r="Q37" s="150"/>
      <c r="R37" s="150" t="str">
        <f t="shared" si="1"/>
        <v/>
      </c>
      <c r="S37" s="333" t="str">
        <f t="shared" si="3"/>
        <v/>
      </c>
      <c r="T37" s="166"/>
      <c r="V37" s="77" t="str">
        <f>META!FA34</f>
        <v/>
      </c>
      <c r="W37" s="125" t="str">
        <f>META!FB34</f>
        <v/>
      </c>
      <c r="X37" s="125" t="str">
        <f>META!FC34</f>
        <v/>
      </c>
      <c r="Y37" s="127" t="str">
        <f>META!FD34</f>
        <v/>
      </c>
      <c r="Z37" s="101" t="str">
        <f>META!FE34</f>
        <v/>
      </c>
      <c r="AA37" s="94" t="str">
        <f>META!FF34</f>
        <v/>
      </c>
      <c r="AB37" s="76" t="str">
        <f>META!FG34</f>
        <v/>
      </c>
    </row>
    <row r="38" spans="1:28" s="209" customFormat="1" thickBot="1" x14ac:dyDescent="0.5">
      <c r="A38" s="202"/>
      <c r="B38" s="203"/>
      <c r="C38" s="204"/>
      <c r="D38" s="204" t="str">
        <f t="shared" si="0"/>
        <v/>
      </c>
      <c r="E38" s="279" t="str">
        <f t="shared" si="2"/>
        <v/>
      </c>
      <c r="F38" s="205" t="s">
        <v>389</v>
      </c>
      <c r="G38" s="206" t="str">
        <f>IF(META!E254&lt;&gt;0,META!E254,"")</f>
        <v/>
      </c>
      <c r="H38" s="207" t="str">
        <f>IF(SUM(META!C$213:Y$213)&lt;&gt;0,G38/SUM(META!C$213:Y$213),"")</f>
        <v/>
      </c>
      <c r="I38" s="208" t="str">
        <f>IF(G38&lt;&gt;"",META!C254&amp;" / "&amp;G38,"")</f>
        <v/>
      </c>
      <c r="J38" s="206" t="str">
        <f>META!F254</f>
        <v/>
      </c>
      <c r="K38" s="242" t="str">
        <f>META!G254</f>
        <v/>
      </c>
      <c r="L38" s="207" t="str">
        <f>IF(AND(META!K$222&lt;&gt;0,G38&gt;0),META!C254/META!K$222,"")</f>
        <v/>
      </c>
      <c r="M38" s="316" t="str">
        <f>META!H254</f>
        <v/>
      </c>
      <c r="N38" s="206"/>
      <c r="O38" s="206"/>
      <c r="P38" s="207"/>
      <c r="Q38" s="207"/>
      <c r="R38" s="207" t="str">
        <f t="shared" si="1"/>
        <v/>
      </c>
      <c r="S38" s="331" t="str">
        <f t="shared" si="3"/>
        <v/>
      </c>
      <c r="T38" s="204"/>
      <c r="U38" s="329"/>
      <c r="V38" s="230" t="str">
        <f>META!FA35</f>
        <v/>
      </c>
      <c r="W38" s="231" t="str">
        <f>META!FB35</f>
        <v/>
      </c>
      <c r="X38" s="231" t="str">
        <f>META!FC35</f>
        <v/>
      </c>
      <c r="Y38" s="232" t="str">
        <f>META!FD35</f>
        <v/>
      </c>
      <c r="Z38" s="233" t="str">
        <f>META!FE35</f>
        <v/>
      </c>
      <c r="AA38" s="230" t="str">
        <f>META!FF35</f>
        <v/>
      </c>
      <c r="AB38" s="234" t="str">
        <f>META!FG35</f>
        <v/>
      </c>
    </row>
    <row r="39" spans="1:28" ht="15" thickTop="1" thickBot="1" x14ac:dyDescent="0.5">
      <c r="A39" s="194"/>
      <c r="B39" s="147"/>
      <c r="C39" s="166"/>
      <c r="D39" s="166" t="str">
        <f t="shared" si="0"/>
        <v/>
      </c>
      <c r="E39" s="308" t="str">
        <f t="shared" si="2"/>
        <v/>
      </c>
      <c r="F39" s="280" t="s">
        <v>390</v>
      </c>
      <c r="G39" s="149" t="str">
        <f>IF(META!E255&lt;&gt;0,META!E255,"")</f>
        <v/>
      </c>
      <c r="H39" s="150" t="str">
        <f>IF(SUM(META!C$213:Y$213)&lt;&gt;0,G39/SUM(META!C$213:Y$213),"")</f>
        <v/>
      </c>
      <c r="I39" s="151" t="str">
        <f>IF(G39&lt;&gt;"",META!C255&amp;" / "&amp;G39,"")</f>
        <v/>
      </c>
      <c r="J39" s="149" t="str">
        <f>META!F255</f>
        <v/>
      </c>
      <c r="K39" s="243" t="str">
        <f>META!G255</f>
        <v/>
      </c>
      <c r="L39" s="150" t="str">
        <f>IF(AND(META!K$222&lt;&gt;0,G39&gt;0),META!C255/META!K$222,"")</f>
        <v/>
      </c>
      <c r="M39" s="317" t="str">
        <f>META!H255</f>
        <v/>
      </c>
      <c r="N39" s="149"/>
      <c r="O39" s="149"/>
      <c r="P39" s="150"/>
      <c r="Q39" s="150"/>
      <c r="R39" s="150" t="str">
        <f t="shared" si="1"/>
        <v/>
      </c>
      <c r="S39" s="333" t="str">
        <f t="shared" si="3"/>
        <v/>
      </c>
      <c r="T39" s="166"/>
      <c r="V39" s="80" t="str">
        <f>META!FA36</f>
        <v/>
      </c>
      <c r="W39" s="81" t="str">
        <f>META!FB36</f>
        <v/>
      </c>
      <c r="X39" s="81" t="str">
        <f>META!FC36</f>
        <v/>
      </c>
      <c r="Y39" s="82" t="str">
        <f>META!FD36</f>
        <v/>
      </c>
      <c r="Z39" s="83" t="str">
        <f>META!FE36</f>
        <v/>
      </c>
      <c r="AA39" s="84" t="str">
        <f>META!FF36</f>
        <v/>
      </c>
      <c r="AB39" s="85" t="str">
        <f>META!FG36</f>
        <v/>
      </c>
    </row>
    <row r="40" spans="1:28" s="209" customFormat="1" thickBot="1" x14ac:dyDescent="0.5">
      <c r="A40" s="202"/>
      <c r="B40" s="203"/>
      <c r="C40" s="204"/>
      <c r="D40" s="204" t="str">
        <f t="shared" si="0"/>
        <v/>
      </c>
      <c r="E40" s="279" t="str">
        <f t="shared" si="2"/>
        <v/>
      </c>
      <c r="F40" s="205" t="s">
        <v>391</v>
      </c>
      <c r="G40" s="206" t="str">
        <f>IF(META!E256&lt;&gt;0,META!E256,"")</f>
        <v/>
      </c>
      <c r="H40" s="207" t="str">
        <f>IF(SUM(META!C$213:Y$213)&lt;&gt;0,G40/SUM(META!C$213:Y$213),"")</f>
        <v/>
      </c>
      <c r="I40" s="208" t="str">
        <f>IF(G40&lt;&gt;"",META!C256&amp;" / "&amp;G40,"")</f>
        <v/>
      </c>
      <c r="J40" s="206" t="str">
        <f>META!F256</f>
        <v/>
      </c>
      <c r="K40" s="242" t="str">
        <f>META!G256</f>
        <v/>
      </c>
      <c r="L40" s="207" t="str">
        <f>IF(AND(META!K$222&lt;&gt;0,G40&gt;0),META!C256/META!K$222,"")</f>
        <v/>
      </c>
      <c r="M40" s="316" t="str">
        <f>META!H256</f>
        <v/>
      </c>
      <c r="N40" s="206" t="str">
        <f>IF(META!C184&lt;&gt;0,META!C142&amp;" / "&amp;META!C184,"")</f>
        <v/>
      </c>
      <c r="O40" s="206" t="str">
        <f>IF(META!D184&lt;&gt;0,META!D142&amp;" / "&amp;META!D184,"")</f>
        <v/>
      </c>
      <c r="P40" s="207" t="str">
        <f>IF(META!C184&lt;&gt;0,META!C142/META!C184,"")</f>
        <v/>
      </c>
      <c r="Q40" s="207" t="str">
        <f>IF(META!D184&lt;&gt;0,META!D142/META!D184,"")</f>
        <v/>
      </c>
      <c r="R40" s="207" t="str">
        <f t="shared" si="1"/>
        <v/>
      </c>
      <c r="S40" s="331" t="str">
        <f t="shared" si="3"/>
        <v/>
      </c>
      <c r="T40" s="204"/>
      <c r="U40" s="329"/>
      <c r="W40" s="235"/>
      <c r="X40" s="235"/>
      <c r="Y40" s="235"/>
      <c r="Z40" s="236"/>
      <c r="AA40" s="237"/>
      <c r="AB40" s="238"/>
    </row>
    <row r="41" spans="1:28" thickBot="1" x14ac:dyDescent="0.5">
      <c r="A41" s="194"/>
      <c r="B41" s="147"/>
      <c r="C41" s="166"/>
      <c r="D41" s="166" t="str">
        <f t="shared" si="0"/>
        <v/>
      </c>
      <c r="E41" s="308" t="str">
        <f t="shared" si="2"/>
        <v/>
      </c>
      <c r="F41" s="280" t="s">
        <v>392</v>
      </c>
      <c r="G41" s="149" t="str">
        <f>IF(META!E257&lt;&gt;0,META!E257,"")</f>
        <v/>
      </c>
      <c r="H41" s="150" t="str">
        <f>IF(SUM(META!C$213:Y$213)&lt;&gt;0,G41/SUM(META!C$213:Y$213),"")</f>
        <v/>
      </c>
      <c r="I41" s="151" t="str">
        <f>IF(G41&lt;&gt;"",META!C257&amp;" / "&amp;G41,"")</f>
        <v/>
      </c>
      <c r="J41" s="149" t="str">
        <f>META!F257</f>
        <v/>
      </c>
      <c r="K41" s="243" t="str">
        <f>META!G257</f>
        <v/>
      </c>
      <c r="L41" s="150" t="str">
        <f>IF(AND(META!K$222&lt;&gt;0,G41&gt;0),META!C257/META!K$222,"")</f>
        <v/>
      </c>
      <c r="M41" s="317" t="str">
        <f>META!H257</f>
        <v/>
      </c>
      <c r="N41" s="149"/>
      <c r="O41" s="149"/>
      <c r="P41" s="150"/>
      <c r="Q41" s="150"/>
      <c r="R41" s="150" t="str">
        <f t="shared" si="1"/>
        <v/>
      </c>
      <c r="S41" s="333" t="str">
        <f t="shared" si="3"/>
        <v/>
      </c>
      <c r="T41" s="166"/>
      <c r="V41" s="16" t="str">
        <f>META!FA38</f>
        <v>TEST #5</v>
      </c>
    </row>
    <row r="42" spans="1:28" s="209" customFormat="1" thickBot="1" x14ac:dyDescent="0.5">
      <c r="A42" s="202"/>
      <c r="B42" s="203"/>
      <c r="C42" s="204"/>
      <c r="D42" s="204" t="str">
        <f t="shared" si="0"/>
        <v/>
      </c>
      <c r="E42" s="279" t="str">
        <f t="shared" si="2"/>
        <v/>
      </c>
      <c r="F42" s="205" t="s">
        <v>393</v>
      </c>
      <c r="G42" s="206" t="str">
        <f>IF(META!E258&lt;&gt;0,META!E258,"")</f>
        <v/>
      </c>
      <c r="H42" s="207" t="str">
        <f>IF(SUM(META!C$213:Y$213)&lt;&gt;0,G42/SUM(META!C$213:Y$213),"")</f>
        <v/>
      </c>
      <c r="I42" s="208" t="str">
        <f>IF(G42&lt;&gt;"",META!C258&amp;" / "&amp;G42,"")</f>
        <v/>
      </c>
      <c r="J42" s="206" t="str">
        <f>META!F258</f>
        <v/>
      </c>
      <c r="K42" s="242" t="str">
        <f>META!G258</f>
        <v/>
      </c>
      <c r="L42" s="207" t="str">
        <f>IF(AND(META!K$222&lt;&gt;0,G42&gt;0),META!C258/META!K$222,"")</f>
        <v/>
      </c>
      <c r="M42" s="316" t="str">
        <f>META!H258</f>
        <v/>
      </c>
      <c r="N42" s="206"/>
      <c r="O42" s="206"/>
      <c r="P42" s="207"/>
      <c r="Q42" s="207"/>
      <c r="R42" s="207" t="str">
        <f t="shared" si="1"/>
        <v/>
      </c>
      <c r="S42" s="331" t="str">
        <f t="shared" si="3"/>
        <v/>
      </c>
      <c r="T42" s="204"/>
      <c r="U42" s="329"/>
      <c r="V42" s="487" t="str">
        <f>META!FA39</f>
        <v/>
      </c>
      <c r="W42" s="488">
        <f>META!FB39</f>
        <v>0</v>
      </c>
      <c r="X42" s="488">
        <f>META!FC39</f>
        <v>0</v>
      </c>
      <c r="Y42" s="488">
        <f>META!FD39</f>
        <v>0</v>
      </c>
      <c r="Z42" s="488">
        <f>META!FE39</f>
        <v>0</v>
      </c>
      <c r="AA42" s="488">
        <f>META!FF39</f>
        <v>0</v>
      </c>
      <c r="AB42" s="489">
        <f>META!FG39</f>
        <v>0</v>
      </c>
    </row>
    <row r="43" spans="1:28" thickBot="1" x14ac:dyDescent="0.5">
      <c r="A43" s="194"/>
      <c r="B43" s="147"/>
      <c r="C43" s="166"/>
      <c r="D43" s="166" t="str">
        <f t="shared" si="0"/>
        <v/>
      </c>
      <c r="E43" s="308"/>
      <c r="F43" s="280"/>
      <c r="G43" s="149"/>
      <c r="H43" s="150"/>
      <c r="I43" s="151"/>
      <c r="J43" s="149"/>
      <c r="K43" s="243"/>
      <c r="L43" s="150" t="str">
        <f>IF(AND(META!K$222&lt;&gt;0,G43&gt;0),META!C259/META!K$222,"")</f>
        <v/>
      </c>
      <c r="M43" s="317"/>
      <c r="N43" s="149"/>
      <c r="O43" s="149"/>
      <c r="P43" s="150"/>
      <c r="Q43" s="150"/>
      <c r="R43" s="150" t="str">
        <f t="shared" si="1"/>
        <v/>
      </c>
      <c r="S43" s="333" t="str">
        <f t="shared" si="3"/>
        <v/>
      </c>
      <c r="T43" s="166"/>
      <c r="V43" s="196"/>
      <c r="W43" s="195"/>
      <c r="X43" s="195"/>
      <c r="Y43" s="195"/>
      <c r="Z43" s="197"/>
      <c r="AA43" s="197"/>
      <c r="AB43" s="198"/>
    </row>
    <row r="44" spans="1:28" s="209" customFormat="1" thickBot="1" x14ac:dyDescent="0.5">
      <c r="A44" s="202"/>
      <c r="B44" s="203"/>
      <c r="C44" s="204"/>
      <c r="D44" s="204" t="str">
        <f t="shared" si="0"/>
        <v/>
      </c>
      <c r="E44" s="279"/>
      <c r="F44" s="246" t="s">
        <v>635</v>
      </c>
      <c r="G44" s="206"/>
      <c r="H44" s="207"/>
      <c r="I44" s="208"/>
      <c r="J44" s="206"/>
      <c r="K44" s="242"/>
      <c r="L44" s="207" t="str">
        <f>IF(AND(META!K$222&lt;&gt;0,G44&gt;0),META!C260/META!K$222,"")</f>
        <v/>
      </c>
      <c r="M44" s="316"/>
      <c r="N44" s="206"/>
      <c r="O44" s="206"/>
      <c r="P44" s="207"/>
      <c r="Q44" s="207"/>
      <c r="R44" s="207" t="str">
        <f t="shared" si="1"/>
        <v/>
      </c>
      <c r="S44" s="331" t="str">
        <f t="shared" si="3"/>
        <v/>
      </c>
      <c r="T44" s="204"/>
      <c r="U44" s="329"/>
      <c r="V44" s="247"/>
      <c r="W44" s="248"/>
      <c r="X44" s="248"/>
      <c r="Y44" s="248"/>
      <c r="Z44" s="249"/>
      <c r="AA44" s="249"/>
      <c r="AB44" s="250"/>
    </row>
    <row r="45" spans="1:28" thickBot="1" x14ac:dyDescent="0.5">
      <c r="A45" s="194"/>
      <c r="B45" s="147"/>
      <c r="C45" s="166"/>
      <c r="D45" s="166" t="str">
        <f t="shared" si="0"/>
        <v/>
      </c>
      <c r="E45" s="308">
        <f t="shared" si="2"/>
        <v>0</v>
      </c>
      <c r="F45" s="280" t="s">
        <v>636</v>
      </c>
      <c r="G45" s="149"/>
      <c r="H45" s="150"/>
      <c r="I45" s="151"/>
      <c r="J45" s="149"/>
      <c r="K45" s="243"/>
      <c r="L45" s="150" t="str">
        <f>IF(AND(META!K$222&lt;&gt;0,G45&gt;0),META!C261/META!K$222,"")</f>
        <v/>
      </c>
      <c r="M45" s="317"/>
      <c r="N45" s="149"/>
      <c r="O45" s="149"/>
      <c r="P45" s="150"/>
      <c r="Q45" s="150"/>
      <c r="R45" s="150" t="str">
        <f t="shared" si="1"/>
        <v/>
      </c>
      <c r="S45" s="333" t="str">
        <f t="shared" si="3"/>
        <v/>
      </c>
      <c r="T45" s="166"/>
      <c r="V45" s="196"/>
      <c r="W45" s="195"/>
      <c r="X45" s="195"/>
      <c r="Y45" s="195"/>
      <c r="Z45" s="197"/>
      <c r="AA45" s="197"/>
      <c r="AB45" s="198"/>
    </row>
    <row r="46" spans="1:28" s="209" customFormat="1" thickBot="1" x14ac:dyDescent="0.5">
      <c r="A46" s="202"/>
      <c r="B46" s="203"/>
      <c r="C46" s="204"/>
      <c r="D46" s="204" t="str">
        <f t="shared" si="0"/>
        <v/>
      </c>
      <c r="E46" s="279">
        <f t="shared" si="2"/>
        <v>0</v>
      </c>
      <c r="F46" s="205" t="s">
        <v>637</v>
      </c>
      <c r="G46" s="206"/>
      <c r="H46" s="207"/>
      <c r="I46" s="208"/>
      <c r="J46" s="206"/>
      <c r="K46" s="242"/>
      <c r="L46" s="207" t="str">
        <f>IF(AND(META!K$222&lt;&gt;0,G46&gt;0),META!C262/META!K$222,"")</f>
        <v/>
      </c>
      <c r="M46" s="316"/>
      <c r="N46" s="206"/>
      <c r="O46" s="206"/>
      <c r="P46" s="207"/>
      <c r="Q46" s="207"/>
      <c r="R46" s="207" t="str">
        <f t="shared" si="1"/>
        <v/>
      </c>
      <c r="S46" s="331" t="str">
        <f t="shared" si="3"/>
        <v/>
      </c>
      <c r="T46" s="204"/>
      <c r="U46" s="329"/>
      <c r="V46" s="247"/>
      <c r="W46" s="248"/>
      <c r="X46" s="248"/>
      <c r="Y46" s="248"/>
      <c r="Z46" s="249"/>
      <c r="AA46" s="249"/>
      <c r="AB46" s="250"/>
    </row>
    <row r="47" spans="1:28" thickBot="1" x14ac:dyDescent="0.5">
      <c r="A47" s="194"/>
      <c r="B47" s="147"/>
      <c r="C47" s="166"/>
      <c r="D47" s="166" t="str">
        <f t="shared" si="0"/>
        <v/>
      </c>
      <c r="E47" s="308">
        <f t="shared" si="2"/>
        <v>0</v>
      </c>
      <c r="F47" s="280" t="s">
        <v>638</v>
      </c>
      <c r="G47" s="149"/>
      <c r="H47" s="150"/>
      <c r="I47" s="151"/>
      <c r="J47" s="149"/>
      <c r="K47" s="243"/>
      <c r="L47" s="150" t="str">
        <f>IF(AND(META!K$222&lt;&gt;0,G47&gt;0),META!C263/META!K$222,"")</f>
        <v/>
      </c>
      <c r="M47" s="317"/>
      <c r="N47" s="149"/>
      <c r="O47" s="149"/>
      <c r="P47" s="150"/>
      <c r="Q47" s="150"/>
      <c r="R47" s="150" t="str">
        <f t="shared" si="1"/>
        <v/>
      </c>
      <c r="S47" s="333" t="str">
        <f t="shared" si="3"/>
        <v/>
      </c>
      <c r="T47" s="166"/>
      <c r="V47" s="196"/>
      <c r="W47" s="195"/>
      <c r="X47" s="195"/>
      <c r="Y47" s="195"/>
      <c r="Z47" s="197"/>
      <c r="AA47" s="197"/>
      <c r="AB47" s="198"/>
    </row>
    <row r="48" spans="1:28" s="209" customFormat="1" thickBot="1" x14ac:dyDescent="0.5">
      <c r="A48" s="202"/>
      <c r="B48" s="203"/>
      <c r="C48" s="204"/>
      <c r="D48" s="204" t="str">
        <f t="shared" si="0"/>
        <v/>
      </c>
      <c r="E48" s="279">
        <f t="shared" si="2"/>
        <v>0</v>
      </c>
      <c r="F48" s="205" t="s">
        <v>639</v>
      </c>
      <c r="G48" s="206"/>
      <c r="H48" s="207"/>
      <c r="I48" s="208"/>
      <c r="J48" s="206"/>
      <c r="K48" s="242"/>
      <c r="L48" s="207" t="str">
        <f>IF(AND(META!K$222&lt;&gt;0,G48&gt;0),META!C264/META!K$222,"")</f>
        <v/>
      </c>
      <c r="M48" s="316"/>
      <c r="N48" s="206"/>
      <c r="O48" s="206"/>
      <c r="P48" s="207"/>
      <c r="Q48" s="207"/>
      <c r="R48" s="207" t="str">
        <f t="shared" si="1"/>
        <v/>
      </c>
      <c r="S48" s="331" t="str">
        <f t="shared" si="3"/>
        <v/>
      </c>
      <c r="T48" s="204"/>
      <c r="U48" s="329"/>
      <c r="V48" s="228">
        <f>META!FA40</f>
        <v>0</v>
      </c>
      <c r="W48" s="490" t="str">
        <f>META!FB40</f>
        <v>Raw Performance</v>
      </c>
      <c r="X48" s="491">
        <f>META!FC40</f>
        <v>0</v>
      </c>
      <c r="Y48" s="492">
        <f>META!FD40</f>
        <v>0</v>
      </c>
      <c r="Z48" s="493" t="str">
        <f>META!FE40</f>
        <v>Score</v>
      </c>
      <c r="AA48" s="494">
        <f>META!FF40</f>
        <v>0</v>
      </c>
      <c r="AB48" s="228" t="str">
        <f>META!FG40</f>
        <v>Perc.</v>
      </c>
    </row>
    <row r="49" spans="1:212" thickBot="1" x14ac:dyDescent="0.5">
      <c r="A49" s="194"/>
      <c r="B49" s="147"/>
      <c r="C49" s="166"/>
      <c r="D49" s="166"/>
      <c r="E49" s="308"/>
      <c r="F49" s="288"/>
      <c r="G49" s="149"/>
      <c r="H49" s="150"/>
      <c r="I49" s="151"/>
      <c r="J49" s="149"/>
      <c r="K49" s="243"/>
      <c r="L49" s="150"/>
      <c r="M49" s="317"/>
      <c r="N49" s="149"/>
      <c r="O49" s="149"/>
      <c r="P49" s="150"/>
      <c r="Q49" s="150"/>
      <c r="R49" s="150" t="str">
        <f t="shared" si="1"/>
        <v/>
      </c>
      <c r="S49" s="333" t="str">
        <f t="shared" si="3"/>
        <v/>
      </c>
      <c r="T49" s="166"/>
      <c r="V49" s="75" t="str">
        <f>META!FA41</f>
        <v/>
      </c>
      <c r="W49" s="125" t="str">
        <f>META!FB41</f>
        <v/>
      </c>
      <c r="X49" s="125" t="str">
        <f>META!FC41</f>
        <v/>
      </c>
      <c r="Y49" s="126" t="str">
        <f>META!FD41</f>
        <v/>
      </c>
      <c r="Z49" s="101" t="str">
        <f>META!FE41</f>
        <v/>
      </c>
      <c r="AA49" s="94" t="str">
        <f>META!FF41</f>
        <v/>
      </c>
      <c r="AB49" s="76" t="str">
        <f>META!FG41</f>
        <v/>
      </c>
    </row>
    <row r="50" spans="1:212" s="209" customFormat="1" thickBot="1" x14ac:dyDescent="0.5">
      <c r="A50" s="202"/>
      <c r="B50" s="203"/>
      <c r="C50" s="204"/>
      <c r="D50" s="204"/>
      <c r="E50" s="279"/>
      <c r="F50" s="219" t="s">
        <v>394</v>
      </c>
      <c r="G50" s="206"/>
      <c r="H50" s="207"/>
      <c r="I50" s="208"/>
      <c r="J50" s="206"/>
      <c r="K50" s="242"/>
      <c r="L50" s="207"/>
      <c r="M50" s="316"/>
      <c r="N50" s="206"/>
      <c r="O50" s="206"/>
      <c r="P50" s="207"/>
      <c r="Q50" s="207"/>
      <c r="R50" s="207" t="str">
        <f t="shared" si="1"/>
        <v/>
      </c>
      <c r="S50" s="331" t="str">
        <f t="shared" si="3"/>
        <v/>
      </c>
      <c r="T50" s="204"/>
      <c r="U50" s="329"/>
      <c r="V50" s="211"/>
      <c r="W50" s="212"/>
      <c r="X50" s="212"/>
      <c r="Y50" s="213"/>
      <c r="Z50" s="214"/>
      <c r="AA50" s="215"/>
      <c r="AB50" s="216"/>
    </row>
    <row r="51" spans="1:212" thickBot="1" x14ac:dyDescent="0.5">
      <c r="A51" s="194"/>
      <c r="B51" s="147"/>
      <c r="C51" s="166"/>
      <c r="D51" s="166"/>
      <c r="E51" s="308"/>
      <c r="F51" s="288" t="s">
        <v>353</v>
      </c>
      <c r="G51" s="149"/>
      <c r="H51" s="150"/>
      <c r="I51" s="151"/>
      <c r="J51" s="149"/>
      <c r="K51" s="243"/>
      <c r="L51" s="150"/>
      <c r="M51" s="317"/>
      <c r="N51" s="149"/>
      <c r="O51" s="149"/>
      <c r="P51" s="150"/>
      <c r="Q51" s="150"/>
      <c r="R51" s="150" t="str">
        <f t="shared" si="1"/>
        <v/>
      </c>
      <c r="S51" s="333" t="str">
        <f t="shared" si="3"/>
        <v/>
      </c>
      <c r="T51" s="166"/>
      <c r="V51" s="77" t="str">
        <f>META!FA42</f>
        <v/>
      </c>
      <c r="W51" s="125" t="str">
        <f>META!FB42</f>
        <v/>
      </c>
      <c r="X51" s="125" t="str">
        <f>META!FC42</f>
        <v/>
      </c>
      <c r="Y51" s="127" t="str">
        <f>META!FD42</f>
        <v/>
      </c>
      <c r="Z51" s="101" t="str">
        <f>META!FE42</f>
        <v/>
      </c>
      <c r="AA51" s="94" t="str">
        <f>META!FF42</f>
        <v/>
      </c>
      <c r="AB51" s="76" t="str">
        <f>META!FG42</f>
        <v/>
      </c>
    </row>
    <row r="52" spans="1:212" s="209" customFormat="1" thickBot="1" x14ac:dyDescent="0.5">
      <c r="A52" s="202"/>
      <c r="B52" s="203"/>
      <c r="C52" s="204"/>
      <c r="D52" s="204"/>
      <c r="E52" s="279" t="str">
        <f t="shared" si="2"/>
        <v/>
      </c>
      <c r="F52" s="205" t="s">
        <v>395</v>
      </c>
      <c r="G52" s="206" t="str">
        <f>IF(META!E263&lt;&gt;0,META!E263,"")</f>
        <v/>
      </c>
      <c r="H52" s="207" t="str">
        <f>IF(SUM(META!C$213:Y$213)&lt;&gt;0,G52/SUM(META!C$213:Y$213),"")</f>
        <v/>
      </c>
      <c r="I52" s="208" t="str">
        <f>IF(G52&lt;&gt;"",META!C263&amp;" / "&amp;G52,"")</f>
        <v/>
      </c>
      <c r="J52" s="206" t="str">
        <f>META!F263</f>
        <v/>
      </c>
      <c r="K52" s="242" t="str">
        <f>META!G263</f>
        <v/>
      </c>
      <c r="L52" s="207" t="str">
        <f>IF(META!K$222&lt;&gt;0,META!C263/META!K$222,"")</f>
        <v/>
      </c>
      <c r="M52" s="316" t="str">
        <f>META!H263</f>
        <v>-</v>
      </c>
      <c r="N52" s="206" t="str">
        <f>IF(META!C176&lt;&gt;0,META!C134&amp;" / "&amp;META!C176,"")</f>
        <v/>
      </c>
      <c r="O52" s="206" t="str">
        <f>IF(META!D176&lt;&gt;0,META!D134&amp;" / "&amp;META!D176,"")</f>
        <v/>
      </c>
      <c r="P52" s="207" t="str">
        <f>IF(META!C176&lt;&gt;0,META!C134/META!C176,"")</f>
        <v/>
      </c>
      <c r="Q52" s="207" t="str">
        <f>IF(META!D176&lt;&gt;0,META!D134/META!D176,"")</f>
        <v/>
      </c>
      <c r="R52" s="207" t="str">
        <f t="shared" si="1"/>
        <v/>
      </c>
      <c r="S52" s="331" t="str">
        <f t="shared" si="3"/>
        <v/>
      </c>
      <c r="T52" s="204"/>
      <c r="U52" s="329"/>
      <c r="V52" s="215" t="str">
        <f>META!FA43</f>
        <v/>
      </c>
      <c r="W52" s="212" t="str">
        <f>META!FB43</f>
        <v/>
      </c>
      <c r="X52" s="212" t="str">
        <f>META!FC43</f>
        <v/>
      </c>
      <c r="Y52" s="218" t="str">
        <f>META!FD43</f>
        <v/>
      </c>
      <c r="Z52" s="214" t="str">
        <f>META!FE43</f>
        <v/>
      </c>
      <c r="AA52" s="215" t="str">
        <f>META!FF43</f>
        <v/>
      </c>
      <c r="AB52" s="216" t="str">
        <f>META!FG43</f>
        <v/>
      </c>
    </row>
    <row r="53" spans="1:212" thickBot="1" x14ac:dyDescent="0.5">
      <c r="A53" s="194"/>
      <c r="B53" s="147"/>
      <c r="C53" s="166"/>
      <c r="D53" s="166"/>
      <c r="E53" s="308" t="str">
        <f t="shared" si="2"/>
        <v/>
      </c>
      <c r="F53" s="280" t="s">
        <v>599</v>
      </c>
      <c r="G53" s="149" t="str">
        <f>IF(META!E264&lt;&gt;0,META!E264,"")</f>
        <v/>
      </c>
      <c r="H53" s="150" t="str">
        <f>IF(SUM(META!C$213:Y$213)&lt;&gt;0,G53/SUM(META!C$213:Y$213),"")</f>
        <v/>
      </c>
      <c r="I53" s="151" t="str">
        <f>IF(G53&lt;&gt;"",META!C264&amp;" / "&amp;G53,"")</f>
        <v/>
      </c>
      <c r="J53" s="149" t="str">
        <f>META!F264</f>
        <v/>
      </c>
      <c r="K53" s="243" t="str">
        <f>META!G264</f>
        <v/>
      </c>
      <c r="L53" s="150" t="str">
        <f>IF(META!K$222&lt;&gt;0,META!C264/META!K$222,"")</f>
        <v/>
      </c>
      <c r="M53" s="317" t="str">
        <f>META!H264</f>
        <v>-</v>
      </c>
      <c r="N53" s="149" t="str">
        <f>IF(META!C177&lt;&gt;0,META!C135&amp;" / "&amp;META!C177,"")</f>
        <v/>
      </c>
      <c r="O53" s="149" t="str">
        <f>IF(META!D177&lt;&gt;0,META!D135&amp;" / "&amp;META!D177,"")</f>
        <v/>
      </c>
      <c r="P53" s="150" t="str">
        <f>IF(META!C177&lt;&gt;0,META!C135/META!C177,"")</f>
        <v/>
      </c>
      <c r="Q53" s="150" t="str">
        <f>IF(META!D177&lt;&gt;0,META!D135/META!D177,"")</f>
        <v/>
      </c>
      <c r="R53" s="150" t="str">
        <f t="shared" si="1"/>
        <v/>
      </c>
      <c r="S53" s="333" t="str">
        <f t="shared" si="3"/>
        <v/>
      </c>
      <c r="T53" s="166"/>
      <c r="V53" s="78" t="str">
        <f>META!FA44</f>
        <v/>
      </c>
      <c r="W53" s="128" t="str">
        <f>META!FB44</f>
        <v/>
      </c>
      <c r="X53" s="128" t="str">
        <f>META!FC44</f>
        <v/>
      </c>
      <c r="Y53" s="129" t="str">
        <f>META!FD44</f>
        <v/>
      </c>
      <c r="Z53" s="130" t="str">
        <f>META!FE44</f>
        <v/>
      </c>
      <c r="AA53" s="131" t="str">
        <f>META!FF44</f>
        <v/>
      </c>
      <c r="AB53" s="79" t="str">
        <f>META!FG44</f>
        <v/>
      </c>
    </row>
    <row r="54" spans="1:212" s="209" customFormat="1" ht="15" thickTop="1" thickBot="1" x14ac:dyDescent="0.5">
      <c r="A54" s="202"/>
      <c r="B54" s="203"/>
      <c r="C54" s="204"/>
      <c r="D54" s="204"/>
      <c r="E54" s="279" t="str">
        <f t="shared" si="2"/>
        <v/>
      </c>
      <c r="F54" s="205" t="s">
        <v>342</v>
      </c>
      <c r="G54" s="206" t="str">
        <f>IF(META!E265&lt;&gt;0,META!E265,"")</f>
        <v/>
      </c>
      <c r="H54" s="207" t="str">
        <f>IF(SUM(META!C$213:Y$213)&lt;&gt;0,G54/SUM(META!C$213:Y$213),"")</f>
        <v/>
      </c>
      <c r="I54" s="208" t="str">
        <f>IF(G54&lt;&gt;"",META!C265&amp;" / "&amp;G54,"")</f>
        <v/>
      </c>
      <c r="J54" s="206" t="str">
        <f>META!F262</f>
        <v/>
      </c>
      <c r="K54" s="242" t="str">
        <f>META!G262</f>
        <v/>
      </c>
      <c r="L54" s="207" t="str">
        <f>IF(META!K$222&lt;&gt;0,META!C262/META!K$222,"")</f>
        <v/>
      </c>
      <c r="M54" s="316" t="str">
        <f>META!H262</f>
        <v>-</v>
      </c>
      <c r="N54" s="206" t="str">
        <f>IF(META!C178&lt;&gt;0,META!C136&amp;" / "&amp;META!C178,"")</f>
        <v/>
      </c>
      <c r="O54" s="206" t="str">
        <f>IF(META!D178&lt;&gt;0,META!D136&amp;" / "&amp;META!D178,"")</f>
        <v/>
      </c>
      <c r="P54" s="207" t="str">
        <f>IF(META!C178&lt;&gt;0,META!C136/META!C178,"")</f>
        <v/>
      </c>
      <c r="Q54" s="207" t="str">
        <f>IF(META!D178&lt;&gt;0,META!D136/META!D178,"")</f>
        <v/>
      </c>
      <c r="R54" s="207" t="str">
        <f t="shared" si="1"/>
        <v/>
      </c>
      <c r="S54" s="331" t="str">
        <f t="shared" si="3"/>
        <v/>
      </c>
      <c r="T54" s="204"/>
      <c r="U54" s="329"/>
      <c r="V54" s="220" t="str">
        <f>META!FA45</f>
        <v/>
      </c>
      <c r="W54" s="221" t="str">
        <f>META!FB45</f>
        <v/>
      </c>
      <c r="X54" s="221" t="str">
        <f>META!FC45</f>
        <v/>
      </c>
      <c r="Y54" s="222" t="str">
        <f>META!FD45</f>
        <v/>
      </c>
      <c r="Z54" s="223" t="str">
        <f>META!FE45</f>
        <v/>
      </c>
      <c r="AA54" s="224" t="str">
        <f>META!FF45</f>
        <v/>
      </c>
      <c r="AB54" s="225" t="str">
        <f>META!FG45</f>
        <v/>
      </c>
    </row>
    <row r="55" spans="1:212" thickBot="1" x14ac:dyDescent="0.5">
      <c r="A55" s="194"/>
      <c r="B55" s="147"/>
      <c r="C55" s="166"/>
      <c r="D55" s="166"/>
      <c r="E55" s="308"/>
      <c r="F55" s="288" t="s">
        <v>260</v>
      </c>
      <c r="G55" s="149"/>
      <c r="H55" s="150"/>
      <c r="I55" s="151"/>
      <c r="J55" s="149"/>
      <c r="K55" s="243"/>
      <c r="L55" s="150"/>
      <c r="M55" s="317"/>
      <c r="N55" s="149"/>
      <c r="O55" s="149"/>
      <c r="P55" s="150"/>
      <c r="Q55" s="150"/>
      <c r="R55" s="150" t="str">
        <f t="shared" si="1"/>
        <v/>
      </c>
      <c r="S55" s="333" t="str">
        <f t="shared" si="3"/>
        <v/>
      </c>
      <c r="T55" s="166"/>
      <c r="W55" s="66"/>
      <c r="X55" s="66"/>
      <c r="Y55" s="66"/>
      <c r="Z55" s="68"/>
      <c r="AA55" s="69"/>
      <c r="AB55" s="18"/>
    </row>
    <row r="56" spans="1:212" s="209" customFormat="1" thickBot="1" x14ac:dyDescent="0.5">
      <c r="A56" s="202"/>
      <c r="B56" s="203"/>
      <c r="C56" s="204"/>
      <c r="D56" s="204"/>
      <c r="E56" s="279" t="str">
        <f t="shared" si="2"/>
        <v/>
      </c>
      <c r="F56" s="205" t="s">
        <v>395</v>
      </c>
      <c r="G56" s="206" t="str">
        <f>IF(META!E267&lt;&gt;0,META!E267,"")</f>
        <v/>
      </c>
      <c r="H56" s="207" t="str">
        <f>IF(SUM(META!C$213:Y$213)&lt;&gt;0,G56/SUM(META!C$213:Y$213),"")</f>
        <v/>
      </c>
      <c r="I56" s="208" t="str">
        <f>IF(G56&lt;&gt;"",META!C267&amp;" / "&amp;G56,"")</f>
        <v/>
      </c>
      <c r="J56" s="206" t="str">
        <f>META!F267</f>
        <v/>
      </c>
      <c r="K56" s="242" t="str">
        <f>META!G267</f>
        <v/>
      </c>
      <c r="L56" s="207" t="str">
        <f>IF(META!K$222&lt;&gt;0,META!C267/META!K$222,"")</f>
        <v/>
      </c>
      <c r="M56" s="316" t="str">
        <f>META!H267</f>
        <v>-</v>
      </c>
      <c r="N56" s="206" t="str">
        <f>IF(META!C170&lt;&gt;0,META!C128&amp;" / "&amp;META!C170,"")</f>
        <v/>
      </c>
      <c r="O56" s="206" t="str">
        <f>IF(META!D170&lt;&gt;0,META!D128&amp;" / "&amp;META!D170,"")</f>
        <v/>
      </c>
      <c r="P56" s="207" t="str">
        <f>IF(META!C170&lt;&gt;0,META!C128/META!C170,"")</f>
        <v/>
      </c>
      <c r="Q56" s="207" t="str">
        <f>IF(META!D170&lt;&gt;0,META!D128/META!D170,"")</f>
        <v/>
      </c>
      <c r="R56" s="207" t="str">
        <f t="shared" si="1"/>
        <v/>
      </c>
      <c r="S56" s="331" t="str">
        <f t="shared" si="3"/>
        <v/>
      </c>
      <c r="T56" s="204"/>
      <c r="U56" s="329"/>
      <c r="V56" s="227" t="str">
        <f>META!FA47</f>
        <v>TEST #6</v>
      </c>
    </row>
    <row r="57" spans="1:212" thickBot="1" x14ac:dyDescent="0.5">
      <c r="A57" s="194"/>
      <c r="B57" s="147"/>
      <c r="C57" s="166"/>
      <c r="D57" s="166"/>
      <c r="E57" s="308" t="str">
        <f t="shared" si="2"/>
        <v/>
      </c>
      <c r="F57" s="280" t="s">
        <v>599</v>
      </c>
      <c r="G57" s="149" t="str">
        <f>IF(META!E268&lt;&gt;0,META!E268,"")</f>
        <v/>
      </c>
      <c r="H57" s="150" t="str">
        <f>IF(SUM(META!C$213:Y$213)&lt;&gt;0,G57/SUM(META!C$213:Y$213),"")</f>
        <v/>
      </c>
      <c r="I57" s="151" t="str">
        <f>IF(G57&lt;&gt;"",META!C268&amp;" / "&amp;G57,"")</f>
        <v/>
      </c>
      <c r="J57" s="149" t="str">
        <f>META!F268</f>
        <v/>
      </c>
      <c r="K57" s="243" t="str">
        <f>META!G268</f>
        <v/>
      </c>
      <c r="L57" s="150" t="str">
        <f>IF(META!K$222&lt;&gt;0,META!C268/META!K$222,"")</f>
        <v/>
      </c>
      <c r="M57" s="317" t="str">
        <f>META!H268</f>
        <v>-</v>
      </c>
      <c r="N57" s="149" t="str">
        <f>IF(META!C171&lt;&gt;0,META!C129&amp;" / "&amp;META!C171,"")</f>
        <v/>
      </c>
      <c r="O57" s="149" t="str">
        <f>IF(META!D171&lt;&gt;0,META!D129&amp;" / "&amp;META!D171,"")</f>
        <v/>
      </c>
      <c r="P57" s="150" t="str">
        <f>IF(META!C171&lt;&gt;0,META!C129/META!C171,"")</f>
        <v/>
      </c>
      <c r="Q57" s="150" t="str">
        <f>IF(META!D171&lt;&gt;0,META!D129/META!D171,"")</f>
        <v/>
      </c>
      <c r="R57" s="150" t="str">
        <f t="shared" si="1"/>
        <v/>
      </c>
      <c r="S57" s="333" t="str">
        <f t="shared" si="3"/>
        <v/>
      </c>
      <c r="T57" s="166"/>
      <c r="V57" s="477" t="str">
        <f>META!FA48</f>
        <v/>
      </c>
      <c r="W57" s="478">
        <f>META!FB48</f>
        <v>0</v>
      </c>
      <c r="X57" s="478">
        <f>META!FC48</f>
        <v>0</v>
      </c>
      <c r="Y57" s="478">
        <f>META!FD48</f>
        <v>0</v>
      </c>
      <c r="Z57" s="478">
        <f>META!FE48</f>
        <v>0</v>
      </c>
      <c r="AA57" s="478">
        <f>META!FF48</f>
        <v>0</v>
      </c>
      <c r="AB57" s="479">
        <f>META!FG48</f>
        <v>0</v>
      </c>
    </row>
    <row r="58" spans="1:212" s="209" customFormat="1" thickBot="1" x14ac:dyDescent="0.5">
      <c r="A58" s="202"/>
      <c r="B58" s="203"/>
      <c r="C58" s="204"/>
      <c r="D58" s="204"/>
      <c r="E58" s="279" t="str">
        <f t="shared" si="2"/>
        <v/>
      </c>
      <c r="F58" s="205" t="s">
        <v>342</v>
      </c>
      <c r="G58" s="206" t="str">
        <f>IF(META!E269&lt;&gt;0,META!E269,"")</f>
        <v/>
      </c>
      <c r="H58" s="207" t="str">
        <f>IF(SUM(META!C$213:Y$213)&lt;&gt;0,G58/SUM(META!C$213:Y$213),"")</f>
        <v/>
      </c>
      <c r="I58" s="208" t="str">
        <f>IF(G58&lt;&gt;"",META!C269&amp;" / "&amp;G58,"")</f>
        <v/>
      </c>
      <c r="J58" s="206" t="str">
        <f>META!F266</f>
        <v/>
      </c>
      <c r="K58" s="242" t="str">
        <f>META!G266</f>
        <v/>
      </c>
      <c r="L58" s="207" t="str">
        <f>IF(META!K$222&lt;&gt;0,META!C266/META!K$222,"")</f>
        <v/>
      </c>
      <c r="M58" s="316" t="str">
        <f>META!H266</f>
        <v>-</v>
      </c>
      <c r="N58" s="206" t="str">
        <f>IF(META!C172&lt;&gt;0,META!C130&amp;" / "&amp;META!C172,"")</f>
        <v/>
      </c>
      <c r="O58" s="206" t="str">
        <f>IF(META!D172&lt;&gt;0,META!D130&amp;" / "&amp;META!D172,"")</f>
        <v/>
      </c>
      <c r="P58" s="207" t="str">
        <f>IF(META!C172&lt;&gt;0,META!C130/META!C172,"")</f>
        <v/>
      </c>
      <c r="Q58" s="207" t="str">
        <f>IF(META!D172&lt;&gt;0,META!D130/META!D172,"")</f>
        <v/>
      </c>
      <c r="R58" s="207" t="str">
        <f t="shared" si="1"/>
        <v/>
      </c>
      <c r="S58" s="331" t="str">
        <f t="shared" si="3"/>
        <v/>
      </c>
      <c r="T58" s="204"/>
      <c r="U58" s="329"/>
      <c r="V58" s="228">
        <f>META!FA49</f>
        <v>0</v>
      </c>
      <c r="W58" s="490" t="str">
        <f>META!FB49</f>
        <v>Raw Performance</v>
      </c>
      <c r="X58" s="491">
        <f>META!FC49</f>
        <v>0</v>
      </c>
      <c r="Y58" s="492">
        <f>META!FD49</f>
        <v>0</v>
      </c>
      <c r="Z58" s="493" t="str">
        <f>META!FE49</f>
        <v>Score</v>
      </c>
      <c r="AA58" s="494">
        <f>META!FF49</f>
        <v>0</v>
      </c>
      <c r="AB58" s="228" t="str">
        <f>META!FG49</f>
        <v>Perc.</v>
      </c>
    </row>
    <row r="59" spans="1:212" thickBot="1" x14ac:dyDescent="0.5">
      <c r="A59" s="194"/>
      <c r="B59" s="147"/>
      <c r="C59" s="166"/>
      <c r="D59" s="166"/>
      <c r="E59" s="308"/>
      <c r="F59" s="288" t="s">
        <v>352</v>
      </c>
      <c r="G59" s="149"/>
      <c r="H59" s="150"/>
      <c r="I59" s="151"/>
      <c r="J59" s="149"/>
      <c r="K59" s="243"/>
      <c r="L59" s="150"/>
      <c r="M59" s="317"/>
      <c r="O59" s="149"/>
      <c r="P59" s="150"/>
      <c r="Q59" s="150"/>
      <c r="R59" s="150" t="str">
        <f t="shared" si="1"/>
        <v/>
      </c>
      <c r="S59" s="333" t="str">
        <f t="shared" si="3"/>
        <v/>
      </c>
      <c r="T59" s="166"/>
      <c r="V59" s="75" t="str">
        <f>META!FA50</f>
        <v/>
      </c>
      <c r="W59" s="125" t="str">
        <f>META!FB50</f>
        <v/>
      </c>
      <c r="X59" s="125" t="str">
        <f>META!FC50</f>
        <v/>
      </c>
      <c r="Y59" s="126" t="str">
        <f>META!FD50</f>
        <v/>
      </c>
      <c r="Z59" s="101" t="str">
        <f>META!FE50</f>
        <v/>
      </c>
      <c r="AA59" s="94" t="str">
        <f>META!FF50</f>
        <v/>
      </c>
      <c r="AB59" s="76" t="str">
        <f>META!FG50</f>
        <v/>
      </c>
    </row>
    <row r="60" spans="1:212" s="209" customFormat="1" thickBot="1" x14ac:dyDescent="0.5">
      <c r="A60" s="202"/>
      <c r="B60" s="203"/>
      <c r="C60" s="204"/>
      <c r="D60" s="204"/>
      <c r="E60" s="279">
        <f t="shared" si="2"/>
        <v>1</v>
      </c>
      <c r="F60" s="205" t="s">
        <v>395</v>
      </c>
      <c r="G60" s="206">
        <f>IF(META!E271&lt;&gt;0,META!E271,"")</f>
        <v>10</v>
      </c>
      <c r="H60" s="207" t="str">
        <f>IF(SUM(META!C$213:Y$213)&lt;&gt;0,G60/SUM(META!C$213:Y$213),"")</f>
        <v/>
      </c>
      <c r="I60" s="208" t="str">
        <f>IF(G60&lt;&gt;"",META!C271&amp;" / "&amp;G60,"")</f>
        <v>0 / 10</v>
      </c>
      <c r="J60" s="206" t="str">
        <f>META!F271</f>
        <v>10 / 10</v>
      </c>
      <c r="K60" s="242">
        <f>META!G271</f>
        <v>1</v>
      </c>
      <c r="L60" s="207" t="str">
        <f>IF(META!K$222&lt;&gt;0,META!C271/META!K$222,"")</f>
        <v/>
      </c>
      <c r="M60" s="316" t="str">
        <f>META!H271</f>
        <v>-</v>
      </c>
      <c r="N60" s="206" t="str">
        <f>IF(META!C173&lt;&gt;0,META!C131&amp;" / "&amp;META!C173,"")</f>
        <v>0 / 10</v>
      </c>
      <c r="O60" s="206" t="str">
        <f>IF(META!D173&lt;&gt;0,META!D131&amp;" / "&amp;META!D173,"")</f>
        <v/>
      </c>
      <c r="P60" s="207">
        <f>IF(META!C173&lt;&gt;0,META!C131/META!C173,"")</f>
        <v>0</v>
      </c>
      <c r="Q60" s="207" t="str">
        <f>IF(META!D173&lt;&gt;0,META!D131/META!D173,"")</f>
        <v/>
      </c>
      <c r="R60" s="207" t="str">
        <f t="shared" si="1"/>
        <v/>
      </c>
      <c r="S60" s="331" t="str">
        <f t="shared" si="3"/>
        <v/>
      </c>
      <c r="T60" s="204"/>
      <c r="U60" s="329"/>
      <c r="V60" s="215" t="str">
        <f>META!FA51</f>
        <v/>
      </c>
      <c r="W60" s="212" t="str">
        <f>META!FB51</f>
        <v/>
      </c>
      <c r="X60" s="212" t="str">
        <f>META!FC51</f>
        <v/>
      </c>
      <c r="Y60" s="218" t="str">
        <f>META!FD51</f>
        <v/>
      </c>
      <c r="Z60" s="214" t="str">
        <f>META!FE51</f>
        <v/>
      </c>
      <c r="AA60" s="215" t="str">
        <f>META!FF51</f>
        <v/>
      </c>
      <c r="AB60" s="216" t="str">
        <f>META!FG51</f>
        <v/>
      </c>
    </row>
    <row r="61" spans="1:212" thickBot="1" x14ac:dyDescent="0.5">
      <c r="A61" s="194"/>
      <c r="B61" s="147"/>
      <c r="C61" s="166"/>
      <c r="D61" s="166"/>
      <c r="E61" s="308">
        <f t="shared" si="2"/>
        <v>1</v>
      </c>
      <c r="F61" s="280" t="s">
        <v>599</v>
      </c>
      <c r="G61" s="149">
        <f>IF(META!E272&lt;&gt;0,META!E272,"")</f>
        <v>27</v>
      </c>
      <c r="H61" s="150" t="str">
        <f>IF(SUM(META!C$213:Y$213)&lt;&gt;0,G61/SUM(META!C$213:Y$213),"")</f>
        <v/>
      </c>
      <c r="I61" s="151" t="str">
        <f>IF(G61&lt;&gt;"",META!C272&amp;" / "&amp;G61,"")</f>
        <v>0 / 27</v>
      </c>
      <c r="J61" s="149" t="str">
        <f>META!F272</f>
        <v>27 / 27</v>
      </c>
      <c r="K61" s="243">
        <f>META!G272</f>
        <v>1</v>
      </c>
      <c r="L61" s="150" t="str">
        <f>IF(META!K$222&lt;&gt;0,META!C272/META!K$222,"")</f>
        <v/>
      </c>
      <c r="M61" s="317" t="str">
        <f>META!H272</f>
        <v>-</v>
      </c>
      <c r="N61" s="149" t="str">
        <f>IF(META!C174&lt;&gt;0,META!C132&amp;" / "&amp;META!C174,"")</f>
        <v>0 / 10</v>
      </c>
      <c r="O61" s="149" t="str">
        <f>IF(META!D174&lt;&gt;0,META!D132&amp;" / "&amp;META!D174,"")</f>
        <v/>
      </c>
      <c r="P61" s="150">
        <f>IF(META!C174&lt;&gt;0,META!C132/META!C174,"")</f>
        <v>0</v>
      </c>
      <c r="Q61" s="150" t="str">
        <f>IF(META!D174&lt;&gt;0,META!D132/META!D174,"")</f>
        <v/>
      </c>
      <c r="R61" s="150" t="str">
        <f t="shared" si="1"/>
        <v/>
      </c>
      <c r="S61" s="333" t="str">
        <f t="shared" si="3"/>
        <v/>
      </c>
      <c r="T61" s="166"/>
      <c r="V61" s="77" t="str">
        <f>META!FA52</f>
        <v/>
      </c>
      <c r="W61" s="125" t="str">
        <f>META!FB52</f>
        <v/>
      </c>
      <c r="X61" s="125" t="str">
        <f>META!FC52</f>
        <v/>
      </c>
      <c r="Y61" s="127" t="str">
        <f>META!FD52</f>
        <v/>
      </c>
      <c r="Z61" s="101" t="str">
        <f>META!FE52</f>
        <v/>
      </c>
      <c r="AA61" s="94" t="str">
        <f>META!FF52</f>
        <v/>
      </c>
      <c r="AB61" s="76" t="str">
        <f>META!FG52</f>
        <v/>
      </c>
    </row>
    <row r="62" spans="1:212" s="209" customFormat="1" thickBot="1" x14ac:dyDescent="0.5">
      <c r="A62" s="202"/>
      <c r="B62" s="203"/>
      <c r="C62" s="204"/>
      <c r="D62" s="204"/>
      <c r="E62" s="279">
        <f t="shared" si="2"/>
        <v>1</v>
      </c>
      <c r="F62" s="205" t="s">
        <v>342</v>
      </c>
      <c r="G62" s="206" t="str">
        <f>IF(META!E273&lt;&gt;0,META!E273,"")</f>
        <v/>
      </c>
      <c r="H62" s="207" t="str">
        <f>IF(SUM(META!C$213:Y$213)&lt;&gt;0,G62/SUM(META!C$213:Y$213),"")</f>
        <v/>
      </c>
      <c r="I62" s="208" t="str">
        <f>IF(G62&lt;&gt;"",META!C273&amp;" / "&amp;G62,"")</f>
        <v/>
      </c>
      <c r="J62" s="206" t="str">
        <f>META!F270</f>
        <v>10 / 10</v>
      </c>
      <c r="K62" s="242">
        <f>META!G270</f>
        <v>1</v>
      </c>
      <c r="L62" s="207" t="str">
        <f>IF(META!K$222&lt;&gt;0,META!C270/META!K$222,"")</f>
        <v/>
      </c>
      <c r="M62" s="316" t="str">
        <f>META!H270</f>
        <v>-</v>
      </c>
      <c r="N62" s="206" t="str">
        <f>IF(META!C175&lt;&gt;0,META!C133&amp;" / "&amp;META!C175,"")</f>
        <v>0 / 27</v>
      </c>
      <c r="O62" s="206" t="str">
        <f>IF(META!D175&lt;&gt;0,META!D133&amp;" / "&amp;META!D175,"")</f>
        <v/>
      </c>
      <c r="P62" s="207">
        <f>IF(META!C175&lt;&gt;0,META!C133/META!C175,"")</f>
        <v>0</v>
      </c>
      <c r="Q62" s="207" t="str">
        <f>IF(META!D175&lt;&gt;0,META!D133/META!D175,"")</f>
        <v/>
      </c>
      <c r="R62" s="207" t="str">
        <f t="shared" si="1"/>
        <v/>
      </c>
      <c r="S62" s="331" t="str">
        <f t="shared" si="3"/>
        <v/>
      </c>
      <c r="T62" s="204"/>
      <c r="U62" s="329"/>
      <c r="V62" s="230" t="str">
        <f>META!FA53</f>
        <v/>
      </c>
      <c r="W62" s="231" t="str">
        <f>META!FB53</f>
        <v/>
      </c>
      <c r="X62" s="231" t="str">
        <f>META!FC53</f>
        <v/>
      </c>
      <c r="Y62" s="232" t="str">
        <f>META!FD53</f>
        <v/>
      </c>
      <c r="Z62" s="233" t="str">
        <f>META!FE53</f>
        <v/>
      </c>
      <c r="AA62" s="230" t="str">
        <f>META!FF53</f>
        <v/>
      </c>
      <c r="AB62" s="234" t="str">
        <f>META!FG53</f>
        <v/>
      </c>
    </row>
    <row r="63" spans="1:212" ht="15" thickTop="1" thickBot="1" x14ac:dyDescent="0.5">
      <c r="B63" s="10"/>
      <c r="C63" s="165"/>
      <c r="D63" s="166"/>
      <c r="E63" s="308"/>
      <c r="G63" s="52"/>
      <c r="I63" s="10"/>
      <c r="J63" s="52"/>
      <c r="K63" s="10"/>
      <c r="L63" s="10"/>
      <c r="M63" s="318"/>
      <c r="N63" s="149"/>
      <c r="O63" s="149"/>
      <c r="P63" s="138"/>
      <c r="Q63" s="138"/>
      <c r="V63" s="80" t="str">
        <f>META!FA54</f>
        <v/>
      </c>
      <c r="W63" s="81" t="str">
        <f>META!FB54</f>
        <v/>
      </c>
      <c r="X63" s="81" t="str">
        <f>META!FC54</f>
        <v/>
      </c>
      <c r="Y63" s="82" t="str">
        <f>META!FD54</f>
        <v/>
      </c>
      <c r="Z63" s="83" t="str">
        <f>META!FE54</f>
        <v/>
      </c>
      <c r="AA63" s="84" t="str">
        <f>META!FF54</f>
        <v/>
      </c>
      <c r="AB63" s="85" t="str">
        <f>META!FG54</f>
        <v/>
      </c>
    </row>
    <row r="64" spans="1:212" s="106" customFormat="1" ht="17.25" thickBot="1" x14ac:dyDescent="0.7">
      <c r="A64" s="167" t="s">
        <v>186</v>
      </c>
      <c r="B64" s="163"/>
      <c r="C64" s="163"/>
      <c r="D64" s="200"/>
      <c r="E64" s="307"/>
      <c r="F64" s="163"/>
      <c r="G64" s="163"/>
      <c r="H64" s="163"/>
      <c r="I64" s="163"/>
      <c r="J64" s="163"/>
      <c r="K64" s="163"/>
      <c r="L64" s="163"/>
      <c r="M64" s="314"/>
      <c r="N64" s="164"/>
      <c r="O64" s="164"/>
      <c r="P64" s="164"/>
      <c r="Q64" s="164"/>
      <c r="R64" s="164"/>
      <c r="S64" s="164"/>
      <c r="T64" s="314"/>
      <c r="U64" s="329"/>
      <c r="V64"/>
      <c r="W64" s="66"/>
      <c r="X64" s="66"/>
      <c r="Y64" s="66"/>
      <c r="Z64" s="68"/>
      <c r="AA64" s="69"/>
      <c r="AB64" s="18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</row>
    <row r="65" spans="1:212" s="104" customFormat="1" ht="42" thickBot="1" x14ac:dyDescent="0.5">
      <c r="A65" s="192"/>
      <c r="B65" s="162"/>
      <c r="C65" s="162" t="s">
        <v>603</v>
      </c>
      <c r="D65" s="162" t="s">
        <v>643</v>
      </c>
      <c r="E65" s="305" t="s">
        <v>602</v>
      </c>
      <c r="F65" s="162" t="s">
        <v>362</v>
      </c>
      <c r="G65" s="162" t="s">
        <v>598</v>
      </c>
      <c r="H65" s="162" t="s">
        <v>604</v>
      </c>
      <c r="I65" s="162" t="s">
        <v>597</v>
      </c>
      <c r="J65" s="162" t="s">
        <v>596</v>
      </c>
      <c r="K65" s="162" t="s">
        <v>602</v>
      </c>
      <c r="L65" s="162" t="s">
        <v>601</v>
      </c>
      <c r="M65" s="162" t="s">
        <v>644</v>
      </c>
      <c r="N65" s="162"/>
      <c r="O65" s="162"/>
      <c r="P65" s="162"/>
      <c r="Q65" s="162"/>
      <c r="R65" s="162"/>
      <c r="S65" s="162"/>
      <c r="T65" s="162" t="s">
        <v>361</v>
      </c>
      <c r="U65" s="329"/>
      <c r="V65" s="16" t="str">
        <f>META!FA56</f>
        <v>TEST #7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</row>
    <row r="66" spans="1:212" thickBot="1" x14ac:dyDescent="0.5">
      <c r="C66" s="165"/>
      <c r="D66" s="166" t="str">
        <f>IF(L66="","",_xlfn.RANK.AVG(L66,$L$66:$L$95))</f>
        <v/>
      </c>
      <c r="E66" s="308"/>
      <c r="F66" s="299" t="s">
        <v>397</v>
      </c>
      <c r="G66" s="139" t="str">
        <f>IF(META!DZ157&lt;&gt;0,META!DZ157,"")</f>
        <v/>
      </c>
      <c r="H66" s="144" t="str">
        <f>IF(SUM(META!DX$149:ET$149)&lt;&gt;0,G66/SUM(META!DX$149:ET$149),"")</f>
        <v/>
      </c>
      <c r="I66" s="141" t="str">
        <f>IF(G66&lt;&gt;"",META!DX157&amp;" / "&amp;G66,"")</f>
        <v/>
      </c>
      <c r="J66" s="154" t="str">
        <f>META!EA157</f>
        <v/>
      </c>
      <c r="K66" s="144"/>
      <c r="L66" s="155"/>
      <c r="M66" s="319"/>
      <c r="N66" s="312" t="str">
        <f>IF(META!DX103&lt;&gt;0,META!DX75&amp;" / "&amp;META!DX103,"")</f>
        <v/>
      </c>
      <c r="O66" s="312" t="str">
        <f>IF(META!DY103&lt;&gt;0,META!DY75&amp;" / "&amp;META!DY103,"")</f>
        <v/>
      </c>
      <c r="P66" s="312" t="str">
        <f>IF(META!DX103&lt;&gt;0,META!DX75/META!DX103,"")</f>
        <v/>
      </c>
      <c r="Q66" s="312" t="str">
        <f>IF(META!DY103&lt;&gt;0,META!DY75/META!DY103,"")</f>
        <v/>
      </c>
      <c r="R66" s="133" t="str">
        <f t="shared" ref="R66:R100" si="4">IF(AND(P66&lt;&gt;"",Q66&lt;&gt;""),IF(P66=Q66,"BOTH",IF(P66&lt;Q66,N$1,O$1)),"")</f>
        <v/>
      </c>
      <c r="S66" s="133" t="str">
        <f t="shared" ref="S66:S100" si="5">IF(R66&lt;&gt;"BOTH",IF(AND(Q66&lt;&gt;"",P66&lt;&gt;""),IF(Q66&gt;P66,IF(P66&lt;&gt;0,Q66/P66,"∞"),IF(Q66&lt;&gt;0,P66/Q66,"∞")),""),"-")</f>
        <v/>
      </c>
      <c r="V66" s="477" t="str">
        <f>META!FA57</f>
        <v/>
      </c>
      <c r="W66" s="478">
        <f>META!FB57</f>
        <v>0</v>
      </c>
      <c r="X66" s="478">
        <f>META!FC57</f>
        <v>0</v>
      </c>
      <c r="Y66" s="478">
        <f>META!FD57</f>
        <v>0</v>
      </c>
      <c r="Z66" s="478">
        <f>META!FE57</f>
        <v>0</v>
      </c>
      <c r="AA66" s="478">
        <f>META!FF57</f>
        <v>0</v>
      </c>
      <c r="AB66" s="479">
        <f>META!FG57</f>
        <v>0</v>
      </c>
    </row>
    <row r="67" spans="1:212" s="209" customFormat="1" thickBot="1" x14ac:dyDescent="0.5">
      <c r="A67" s="202"/>
      <c r="B67" s="203"/>
      <c r="C67" s="204"/>
      <c r="D67" s="204" t="str">
        <f t="shared" ref="D67:D94" si="6">IF(L67="","",_xlfn.RANK.AVG(L67,$L$66:$L$95))</f>
        <v/>
      </c>
      <c r="E67" s="279"/>
      <c r="F67" s="251" t="s">
        <v>128</v>
      </c>
      <c r="G67" s="252" t="str">
        <f>IF(META!DZ158&lt;&gt;0,META!DZ158,"")</f>
        <v/>
      </c>
      <c r="H67" s="253" t="str">
        <f>IF(SUM(META!DX$149:ET$149)&lt;&gt;0,G67/SUM(META!DX$149:ET$149),"")</f>
        <v/>
      </c>
      <c r="I67" s="208" t="str">
        <f>IF(G67&lt;&gt;"",META!DX158&amp;" / "&amp;G67,"")</f>
        <v/>
      </c>
      <c r="J67" s="252" t="str">
        <f>META!EA158</f>
        <v/>
      </c>
      <c r="K67" s="253" t="str">
        <f>META!EB158</f>
        <v/>
      </c>
      <c r="L67" s="253" t="str">
        <f>IF(AND(META!EF$158&lt;&gt;0,G67&gt;0),META!DX158/META!EF$158,"")</f>
        <v/>
      </c>
      <c r="M67" s="320" t="str">
        <f>META!EC158</f>
        <v/>
      </c>
      <c r="N67" s="277" t="str">
        <f>IF(META!DX104&lt;&gt;0,META!DX76&amp;" / "&amp;META!DX104,"")</f>
        <v/>
      </c>
      <c r="O67" s="277" t="str">
        <f>IF(META!DY104&lt;&gt;0,META!DY76&amp;" / "&amp;META!DY104,"")</f>
        <v/>
      </c>
      <c r="P67" s="277" t="str">
        <f>IF(META!DX104&lt;&gt;0,META!DX76/META!DX104,"")</f>
        <v/>
      </c>
      <c r="Q67" s="277" t="str">
        <f>IF(META!DY104&lt;&gt;0,META!DY76/META!DY104,"")</f>
        <v/>
      </c>
      <c r="R67" s="203" t="str">
        <f t="shared" si="4"/>
        <v/>
      </c>
      <c r="S67" s="203" t="str">
        <f t="shared" si="5"/>
        <v/>
      </c>
      <c r="T67" s="204"/>
      <c r="U67" s="329"/>
      <c r="V67" s="228">
        <f>META!FA58</f>
        <v>0</v>
      </c>
      <c r="W67" s="490" t="str">
        <f>META!FB58</f>
        <v>Raw Performance</v>
      </c>
      <c r="X67" s="491">
        <f>META!FC58</f>
        <v>0</v>
      </c>
      <c r="Y67" s="492">
        <f>META!FD58</f>
        <v>0</v>
      </c>
      <c r="Z67" s="493" t="str">
        <f>META!FE58</f>
        <v>Score</v>
      </c>
      <c r="AA67" s="494">
        <f>META!FF58</f>
        <v>0</v>
      </c>
      <c r="AB67" s="228" t="str">
        <f>META!FG58</f>
        <v>Perc.</v>
      </c>
    </row>
    <row r="68" spans="1:212" thickBot="1" x14ac:dyDescent="0.5">
      <c r="A68" s="194"/>
      <c r="B68" s="147"/>
      <c r="C68" s="166"/>
      <c r="D68" s="166" t="str">
        <f t="shared" si="6"/>
        <v/>
      </c>
      <c r="E68" s="309"/>
      <c r="F68" s="298" t="s">
        <v>129</v>
      </c>
      <c r="G68" s="154" t="str">
        <f>IF(META!DZ159&lt;&gt;0,META!DZ159,"")</f>
        <v/>
      </c>
      <c r="H68" s="155" t="str">
        <f>IF(SUM(META!DX$149:ET$149)&lt;&gt;0,G68/SUM(META!DX$149:ET$149),"")</f>
        <v/>
      </c>
      <c r="I68" s="151" t="str">
        <f>IF(G68&lt;&gt;"",META!DX159&amp;" / "&amp;G68,"")</f>
        <v/>
      </c>
      <c r="J68" s="154" t="str">
        <f>META!EA159</f>
        <v/>
      </c>
      <c r="K68" s="155" t="str">
        <f>META!EB159</f>
        <v/>
      </c>
      <c r="L68" s="155" t="str">
        <f>IF(AND(META!EF$158&lt;&gt;0,G68&gt;0),META!DX159/META!EF$158,"")</f>
        <v/>
      </c>
      <c r="M68" s="321" t="str">
        <f>META!EC159</f>
        <v/>
      </c>
      <c r="N68" s="312" t="str">
        <f>IF(META!DX105&lt;&gt;0,META!DX77&amp;" / "&amp;META!DX105,"")</f>
        <v/>
      </c>
      <c r="O68" s="312" t="str">
        <f>IF(META!DY105&lt;&gt;0,META!DY77&amp;" / "&amp;META!DY105,"")</f>
        <v/>
      </c>
      <c r="P68" s="312" t="str">
        <f>IF(META!DX105&lt;&gt;0,META!DX77/META!DX105,"")</f>
        <v/>
      </c>
      <c r="Q68" s="312" t="str">
        <f>IF(META!DY105&lt;&gt;0,META!DY77/META!DY105,"")</f>
        <v/>
      </c>
      <c r="R68" s="147" t="str">
        <f t="shared" si="4"/>
        <v/>
      </c>
      <c r="S68" s="147" t="str">
        <f t="shared" si="5"/>
        <v/>
      </c>
      <c r="T68" s="166"/>
      <c r="V68" s="75" t="str">
        <f>META!FA59</f>
        <v/>
      </c>
      <c r="W68" s="125" t="str">
        <f>META!FB59</f>
        <v/>
      </c>
      <c r="X68" s="125" t="str">
        <f>META!FC59</f>
        <v/>
      </c>
      <c r="Y68" s="126" t="str">
        <f>META!FD59</f>
        <v/>
      </c>
      <c r="Z68" s="101" t="str">
        <f>META!FE59</f>
        <v/>
      </c>
      <c r="AA68" s="94" t="str">
        <f>META!FF59</f>
        <v/>
      </c>
      <c r="AB68" s="76" t="str">
        <f>META!FG59</f>
        <v/>
      </c>
    </row>
    <row r="69" spans="1:212" s="209" customFormat="1" thickBot="1" x14ac:dyDescent="0.5">
      <c r="A69" s="202"/>
      <c r="B69" s="203"/>
      <c r="C69" s="204"/>
      <c r="D69" s="204" t="str">
        <f t="shared" si="6"/>
        <v/>
      </c>
      <c r="E69" s="279"/>
      <c r="F69" s="251" t="s">
        <v>130</v>
      </c>
      <c r="G69" s="252" t="str">
        <f>IF(META!DZ160&lt;&gt;0,META!DZ160,"")</f>
        <v/>
      </c>
      <c r="H69" s="253" t="str">
        <f>IF(SUM(META!DX$149:ET$149)&lt;&gt;0,G69/SUM(META!DX$149:ET$149),"")</f>
        <v/>
      </c>
      <c r="I69" s="208" t="str">
        <f>IF(G69&lt;&gt;"",META!DX160&amp;" / "&amp;G69,"")</f>
        <v/>
      </c>
      <c r="J69" s="252" t="str">
        <f>META!EA160</f>
        <v/>
      </c>
      <c r="K69" s="253" t="str">
        <f>META!EB160</f>
        <v/>
      </c>
      <c r="L69" s="253" t="str">
        <f>IF(AND(META!EF$158&lt;&gt;0,G69&gt;0),META!DX160/META!EF$158,"")</f>
        <v/>
      </c>
      <c r="M69" s="320" t="str">
        <f>META!EC160</f>
        <v/>
      </c>
      <c r="N69" s="277" t="str">
        <f>IF(META!DX106&lt;&gt;0,META!DX78&amp;" / "&amp;META!DX106,"")</f>
        <v/>
      </c>
      <c r="O69" s="277" t="str">
        <f>IF(META!DY106&lt;&gt;0,META!DY78&amp;" / "&amp;META!DY106,"")</f>
        <v/>
      </c>
      <c r="P69" s="277" t="str">
        <f>IF(META!DX106&lt;&gt;0,META!DX78/META!DX106,"")</f>
        <v/>
      </c>
      <c r="Q69" s="277" t="str">
        <f>IF(META!DY106&lt;&gt;0,META!DY78/META!DY106,"")</f>
        <v/>
      </c>
      <c r="R69" s="203" t="str">
        <f t="shared" si="4"/>
        <v/>
      </c>
      <c r="S69" s="203" t="str">
        <f t="shared" si="5"/>
        <v/>
      </c>
      <c r="T69" s="204"/>
      <c r="U69" s="329"/>
      <c r="V69" s="215" t="str">
        <f>META!FA60</f>
        <v/>
      </c>
      <c r="W69" s="212" t="str">
        <f>META!FB60</f>
        <v/>
      </c>
      <c r="X69" s="212" t="str">
        <f>META!FC60</f>
        <v/>
      </c>
      <c r="Y69" s="218" t="str">
        <f>META!FD60</f>
        <v/>
      </c>
      <c r="Z69" s="214" t="str">
        <f>META!FE60</f>
        <v/>
      </c>
      <c r="AA69" s="215" t="str">
        <f>META!FF60</f>
        <v/>
      </c>
      <c r="AB69" s="216" t="str">
        <f>META!FG60</f>
        <v/>
      </c>
    </row>
    <row r="70" spans="1:212" thickBot="1" x14ac:dyDescent="0.5">
      <c r="A70" s="194"/>
      <c r="B70" s="147"/>
      <c r="C70" s="166">
        <v>3</v>
      </c>
      <c r="D70" s="166" t="str">
        <f t="shared" si="6"/>
        <v/>
      </c>
      <c r="E70" s="309"/>
      <c r="F70" s="296" t="s">
        <v>131</v>
      </c>
      <c r="G70" s="154" t="str">
        <f>IF(META!DZ161&lt;&gt;0,META!DZ161,"")</f>
        <v/>
      </c>
      <c r="H70" s="155" t="str">
        <f>IF(SUM(META!DX$149:ET$149)&lt;&gt;0,G70/SUM(META!DX$149:ET$149),"")</f>
        <v/>
      </c>
      <c r="I70" s="151" t="str">
        <f>IF(G70&lt;&gt;"",META!DX161&amp;" / "&amp;G70,"")</f>
        <v/>
      </c>
      <c r="J70" s="154" t="str">
        <f>META!EA161</f>
        <v/>
      </c>
      <c r="K70" s="155" t="str">
        <f>META!EB161</f>
        <v/>
      </c>
      <c r="L70" s="155" t="str">
        <f>IF(AND(META!EF$158&lt;&gt;0,G70&gt;0),META!DX161/META!EF$158,"")</f>
        <v/>
      </c>
      <c r="M70" s="321" t="str">
        <f>META!EC161</f>
        <v/>
      </c>
      <c r="N70" s="312" t="str">
        <f>IF(META!DX107&lt;&gt;0,META!DX79&amp;" / "&amp;META!DX107,"")</f>
        <v/>
      </c>
      <c r="O70" s="312" t="str">
        <f>IF(META!DY107&lt;&gt;0,META!DY79&amp;" / "&amp;META!DY107,"")</f>
        <v/>
      </c>
      <c r="P70" s="312" t="str">
        <f>IF(META!DX107&lt;&gt;0,META!DX79/META!DX107,"")</f>
        <v/>
      </c>
      <c r="Q70" s="312" t="str">
        <f>IF(META!DY107&lt;&gt;0,META!DY79/META!DY107,"")</f>
        <v/>
      </c>
      <c r="R70" s="147" t="str">
        <f t="shared" si="4"/>
        <v/>
      </c>
      <c r="S70" s="147" t="str">
        <f t="shared" si="5"/>
        <v/>
      </c>
      <c r="T70" s="166"/>
      <c r="V70" s="77" t="str">
        <f>META!FA61</f>
        <v/>
      </c>
      <c r="W70" s="125" t="str">
        <f>META!FB61</f>
        <v/>
      </c>
      <c r="X70" s="125" t="str">
        <f>META!FC61</f>
        <v/>
      </c>
      <c r="Y70" s="127" t="str">
        <f>META!FD61</f>
        <v/>
      </c>
      <c r="Z70" s="101" t="str">
        <f>META!FE61</f>
        <v/>
      </c>
      <c r="AA70" s="94" t="str">
        <f>META!FF61</f>
        <v/>
      </c>
      <c r="AB70" s="76" t="str">
        <f>META!FG61</f>
        <v/>
      </c>
    </row>
    <row r="71" spans="1:212" s="209" customFormat="1" thickBot="1" x14ac:dyDescent="0.5">
      <c r="A71" s="202"/>
      <c r="B71" s="203"/>
      <c r="C71" s="204">
        <v>1</v>
      </c>
      <c r="D71" s="204" t="str">
        <f t="shared" si="6"/>
        <v/>
      </c>
      <c r="E71" s="279"/>
      <c r="F71" s="254" t="s">
        <v>132</v>
      </c>
      <c r="G71" s="252" t="str">
        <f>IF(META!DZ162&lt;&gt;0,META!DZ162,"")</f>
        <v/>
      </c>
      <c r="H71" s="253" t="str">
        <f>IF(SUM(META!DX$149:ET$149)&lt;&gt;0,G71/SUM(META!DX$149:ET$149),"")</f>
        <v/>
      </c>
      <c r="I71" s="208" t="str">
        <f>IF(G71&lt;&gt;"",META!DX162&amp;" / "&amp;G71,"")</f>
        <v/>
      </c>
      <c r="J71" s="252" t="str">
        <f>META!EA162</f>
        <v/>
      </c>
      <c r="K71" s="253" t="str">
        <f>META!EB162</f>
        <v/>
      </c>
      <c r="L71" s="253" t="str">
        <f>IF(AND(META!EF$158&lt;&gt;0,G71&gt;0),META!DX162/META!EF$158,"")</f>
        <v/>
      </c>
      <c r="M71" s="320" t="str">
        <f>META!EC162</f>
        <v/>
      </c>
      <c r="N71" s="277" t="str">
        <f>IF(META!DX108&lt;&gt;0,META!DX80&amp;" / "&amp;META!DX108,"")</f>
        <v/>
      </c>
      <c r="O71" s="277" t="str">
        <f>IF(META!DY108&lt;&gt;0,META!DY80&amp;" / "&amp;META!DY108,"")</f>
        <v/>
      </c>
      <c r="P71" s="277" t="str">
        <f>IF(META!DX108&lt;&gt;0,META!DX80/META!DX108,"")</f>
        <v/>
      </c>
      <c r="Q71" s="277" t="str">
        <f>IF(META!DY108&lt;&gt;0,META!DY80/META!DY108,"")</f>
        <v/>
      </c>
      <c r="R71" s="203" t="str">
        <f t="shared" si="4"/>
        <v/>
      </c>
      <c r="S71" s="203" t="str">
        <f t="shared" si="5"/>
        <v/>
      </c>
      <c r="T71" s="204" t="s">
        <v>398</v>
      </c>
      <c r="U71" s="329"/>
      <c r="V71" s="230" t="str">
        <f>META!FA62</f>
        <v/>
      </c>
      <c r="W71" s="231" t="str">
        <f>META!FB62</f>
        <v/>
      </c>
      <c r="X71" s="231" t="str">
        <f>META!FC62</f>
        <v/>
      </c>
      <c r="Y71" s="232" t="str">
        <f>META!FD62</f>
        <v/>
      </c>
      <c r="Z71" s="233" t="str">
        <f>META!FE62</f>
        <v/>
      </c>
      <c r="AA71" s="230" t="str">
        <f>META!FF62</f>
        <v/>
      </c>
      <c r="AB71" s="234" t="str">
        <f>META!FG62</f>
        <v/>
      </c>
    </row>
    <row r="72" spans="1:212" ht="15" thickTop="1" thickBot="1" x14ac:dyDescent="0.5">
      <c r="A72" s="194"/>
      <c r="B72" s="147"/>
      <c r="C72" s="166">
        <v>1</v>
      </c>
      <c r="D72" s="166" t="str">
        <f t="shared" si="6"/>
        <v/>
      </c>
      <c r="E72" s="309"/>
      <c r="F72" s="296" t="s">
        <v>133</v>
      </c>
      <c r="G72" s="154" t="str">
        <f>IF(META!DZ163&lt;&gt;0,META!DZ163,"")</f>
        <v/>
      </c>
      <c r="H72" s="155" t="str">
        <f>IF(SUM(META!DX$149:ET$149)&lt;&gt;0,G72/SUM(META!DX$149:ET$149),"")</f>
        <v/>
      </c>
      <c r="I72" s="151" t="str">
        <f>IF(G72&lt;&gt;"",META!DX163&amp;" / "&amp;G72,"")</f>
        <v/>
      </c>
      <c r="J72" s="154" t="str">
        <f>META!EA163</f>
        <v/>
      </c>
      <c r="K72" s="155" t="str">
        <f>META!EB163</f>
        <v/>
      </c>
      <c r="L72" s="155" t="str">
        <f>IF(AND(META!EF$158&lt;&gt;0,G72&gt;0),META!DX163/META!EF$158,"")</f>
        <v/>
      </c>
      <c r="M72" s="321" t="str">
        <f>META!EC163</f>
        <v/>
      </c>
      <c r="N72" s="312" t="str">
        <f>IF(META!DX109&lt;&gt;0,META!DX81&amp;" / "&amp;META!DX109,"")</f>
        <v/>
      </c>
      <c r="O72" s="312" t="str">
        <f>IF(META!DY109&lt;&gt;0,META!DY81&amp;" / "&amp;META!DY109,"")</f>
        <v/>
      </c>
      <c r="P72" s="312" t="str">
        <f>IF(META!DX109&lt;&gt;0,META!DX81/META!DX109,"")</f>
        <v/>
      </c>
      <c r="Q72" s="312" t="str">
        <f>IF(META!DY109&lt;&gt;0,META!DY81/META!DY109,"")</f>
        <v/>
      </c>
      <c r="R72" s="147" t="str">
        <f t="shared" si="4"/>
        <v/>
      </c>
      <c r="S72" s="147" t="str">
        <f t="shared" si="5"/>
        <v/>
      </c>
      <c r="T72" s="166"/>
      <c r="V72" s="80" t="str">
        <f>META!FA63</f>
        <v/>
      </c>
      <c r="W72" s="81" t="str">
        <f>META!FB63</f>
        <v/>
      </c>
      <c r="X72" s="81" t="str">
        <f>META!FC63</f>
        <v/>
      </c>
      <c r="Y72" s="82" t="str">
        <f>META!FD63</f>
        <v/>
      </c>
      <c r="Z72" s="83" t="str">
        <f>META!FE63</f>
        <v/>
      </c>
      <c r="AA72" s="84" t="str">
        <f>META!FF63</f>
        <v/>
      </c>
      <c r="AB72" s="85" t="str">
        <f>META!FG63</f>
        <v/>
      </c>
    </row>
    <row r="73" spans="1:212" s="209" customFormat="1" thickBot="1" x14ac:dyDescent="0.5">
      <c r="A73" s="202"/>
      <c r="B73" s="203"/>
      <c r="C73" s="204">
        <v>2</v>
      </c>
      <c r="D73" s="204" t="str">
        <f t="shared" si="6"/>
        <v/>
      </c>
      <c r="E73" s="279"/>
      <c r="F73" s="254" t="s">
        <v>134</v>
      </c>
      <c r="G73" s="252" t="str">
        <f>IF(META!DZ164&lt;&gt;0,META!DZ164,"")</f>
        <v/>
      </c>
      <c r="H73" s="253" t="str">
        <f>IF(SUM(META!DX$149:ET$149)&lt;&gt;0,G73/SUM(META!DX$149:ET$149),"")</f>
        <v/>
      </c>
      <c r="I73" s="208" t="str">
        <f>IF(G73&lt;&gt;"",META!DX164&amp;" / "&amp;G73,"")</f>
        <v/>
      </c>
      <c r="J73" s="252" t="str">
        <f>META!EA164</f>
        <v/>
      </c>
      <c r="K73" s="253" t="str">
        <f>META!EB164</f>
        <v/>
      </c>
      <c r="L73" s="253" t="str">
        <f>IF(AND(META!EF$158&lt;&gt;0,G73&gt;0),META!DX164/META!EF$158,"")</f>
        <v/>
      </c>
      <c r="M73" s="320" t="str">
        <f>META!EC164</f>
        <v/>
      </c>
      <c r="N73" s="277" t="str">
        <f>IF(META!DX110&lt;&gt;0,META!DX82&amp;" / "&amp;META!DX110,"")</f>
        <v/>
      </c>
      <c r="O73" s="277" t="str">
        <f>IF(META!DY110&lt;&gt;0,META!DY82&amp;" / "&amp;META!DY110,"")</f>
        <v/>
      </c>
      <c r="P73" s="277" t="str">
        <f>IF(META!DX110&lt;&gt;0,META!DX82/META!DX110,"")</f>
        <v/>
      </c>
      <c r="Q73" s="277" t="str">
        <f>IF(META!DY110&lt;&gt;0,META!DY82/META!DY110,"")</f>
        <v/>
      </c>
      <c r="R73" s="255" t="str">
        <f t="shared" si="4"/>
        <v/>
      </c>
      <c r="S73" s="255" t="str">
        <f t="shared" si="5"/>
        <v/>
      </c>
      <c r="T73" s="204" t="s">
        <v>399</v>
      </c>
      <c r="U73" s="329"/>
      <c r="W73" s="235"/>
      <c r="X73" s="235"/>
      <c r="Y73" s="235"/>
      <c r="Z73" s="236"/>
      <c r="AA73" s="237"/>
      <c r="AB73" s="238"/>
    </row>
    <row r="74" spans="1:212" thickBot="1" x14ac:dyDescent="0.5">
      <c r="A74" s="194"/>
      <c r="B74" s="147"/>
      <c r="C74" s="166">
        <v>3</v>
      </c>
      <c r="D74" s="166" t="str">
        <f t="shared" si="6"/>
        <v/>
      </c>
      <c r="E74" s="309"/>
      <c r="F74" s="296" t="s">
        <v>140</v>
      </c>
      <c r="G74" s="154" t="str">
        <f>IF(META!DZ165&lt;&gt;0,META!DZ165,"")</f>
        <v/>
      </c>
      <c r="H74" s="155" t="str">
        <f>IF(SUM(META!DX$149:ET$149)&lt;&gt;0,G74/SUM(META!DX$149:ET$149),"")</f>
        <v/>
      </c>
      <c r="I74" s="151" t="str">
        <f>IF(G74&lt;&gt;"",META!DX165&amp;" / "&amp;G74,"")</f>
        <v/>
      </c>
      <c r="J74" s="154" t="str">
        <f>META!EA165</f>
        <v/>
      </c>
      <c r="K74" s="155" t="str">
        <f>META!EB165</f>
        <v/>
      </c>
      <c r="L74" s="155" t="str">
        <f>IF(AND(META!EF$158&lt;&gt;0,G74&gt;0),META!DX165/META!EF$158,"")</f>
        <v/>
      </c>
      <c r="M74" s="321" t="str">
        <f>META!EC165</f>
        <v/>
      </c>
      <c r="N74" s="312" t="str">
        <f>IF(META!DX111&lt;&gt;0,META!DX83&amp;" / "&amp;META!DX111,"")</f>
        <v/>
      </c>
      <c r="O74" s="312" t="str">
        <f>IF(META!DY111&lt;&gt;0,META!DY83&amp;" / "&amp;META!DY111,"")</f>
        <v/>
      </c>
      <c r="P74" s="312" t="str">
        <f>IF(META!DX111&lt;&gt;0,META!DX83/META!DX111,"")</f>
        <v/>
      </c>
      <c r="Q74" s="312" t="str">
        <f>IF(META!DY111&lt;&gt;0,META!DY83/META!DY111,"")</f>
        <v/>
      </c>
      <c r="R74" s="156" t="str">
        <f t="shared" si="4"/>
        <v/>
      </c>
      <c r="S74" s="156" t="str">
        <f t="shared" si="5"/>
        <v/>
      </c>
      <c r="T74" s="166"/>
      <c r="V74" s="16" t="str">
        <f>META!FA65</f>
        <v>TEST #8</v>
      </c>
    </row>
    <row r="75" spans="1:212" s="209" customFormat="1" thickBot="1" x14ac:dyDescent="0.5">
      <c r="A75" s="202"/>
      <c r="B75" s="203"/>
      <c r="C75" s="204"/>
      <c r="D75" s="204" t="str">
        <f t="shared" si="6"/>
        <v/>
      </c>
      <c r="E75" s="279"/>
      <c r="F75" s="251"/>
      <c r="G75" s="252"/>
      <c r="H75" s="252"/>
      <c r="I75" s="253"/>
      <c r="J75" s="252"/>
      <c r="K75" s="253"/>
      <c r="L75" s="253" t="str">
        <f>IF(AND(META!EF$158&lt;&gt;0,G75&gt;0),META!DX166/META!EF$158,"")</f>
        <v/>
      </c>
      <c r="M75" s="320"/>
      <c r="N75" s="277"/>
      <c r="O75" s="277"/>
      <c r="P75" s="277"/>
      <c r="Q75" s="277"/>
      <c r="R75" s="256" t="str">
        <f t="shared" si="4"/>
        <v/>
      </c>
      <c r="S75" s="256" t="str">
        <f t="shared" si="5"/>
        <v/>
      </c>
      <c r="T75" s="204"/>
      <c r="U75" s="329"/>
      <c r="V75" s="487" t="str">
        <f>META!FA66</f>
        <v/>
      </c>
      <c r="W75" s="488">
        <f>META!FB66</f>
        <v>0</v>
      </c>
      <c r="X75" s="488">
        <f>META!FC66</f>
        <v>0</v>
      </c>
      <c r="Y75" s="488">
        <f>META!FD66</f>
        <v>0</v>
      </c>
      <c r="Z75" s="488">
        <f>META!FE66</f>
        <v>0</v>
      </c>
      <c r="AA75" s="488">
        <f>META!FF66</f>
        <v>0</v>
      </c>
      <c r="AB75" s="489">
        <f>META!FG66</f>
        <v>0</v>
      </c>
    </row>
    <row r="76" spans="1:212" thickBot="1" x14ac:dyDescent="0.5">
      <c r="A76" s="194"/>
      <c r="B76" s="147"/>
      <c r="C76" s="166"/>
      <c r="D76" s="166" t="str">
        <f t="shared" si="6"/>
        <v/>
      </c>
      <c r="E76" s="309"/>
      <c r="F76" s="297" t="s">
        <v>125</v>
      </c>
      <c r="G76" s="154" t="str">
        <f>IF(META!DZ167&lt;&gt;0,META!DZ167,"")</f>
        <v/>
      </c>
      <c r="H76" s="155" t="str">
        <f>IF(SUM(META!DX$149:ET$149)&lt;&gt;0,G76/SUM(META!DX$149:ET$149),"")</f>
        <v/>
      </c>
      <c r="I76" s="151" t="str">
        <f>IF(G76&lt;&gt;"",META!DX167&amp;" / "&amp;G76,"")</f>
        <v/>
      </c>
      <c r="J76" s="154" t="str">
        <f>META!EA167</f>
        <v/>
      </c>
      <c r="K76" s="155" t="str">
        <f>META!EB167</f>
        <v/>
      </c>
      <c r="L76" s="155" t="str">
        <f>IF(AND(META!EF$158&lt;&gt;0,G76&gt;0),META!DX167/META!EF$158,"")</f>
        <v/>
      </c>
      <c r="M76" s="321" t="str">
        <f>META!EC167</f>
        <v/>
      </c>
      <c r="N76" s="312" t="str">
        <f>IF(META!DX112&lt;&gt;0,META!DX84&amp;" / "&amp;META!DX112,"")</f>
        <v/>
      </c>
      <c r="O76" s="312" t="str">
        <f>IF(META!DY112&lt;&gt;0,META!DY84&amp;" / "&amp;META!DY112,"")</f>
        <v/>
      </c>
      <c r="P76" s="312" t="str">
        <f>IF(META!DX112&lt;&gt;0,META!DX84/META!DX112,"")</f>
        <v/>
      </c>
      <c r="Q76" s="312" t="str">
        <f>IF(META!DY112&lt;&gt;0,META!DY84/META!DY112,"")</f>
        <v/>
      </c>
      <c r="R76" s="157" t="str">
        <f t="shared" si="4"/>
        <v/>
      </c>
      <c r="S76" s="157" t="str">
        <f t="shared" si="5"/>
        <v/>
      </c>
      <c r="T76" s="166"/>
      <c r="V76" s="30">
        <f>META!FA67</f>
        <v>0</v>
      </c>
      <c r="W76" s="458" t="str">
        <f>META!FB67</f>
        <v>Raw Performance</v>
      </c>
      <c r="X76" s="459">
        <f>META!FC67</f>
        <v>0</v>
      </c>
      <c r="Y76" s="460">
        <f>META!FD67</f>
        <v>0</v>
      </c>
      <c r="Z76" s="480" t="str">
        <f>META!FE67</f>
        <v>Score</v>
      </c>
      <c r="AA76" s="481">
        <f>META!FF67</f>
        <v>0</v>
      </c>
      <c r="AB76" s="30" t="str">
        <f>META!FG67</f>
        <v>Perc.</v>
      </c>
    </row>
    <row r="77" spans="1:212" s="209" customFormat="1" thickBot="1" x14ac:dyDescent="0.5">
      <c r="A77" s="202"/>
      <c r="B77" s="203"/>
      <c r="C77" s="204"/>
      <c r="D77" s="204" t="str">
        <f t="shared" si="6"/>
        <v/>
      </c>
      <c r="E77" s="279"/>
      <c r="F77" s="257"/>
      <c r="G77" s="252"/>
      <c r="H77" s="252"/>
      <c r="I77" s="253"/>
      <c r="J77" s="252"/>
      <c r="K77" s="253"/>
      <c r="L77" s="253" t="str">
        <f>IF(AND(META!EF$158&lt;&gt;0,G77&gt;0),META!DX168/META!EF$158,"")</f>
        <v/>
      </c>
      <c r="M77" s="320"/>
      <c r="N77" s="277"/>
      <c r="O77" s="277"/>
      <c r="P77" s="277"/>
      <c r="Q77" s="277"/>
      <c r="R77" s="258" t="str">
        <f t="shared" si="4"/>
        <v/>
      </c>
      <c r="S77" s="258" t="str">
        <f t="shared" si="5"/>
        <v/>
      </c>
      <c r="T77" s="204"/>
      <c r="U77" s="329"/>
      <c r="V77" s="211" t="str">
        <f>META!FA68</f>
        <v/>
      </c>
      <c r="W77" s="212" t="str">
        <f>META!FB68</f>
        <v/>
      </c>
      <c r="X77" s="212" t="str">
        <f>META!FC68</f>
        <v/>
      </c>
      <c r="Y77" s="213" t="str">
        <f>META!FD68</f>
        <v/>
      </c>
      <c r="Z77" s="214" t="str">
        <f>META!FE68</f>
        <v/>
      </c>
      <c r="AA77" s="215" t="str">
        <f>META!FF68</f>
        <v/>
      </c>
      <c r="AB77" s="216" t="str">
        <f>META!FG68</f>
        <v/>
      </c>
    </row>
    <row r="78" spans="1:212" thickBot="1" x14ac:dyDescent="0.5">
      <c r="A78" s="194"/>
      <c r="B78" s="147"/>
      <c r="C78" s="166"/>
      <c r="D78" s="166" t="str">
        <f t="shared" si="6"/>
        <v/>
      </c>
      <c r="E78" s="309"/>
      <c r="F78" s="297" t="s">
        <v>126</v>
      </c>
      <c r="G78" s="154" t="str">
        <f>IF(META!DZ169&lt;&gt;0,META!DZ169,"")</f>
        <v/>
      </c>
      <c r="H78" s="155" t="str">
        <f>IF(SUM(META!DX$149:ET$149)&lt;&gt;0,G78/SUM(META!DX$149:ET$149),"")</f>
        <v/>
      </c>
      <c r="I78" s="151" t="str">
        <f>IF(G78&lt;&gt;"",META!DX169&amp;" / "&amp;G78,"")</f>
        <v/>
      </c>
      <c r="J78" s="154" t="str">
        <f>META!EA169</f>
        <v/>
      </c>
      <c r="K78" s="155" t="str">
        <f>META!EB169</f>
        <v/>
      </c>
      <c r="L78" s="155"/>
      <c r="M78" s="321" t="str">
        <f>META!EC169</f>
        <v/>
      </c>
      <c r="N78" s="312" t="str">
        <f>IF(META!DX113&lt;&gt;0,META!DX85&amp;" / "&amp;META!DX113,"")</f>
        <v/>
      </c>
      <c r="O78" s="312" t="str">
        <f>IF(META!DY113&lt;&gt;0,META!DY85&amp;" / "&amp;META!DY113,"")</f>
        <v/>
      </c>
      <c r="P78" s="312" t="str">
        <f>IF(META!DX113&lt;&gt;0,META!DX85/META!DX113,"")</f>
        <v/>
      </c>
      <c r="Q78" s="312" t="str">
        <f>IF(META!DY113&lt;&gt;0,META!DY85/META!DY113,"")</f>
        <v/>
      </c>
      <c r="R78" s="147" t="str">
        <f t="shared" si="4"/>
        <v/>
      </c>
      <c r="S78" s="147" t="str">
        <f t="shared" si="5"/>
        <v/>
      </c>
      <c r="T78" s="166"/>
      <c r="V78" s="77" t="str">
        <f>META!FA69</f>
        <v/>
      </c>
      <c r="W78" s="125" t="str">
        <f>META!FB69</f>
        <v/>
      </c>
      <c r="X78" s="125" t="str">
        <f>META!FC69</f>
        <v/>
      </c>
      <c r="Y78" s="127" t="str">
        <f>META!FD69</f>
        <v/>
      </c>
      <c r="Z78" s="101" t="str">
        <f>META!FE69</f>
        <v/>
      </c>
      <c r="AA78" s="94" t="str">
        <f>META!FF69</f>
        <v/>
      </c>
      <c r="AB78" s="76" t="str">
        <f>META!FG69</f>
        <v/>
      </c>
    </row>
    <row r="79" spans="1:212" s="209" customFormat="1" thickBot="1" x14ac:dyDescent="0.5">
      <c r="A79" s="202"/>
      <c r="B79" s="203"/>
      <c r="C79" s="204">
        <v>3</v>
      </c>
      <c r="D79" s="204" t="str">
        <f t="shared" si="6"/>
        <v/>
      </c>
      <c r="E79" s="279"/>
      <c r="F79" s="251" t="s">
        <v>135</v>
      </c>
      <c r="G79" s="252" t="str">
        <f>IF(META!DZ170&lt;&gt;0,META!DZ170,"")</f>
        <v/>
      </c>
      <c r="H79" s="253" t="str">
        <f>IF(SUM(META!DX$149:ET$149)&lt;&gt;0,G79/SUM(META!DX$149:ET$149),"")</f>
        <v/>
      </c>
      <c r="I79" s="208" t="str">
        <f>IF(G79&lt;&gt;"",META!DX170&amp;" / "&amp;G79,"")</f>
        <v/>
      </c>
      <c r="J79" s="252" t="str">
        <f>META!EA170</f>
        <v/>
      </c>
      <c r="K79" s="253" t="str">
        <f>META!EB170</f>
        <v/>
      </c>
      <c r="L79" s="253" t="str">
        <f>IF(AND(META!EF$158&lt;&gt;0,G79&gt;0),META!DX170/META!EF$158,"")</f>
        <v/>
      </c>
      <c r="M79" s="320" t="str">
        <f>META!EC170</f>
        <v/>
      </c>
      <c r="N79" s="277" t="str">
        <f>IF(META!DX114&lt;&gt;0,META!DX86&amp;" / "&amp;META!DX114,"")</f>
        <v/>
      </c>
      <c r="O79" s="277" t="str">
        <f>IF(META!DY114&lt;&gt;0,META!DY86&amp;" / "&amp;META!DY114,"")</f>
        <v/>
      </c>
      <c r="P79" s="277" t="str">
        <f>IF(META!DX114&lt;&gt;0,META!DX86/META!DX114,"")</f>
        <v/>
      </c>
      <c r="Q79" s="277" t="str">
        <f>IF(META!DY114&lt;&gt;0,META!DY86/META!DY114,"")</f>
        <v/>
      </c>
      <c r="R79" s="203" t="str">
        <f t="shared" si="4"/>
        <v/>
      </c>
      <c r="S79" s="203" t="str">
        <f t="shared" si="5"/>
        <v/>
      </c>
      <c r="T79" s="204"/>
      <c r="U79" s="329"/>
      <c r="V79" s="215" t="str">
        <f>META!FA70</f>
        <v/>
      </c>
      <c r="W79" s="212" t="str">
        <f>META!FB70</f>
        <v/>
      </c>
      <c r="X79" s="212" t="str">
        <f>META!FC70</f>
        <v/>
      </c>
      <c r="Y79" s="218" t="str">
        <f>META!FD70</f>
        <v/>
      </c>
      <c r="Z79" s="214" t="str">
        <f>META!FE70</f>
        <v/>
      </c>
      <c r="AA79" s="215" t="str">
        <f>META!FF70</f>
        <v/>
      </c>
      <c r="AB79" s="216" t="str">
        <f>META!FG70</f>
        <v/>
      </c>
    </row>
    <row r="80" spans="1:212" thickBot="1" x14ac:dyDescent="0.5">
      <c r="A80" s="194"/>
      <c r="B80" s="147"/>
      <c r="C80" s="166">
        <v>2</v>
      </c>
      <c r="D80" s="166" t="str">
        <f t="shared" si="6"/>
        <v/>
      </c>
      <c r="E80" s="309"/>
      <c r="F80" s="296" t="s">
        <v>136</v>
      </c>
      <c r="G80" s="154" t="str">
        <f>IF(META!DZ171&lt;&gt;0,META!DZ171,"")</f>
        <v/>
      </c>
      <c r="H80" s="155" t="str">
        <f>IF(SUM(META!DX$149:ET$149)&lt;&gt;0,G80/SUM(META!DX$149:ET$149),"")</f>
        <v/>
      </c>
      <c r="I80" s="151" t="str">
        <f>IF(G80&lt;&gt;"",META!DX171&amp;" / "&amp;G80,"")</f>
        <v/>
      </c>
      <c r="J80" s="154" t="str">
        <f>META!EA171</f>
        <v/>
      </c>
      <c r="K80" s="155" t="str">
        <f>META!EB171</f>
        <v/>
      </c>
      <c r="L80" s="155" t="str">
        <f>IF(AND(META!EF$158&lt;&gt;0,G80&gt;0),META!DX171/META!EF$158,"")</f>
        <v/>
      </c>
      <c r="M80" s="321" t="str">
        <f>META!EC171</f>
        <v/>
      </c>
      <c r="N80" s="312" t="str">
        <f>IF(META!DX115&lt;&gt;0,META!DX87&amp;" / "&amp;META!DX115,"")</f>
        <v/>
      </c>
      <c r="O80" s="312" t="str">
        <f>IF(META!DY115&lt;&gt;0,META!DY87&amp;" / "&amp;META!DY115,"")</f>
        <v/>
      </c>
      <c r="P80" s="312" t="str">
        <f>IF(META!DX115&lt;&gt;0,META!DX87/META!DX115,"")</f>
        <v/>
      </c>
      <c r="Q80" s="312" t="str">
        <f>IF(META!DY115&lt;&gt;0,META!DY87/META!DY115,"")</f>
        <v/>
      </c>
      <c r="R80" s="147" t="str">
        <f t="shared" si="4"/>
        <v/>
      </c>
      <c r="S80" s="147" t="str">
        <f t="shared" si="5"/>
        <v/>
      </c>
      <c r="T80" s="166"/>
      <c r="V80" s="78" t="str">
        <f>META!FA71</f>
        <v/>
      </c>
      <c r="W80" s="128" t="str">
        <f>META!FB71</f>
        <v/>
      </c>
      <c r="X80" s="128" t="str">
        <f>META!FC71</f>
        <v/>
      </c>
      <c r="Y80" s="129" t="str">
        <f>META!FD71</f>
        <v/>
      </c>
      <c r="Z80" s="130" t="str">
        <f>META!FE71</f>
        <v/>
      </c>
      <c r="AA80" s="131" t="str">
        <f>META!FF71</f>
        <v/>
      </c>
      <c r="AB80" s="79" t="str">
        <f>META!FG71</f>
        <v/>
      </c>
    </row>
    <row r="81" spans="1:28" s="209" customFormat="1" ht="29.25" thickTop="1" thickBot="1" x14ac:dyDescent="0.5">
      <c r="A81" s="202"/>
      <c r="B81" s="203"/>
      <c r="C81" s="204">
        <v>2</v>
      </c>
      <c r="D81" s="204" t="str">
        <f t="shared" si="6"/>
        <v/>
      </c>
      <c r="E81" s="279"/>
      <c r="F81" s="254" t="s">
        <v>137</v>
      </c>
      <c r="G81" s="252" t="str">
        <f>IF(META!DZ172&lt;&gt;0,META!DZ172,"")</f>
        <v/>
      </c>
      <c r="H81" s="253" t="str">
        <f>IF(SUM(META!DX$149:ET$149)&lt;&gt;0,G81/SUM(META!DX$149:ET$149),"")</f>
        <v/>
      </c>
      <c r="I81" s="208" t="str">
        <f>IF(G81&lt;&gt;"",META!DX172&amp;" / "&amp;G81,"")</f>
        <v/>
      </c>
      <c r="J81" s="252" t="str">
        <f>META!EA172</f>
        <v/>
      </c>
      <c r="K81" s="253" t="str">
        <f>META!EB172</f>
        <v/>
      </c>
      <c r="L81" s="253" t="str">
        <f>IF(AND(META!EF$158&lt;&gt;0,G81&gt;0),META!DX172/META!EF$158,"")</f>
        <v/>
      </c>
      <c r="M81" s="320" t="str">
        <f>META!EC172</f>
        <v/>
      </c>
      <c r="N81" s="277" t="str">
        <f>IF(META!DX116&lt;&gt;0,META!DX88&amp;" / "&amp;META!DX116,"")</f>
        <v/>
      </c>
      <c r="O81" s="277" t="str">
        <f>IF(META!DY116&lt;&gt;0,META!DY88&amp;" / "&amp;META!DY116,"")</f>
        <v/>
      </c>
      <c r="P81" s="277" t="str">
        <f>IF(META!DX116&lt;&gt;0,META!DX88/META!DX116,"")</f>
        <v/>
      </c>
      <c r="Q81" s="277" t="str">
        <f>IF(META!DY116&lt;&gt;0,META!DY88/META!DY116,"")</f>
        <v/>
      </c>
      <c r="R81" s="203" t="str">
        <f t="shared" si="4"/>
        <v/>
      </c>
      <c r="S81" s="203" t="str">
        <f t="shared" si="5"/>
        <v/>
      </c>
      <c r="T81" s="204" t="s">
        <v>400</v>
      </c>
      <c r="U81" s="329"/>
      <c r="V81" s="220" t="str">
        <f>META!FA72</f>
        <v/>
      </c>
      <c r="W81" s="221" t="str">
        <f>META!FB72</f>
        <v/>
      </c>
      <c r="X81" s="221" t="str">
        <f>META!FC72</f>
        <v/>
      </c>
      <c r="Y81" s="222" t="str">
        <f>META!FD72</f>
        <v/>
      </c>
      <c r="Z81" s="223" t="str">
        <f>META!FE72</f>
        <v/>
      </c>
      <c r="AA81" s="224" t="str">
        <f>META!FF72</f>
        <v/>
      </c>
      <c r="AB81" s="225" t="str">
        <f>META!FG72</f>
        <v/>
      </c>
    </row>
    <row r="82" spans="1:28" thickBot="1" x14ac:dyDescent="0.5">
      <c r="A82" s="194"/>
      <c r="B82" s="147"/>
      <c r="C82" s="166"/>
      <c r="D82" s="166" t="str">
        <f t="shared" si="6"/>
        <v/>
      </c>
      <c r="E82" s="309"/>
      <c r="F82" s="287"/>
      <c r="G82" s="154"/>
      <c r="H82" s="154"/>
      <c r="I82" s="155"/>
      <c r="J82" s="154"/>
      <c r="K82" s="155"/>
      <c r="L82" s="155" t="str">
        <f>IF(AND(META!EF$158&lt;&gt;0,G82&gt;0),META!DX173/META!EF$158,"")</f>
        <v/>
      </c>
      <c r="M82" s="321"/>
      <c r="N82" s="312"/>
      <c r="O82" s="312"/>
      <c r="P82" s="312"/>
      <c r="Q82" s="312"/>
      <c r="R82" s="147" t="str">
        <f t="shared" si="4"/>
        <v/>
      </c>
      <c r="S82" s="147" t="str">
        <f t="shared" si="5"/>
        <v/>
      </c>
      <c r="T82" s="166"/>
      <c r="W82" s="66"/>
      <c r="X82" s="66"/>
      <c r="Y82" s="66"/>
      <c r="Z82" s="68"/>
      <c r="AA82" s="69"/>
      <c r="AB82" s="18"/>
    </row>
    <row r="83" spans="1:28" s="209" customFormat="1" thickBot="1" x14ac:dyDescent="0.5">
      <c r="A83" s="202"/>
      <c r="B83" s="203"/>
      <c r="C83" s="204"/>
      <c r="D83" s="204" t="str">
        <f t="shared" si="6"/>
        <v/>
      </c>
      <c r="E83" s="279"/>
      <c r="F83" s="257" t="s">
        <v>127</v>
      </c>
      <c r="G83" s="252" t="str">
        <f>IF(META!DZ174&lt;&gt;0,META!DZ174,"")</f>
        <v/>
      </c>
      <c r="H83" s="253" t="str">
        <f>IF(SUM(META!DX$149:ET$149)&lt;&gt;0,G83/SUM(META!DX$149:ET$149),"")</f>
        <v/>
      </c>
      <c r="I83" s="208" t="str">
        <f>IF(G83&lt;&gt;"",META!DX174&amp;" / "&amp;G83,"")</f>
        <v/>
      </c>
      <c r="J83" s="252" t="str">
        <f>META!EA174</f>
        <v/>
      </c>
      <c r="K83" s="253" t="str">
        <f>META!EB174</f>
        <v/>
      </c>
      <c r="L83" s="253"/>
      <c r="M83" s="320" t="str">
        <f>META!EC174</f>
        <v/>
      </c>
      <c r="N83" s="277" t="str">
        <f>IF(META!DX117&lt;&gt;0,META!DX89&amp;" / "&amp;META!DX117,"")</f>
        <v/>
      </c>
      <c r="O83" s="277" t="str">
        <f>IF(META!DY117&lt;&gt;0,META!DY89&amp;" / "&amp;META!DY117,"")</f>
        <v/>
      </c>
      <c r="P83" s="277" t="str">
        <f>IF(META!DX117&lt;&gt;0,META!DX89/META!DX117,"")</f>
        <v/>
      </c>
      <c r="Q83" s="277" t="str">
        <f>IF(META!DY117&lt;&gt;0,META!DY89/META!DY117,"")</f>
        <v/>
      </c>
      <c r="R83" s="203" t="str">
        <f t="shared" si="4"/>
        <v/>
      </c>
      <c r="S83" s="203" t="str">
        <f t="shared" si="5"/>
        <v/>
      </c>
      <c r="T83" s="204"/>
      <c r="U83" s="329"/>
      <c r="V83" s="227" t="str">
        <f>META!FA74</f>
        <v>TEST #9</v>
      </c>
    </row>
    <row r="84" spans="1:28" thickBot="1" x14ac:dyDescent="0.5">
      <c r="A84" s="194"/>
      <c r="B84" s="147"/>
      <c r="C84" s="166">
        <v>3</v>
      </c>
      <c r="D84" s="166" t="str">
        <f t="shared" si="6"/>
        <v/>
      </c>
      <c r="E84" s="309"/>
      <c r="F84" s="287" t="s">
        <v>139</v>
      </c>
      <c r="G84" s="154" t="str">
        <f>IF(META!DZ175&lt;&gt;0,META!DZ175,"")</f>
        <v/>
      </c>
      <c r="H84" s="155" t="str">
        <f>IF(SUM(META!DX$149:ET$149)&lt;&gt;0,G84/SUM(META!DX$149:ET$149),"")</f>
        <v/>
      </c>
      <c r="I84" s="151" t="str">
        <f>IF(G84&lt;&gt;"",META!DX175&amp;" / "&amp;G84,"")</f>
        <v/>
      </c>
      <c r="J84" s="154" t="str">
        <f>META!EA175</f>
        <v/>
      </c>
      <c r="K84" s="155" t="str">
        <f>META!EB175</f>
        <v/>
      </c>
      <c r="L84" s="155" t="str">
        <f>IF(AND(META!EF$158&lt;&gt;0,G84&gt;0),META!DX175/META!EF$158,"")</f>
        <v/>
      </c>
      <c r="M84" s="321" t="str">
        <f>META!EC175</f>
        <v/>
      </c>
      <c r="N84" s="312" t="str">
        <f>IF(META!DX119&lt;&gt;0,META!DX91&amp;" / "&amp;META!DX119,"")</f>
        <v/>
      </c>
      <c r="O84" s="312" t="str">
        <f>IF(META!DY119&lt;&gt;0,META!DY91&amp;" / "&amp;META!DY119,"")</f>
        <v/>
      </c>
      <c r="P84" s="312" t="str">
        <f>IF(META!DX119&lt;&gt;0,META!DX91/META!DX119,"")</f>
        <v/>
      </c>
      <c r="Q84" s="312" t="str">
        <f>IF(META!DY119&lt;&gt;0,META!DY91/META!DY119,"")</f>
        <v/>
      </c>
      <c r="R84" s="147" t="str">
        <f t="shared" si="4"/>
        <v/>
      </c>
      <c r="S84" s="147" t="str">
        <f t="shared" si="5"/>
        <v/>
      </c>
      <c r="T84" s="166" t="s">
        <v>401</v>
      </c>
      <c r="V84" s="477" t="str">
        <f>META!FA75</f>
        <v/>
      </c>
      <c r="W84" s="478">
        <f>META!FB75</f>
        <v>0</v>
      </c>
      <c r="X84" s="478">
        <f>META!FC75</f>
        <v>0</v>
      </c>
      <c r="Y84" s="478">
        <f>META!FD75</f>
        <v>0</v>
      </c>
      <c r="Z84" s="478">
        <f>META!FE75</f>
        <v>0</v>
      </c>
      <c r="AA84" s="478">
        <f>META!FF75</f>
        <v>0</v>
      </c>
      <c r="AB84" s="479">
        <f>META!FG75</f>
        <v>0</v>
      </c>
    </row>
    <row r="85" spans="1:28" s="209" customFormat="1" thickBot="1" x14ac:dyDescent="0.5">
      <c r="A85" s="202"/>
      <c r="B85" s="203"/>
      <c r="C85" s="204">
        <v>2</v>
      </c>
      <c r="D85" s="204" t="str">
        <f t="shared" si="6"/>
        <v/>
      </c>
      <c r="E85" s="279"/>
      <c r="F85" s="254" t="s">
        <v>138</v>
      </c>
      <c r="G85" s="252" t="str">
        <f>IF(META!DZ176&lt;&gt;0,META!DZ176,"")</f>
        <v/>
      </c>
      <c r="H85" s="253" t="str">
        <f>IF(SUM(META!DX$149:ET$149)&lt;&gt;0,G85/SUM(META!DX$149:ET$149),"")</f>
        <v/>
      </c>
      <c r="I85" s="208" t="str">
        <f>IF(G85&lt;&gt;"",META!DX176&amp;" / "&amp;G85,"")</f>
        <v/>
      </c>
      <c r="J85" s="252" t="str">
        <f>META!EA176</f>
        <v/>
      </c>
      <c r="K85" s="253" t="str">
        <f>META!EB176</f>
        <v/>
      </c>
      <c r="L85" s="253" t="str">
        <f>IF(AND(META!EF$158&lt;&gt;0,G85&gt;0),META!DX176/META!EF$158,"")</f>
        <v/>
      </c>
      <c r="M85" s="320" t="str">
        <f>META!EC176</f>
        <v/>
      </c>
      <c r="N85" s="277" t="str">
        <f>IF(META!DX118&lt;&gt;0,META!DX90&amp;" / "&amp;META!DX118,"")</f>
        <v/>
      </c>
      <c r="O85" s="277" t="str">
        <f>IF(META!DY118&lt;&gt;0,META!DY90&amp;" / "&amp;META!DY118,"")</f>
        <v/>
      </c>
      <c r="P85" s="277" t="str">
        <f>IF(META!DX118&lt;&gt;0,META!DX90/META!DX118,"")</f>
        <v/>
      </c>
      <c r="Q85" s="277" t="str">
        <f>IF(META!DY118&lt;&gt;0,META!DY90/META!DY118,"")</f>
        <v/>
      </c>
      <c r="R85" s="203" t="str">
        <f t="shared" si="4"/>
        <v/>
      </c>
      <c r="S85" s="203" t="str">
        <f t="shared" si="5"/>
        <v/>
      </c>
      <c r="T85" s="204" t="s">
        <v>402</v>
      </c>
      <c r="U85" s="329"/>
      <c r="V85" s="228">
        <f>META!FA76</f>
        <v>0</v>
      </c>
      <c r="W85" s="490" t="str">
        <f>META!FB76</f>
        <v>Raw Performance</v>
      </c>
      <c r="X85" s="491">
        <f>META!FC76</f>
        <v>0</v>
      </c>
      <c r="Y85" s="492">
        <f>META!FD76</f>
        <v>0</v>
      </c>
      <c r="Z85" s="493" t="str">
        <f>META!FE76</f>
        <v>Score</v>
      </c>
      <c r="AA85" s="494">
        <f>META!FF76</f>
        <v>0</v>
      </c>
      <c r="AB85" s="228" t="str">
        <f>META!FG76</f>
        <v>Perc.</v>
      </c>
    </row>
    <row r="86" spans="1:28" thickBot="1" x14ac:dyDescent="0.5">
      <c r="A86" s="194"/>
      <c r="B86" s="147"/>
      <c r="C86" s="166"/>
      <c r="D86" s="166" t="str">
        <f t="shared" si="6"/>
        <v/>
      </c>
      <c r="E86" s="309"/>
      <c r="F86" s="287"/>
      <c r="G86" s="154"/>
      <c r="H86" s="154"/>
      <c r="I86" s="155"/>
      <c r="J86" s="154"/>
      <c r="K86" s="155"/>
      <c r="L86" s="155" t="str">
        <f>IF(AND(META!EF$158&lt;&gt;0,G86&gt;0),META!DX177/META!EF$158,"")</f>
        <v/>
      </c>
      <c r="M86" s="321"/>
      <c r="N86" s="312"/>
      <c r="O86" s="312"/>
      <c r="P86" s="312"/>
      <c r="Q86" s="312"/>
      <c r="R86" s="147" t="str">
        <f t="shared" si="4"/>
        <v/>
      </c>
      <c r="S86" s="147" t="str">
        <f t="shared" si="5"/>
        <v/>
      </c>
      <c r="T86" s="166"/>
      <c r="V86" s="75" t="str">
        <f>META!FA77</f>
        <v/>
      </c>
      <c r="W86" s="125" t="str">
        <f>META!FB77</f>
        <v/>
      </c>
      <c r="X86" s="125" t="str">
        <f>META!FC77</f>
        <v/>
      </c>
      <c r="Y86" s="126" t="str">
        <f>META!FD77</f>
        <v/>
      </c>
      <c r="Z86" s="101" t="str">
        <f>META!FE77</f>
        <v/>
      </c>
      <c r="AA86" s="94" t="str">
        <f>META!FF77</f>
        <v/>
      </c>
      <c r="AB86" s="76" t="str">
        <f>META!FG77</f>
        <v/>
      </c>
    </row>
    <row r="87" spans="1:28" s="209" customFormat="1" thickBot="1" x14ac:dyDescent="0.5">
      <c r="A87" s="202"/>
      <c r="B87" s="203"/>
      <c r="C87" s="204"/>
      <c r="D87" s="204" t="str">
        <f t="shared" si="6"/>
        <v/>
      </c>
      <c r="E87" s="279"/>
      <c r="F87" s="219" t="s">
        <v>383</v>
      </c>
      <c r="G87" s="252"/>
      <c r="H87" s="252"/>
      <c r="I87" s="253"/>
      <c r="J87" s="252"/>
      <c r="K87" s="253"/>
      <c r="L87" s="253"/>
      <c r="M87" s="320"/>
      <c r="N87" s="277"/>
      <c r="O87" s="277"/>
      <c r="P87" s="277"/>
      <c r="Q87" s="277"/>
      <c r="R87" s="203" t="str">
        <f t="shared" si="4"/>
        <v/>
      </c>
      <c r="S87" s="203" t="str">
        <f t="shared" si="5"/>
        <v/>
      </c>
      <c r="T87" s="204"/>
      <c r="U87" s="329"/>
      <c r="V87" s="215" t="str">
        <f>META!FA78</f>
        <v/>
      </c>
      <c r="W87" s="212" t="str">
        <f>META!FB78</f>
        <v/>
      </c>
      <c r="X87" s="212" t="str">
        <f>META!FC78</f>
        <v/>
      </c>
      <c r="Y87" s="218" t="str">
        <f>META!FD78</f>
        <v/>
      </c>
      <c r="Z87" s="214" t="str">
        <f>META!FE78</f>
        <v/>
      </c>
      <c r="AA87" s="215" t="str">
        <f>META!FF78</f>
        <v/>
      </c>
      <c r="AB87" s="216" t="str">
        <f>META!FG78</f>
        <v/>
      </c>
    </row>
    <row r="88" spans="1:28" thickBot="1" x14ac:dyDescent="0.5">
      <c r="A88" s="194"/>
      <c r="B88" s="147"/>
      <c r="C88" s="166"/>
      <c r="D88" s="166" t="str">
        <f t="shared" si="6"/>
        <v/>
      </c>
      <c r="E88" s="309"/>
      <c r="F88" s="280" t="s">
        <v>389</v>
      </c>
      <c r="G88" s="154" t="str">
        <f>IF(META!DZ179&lt;&gt;0,META!DZ179,"")</f>
        <v/>
      </c>
      <c r="H88" s="155" t="str">
        <f>IF(SUM(META!DX$149:ET$149)&lt;&gt;0,G88/SUM(META!DX$149:ET$149),"")</f>
        <v/>
      </c>
      <c r="I88" s="151" t="str">
        <f>IF(G88&lt;&gt;"",META!DX179&amp;" / "&amp;G88,"")</f>
        <v/>
      </c>
      <c r="J88" s="154" t="str">
        <f>META!EA179</f>
        <v/>
      </c>
      <c r="K88" s="155" t="str">
        <f>META!EB179</f>
        <v/>
      </c>
      <c r="L88" s="155" t="str">
        <f>IF(AND(META!EF$158&lt;&gt;0,G88&gt;0),META!DX179/META!EF$158,"")</f>
        <v/>
      </c>
      <c r="M88" s="321" t="str">
        <f>META!EC179</f>
        <v>-</v>
      </c>
      <c r="N88" s="312"/>
      <c r="O88" s="312"/>
      <c r="P88" s="312"/>
      <c r="Q88" s="312"/>
      <c r="R88" s="147" t="str">
        <f t="shared" si="4"/>
        <v/>
      </c>
      <c r="S88" s="147" t="str">
        <f t="shared" si="5"/>
        <v/>
      </c>
      <c r="T88" s="166"/>
      <c r="V88" s="77" t="str">
        <f>META!FA79</f>
        <v/>
      </c>
      <c r="W88" s="125" t="str">
        <f>META!FB79</f>
        <v/>
      </c>
      <c r="X88" s="125" t="str">
        <f>META!FC79</f>
        <v/>
      </c>
      <c r="Y88" s="127" t="str">
        <f>META!FD79</f>
        <v/>
      </c>
      <c r="Z88" s="101" t="str">
        <f>META!FE79</f>
        <v/>
      </c>
      <c r="AA88" s="94" t="str">
        <f>META!FF79</f>
        <v/>
      </c>
      <c r="AB88" s="76" t="str">
        <f>META!FG79</f>
        <v/>
      </c>
    </row>
    <row r="89" spans="1:28" s="209" customFormat="1" thickBot="1" x14ac:dyDescent="0.5">
      <c r="A89" s="202"/>
      <c r="B89" s="203"/>
      <c r="C89" s="204"/>
      <c r="D89" s="204" t="str">
        <f t="shared" si="6"/>
        <v/>
      </c>
      <c r="E89" s="279"/>
      <c r="F89" s="205" t="s">
        <v>390</v>
      </c>
      <c r="G89" s="252" t="str">
        <f>IF(META!DZ180&lt;&gt;0,META!DZ180,"")</f>
        <v/>
      </c>
      <c r="H89" s="253" t="str">
        <f>IF(SUM(META!DX$149:ET$149)&lt;&gt;0,G89/SUM(META!DX$149:ET$149),"")</f>
        <v/>
      </c>
      <c r="I89" s="208" t="str">
        <f>IF(G89&lt;&gt;"",META!DX180&amp;" / "&amp;G89,"")</f>
        <v/>
      </c>
      <c r="J89" s="252" t="str">
        <f>META!EA180</f>
        <v/>
      </c>
      <c r="K89" s="253" t="str">
        <f>META!EB180</f>
        <v/>
      </c>
      <c r="L89" s="253" t="str">
        <f>IF(AND(META!EF$158&lt;&gt;0,G89&gt;0),META!DX180/META!EF$158,"")</f>
        <v/>
      </c>
      <c r="M89" s="320" t="str">
        <f>META!EC180</f>
        <v>-</v>
      </c>
      <c r="N89" s="277"/>
      <c r="O89" s="277"/>
      <c r="P89" s="277"/>
      <c r="Q89" s="277"/>
      <c r="R89" s="203" t="str">
        <f t="shared" si="4"/>
        <v/>
      </c>
      <c r="S89" s="203" t="str">
        <f t="shared" si="5"/>
        <v/>
      </c>
      <c r="T89" s="204"/>
      <c r="U89" s="329"/>
      <c r="V89" s="230" t="str">
        <f>META!FA80</f>
        <v/>
      </c>
      <c r="W89" s="231" t="str">
        <f>META!FB80</f>
        <v/>
      </c>
      <c r="X89" s="231" t="str">
        <f>META!FC80</f>
        <v/>
      </c>
      <c r="Y89" s="232" t="str">
        <f>META!FD80</f>
        <v/>
      </c>
      <c r="Z89" s="233" t="str">
        <f>META!FE80</f>
        <v/>
      </c>
      <c r="AA89" s="230" t="str">
        <f>META!FF80</f>
        <v/>
      </c>
      <c r="AB89" s="234" t="str">
        <f>META!FG80</f>
        <v/>
      </c>
    </row>
    <row r="90" spans="1:28" ht="15" thickTop="1" thickBot="1" x14ac:dyDescent="0.5">
      <c r="A90" s="194"/>
      <c r="B90" s="147"/>
      <c r="C90" s="166"/>
      <c r="D90" s="166" t="str">
        <f t="shared" si="6"/>
        <v/>
      </c>
      <c r="E90" s="309"/>
      <c r="F90" s="280" t="s">
        <v>391</v>
      </c>
      <c r="G90" s="154" t="str">
        <f>IF(META!DZ181&lt;&gt;0,META!DZ181,"")</f>
        <v/>
      </c>
      <c r="H90" s="155" t="str">
        <f>IF(SUM(META!DX$149:ET$149)&lt;&gt;0,G90/SUM(META!DX$149:ET$149),"")</f>
        <v/>
      </c>
      <c r="I90" s="151" t="str">
        <f>IF(G90&lt;&gt;"",META!DX181&amp;" / "&amp;G90,"")</f>
        <v/>
      </c>
      <c r="J90" s="154" t="str">
        <f>META!EA181</f>
        <v/>
      </c>
      <c r="K90" s="155" t="str">
        <f>META!EB181</f>
        <v/>
      </c>
      <c r="L90" s="155" t="str">
        <f>IF(AND(META!EF$158&lt;&gt;0,G90&gt;0),META!DX181/META!EF$158,"")</f>
        <v/>
      </c>
      <c r="M90" s="321" t="str">
        <f>META!EC181</f>
        <v>-</v>
      </c>
      <c r="N90" s="312"/>
      <c r="O90" s="312"/>
      <c r="P90" s="312"/>
      <c r="Q90" s="312"/>
      <c r="R90" s="147" t="str">
        <f t="shared" si="4"/>
        <v/>
      </c>
      <c r="S90" s="147" t="str">
        <f t="shared" si="5"/>
        <v/>
      </c>
      <c r="T90" s="166"/>
      <c r="V90" s="80" t="str">
        <f>META!FA81</f>
        <v/>
      </c>
      <c r="W90" s="81" t="str">
        <f>META!FB81</f>
        <v/>
      </c>
      <c r="X90" s="81" t="str">
        <f>META!FC81</f>
        <v/>
      </c>
      <c r="Y90" s="82" t="str">
        <f>META!FD81</f>
        <v/>
      </c>
      <c r="Z90" s="83" t="str">
        <f>META!FE81</f>
        <v/>
      </c>
      <c r="AA90" s="84" t="str">
        <f>META!FF81</f>
        <v/>
      </c>
      <c r="AB90" s="85" t="str">
        <f>META!FG81</f>
        <v/>
      </c>
    </row>
    <row r="91" spans="1:28" s="209" customFormat="1" thickBot="1" x14ac:dyDescent="0.5">
      <c r="A91" s="202"/>
      <c r="B91" s="203"/>
      <c r="C91" s="204"/>
      <c r="D91" s="204" t="str">
        <f t="shared" si="6"/>
        <v/>
      </c>
      <c r="E91" s="279"/>
      <c r="F91" s="205" t="s">
        <v>392</v>
      </c>
      <c r="G91" s="252" t="str">
        <f>IF(META!DZ182&lt;&gt;0,META!DZ182,"")</f>
        <v/>
      </c>
      <c r="H91" s="253" t="str">
        <f>IF(SUM(META!DX$149:ET$149)&lt;&gt;0,G91/SUM(META!DX$149:ET$149),"")</f>
        <v/>
      </c>
      <c r="I91" s="208" t="str">
        <f>IF(G91&lt;&gt;"",META!DX182&amp;" / "&amp;G91,"")</f>
        <v/>
      </c>
      <c r="J91" s="252" t="str">
        <f>META!EA182</f>
        <v/>
      </c>
      <c r="K91" s="253" t="str">
        <f>META!EB182</f>
        <v/>
      </c>
      <c r="L91" s="253" t="str">
        <f>IF(AND(META!EF$158&lt;&gt;0,G91&gt;0),META!DX182/META!EF$158,"")</f>
        <v/>
      </c>
      <c r="M91" s="320" t="str">
        <f>META!EC182</f>
        <v>-</v>
      </c>
      <c r="N91" s="277"/>
      <c r="O91" s="277"/>
      <c r="P91" s="277"/>
      <c r="Q91" s="277"/>
      <c r="R91" s="203" t="str">
        <f t="shared" si="4"/>
        <v/>
      </c>
      <c r="S91" s="203" t="str">
        <f t="shared" si="5"/>
        <v/>
      </c>
      <c r="T91" s="204"/>
      <c r="U91" s="329"/>
      <c r="W91" s="235"/>
      <c r="X91" s="235"/>
      <c r="Y91" s="235"/>
      <c r="Z91" s="236"/>
      <c r="AA91" s="237"/>
      <c r="AB91" s="238"/>
    </row>
    <row r="92" spans="1:28" thickBot="1" x14ac:dyDescent="0.5">
      <c r="A92" s="194"/>
      <c r="B92" s="147"/>
      <c r="C92" s="166"/>
      <c r="D92" s="166" t="str">
        <f t="shared" si="6"/>
        <v/>
      </c>
      <c r="E92" s="309"/>
      <c r="F92" s="280" t="s">
        <v>393</v>
      </c>
      <c r="G92" s="154" t="str">
        <f>IF(META!DZ183&lt;&gt;0,META!DZ183,"")</f>
        <v/>
      </c>
      <c r="H92" s="155" t="str">
        <f>IF(SUM(META!DX$149:ET$149)&lt;&gt;0,G92/SUM(META!DX$149:ET$149),"")</f>
        <v/>
      </c>
      <c r="I92" s="151" t="str">
        <f>IF(G92&lt;&gt;"",META!DX183&amp;" / "&amp;G92,"")</f>
        <v/>
      </c>
      <c r="J92" s="154" t="str">
        <f>META!EA183</f>
        <v/>
      </c>
      <c r="K92" s="155" t="str">
        <f>META!EB183</f>
        <v/>
      </c>
      <c r="L92" s="155" t="str">
        <f>IF(AND(META!EF$158&lt;&gt;0,G92&gt;0),META!DX183/META!EF$158,"")</f>
        <v/>
      </c>
      <c r="M92" s="321" t="str">
        <f>META!EC183</f>
        <v>-</v>
      </c>
      <c r="N92" s="312"/>
      <c r="O92" s="312"/>
      <c r="P92" s="312"/>
      <c r="Q92" s="312"/>
      <c r="R92" s="147" t="str">
        <f t="shared" si="4"/>
        <v/>
      </c>
      <c r="S92" s="147" t="str">
        <f t="shared" si="5"/>
        <v/>
      </c>
      <c r="T92" s="166"/>
      <c r="V92" s="16" t="str">
        <f>META!FA83</f>
        <v>TEST #10</v>
      </c>
    </row>
    <row r="93" spans="1:28" s="209" customFormat="1" thickBot="1" x14ac:dyDescent="0.5">
      <c r="A93" s="202"/>
      <c r="B93" s="203"/>
      <c r="C93" s="204"/>
      <c r="D93" s="204" t="str">
        <f t="shared" si="6"/>
        <v/>
      </c>
      <c r="E93" s="279"/>
      <c r="F93" s="205" t="s">
        <v>403</v>
      </c>
      <c r="G93" s="252" t="str">
        <f>IF(META!DZ184&lt;&gt;0,META!DZ184,"")</f>
        <v/>
      </c>
      <c r="H93" s="253" t="str">
        <f>IF(SUM(META!DX$149:ET$149)&lt;&gt;0,G93/SUM(META!DX$149:ET$149),"")</f>
        <v/>
      </c>
      <c r="I93" s="208" t="str">
        <f>IF(G93&lt;&gt;"",META!DX184&amp;" / "&amp;G93,"")</f>
        <v/>
      </c>
      <c r="J93" s="252" t="str">
        <f>META!EA184</f>
        <v/>
      </c>
      <c r="K93" s="253" t="str">
        <f>META!EB184</f>
        <v/>
      </c>
      <c r="L93" s="253" t="str">
        <f>IF(AND(META!EF$158&lt;&gt;0,G93&gt;0),META!DX184/META!EF$158,"")</f>
        <v/>
      </c>
      <c r="M93" s="320" t="str">
        <f>META!EC184</f>
        <v>-</v>
      </c>
      <c r="N93" s="277"/>
      <c r="O93" s="277"/>
      <c r="P93" s="277"/>
      <c r="Q93" s="277"/>
      <c r="R93" s="203" t="str">
        <f t="shared" si="4"/>
        <v/>
      </c>
      <c r="S93" s="203" t="str">
        <f t="shared" si="5"/>
        <v/>
      </c>
      <c r="T93" s="204"/>
      <c r="U93" s="329"/>
      <c r="V93" s="487" t="str">
        <f>META!FA84</f>
        <v/>
      </c>
      <c r="W93" s="488">
        <f>META!FB84</f>
        <v>0</v>
      </c>
      <c r="X93" s="488">
        <f>META!FC84</f>
        <v>0</v>
      </c>
      <c r="Y93" s="488">
        <f>META!FD84</f>
        <v>0</v>
      </c>
      <c r="Z93" s="488">
        <f>META!FE84</f>
        <v>0</v>
      </c>
      <c r="AA93" s="488">
        <f>META!FF84</f>
        <v>0</v>
      </c>
      <c r="AB93" s="489">
        <f>META!FG84</f>
        <v>0</v>
      </c>
    </row>
    <row r="94" spans="1:28" thickBot="1" x14ac:dyDescent="0.5">
      <c r="A94" s="194"/>
      <c r="B94" s="147"/>
      <c r="C94" s="166"/>
      <c r="D94" s="166" t="str">
        <f t="shared" si="6"/>
        <v/>
      </c>
      <c r="E94" s="309"/>
      <c r="F94" s="280" t="s">
        <v>404</v>
      </c>
      <c r="G94" s="154" t="str">
        <f>IF(META!DZ185&lt;&gt;0,META!DZ185,"")</f>
        <v/>
      </c>
      <c r="H94" s="155" t="str">
        <f>IF(SUM(META!DX$149:ET$149)&lt;&gt;0,G94/SUM(META!DX$149:ET$149),"")</f>
        <v/>
      </c>
      <c r="I94" s="151" t="str">
        <f>IF(G94&lt;&gt;"",META!DX185&amp;" / "&amp;G94,"")</f>
        <v/>
      </c>
      <c r="J94" s="154" t="str">
        <f>META!EA185</f>
        <v/>
      </c>
      <c r="K94" s="155" t="str">
        <f>META!EB185</f>
        <v/>
      </c>
      <c r="L94" s="155" t="str">
        <f>IF(AND(META!EF$158&lt;&gt;0,G94&gt;0),META!DX185/META!EF$158,"")</f>
        <v/>
      </c>
      <c r="M94" s="321" t="str">
        <f>META!EC185</f>
        <v>-</v>
      </c>
      <c r="N94" s="312"/>
      <c r="O94" s="312"/>
      <c r="P94" s="312"/>
      <c r="Q94" s="312"/>
      <c r="R94" s="147" t="str">
        <f t="shared" si="4"/>
        <v/>
      </c>
      <c r="S94" s="147" t="str">
        <f t="shared" si="5"/>
        <v/>
      </c>
      <c r="T94" s="166"/>
      <c r="V94" s="30">
        <f>META!FA85</f>
        <v>0</v>
      </c>
      <c r="W94" s="458" t="str">
        <f>META!FB85</f>
        <v>Raw Performance</v>
      </c>
      <c r="X94" s="459">
        <f>META!FC85</f>
        <v>0</v>
      </c>
      <c r="Y94" s="460">
        <f>META!FD85</f>
        <v>0</v>
      </c>
      <c r="Z94" s="480" t="str">
        <f>META!FE85</f>
        <v>Score</v>
      </c>
      <c r="AA94" s="481">
        <f>META!FF85</f>
        <v>0</v>
      </c>
      <c r="AB94" s="30" t="str">
        <f>META!FG85</f>
        <v>Perc.</v>
      </c>
    </row>
    <row r="95" spans="1:28" s="209" customFormat="1" thickBot="1" x14ac:dyDescent="0.5">
      <c r="A95" s="202"/>
      <c r="B95" s="203"/>
      <c r="C95" s="204"/>
      <c r="D95" s="204"/>
      <c r="E95" s="279"/>
      <c r="F95" s="205"/>
      <c r="G95" s="252"/>
      <c r="H95" s="252"/>
      <c r="I95" s="253"/>
      <c r="J95" s="252"/>
      <c r="K95" s="253"/>
      <c r="L95" s="253"/>
      <c r="M95" s="320"/>
      <c r="N95" s="277"/>
      <c r="O95" s="277"/>
      <c r="P95" s="277"/>
      <c r="Q95" s="277"/>
      <c r="R95" s="203" t="str">
        <f t="shared" si="4"/>
        <v/>
      </c>
      <c r="S95" s="203" t="str">
        <f t="shared" si="5"/>
        <v/>
      </c>
      <c r="T95" s="204"/>
      <c r="U95" s="329"/>
      <c r="V95" s="211" t="str">
        <f>META!FA86</f>
        <v/>
      </c>
      <c r="W95" s="212" t="str">
        <f>META!FB86</f>
        <v/>
      </c>
      <c r="X95" s="212" t="str">
        <f>META!FC86</f>
        <v/>
      </c>
      <c r="Y95" s="213" t="str">
        <f>META!FD86</f>
        <v/>
      </c>
      <c r="Z95" s="214" t="str">
        <f>META!FE86</f>
        <v/>
      </c>
      <c r="AA95" s="215" t="str">
        <f>META!FF86</f>
        <v/>
      </c>
      <c r="AB95" s="216" t="str">
        <f>META!FG86</f>
        <v/>
      </c>
    </row>
    <row r="96" spans="1:28" thickBot="1" x14ac:dyDescent="0.5">
      <c r="A96" s="194"/>
      <c r="B96" s="147"/>
      <c r="C96" s="166"/>
      <c r="D96" s="166"/>
      <c r="E96" s="309"/>
      <c r="F96" s="286" t="s">
        <v>394</v>
      </c>
      <c r="G96" s="154"/>
      <c r="H96" s="154"/>
      <c r="I96" s="155"/>
      <c r="J96" s="154"/>
      <c r="K96" s="155"/>
      <c r="L96" s="155"/>
      <c r="M96" s="321"/>
      <c r="N96" s="312"/>
      <c r="O96" s="312"/>
      <c r="P96" s="312"/>
      <c r="Q96" s="312"/>
      <c r="R96" s="147" t="str">
        <f t="shared" si="4"/>
        <v/>
      </c>
      <c r="S96" s="147" t="str">
        <f t="shared" si="5"/>
        <v/>
      </c>
      <c r="T96" s="166"/>
      <c r="V96" s="77" t="str">
        <f>META!FA87</f>
        <v/>
      </c>
      <c r="W96" s="125" t="str">
        <f>META!FB87</f>
        <v/>
      </c>
      <c r="X96" s="125" t="str">
        <f>META!FC87</f>
        <v/>
      </c>
      <c r="Y96" s="127" t="str">
        <f>META!FD87</f>
        <v/>
      </c>
      <c r="Z96" s="101" t="str">
        <f>META!FE87</f>
        <v/>
      </c>
      <c r="AA96" s="94" t="str">
        <f>META!FF87</f>
        <v/>
      </c>
      <c r="AB96" s="76" t="str">
        <f>META!FG87</f>
        <v/>
      </c>
    </row>
    <row r="97" spans="1:212" s="209" customFormat="1" thickBot="1" x14ac:dyDescent="0.5">
      <c r="A97" s="202"/>
      <c r="B97" s="203"/>
      <c r="C97" s="204"/>
      <c r="D97" s="259"/>
      <c r="E97" s="277"/>
      <c r="F97" s="246" t="s">
        <v>353</v>
      </c>
      <c r="G97" s="252"/>
      <c r="H97" s="252"/>
      <c r="I97" s="253"/>
      <c r="J97" s="252"/>
      <c r="K97" s="253"/>
      <c r="L97" s="253"/>
      <c r="M97" s="320"/>
      <c r="N97" s="277"/>
      <c r="O97" s="277"/>
      <c r="P97" s="277"/>
      <c r="Q97" s="277"/>
      <c r="R97" s="203" t="str">
        <f t="shared" si="4"/>
        <v/>
      </c>
      <c r="S97" s="203" t="str">
        <f t="shared" si="5"/>
        <v/>
      </c>
      <c r="T97" s="204"/>
      <c r="U97" s="329"/>
      <c r="V97" s="215" t="str">
        <f>META!FA88</f>
        <v/>
      </c>
      <c r="W97" s="212" t="str">
        <f>META!FB88</f>
        <v/>
      </c>
      <c r="X97" s="212" t="str">
        <f>META!FC88</f>
        <v/>
      </c>
      <c r="Y97" s="218" t="str">
        <f>META!FD88</f>
        <v/>
      </c>
      <c r="Z97" s="214" t="str">
        <f>META!FE88</f>
        <v/>
      </c>
      <c r="AA97" s="215" t="str">
        <f>META!FF88</f>
        <v/>
      </c>
      <c r="AB97" s="216" t="str">
        <f>META!FG88</f>
        <v/>
      </c>
    </row>
    <row r="98" spans="1:212" thickBot="1" x14ac:dyDescent="0.5">
      <c r="A98" s="194"/>
      <c r="B98" s="147"/>
      <c r="C98" s="166"/>
      <c r="D98" s="161"/>
      <c r="E98" s="310"/>
      <c r="F98" s="280" t="s">
        <v>395</v>
      </c>
      <c r="G98" s="154" t="str">
        <f>IF(META!DZ190&lt;&gt;0,META!DZ190,"")</f>
        <v/>
      </c>
      <c r="H98" s="155" t="str">
        <f>IF(SUM(META!DX$149:ET$149)&lt;&gt;0,G98/SUM(META!DX$149:ET$149),"")</f>
        <v/>
      </c>
      <c r="I98" s="151" t="str">
        <f>IF(G98&lt;&gt;"",META!DX190&amp;" / "&amp;G98,"")</f>
        <v/>
      </c>
      <c r="J98" s="154" t="str">
        <f>META!EA190</f>
        <v/>
      </c>
      <c r="K98" s="155" t="str">
        <f>META!EB190</f>
        <v/>
      </c>
      <c r="L98" s="150" t="str">
        <f>IF(META!EF$158&lt;&gt;0,META!DX190/META!EF$158,"")</f>
        <v/>
      </c>
      <c r="M98" s="321" t="str">
        <f>META!EC190</f>
        <v>-</v>
      </c>
      <c r="N98" s="312" t="str">
        <f>IF(META!DX120&lt;&gt;0,META!DX92&amp;" / "&amp;META!DX120,"")</f>
        <v/>
      </c>
      <c r="O98" s="312" t="str">
        <f>IF(META!DY120&lt;&gt;0,META!DY92&amp;" / "&amp;META!DY120,"")</f>
        <v/>
      </c>
      <c r="P98" s="312" t="str">
        <f>IF(META!DX120&lt;&gt;0,META!DX92/META!DX120,"")</f>
        <v/>
      </c>
      <c r="Q98" s="312" t="str">
        <f>IF(META!DY120&lt;&gt;0,META!DY92/META!DY120,"")</f>
        <v/>
      </c>
      <c r="R98" s="147" t="str">
        <f t="shared" si="4"/>
        <v/>
      </c>
      <c r="S98" s="147" t="str">
        <f t="shared" si="5"/>
        <v/>
      </c>
      <c r="T98" s="166"/>
      <c r="V98" s="78" t="str">
        <f>META!FA89</f>
        <v/>
      </c>
      <c r="W98" s="128" t="str">
        <f>META!FB89</f>
        <v/>
      </c>
      <c r="X98" s="128" t="str">
        <f>META!FC89</f>
        <v/>
      </c>
      <c r="Y98" s="129" t="str">
        <f>META!FD89</f>
        <v/>
      </c>
      <c r="Z98" s="130" t="str">
        <f>META!FE89</f>
        <v/>
      </c>
      <c r="AA98" s="131" t="str">
        <f>META!FF89</f>
        <v/>
      </c>
      <c r="AB98" s="79" t="str">
        <f>META!FG89</f>
        <v/>
      </c>
    </row>
    <row r="99" spans="1:212" s="209" customFormat="1" ht="15" thickTop="1" thickBot="1" x14ac:dyDescent="0.5">
      <c r="A99" s="202"/>
      <c r="B99" s="203"/>
      <c r="C99" s="204"/>
      <c r="D99" s="259"/>
      <c r="E99" s="277"/>
      <c r="F99" s="205" t="s">
        <v>599</v>
      </c>
      <c r="G99" s="252" t="str">
        <f>IF(META!DZ191&lt;&gt;0,META!DZ191,"")</f>
        <v/>
      </c>
      <c r="H99" s="253" t="str">
        <f>IF(SUM(META!DX$149:ET$149)&lt;&gt;0,G99/SUM(META!DX$149:ET$149),"")</f>
        <v/>
      </c>
      <c r="I99" s="208" t="str">
        <f>IF(G99&lt;&gt;"",META!DX191&amp;" / "&amp;G99,"")</f>
        <v/>
      </c>
      <c r="J99" s="252" t="str">
        <f>META!EA191</f>
        <v/>
      </c>
      <c r="K99" s="253" t="str">
        <f>META!EB191</f>
        <v/>
      </c>
      <c r="L99" s="207" t="str">
        <f>IF(META!EF$158&lt;&gt;0,META!DX191/META!EF$158,"")</f>
        <v/>
      </c>
      <c r="M99" s="320" t="str">
        <f>META!EC191</f>
        <v>-</v>
      </c>
      <c r="N99" s="277" t="str">
        <f>IF(META!DX121&lt;&gt;0,META!DX93&amp;" / "&amp;META!DX121,"")</f>
        <v/>
      </c>
      <c r="O99" s="277" t="str">
        <f>IF(META!DY121&lt;&gt;0,META!DY93&amp;" / "&amp;META!DY121,"")</f>
        <v/>
      </c>
      <c r="P99" s="277" t="str">
        <f>IF(META!DX121&lt;&gt;0,META!DX93/META!DX121,"")</f>
        <v/>
      </c>
      <c r="Q99" s="277" t="str">
        <f>IF(META!DY121&lt;&gt;0,META!DY93/META!DY121,"")</f>
        <v/>
      </c>
      <c r="R99" s="203" t="str">
        <f t="shared" si="4"/>
        <v/>
      </c>
      <c r="S99" s="203" t="str">
        <f t="shared" si="5"/>
        <v/>
      </c>
      <c r="T99" s="204"/>
      <c r="U99" s="329"/>
      <c r="V99" s="220" t="str">
        <f>META!FA90</f>
        <v/>
      </c>
      <c r="W99" s="221" t="str">
        <f>META!FB90</f>
        <v/>
      </c>
      <c r="X99" s="221" t="str">
        <f>META!FC90</f>
        <v/>
      </c>
      <c r="Y99" s="222" t="str">
        <f>META!FD90</f>
        <v/>
      </c>
      <c r="Z99" s="223" t="str">
        <f>META!FE90</f>
        <v/>
      </c>
      <c r="AA99" s="224" t="str">
        <f>META!FF90</f>
        <v/>
      </c>
      <c r="AB99" s="225" t="str">
        <f>META!FG90</f>
        <v/>
      </c>
    </row>
    <row r="100" spans="1:212" thickBot="1" x14ac:dyDescent="0.5">
      <c r="A100" s="194"/>
      <c r="B100" s="147"/>
      <c r="C100" s="166"/>
      <c r="D100" s="161"/>
      <c r="E100" s="310"/>
      <c r="F100" s="280" t="s">
        <v>342</v>
      </c>
      <c r="G100" s="154" t="str">
        <f>IF(META!DZ192&lt;&gt;0,META!DZ192,"")</f>
        <v/>
      </c>
      <c r="H100" s="155" t="str">
        <f>IF(SUM(META!DX$149:ET$149)&lt;&gt;0,G100/SUM(META!DX$149:ET$149),"")</f>
        <v/>
      </c>
      <c r="I100" s="151" t="str">
        <f>IF(G100&lt;&gt;"",META!DX192&amp;" / "&amp;G100,"")</f>
        <v/>
      </c>
      <c r="J100" s="154" t="str">
        <f>META!EA189</f>
        <v/>
      </c>
      <c r="K100" s="155" t="str">
        <f>META!EB189</f>
        <v/>
      </c>
      <c r="L100" s="150" t="str">
        <f>IF(META!EF$158&lt;&gt;0,META!DX189/META!EF$158,"")</f>
        <v/>
      </c>
      <c r="M100" s="321" t="str">
        <f>META!EC189</f>
        <v>-</v>
      </c>
      <c r="N100" s="312" t="str">
        <f>IF(META!DX122&lt;&gt;0,META!DX94&amp;" / "&amp;META!DX122,"")</f>
        <v/>
      </c>
      <c r="O100" s="312" t="str">
        <f>IF(META!DY122&lt;&gt;0,META!DY94&amp;" / "&amp;META!DY122,"")</f>
        <v/>
      </c>
      <c r="P100" s="312" t="str">
        <f>IF(META!DX122&lt;&gt;0,META!DX94/META!DX122,"")</f>
        <v/>
      </c>
      <c r="Q100" s="312" t="str">
        <f>IF(META!DY122&lt;&gt;0,META!DY94/META!DY122,"")</f>
        <v/>
      </c>
      <c r="R100" s="147" t="str">
        <f t="shared" si="4"/>
        <v/>
      </c>
      <c r="S100" s="147" t="str">
        <f t="shared" si="5"/>
        <v/>
      </c>
      <c r="T100" s="166"/>
      <c r="W100" s="66"/>
      <c r="X100" s="66"/>
      <c r="Y100" s="66"/>
      <c r="Z100" s="68"/>
      <c r="AA100" s="69"/>
      <c r="AB100" s="18"/>
    </row>
    <row r="101" spans="1:212" s="209" customFormat="1" thickBot="1" x14ac:dyDescent="0.5">
      <c r="A101" s="260"/>
      <c r="B101" s="210"/>
      <c r="C101" s="261"/>
      <c r="D101" s="262"/>
      <c r="E101" s="311"/>
      <c r="F101" s="263"/>
      <c r="G101" s="264"/>
      <c r="H101" s="264"/>
      <c r="I101" s="265"/>
      <c r="J101" s="264"/>
      <c r="K101" s="265"/>
      <c r="L101" s="265"/>
      <c r="M101" s="322"/>
      <c r="N101" s="210"/>
      <c r="O101" s="210"/>
      <c r="P101" s="210"/>
      <c r="Q101" s="210"/>
      <c r="R101" s="210"/>
      <c r="S101" s="210"/>
      <c r="T101" s="261"/>
      <c r="U101" s="329"/>
      <c r="V101" s="227" t="str">
        <f>META!FA92</f>
        <v>TEST #11</v>
      </c>
    </row>
    <row r="102" spans="1:212" s="106" customFormat="1" ht="17.25" thickBot="1" x14ac:dyDescent="0.7">
      <c r="A102" s="167" t="s">
        <v>258</v>
      </c>
      <c r="B102" s="163"/>
      <c r="C102" s="163"/>
      <c r="D102" s="200"/>
      <c r="E102" s="307"/>
      <c r="F102" s="163"/>
      <c r="G102" s="163"/>
      <c r="H102" s="163"/>
      <c r="I102" s="163"/>
      <c r="J102" s="163"/>
      <c r="K102" s="163"/>
      <c r="L102" s="163"/>
      <c r="M102" s="314"/>
      <c r="N102" s="164"/>
      <c r="O102" s="164"/>
      <c r="P102" s="164"/>
      <c r="Q102" s="164"/>
      <c r="R102" s="164"/>
      <c r="S102" s="164"/>
      <c r="T102" s="314"/>
      <c r="U102" s="329"/>
      <c r="V102" s="477" t="str">
        <f>META!FA93</f>
        <v/>
      </c>
      <c r="W102" s="478">
        <f>META!FB93</f>
        <v>0</v>
      </c>
      <c r="X102" s="478">
        <f>META!FC93</f>
        <v>0</v>
      </c>
      <c r="Y102" s="478">
        <f>META!FD93</f>
        <v>0</v>
      </c>
      <c r="Z102" s="478">
        <f>META!FE93</f>
        <v>0</v>
      </c>
      <c r="AA102" s="478">
        <f>META!FF93</f>
        <v>0</v>
      </c>
      <c r="AB102" s="479">
        <f>META!FG93</f>
        <v>0</v>
      </c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</row>
    <row r="103" spans="1:212" s="104" customFormat="1" ht="42" thickBot="1" x14ac:dyDescent="0.5">
      <c r="A103" s="192"/>
      <c r="B103" s="162"/>
      <c r="C103" s="162" t="s">
        <v>603</v>
      </c>
      <c r="D103" s="162" t="s">
        <v>643</v>
      </c>
      <c r="E103" s="305" t="s">
        <v>602</v>
      </c>
      <c r="F103" s="162" t="s">
        <v>362</v>
      </c>
      <c r="G103" s="162" t="s">
        <v>598</v>
      </c>
      <c r="H103" s="162" t="s">
        <v>604</v>
      </c>
      <c r="I103" s="162" t="s">
        <v>597</v>
      </c>
      <c r="J103" s="162" t="s">
        <v>596</v>
      </c>
      <c r="K103" s="162" t="s">
        <v>602</v>
      </c>
      <c r="L103" s="162" t="s">
        <v>601</v>
      </c>
      <c r="M103" s="162" t="s">
        <v>644</v>
      </c>
      <c r="N103" s="162"/>
      <c r="O103" s="162"/>
      <c r="P103" s="162"/>
      <c r="Q103" s="162"/>
      <c r="R103" s="162"/>
      <c r="S103" s="162"/>
      <c r="T103" s="162" t="s">
        <v>361</v>
      </c>
      <c r="U103" s="329"/>
      <c r="V103" s="30">
        <f>META!FA94</f>
        <v>0</v>
      </c>
      <c r="W103" s="458" t="str">
        <f>META!FB94</f>
        <v>Raw Performance</v>
      </c>
      <c r="X103" s="459">
        <f>META!FC94</f>
        <v>0</v>
      </c>
      <c r="Y103" s="460">
        <f>META!FD94</f>
        <v>0</v>
      </c>
      <c r="Z103" s="480" t="str">
        <f>META!FE94</f>
        <v>Score</v>
      </c>
      <c r="AA103" s="481">
        <f>META!FF94</f>
        <v>0</v>
      </c>
      <c r="AB103" s="30" t="str">
        <f>META!FG94</f>
        <v>Perc.</v>
      </c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</row>
    <row r="104" spans="1:212" thickBot="1" x14ac:dyDescent="0.5">
      <c r="C104" s="165"/>
      <c r="D104" s="166" t="str">
        <f>IF(L104="","",_xlfn.RANK.AVG(L104,$L$104:$L$135))</f>
        <v/>
      </c>
      <c r="E104" s="308" t="str">
        <f>K104</f>
        <v/>
      </c>
      <c r="F104" s="293" t="s">
        <v>244</v>
      </c>
      <c r="G104" s="140" t="str">
        <f>IF(META!AD216&lt;&gt;0,META!AD216,"")</f>
        <v/>
      </c>
      <c r="H104" s="144" t="str">
        <f>IF(SUM(META!AB$208:AX$208)&lt;&gt;0,G104/SUM(META!AB$208:AX$208),"")</f>
        <v/>
      </c>
      <c r="I104" s="141" t="str">
        <f>IF(G104&lt;&gt;"",META!AB216&amp;" / "&amp;G104,"")</f>
        <v/>
      </c>
      <c r="J104" s="140" t="str">
        <f>META!AE216</f>
        <v/>
      </c>
      <c r="K104" s="142" t="str">
        <f>META!AF216</f>
        <v/>
      </c>
      <c r="L104" s="155"/>
      <c r="M104" s="323" t="str">
        <f>META!AG216</f>
        <v>-</v>
      </c>
      <c r="N104" s="24" t="str">
        <f>IF(META!AB135&lt;&gt;0,META!AB94&amp;" / "&amp;META!AB135,"")</f>
        <v/>
      </c>
      <c r="O104" s="24" t="str">
        <f>IF(META!AC135&lt;&gt;0,META!AC94&amp;" / "&amp;META!AC135,"")</f>
        <v/>
      </c>
      <c r="P104" s="312" t="str">
        <f>IF(META!AB135&lt;&gt;0,META!AB94/META!AB135,"")</f>
        <v/>
      </c>
      <c r="Q104" s="312" t="str">
        <f>IF(META!AC135&lt;&gt;0,META!AC94/META!AC135,"")</f>
        <v/>
      </c>
      <c r="R104" s="24" t="str">
        <f t="shared" ref="R104:R149" si="7">IF(AND(P104&lt;&gt;"",Q104&lt;&gt;""),IF(P104=Q104,"BOTH",IF(P104&lt;Q104,N$1,O$1)),"")</f>
        <v/>
      </c>
      <c r="S104" s="333" t="str">
        <f t="shared" ref="S104:S149" si="8">IF(R104&lt;&gt;"BOTH",IF(AND(Q104&lt;&gt;"",P104&lt;&gt;""),IF(Q104&gt;P104,IF(P104&lt;&gt;0,Q104/P104,"∞"),IF(Q104&lt;&gt;0,P104/Q104,"∞")),""),"-")</f>
        <v/>
      </c>
      <c r="V104" s="75" t="str">
        <f>META!FA95</f>
        <v/>
      </c>
      <c r="W104" s="125" t="str">
        <f>META!FB95</f>
        <v/>
      </c>
      <c r="X104" s="125" t="str">
        <f>META!FC95</f>
        <v/>
      </c>
      <c r="Y104" s="126" t="str">
        <f>META!FD95</f>
        <v/>
      </c>
      <c r="Z104" s="101" t="str">
        <f>META!FE95</f>
        <v/>
      </c>
      <c r="AA104" s="94" t="str">
        <f>META!FF95</f>
        <v/>
      </c>
      <c r="AB104" s="76" t="str">
        <f>META!FG95</f>
        <v/>
      </c>
    </row>
    <row r="105" spans="1:212" s="209" customFormat="1" thickBot="1" x14ac:dyDescent="0.5">
      <c r="A105" s="202"/>
      <c r="B105" s="203"/>
      <c r="C105" s="204">
        <v>3</v>
      </c>
      <c r="D105" s="204" t="str">
        <f t="shared" ref="D105:D135" si="9">IF(L105="","",_xlfn.RANK.AVG(L105,$L$104:$L$135))</f>
        <v/>
      </c>
      <c r="E105" s="279" t="str">
        <f>K105</f>
        <v/>
      </c>
      <c r="F105" s="266" t="s">
        <v>405</v>
      </c>
      <c r="G105" s="267" t="str">
        <f>IF(META!AD217&lt;&gt;0,META!AD217,"")</f>
        <v/>
      </c>
      <c r="H105" s="253" t="str">
        <f>IF(SUM(META!AB$208:AX$208)&lt;&gt;0,G105/SUM(META!AB$208:AX$208),"")</f>
        <v/>
      </c>
      <c r="I105" s="208" t="str">
        <f>IF(G105&lt;&gt;"",META!AB217&amp;" / "&amp;G105,"")</f>
        <v/>
      </c>
      <c r="J105" s="267" t="str">
        <f>META!AE217</f>
        <v/>
      </c>
      <c r="K105" s="268" t="str">
        <f>META!AF217</f>
        <v/>
      </c>
      <c r="L105" s="253" t="str">
        <f>IF(AND(META!AJ$217&lt;&gt;0, G105&gt;2),META!AB217/META!AJ$217,"")</f>
        <v/>
      </c>
      <c r="M105" s="324" t="str">
        <f>META!AG217</f>
        <v/>
      </c>
      <c r="N105" s="259" t="str">
        <f>IF(META!AB136&lt;&gt;0,META!AB95&amp;" / "&amp;META!AB136,"")</f>
        <v/>
      </c>
      <c r="O105" s="259" t="str">
        <f>IF(META!AC136&lt;&gt;0,META!AC95&amp;" / "&amp;META!AC136,"")</f>
        <v/>
      </c>
      <c r="P105" s="277" t="str">
        <f>IF(META!AB136&lt;&gt;0,META!AB95/META!AB136,"")</f>
        <v/>
      </c>
      <c r="Q105" s="277" t="str">
        <f>IF(META!AC136&lt;&gt;0,META!AC95/META!AC136,"")</f>
        <v/>
      </c>
      <c r="R105" s="259" t="str">
        <f t="shared" si="7"/>
        <v/>
      </c>
      <c r="S105" s="331" t="str">
        <f t="shared" si="8"/>
        <v/>
      </c>
      <c r="T105" s="204"/>
      <c r="U105" s="329"/>
      <c r="V105" s="215" t="str">
        <f>META!FA96</f>
        <v/>
      </c>
      <c r="W105" s="212" t="str">
        <f>META!FB96</f>
        <v/>
      </c>
      <c r="X105" s="212" t="str">
        <f>META!FC96</f>
        <v/>
      </c>
      <c r="Y105" s="218" t="str">
        <f>META!FD96</f>
        <v/>
      </c>
      <c r="Z105" s="214" t="str">
        <f>META!FE96</f>
        <v/>
      </c>
      <c r="AA105" s="215" t="str">
        <f>META!FF96</f>
        <v/>
      </c>
      <c r="AB105" s="216" t="str">
        <f>META!FG96</f>
        <v/>
      </c>
    </row>
    <row r="106" spans="1:212" thickBot="1" x14ac:dyDescent="0.5">
      <c r="A106" s="194"/>
      <c r="B106" s="147"/>
      <c r="C106" s="166">
        <v>2</v>
      </c>
      <c r="D106" s="166" t="str">
        <f t="shared" si="9"/>
        <v/>
      </c>
      <c r="E106" s="308" t="str">
        <f t="shared" ref="E106:E149" si="10">K106</f>
        <v/>
      </c>
      <c r="F106" s="287" t="s">
        <v>245</v>
      </c>
      <c r="G106" s="158" t="str">
        <f>IF(META!AD218&lt;&gt;0,META!AD218,"")</f>
        <v/>
      </c>
      <c r="H106" s="155" t="str">
        <f>IF(SUM(META!AB$208:AX$208)&lt;&gt;0,G106/SUM(META!AB$208:AX$208),"")</f>
        <v/>
      </c>
      <c r="I106" s="151" t="str">
        <f>IF(G106&lt;&gt;"",META!AB218&amp;" / "&amp;G106,"")</f>
        <v/>
      </c>
      <c r="J106" s="158" t="str">
        <f>META!AE218</f>
        <v/>
      </c>
      <c r="K106" s="159" t="str">
        <f>META!AF218</f>
        <v/>
      </c>
      <c r="L106" s="155" t="str">
        <f>IF(AND(META!AJ$217&lt;&gt;0, G106&gt;2),META!AB218/META!AJ$217,"")</f>
        <v/>
      </c>
      <c r="M106" s="325" t="str">
        <f>META!AG218</f>
        <v/>
      </c>
      <c r="N106" s="24" t="str">
        <f>IF(META!AB137&lt;&gt;0,META!AB96&amp;" / "&amp;META!AB137,"")</f>
        <v/>
      </c>
      <c r="O106" s="24" t="str">
        <f>IF(META!AC137&lt;&gt;0,META!AC96&amp;" / "&amp;META!AC137,"")</f>
        <v/>
      </c>
      <c r="P106" s="310" t="str">
        <f>IF(META!AB137&lt;&gt;0,META!AB96/META!AB137,"")</f>
        <v/>
      </c>
      <c r="Q106" s="310" t="str">
        <f>IF(META!AC137&lt;&gt;0,META!AC96/META!AC137,"")</f>
        <v/>
      </c>
      <c r="R106" s="161" t="str">
        <f t="shared" si="7"/>
        <v/>
      </c>
      <c r="S106" s="333" t="str">
        <f t="shared" si="8"/>
        <v/>
      </c>
      <c r="T106" s="166"/>
      <c r="V106" s="77" t="str">
        <f>META!FA97</f>
        <v/>
      </c>
      <c r="W106" s="125" t="str">
        <f>META!FB97</f>
        <v/>
      </c>
      <c r="X106" s="125" t="str">
        <f>META!FC97</f>
        <v/>
      </c>
      <c r="Y106" s="127" t="str">
        <f>META!FD97</f>
        <v/>
      </c>
      <c r="Z106" s="101" t="str">
        <f>META!FE97</f>
        <v/>
      </c>
      <c r="AA106" s="94" t="str">
        <f>META!FF97</f>
        <v/>
      </c>
      <c r="AB106" s="76" t="str">
        <f>META!FG97</f>
        <v/>
      </c>
    </row>
    <row r="107" spans="1:212" s="209" customFormat="1" thickBot="1" x14ac:dyDescent="0.5">
      <c r="A107" s="202"/>
      <c r="B107" s="203"/>
      <c r="C107" s="204">
        <v>3</v>
      </c>
      <c r="D107" s="204" t="str">
        <f t="shared" si="9"/>
        <v/>
      </c>
      <c r="E107" s="279" t="str">
        <f t="shared" si="10"/>
        <v/>
      </c>
      <c r="F107" s="217" t="s">
        <v>37</v>
      </c>
      <c r="G107" s="267" t="str">
        <f>IF(META!AD219&lt;&gt;0,META!AD219,"")</f>
        <v/>
      </c>
      <c r="H107" s="253" t="str">
        <f>IF(SUM(META!AB$208:AX$208)&lt;&gt;0,G107/SUM(META!AB$208:AX$208),"")</f>
        <v/>
      </c>
      <c r="I107" s="208" t="str">
        <f>IF(G107&lt;&gt;"",META!AB219&amp;" / "&amp;G107,"")</f>
        <v/>
      </c>
      <c r="J107" s="267" t="str">
        <f>META!AE219</f>
        <v/>
      </c>
      <c r="K107" s="268" t="str">
        <f>META!AF219</f>
        <v/>
      </c>
      <c r="L107" s="253" t="str">
        <f>IF(AND(META!AJ$217&lt;&gt;0, G107&gt;2),META!AB219/META!AJ$217,"")</f>
        <v/>
      </c>
      <c r="M107" s="324" t="str">
        <f>META!AG219</f>
        <v/>
      </c>
      <c r="N107" s="259" t="str">
        <f>IF(META!AB138&lt;&gt;0,META!AB97&amp;" / "&amp;META!AB138,"")</f>
        <v/>
      </c>
      <c r="O107" s="259" t="str">
        <f>IF(META!AC138&lt;&gt;0,META!AC97&amp;" / "&amp;META!AC138,"")</f>
        <v/>
      </c>
      <c r="P107" s="277" t="str">
        <f>IF(META!AB138&lt;&gt;0,META!AB97/META!AB138,"")</f>
        <v/>
      </c>
      <c r="Q107" s="277" t="str">
        <f>IF(META!AC138&lt;&gt;0,META!AC97/META!AC138,"")</f>
        <v/>
      </c>
      <c r="R107" s="259" t="str">
        <f t="shared" si="7"/>
        <v/>
      </c>
      <c r="S107" s="331" t="str">
        <f t="shared" si="8"/>
        <v/>
      </c>
      <c r="T107" s="204"/>
      <c r="U107" s="329"/>
      <c r="V107" s="230" t="str">
        <f>META!FA98</f>
        <v/>
      </c>
      <c r="W107" s="231" t="str">
        <f>META!FB98</f>
        <v/>
      </c>
      <c r="X107" s="231" t="str">
        <f>META!FC98</f>
        <v/>
      </c>
      <c r="Y107" s="232" t="str">
        <f>META!FD98</f>
        <v/>
      </c>
      <c r="Z107" s="233" t="str">
        <f>META!FE98</f>
        <v/>
      </c>
      <c r="AA107" s="230" t="str">
        <f>META!FF98</f>
        <v/>
      </c>
      <c r="AB107" s="234" t="str">
        <f>META!FG98</f>
        <v/>
      </c>
    </row>
    <row r="108" spans="1:212" ht="15" thickTop="1" thickBot="1" x14ac:dyDescent="0.5">
      <c r="A108" s="194"/>
      <c r="B108" s="147"/>
      <c r="C108" s="166">
        <v>2</v>
      </c>
      <c r="D108" s="166" t="str">
        <f t="shared" si="9"/>
        <v/>
      </c>
      <c r="E108" s="308" t="str">
        <f t="shared" si="10"/>
        <v/>
      </c>
      <c r="F108" s="287" t="s">
        <v>38</v>
      </c>
      <c r="G108" s="158" t="str">
        <f>IF(META!AD220&lt;&gt;0,META!AD220,"")</f>
        <v/>
      </c>
      <c r="H108" s="155" t="str">
        <f>IF(SUM(META!AB$208:AX$208)&lt;&gt;0,G108/SUM(META!AB$208:AX$208),"")</f>
        <v/>
      </c>
      <c r="I108" s="151" t="str">
        <f>IF(G108&lt;&gt;"",META!AB220&amp;" / "&amp;G108,"")</f>
        <v/>
      </c>
      <c r="J108" s="158" t="str">
        <f>META!AE220</f>
        <v/>
      </c>
      <c r="K108" s="159" t="str">
        <f>META!AF220</f>
        <v/>
      </c>
      <c r="L108" s="155" t="str">
        <f>IF(AND(META!AJ$217&lt;&gt;0, G108&gt;2),META!AB220/META!AJ$217,"")</f>
        <v/>
      </c>
      <c r="M108" s="325" t="str">
        <f>META!AG220</f>
        <v/>
      </c>
      <c r="N108" s="24" t="str">
        <f>IF(META!AB139&lt;&gt;0,META!AB98&amp;" / "&amp;META!AB139,"")</f>
        <v/>
      </c>
      <c r="O108" s="24" t="str">
        <f>IF(META!AC139&lt;&gt;0,META!AC98&amp;" / "&amp;META!AC139,"")</f>
        <v/>
      </c>
      <c r="P108" s="310" t="str">
        <f>IF(META!AB139&lt;&gt;0,META!AB98/META!AB139,"")</f>
        <v/>
      </c>
      <c r="Q108" s="310" t="str">
        <f>IF(META!AC139&lt;&gt;0,META!AC98/META!AC139,"")</f>
        <v/>
      </c>
      <c r="R108" s="161" t="str">
        <f t="shared" si="7"/>
        <v/>
      </c>
      <c r="S108" s="333" t="str">
        <f t="shared" si="8"/>
        <v/>
      </c>
      <c r="T108" s="166"/>
      <c r="V108" s="80" t="str">
        <f>META!FA99</f>
        <v/>
      </c>
      <c r="W108" s="81" t="str">
        <f>META!FB99</f>
        <v/>
      </c>
      <c r="X108" s="81" t="str">
        <f>META!FC99</f>
        <v/>
      </c>
      <c r="Y108" s="82" t="str">
        <f>META!FD99</f>
        <v/>
      </c>
      <c r="Z108" s="83" t="str">
        <f>META!FE99</f>
        <v/>
      </c>
      <c r="AA108" s="84" t="str">
        <f>META!FF99</f>
        <v/>
      </c>
      <c r="AB108" s="85" t="str">
        <f>META!FG99</f>
        <v/>
      </c>
    </row>
    <row r="109" spans="1:212" s="209" customFormat="1" thickBot="1" x14ac:dyDescent="0.5">
      <c r="A109" s="202"/>
      <c r="B109" s="203"/>
      <c r="C109" s="204">
        <v>1</v>
      </c>
      <c r="D109" s="204" t="str">
        <f t="shared" si="9"/>
        <v/>
      </c>
      <c r="E109" s="279" t="str">
        <f t="shared" si="10"/>
        <v/>
      </c>
      <c r="F109" s="269" t="s">
        <v>33</v>
      </c>
      <c r="G109" s="267" t="str">
        <f>IF(META!AD221&lt;&gt;0,META!AD221,"")</f>
        <v/>
      </c>
      <c r="H109" s="253" t="str">
        <f>IF(SUM(META!AB$208:AX$208)&lt;&gt;0,G109/SUM(META!AB$208:AX$208),"")</f>
        <v/>
      </c>
      <c r="I109" s="208" t="str">
        <f>IF(G109&lt;&gt;"",META!AB221&amp;" / "&amp;G109,"")</f>
        <v/>
      </c>
      <c r="J109" s="267" t="str">
        <f>META!AE221</f>
        <v/>
      </c>
      <c r="K109" s="268" t="str">
        <f>META!AF221</f>
        <v/>
      </c>
      <c r="L109" s="253" t="str">
        <f>IF(AND(META!AJ$217&lt;&gt;0, G109&gt;2),META!AB221/META!AJ$217,"")</f>
        <v/>
      </c>
      <c r="M109" s="324" t="str">
        <f>META!AG221</f>
        <v/>
      </c>
      <c r="N109" s="259" t="str">
        <f>IF(META!AB140&lt;&gt;0,META!AB99&amp;" / "&amp;META!AB140,"")</f>
        <v/>
      </c>
      <c r="O109" s="259" t="str">
        <f>IF(META!AC140&lt;&gt;0,META!AC99&amp;" / "&amp;META!AC140,"")</f>
        <v/>
      </c>
      <c r="P109" s="277" t="str">
        <f>IF(META!AB140&lt;&gt;0,META!AB99/META!AB140,"")</f>
        <v/>
      </c>
      <c r="Q109" s="277" t="str">
        <f>IF(META!AC140&lt;&gt;0,META!AC99/META!AC140,"")</f>
        <v/>
      </c>
      <c r="R109" s="259" t="str">
        <f t="shared" si="7"/>
        <v/>
      </c>
      <c r="S109" s="331" t="str">
        <f t="shared" si="8"/>
        <v/>
      </c>
      <c r="T109" s="204"/>
      <c r="U109" s="329"/>
      <c r="W109" s="235"/>
      <c r="X109" s="235"/>
      <c r="Y109" s="235"/>
      <c r="Z109" s="236"/>
      <c r="AA109" s="237"/>
      <c r="AB109" s="238"/>
    </row>
    <row r="110" spans="1:212" thickBot="1" x14ac:dyDescent="0.5">
      <c r="A110" s="194"/>
      <c r="B110" s="147"/>
      <c r="C110" s="166"/>
      <c r="D110" s="166" t="str">
        <f t="shared" si="9"/>
        <v/>
      </c>
      <c r="E110" s="308" t="str">
        <f t="shared" si="10"/>
        <v/>
      </c>
      <c r="F110" s="294" t="s">
        <v>249</v>
      </c>
      <c r="G110" s="158" t="str">
        <f>IF(META!AD222&lt;&gt;0,META!AD222,"")</f>
        <v/>
      </c>
      <c r="H110" s="155" t="str">
        <f>IF(SUM(META!AB$208:AX$208)&lt;&gt;0,G110/SUM(META!AB$208:AX$208),"")</f>
        <v/>
      </c>
      <c r="I110" s="151" t="str">
        <f>IF(G110&lt;&gt;"",META!AB222&amp;" / "&amp;G110,"")</f>
        <v/>
      </c>
      <c r="J110" s="158" t="str">
        <f>META!AE222</f>
        <v/>
      </c>
      <c r="K110" s="159" t="str">
        <f>META!AF222</f>
        <v/>
      </c>
      <c r="L110" s="155" t="str">
        <f>IF(AND(META!AJ$217&lt;&gt;0, G110&gt;2),META!AB222/META!AJ$217,"")</f>
        <v/>
      </c>
      <c r="M110" s="325" t="str">
        <f>META!AG222</f>
        <v>-</v>
      </c>
      <c r="N110" s="24" t="str">
        <f>IF(META!AB141&lt;&gt;0,META!AB100&amp;" / "&amp;META!AB141,"")</f>
        <v/>
      </c>
      <c r="O110" s="24" t="str">
        <f>IF(META!AC141&lt;&gt;0,META!AC100&amp;" / "&amp;META!AC141,"")</f>
        <v/>
      </c>
      <c r="P110" s="310" t="str">
        <f>IF(META!AB141&lt;&gt;0,META!AB100/META!AB141,"")</f>
        <v/>
      </c>
      <c r="Q110" s="310" t="str">
        <f>IF(META!AC141&lt;&gt;0,META!AC100/META!AC141,"")</f>
        <v/>
      </c>
      <c r="R110" s="161" t="str">
        <f t="shared" si="7"/>
        <v/>
      </c>
      <c r="S110" s="333" t="str">
        <f t="shared" si="8"/>
        <v/>
      </c>
      <c r="T110" s="166"/>
      <c r="V110" s="16" t="str">
        <f>META!FA101</f>
        <v>TEST #12</v>
      </c>
    </row>
    <row r="111" spans="1:212" s="209" customFormat="1" thickBot="1" x14ac:dyDescent="0.5">
      <c r="A111" s="202"/>
      <c r="B111" s="203"/>
      <c r="C111" s="204">
        <v>2</v>
      </c>
      <c r="D111" s="204" t="str">
        <f t="shared" si="9"/>
        <v/>
      </c>
      <c r="E111" s="279" t="str">
        <f t="shared" si="10"/>
        <v/>
      </c>
      <c r="F111" s="270" t="s">
        <v>29</v>
      </c>
      <c r="G111" s="267" t="str">
        <f>IF(META!AD223&lt;&gt;0,META!AD223,"")</f>
        <v/>
      </c>
      <c r="H111" s="253" t="str">
        <f>IF(SUM(META!AB$208:AX$208)&lt;&gt;0,G111/SUM(META!AB$208:AX$208),"")</f>
        <v/>
      </c>
      <c r="I111" s="208" t="str">
        <f>IF(G111&lt;&gt;"",META!AB223&amp;" / "&amp;G111,"")</f>
        <v/>
      </c>
      <c r="J111" s="267" t="str">
        <f>META!AE223</f>
        <v/>
      </c>
      <c r="K111" s="268" t="str">
        <f>META!AF223</f>
        <v/>
      </c>
      <c r="L111" s="253" t="str">
        <f>IF(AND(META!AJ$217&lt;&gt;0, G111&gt;2),META!AB223/META!AJ$217,"")</f>
        <v/>
      </c>
      <c r="M111" s="324" t="str">
        <f>META!AG223</f>
        <v/>
      </c>
      <c r="N111" s="259" t="str">
        <f>IF(META!AB142&lt;&gt;0,META!AB101&amp;" / "&amp;META!AB142,"")</f>
        <v/>
      </c>
      <c r="O111" s="259" t="str">
        <f>IF(META!AC142&lt;&gt;0,META!AC101&amp;" / "&amp;META!AC142,"")</f>
        <v/>
      </c>
      <c r="P111" s="277" t="str">
        <f>IF(META!AB142&lt;&gt;0,META!AB101/META!AB142,"")</f>
        <v/>
      </c>
      <c r="Q111" s="277" t="str">
        <f>IF(META!AC142&lt;&gt;0,META!AC101/META!AC142,"")</f>
        <v/>
      </c>
      <c r="R111" s="259" t="str">
        <f t="shared" si="7"/>
        <v/>
      </c>
      <c r="S111" s="331" t="str">
        <f t="shared" si="8"/>
        <v/>
      </c>
      <c r="T111" s="204"/>
      <c r="U111" s="329"/>
      <c r="V111" s="487" t="str">
        <f>META!FA102</f>
        <v/>
      </c>
      <c r="W111" s="488">
        <f>META!FB102</f>
        <v>0</v>
      </c>
      <c r="X111" s="488">
        <f>META!FC102</f>
        <v>0</v>
      </c>
      <c r="Y111" s="488">
        <f>META!FD102</f>
        <v>0</v>
      </c>
      <c r="Z111" s="488">
        <f>META!FE102</f>
        <v>0</v>
      </c>
      <c r="AA111" s="488">
        <f>META!FF102</f>
        <v>0</v>
      </c>
      <c r="AB111" s="489">
        <f>META!FG102</f>
        <v>0</v>
      </c>
    </row>
    <row r="112" spans="1:212" thickBot="1" x14ac:dyDescent="0.5">
      <c r="A112" s="194"/>
      <c r="B112" s="147"/>
      <c r="C112" s="166">
        <v>2</v>
      </c>
      <c r="D112" s="166" t="str">
        <f t="shared" si="9"/>
        <v/>
      </c>
      <c r="E112" s="308" t="str">
        <f t="shared" si="10"/>
        <v/>
      </c>
      <c r="F112" s="295" t="s">
        <v>34</v>
      </c>
      <c r="G112" s="158" t="str">
        <f>IF(META!AD224&lt;&gt;0,META!AD224,"")</f>
        <v/>
      </c>
      <c r="H112" s="155" t="str">
        <f>IF(SUM(META!AB$208:AX$208)&lt;&gt;0,G112/SUM(META!AB$208:AX$208),"")</f>
        <v/>
      </c>
      <c r="I112" s="151" t="str">
        <f>IF(G112&lt;&gt;"",META!AB224&amp;" / "&amp;G112,"")</f>
        <v/>
      </c>
      <c r="J112" s="158" t="str">
        <f>META!AE224</f>
        <v/>
      </c>
      <c r="K112" s="159" t="str">
        <f>META!AF224</f>
        <v/>
      </c>
      <c r="L112" s="155" t="str">
        <f>IF(AND(META!AJ$217&lt;&gt;0, G112&gt;2),META!AB224/META!AJ$217,"")</f>
        <v/>
      </c>
      <c r="M112" s="325" t="str">
        <f>META!AG224</f>
        <v/>
      </c>
      <c r="N112" s="24" t="str">
        <f>IF(META!AB143&lt;&gt;0,META!AB102&amp;" / "&amp;META!AB143,"")</f>
        <v/>
      </c>
      <c r="O112" s="24" t="str">
        <f>IF(META!AC143&lt;&gt;0,META!AC102&amp;" / "&amp;META!AC143,"")</f>
        <v/>
      </c>
      <c r="P112" s="310" t="str">
        <f>IF(META!AB143&lt;&gt;0,META!AB102/META!AB143,"")</f>
        <v/>
      </c>
      <c r="Q112" s="310" t="str">
        <f>IF(META!AC143&lt;&gt;0,META!AC102/META!AC143,"")</f>
        <v/>
      </c>
      <c r="R112" s="161" t="str">
        <f t="shared" si="7"/>
        <v/>
      </c>
      <c r="S112" s="333" t="str">
        <f t="shared" si="8"/>
        <v/>
      </c>
      <c r="T112" s="166"/>
      <c r="V112" s="30">
        <f>META!FA103</f>
        <v>0</v>
      </c>
      <c r="W112" s="458" t="str">
        <f>META!FB103</f>
        <v>Raw Performance</v>
      </c>
      <c r="X112" s="459">
        <f>META!FC103</f>
        <v>0</v>
      </c>
      <c r="Y112" s="460">
        <f>META!FD103</f>
        <v>0</v>
      </c>
      <c r="Z112" s="480" t="str">
        <f>META!FE103</f>
        <v>Score</v>
      </c>
      <c r="AA112" s="481">
        <f>META!FF103</f>
        <v>0</v>
      </c>
      <c r="AB112" s="30" t="str">
        <f>META!FG103</f>
        <v>Perc.</v>
      </c>
    </row>
    <row r="113" spans="1:28" s="209" customFormat="1" thickBot="1" x14ac:dyDescent="0.5">
      <c r="A113" s="202"/>
      <c r="B113" s="203"/>
      <c r="C113" s="204">
        <v>3</v>
      </c>
      <c r="D113" s="204" t="str">
        <f t="shared" si="9"/>
        <v/>
      </c>
      <c r="E113" s="279" t="str">
        <f t="shared" si="10"/>
        <v/>
      </c>
      <c r="F113" s="270" t="s">
        <v>31</v>
      </c>
      <c r="G113" s="267" t="str">
        <f>IF(META!AD225&lt;&gt;0,META!AD225,"")</f>
        <v/>
      </c>
      <c r="H113" s="253" t="str">
        <f>IF(SUM(META!AB$208:AX$208)&lt;&gt;0,G113/SUM(META!AB$208:AX$208),"")</f>
        <v/>
      </c>
      <c r="I113" s="208" t="str">
        <f>IF(G113&lt;&gt;"",META!AB225&amp;" / "&amp;G113,"")</f>
        <v/>
      </c>
      <c r="J113" s="267" t="str">
        <f>META!AE225</f>
        <v/>
      </c>
      <c r="K113" s="268" t="str">
        <f>META!AF225</f>
        <v/>
      </c>
      <c r="L113" s="253" t="str">
        <f>IF(AND(META!AJ$217&lt;&gt;0, G113&gt;2),META!AB225/META!AJ$217,"")</f>
        <v/>
      </c>
      <c r="M113" s="324" t="str">
        <f>META!AG225</f>
        <v/>
      </c>
      <c r="N113" s="259" t="str">
        <f>IF(META!AB144&lt;&gt;0,META!AB103&amp;" / "&amp;META!AB144,"")</f>
        <v/>
      </c>
      <c r="O113" s="259" t="str">
        <f>IF(META!AC144&lt;&gt;0,META!AC103&amp;" / "&amp;META!AC144,"")</f>
        <v/>
      </c>
      <c r="P113" s="277" t="str">
        <f>IF(META!AB144&lt;&gt;0,META!AB103/META!AB144,"")</f>
        <v/>
      </c>
      <c r="Q113" s="277" t="str">
        <f>IF(META!AC144&lt;&gt;0,META!AC103/META!AC144,"")</f>
        <v/>
      </c>
      <c r="R113" s="259" t="str">
        <f t="shared" si="7"/>
        <v/>
      </c>
      <c r="S113" s="331" t="str">
        <f t="shared" si="8"/>
        <v/>
      </c>
      <c r="T113" s="204"/>
      <c r="U113" s="329"/>
      <c r="V113" s="211" t="str">
        <f>META!FA104</f>
        <v/>
      </c>
      <c r="W113" s="212" t="str">
        <f>META!FB104</f>
        <v/>
      </c>
      <c r="X113" s="212" t="str">
        <f>META!FC104</f>
        <v/>
      </c>
      <c r="Y113" s="213" t="str">
        <f>META!FD104</f>
        <v/>
      </c>
      <c r="Z113" s="214" t="str">
        <f>META!FE104</f>
        <v/>
      </c>
      <c r="AA113" s="215" t="str">
        <f>META!FF104</f>
        <v/>
      </c>
      <c r="AB113" s="216" t="str">
        <f>META!FG104</f>
        <v/>
      </c>
    </row>
    <row r="114" spans="1:28" thickBot="1" x14ac:dyDescent="0.5">
      <c r="A114" s="194"/>
      <c r="B114" s="147"/>
      <c r="C114" s="166">
        <v>2</v>
      </c>
      <c r="D114" s="166" t="str">
        <f t="shared" si="9"/>
        <v/>
      </c>
      <c r="E114" s="308" t="str">
        <f t="shared" si="10"/>
        <v/>
      </c>
      <c r="F114" s="295" t="s">
        <v>32</v>
      </c>
      <c r="G114" s="158" t="str">
        <f>IF(META!AD226&lt;&gt;0,META!AD226,"")</f>
        <v/>
      </c>
      <c r="H114" s="155" t="str">
        <f>IF(SUM(META!AB$208:AX$208)&lt;&gt;0,G114/SUM(META!AB$208:AX$208),"")</f>
        <v/>
      </c>
      <c r="I114" s="151" t="str">
        <f>IF(G114&lt;&gt;"",META!AB226&amp;" / "&amp;G114,"")</f>
        <v/>
      </c>
      <c r="J114" s="158" t="str">
        <f>META!AE226</f>
        <v/>
      </c>
      <c r="K114" s="159" t="str">
        <f>META!AF226</f>
        <v/>
      </c>
      <c r="L114" s="155" t="str">
        <f>IF(AND(META!AJ$217&lt;&gt;0, G114&gt;2),META!AB226/META!AJ$217,"")</f>
        <v/>
      </c>
      <c r="M114" s="325" t="str">
        <f>META!AG226</f>
        <v/>
      </c>
      <c r="N114" s="24" t="str">
        <f>IF(META!AB145&lt;&gt;0,META!AB104&amp;" / "&amp;META!AB145,"")</f>
        <v/>
      </c>
      <c r="O114" s="24" t="str">
        <f>IF(META!AC145&lt;&gt;0,META!AC104&amp;" / "&amp;META!AC145,"")</f>
        <v/>
      </c>
      <c r="P114" s="310" t="str">
        <f>IF(META!AB145&lt;&gt;0,META!AB104/META!AB145,"")</f>
        <v/>
      </c>
      <c r="Q114" s="310" t="str">
        <f>IF(META!AC145&lt;&gt;0,META!AC104/META!AC145,"")</f>
        <v/>
      </c>
      <c r="R114" s="161" t="str">
        <f t="shared" si="7"/>
        <v/>
      </c>
      <c r="S114" s="333" t="str">
        <f t="shared" si="8"/>
        <v/>
      </c>
      <c r="T114" s="166"/>
      <c r="V114" s="77" t="str">
        <f>META!FA105</f>
        <v/>
      </c>
      <c r="W114" s="125" t="str">
        <f>META!FB105</f>
        <v/>
      </c>
      <c r="X114" s="125" t="str">
        <f>META!FC105</f>
        <v/>
      </c>
      <c r="Y114" s="127" t="str">
        <f>META!FD105</f>
        <v/>
      </c>
      <c r="Z114" s="101" t="str">
        <f>META!FE105</f>
        <v/>
      </c>
      <c r="AA114" s="94" t="str">
        <f>META!FF105</f>
        <v/>
      </c>
      <c r="AB114" s="76" t="str">
        <f>META!FG105</f>
        <v/>
      </c>
    </row>
    <row r="115" spans="1:28" s="209" customFormat="1" thickBot="1" x14ac:dyDescent="0.5">
      <c r="A115" s="202"/>
      <c r="B115" s="203"/>
      <c r="C115" s="204">
        <v>1</v>
      </c>
      <c r="D115" s="204" t="str">
        <f t="shared" si="9"/>
        <v/>
      </c>
      <c r="E115" s="279" t="str">
        <f t="shared" si="10"/>
        <v/>
      </c>
      <c r="F115" s="270" t="s">
        <v>45</v>
      </c>
      <c r="G115" s="267" t="str">
        <f>IF(META!AD227&lt;&gt;0,META!AD227,"")</f>
        <v/>
      </c>
      <c r="H115" s="253" t="str">
        <f>IF(SUM(META!AB$208:AX$208)&lt;&gt;0,G115/SUM(META!AB$208:AX$208),"")</f>
        <v/>
      </c>
      <c r="I115" s="208" t="str">
        <f>IF(G115&lt;&gt;"",META!AB227&amp;" / "&amp;G115,"")</f>
        <v/>
      </c>
      <c r="J115" s="267" t="str">
        <f>META!AE227</f>
        <v/>
      </c>
      <c r="K115" s="268" t="str">
        <f>META!AF227</f>
        <v/>
      </c>
      <c r="L115" s="253" t="str">
        <f>IF(AND(META!AJ$217&lt;&gt;0, G115&gt;2),META!AB227/META!AJ$217,"")</f>
        <v/>
      </c>
      <c r="M115" s="324" t="str">
        <f>META!AG227</f>
        <v/>
      </c>
      <c r="N115" s="259" t="str">
        <f>IF(META!AB146&lt;&gt;0,META!AB105&amp;" / "&amp;META!AB146,"")</f>
        <v/>
      </c>
      <c r="O115" s="259" t="str">
        <f>IF(META!AC146&lt;&gt;0,META!AC105&amp;" / "&amp;META!AC146,"")</f>
        <v/>
      </c>
      <c r="P115" s="277" t="str">
        <f>IF(META!AB146&lt;&gt;0,META!AB105/META!AB146,"")</f>
        <v/>
      </c>
      <c r="Q115" s="277" t="str">
        <f>IF(META!AC146&lt;&gt;0,META!AC105/META!AC146,"")</f>
        <v/>
      </c>
      <c r="R115" s="259" t="str">
        <f t="shared" si="7"/>
        <v/>
      </c>
      <c r="S115" s="331" t="str">
        <f t="shared" si="8"/>
        <v/>
      </c>
      <c r="T115" s="204"/>
      <c r="U115" s="329"/>
      <c r="V115" s="215" t="str">
        <f>META!FA106</f>
        <v/>
      </c>
      <c r="W115" s="212" t="str">
        <f>META!FB106</f>
        <v/>
      </c>
      <c r="X115" s="212" t="str">
        <f>META!FC106</f>
        <v/>
      </c>
      <c r="Y115" s="218" t="str">
        <f>META!FD106</f>
        <v/>
      </c>
      <c r="Z115" s="214" t="str">
        <f>META!FE106</f>
        <v/>
      </c>
      <c r="AA115" s="215" t="str">
        <f>META!FF106</f>
        <v/>
      </c>
      <c r="AB115" s="216" t="str">
        <f>META!FG106</f>
        <v/>
      </c>
    </row>
    <row r="116" spans="1:28" thickBot="1" x14ac:dyDescent="0.5">
      <c r="A116" s="194"/>
      <c r="B116" s="147"/>
      <c r="C116" s="166">
        <v>1</v>
      </c>
      <c r="D116" s="166" t="str">
        <f t="shared" si="9"/>
        <v/>
      </c>
      <c r="E116" s="308" t="str">
        <f t="shared" si="10"/>
        <v/>
      </c>
      <c r="F116" s="295" t="s">
        <v>406</v>
      </c>
      <c r="G116" s="158" t="str">
        <f>IF(META!AD228&lt;&gt;0,META!AD228,"")</f>
        <v/>
      </c>
      <c r="H116" s="155" t="str">
        <f>IF(SUM(META!AB$208:AX$208)&lt;&gt;0,G116/SUM(META!AB$208:AX$208),"")</f>
        <v/>
      </c>
      <c r="I116" s="151" t="str">
        <f>IF(G116&lt;&gt;"",META!AB228&amp;" / "&amp;G116,"")</f>
        <v/>
      </c>
      <c r="J116" s="158" t="str">
        <f>META!AE228</f>
        <v/>
      </c>
      <c r="K116" s="159" t="str">
        <f>META!AF228</f>
        <v/>
      </c>
      <c r="L116" s="155" t="str">
        <f>IF(AND(META!AJ$217&lt;&gt;0, G116&gt;2),META!AB228/META!AJ$217,"")</f>
        <v/>
      </c>
      <c r="M116" s="325"/>
      <c r="N116" s="24" t="str">
        <f>IF(META!AB147&lt;&gt;0,META!AB106&amp;" / "&amp;META!AB147,"")</f>
        <v/>
      </c>
      <c r="O116" s="24" t="str">
        <f>IF(META!AC147&lt;&gt;0,META!AC106&amp;" / "&amp;META!AC147,"")</f>
        <v/>
      </c>
      <c r="P116" s="310" t="str">
        <f>IF(META!AB147&lt;&gt;0,META!AB106/META!AB147,"")</f>
        <v/>
      </c>
      <c r="Q116" s="310" t="str">
        <f>IF(META!AC147&lt;&gt;0,META!AC106/META!AC147,"")</f>
        <v/>
      </c>
      <c r="R116" s="161" t="str">
        <f t="shared" si="7"/>
        <v/>
      </c>
      <c r="S116" s="333" t="str">
        <f t="shared" si="8"/>
        <v/>
      </c>
      <c r="T116" s="166"/>
      <c r="V116" s="78" t="str">
        <f>META!FA107</f>
        <v/>
      </c>
      <c r="W116" s="128" t="str">
        <f>META!FB107</f>
        <v/>
      </c>
      <c r="X116" s="128" t="str">
        <f>META!FC107</f>
        <v/>
      </c>
      <c r="Y116" s="129" t="str">
        <f>META!FD107</f>
        <v/>
      </c>
      <c r="Z116" s="130" t="str">
        <f>META!FE107</f>
        <v/>
      </c>
      <c r="AA116" s="131" t="str">
        <f>META!FF107</f>
        <v/>
      </c>
      <c r="AB116" s="79" t="str">
        <f>META!FG107</f>
        <v/>
      </c>
    </row>
    <row r="117" spans="1:28" s="209" customFormat="1" ht="15" thickTop="1" thickBot="1" x14ac:dyDescent="0.5">
      <c r="A117" s="202"/>
      <c r="B117" s="203"/>
      <c r="C117" s="204">
        <v>3</v>
      </c>
      <c r="D117" s="204" t="str">
        <f t="shared" si="9"/>
        <v/>
      </c>
      <c r="E117" s="279" t="str">
        <f t="shared" si="10"/>
        <v/>
      </c>
      <c r="F117" s="266" t="s">
        <v>43</v>
      </c>
      <c r="G117" s="267" t="str">
        <f>IF(META!AD229&lt;&gt;0,META!AD229,"")</f>
        <v/>
      </c>
      <c r="H117" s="253" t="str">
        <f>IF(SUM(META!AB$208:AX$208)&lt;&gt;0,G117/SUM(META!AB$208:AX$208),"")</f>
        <v/>
      </c>
      <c r="I117" s="208" t="str">
        <f>IF(G117&lt;&gt;"",META!AB229&amp;" / "&amp;G117,"")</f>
        <v/>
      </c>
      <c r="J117" s="267" t="str">
        <f>META!AE229</f>
        <v/>
      </c>
      <c r="K117" s="268" t="str">
        <f>META!AF229</f>
        <v/>
      </c>
      <c r="L117" s="253" t="str">
        <f>IF(AND(META!AJ$217&lt;&gt;0, G117&gt;2),META!AB229/META!AJ$217,"")</f>
        <v/>
      </c>
      <c r="M117" s="324" t="str">
        <f>META!AG229</f>
        <v/>
      </c>
      <c r="N117" s="259" t="str">
        <f>IF(META!AB148&lt;&gt;0,META!AB107&amp;" / "&amp;META!AB148,"")</f>
        <v/>
      </c>
      <c r="O117" s="259" t="str">
        <f>IF(META!AC148&lt;&gt;0,META!AC107&amp;" / "&amp;META!AC148,"")</f>
        <v/>
      </c>
      <c r="P117" s="277" t="str">
        <f>IF(META!AB148&lt;&gt;0,META!AB107/META!AB148,"")</f>
        <v/>
      </c>
      <c r="Q117" s="277" t="str">
        <f>IF(META!AC148&lt;&gt;0,META!AC107/META!AC148,"")</f>
        <v/>
      </c>
      <c r="R117" s="259" t="str">
        <f t="shared" si="7"/>
        <v/>
      </c>
      <c r="S117" s="331" t="str">
        <f t="shared" si="8"/>
        <v/>
      </c>
      <c r="T117" s="204"/>
      <c r="U117" s="329"/>
      <c r="V117" s="220" t="str">
        <f>META!FA108</f>
        <v/>
      </c>
      <c r="W117" s="221" t="str">
        <f>META!FB108</f>
        <v/>
      </c>
      <c r="X117" s="221" t="str">
        <f>META!FC108</f>
        <v/>
      </c>
      <c r="Y117" s="222" t="str">
        <f>META!FD108</f>
        <v/>
      </c>
      <c r="Z117" s="223" t="str">
        <f>META!FE108</f>
        <v/>
      </c>
      <c r="AA117" s="224" t="str">
        <f>META!FF108</f>
        <v/>
      </c>
      <c r="AB117" s="225" t="str">
        <f>META!FG108</f>
        <v/>
      </c>
    </row>
    <row r="118" spans="1:28" thickBot="1" x14ac:dyDescent="0.5">
      <c r="A118" s="194"/>
      <c r="B118" s="147"/>
      <c r="C118" s="166">
        <v>2</v>
      </c>
      <c r="D118" s="166" t="str">
        <f t="shared" si="9"/>
        <v/>
      </c>
      <c r="E118" s="308" t="str">
        <f t="shared" si="10"/>
        <v/>
      </c>
      <c r="F118" s="287" t="s">
        <v>47</v>
      </c>
      <c r="G118" s="158" t="str">
        <f>IF(META!AD230&lt;&gt;0,META!AD230,"")</f>
        <v/>
      </c>
      <c r="H118" s="155" t="str">
        <f>IF(SUM(META!AB$208:AX$208)&lt;&gt;0,G118/SUM(META!AB$208:AX$208),"")</f>
        <v/>
      </c>
      <c r="I118" s="151" t="str">
        <f>IF(G118&lt;&gt;"",META!AB230&amp;" / "&amp;G118,"")</f>
        <v/>
      </c>
      <c r="J118" s="158" t="str">
        <f>META!AE230</f>
        <v/>
      </c>
      <c r="K118" s="159" t="str">
        <f>META!AF230</f>
        <v/>
      </c>
      <c r="L118" s="155" t="str">
        <f>IF(AND(META!AJ$217&lt;&gt;0, G118&gt;2),META!AB230/META!AJ$217,"")</f>
        <v/>
      </c>
      <c r="M118" s="325" t="str">
        <f>META!AG230</f>
        <v/>
      </c>
      <c r="N118" s="24" t="str">
        <f>IF(META!AB149&lt;&gt;0,META!AB108&amp;" / "&amp;META!AB149,"")</f>
        <v/>
      </c>
      <c r="O118" s="24" t="str">
        <f>IF(META!AC149&lt;&gt;0,META!AC108&amp;" / "&amp;META!AC149,"")</f>
        <v/>
      </c>
      <c r="P118" s="310" t="str">
        <f>IF(META!AB149&lt;&gt;0,META!AB108/META!AB149,"")</f>
        <v/>
      </c>
      <c r="Q118" s="310" t="str">
        <f>IF(META!AC149&lt;&gt;0,META!AC108/META!AC149,"")</f>
        <v/>
      </c>
      <c r="R118" s="161" t="str">
        <f t="shared" si="7"/>
        <v/>
      </c>
      <c r="S118" s="333" t="str">
        <f t="shared" si="8"/>
        <v/>
      </c>
      <c r="T118" s="166"/>
      <c r="W118" s="66"/>
      <c r="X118" s="66"/>
      <c r="Y118" s="66"/>
      <c r="Z118" s="68"/>
      <c r="AA118" s="69"/>
      <c r="AB118" s="18"/>
    </row>
    <row r="119" spans="1:28" s="209" customFormat="1" thickBot="1" x14ac:dyDescent="0.5">
      <c r="A119" s="202"/>
      <c r="B119" s="203"/>
      <c r="C119" s="204">
        <v>2</v>
      </c>
      <c r="D119" s="204" t="str">
        <f t="shared" si="9"/>
        <v/>
      </c>
      <c r="E119" s="279" t="str">
        <f t="shared" si="10"/>
        <v/>
      </c>
      <c r="F119" s="217" t="s">
        <v>248</v>
      </c>
      <c r="G119" s="267" t="str">
        <f>IF(META!AD231&lt;&gt;0,META!AD231,"")</f>
        <v/>
      </c>
      <c r="H119" s="253" t="str">
        <f>IF(SUM(META!AB$208:AX$208)&lt;&gt;0,G119/SUM(META!AB$208:AX$208),"")</f>
        <v/>
      </c>
      <c r="I119" s="208" t="str">
        <f>IF(G119&lt;&gt;"",META!AB231&amp;" / "&amp;G119,"")</f>
        <v/>
      </c>
      <c r="J119" s="267" t="str">
        <f>META!AE231</f>
        <v/>
      </c>
      <c r="K119" s="268" t="str">
        <f>META!AF231</f>
        <v/>
      </c>
      <c r="L119" s="253" t="str">
        <f>IF(AND(META!AJ$217&lt;&gt;0, G119&gt;2),META!AB231/META!AJ$217,"")</f>
        <v/>
      </c>
      <c r="M119" s="324" t="str">
        <f>META!AG231</f>
        <v>-</v>
      </c>
      <c r="N119" s="259" t="str">
        <f>IF(META!AB150&lt;&gt;0,META!AB109&amp;" / "&amp;META!AB150,"")</f>
        <v/>
      </c>
      <c r="O119" s="259" t="str">
        <f>IF(META!AC150&lt;&gt;0,META!AC109&amp;" / "&amp;META!AC150,"")</f>
        <v/>
      </c>
      <c r="P119" s="277" t="str">
        <f>IF(META!AB150&lt;&gt;0,META!AB109/META!AB150,"")</f>
        <v/>
      </c>
      <c r="Q119" s="277" t="str">
        <f>IF(META!AC150&lt;&gt;0,META!AC109/META!AC150,"")</f>
        <v/>
      </c>
      <c r="R119" s="259" t="str">
        <f t="shared" si="7"/>
        <v/>
      </c>
      <c r="S119" s="331" t="str">
        <f t="shared" si="8"/>
        <v/>
      </c>
      <c r="T119" s="204"/>
      <c r="U119" s="329"/>
      <c r="V119" s="227" t="str">
        <f>META!FA110</f>
        <v>TEST #13</v>
      </c>
    </row>
    <row r="120" spans="1:28" thickBot="1" x14ac:dyDescent="0.5">
      <c r="A120" s="194"/>
      <c r="B120" s="147"/>
      <c r="C120" s="166">
        <v>2</v>
      </c>
      <c r="D120" s="166" t="str">
        <f t="shared" si="9"/>
        <v/>
      </c>
      <c r="E120" s="308" t="str">
        <f t="shared" si="10"/>
        <v/>
      </c>
      <c r="F120" s="294" t="s">
        <v>28</v>
      </c>
      <c r="G120" s="158" t="str">
        <f>IF(META!AD232&lt;&gt;0,META!AD232,"")</f>
        <v/>
      </c>
      <c r="H120" s="155" t="str">
        <f>IF(SUM(META!AB$208:AX$208)&lt;&gt;0,G120/SUM(META!AB$208:AX$208),"")</f>
        <v/>
      </c>
      <c r="I120" s="151" t="str">
        <f>IF(G120&lt;&gt;"",META!AB232&amp;" / "&amp;G120,"")</f>
        <v/>
      </c>
      <c r="J120" s="158" t="str">
        <f>META!AE232</f>
        <v/>
      </c>
      <c r="K120" s="159" t="str">
        <f>META!AF232</f>
        <v/>
      </c>
      <c r="L120" s="155" t="str">
        <f>IF(AND(META!AJ$217&lt;&gt;0, G120&gt;2),META!AB232/META!AJ$217,"")</f>
        <v/>
      </c>
      <c r="M120" s="325" t="str">
        <f>META!AG232</f>
        <v/>
      </c>
      <c r="N120" s="24" t="str">
        <f>IF(META!AB151&lt;&gt;0,META!AB110&amp;" / "&amp;META!AB151,"")</f>
        <v/>
      </c>
      <c r="O120" s="24" t="str">
        <f>IF(META!AC151&lt;&gt;0,META!AC110&amp;" / "&amp;META!AC151,"")</f>
        <v/>
      </c>
      <c r="P120" s="310" t="str">
        <f>IF(META!AB151&lt;&gt;0,META!AB110/META!AB151,"")</f>
        <v/>
      </c>
      <c r="Q120" s="310" t="str">
        <f>IF(META!AC151&lt;&gt;0,META!AC110/META!AC151,"")</f>
        <v/>
      </c>
      <c r="R120" s="161" t="str">
        <f t="shared" si="7"/>
        <v/>
      </c>
      <c r="S120" s="333" t="str">
        <f t="shared" si="8"/>
        <v/>
      </c>
      <c r="T120" s="166"/>
      <c r="V120" s="477" t="str">
        <f>META!FA111</f>
        <v/>
      </c>
      <c r="W120" s="478">
        <f>META!FB111</f>
        <v>0</v>
      </c>
      <c r="X120" s="478">
        <f>META!FC111</f>
        <v>0</v>
      </c>
      <c r="Y120" s="478">
        <f>META!FD111</f>
        <v>0</v>
      </c>
      <c r="Z120" s="478">
        <f>META!FE111</f>
        <v>0</v>
      </c>
      <c r="AA120" s="478">
        <f>META!FF111</f>
        <v>0</v>
      </c>
      <c r="AB120" s="479">
        <f>META!FG111</f>
        <v>0</v>
      </c>
    </row>
    <row r="121" spans="1:28" s="209" customFormat="1" thickBot="1" x14ac:dyDescent="0.5">
      <c r="A121" s="202"/>
      <c r="B121" s="203"/>
      <c r="C121" s="204">
        <v>2</v>
      </c>
      <c r="D121" s="204" t="str">
        <f t="shared" si="9"/>
        <v/>
      </c>
      <c r="E121" s="279" t="str">
        <f t="shared" si="10"/>
        <v/>
      </c>
      <c r="F121" s="269" t="s">
        <v>42</v>
      </c>
      <c r="G121" s="267" t="str">
        <f>IF(META!AD233&lt;&gt;0,META!AD233,"")</f>
        <v/>
      </c>
      <c r="H121" s="253" t="str">
        <f>IF(SUM(META!AB$208:AX$208)&lt;&gt;0,G121/SUM(META!AB$208:AX$208),"")</f>
        <v/>
      </c>
      <c r="I121" s="208" t="str">
        <f>IF(G121&lt;&gt;"",META!AB233&amp;" / "&amp;G121,"")</f>
        <v/>
      </c>
      <c r="J121" s="267" t="str">
        <f>META!AE233</f>
        <v/>
      </c>
      <c r="K121" s="268" t="str">
        <f>META!AF233</f>
        <v/>
      </c>
      <c r="L121" s="253" t="str">
        <f>IF(AND(META!AJ$217&lt;&gt;0, G121&gt;2),META!AB233/META!AJ$217,"")</f>
        <v/>
      </c>
      <c r="M121" s="324" t="str">
        <f>META!AG233</f>
        <v/>
      </c>
      <c r="N121" s="259" t="str">
        <f>IF(META!AB152&lt;&gt;0,META!AB111&amp;" / "&amp;META!AB152,"")</f>
        <v/>
      </c>
      <c r="O121" s="259" t="str">
        <f>IF(META!AC152&lt;&gt;0,META!AC111&amp;" / "&amp;META!AC152,"")</f>
        <v/>
      </c>
      <c r="P121" s="277" t="str">
        <f>IF(META!AB152&lt;&gt;0,META!AB111/META!AB152,"")</f>
        <v/>
      </c>
      <c r="Q121" s="277" t="str">
        <f>IF(META!AC152&lt;&gt;0,META!AC111/META!AC152,"")</f>
        <v/>
      </c>
      <c r="R121" s="259" t="str">
        <f t="shared" si="7"/>
        <v/>
      </c>
      <c r="S121" s="331" t="str">
        <f t="shared" si="8"/>
        <v/>
      </c>
      <c r="T121" s="204"/>
      <c r="U121" s="329"/>
      <c r="V121" s="228">
        <f>META!FA112</f>
        <v>0</v>
      </c>
      <c r="W121" s="490" t="str">
        <f>META!FB112</f>
        <v>Raw Performance</v>
      </c>
      <c r="X121" s="491">
        <f>META!FC112</f>
        <v>0</v>
      </c>
      <c r="Y121" s="492">
        <f>META!FD112</f>
        <v>0</v>
      </c>
      <c r="Z121" s="493" t="str">
        <f>META!FE112</f>
        <v>Score</v>
      </c>
      <c r="AA121" s="494">
        <f>META!FF112</f>
        <v>0</v>
      </c>
      <c r="AB121" s="228" t="str">
        <f>META!FG112</f>
        <v>Perc.</v>
      </c>
    </row>
    <row r="122" spans="1:28" thickBot="1" x14ac:dyDescent="0.5">
      <c r="A122" s="194"/>
      <c r="B122" s="147"/>
      <c r="C122" s="166">
        <v>2</v>
      </c>
      <c r="D122" s="166" t="str">
        <f t="shared" si="9"/>
        <v/>
      </c>
      <c r="E122" s="308" t="str">
        <f t="shared" si="10"/>
        <v/>
      </c>
      <c r="F122" s="294" t="s">
        <v>46</v>
      </c>
      <c r="G122" s="158" t="str">
        <f>IF(META!AD234&lt;&gt;0,META!AD234,"")</f>
        <v/>
      </c>
      <c r="H122" s="155" t="str">
        <f>IF(SUM(META!AB$208:AX$208)&lt;&gt;0,G122/SUM(META!AB$208:AX$208),"")</f>
        <v/>
      </c>
      <c r="I122" s="151" t="str">
        <f>IF(G122&lt;&gt;"",META!AB234&amp;" / "&amp;G122,"")</f>
        <v/>
      </c>
      <c r="J122" s="158" t="str">
        <f>META!AE234</f>
        <v/>
      </c>
      <c r="K122" s="159" t="str">
        <f>META!AF234</f>
        <v/>
      </c>
      <c r="L122" s="155" t="str">
        <f>IF(AND(META!AJ$217&lt;&gt;0, G122&gt;2),META!AB234/META!AJ$217,"")</f>
        <v/>
      </c>
      <c r="M122" s="325" t="str">
        <f>META!AG234</f>
        <v/>
      </c>
      <c r="N122" s="24" t="str">
        <f>IF(META!AB153&lt;&gt;0,META!AB112&amp;" / "&amp;META!AB153,"")</f>
        <v/>
      </c>
      <c r="O122" s="24" t="str">
        <f>IF(META!AC153&lt;&gt;0,META!AC112&amp;" / "&amp;META!AC153,"")</f>
        <v/>
      </c>
      <c r="P122" s="310" t="str">
        <f>IF(META!AB153&lt;&gt;0,META!AB112/META!AB153,"")</f>
        <v/>
      </c>
      <c r="Q122" s="310" t="str">
        <f>IF(META!AC153&lt;&gt;0,META!AC112/META!AC153,"")</f>
        <v/>
      </c>
      <c r="R122" s="161" t="str">
        <f t="shared" si="7"/>
        <v/>
      </c>
      <c r="S122" s="333" t="str">
        <f t="shared" si="8"/>
        <v/>
      </c>
      <c r="T122" s="166"/>
      <c r="V122" s="75" t="str">
        <f>META!FA113</f>
        <v/>
      </c>
      <c r="W122" s="125" t="str">
        <f>META!FB113</f>
        <v/>
      </c>
      <c r="X122" s="125" t="str">
        <f>META!FC113</f>
        <v/>
      </c>
      <c r="Y122" s="126" t="str">
        <f>META!FD113</f>
        <v/>
      </c>
      <c r="Z122" s="101" t="str">
        <f>META!FE113</f>
        <v/>
      </c>
      <c r="AA122" s="94" t="str">
        <f>META!FF113</f>
        <v/>
      </c>
      <c r="AB122" s="76" t="str">
        <f>META!FG113</f>
        <v/>
      </c>
    </row>
    <row r="123" spans="1:28" s="209" customFormat="1" thickBot="1" x14ac:dyDescent="0.5">
      <c r="A123" s="202"/>
      <c r="B123" s="203"/>
      <c r="C123" s="204"/>
      <c r="D123" s="204" t="str">
        <f t="shared" si="9"/>
        <v/>
      </c>
      <c r="E123" s="279"/>
      <c r="F123" s="269"/>
      <c r="G123" s="267"/>
      <c r="H123" s="267"/>
      <c r="I123" s="268"/>
      <c r="J123" s="267"/>
      <c r="K123" s="268"/>
      <c r="L123" s="253" t="str">
        <f>IF(AND(META!AJ$217&lt;&gt;0, G123&gt;2),META!AB235/META!AJ$217,"")</f>
        <v/>
      </c>
      <c r="M123" s="324"/>
      <c r="N123" s="259"/>
      <c r="O123" s="259"/>
      <c r="P123" s="277"/>
      <c r="Q123" s="277"/>
      <c r="R123" s="259" t="str">
        <f t="shared" si="7"/>
        <v/>
      </c>
      <c r="S123" s="331" t="str">
        <f t="shared" si="8"/>
        <v/>
      </c>
      <c r="T123" s="204"/>
      <c r="U123" s="329"/>
      <c r="V123" s="215" t="str">
        <f>META!FA114</f>
        <v/>
      </c>
      <c r="W123" s="212" t="str">
        <f>META!FB114</f>
        <v/>
      </c>
      <c r="X123" s="212" t="str">
        <f>META!FC114</f>
        <v/>
      </c>
      <c r="Y123" s="218" t="str">
        <f>META!FD114</f>
        <v/>
      </c>
      <c r="Z123" s="214" t="str">
        <f>META!FE114</f>
        <v/>
      </c>
      <c r="AA123" s="215" t="str">
        <f>META!FF114</f>
        <v/>
      </c>
      <c r="AB123" s="216" t="str">
        <f>META!FG114</f>
        <v/>
      </c>
    </row>
    <row r="124" spans="1:28" thickBot="1" x14ac:dyDescent="0.5">
      <c r="A124" s="194"/>
      <c r="B124" s="147"/>
      <c r="C124" s="166"/>
      <c r="D124" s="166" t="str">
        <f t="shared" si="9"/>
        <v/>
      </c>
      <c r="E124" s="308" t="str">
        <f>K124</f>
        <v/>
      </c>
      <c r="F124" s="285" t="s">
        <v>252</v>
      </c>
      <c r="G124" s="158" t="str">
        <f>IF(META!AD236&lt;&gt;0,META!AD236,"")</f>
        <v/>
      </c>
      <c r="H124" s="155" t="str">
        <f>IF(SUM(META!AB$208:AX$208)&lt;&gt;0,G124/SUM(META!AB$208:AX$208),"")</f>
        <v/>
      </c>
      <c r="I124" s="151" t="str">
        <f>IF(G124&lt;&gt;"",META!AB236&amp;" / "&amp;G124,"")</f>
        <v/>
      </c>
      <c r="J124" s="158" t="str">
        <f>META!AE236</f>
        <v/>
      </c>
      <c r="K124" s="159" t="str">
        <f>META!AF236</f>
        <v/>
      </c>
      <c r="L124" s="155"/>
      <c r="M124" s="325" t="str">
        <f>META!AG236</f>
        <v>-</v>
      </c>
      <c r="N124" s="24" t="str">
        <f>IF(META!AB154&lt;&gt;0,META!AB113&amp;" / "&amp;META!AB154,"")</f>
        <v/>
      </c>
      <c r="O124" s="24" t="str">
        <f>IF(META!AC154&lt;&gt;0,META!AC113&amp;" / "&amp;META!AC154,"")</f>
        <v/>
      </c>
      <c r="P124" s="310" t="str">
        <f>IF(META!AB154&lt;&gt;0,META!AB113/META!AB154,"")</f>
        <v/>
      </c>
      <c r="Q124" s="310" t="str">
        <f>IF(META!AC154&lt;&gt;0,META!AC113/META!AC154,"")</f>
        <v/>
      </c>
      <c r="R124" s="161" t="str">
        <f t="shared" si="7"/>
        <v/>
      </c>
      <c r="S124" s="333" t="str">
        <f t="shared" si="8"/>
        <v/>
      </c>
      <c r="T124" s="166"/>
      <c r="V124" s="77" t="str">
        <f>META!FA115</f>
        <v/>
      </c>
      <c r="W124" s="125" t="str">
        <f>META!FB115</f>
        <v/>
      </c>
      <c r="X124" s="125" t="str">
        <f>META!FC115</f>
        <v/>
      </c>
      <c r="Y124" s="127" t="str">
        <f>META!FD115</f>
        <v/>
      </c>
      <c r="Z124" s="101" t="str">
        <f>META!FE115</f>
        <v/>
      </c>
      <c r="AA124" s="94" t="str">
        <f>META!FF115</f>
        <v/>
      </c>
      <c r="AB124" s="76" t="str">
        <f>META!FG115</f>
        <v/>
      </c>
    </row>
    <row r="125" spans="1:28" s="209" customFormat="1" thickBot="1" x14ac:dyDescent="0.5">
      <c r="A125" s="202"/>
      <c r="B125" s="203"/>
      <c r="C125" s="204">
        <v>2</v>
      </c>
      <c r="D125" s="204" t="str">
        <f t="shared" si="9"/>
        <v/>
      </c>
      <c r="E125" s="279" t="str">
        <f t="shared" si="10"/>
        <v/>
      </c>
      <c r="F125" s="217" t="s">
        <v>408</v>
      </c>
      <c r="G125" s="267" t="str">
        <f>IF(META!AD237&lt;&gt;0,META!AD237,"")</f>
        <v/>
      </c>
      <c r="H125" s="253" t="str">
        <f>IF(SUM(META!AB$208:AX$208)&lt;&gt;0,G125/SUM(META!AB$208:AX$208),"")</f>
        <v/>
      </c>
      <c r="I125" s="208" t="str">
        <f>IF(G125&lt;&gt;"",META!AB237&amp;" / "&amp;G125,"")</f>
        <v/>
      </c>
      <c r="J125" s="267" t="str">
        <f>META!AE237</f>
        <v/>
      </c>
      <c r="K125" s="268" t="str">
        <f>META!AF237</f>
        <v/>
      </c>
      <c r="L125" s="253" t="str">
        <f>IF(AND(META!AJ$217&lt;&gt;0, G125&gt;2),META!AB237/META!AJ$217,"")</f>
        <v/>
      </c>
      <c r="M125" s="324" t="str">
        <f>META!AG237</f>
        <v/>
      </c>
      <c r="N125" s="259" t="str">
        <f>IF(META!AB155&lt;&gt;0,META!AB114&amp;" / "&amp;META!AB155,"")</f>
        <v/>
      </c>
      <c r="O125" s="259" t="str">
        <f>IF(META!AC155&lt;&gt;0,META!AC114&amp;" / "&amp;META!AC155,"")</f>
        <v/>
      </c>
      <c r="P125" s="277" t="str">
        <f>IF(META!AB155&lt;&gt;0,META!AB114/META!AB155,"")</f>
        <v/>
      </c>
      <c r="Q125" s="277" t="str">
        <f>IF(META!AC155&lt;&gt;0,META!AC114/META!AC155,"")</f>
        <v/>
      </c>
      <c r="R125" s="259" t="str">
        <f t="shared" si="7"/>
        <v/>
      </c>
      <c r="S125" s="331" t="str">
        <f t="shared" si="8"/>
        <v/>
      </c>
      <c r="T125" s="204" t="s">
        <v>407</v>
      </c>
      <c r="U125" s="329"/>
      <c r="V125" s="230" t="str">
        <f>META!FA116</f>
        <v/>
      </c>
      <c r="W125" s="231" t="str">
        <f>META!FB116</f>
        <v/>
      </c>
      <c r="X125" s="231" t="str">
        <f>META!FC116</f>
        <v/>
      </c>
      <c r="Y125" s="232" t="str">
        <f>META!FD116</f>
        <v/>
      </c>
      <c r="Z125" s="233" t="str">
        <f>META!FE116</f>
        <v/>
      </c>
      <c r="AA125" s="230" t="str">
        <f>META!FF116</f>
        <v/>
      </c>
      <c r="AB125" s="234" t="str">
        <f>META!FG116</f>
        <v/>
      </c>
    </row>
    <row r="126" spans="1:28" ht="15" thickTop="1" thickBot="1" x14ac:dyDescent="0.5">
      <c r="A126" s="194"/>
      <c r="B126" s="147"/>
      <c r="C126" s="166">
        <v>3</v>
      </c>
      <c r="D126" s="166" t="str">
        <f t="shared" si="9"/>
        <v/>
      </c>
      <c r="E126" s="308" t="str">
        <f t="shared" si="10"/>
        <v/>
      </c>
      <c r="F126" s="287" t="s">
        <v>409</v>
      </c>
      <c r="G126" s="158" t="str">
        <f>IF(META!AD238&lt;&gt;0,META!AD238,"")</f>
        <v/>
      </c>
      <c r="H126" s="155" t="str">
        <f>IF(SUM(META!AB$208:AX$208)&lt;&gt;0,G126/SUM(META!AB$208:AX$208),"")</f>
        <v/>
      </c>
      <c r="I126" s="151" t="str">
        <f>IF(G126&lt;&gt;"",META!AB238&amp;" / "&amp;G126,"")</f>
        <v/>
      </c>
      <c r="J126" s="158" t="str">
        <f>META!AE238</f>
        <v/>
      </c>
      <c r="K126" s="159" t="str">
        <f>META!AF238</f>
        <v/>
      </c>
      <c r="L126" s="155" t="str">
        <f>IF(AND(META!AJ$217&lt;&gt;0, G126&gt;2),META!AB238/META!AJ$217,"")</f>
        <v/>
      </c>
      <c r="M126" s="325" t="str">
        <f>META!AG238</f>
        <v/>
      </c>
      <c r="N126" s="24" t="str">
        <f>IF(META!AB156&lt;&gt;0,META!AB115&amp;" / "&amp;META!AB156,"")</f>
        <v/>
      </c>
      <c r="O126" s="24" t="str">
        <f>IF(META!AC156&lt;&gt;0,META!AC115&amp;" / "&amp;META!AC156,"")</f>
        <v/>
      </c>
      <c r="P126" s="310" t="str">
        <f>IF(META!AB156&lt;&gt;0,META!AB115/META!AB156,"")</f>
        <v/>
      </c>
      <c r="Q126" s="310" t="str">
        <f>IF(META!AC156&lt;&gt;0,META!AC115/META!AC156,"")</f>
        <v/>
      </c>
      <c r="R126" s="161" t="str">
        <f t="shared" si="7"/>
        <v/>
      </c>
      <c r="S126" s="333" t="str">
        <f t="shared" si="8"/>
        <v/>
      </c>
      <c r="T126" s="166"/>
      <c r="V126" s="80" t="str">
        <f>META!FA117</f>
        <v/>
      </c>
      <c r="W126" s="81" t="str">
        <f>META!FB117</f>
        <v/>
      </c>
      <c r="X126" s="81" t="str">
        <f>META!FC117</f>
        <v/>
      </c>
      <c r="Y126" s="82" t="str">
        <f>META!FD117</f>
        <v/>
      </c>
      <c r="Z126" s="83" t="str">
        <f>META!FE117</f>
        <v/>
      </c>
      <c r="AA126" s="84" t="str">
        <f>META!FF117</f>
        <v/>
      </c>
      <c r="AB126" s="85" t="str">
        <f>META!FG117</f>
        <v/>
      </c>
    </row>
    <row r="127" spans="1:28" s="209" customFormat="1" thickBot="1" x14ac:dyDescent="0.5">
      <c r="A127" s="202"/>
      <c r="B127" s="203"/>
      <c r="C127" s="204">
        <v>2</v>
      </c>
      <c r="D127" s="204" t="str">
        <f t="shared" si="9"/>
        <v/>
      </c>
      <c r="E127" s="279" t="str">
        <f t="shared" si="10"/>
        <v/>
      </c>
      <c r="F127" s="269" t="s">
        <v>35</v>
      </c>
      <c r="G127" s="267" t="str">
        <f>IF(META!AD239&lt;&gt;0,META!AD239,"")</f>
        <v/>
      </c>
      <c r="H127" s="253" t="str">
        <f>IF(SUM(META!AB$208:AX$208)&lt;&gt;0,G127/SUM(META!AB$208:AX$208),"")</f>
        <v/>
      </c>
      <c r="I127" s="208" t="str">
        <f>IF(G127&lt;&gt;"",META!AB239&amp;" / "&amp;G127,"")</f>
        <v/>
      </c>
      <c r="J127" s="267" t="str">
        <f>META!AE239</f>
        <v/>
      </c>
      <c r="K127" s="268" t="str">
        <f>META!AF239</f>
        <v/>
      </c>
      <c r="L127" s="253" t="str">
        <f>IF(AND(META!AJ$217&lt;&gt;0, G127&gt;2),META!AB239/META!AJ$217,"")</f>
        <v/>
      </c>
      <c r="M127" s="324" t="str">
        <f>META!AG239</f>
        <v/>
      </c>
      <c r="N127" s="259" t="str">
        <f>IF(META!AB157&lt;&gt;0,META!AB116&amp;" / "&amp;META!AB157,"")</f>
        <v/>
      </c>
      <c r="O127" s="259" t="str">
        <f>IF(META!AC157&lt;&gt;0,META!AC116&amp;" / "&amp;META!AC157,"")</f>
        <v/>
      </c>
      <c r="P127" s="277" t="str">
        <f>IF(META!AB157&lt;&gt;0,META!AB116/META!AB157,"")</f>
        <v/>
      </c>
      <c r="Q127" s="277" t="str">
        <f>IF(META!AC157&lt;&gt;0,META!AC116/META!AC157,"")</f>
        <v/>
      </c>
      <c r="R127" s="259" t="str">
        <f t="shared" si="7"/>
        <v/>
      </c>
      <c r="S127" s="331" t="str">
        <f t="shared" si="8"/>
        <v/>
      </c>
      <c r="T127" s="204" t="s">
        <v>410</v>
      </c>
      <c r="U127" s="329"/>
      <c r="W127" s="235"/>
      <c r="X127" s="235"/>
      <c r="Y127" s="235"/>
      <c r="Z127" s="236"/>
      <c r="AA127" s="237"/>
      <c r="AB127" s="238"/>
    </row>
    <row r="128" spans="1:28" thickBot="1" x14ac:dyDescent="0.5">
      <c r="A128" s="194"/>
      <c r="B128" s="147"/>
      <c r="C128" s="166">
        <v>2</v>
      </c>
      <c r="D128" s="166" t="str">
        <f t="shared" si="9"/>
        <v/>
      </c>
      <c r="E128" s="308" t="str">
        <f t="shared" si="10"/>
        <v/>
      </c>
      <c r="F128" s="294" t="s">
        <v>411</v>
      </c>
      <c r="G128" s="158" t="str">
        <f>IF(META!AD240&lt;&gt;0,META!AD240,"")</f>
        <v/>
      </c>
      <c r="H128" s="155" t="str">
        <f>IF(SUM(META!AB$208:AX$208)&lt;&gt;0,G128/SUM(META!AB$208:AX$208),"")</f>
        <v/>
      </c>
      <c r="I128" s="151" t="str">
        <f>IF(G128&lt;&gt;"",META!AB240&amp;" / "&amp;G128,"")</f>
        <v/>
      </c>
      <c r="J128" s="158" t="str">
        <f>META!AE240</f>
        <v/>
      </c>
      <c r="K128" s="159" t="str">
        <f>META!AF240</f>
        <v/>
      </c>
      <c r="L128" s="155" t="str">
        <f>IF(AND(META!AJ$217&lt;&gt;0, G128&gt;2),META!AB240/META!AJ$217,"")</f>
        <v/>
      </c>
      <c r="M128" s="325" t="str">
        <f>META!AG240</f>
        <v/>
      </c>
      <c r="N128" s="24" t="str">
        <f>IF(META!AB158&lt;&gt;0,META!AB117&amp;" / "&amp;META!AB158,"")</f>
        <v/>
      </c>
      <c r="O128" s="24" t="str">
        <f>IF(META!AC158&lt;&gt;0,META!AC117&amp;" / "&amp;META!AC158,"")</f>
        <v/>
      </c>
      <c r="P128" s="310" t="str">
        <f>IF(META!AB158&lt;&gt;0,META!AB117/META!AB158,"")</f>
        <v/>
      </c>
      <c r="Q128" s="310" t="str">
        <f>IF(META!AC158&lt;&gt;0,META!AC117/META!AC158,"")</f>
        <v/>
      </c>
      <c r="R128" s="161" t="str">
        <f t="shared" si="7"/>
        <v/>
      </c>
      <c r="S128" s="333" t="str">
        <f t="shared" si="8"/>
        <v/>
      </c>
      <c r="T128" s="166"/>
      <c r="V128" s="16" t="str">
        <f>META!FA119</f>
        <v>TEST #14</v>
      </c>
    </row>
    <row r="129" spans="1:28" s="209" customFormat="1" thickBot="1" x14ac:dyDescent="0.5">
      <c r="A129" s="202"/>
      <c r="B129" s="203"/>
      <c r="C129" s="204">
        <v>2</v>
      </c>
      <c r="D129" s="204" t="str">
        <f t="shared" si="9"/>
        <v/>
      </c>
      <c r="E129" s="279" t="str">
        <f t="shared" si="10"/>
        <v/>
      </c>
      <c r="F129" s="217" t="s">
        <v>30</v>
      </c>
      <c r="G129" s="267" t="str">
        <f>IF(META!AD241&lt;&gt;0,META!AD241,"")</f>
        <v/>
      </c>
      <c r="H129" s="253" t="str">
        <f>IF(SUM(META!AB$208:AX$208)&lt;&gt;0,G129/SUM(META!AB$208:AX$208),"")</f>
        <v/>
      </c>
      <c r="I129" s="208" t="str">
        <f>IF(G129&lt;&gt;"",META!AB241&amp;" / "&amp;G129,"")</f>
        <v/>
      </c>
      <c r="J129" s="267" t="str">
        <f>META!AE241</f>
        <v/>
      </c>
      <c r="K129" s="268" t="str">
        <f>META!AF241</f>
        <v/>
      </c>
      <c r="L129" s="253" t="str">
        <f>IF(AND(META!AJ$217&lt;&gt;0, G129&gt;2),META!AB241/META!AJ$217,"")</f>
        <v/>
      </c>
      <c r="M129" s="324" t="str">
        <f>META!AG241</f>
        <v/>
      </c>
      <c r="N129" s="259" t="str">
        <f>IF(META!AB159&lt;&gt;0,META!AB118&amp;" / "&amp;META!AB159,"")</f>
        <v/>
      </c>
      <c r="O129" s="259" t="str">
        <f>IF(META!AC159&lt;&gt;0,META!AC118&amp;" / "&amp;META!AC159,"")</f>
        <v/>
      </c>
      <c r="P129" s="277" t="str">
        <f>IF(META!AB159&lt;&gt;0,META!AB118/META!AB159,"")</f>
        <v/>
      </c>
      <c r="Q129" s="277" t="str">
        <f>IF(META!AC159&lt;&gt;0,META!AC118/META!AC159,"")</f>
        <v/>
      </c>
      <c r="R129" s="259" t="str">
        <f t="shared" si="7"/>
        <v/>
      </c>
      <c r="S129" s="331" t="str">
        <f t="shared" si="8"/>
        <v/>
      </c>
      <c r="T129" s="204"/>
      <c r="U129" s="329"/>
      <c r="V129" s="487" t="str">
        <f>META!FA120</f>
        <v/>
      </c>
      <c r="W129" s="488">
        <f>META!FB120</f>
        <v>0</v>
      </c>
      <c r="X129" s="488">
        <f>META!FC120</f>
        <v>0</v>
      </c>
      <c r="Y129" s="488">
        <f>META!FD120</f>
        <v>0</v>
      </c>
      <c r="Z129" s="488">
        <f>META!FE120</f>
        <v>0</v>
      </c>
      <c r="AA129" s="488">
        <f>META!FF120</f>
        <v>0</v>
      </c>
      <c r="AB129" s="489">
        <f>META!FG120</f>
        <v>0</v>
      </c>
    </row>
    <row r="130" spans="1:28" thickBot="1" x14ac:dyDescent="0.5">
      <c r="A130" s="194"/>
      <c r="B130" s="147"/>
      <c r="C130" s="166">
        <v>1</v>
      </c>
      <c r="D130" s="166" t="str">
        <f t="shared" si="9"/>
        <v/>
      </c>
      <c r="E130" s="308" t="str">
        <f t="shared" si="10"/>
        <v/>
      </c>
      <c r="F130" s="294" t="s">
        <v>44</v>
      </c>
      <c r="G130" s="158" t="str">
        <f>IF(META!AD242&lt;&gt;0,META!AD242,"")</f>
        <v/>
      </c>
      <c r="H130" s="155" t="str">
        <f>IF(SUM(META!AB$208:AX$208)&lt;&gt;0,G130/SUM(META!AB$208:AX$208),"")</f>
        <v/>
      </c>
      <c r="I130" s="151" t="str">
        <f>IF(G130&lt;&gt;"",META!AB242&amp;" / "&amp;G130,"")</f>
        <v/>
      </c>
      <c r="J130" s="158" t="str">
        <f>META!AE242</f>
        <v/>
      </c>
      <c r="K130" s="159" t="str">
        <f>META!AF242</f>
        <v/>
      </c>
      <c r="L130" s="155" t="str">
        <f>IF(AND(META!AJ$217&lt;&gt;0, G130&gt;2),META!AB242/META!AJ$217,"")</f>
        <v/>
      </c>
      <c r="M130" s="325" t="str">
        <f>META!AG242</f>
        <v/>
      </c>
      <c r="N130" s="24" t="str">
        <f>IF(META!AB160&lt;&gt;0,META!AB119&amp;" / "&amp;META!AB160,"")</f>
        <v/>
      </c>
      <c r="O130" s="24" t="str">
        <f>IF(META!AC160&lt;&gt;0,META!AC119&amp;" / "&amp;META!AC160,"")</f>
        <v/>
      </c>
      <c r="P130" s="310" t="str">
        <f>IF(META!AB160&lt;&gt;0,META!AB119/META!AB160,"")</f>
        <v/>
      </c>
      <c r="Q130" s="310" t="str">
        <f>IF(META!AC160&lt;&gt;0,META!AC119/META!AC160,"")</f>
        <v/>
      </c>
      <c r="R130" s="161" t="str">
        <f t="shared" si="7"/>
        <v/>
      </c>
      <c r="S130" s="333" t="str">
        <f t="shared" si="8"/>
        <v/>
      </c>
      <c r="T130" s="166"/>
      <c r="V130" s="30">
        <f>META!FA121</f>
        <v>0</v>
      </c>
      <c r="W130" s="458" t="str">
        <f>META!FB121</f>
        <v>Raw Performance</v>
      </c>
      <c r="X130" s="459">
        <f>META!FC121</f>
        <v>0</v>
      </c>
      <c r="Y130" s="460">
        <f>META!FD121</f>
        <v>0</v>
      </c>
      <c r="Z130" s="480" t="str">
        <f>META!FE121</f>
        <v>Score</v>
      </c>
      <c r="AA130" s="481">
        <f>META!FF121</f>
        <v>0</v>
      </c>
      <c r="AB130" s="30" t="str">
        <f>META!FG121</f>
        <v>Perc.</v>
      </c>
    </row>
    <row r="131" spans="1:28" s="209" customFormat="1" thickBot="1" x14ac:dyDescent="0.5">
      <c r="A131" s="202"/>
      <c r="B131" s="203"/>
      <c r="C131" s="204">
        <v>1</v>
      </c>
      <c r="D131" s="204" t="str">
        <f t="shared" si="9"/>
        <v/>
      </c>
      <c r="E131" s="279" t="str">
        <f t="shared" si="10"/>
        <v/>
      </c>
      <c r="F131" s="217" t="s">
        <v>412</v>
      </c>
      <c r="G131" s="267" t="str">
        <f>IF(META!AD243&lt;&gt;0,META!AD243,"")</f>
        <v/>
      </c>
      <c r="H131" s="253" t="str">
        <f>IF(SUM(META!AB$208:AX$208)&lt;&gt;0,G131/SUM(META!AB$208:AX$208),"")</f>
        <v/>
      </c>
      <c r="I131" s="208" t="str">
        <f>IF(G131&lt;&gt;"",META!AB243&amp;" / "&amp;G131,"")</f>
        <v/>
      </c>
      <c r="J131" s="267" t="str">
        <f>META!AE243</f>
        <v/>
      </c>
      <c r="K131" s="268" t="str">
        <f>META!AF243</f>
        <v/>
      </c>
      <c r="L131" s="253" t="str">
        <f>IF(AND(META!AJ$217&lt;&gt;0, G131&gt;2),META!AB243/META!AJ$217,"")</f>
        <v/>
      </c>
      <c r="M131" s="324" t="str">
        <f>META!AG243</f>
        <v/>
      </c>
      <c r="N131" s="259" t="str">
        <f>IF(META!AB161&lt;&gt;0,META!AB120&amp;" / "&amp;META!AB161,"")</f>
        <v/>
      </c>
      <c r="O131" s="259" t="str">
        <f>IF(META!AC161&lt;&gt;0,META!AC120&amp;" / "&amp;META!AC161,"")</f>
        <v/>
      </c>
      <c r="P131" s="277" t="str">
        <f>IF(META!AB161&lt;&gt;0,META!AB120/META!AB161,"")</f>
        <v/>
      </c>
      <c r="Q131" s="277" t="str">
        <f>IF(META!AC161&lt;&gt;0,META!AC120/META!AC161,"")</f>
        <v/>
      </c>
      <c r="R131" s="259" t="str">
        <f t="shared" si="7"/>
        <v/>
      </c>
      <c r="S131" s="331" t="str">
        <f t="shared" si="8"/>
        <v/>
      </c>
      <c r="T131" s="204"/>
      <c r="U131" s="329"/>
      <c r="V131" s="211" t="str">
        <f>META!FA122</f>
        <v/>
      </c>
      <c r="W131" s="212" t="str">
        <f>META!FB122</f>
        <v/>
      </c>
      <c r="X131" s="212" t="str">
        <f>META!FC122</f>
        <v/>
      </c>
      <c r="Y131" s="213" t="str">
        <f>META!FD122</f>
        <v/>
      </c>
      <c r="Z131" s="214" t="str">
        <f>META!FE122</f>
        <v/>
      </c>
      <c r="AA131" s="215" t="str">
        <f>META!FF122</f>
        <v/>
      </c>
      <c r="AB131" s="216" t="str">
        <f>META!FG122</f>
        <v/>
      </c>
    </row>
    <row r="132" spans="1:28" thickBot="1" x14ac:dyDescent="0.5">
      <c r="A132" s="194"/>
      <c r="B132" s="147"/>
      <c r="C132" s="166">
        <v>2</v>
      </c>
      <c r="D132" s="166" t="str">
        <f t="shared" si="9"/>
        <v/>
      </c>
      <c r="E132" s="308" t="str">
        <f t="shared" si="10"/>
        <v/>
      </c>
      <c r="F132" s="287" t="s">
        <v>39</v>
      </c>
      <c r="G132" s="158" t="str">
        <f>IF(META!AD244&lt;&gt;0,META!AD244,"")</f>
        <v/>
      </c>
      <c r="H132" s="155" t="str">
        <f>IF(SUM(META!AB$208:AX$208)&lt;&gt;0,G132/SUM(META!AB$208:AX$208),"")</f>
        <v/>
      </c>
      <c r="I132" s="151" t="str">
        <f>IF(G132&lt;&gt;"",META!AB244&amp;" / "&amp;G132,"")</f>
        <v/>
      </c>
      <c r="J132" s="158" t="str">
        <f>META!AE244</f>
        <v/>
      </c>
      <c r="K132" s="159" t="str">
        <f>META!AF244</f>
        <v/>
      </c>
      <c r="L132" s="155" t="str">
        <f>IF(AND(META!AJ$217&lt;&gt;0, G132&gt;2),META!AB244/META!AJ$217,"")</f>
        <v/>
      </c>
      <c r="M132" s="325" t="str">
        <f>META!AG244</f>
        <v/>
      </c>
      <c r="N132" s="24" t="str">
        <f>IF(META!AB162&lt;&gt;0,META!AB121&amp;" / "&amp;META!AB162,"")</f>
        <v/>
      </c>
      <c r="O132" s="24" t="str">
        <f>IF(META!AC162&lt;&gt;0,META!AC121&amp;" / "&amp;META!AC162,"")</f>
        <v/>
      </c>
      <c r="P132" s="310" t="str">
        <f>IF(META!AB162&lt;&gt;0,META!AB121/META!AB162,"")</f>
        <v/>
      </c>
      <c r="Q132" s="310" t="str">
        <f>IF(META!AC162&lt;&gt;0,META!AC121/META!AC162,"")</f>
        <v/>
      </c>
      <c r="R132" s="161" t="str">
        <f t="shared" si="7"/>
        <v/>
      </c>
      <c r="S132" s="333" t="str">
        <f t="shared" si="8"/>
        <v/>
      </c>
      <c r="T132" s="166"/>
      <c r="V132" s="77" t="str">
        <f>META!FA123</f>
        <v/>
      </c>
      <c r="W132" s="125" t="str">
        <f>META!FB123</f>
        <v/>
      </c>
      <c r="X132" s="125" t="str">
        <f>META!FC123</f>
        <v/>
      </c>
      <c r="Y132" s="127" t="str">
        <f>META!FD123</f>
        <v/>
      </c>
      <c r="Z132" s="101" t="str">
        <f>META!FE123</f>
        <v/>
      </c>
      <c r="AA132" s="94" t="str">
        <f>META!FF123</f>
        <v/>
      </c>
      <c r="AB132" s="76" t="str">
        <f>META!FG123</f>
        <v/>
      </c>
    </row>
    <row r="133" spans="1:28" s="209" customFormat="1" thickBot="1" x14ac:dyDescent="0.5">
      <c r="A133" s="202"/>
      <c r="B133" s="203"/>
      <c r="C133" s="204">
        <v>2</v>
      </c>
      <c r="D133" s="204" t="str">
        <f t="shared" si="9"/>
        <v/>
      </c>
      <c r="E133" s="279" t="str">
        <f t="shared" si="10"/>
        <v/>
      </c>
      <c r="F133" s="217" t="s">
        <v>41</v>
      </c>
      <c r="G133" s="267" t="str">
        <f>IF(META!AD245&lt;&gt;0,META!AD245,"")</f>
        <v/>
      </c>
      <c r="H133" s="253" t="str">
        <f>IF(SUM(META!AB$208:AX$208)&lt;&gt;0,G133/SUM(META!AB$208:AX$208),"")</f>
        <v/>
      </c>
      <c r="I133" s="208" t="str">
        <f>IF(G133&lt;&gt;"",META!AB245&amp;" / "&amp;G133,"")</f>
        <v/>
      </c>
      <c r="J133" s="267" t="str">
        <f>META!AE245</f>
        <v/>
      </c>
      <c r="K133" s="268" t="str">
        <f>META!AF245</f>
        <v/>
      </c>
      <c r="L133" s="253" t="str">
        <f>IF(AND(META!AJ$217&lt;&gt;0, G133&gt;2),META!AB245/META!AJ$217,"")</f>
        <v/>
      </c>
      <c r="M133" s="324" t="str">
        <f>META!AG245</f>
        <v/>
      </c>
      <c r="N133" s="259" t="str">
        <f>IF(META!AB163&lt;&gt;0,META!AB122&amp;" / "&amp;META!AB163,"")</f>
        <v/>
      </c>
      <c r="O133" s="259" t="str">
        <f>IF(META!AC163&lt;&gt;0,META!AC122&amp;" / "&amp;META!AC163,"")</f>
        <v/>
      </c>
      <c r="P133" s="277" t="str">
        <f>IF(META!AB163&lt;&gt;0,META!AB122/META!AB163,"")</f>
        <v/>
      </c>
      <c r="Q133" s="277" t="str">
        <f>IF(META!AC163&lt;&gt;0,META!AC122/META!AC163,"")</f>
        <v/>
      </c>
      <c r="R133" s="259" t="str">
        <f t="shared" si="7"/>
        <v/>
      </c>
      <c r="S133" s="331" t="str">
        <f t="shared" si="8"/>
        <v/>
      </c>
      <c r="T133" s="204"/>
      <c r="U133" s="329"/>
      <c r="V133" s="215" t="str">
        <f>META!FA124</f>
        <v/>
      </c>
      <c r="W133" s="212" t="str">
        <f>META!FB124</f>
        <v/>
      </c>
      <c r="X133" s="212" t="str">
        <f>META!FC124</f>
        <v/>
      </c>
      <c r="Y133" s="218" t="str">
        <f>META!FD124</f>
        <v/>
      </c>
      <c r="Z133" s="214" t="str">
        <f>META!FE124</f>
        <v/>
      </c>
      <c r="AA133" s="215" t="str">
        <f>META!FF124</f>
        <v/>
      </c>
      <c r="AB133" s="216" t="str">
        <f>META!FG124</f>
        <v/>
      </c>
    </row>
    <row r="134" spans="1:28" thickBot="1" x14ac:dyDescent="0.5">
      <c r="A134" s="194"/>
      <c r="B134" s="147"/>
      <c r="C134" s="166">
        <v>2</v>
      </c>
      <c r="D134" s="166" t="str">
        <f t="shared" si="9"/>
        <v/>
      </c>
      <c r="E134" s="308" t="str">
        <f t="shared" si="10"/>
        <v/>
      </c>
      <c r="F134" s="287" t="s">
        <v>253</v>
      </c>
      <c r="G134" s="158" t="str">
        <f>IF(META!AD246&lt;&gt;0,META!AD246,"")</f>
        <v/>
      </c>
      <c r="H134" s="155" t="str">
        <f>IF(SUM(META!AB$208:AX$208)&lt;&gt;0,G134/SUM(META!AB$208:AX$208),"")</f>
        <v/>
      </c>
      <c r="I134" s="151" t="str">
        <f>IF(G134&lt;&gt;"",META!AB246&amp;" / "&amp;G134,"")</f>
        <v/>
      </c>
      <c r="J134" s="158" t="str">
        <f>META!AE246</f>
        <v/>
      </c>
      <c r="K134" s="159" t="str">
        <f>META!AF246</f>
        <v/>
      </c>
      <c r="L134" s="155" t="str">
        <f>IF(AND(META!AJ$217&lt;&gt;0, G134&gt;2),META!AB246/META!AJ$217,"")</f>
        <v/>
      </c>
      <c r="M134" s="325" t="str">
        <f>META!AG246</f>
        <v/>
      </c>
      <c r="N134" s="24" t="str">
        <f>IF(META!AB164&lt;&gt;0,META!AB123&amp;" / "&amp;META!AB164,"")</f>
        <v/>
      </c>
      <c r="O134" s="24" t="str">
        <f>IF(META!AC164&lt;&gt;0,META!AC123&amp;" / "&amp;META!AC164,"")</f>
        <v/>
      </c>
      <c r="P134" s="310" t="str">
        <f>IF(META!AB164&lt;&gt;0,META!AB123/META!AB164,"")</f>
        <v/>
      </c>
      <c r="Q134" s="310" t="str">
        <f>IF(META!AC164&lt;&gt;0,META!AC123/META!AC164,"")</f>
        <v/>
      </c>
      <c r="R134" s="161" t="str">
        <f t="shared" si="7"/>
        <v/>
      </c>
      <c r="S134" s="333" t="str">
        <f t="shared" si="8"/>
        <v/>
      </c>
      <c r="T134" s="166" t="s">
        <v>413</v>
      </c>
      <c r="V134" s="78" t="str">
        <f>META!FA125</f>
        <v/>
      </c>
      <c r="W134" s="128" t="str">
        <f>META!FB125</f>
        <v/>
      </c>
      <c r="X134" s="128" t="str">
        <f>META!FC125</f>
        <v/>
      </c>
      <c r="Y134" s="129" t="str">
        <f>META!FD125</f>
        <v/>
      </c>
      <c r="Z134" s="130" t="str">
        <f>META!FE125</f>
        <v/>
      </c>
      <c r="AA134" s="131" t="str">
        <f>META!FF125</f>
        <v/>
      </c>
      <c r="AB134" s="79" t="str">
        <f>META!FG125</f>
        <v/>
      </c>
    </row>
    <row r="135" spans="1:28" s="209" customFormat="1" ht="15" thickTop="1" thickBot="1" x14ac:dyDescent="0.5">
      <c r="A135" s="202"/>
      <c r="B135" s="203"/>
      <c r="C135" s="271">
        <v>2</v>
      </c>
      <c r="D135" s="204" t="str">
        <f t="shared" si="9"/>
        <v/>
      </c>
      <c r="E135" s="279" t="str">
        <f t="shared" si="10"/>
        <v/>
      </c>
      <c r="F135" s="217" t="s">
        <v>49</v>
      </c>
      <c r="G135" s="267" t="str">
        <f>IF(META!AD247&lt;&gt;0,META!AD247,"")</f>
        <v/>
      </c>
      <c r="H135" s="253" t="str">
        <f>IF(SUM(META!AB$208:AX$208)&lt;&gt;0,G135/SUM(META!AB$208:AX$208),"")</f>
        <v/>
      </c>
      <c r="I135" s="208" t="str">
        <f>IF(G135&lt;&gt;"",META!AB247&amp;" / "&amp;G135,"")</f>
        <v/>
      </c>
      <c r="J135" s="267" t="str">
        <f>META!AE247</f>
        <v/>
      </c>
      <c r="K135" s="268" t="str">
        <f>META!AF247</f>
        <v/>
      </c>
      <c r="L135" s="253" t="str">
        <f>IF(AND(META!AJ$217&lt;&gt;0, G135&gt;2),META!AB247/META!AJ$217,"")</f>
        <v/>
      </c>
      <c r="M135" s="324" t="str">
        <f>META!AG247</f>
        <v/>
      </c>
      <c r="N135" s="259" t="str">
        <f>IF(META!AB165&lt;&gt;0,META!AB124&amp;" / "&amp;META!AB165,"")</f>
        <v/>
      </c>
      <c r="O135" s="259" t="str">
        <f>IF(META!AC165&lt;&gt;0,META!AC124&amp;" / "&amp;META!AC165,"")</f>
        <v/>
      </c>
      <c r="P135" s="277" t="str">
        <f>IF(META!AB165&lt;&gt;0,META!AB124/META!AB165,"")</f>
        <v/>
      </c>
      <c r="Q135" s="277" t="str">
        <f>IF(META!AC165&lt;&gt;0,META!AC124/META!AC165,"")</f>
        <v/>
      </c>
      <c r="R135" s="259" t="str">
        <f t="shared" si="7"/>
        <v/>
      </c>
      <c r="S135" s="331" t="str">
        <f t="shared" si="8"/>
        <v/>
      </c>
      <c r="T135" s="330" t="s">
        <v>413</v>
      </c>
      <c r="U135" s="329"/>
      <c r="V135" s="220" t="str">
        <f>META!FA126</f>
        <v/>
      </c>
      <c r="W135" s="221" t="str">
        <f>META!FB126</f>
        <v/>
      </c>
      <c r="X135" s="221" t="str">
        <f>META!FC126</f>
        <v/>
      </c>
      <c r="Y135" s="222" t="str">
        <f>META!FD126</f>
        <v/>
      </c>
      <c r="Z135" s="223" t="str">
        <f>META!FE126</f>
        <v/>
      </c>
      <c r="AA135" s="224" t="str">
        <f>META!FF126</f>
        <v/>
      </c>
      <c r="AB135" s="225" t="str">
        <f>META!FG126</f>
        <v/>
      </c>
    </row>
    <row r="136" spans="1:28" thickBot="1" x14ac:dyDescent="0.5">
      <c r="A136" s="194"/>
      <c r="B136" s="147"/>
      <c r="C136" s="166"/>
      <c r="D136" s="166"/>
      <c r="E136" s="308"/>
      <c r="F136" s="280"/>
      <c r="G136" s="158"/>
      <c r="H136" s="158"/>
      <c r="I136" s="159"/>
      <c r="J136" s="158"/>
      <c r="K136" s="159"/>
      <c r="L136" s="155" t="str">
        <f>IF(AND(META!AJ$217&lt;&gt;0, G136&gt;2),META!AB248/META!AJ$217,"")</f>
        <v/>
      </c>
      <c r="M136" s="325"/>
      <c r="N136" s="24"/>
      <c r="O136" s="24"/>
      <c r="P136" s="310"/>
      <c r="Q136" s="310"/>
      <c r="R136" s="161" t="str">
        <f t="shared" si="7"/>
        <v/>
      </c>
      <c r="S136" s="333" t="str">
        <f t="shared" si="8"/>
        <v/>
      </c>
      <c r="T136" s="166"/>
      <c r="W136" s="66"/>
      <c r="X136" s="66"/>
      <c r="Y136" s="66"/>
      <c r="Z136" s="68"/>
      <c r="AA136" s="69"/>
      <c r="AB136" s="18"/>
    </row>
    <row r="137" spans="1:28" s="209" customFormat="1" thickBot="1" x14ac:dyDescent="0.5">
      <c r="A137" s="202"/>
      <c r="B137" s="203"/>
      <c r="C137" s="204"/>
      <c r="D137" s="204"/>
      <c r="E137" s="279"/>
      <c r="F137" s="219" t="s">
        <v>394</v>
      </c>
      <c r="G137" s="267"/>
      <c r="H137" s="267"/>
      <c r="I137" s="268"/>
      <c r="J137" s="267"/>
      <c r="K137" s="268"/>
      <c r="L137" s="268"/>
      <c r="M137" s="324"/>
      <c r="N137" s="259"/>
      <c r="O137" s="259"/>
      <c r="P137" s="277"/>
      <c r="Q137" s="277"/>
      <c r="R137" s="259" t="str">
        <f t="shared" si="7"/>
        <v/>
      </c>
      <c r="S137" s="331" t="str">
        <f t="shared" si="8"/>
        <v/>
      </c>
      <c r="T137" s="204"/>
      <c r="U137" s="329"/>
      <c r="V137" s="227" t="str">
        <f>META!FA128</f>
        <v>TEST #15</v>
      </c>
    </row>
    <row r="138" spans="1:28" thickBot="1" x14ac:dyDescent="0.5">
      <c r="A138" s="194"/>
      <c r="B138" s="147"/>
      <c r="C138" s="166"/>
      <c r="D138" s="166"/>
      <c r="E138" s="308"/>
      <c r="F138" s="288" t="s">
        <v>353</v>
      </c>
      <c r="G138" s="158"/>
      <c r="H138" s="158"/>
      <c r="I138" s="159"/>
      <c r="J138" s="158"/>
      <c r="K138" s="159"/>
      <c r="L138" s="159"/>
      <c r="M138" s="325"/>
      <c r="N138" s="24"/>
      <c r="O138" s="24"/>
      <c r="P138" s="310"/>
      <c r="Q138" s="310"/>
      <c r="R138" s="161" t="str">
        <f t="shared" si="7"/>
        <v/>
      </c>
      <c r="S138" s="333" t="str">
        <f t="shared" si="8"/>
        <v/>
      </c>
      <c r="T138" s="166"/>
      <c r="V138" s="477" t="str">
        <f>META!FA129</f>
        <v/>
      </c>
      <c r="W138" s="478">
        <f>META!FB129</f>
        <v>0</v>
      </c>
      <c r="X138" s="478">
        <f>META!FC129</f>
        <v>0</v>
      </c>
      <c r="Y138" s="478">
        <f>META!FD129</f>
        <v>0</v>
      </c>
      <c r="Z138" s="478">
        <f>META!FE129</f>
        <v>0</v>
      </c>
      <c r="AA138" s="478">
        <f>META!FF129</f>
        <v>0</v>
      </c>
      <c r="AB138" s="479">
        <f>META!FG129</f>
        <v>0</v>
      </c>
    </row>
    <row r="139" spans="1:28" s="209" customFormat="1" thickBot="1" x14ac:dyDescent="0.5">
      <c r="A139" s="202"/>
      <c r="B139" s="203"/>
      <c r="C139" s="204"/>
      <c r="D139" s="204"/>
      <c r="E139" s="279" t="str">
        <f t="shared" si="10"/>
        <v/>
      </c>
      <c r="F139" s="205" t="s">
        <v>395</v>
      </c>
      <c r="G139" s="267" t="str">
        <f>IF(META!AD252&lt;&gt;0,META!AD252,"")</f>
        <v/>
      </c>
      <c r="H139" s="253" t="str">
        <f>IF(SUM(META!AB$208:AX$208)&lt;&gt;0,G139/SUM(META!AB$208:AX$208),"")</f>
        <v/>
      </c>
      <c r="I139" s="208" t="str">
        <f>IF(G139&lt;&gt;"",META!AB252&amp;" / "&amp;G139,"")</f>
        <v/>
      </c>
      <c r="J139" s="267" t="str">
        <f>META!AE252</f>
        <v/>
      </c>
      <c r="K139" s="268" t="str">
        <f>META!AF252</f>
        <v/>
      </c>
      <c r="L139" s="207" t="str">
        <f>IF(META!AJ$217&lt;&gt;0,META!AB252/META!AJ$217,"")</f>
        <v/>
      </c>
      <c r="M139" s="324" t="str">
        <f>META!AG252</f>
        <v>-</v>
      </c>
      <c r="N139" s="259" t="str">
        <f>IF(META!AB166&lt;&gt;0,META!AB125&amp;" / "&amp;META!AB166,"")</f>
        <v/>
      </c>
      <c r="O139" s="259" t="str">
        <f>IF(META!AC166&lt;&gt;0,META!AC125&amp;" / "&amp;META!AC166,"")</f>
        <v/>
      </c>
      <c r="P139" s="277" t="str">
        <f>IF(META!AB166&lt;&gt;0,META!AB125/META!AB166,"")</f>
        <v/>
      </c>
      <c r="Q139" s="277" t="str">
        <f>IF(META!AC166&lt;&gt;0,META!AC125/META!AC166,"")</f>
        <v/>
      </c>
      <c r="R139" s="259" t="str">
        <f t="shared" si="7"/>
        <v/>
      </c>
      <c r="S139" s="331" t="str">
        <f t="shared" si="8"/>
        <v/>
      </c>
      <c r="T139" s="204"/>
      <c r="U139" s="329"/>
      <c r="V139" s="228">
        <f>META!FA130</f>
        <v>0</v>
      </c>
      <c r="W139" s="490" t="str">
        <f>META!FB130</f>
        <v>Raw Performance</v>
      </c>
      <c r="X139" s="491">
        <f>META!FC130</f>
        <v>0</v>
      </c>
      <c r="Y139" s="492">
        <f>META!FD130</f>
        <v>0</v>
      </c>
      <c r="Z139" s="493" t="str">
        <f>META!FE130</f>
        <v>Score</v>
      </c>
      <c r="AA139" s="494">
        <f>META!FF130</f>
        <v>0</v>
      </c>
      <c r="AB139" s="228" t="str">
        <f>META!FG130</f>
        <v>Perc.</v>
      </c>
    </row>
    <row r="140" spans="1:28" thickBot="1" x14ac:dyDescent="0.5">
      <c r="A140" s="194"/>
      <c r="B140" s="147"/>
      <c r="C140" s="166"/>
      <c r="D140" s="166"/>
      <c r="E140" s="308" t="str">
        <f t="shared" si="10"/>
        <v/>
      </c>
      <c r="F140" s="280" t="s">
        <v>599</v>
      </c>
      <c r="G140" s="158" t="str">
        <f>IF(META!AD253&lt;&gt;0,META!AD253,"")</f>
        <v/>
      </c>
      <c r="H140" s="155" t="str">
        <f>IF(SUM(META!AB$208:AX$208)&lt;&gt;0,G140/SUM(META!AB$208:AX$208),"")</f>
        <v/>
      </c>
      <c r="I140" s="151" t="str">
        <f>IF(G140&lt;&gt;"",META!AB253&amp;" / "&amp;G140,"")</f>
        <v/>
      </c>
      <c r="J140" s="158" t="str">
        <f>META!AE253</f>
        <v/>
      </c>
      <c r="K140" s="159" t="str">
        <f>META!AF253</f>
        <v/>
      </c>
      <c r="L140" s="150" t="str">
        <f>IF(META!AJ$217&lt;&gt;0,META!AB253/META!AJ$217,"")</f>
        <v/>
      </c>
      <c r="M140" s="325" t="str">
        <f>META!AG253</f>
        <v>-</v>
      </c>
      <c r="N140" s="24" t="str">
        <f>IF(META!AB167&lt;&gt;0,META!AB126&amp;" / "&amp;META!AB167,"")</f>
        <v/>
      </c>
      <c r="O140" s="24" t="str">
        <f>IF(META!AC167&lt;&gt;0,META!AC126&amp;" / "&amp;META!AC167,"")</f>
        <v/>
      </c>
      <c r="P140" s="310" t="str">
        <f>IF(META!AB167&lt;&gt;0,META!AB126/META!AB167,"")</f>
        <v/>
      </c>
      <c r="Q140" s="310" t="str">
        <f>IF(META!AC167&lt;&gt;0,META!AC126/META!AC167,"")</f>
        <v/>
      </c>
      <c r="R140" s="161" t="str">
        <f t="shared" si="7"/>
        <v/>
      </c>
      <c r="S140" s="333" t="str">
        <f t="shared" si="8"/>
        <v/>
      </c>
      <c r="T140" s="166"/>
      <c r="V140" s="75" t="str">
        <f>META!FA131</f>
        <v/>
      </c>
      <c r="W140" s="125" t="str">
        <f>META!FB131</f>
        <v/>
      </c>
      <c r="X140" s="125" t="str">
        <f>META!FC131</f>
        <v/>
      </c>
      <c r="Y140" s="126" t="str">
        <f>META!FD131</f>
        <v/>
      </c>
      <c r="Z140" s="101" t="str">
        <f>META!FE131</f>
        <v/>
      </c>
      <c r="AA140" s="94" t="str">
        <f>META!FF131</f>
        <v/>
      </c>
      <c r="AB140" s="76" t="str">
        <f>META!FG131</f>
        <v/>
      </c>
    </row>
    <row r="141" spans="1:28" s="209" customFormat="1" thickBot="1" x14ac:dyDescent="0.5">
      <c r="A141" s="202"/>
      <c r="B141" s="203"/>
      <c r="C141" s="204"/>
      <c r="D141" s="204"/>
      <c r="E141" s="279" t="str">
        <f t="shared" si="10"/>
        <v/>
      </c>
      <c r="F141" s="205" t="s">
        <v>342</v>
      </c>
      <c r="G141" s="267" t="str">
        <f>IF(META!AD254&lt;&gt;0,META!AD254,"")</f>
        <v/>
      </c>
      <c r="H141" s="253" t="str">
        <f>IF(SUM(META!AB$208:AX$208)&lt;&gt;0,G141/SUM(META!AB$208:AX$208),"")</f>
        <v/>
      </c>
      <c r="I141" s="208" t="str">
        <f>IF(G141&lt;&gt;"",META!AB254&amp;" / "&amp;G141,"")</f>
        <v/>
      </c>
      <c r="J141" s="267" t="str">
        <f>META!AE251</f>
        <v/>
      </c>
      <c r="K141" s="268" t="str">
        <f>META!AF251</f>
        <v/>
      </c>
      <c r="L141" s="207" t="str">
        <f>IF(META!AJ$217&lt;&gt;0,META!AB251/META!AJ$217,"")</f>
        <v/>
      </c>
      <c r="M141" s="324" t="str">
        <f>META!AG251</f>
        <v>-</v>
      </c>
      <c r="N141" s="259" t="str">
        <f>IF(META!AB168&lt;&gt;0,META!AB127&amp;" / "&amp;META!AB168,"")</f>
        <v/>
      </c>
      <c r="O141" s="259" t="str">
        <f>IF(META!AC168&lt;&gt;0,META!AC127&amp;" / "&amp;META!AC168,"")</f>
        <v/>
      </c>
      <c r="P141" s="277" t="str">
        <f>IF(META!AB168&lt;&gt;0,META!AB127/META!AB168,"")</f>
        <v/>
      </c>
      <c r="Q141" s="277" t="str">
        <f>IF(META!AC168&lt;&gt;0,META!AC127/META!AC168,"")</f>
        <v/>
      </c>
      <c r="R141" s="259" t="str">
        <f t="shared" si="7"/>
        <v/>
      </c>
      <c r="S141" s="331" t="str">
        <f t="shared" si="8"/>
        <v/>
      </c>
      <c r="T141" s="204"/>
      <c r="U141" s="329"/>
      <c r="V141" s="215" t="str">
        <f>META!FA132</f>
        <v/>
      </c>
      <c r="W141" s="212" t="str">
        <f>META!FB132</f>
        <v/>
      </c>
      <c r="X141" s="212" t="str">
        <f>META!FC132</f>
        <v/>
      </c>
      <c r="Y141" s="218" t="str">
        <f>META!FD132</f>
        <v/>
      </c>
      <c r="Z141" s="214" t="str">
        <f>META!FE132</f>
        <v/>
      </c>
      <c r="AA141" s="215" t="str">
        <f>META!FF132</f>
        <v/>
      </c>
      <c r="AB141" s="216" t="str">
        <f>META!FG132</f>
        <v/>
      </c>
    </row>
    <row r="142" spans="1:28" thickBot="1" x14ac:dyDescent="0.5">
      <c r="A142" s="194"/>
      <c r="B142" s="147"/>
      <c r="C142" s="166"/>
      <c r="D142" s="166"/>
      <c r="E142" s="308"/>
      <c r="F142" s="288" t="s">
        <v>260</v>
      </c>
      <c r="G142" s="158"/>
      <c r="H142" s="155"/>
      <c r="I142" s="151"/>
      <c r="J142" s="158"/>
      <c r="K142" s="159"/>
      <c r="L142" s="150"/>
      <c r="M142" s="325"/>
      <c r="N142" s="24"/>
      <c r="O142" s="24"/>
      <c r="P142" s="310"/>
      <c r="Q142" s="310"/>
      <c r="R142" s="161" t="str">
        <f t="shared" si="7"/>
        <v/>
      </c>
      <c r="S142" s="333" t="str">
        <f t="shared" si="8"/>
        <v/>
      </c>
      <c r="T142" s="166"/>
      <c r="V142" s="77" t="str">
        <f>META!FA133</f>
        <v/>
      </c>
      <c r="W142" s="125" t="str">
        <f>META!FB133</f>
        <v/>
      </c>
      <c r="X142" s="125" t="str">
        <f>META!FC133</f>
        <v/>
      </c>
      <c r="Y142" s="127" t="str">
        <f>META!FD133</f>
        <v/>
      </c>
      <c r="Z142" s="101" t="str">
        <f>META!FE133</f>
        <v/>
      </c>
      <c r="AA142" s="94" t="str">
        <f>META!FF133</f>
        <v/>
      </c>
      <c r="AB142" s="76" t="str">
        <f>META!FG133</f>
        <v/>
      </c>
    </row>
    <row r="143" spans="1:28" s="209" customFormat="1" thickBot="1" x14ac:dyDescent="0.5">
      <c r="A143" s="202"/>
      <c r="B143" s="203"/>
      <c r="C143" s="204"/>
      <c r="D143" s="204"/>
      <c r="E143" s="279" t="str">
        <f t="shared" si="10"/>
        <v/>
      </c>
      <c r="F143" s="205" t="s">
        <v>395</v>
      </c>
      <c r="G143" s="267" t="str">
        <f>IF(META!AD256&lt;&gt;0,META!AD256,"")</f>
        <v/>
      </c>
      <c r="H143" s="253" t="str">
        <f>IF(SUM(META!AB$208:AX$208)&lt;&gt;0,G143/SUM(META!AB$208:AX$208),"")</f>
        <v/>
      </c>
      <c r="I143" s="208" t="str">
        <f>IF(G143&lt;&gt;"",META!AB256&amp;" / "&amp;G143,"")</f>
        <v/>
      </c>
      <c r="J143" s="267" t="str">
        <f>META!AE256</f>
        <v/>
      </c>
      <c r="K143" s="268" t="str">
        <f>META!AF256</f>
        <v/>
      </c>
      <c r="L143" s="207" t="str">
        <f>IF(META!AJ$217&lt;&gt;0,META!AB256/META!AJ$217,"")</f>
        <v/>
      </c>
      <c r="M143" s="324" t="str">
        <f>META!AG256</f>
        <v>-</v>
      </c>
      <c r="N143" s="259" t="str">
        <f>IF(META!AB169&lt;&gt;0,META!AB128&amp;" / "&amp;META!AB169,"")</f>
        <v>0 / 10</v>
      </c>
      <c r="O143" s="259" t="str">
        <f>IF(META!AC169&lt;&gt;0,META!AC128&amp;" / "&amp;META!AC169,"")</f>
        <v/>
      </c>
      <c r="P143" s="277">
        <f>IF(META!AB169&lt;&gt;0,META!AB128/META!AB169,"")</f>
        <v>0</v>
      </c>
      <c r="Q143" s="277" t="str">
        <f>IF(META!AC169&lt;&gt;0,META!AC128/META!AC169,"")</f>
        <v/>
      </c>
      <c r="R143" s="259" t="str">
        <f t="shared" si="7"/>
        <v/>
      </c>
      <c r="S143" s="331" t="str">
        <f t="shared" si="8"/>
        <v/>
      </c>
      <c r="T143" s="204"/>
      <c r="U143" s="329"/>
      <c r="V143" s="230" t="str">
        <f>META!FA134</f>
        <v/>
      </c>
      <c r="W143" s="231" t="str">
        <f>META!FB134</f>
        <v/>
      </c>
      <c r="X143" s="231" t="str">
        <f>META!FC134</f>
        <v/>
      </c>
      <c r="Y143" s="232" t="str">
        <f>META!FD134</f>
        <v/>
      </c>
      <c r="Z143" s="233" t="str">
        <f>META!FE134</f>
        <v/>
      </c>
      <c r="AA143" s="230" t="str">
        <f>META!FF134</f>
        <v/>
      </c>
      <c r="AB143" s="234" t="str">
        <f>META!FG134</f>
        <v/>
      </c>
    </row>
    <row r="144" spans="1:28" ht="15" thickTop="1" thickBot="1" x14ac:dyDescent="0.5">
      <c r="A144" s="194"/>
      <c r="B144" s="147"/>
      <c r="C144" s="166"/>
      <c r="D144" s="161"/>
      <c r="E144" s="308" t="str">
        <f t="shared" si="10"/>
        <v/>
      </c>
      <c r="F144" s="280" t="s">
        <v>599</v>
      </c>
      <c r="G144" s="158" t="s">
        <v>630</v>
      </c>
      <c r="H144" s="155" t="str">
        <f>IF(SUM(META!AB$208:AX$208)&lt;&gt;0,G144/SUM(META!AB$208:AX$208),"")</f>
        <v/>
      </c>
      <c r="I144" s="151" t="str">
        <f>IF(G144&lt;&gt;"",META!AB257&amp;" / "&amp;G144,"")</f>
        <v/>
      </c>
      <c r="J144" s="158" t="str">
        <f>META!AE257</f>
        <v/>
      </c>
      <c r="K144" s="159" t="str">
        <f>META!AF257</f>
        <v/>
      </c>
      <c r="L144" s="150" t="str">
        <f>IF(META!AJ$217&lt;&gt;0,META!AB257/META!AJ$217,"")</f>
        <v/>
      </c>
      <c r="M144" s="325" t="str">
        <f>META!AG257</f>
        <v>-</v>
      </c>
      <c r="N144" s="24" t="str">
        <f>IF(META!AB170&lt;&gt;0,META!AB129&amp;" / "&amp;META!AB170,"")</f>
        <v>0 / 10</v>
      </c>
      <c r="O144" s="24" t="str">
        <f>IF(META!AC170&lt;&gt;0,META!AC129&amp;" / "&amp;META!AC170,"")</f>
        <v/>
      </c>
      <c r="P144" s="310">
        <f>IF(META!AB170&lt;&gt;0,META!AB129/META!AB170,"")</f>
        <v>0</v>
      </c>
      <c r="Q144" s="310" t="str">
        <f>IF(META!AC170&lt;&gt;0,META!AC129/META!AC170,"")</f>
        <v/>
      </c>
      <c r="R144" s="161" t="str">
        <f t="shared" si="7"/>
        <v/>
      </c>
      <c r="S144" s="333" t="str">
        <f t="shared" si="8"/>
        <v/>
      </c>
      <c r="T144" s="166"/>
      <c r="V144" s="80" t="str">
        <f>META!FA135</f>
        <v/>
      </c>
      <c r="W144" s="81" t="str">
        <f>META!FB135</f>
        <v/>
      </c>
      <c r="X144" s="81" t="str">
        <f>META!FC135</f>
        <v/>
      </c>
      <c r="Y144" s="82" t="str">
        <f>META!FD135</f>
        <v/>
      </c>
      <c r="Z144" s="83" t="str">
        <f>META!FE135</f>
        <v/>
      </c>
      <c r="AA144" s="84" t="str">
        <f>META!FF135</f>
        <v/>
      </c>
      <c r="AB144" s="85" t="str">
        <f>META!FG135</f>
        <v/>
      </c>
    </row>
    <row r="145" spans="1:212" s="209" customFormat="1" thickBot="1" x14ac:dyDescent="0.5">
      <c r="A145" s="202"/>
      <c r="B145" s="203"/>
      <c r="C145" s="204"/>
      <c r="D145" s="259"/>
      <c r="E145" s="279" t="str">
        <f t="shared" si="10"/>
        <v/>
      </c>
      <c r="F145" s="205" t="s">
        <v>342</v>
      </c>
      <c r="G145" s="267" t="s">
        <v>630</v>
      </c>
      <c r="H145" s="253" t="str">
        <f>IF(SUM(META!AB$208:AX$208)&lt;&gt;0,G145/SUM(META!AB$208:AX$208),"")</f>
        <v/>
      </c>
      <c r="I145" s="208" t="str">
        <f>IF(G145&lt;&gt;"",META!AB258&amp;" / "&amp;G145,"")</f>
        <v/>
      </c>
      <c r="J145" s="267" t="str">
        <f>META!AE255</f>
        <v/>
      </c>
      <c r="K145" s="268" t="str">
        <f>META!AF255</f>
        <v/>
      </c>
      <c r="L145" s="207" t="str">
        <f>IF(META!AJ$217&lt;&gt;0,META!AB255/META!AJ$217,"")</f>
        <v/>
      </c>
      <c r="M145" s="324" t="str">
        <f>META!AG255</f>
        <v>-</v>
      </c>
      <c r="N145" s="259" t="str">
        <f>IF(META!AB171&lt;&gt;0,META!AB130&amp;" / "&amp;META!AB171,"")</f>
        <v>0 / 24</v>
      </c>
      <c r="O145" s="259" t="str">
        <f>IF(META!AC171&lt;&gt;0,META!AC130&amp;" / "&amp;META!AC171,"")</f>
        <v/>
      </c>
      <c r="P145" s="277">
        <f>IF(META!AB171&lt;&gt;0,META!AB130/META!AB171,"")</f>
        <v>0</v>
      </c>
      <c r="Q145" s="277" t="str">
        <f>IF(META!AC171&lt;&gt;0,META!AC130/META!AC171,"")</f>
        <v/>
      </c>
      <c r="R145" s="259" t="str">
        <f t="shared" si="7"/>
        <v/>
      </c>
      <c r="S145" s="331" t="str">
        <f t="shared" si="8"/>
        <v/>
      </c>
      <c r="T145" s="204"/>
      <c r="U145" s="329"/>
      <c r="W145" s="235"/>
      <c r="X145" s="235"/>
      <c r="Y145" s="235"/>
      <c r="Z145" s="236"/>
      <c r="AA145" s="237"/>
      <c r="AB145" s="238"/>
    </row>
    <row r="146" spans="1:212" thickBot="1" x14ac:dyDescent="0.5">
      <c r="A146" s="194"/>
      <c r="B146" s="147"/>
      <c r="C146" s="166"/>
      <c r="D146" s="161"/>
      <c r="E146" s="308"/>
      <c r="F146" s="288" t="s">
        <v>352</v>
      </c>
      <c r="G146" s="158"/>
      <c r="H146" s="155"/>
      <c r="I146" s="151"/>
      <c r="J146" s="158"/>
      <c r="K146" s="159"/>
      <c r="L146" s="150"/>
      <c r="M146" s="325"/>
      <c r="N146" s="24"/>
      <c r="O146" s="24"/>
      <c r="P146" s="310"/>
      <c r="Q146" s="310"/>
      <c r="R146" s="161" t="str">
        <f t="shared" si="7"/>
        <v/>
      </c>
      <c r="S146" s="333" t="str">
        <f t="shared" si="8"/>
        <v/>
      </c>
      <c r="T146" s="166"/>
      <c r="V146" s="16" t="str">
        <f>META!FA137</f>
        <v>TEST #16</v>
      </c>
    </row>
    <row r="147" spans="1:212" s="209" customFormat="1" thickBot="1" x14ac:dyDescent="0.5">
      <c r="A147" s="202"/>
      <c r="B147" s="203"/>
      <c r="C147" s="204"/>
      <c r="D147" s="259"/>
      <c r="E147" s="279">
        <f t="shared" si="10"/>
        <v>1</v>
      </c>
      <c r="F147" s="205" t="s">
        <v>395</v>
      </c>
      <c r="G147" s="267">
        <f>IF(META!AD260&lt;&gt;0,META!AD260,"")</f>
        <v>10</v>
      </c>
      <c r="H147" s="253" t="str">
        <f>IF(SUM(META!AB$208:AX$208)&lt;&gt;0,G147/SUM(META!AB$208:AX$208),"")</f>
        <v/>
      </c>
      <c r="I147" s="208" t="str">
        <f>IF(G147&lt;&gt;"",META!AB260&amp;" / "&amp;G147,"")</f>
        <v>0 / 10</v>
      </c>
      <c r="J147" s="267" t="str">
        <f>META!AE260</f>
        <v>10 / 10</v>
      </c>
      <c r="K147" s="268">
        <f>META!AF260</f>
        <v>1</v>
      </c>
      <c r="L147" s="207" t="str">
        <f>IF(META!AJ$217&lt;&gt;0,META!AB260/META!AJ$217,"")</f>
        <v/>
      </c>
      <c r="M147" s="324" t="str">
        <f>META!AG260</f>
        <v>-</v>
      </c>
      <c r="N147" s="259" t="str">
        <f>IF(META!AB172&lt;&gt;0,META!AB131&amp;" / "&amp;META!AB172,"")</f>
        <v/>
      </c>
      <c r="O147" s="259" t="str">
        <f>IF(META!AC172&lt;&gt;0,META!AC131&amp;" / "&amp;META!AC172,"")</f>
        <v/>
      </c>
      <c r="P147" s="277" t="str">
        <f>IF(META!AB172&lt;&gt;0,META!AB131/META!AB172,"")</f>
        <v/>
      </c>
      <c r="Q147" s="277" t="str">
        <f>IF(META!AC172&lt;&gt;0,META!AC131/META!AC172,"")</f>
        <v/>
      </c>
      <c r="R147" s="259" t="str">
        <f t="shared" si="7"/>
        <v/>
      </c>
      <c r="S147" s="331" t="str">
        <f t="shared" si="8"/>
        <v/>
      </c>
      <c r="T147" s="204"/>
      <c r="U147" s="329"/>
      <c r="V147" s="487" t="str">
        <f>META!FA138</f>
        <v/>
      </c>
      <c r="W147" s="488">
        <f>META!FB138</f>
        <v>0</v>
      </c>
      <c r="X147" s="488">
        <f>META!FC138</f>
        <v>0</v>
      </c>
      <c r="Y147" s="488">
        <f>META!FD138</f>
        <v>0</v>
      </c>
      <c r="Z147" s="488">
        <f>META!FE138</f>
        <v>0</v>
      </c>
      <c r="AA147" s="488">
        <f>META!FF138</f>
        <v>0</v>
      </c>
      <c r="AB147" s="489">
        <f>META!FG138</f>
        <v>0</v>
      </c>
    </row>
    <row r="148" spans="1:212" thickBot="1" x14ac:dyDescent="0.5">
      <c r="A148" s="194"/>
      <c r="B148" s="147"/>
      <c r="C148" s="166"/>
      <c r="D148" s="161"/>
      <c r="E148" s="308">
        <f t="shared" si="10"/>
        <v>1</v>
      </c>
      <c r="F148" s="280" t="s">
        <v>599</v>
      </c>
      <c r="G148" s="158">
        <f>IF(META!AD261&lt;&gt;0,META!AD261,"")</f>
        <v>24</v>
      </c>
      <c r="H148" s="155" t="str">
        <f>IF(SUM(META!AB$208:AX$208)&lt;&gt;0,G148/SUM(META!AB$208:AX$208),"")</f>
        <v/>
      </c>
      <c r="I148" s="151" t="str">
        <f>IF(G148&lt;&gt;"",META!AB261&amp;" / "&amp;G148,"")</f>
        <v>0 / 24</v>
      </c>
      <c r="J148" s="158" t="str">
        <f>META!AE261</f>
        <v>24 / 24</v>
      </c>
      <c r="K148" s="159">
        <f>META!AF261</f>
        <v>1</v>
      </c>
      <c r="L148" s="150" t="str">
        <f>IF(META!AJ$217&lt;&gt;0,META!AB261/META!AJ$217,"")</f>
        <v/>
      </c>
      <c r="M148" s="325" t="str">
        <f>META!AG261</f>
        <v>-</v>
      </c>
      <c r="N148" s="24" t="str">
        <f>IF(META!AB173&lt;&gt;0,META!AB132&amp;" / "&amp;META!AB173,"")</f>
        <v/>
      </c>
      <c r="O148" s="24" t="str">
        <f>IF(META!AC173&lt;&gt;0,META!AC132&amp;" / "&amp;META!AC173,"")</f>
        <v/>
      </c>
      <c r="P148" s="310" t="str">
        <f>IF(META!AB173&lt;&gt;0,META!AB132/META!AB173,"")</f>
        <v/>
      </c>
      <c r="Q148" s="310" t="str">
        <f>IF(META!AC173&lt;&gt;0,META!AC132/META!AC173,"")</f>
        <v/>
      </c>
      <c r="R148" s="161" t="str">
        <f t="shared" si="7"/>
        <v/>
      </c>
      <c r="S148" s="333" t="str">
        <f t="shared" si="8"/>
        <v/>
      </c>
      <c r="T148" s="166"/>
      <c r="V148" s="30">
        <f>META!FA139</f>
        <v>0</v>
      </c>
      <c r="W148" s="458" t="str">
        <f>META!FB139</f>
        <v>Raw Performance</v>
      </c>
      <c r="X148" s="459">
        <f>META!FC139</f>
        <v>0</v>
      </c>
      <c r="Y148" s="460">
        <f>META!FD139</f>
        <v>0</v>
      </c>
      <c r="Z148" s="480" t="str">
        <f>META!FE139</f>
        <v>Score</v>
      </c>
      <c r="AA148" s="481">
        <f>META!FF139</f>
        <v>0</v>
      </c>
      <c r="AB148" s="30" t="str">
        <f>META!FG139</f>
        <v>Perc.</v>
      </c>
    </row>
    <row r="149" spans="1:212" s="209" customFormat="1" thickBot="1" x14ac:dyDescent="0.5">
      <c r="A149" s="202"/>
      <c r="B149" s="203"/>
      <c r="C149" s="204"/>
      <c r="D149" s="259"/>
      <c r="E149" s="279">
        <f t="shared" si="10"/>
        <v>1</v>
      </c>
      <c r="F149" s="205" t="s">
        <v>342</v>
      </c>
      <c r="G149" s="267" t="str">
        <f>IF(META!AD262&lt;&gt;0,META!AD262,"")</f>
        <v/>
      </c>
      <c r="H149" s="253" t="str">
        <f>IF(SUM(META!AB$208:AX$208)&lt;&gt;0,G149/SUM(META!AB$208:AX$208),"")</f>
        <v/>
      </c>
      <c r="I149" s="208" t="str">
        <f>IF(G149&lt;&gt;"",META!AB262&amp;" / "&amp;G149,"")</f>
        <v/>
      </c>
      <c r="J149" s="267" t="str">
        <f>META!AE259</f>
        <v>10 / 10</v>
      </c>
      <c r="K149" s="268">
        <f>META!AF259</f>
        <v>1</v>
      </c>
      <c r="L149" s="207" t="str">
        <f>IF(META!AJ$217&lt;&gt;0,META!AB259/META!AJ$217,"")</f>
        <v/>
      </c>
      <c r="M149" s="324" t="str">
        <f>META!AG259</f>
        <v>-</v>
      </c>
      <c r="N149" s="259" t="str">
        <f>IF(META!AB174&lt;&gt;0,META!AB133&amp;" / "&amp;META!AB174,"")</f>
        <v/>
      </c>
      <c r="O149" s="259" t="str">
        <f>IF(META!AC174&lt;&gt;0,META!AC133&amp;" / "&amp;META!AC174,"")</f>
        <v/>
      </c>
      <c r="P149" s="277" t="str">
        <f>IF(META!AB174&lt;&gt;0,META!AB133/META!AB174,"")</f>
        <v/>
      </c>
      <c r="Q149" s="277" t="str">
        <f>IF(META!AC174&lt;&gt;0,META!AC133/META!AC174,"")</f>
        <v/>
      </c>
      <c r="R149" s="259" t="str">
        <f t="shared" si="7"/>
        <v/>
      </c>
      <c r="S149" s="331" t="str">
        <f t="shared" si="8"/>
        <v/>
      </c>
      <c r="T149" s="204"/>
      <c r="U149" s="329"/>
      <c r="V149" s="211" t="str">
        <f>META!FA140</f>
        <v/>
      </c>
      <c r="W149" s="212" t="str">
        <f>META!FB140</f>
        <v/>
      </c>
      <c r="X149" s="212" t="str">
        <f>META!FC140</f>
        <v/>
      </c>
      <c r="Y149" s="213" t="str">
        <f>META!FD140</f>
        <v/>
      </c>
      <c r="Z149" s="214" t="str">
        <f>META!FE140</f>
        <v/>
      </c>
      <c r="AA149" s="215" t="str">
        <f>META!FF140</f>
        <v/>
      </c>
      <c r="AB149" s="216" t="str">
        <f>META!FG140</f>
        <v/>
      </c>
    </row>
    <row r="150" spans="1:212" thickBot="1" x14ac:dyDescent="0.5">
      <c r="E150" s="308"/>
      <c r="G150" s="52"/>
      <c r="I150" s="10"/>
      <c r="J150" s="52"/>
      <c r="L150" s="10"/>
      <c r="M150" s="135"/>
      <c r="V150" s="77" t="str">
        <f>META!FA141</f>
        <v/>
      </c>
      <c r="W150" s="125" t="str">
        <f>META!FB141</f>
        <v/>
      </c>
      <c r="X150" s="125" t="str">
        <f>META!FC141</f>
        <v/>
      </c>
      <c r="Y150" s="127" t="str">
        <f>META!FD141</f>
        <v/>
      </c>
      <c r="Z150" s="101" t="str">
        <f>META!FE141</f>
        <v/>
      </c>
      <c r="AA150" s="94" t="str">
        <f>META!FF141</f>
        <v/>
      </c>
      <c r="AB150" s="76" t="str">
        <f>META!FG141</f>
        <v/>
      </c>
    </row>
    <row r="151" spans="1:212" s="106" customFormat="1" ht="17.25" thickBot="1" x14ac:dyDescent="0.7">
      <c r="A151" s="167" t="s">
        <v>239</v>
      </c>
      <c r="B151" s="163"/>
      <c r="C151" s="163"/>
      <c r="D151" s="200"/>
      <c r="E151" s="307"/>
      <c r="F151" s="163"/>
      <c r="G151" s="163"/>
      <c r="H151" s="163"/>
      <c r="I151" s="163"/>
      <c r="J151" s="163"/>
      <c r="K151" s="163"/>
      <c r="L151" s="163"/>
      <c r="M151" s="314"/>
      <c r="N151" s="164"/>
      <c r="O151" s="164"/>
      <c r="P151" s="164"/>
      <c r="Q151" s="164"/>
      <c r="R151" s="164"/>
      <c r="S151" s="164"/>
      <c r="T151" s="314"/>
      <c r="U151" s="329"/>
      <c r="V151" s="77" t="str">
        <f>META!FA142</f>
        <v/>
      </c>
      <c r="W151" s="125" t="str">
        <f>META!FB142</f>
        <v/>
      </c>
      <c r="X151" s="125" t="str">
        <f>META!FC142</f>
        <v/>
      </c>
      <c r="Y151" s="127" t="str">
        <f>META!FD142</f>
        <v/>
      </c>
      <c r="Z151" s="101" t="str">
        <f>META!FE142</f>
        <v/>
      </c>
      <c r="AA151" s="94" t="str">
        <f>META!FF142</f>
        <v/>
      </c>
      <c r="AB151" s="76" t="str">
        <f>META!FG142</f>
        <v/>
      </c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</row>
    <row r="152" spans="1:212" s="104" customFormat="1" ht="42" thickBot="1" x14ac:dyDescent="0.5">
      <c r="A152" s="192"/>
      <c r="B152" s="162"/>
      <c r="C152" s="162" t="s">
        <v>603</v>
      </c>
      <c r="D152" s="162" t="s">
        <v>643</v>
      </c>
      <c r="E152" s="305" t="s">
        <v>602</v>
      </c>
      <c r="F152" s="162" t="s">
        <v>362</v>
      </c>
      <c r="G152" s="162" t="s">
        <v>598</v>
      </c>
      <c r="H152" s="162" t="s">
        <v>604</v>
      </c>
      <c r="I152" s="162" t="s">
        <v>597</v>
      </c>
      <c r="J152" s="162" t="s">
        <v>596</v>
      </c>
      <c r="K152" s="162" t="s">
        <v>602</v>
      </c>
      <c r="L152" s="162" t="s">
        <v>601</v>
      </c>
      <c r="M152" s="162" t="s">
        <v>644</v>
      </c>
      <c r="N152" s="162"/>
      <c r="O152" s="162"/>
      <c r="P152" s="162"/>
      <c r="Q152" s="162"/>
      <c r="R152" s="162"/>
      <c r="S152" s="162"/>
      <c r="T152" s="162" t="s">
        <v>361</v>
      </c>
      <c r="U152" s="329"/>
      <c r="V152" s="78" t="str">
        <f>META!FA143</f>
        <v/>
      </c>
      <c r="W152" s="128" t="str">
        <f>META!FB143</f>
        <v/>
      </c>
      <c r="X152" s="128" t="str">
        <f>META!FC143</f>
        <v/>
      </c>
      <c r="Y152" s="129" t="str">
        <f>META!FD143</f>
        <v/>
      </c>
      <c r="Z152" s="130" t="str">
        <f>META!FE143</f>
        <v/>
      </c>
      <c r="AA152" s="131" t="str">
        <f>META!FF143</f>
        <v/>
      </c>
      <c r="AB152" s="79" t="str">
        <f>META!FG143</f>
        <v/>
      </c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</row>
    <row r="153" spans="1:212" ht="15" thickTop="1" thickBot="1" x14ac:dyDescent="0.5">
      <c r="C153" s="165"/>
      <c r="D153" s="166" t="str">
        <f>IF(L153="","",_xlfn.RANK.AVG(L153,$L$153:$L$220))</f>
        <v/>
      </c>
      <c r="E153" s="308"/>
      <c r="F153" s="293" t="s">
        <v>397</v>
      </c>
      <c r="I153" s="146"/>
      <c r="K153" s="146"/>
      <c r="L153" s="146"/>
      <c r="M153" s="326"/>
      <c r="N153" s="24"/>
      <c r="O153" s="24"/>
      <c r="P153" s="312"/>
      <c r="Q153" s="312"/>
      <c r="R153" s="24" t="str">
        <f t="shared" ref="R153:R216" si="11">IF(AND(P153&lt;&gt;"",Q153&lt;&gt;""),IF(P153=Q153,"BOTH",IF(P153&lt;Q153,N$1,O$1)),"")</f>
        <v/>
      </c>
      <c r="S153" s="333" t="str">
        <f t="shared" ref="S153:S216" si="12">IF(R153&lt;&gt;"BOTH",IF(AND(Q153&lt;&gt;"",P153&lt;&gt;""),IF(Q153&gt;P153,IF(P153&lt;&gt;0,Q153/P153,"∞"),IF(Q153&lt;&gt;0,P153/Q153,"∞")),""),"-")</f>
        <v/>
      </c>
      <c r="V153" s="80" t="str">
        <f>META!FA144</f>
        <v/>
      </c>
      <c r="W153" s="81" t="str">
        <f>META!FB144</f>
        <v/>
      </c>
      <c r="X153" s="81" t="str">
        <f>META!FC144</f>
        <v/>
      </c>
      <c r="Y153" s="82" t="str">
        <f>META!FD144</f>
        <v/>
      </c>
      <c r="Z153" s="83" t="str">
        <f>META!FE144</f>
        <v/>
      </c>
      <c r="AA153" s="84" t="str">
        <f>META!FF144</f>
        <v/>
      </c>
      <c r="AB153" s="85" t="str">
        <f>META!FG144</f>
        <v/>
      </c>
    </row>
    <row r="154" spans="1:212" s="209" customFormat="1" thickBot="1" x14ac:dyDescent="0.5">
      <c r="A154" s="202"/>
      <c r="B154" s="203"/>
      <c r="C154" s="204"/>
      <c r="D154" s="204" t="str">
        <f t="shared" ref="D154:D217" si="13">IF(L154="","",_xlfn.RANK.AVG(L154,$L$153:$L$220))</f>
        <v/>
      </c>
      <c r="E154" s="279" t="str">
        <f>K154</f>
        <v/>
      </c>
      <c r="F154" s="272" t="s">
        <v>414</v>
      </c>
      <c r="G154" s="206" t="str">
        <f>IF(META!DA383&lt;&gt;0,META!DA383,"")</f>
        <v/>
      </c>
      <c r="H154" s="253" t="str">
        <f>IF(SUM(META!CY$374:DU$374)&lt;&gt;0,G154/SUM(META!CY$374:DU$374),"")</f>
        <v/>
      </c>
      <c r="I154" s="208" t="str">
        <f>IF(G154&lt;&gt;"",META!CY383&amp;" / "&amp;G154,"")</f>
        <v/>
      </c>
      <c r="J154" s="206" t="str">
        <f>META!DB383</f>
        <v/>
      </c>
      <c r="K154" s="207" t="str">
        <f>META!DC383</f>
        <v/>
      </c>
      <c r="L154" s="207" t="str">
        <f>IF(AND(META!DG$383&lt;&gt;0,G154&gt;1),META!CY383/META!DG$383,"")</f>
        <v/>
      </c>
      <c r="M154" s="327" t="str">
        <f>META!DD383</f>
        <v>-</v>
      </c>
      <c r="N154" s="259"/>
      <c r="O154" s="259"/>
      <c r="P154" s="277"/>
      <c r="Q154" s="277"/>
      <c r="R154" s="259" t="str">
        <f t="shared" si="11"/>
        <v/>
      </c>
      <c r="S154" s="331" t="str">
        <f t="shared" si="12"/>
        <v/>
      </c>
      <c r="T154" s="204"/>
      <c r="U154" s="329"/>
      <c r="W154" s="235"/>
      <c r="X154" s="235"/>
      <c r="Y154" s="235"/>
      <c r="Z154" s="236"/>
      <c r="AA154" s="237"/>
      <c r="AB154" s="238"/>
    </row>
    <row r="155" spans="1:212" thickBot="1" x14ac:dyDescent="0.5">
      <c r="A155" s="194"/>
      <c r="B155" s="147"/>
      <c r="C155" s="166"/>
      <c r="D155" s="166" t="str">
        <f t="shared" si="13"/>
        <v/>
      </c>
      <c r="E155" s="308" t="str">
        <f t="shared" ref="E155:E217" si="14">K155</f>
        <v/>
      </c>
      <c r="F155" s="292" t="s">
        <v>415</v>
      </c>
      <c r="G155" s="149" t="str">
        <f>IF(META!DA384&lt;&gt;0,META!DA384,"")</f>
        <v/>
      </c>
      <c r="H155" s="155" t="str">
        <f>IF(SUM(META!CY$374:DU$374)&lt;&gt;0,G155/SUM(META!CY$374:DU$374),"")</f>
        <v/>
      </c>
      <c r="I155" s="151" t="str">
        <f>IF(G155&lt;&gt;"",META!CY384&amp;" / "&amp;G155,"")</f>
        <v/>
      </c>
      <c r="J155" s="149" t="str">
        <f>META!DB384</f>
        <v/>
      </c>
      <c r="K155" s="150" t="str">
        <f>META!DC384</f>
        <v/>
      </c>
      <c r="L155" s="150"/>
      <c r="M155" s="328" t="str">
        <f>META!DD384</f>
        <v>-</v>
      </c>
      <c r="N155" s="24"/>
      <c r="O155" s="24"/>
      <c r="P155" s="310"/>
      <c r="Q155" s="310"/>
      <c r="R155" s="161" t="str">
        <f t="shared" si="11"/>
        <v/>
      </c>
      <c r="S155" s="333" t="str">
        <f t="shared" si="12"/>
        <v/>
      </c>
      <c r="T155" s="166"/>
      <c r="V155" s="16" t="str">
        <f>META!FA146</f>
        <v>TEST #17</v>
      </c>
    </row>
    <row r="156" spans="1:212" s="209" customFormat="1" thickBot="1" x14ac:dyDescent="0.5">
      <c r="A156" s="202"/>
      <c r="B156" s="203"/>
      <c r="C156" s="204"/>
      <c r="D156" s="204" t="str">
        <f t="shared" si="13"/>
        <v/>
      </c>
      <c r="E156" s="279" t="str">
        <f t="shared" si="14"/>
        <v/>
      </c>
      <c r="F156" s="273" t="s">
        <v>416</v>
      </c>
      <c r="G156" s="206" t="str">
        <f>IF(META!DA385&lt;&gt;0,META!DA385,"")</f>
        <v/>
      </c>
      <c r="H156" s="253" t="str">
        <f>IF(SUM(META!CY$374:DU$374)&lt;&gt;0,G156/SUM(META!CY$374:DU$374),"")</f>
        <v/>
      </c>
      <c r="I156" s="208" t="str">
        <f>IF(G156&lt;&gt;"",META!CY385&amp;" / "&amp;G156,"")</f>
        <v/>
      </c>
      <c r="J156" s="206" t="str">
        <f>META!DB385</f>
        <v/>
      </c>
      <c r="K156" s="207" t="str">
        <f>META!DC385</f>
        <v/>
      </c>
      <c r="L156" s="207" t="str">
        <f>IF(AND(META!DG$383&lt;&gt;0,G156&gt;1),META!CY385/META!DG$383,"")</f>
        <v/>
      </c>
      <c r="M156" s="327" t="str">
        <f>META!DD385</f>
        <v/>
      </c>
      <c r="N156" s="259" t="str">
        <f>IF(META!CY241&lt;&gt;0,META!CY165&amp;" / "&amp;META!CY241,"")</f>
        <v/>
      </c>
      <c r="O156" s="259" t="str">
        <f>IF(META!CZ241&lt;&gt;0,META!CZ165&amp;" / "&amp;META!CZ241,"")</f>
        <v/>
      </c>
      <c r="P156" s="277" t="str">
        <f>IF(META!CY241&lt;&gt;0,META!CY165/META!CY241,"")</f>
        <v/>
      </c>
      <c r="Q156" s="277" t="str">
        <f>IF(META!CZ241&lt;&gt;0,META!CZ165/META!CZ241,"")</f>
        <v/>
      </c>
      <c r="R156" s="259" t="str">
        <f t="shared" si="11"/>
        <v/>
      </c>
      <c r="S156" s="331" t="str">
        <f t="shared" si="12"/>
        <v/>
      </c>
      <c r="T156" s="204"/>
      <c r="U156" s="329"/>
      <c r="V156" s="487" t="str">
        <f>META!FA147</f>
        <v/>
      </c>
      <c r="W156" s="488">
        <f>META!FB147</f>
        <v>0</v>
      </c>
      <c r="X156" s="488">
        <f>META!FC147</f>
        <v>0</v>
      </c>
      <c r="Y156" s="488">
        <f>META!FD147</f>
        <v>0</v>
      </c>
      <c r="Z156" s="488">
        <f>META!FE147</f>
        <v>0</v>
      </c>
      <c r="AA156" s="488">
        <f>META!FF147</f>
        <v>0</v>
      </c>
      <c r="AB156" s="489">
        <f>META!FG147</f>
        <v>0</v>
      </c>
    </row>
    <row r="157" spans="1:212" thickBot="1" x14ac:dyDescent="0.5">
      <c r="A157" s="194"/>
      <c r="B157" s="147"/>
      <c r="C157" s="166"/>
      <c r="D157" s="166" t="str">
        <f t="shared" si="13"/>
        <v/>
      </c>
      <c r="E157" s="308"/>
      <c r="F157" s="290"/>
      <c r="G157" s="149"/>
      <c r="H157" s="149"/>
      <c r="I157" s="150"/>
      <c r="J157" s="149"/>
      <c r="K157" s="150"/>
      <c r="L157" s="150" t="str">
        <f>IF(AND(META!DG$383&lt;&gt;0,G157&gt;1),META!CY386/META!DG$383,"")</f>
        <v/>
      </c>
      <c r="M157" s="328"/>
      <c r="N157" s="24"/>
      <c r="O157" s="24"/>
      <c r="P157" s="310"/>
      <c r="Q157" s="310"/>
      <c r="R157" s="161" t="str">
        <f t="shared" si="11"/>
        <v/>
      </c>
      <c r="S157" s="333" t="str">
        <f t="shared" si="12"/>
        <v/>
      </c>
      <c r="T157" s="166"/>
      <c r="V157" s="30">
        <f>META!FA148</f>
        <v>0</v>
      </c>
      <c r="W157" s="458" t="str">
        <f>META!FB148</f>
        <v>Raw Performance</v>
      </c>
      <c r="X157" s="459">
        <f>META!FC148</f>
        <v>0</v>
      </c>
      <c r="Y157" s="460">
        <f>META!FD148</f>
        <v>0</v>
      </c>
      <c r="Z157" s="480" t="str">
        <f>META!FE148</f>
        <v>Score</v>
      </c>
      <c r="AA157" s="481">
        <f>META!FF148</f>
        <v>0</v>
      </c>
      <c r="AB157" s="30" t="str">
        <f>META!FG148</f>
        <v>Perc.</v>
      </c>
    </row>
    <row r="158" spans="1:212" s="209" customFormat="1" thickBot="1" x14ac:dyDescent="0.5">
      <c r="A158" s="202"/>
      <c r="B158" s="203"/>
      <c r="C158" s="204"/>
      <c r="D158" s="204" t="str">
        <f t="shared" si="13"/>
        <v/>
      </c>
      <c r="E158" s="279" t="str">
        <f t="shared" si="14"/>
        <v/>
      </c>
      <c r="F158" s="272" t="s">
        <v>419</v>
      </c>
      <c r="G158" s="206" t="str">
        <f>IF(META!DA387&lt;&gt;0,META!DA387,"")</f>
        <v/>
      </c>
      <c r="H158" s="253" t="str">
        <f>IF(SUM(META!CY$374:DU$374)&lt;&gt;0,G158/SUM(META!CY$374:DU$374),"")</f>
        <v/>
      </c>
      <c r="I158" s="208" t="str">
        <f>IF(G158&lt;&gt;"",META!CY387&amp;" / "&amp;G158,"")</f>
        <v/>
      </c>
      <c r="J158" s="206" t="str">
        <f>META!DB387</f>
        <v/>
      </c>
      <c r="K158" s="207" t="str">
        <f>META!DC387</f>
        <v/>
      </c>
      <c r="L158" s="207" t="str">
        <f>IF(AND(META!DG$383&lt;&gt;0,G158&gt;1),META!CY387/META!DG$383,"")</f>
        <v/>
      </c>
      <c r="M158" s="327" t="str">
        <f>META!DD387</f>
        <v/>
      </c>
      <c r="N158" s="259" t="str">
        <f>IF(META!CY240&lt;&gt;0,META!CY164&amp;" / "&amp;META!CY240,"")</f>
        <v/>
      </c>
      <c r="O158" s="259" t="str">
        <f>IF(META!CZ240&lt;&gt;0,META!CZ164&amp;" / "&amp;META!CZ240,"")</f>
        <v/>
      </c>
      <c r="P158" s="277" t="str">
        <f>IF(META!CY240&lt;&gt;0,META!CY164/META!CY240,"")</f>
        <v/>
      </c>
      <c r="Q158" s="277" t="str">
        <f>IF(META!CZ240&lt;&gt;0,META!CZ164/META!CZ240,"")</f>
        <v/>
      </c>
      <c r="R158" s="259" t="str">
        <f t="shared" si="11"/>
        <v/>
      </c>
      <c r="S158" s="331" t="str">
        <f t="shared" si="12"/>
        <v/>
      </c>
      <c r="T158" s="204"/>
      <c r="U158" s="329"/>
      <c r="V158" s="211" t="str">
        <f>META!FA149</f>
        <v/>
      </c>
      <c r="W158" s="212" t="str">
        <f>META!FB149</f>
        <v/>
      </c>
      <c r="X158" s="212" t="str">
        <f>META!FC149</f>
        <v/>
      </c>
      <c r="Y158" s="213" t="str">
        <f>META!FD149</f>
        <v/>
      </c>
      <c r="Z158" s="214" t="str">
        <f>META!FE149</f>
        <v/>
      </c>
      <c r="AA158" s="215" t="str">
        <f>META!FF149</f>
        <v/>
      </c>
      <c r="AB158" s="216" t="str">
        <f>META!FG149</f>
        <v/>
      </c>
    </row>
    <row r="159" spans="1:212" thickBot="1" x14ac:dyDescent="0.5">
      <c r="A159" s="194"/>
      <c r="B159" s="147"/>
      <c r="C159" s="166"/>
      <c r="D159" s="166" t="str">
        <f t="shared" si="13"/>
        <v/>
      </c>
      <c r="E159" s="308"/>
      <c r="F159" s="290"/>
      <c r="G159" s="149"/>
      <c r="H159" s="149"/>
      <c r="I159" s="150"/>
      <c r="J159" s="149"/>
      <c r="K159" s="150"/>
      <c r="L159" s="150" t="str">
        <f>IF(AND(META!DG$383&lt;&gt;0,G159&gt;1),META!CY388/META!DG$383,"")</f>
        <v/>
      </c>
      <c r="M159" s="328"/>
      <c r="N159" s="24"/>
      <c r="O159" s="24"/>
      <c r="P159" s="310"/>
      <c r="Q159" s="310"/>
      <c r="R159" s="161" t="str">
        <f t="shared" si="11"/>
        <v/>
      </c>
      <c r="S159" s="333" t="str">
        <f t="shared" si="12"/>
        <v/>
      </c>
      <c r="T159" s="166"/>
      <c r="V159" s="77" t="str">
        <f>META!FA150</f>
        <v/>
      </c>
      <c r="W159" s="125" t="str">
        <f>META!FB150</f>
        <v/>
      </c>
      <c r="X159" s="125" t="str">
        <f>META!FC150</f>
        <v/>
      </c>
      <c r="Y159" s="127" t="str">
        <f>META!FD150</f>
        <v/>
      </c>
      <c r="Z159" s="101" t="str">
        <f>META!FE150</f>
        <v/>
      </c>
      <c r="AA159" s="94" t="str">
        <f>META!FF150</f>
        <v/>
      </c>
      <c r="AB159" s="76" t="str">
        <f>META!FG150</f>
        <v/>
      </c>
    </row>
    <row r="160" spans="1:212" s="209" customFormat="1" ht="28.9" thickBot="1" x14ac:dyDescent="0.5">
      <c r="A160" s="202"/>
      <c r="B160" s="203"/>
      <c r="C160" s="204"/>
      <c r="D160" s="204" t="str">
        <f t="shared" si="13"/>
        <v/>
      </c>
      <c r="E160" s="279" t="str">
        <f t="shared" si="14"/>
        <v/>
      </c>
      <c r="F160" s="272" t="s">
        <v>71</v>
      </c>
      <c r="G160" s="206" t="str">
        <f>IF(META!DA389&lt;&gt;0,META!DA389,"")</f>
        <v/>
      </c>
      <c r="H160" s="253" t="str">
        <f>IF(SUM(META!CY$374:DU$374)&lt;&gt;0,G160/SUM(META!CY$374:DU$374),"")</f>
        <v/>
      </c>
      <c r="I160" s="208" t="str">
        <f>IF(G160&lt;&gt;"",META!CY389&amp;" / "&amp;G160,"")</f>
        <v/>
      </c>
      <c r="J160" s="206" t="str">
        <f>META!DB389</f>
        <v/>
      </c>
      <c r="K160" s="207" t="str">
        <f>META!DC389</f>
        <v/>
      </c>
      <c r="L160" s="207" t="str">
        <f>IF(AND(META!DG$383&lt;&gt;0,G160&gt;1),META!CY389/META!DG$383,"")</f>
        <v/>
      </c>
      <c r="M160" s="327" t="str">
        <f>META!DD389</f>
        <v/>
      </c>
      <c r="N160" s="259" t="str">
        <f>IF(META!CY242&lt;&gt;0,META!CY166&amp;" / "&amp;META!CY242,"")</f>
        <v/>
      </c>
      <c r="O160" s="259" t="str">
        <f>IF(META!CZ242&lt;&gt;0,META!CZ166&amp;" / "&amp;META!CZ242,"")</f>
        <v/>
      </c>
      <c r="P160" s="277" t="str">
        <f>IF(META!CY242&lt;&gt;0,META!CY166/META!CY242,"")</f>
        <v/>
      </c>
      <c r="Q160" s="277" t="str">
        <f>IF(META!CZ242&lt;&gt;0,META!CZ166/META!CZ242,"")</f>
        <v/>
      </c>
      <c r="R160" s="259" t="str">
        <f t="shared" si="11"/>
        <v/>
      </c>
      <c r="S160" s="331" t="str">
        <f t="shared" si="12"/>
        <v/>
      </c>
      <c r="T160" s="204" t="s">
        <v>417</v>
      </c>
      <c r="U160" s="329"/>
      <c r="V160" s="215" t="str">
        <f>META!FA151</f>
        <v/>
      </c>
      <c r="W160" s="212" t="str">
        <f>META!FB151</f>
        <v/>
      </c>
      <c r="X160" s="212" t="str">
        <f>META!FC151</f>
        <v/>
      </c>
      <c r="Y160" s="218" t="str">
        <f>META!FD151</f>
        <v/>
      </c>
      <c r="Z160" s="214" t="str">
        <f>META!FE151</f>
        <v/>
      </c>
      <c r="AA160" s="215" t="str">
        <f>META!FF151</f>
        <v/>
      </c>
      <c r="AB160" s="216" t="str">
        <f>META!FG151</f>
        <v/>
      </c>
    </row>
    <row r="161" spans="1:28" thickBot="1" x14ac:dyDescent="0.5">
      <c r="A161" s="194"/>
      <c r="B161" s="147"/>
      <c r="C161" s="166">
        <v>2</v>
      </c>
      <c r="D161" s="166" t="str">
        <f t="shared" si="13"/>
        <v/>
      </c>
      <c r="E161" s="308" t="str">
        <f t="shared" si="14"/>
        <v/>
      </c>
      <c r="F161" s="290" t="s">
        <v>418</v>
      </c>
      <c r="G161" s="149" t="str">
        <f>IF(META!DA390&lt;&gt;0,META!DA390,"")</f>
        <v/>
      </c>
      <c r="H161" s="155" t="str">
        <f>IF(SUM(META!CY$374:DU$374)&lt;&gt;0,G161/SUM(META!CY$374:DU$374),"")</f>
        <v/>
      </c>
      <c r="I161" s="151" t="str">
        <f>IF(G161&lt;&gt;"",META!CY390&amp;" / "&amp;G161,"")</f>
        <v/>
      </c>
      <c r="J161" s="149" t="str">
        <f>META!DB390</f>
        <v/>
      </c>
      <c r="K161" s="150" t="str">
        <f>META!DC390</f>
        <v/>
      </c>
      <c r="L161" s="150" t="str">
        <f>IF(AND(META!DG$383&lt;&gt;0,G161&gt;1),META!CY390/META!DG$383,"")</f>
        <v/>
      </c>
      <c r="M161" s="328" t="str">
        <f>META!DD390</f>
        <v/>
      </c>
      <c r="N161" s="24" t="str">
        <f>IF(META!CY243&lt;&gt;0,META!CY167&amp;" / "&amp;META!CY243,"")</f>
        <v/>
      </c>
      <c r="O161" s="24" t="str">
        <f>IF(META!CZ243&lt;&gt;0,META!CZ167&amp;" / "&amp;META!CZ243,"")</f>
        <v/>
      </c>
      <c r="P161" s="310" t="str">
        <f>IF(META!CY243&lt;&gt;0,META!CY167/META!CY243,"")</f>
        <v/>
      </c>
      <c r="Q161" s="310" t="str">
        <f>IF(META!CZ243&lt;&gt;0,META!CZ167/META!CZ243,"")</f>
        <v/>
      </c>
      <c r="R161" s="161" t="str">
        <f t="shared" si="11"/>
        <v/>
      </c>
      <c r="S161" s="333" t="str">
        <f t="shared" si="12"/>
        <v/>
      </c>
      <c r="T161" s="166"/>
      <c r="V161" s="78" t="str">
        <f>META!FA152</f>
        <v/>
      </c>
      <c r="W161" s="128" t="str">
        <f>META!FB152</f>
        <v/>
      </c>
      <c r="X161" s="128" t="str">
        <f>META!FC152</f>
        <v/>
      </c>
      <c r="Y161" s="129" t="str">
        <f>META!FD152</f>
        <v/>
      </c>
      <c r="Z161" s="130" t="str">
        <f>META!FE152</f>
        <v/>
      </c>
      <c r="AA161" s="131" t="str">
        <f>META!FF152</f>
        <v/>
      </c>
      <c r="AB161" s="79" t="str">
        <f>META!FG152</f>
        <v/>
      </c>
    </row>
    <row r="162" spans="1:28" s="209" customFormat="1" ht="15" thickTop="1" thickBot="1" x14ac:dyDescent="0.5">
      <c r="A162" s="202"/>
      <c r="B162" s="203"/>
      <c r="C162" s="204"/>
      <c r="D162" s="204" t="str">
        <f t="shared" si="13"/>
        <v/>
      </c>
      <c r="E162" s="279"/>
      <c r="F162" s="273"/>
      <c r="G162" s="206"/>
      <c r="H162" s="206"/>
      <c r="I162" s="207"/>
      <c r="J162" s="206"/>
      <c r="K162" s="207"/>
      <c r="L162" s="207" t="str">
        <f>IF(AND(META!DG$383&lt;&gt;0,G162&gt;1),META!CY391/META!DG$383,"")</f>
        <v/>
      </c>
      <c r="M162" s="327"/>
      <c r="N162" s="259"/>
      <c r="O162" s="259"/>
      <c r="P162" s="277"/>
      <c r="Q162" s="277"/>
      <c r="R162" s="259" t="str">
        <f t="shared" si="11"/>
        <v/>
      </c>
      <c r="S162" s="331" t="str">
        <f t="shared" si="12"/>
        <v/>
      </c>
      <c r="T162" s="204"/>
      <c r="U162" s="329"/>
      <c r="V162" s="220" t="str">
        <f>META!FA153</f>
        <v/>
      </c>
      <c r="W162" s="221" t="str">
        <f>META!FB153</f>
        <v/>
      </c>
      <c r="X162" s="221" t="str">
        <f>META!FC153</f>
        <v/>
      </c>
      <c r="Y162" s="222" t="str">
        <f>META!FD153</f>
        <v/>
      </c>
      <c r="Z162" s="223" t="str">
        <f>META!FE153</f>
        <v/>
      </c>
      <c r="AA162" s="224" t="str">
        <f>META!FF153</f>
        <v/>
      </c>
      <c r="AB162" s="225" t="str">
        <f>META!FG153</f>
        <v/>
      </c>
    </row>
    <row r="163" spans="1:28" thickBot="1" x14ac:dyDescent="0.5">
      <c r="A163" s="194"/>
      <c r="B163" s="147"/>
      <c r="C163" s="166"/>
      <c r="D163" s="166" t="str">
        <f t="shared" si="13"/>
        <v/>
      </c>
      <c r="E163" s="308" t="str">
        <f t="shared" si="14"/>
        <v/>
      </c>
      <c r="F163" s="289" t="s">
        <v>420</v>
      </c>
      <c r="G163" s="149" t="str">
        <f>IF(META!DA392&lt;&gt;0,META!DA392,"")</f>
        <v/>
      </c>
      <c r="H163" s="155" t="str">
        <f>IF(SUM(META!CY$374:DU$374)&lt;&gt;0,G163/SUM(META!CY$374:DU$374),"")</f>
        <v/>
      </c>
      <c r="I163" s="151" t="str">
        <f>IF(G163&lt;&gt;"",META!CY392&amp;" / "&amp;G163,"")</f>
        <v/>
      </c>
      <c r="J163" s="149" t="str">
        <f>META!DB393</f>
        <v/>
      </c>
      <c r="K163" s="150" t="str">
        <f>META!DC393</f>
        <v/>
      </c>
      <c r="L163" s="150" t="str">
        <f>IF(AND(META!DG$383&lt;&gt;0,G163&gt;1),META!CY392/META!DG$383,"")</f>
        <v/>
      </c>
      <c r="M163" s="328" t="str">
        <f>META!DD393</f>
        <v/>
      </c>
      <c r="N163" s="24" t="str">
        <f>IF(META!CY244&lt;&gt;0,META!CY168&amp;" / "&amp;META!CY244,"")</f>
        <v/>
      </c>
      <c r="O163" s="24" t="str">
        <f>IF(META!CZ244&lt;&gt;0,META!CZ168&amp;" / "&amp;META!CZ244,"")</f>
        <v/>
      </c>
      <c r="P163" s="310" t="str">
        <f>IF(META!CY244&lt;&gt;0,META!CY168/META!CY244,"")</f>
        <v/>
      </c>
      <c r="Q163" s="310" t="str">
        <f>IF(META!CZ244&lt;&gt;0,META!CZ168/META!CZ244,"")</f>
        <v/>
      </c>
      <c r="R163" s="161" t="str">
        <f t="shared" si="11"/>
        <v/>
      </c>
      <c r="S163" s="333" t="str">
        <f t="shared" si="12"/>
        <v/>
      </c>
      <c r="T163" s="166"/>
      <c r="W163" s="66"/>
      <c r="X163" s="66"/>
      <c r="Y163" s="66"/>
      <c r="Z163" s="68"/>
      <c r="AA163" s="69"/>
      <c r="AB163" s="18"/>
    </row>
    <row r="164" spans="1:28" s="209" customFormat="1" thickBot="1" x14ac:dyDescent="0.5">
      <c r="A164" s="202"/>
      <c r="B164" s="203"/>
      <c r="C164" s="204">
        <v>2</v>
      </c>
      <c r="D164" s="204" t="str">
        <f t="shared" si="13"/>
        <v/>
      </c>
      <c r="E164" s="279" t="str">
        <f t="shared" si="14"/>
        <v/>
      </c>
      <c r="F164" s="266" t="s">
        <v>421</v>
      </c>
      <c r="G164" s="206" t="str">
        <f>IF(META!DA393&lt;&gt;0,META!DA393,"")</f>
        <v/>
      </c>
      <c r="H164" s="253" t="str">
        <f>IF(SUM(META!CY$374:DU$374)&lt;&gt;0,G164/SUM(META!CY$374:DU$374),"")</f>
        <v/>
      </c>
      <c r="I164" s="208" t="str">
        <f>IF(G164&lt;&gt;"",META!CY393&amp;" / "&amp;G164,"")</f>
        <v/>
      </c>
      <c r="J164" s="206" t="str">
        <f>META!DB394</f>
        <v/>
      </c>
      <c r="K164" s="207" t="str">
        <f>META!DC394</f>
        <v/>
      </c>
      <c r="L164" s="207" t="str">
        <f>IF(AND(META!DG$383&lt;&gt;0,G164&gt;1),META!CY393/META!DG$383,"")</f>
        <v/>
      </c>
      <c r="M164" s="327" t="str">
        <f>META!DD394</f>
        <v/>
      </c>
      <c r="N164" s="259" t="str">
        <f>IF(META!CY245&lt;&gt;0,META!CY169&amp;" / "&amp;META!CY245,"")</f>
        <v/>
      </c>
      <c r="O164" s="259" t="str">
        <f>IF(META!CZ245&lt;&gt;0,META!CZ169&amp;" / "&amp;META!CZ245,"")</f>
        <v/>
      </c>
      <c r="P164" s="277" t="str">
        <f>IF(META!CY245&lt;&gt;0,META!CY169/META!CY245,"")</f>
        <v/>
      </c>
      <c r="Q164" s="277" t="str">
        <f>IF(META!CZ245&lt;&gt;0,META!CZ169/META!CZ245,"")</f>
        <v/>
      </c>
      <c r="R164" s="259" t="str">
        <f t="shared" si="11"/>
        <v/>
      </c>
      <c r="S164" s="331" t="str">
        <f t="shared" si="12"/>
        <v/>
      </c>
      <c r="T164" s="204"/>
      <c r="U164" s="329"/>
      <c r="V164" s="227" t="str">
        <f>META!FA155</f>
        <v>TEST #18</v>
      </c>
    </row>
    <row r="165" spans="1:28" thickBot="1" x14ac:dyDescent="0.5">
      <c r="A165" s="194"/>
      <c r="B165" s="147"/>
      <c r="C165" s="166">
        <v>2</v>
      </c>
      <c r="D165" s="166" t="str">
        <f t="shared" si="13"/>
        <v/>
      </c>
      <c r="E165" s="308" t="str">
        <f t="shared" si="14"/>
        <v/>
      </c>
      <c r="F165" s="289" t="s">
        <v>416</v>
      </c>
      <c r="G165" s="149" t="str">
        <f>IF(META!DA394&lt;&gt;0,META!DA394,"")</f>
        <v/>
      </c>
      <c r="H165" s="155" t="str">
        <f>IF(SUM(META!CY$374:DU$374)&lt;&gt;0,G165/SUM(META!CY$374:DU$374),"")</f>
        <v/>
      </c>
      <c r="I165" s="151" t="str">
        <f>IF(G165&lt;&gt;"",META!CY394&amp;" / "&amp;G165,"")</f>
        <v/>
      </c>
      <c r="J165" s="161" t="str">
        <f>G156</f>
        <v/>
      </c>
      <c r="K165" s="150" t="str">
        <f>K156</f>
        <v/>
      </c>
      <c r="L165" s="150" t="str">
        <f>IF(AND(META!DG$383&lt;&gt;0,G165&gt;1),META!CY394/META!DG$383,"")</f>
        <v/>
      </c>
      <c r="M165" s="328" t="str">
        <f>M156</f>
        <v/>
      </c>
      <c r="N165" s="24" t="str">
        <f>IF(META!CY241&lt;&gt;0,META!CY165&amp;" / "&amp;META!CY241,"")</f>
        <v/>
      </c>
      <c r="O165" s="24" t="str">
        <f>IF(META!CZ241&lt;&gt;0,META!CZ165&amp;" / "&amp;META!CZ241,"")</f>
        <v/>
      </c>
      <c r="P165" s="310" t="str">
        <f>IF(META!CY241&lt;&gt;0,META!CY165/META!CY241,"")</f>
        <v/>
      </c>
      <c r="Q165" s="310" t="str">
        <f>IF(META!CZ241&lt;&gt;0,META!CZ165/META!CZ241,"")</f>
        <v/>
      </c>
      <c r="R165" s="161" t="str">
        <f t="shared" si="11"/>
        <v/>
      </c>
      <c r="S165" s="333" t="str">
        <f t="shared" si="12"/>
        <v/>
      </c>
      <c r="T165" s="166"/>
      <c r="V165" s="477" t="str">
        <f>META!FA156</f>
        <v/>
      </c>
      <c r="W165" s="478">
        <f>META!FB156</f>
        <v>0</v>
      </c>
      <c r="X165" s="478">
        <f>META!FC156</f>
        <v>0</v>
      </c>
      <c r="Y165" s="478">
        <f>META!FD156</f>
        <v>0</v>
      </c>
      <c r="Z165" s="478">
        <f>META!FE156</f>
        <v>0</v>
      </c>
      <c r="AA165" s="478">
        <f>META!FF156</f>
        <v>0</v>
      </c>
      <c r="AB165" s="479">
        <f>META!FG156</f>
        <v>0</v>
      </c>
    </row>
    <row r="166" spans="1:28" s="209" customFormat="1" thickBot="1" x14ac:dyDescent="0.5">
      <c r="A166" s="202"/>
      <c r="B166" s="203"/>
      <c r="C166" s="204">
        <v>2</v>
      </c>
      <c r="D166" s="204" t="str">
        <f t="shared" si="13"/>
        <v/>
      </c>
      <c r="E166" s="279" t="str">
        <f t="shared" si="14"/>
        <v/>
      </c>
      <c r="F166" s="266" t="s">
        <v>423</v>
      </c>
      <c r="G166" s="206" t="str">
        <f>IF(META!DA395&lt;&gt;0,META!DA395,"")</f>
        <v/>
      </c>
      <c r="H166" s="253" t="str">
        <f>IF(SUM(META!CY$374:DU$374)&lt;&gt;0,G166/SUM(META!CY$374:DU$374),"")</f>
        <v/>
      </c>
      <c r="I166" s="208" t="str">
        <f>IF(G166&lt;&gt;"",META!CY395&amp;" / "&amp;G166,"")</f>
        <v/>
      </c>
      <c r="J166" s="206" t="str">
        <f>META!DB395</f>
        <v/>
      </c>
      <c r="K166" s="207" t="str">
        <f>META!DC395</f>
        <v/>
      </c>
      <c r="L166" s="207" t="str">
        <f>IF(AND(META!DG$383&lt;&gt;0,G166&gt;1),META!CY395/META!DG$383,"")</f>
        <v/>
      </c>
      <c r="M166" s="327" t="str">
        <f>META!DD395</f>
        <v/>
      </c>
      <c r="N166" s="259" t="str">
        <f>IF(META!CY246&lt;&gt;0,META!CY170&amp;" / "&amp;META!CY246,"")</f>
        <v/>
      </c>
      <c r="O166" s="259" t="str">
        <f>IF(META!CZ246&lt;&gt;0,META!CZ170&amp;" / "&amp;META!CZ246,"")</f>
        <v/>
      </c>
      <c r="P166" s="277" t="str">
        <f>IF(META!CY246&lt;&gt;0,META!CY170/META!CY246,"")</f>
        <v/>
      </c>
      <c r="Q166" s="277" t="str">
        <f>IF(META!CZ246&lt;&gt;0,META!CZ170/META!CZ246,"")</f>
        <v/>
      </c>
      <c r="R166" s="259" t="str">
        <f t="shared" si="11"/>
        <v/>
      </c>
      <c r="S166" s="331" t="str">
        <f t="shared" si="12"/>
        <v/>
      </c>
      <c r="T166" s="204" t="s">
        <v>422</v>
      </c>
      <c r="U166" s="329"/>
      <c r="V166" s="228">
        <f>META!FA157</f>
        <v>0</v>
      </c>
      <c r="W166" s="490" t="str">
        <f>META!FB157</f>
        <v>Raw Performance</v>
      </c>
      <c r="X166" s="491">
        <f>META!FC157</f>
        <v>0</v>
      </c>
      <c r="Y166" s="492">
        <f>META!FD157</f>
        <v>0</v>
      </c>
      <c r="Z166" s="493" t="str">
        <f>META!FE157</f>
        <v>Score</v>
      </c>
      <c r="AA166" s="494">
        <f>META!FF157</f>
        <v>0</v>
      </c>
      <c r="AB166" s="228" t="str">
        <f>META!FG157</f>
        <v>Perc.</v>
      </c>
    </row>
    <row r="167" spans="1:28" thickBot="1" x14ac:dyDescent="0.5">
      <c r="A167" s="194"/>
      <c r="B167" s="147"/>
      <c r="C167" s="166">
        <v>2</v>
      </c>
      <c r="D167" s="166" t="str">
        <f t="shared" si="13"/>
        <v/>
      </c>
      <c r="E167" s="308" t="str">
        <f t="shared" si="14"/>
        <v/>
      </c>
      <c r="F167" s="289" t="s">
        <v>101</v>
      </c>
      <c r="G167" s="149" t="str">
        <f>IF(META!DA396&lt;&gt;0,META!DA396,"")</f>
        <v/>
      </c>
      <c r="H167" s="155" t="str">
        <f>IF(SUM(META!CY$374:DU$374)&lt;&gt;0,G167/SUM(META!CY$374:DU$374),"")</f>
        <v/>
      </c>
      <c r="I167" s="151" t="str">
        <f>IF(G167&lt;&gt;"",META!CY396&amp;" / "&amp;G167,"")</f>
        <v/>
      </c>
      <c r="J167" s="149" t="str">
        <f>META!DB396</f>
        <v/>
      </c>
      <c r="K167" s="150" t="str">
        <f>META!DC396</f>
        <v/>
      </c>
      <c r="L167" s="150" t="str">
        <f>IF(AND(META!DG$383&lt;&gt;0,G167&gt;1),META!CY396/META!DG$383,"")</f>
        <v/>
      </c>
      <c r="M167" s="328" t="str">
        <f>META!DD396</f>
        <v/>
      </c>
      <c r="N167" s="24" t="str">
        <f>IF(META!CY247&lt;&gt;0,META!CY171&amp;" / "&amp;META!CY247,"")</f>
        <v/>
      </c>
      <c r="O167" s="24" t="str">
        <f>IF(META!CZ247&lt;&gt;0,META!CZ171&amp;" / "&amp;META!CZ247,"")</f>
        <v/>
      </c>
      <c r="P167" s="310" t="str">
        <f>IF(META!CY247&lt;&gt;0,META!CY171/META!CY247,"")</f>
        <v/>
      </c>
      <c r="Q167" s="310" t="str">
        <f>IF(META!CZ247&lt;&gt;0,META!CZ171/META!CZ247,"")</f>
        <v/>
      </c>
      <c r="R167" s="161" t="str">
        <f t="shared" si="11"/>
        <v/>
      </c>
      <c r="S167" s="333" t="str">
        <f t="shared" si="12"/>
        <v/>
      </c>
      <c r="T167" s="166"/>
      <c r="V167" s="75" t="str">
        <f>META!FA158</f>
        <v/>
      </c>
      <c r="W167" s="125" t="str">
        <f>META!FB158</f>
        <v/>
      </c>
      <c r="X167" s="125" t="str">
        <f>META!FC158</f>
        <v/>
      </c>
      <c r="Y167" s="126" t="str">
        <f>META!FD158</f>
        <v/>
      </c>
      <c r="Z167" s="101" t="str">
        <f>META!FE158</f>
        <v/>
      </c>
      <c r="AA167" s="94" t="str">
        <f>META!FF158</f>
        <v/>
      </c>
      <c r="AB167" s="76" t="str">
        <f>META!FG158</f>
        <v/>
      </c>
    </row>
    <row r="168" spans="1:28" s="209" customFormat="1" thickBot="1" x14ac:dyDescent="0.5">
      <c r="A168" s="202"/>
      <c r="B168" s="203"/>
      <c r="C168" s="204">
        <v>2</v>
      </c>
      <c r="D168" s="204" t="str">
        <f t="shared" si="13"/>
        <v/>
      </c>
      <c r="E168" s="279" t="str">
        <f t="shared" si="14"/>
        <v/>
      </c>
      <c r="F168" s="266" t="s">
        <v>83</v>
      </c>
      <c r="G168" s="206" t="str">
        <f>IF(META!DA397&lt;&gt;0,META!DA397,"")</f>
        <v/>
      </c>
      <c r="H168" s="253" t="str">
        <f>IF(SUM(META!CY$374:DU$374)&lt;&gt;0,G168/SUM(META!CY$374:DU$374),"")</f>
        <v/>
      </c>
      <c r="I168" s="208" t="str">
        <f>IF(G168&lt;&gt;"",META!CY397&amp;" / "&amp;G168,"")</f>
        <v/>
      </c>
      <c r="J168" s="206" t="str">
        <f>META!DB397</f>
        <v/>
      </c>
      <c r="K168" s="207" t="str">
        <f>META!DC397</f>
        <v/>
      </c>
      <c r="L168" s="207" t="str">
        <f>IF(AND(META!DG$383&lt;&gt;0,G168&gt;1),META!CY397/META!DG$383,"")</f>
        <v/>
      </c>
      <c r="M168" s="327" t="str">
        <f>META!DD397</f>
        <v/>
      </c>
      <c r="N168" s="259" t="str">
        <f>IF(META!CY248&lt;&gt;0,META!CY172&amp;" / "&amp;META!CY248,"")</f>
        <v/>
      </c>
      <c r="O168" s="259" t="str">
        <f>IF(META!CZ248&lt;&gt;0,META!CZ172&amp;" / "&amp;META!CZ248,"")</f>
        <v/>
      </c>
      <c r="P168" s="277" t="str">
        <f>IF(META!CY248&lt;&gt;0,META!CY172/META!CY248,"")</f>
        <v/>
      </c>
      <c r="Q168" s="277" t="str">
        <f>IF(META!CZ248&lt;&gt;0,META!CZ172/META!CZ248,"")</f>
        <v/>
      </c>
      <c r="R168" s="259" t="str">
        <f t="shared" si="11"/>
        <v/>
      </c>
      <c r="S168" s="331" t="str">
        <f t="shared" si="12"/>
        <v/>
      </c>
      <c r="T168" s="204"/>
      <c r="U168" s="329"/>
      <c r="V168" s="215" t="str">
        <f>META!FA159</f>
        <v/>
      </c>
      <c r="W168" s="212" t="str">
        <f>META!FB159</f>
        <v/>
      </c>
      <c r="X168" s="212" t="str">
        <f>META!FC159</f>
        <v/>
      </c>
      <c r="Y168" s="218" t="str">
        <f>META!FD159</f>
        <v/>
      </c>
      <c r="Z168" s="214" t="str">
        <f>META!FE159</f>
        <v/>
      </c>
      <c r="AA168" s="215" t="str">
        <f>META!FF159</f>
        <v/>
      </c>
      <c r="AB168" s="216" t="str">
        <f>META!FG159</f>
        <v/>
      </c>
    </row>
    <row r="169" spans="1:28" thickBot="1" x14ac:dyDescent="0.5">
      <c r="A169" s="194"/>
      <c r="B169" s="147"/>
      <c r="C169" s="166">
        <v>2</v>
      </c>
      <c r="D169" s="166" t="str">
        <f t="shared" si="13"/>
        <v/>
      </c>
      <c r="E169" s="308" t="str">
        <f t="shared" si="14"/>
        <v/>
      </c>
      <c r="F169" s="289" t="s">
        <v>91</v>
      </c>
      <c r="G169" s="149" t="str">
        <f>IF(META!DA398&lt;&gt;0,META!DA398,"")</f>
        <v/>
      </c>
      <c r="H169" s="155" t="str">
        <f>IF(SUM(META!CY$374:DU$374)&lt;&gt;0,G169/SUM(META!CY$374:DU$374),"")</f>
        <v/>
      </c>
      <c r="I169" s="151" t="str">
        <f>IF(G169&lt;&gt;"",META!CY398&amp;" / "&amp;G169,"")</f>
        <v/>
      </c>
      <c r="J169" s="149" t="str">
        <f>META!DB398</f>
        <v/>
      </c>
      <c r="K169" s="150" t="str">
        <f>META!DC398</f>
        <v/>
      </c>
      <c r="L169" s="150" t="str">
        <f>IF(AND(META!DG$383&lt;&gt;0,G169&gt;1),META!CY398/META!DG$383,"")</f>
        <v/>
      </c>
      <c r="M169" s="328" t="str">
        <f>META!DD398</f>
        <v/>
      </c>
      <c r="N169" s="24" t="str">
        <f>IF(META!CY249&lt;&gt;0,META!CY173&amp;" / "&amp;META!CY249,"")</f>
        <v/>
      </c>
      <c r="O169" s="24" t="str">
        <f>IF(META!CZ249&lt;&gt;0,META!CZ173&amp;" / "&amp;META!CZ249,"")</f>
        <v/>
      </c>
      <c r="P169" s="310" t="str">
        <f>IF(META!CY249&lt;&gt;0,META!CY173/META!CY249,"")</f>
        <v/>
      </c>
      <c r="Q169" s="310" t="str">
        <f>IF(META!CZ249&lt;&gt;0,META!CZ173/META!CZ249,"")</f>
        <v/>
      </c>
      <c r="R169" s="161" t="str">
        <f t="shared" si="11"/>
        <v/>
      </c>
      <c r="S169" s="333" t="str">
        <f t="shared" si="12"/>
        <v/>
      </c>
      <c r="T169" s="166"/>
      <c r="V169" s="77" t="str">
        <f>META!FA160</f>
        <v/>
      </c>
      <c r="W169" s="125" t="str">
        <f>META!FB160</f>
        <v/>
      </c>
      <c r="X169" s="125" t="str">
        <f>META!FC160</f>
        <v/>
      </c>
      <c r="Y169" s="127" t="str">
        <f>META!FD160</f>
        <v/>
      </c>
      <c r="Z169" s="101" t="str">
        <f>META!FE160</f>
        <v/>
      </c>
      <c r="AA169" s="94" t="str">
        <f>META!FF160</f>
        <v/>
      </c>
      <c r="AB169" s="76" t="str">
        <f>META!FG160</f>
        <v/>
      </c>
    </row>
    <row r="170" spans="1:28" s="209" customFormat="1" thickBot="1" x14ac:dyDescent="0.5">
      <c r="A170" s="202"/>
      <c r="B170" s="203"/>
      <c r="C170" s="204">
        <v>2</v>
      </c>
      <c r="D170" s="204" t="str">
        <f t="shared" si="13"/>
        <v/>
      </c>
      <c r="E170" s="279" t="str">
        <f t="shared" si="14"/>
        <v/>
      </c>
      <c r="F170" s="266" t="s">
        <v>424</v>
      </c>
      <c r="G170" s="206" t="str">
        <f>IF(META!DA399&lt;&gt;0,META!DA399,"")</f>
        <v/>
      </c>
      <c r="H170" s="253" t="str">
        <f>IF(SUM(META!CY$374:DU$374)&lt;&gt;0,G170/SUM(META!CY$374:DU$374),"")</f>
        <v/>
      </c>
      <c r="I170" s="208" t="str">
        <f>IF(G170&lt;&gt;"",META!CY399&amp;" / "&amp;G170,"")</f>
        <v/>
      </c>
      <c r="J170" s="206" t="str">
        <f>META!DB399</f>
        <v/>
      </c>
      <c r="K170" s="207" t="str">
        <f>META!DC399</f>
        <v/>
      </c>
      <c r="L170" s="207" t="str">
        <f>IF(AND(META!DG$383&lt;&gt;0,G170&gt;1),META!CY399/META!DG$383,"")</f>
        <v/>
      </c>
      <c r="M170" s="327" t="str">
        <f>META!DD399</f>
        <v/>
      </c>
      <c r="N170" s="259" t="str">
        <f>IF(META!CY250&lt;&gt;0,META!CY174&amp;" / "&amp;META!CY250,"")</f>
        <v/>
      </c>
      <c r="O170" s="259" t="str">
        <f>IF(META!CZ250&lt;&gt;0,META!CZ174&amp;" / "&amp;META!CZ250,"")</f>
        <v/>
      </c>
      <c r="P170" s="277" t="str">
        <f>IF(META!CY250&lt;&gt;0,META!CY174/META!CY250,"")</f>
        <v/>
      </c>
      <c r="Q170" s="277" t="str">
        <f>IF(META!CZ250&lt;&gt;0,META!CZ174/META!CZ250,"")</f>
        <v/>
      </c>
      <c r="R170" s="259" t="str">
        <f t="shared" si="11"/>
        <v/>
      </c>
      <c r="S170" s="331" t="str">
        <f t="shared" si="12"/>
        <v/>
      </c>
      <c r="T170" s="204"/>
      <c r="U170" s="329"/>
      <c r="V170" s="230" t="str">
        <f>META!FA161</f>
        <v/>
      </c>
      <c r="W170" s="231" t="str">
        <f>META!FB161</f>
        <v/>
      </c>
      <c r="X170" s="231" t="str">
        <f>META!FC161</f>
        <v/>
      </c>
      <c r="Y170" s="232" t="str">
        <f>META!FD161</f>
        <v/>
      </c>
      <c r="Z170" s="233" t="str">
        <f>META!FE161</f>
        <v/>
      </c>
      <c r="AA170" s="230" t="str">
        <f>META!FF161</f>
        <v/>
      </c>
      <c r="AB170" s="234" t="str">
        <f>META!FG161</f>
        <v/>
      </c>
    </row>
    <row r="171" spans="1:28" ht="15" thickTop="1" thickBot="1" x14ac:dyDescent="0.5">
      <c r="A171" s="194"/>
      <c r="B171" s="147"/>
      <c r="C171" s="166">
        <v>2</v>
      </c>
      <c r="D171" s="166" t="str">
        <f t="shared" si="13"/>
        <v/>
      </c>
      <c r="E171" s="308" t="str">
        <f t="shared" si="14"/>
        <v/>
      </c>
      <c r="F171" s="289" t="s">
        <v>425</v>
      </c>
      <c r="G171" s="149" t="str">
        <f>IF(META!DA400&lt;&gt;0,META!DA400,"")</f>
        <v/>
      </c>
      <c r="H171" s="155" t="str">
        <f>IF(SUM(META!CY$374:DU$374)&lt;&gt;0,G171/SUM(META!CY$374:DU$374),"")</f>
        <v/>
      </c>
      <c r="I171" s="151" t="str">
        <f>IF(G171&lt;&gt;"",META!CY400&amp;" / "&amp;G171,"")</f>
        <v/>
      </c>
      <c r="J171" s="149" t="str">
        <f>META!DB400</f>
        <v/>
      </c>
      <c r="K171" s="150" t="str">
        <f>META!DC400</f>
        <v/>
      </c>
      <c r="L171" s="150" t="str">
        <f>IF(AND(META!DG$383&lt;&gt;0,G171&gt;1),META!CY400/META!DG$383,"")</f>
        <v/>
      </c>
      <c r="M171" s="328" t="str">
        <f>META!DD400</f>
        <v/>
      </c>
      <c r="N171" s="24" t="str">
        <f>IF(META!CY251&lt;&gt;0,META!CY175&amp;" / "&amp;META!CY251,"")</f>
        <v/>
      </c>
      <c r="O171" s="24" t="str">
        <f>IF(META!CZ251&lt;&gt;0,META!CZ175&amp;" / "&amp;META!CZ251,"")</f>
        <v/>
      </c>
      <c r="P171" s="310" t="str">
        <f>IF(META!CY251&lt;&gt;0,META!CY175/META!CY251,"")</f>
        <v/>
      </c>
      <c r="Q171" s="310" t="str">
        <f>IF(META!CZ251&lt;&gt;0,META!CZ175/META!CZ251,"")</f>
        <v/>
      </c>
      <c r="R171" s="161" t="str">
        <f t="shared" si="11"/>
        <v/>
      </c>
      <c r="S171" s="333" t="str">
        <f t="shared" si="12"/>
        <v/>
      </c>
      <c r="T171" s="166"/>
      <c r="V171" s="80" t="str">
        <f>META!FA162</f>
        <v/>
      </c>
      <c r="W171" s="81" t="str">
        <f>META!FB162</f>
        <v/>
      </c>
      <c r="X171" s="81" t="str">
        <f>META!FC162</f>
        <v/>
      </c>
      <c r="Y171" s="82" t="str">
        <f>META!FD162</f>
        <v/>
      </c>
      <c r="Z171" s="83" t="str">
        <f>META!FE162</f>
        <v/>
      </c>
      <c r="AA171" s="84" t="str">
        <f>META!FF162</f>
        <v/>
      </c>
      <c r="AB171" s="85" t="str">
        <f>META!FG162</f>
        <v/>
      </c>
    </row>
    <row r="172" spans="1:28" s="209" customFormat="1" thickBot="1" x14ac:dyDescent="0.5">
      <c r="A172" s="202"/>
      <c r="B172" s="203"/>
      <c r="C172" s="204">
        <v>2</v>
      </c>
      <c r="D172" s="204" t="str">
        <f t="shared" si="13"/>
        <v/>
      </c>
      <c r="E172" s="279" t="str">
        <f t="shared" si="14"/>
        <v/>
      </c>
      <c r="F172" s="266" t="s">
        <v>426</v>
      </c>
      <c r="G172" s="206" t="str">
        <f>IF(META!DA401&lt;&gt;0,META!DA401,"")</f>
        <v/>
      </c>
      <c r="H172" s="253" t="str">
        <f>IF(SUM(META!CY$374:DU$374)&lt;&gt;0,G172/SUM(META!CY$374:DU$374),"")</f>
        <v/>
      </c>
      <c r="I172" s="208" t="str">
        <f>IF(G172&lt;&gt;"",META!CY401&amp;" / "&amp;G172,"")</f>
        <v/>
      </c>
      <c r="J172" s="206" t="str">
        <f>META!DB401</f>
        <v/>
      </c>
      <c r="K172" s="207" t="str">
        <f>META!DC401</f>
        <v/>
      </c>
      <c r="L172" s="207" t="str">
        <f>IF(AND(META!DG$383&lt;&gt;0,G172&gt;1),META!CY401/META!DG$383,"")</f>
        <v/>
      </c>
      <c r="M172" s="327" t="str">
        <f>META!DD401</f>
        <v/>
      </c>
      <c r="N172" s="259" t="str">
        <f>IF(META!CY252&lt;&gt;0,META!CY176&amp;" / "&amp;META!CY252,"")</f>
        <v/>
      </c>
      <c r="O172" s="259" t="str">
        <f>IF(META!CZ252&lt;&gt;0,META!CZ176&amp;" / "&amp;META!CZ252,"")</f>
        <v/>
      </c>
      <c r="P172" s="277" t="str">
        <f>IF(META!CY252&lt;&gt;0,META!CY176/META!CY252,"")</f>
        <v/>
      </c>
      <c r="Q172" s="277" t="str">
        <f>IF(META!CZ252&lt;&gt;0,META!CZ176/META!CZ252,"")</f>
        <v/>
      </c>
      <c r="R172" s="259" t="str">
        <f t="shared" si="11"/>
        <v/>
      </c>
      <c r="S172" s="331" t="str">
        <f t="shared" si="12"/>
        <v/>
      </c>
      <c r="T172" s="204"/>
      <c r="U172" s="329"/>
      <c r="W172" s="235"/>
      <c r="X172" s="235"/>
      <c r="Y172" s="235"/>
      <c r="Z172" s="236"/>
      <c r="AA172" s="237"/>
      <c r="AB172" s="238"/>
    </row>
    <row r="173" spans="1:28" thickBot="1" x14ac:dyDescent="0.5">
      <c r="A173" s="194"/>
      <c r="B173" s="147"/>
      <c r="C173" s="166">
        <v>2</v>
      </c>
      <c r="D173" s="166" t="str">
        <f t="shared" si="13"/>
        <v/>
      </c>
      <c r="E173" s="308" t="str">
        <f t="shared" si="14"/>
        <v/>
      </c>
      <c r="F173" s="290" t="s">
        <v>427</v>
      </c>
      <c r="G173" s="149" t="str">
        <f>IF(META!DA402&lt;&gt;0,META!DA402,"")</f>
        <v/>
      </c>
      <c r="H173" s="155" t="str">
        <f>IF(SUM(META!CY$374:DU$374)&lt;&gt;0,G173/SUM(META!CY$374:DU$374),"")</f>
        <v/>
      </c>
      <c r="I173" s="151" t="str">
        <f>IF(G173&lt;&gt;"",META!CY402&amp;" / "&amp;G173,"")</f>
        <v/>
      </c>
      <c r="J173" s="149" t="str">
        <f>META!DB402</f>
        <v/>
      </c>
      <c r="K173" s="150" t="str">
        <f>META!DC402</f>
        <v/>
      </c>
      <c r="L173" s="150" t="str">
        <f>IF(AND(META!DG$383&lt;&gt;0,G173&gt;1),META!CY402/META!DG$383,"")</f>
        <v/>
      </c>
      <c r="M173" s="328" t="str">
        <f>META!DD402</f>
        <v/>
      </c>
      <c r="N173" s="24" t="str">
        <f>IF(META!CY253&lt;&gt;0,META!CY177&amp;" / "&amp;META!CY253,"")</f>
        <v/>
      </c>
      <c r="O173" s="24" t="str">
        <f>IF(META!CZ253&lt;&gt;0,META!CZ177&amp;" / "&amp;META!CZ253,"")</f>
        <v/>
      </c>
      <c r="P173" s="310" t="str">
        <f>IF(META!CY253&lt;&gt;0,META!CY177/META!CY253,"")</f>
        <v/>
      </c>
      <c r="Q173" s="310" t="str">
        <f>IF(META!CZ253&lt;&gt;0,META!CZ177/META!CZ253,"")</f>
        <v/>
      </c>
      <c r="R173" s="161" t="str">
        <f t="shared" si="11"/>
        <v/>
      </c>
      <c r="S173" s="333" t="str">
        <f t="shared" si="12"/>
        <v/>
      </c>
      <c r="T173" s="166"/>
      <c r="V173" s="16" t="str">
        <f>META!FA164</f>
        <v>TEST #19</v>
      </c>
    </row>
    <row r="174" spans="1:28" s="209" customFormat="1" thickBot="1" x14ac:dyDescent="0.5">
      <c r="A174" s="202"/>
      <c r="B174" s="203"/>
      <c r="C174" s="204">
        <v>2</v>
      </c>
      <c r="D174" s="204" t="str">
        <f t="shared" si="13"/>
        <v/>
      </c>
      <c r="E174" s="279" t="str">
        <f t="shared" si="14"/>
        <v/>
      </c>
      <c r="F174" s="273" t="s">
        <v>428</v>
      </c>
      <c r="G174" s="206" t="str">
        <f>IF(META!DA403&lt;&gt;0,META!DA403,"")</f>
        <v/>
      </c>
      <c r="H174" s="253" t="str">
        <f>IF(SUM(META!CY$374:DU$374)&lt;&gt;0,G174/SUM(META!CY$374:DU$374),"")</f>
        <v/>
      </c>
      <c r="I174" s="208" t="str">
        <f>IF(G174&lt;&gt;"",META!CY403&amp;" / "&amp;G174,"")</f>
        <v/>
      </c>
      <c r="J174" s="206" t="str">
        <f>META!DB403</f>
        <v/>
      </c>
      <c r="K174" s="207" t="str">
        <f>META!DC403</f>
        <v/>
      </c>
      <c r="L174" s="207" t="str">
        <f>IF(AND(META!DG$383&lt;&gt;0,G174&gt;1),META!CY403/META!DG$383,"")</f>
        <v/>
      </c>
      <c r="M174" s="327" t="str">
        <f>META!DD403</f>
        <v/>
      </c>
      <c r="N174" s="259" t="str">
        <f>IF(META!CY254&lt;&gt;0,META!CY178&amp;" / "&amp;META!CY254,"")</f>
        <v/>
      </c>
      <c r="O174" s="259" t="str">
        <f>IF(META!CZ254&lt;&gt;0,META!CZ178&amp;" / "&amp;META!CZ254,"")</f>
        <v/>
      </c>
      <c r="P174" s="277" t="str">
        <f>IF(META!CY254&lt;&gt;0,META!CY178/META!CY254,"")</f>
        <v/>
      </c>
      <c r="Q174" s="277" t="str">
        <f>IF(META!CZ254&lt;&gt;0,META!CZ178/META!CZ254,"")</f>
        <v/>
      </c>
      <c r="R174" s="259" t="str">
        <f t="shared" si="11"/>
        <v/>
      </c>
      <c r="S174" s="331" t="str">
        <f t="shared" si="12"/>
        <v/>
      </c>
      <c r="T174" s="204"/>
      <c r="U174" s="329"/>
      <c r="V174" s="487" t="str">
        <f>META!FA165</f>
        <v/>
      </c>
      <c r="W174" s="488">
        <f>META!FB165</f>
        <v>0</v>
      </c>
      <c r="X174" s="488">
        <f>META!FC165</f>
        <v>0</v>
      </c>
      <c r="Y174" s="488">
        <f>META!FD165</f>
        <v>0</v>
      </c>
      <c r="Z174" s="488">
        <f>META!FE165</f>
        <v>0</v>
      </c>
      <c r="AA174" s="488">
        <f>META!FF165</f>
        <v>0</v>
      </c>
      <c r="AB174" s="489">
        <f>META!FG165</f>
        <v>0</v>
      </c>
    </row>
    <row r="175" spans="1:28" thickBot="1" x14ac:dyDescent="0.5">
      <c r="A175" s="194"/>
      <c r="B175" s="147"/>
      <c r="C175" s="166">
        <v>2</v>
      </c>
      <c r="D175" s="166" t="str">
        <f t="shared" si="13"/>
        <v/>
      </c>
      <c r="E175" s="308" t="str">
        <f t="shared" si="14"/>
        <v/>
      </c>
      <c r="F175" s="290" t="s">
        <v>429</v>
      </c>
      <c r="G175" s="149" t="str">
        <f>IF(META!DA404&lt;&gt;0,META!DA404,"")</f>
        <v/>
      </c>
      <c r="H175" s="155" t="str">
        <f>IF(SUM(META!CY$374:DU$374)&lt;&gt;0,G175/SUM(META!CY$374:DU$374),"")</f>
        <v/>
      </c>
      <c r="I175" s="151" t="str">
        <f>IF(G175&lt;&gt;"",META!CY404&amp;" / "&amp;G175,"")</f>
        <v/>
      </c>
      <c r="J175" s="149" t="str">
        <f>META!DB404</f>
        <v/>
      </c>
      <c r="K175" s="150" t="str">
        <f>META!DC404</f>
        <v/>
      </c>
      <c r="L175" s="150" t="str">
        <f>IF(AND(META!DG$383&lt;&gt;0,G175&gt;1),META!CY404/META!DG$383,"")</f>
        <v/>
      </c>
      <c r="M175" s="328" t="str">
        <f>META!DD404</f>
        <v/>
      </c>
      <c r="N175" s="24" t="str">
        <f>IF(META!CY255&lt;&gt;0,META!CY179&amp;" / "&amp;META!CY255,"")</f>
        <v/>
      </c>
      <c r="O175" s="24" t="str">
        <f>IF(META!CZ255&lt;&gt;0,META!CZ179&amp;" / "&amp;META!CZ255,"")</f>
        <v/>
      </c>
      <c r="P175" s="310" t="str">
        <f>IF(META!CY255&lt;&gt;0,META!CY179/META!CY255,"")</f>
        <v/>
      </c>
      <c r="Q175" s="310" t="str">
        <f>IF(META!CZ255&lt;&gt;0,META!CZ179/META!CZ255,"")</f>
        <v/>
      </c>
      <c r="R175" s="161" t="str">
        <f t="shared" si="11"/>
        <v/>
      </c>
      <c r="S175" s="333" t="str">
        <f t="shared" si="12"/>
        <v/>
      </c>
      <c r="T175" s="166"/>
      <c r="V175" s="30">
        <f>META!FA166</f>
        <v>0</v>
      </c>
      <c r="W175" s="458" t="str">
        <f>META!FB166</f>
        <v>Raw Performance</v>
      </c>
      <c r="X175" s="459">
        <f>META!FC166</f>
        <v>0</v>
      </c>
      <c r="Y175" s="460">
        <f>META!FD166</f>
        <v>0</v>
      </c>
      <c r="Z175" s="480" t="str">
        <f>META!FE166</f>
        <v>Score</v>
      </c>
      <c r="AA175" s="481">
        <f>META!FF166</f>
        <v>0</v>
      </c>
      <c r="AB175" s="30" t="str">
        <f>META!FG166</f>
        <v>Perc.</v>
      </c>
    </row>
    <row r="176" spans="1:28" s="209" customFormat="1" thickBot="1" x14ac:dyDescent="0.5">
      <c r="A176" s="202"/>
      <c r="B176" s="203"/>
      <c r="C176" s="204">
        <v>2</v>
      </c>
      <c r="D176" s="204" t="str">
        <f t="shared" si="13"/>
        <v/>
      </c>
      <c r="E176" s="279" t="str">
        <f t="shared" si="14"/>
        <v/>
      </c>
      <c r="F176" s="266" t="s">
        <v>78</v>
      </c>
      <c r="G176" s="206" t="str">
        <f>IF(META!DA405&lt;&gt;0,META!DA405,"")</f>
        <v/>
      </c>
      <c r="H176" s="253" t="str">
        <f>IF(SUM(META!CY$374:DU$374)&lt;&gt;0,G176/SUM(META!CY$374:DU$374),"")</f>
        <v/>
      </c>
      <c r="I176" s="208" t="str">
        <f>IF(G176&lt;&gt;"",META!CY405&amp;" / "&amp;G176,"")</f>
        <v/>
      </c>
      <c r="J176" s="206" t="str">
        <f>META!DB405</f>
        <v/>
      </c>
      <c r="K176" s="207" t="str">
        <f>META!DC405</f>
        <v/>
      </c>
      <c r="L176" s="207" t="str">
        <f>IF(AND(META!DG$383&lt;&gt;0,G176&gt;1),META!CY405/META!DG$383,"")</f>
        <v/>
      </c>
      <c r="M176" s="327" t="str">
        <f>META!DD405</f>
        <v/>
      </c>
      <c r="N176" s="259" t="str">
        <f>IF(META!CY256&lt;&gt;0,META!CY180&amp;" / "&amp;META!CY256,"")</f>
        <v/>
      </c>
      <c r="O176" s="259" t="str">
        <f>IF(META!CZ256&lt;&gt;0,META!CZ180&amp;" / "&amp;META!CZ256,"")</f>
        <v/>
      </c>
      <c r="P176" s="277" t="str">
        <f>IF(META!CY256&lt;&gt;0,META!CY180/META!CY256,"")</f>
        <v/>
      </c>
      <c r="Q176" s="277" t="str">
        <f>IF(META!CZ256&lt;&gt;0,META!CZ180/META!CZ256,"")</f>
        <v/>
      </c>
      <c r="R176" s="259" t="str">
        <f t="shared" si="11"/>
        <v/>
      </c>
      <c r="S176" s="331" t="str">
        <f t="shared" si="12"/>
        <v/>
      </c>
      <c r="T176" s="204"/>
      <c r="U176" s="329"/>
      <c r="V176" s="211" t="str">
        <f>META!FA167</f>
        <v/>
      </c>
      <c r="W176" s="212" t="str">
        <f>META!FB167</f>
        <v/>
      </c>
      <c r="X176" s="212" t="str">
        <f>META!FC167</f>
        <v/>
      </c>
      <c r="Y176" s="213" t="str">
        <f>META!FD167</f>
        <v/>
      </c>
      <c r="Z176" s="214" t="str">
        <f>META!FE167</f>
        <v/>
      </c>
      <c r="AA176" s="215" t="str">
        <f>META!FF167</f>
        <v/>
      </c>
      <c r="AB176" s="216" t="str">
        <f>META!FG167</f>
        <v/>
      </c>
    </row>
    <row r="177" spans="1:28" thickBot="1" x14ac:dyDescent="0.5">
      <c r="A177" s="194"/>
      <c r="B177" s="147"/>
      <c r="C177" s="166"/>
      <c r="D177" s="166" t="str">
        <f t="shared" si="13"/>
        <v/>
      </c>
      <c r="E177" s="308"/>
      <c r="F177" s="290"/>
      <c r="G177" s="149"/>
      <c r="H177" s="149"/>
      <c r="I177" s="150"/>
      <c r="J177" s="149"/>
      <c r="K177" s="150"/>
      <c r="L177" s="150" t="str">
        <f>IF(AND(META!DG$383&lt;&gt;0,G177&gt;1),META!CY406/META!DG$383,"")</f>
        <v/>
      </c>
      <c r="M177" s="328"/>
      <c r="N177" s="24"/>
      <c r="O177" s="24"/>
      <c r="P177" s="310"/>
      <c r="Q177" s="310"/>
      <c r="R177" s="161" t="str">
        <f t="shared" si="11"/>
        <v/>
      </c>
      <c r="S177" s="333" t="str">
        <f t="shared" si="12"/>
        <v/>
      </c>
      <c r="T177" s="166"/>
      <c r="V177" s="77" t="str">
        <f>META!FA168</f>
        <v/>
      </c>
      <c r="W177" s="125" t="str">
        <f>META!FB168</f>
        <v/>
      </c>
      <c r="X177" s="125" t="str">
        <f>META!FC168</f>
        <v/>
      </c>
      <c r="Y177" s="127" t="str">
        <f>META!FD168</f>
        <v/>
      </c>
      <c r="Z177" s="101" t="str">
        <f>META!FE168</f>
        <v/>
      </c>
      <c r="AA177" s="94" t="str">
        <f>META!FF168</f>
        <v/>
      </c>
      <c r="AB177" s="76" t="str">
        <f>META!FG168</f>
        <v/>
      </c>
    </row>
    <row r="178" spans="1:28" s="209" customFormat="1" thickBot="1" x14ac:dyDescent="0.5">
      <c r="A178" s="202"/>
      <c r="B178" s="203"/>
      <c r="C178" s="204"/>
      <c r="D178" s="204" t="str">
        <f t="shared" si="13"/>
        <v/>
      </c>
      <c r="E178" s="279" t="str">
        <f t="shared" si="14"/>
        <v/>
      </c>
      <c r="F178" s="274" t="s">
        <v>72</v>
      </c>
      <c r="G178" s="206" t="str">
        <f>IF(META!DA407&lt;&gt;0,META!DA407,"")</f>
        <v/>
      </c>
      <c r="H178" s="253" t="str">
        <f>IF(SUM(META!CY$374:DU$374)&lt;&gt;0,G178/SUM(META!CY$374:DU$374),"")</f>
        <v/>
      </c>
      <c r="I178" s="208" t="str">
        <f>IF(G178&lt;&gt;"",META!CY407&amp;" / "&amp;G178,"")</f>
        <v/>
      </c>
      <c r="J178" s="206" t="str">
        <f>META!DB407</f>
        <v/>
      </c>
      <c r="K178" s="207" t="str">
        <f>META!DC407</f>
        <v/>
      </c>
      <c r="L178" s="207"/>
      <c r="M178" s="327" t="str">
        <f>META!DD407</f>
        <v/>
      </c>
      <c r="N178" s="259" t="str">
        <f>IF(META!CY257&lt;&gt;0,META!CY181&amp;" / "&amp;META!CY257,"")</f>
        <v/>
      </c>
      <c r="O178" s="259" t="str">
        <f>IF(META!CZ257&lt;&gt;0,META!CZ181&amp;" / "&amp;META!CZ257,"")</f>
        <v/>
      </c>
      <c r="P178" s="277" t="str">
        <f>IF(META!CY257&lt;&gt;0,META!CY181/META!CY257,"")</f>
        <v/>
      </c>
      <c r="Q178" s="277" t="str">
        <f>IF(META!CZ257&lt;&gt;0,META!CZ181/META!CZ257,"")</f>
        <v/>
      </c>
      <c r="R178" s="259" t="str">
        <f t="shared" si="11"/>
        <v/>
      </c>
      <c r="S178" s="331" t="str">
        <f t="shared" si="12"/>
        <v/>
      </c>
      <c r="T178" s="204"/>
      <c r="U178" s="329"/>
      <c r="V178" s="215" t="str">
        <f>META!FA169</f>
        <v/>
      </c>
      <c r="W178" s="212" t="str">
        <f>META!FB169</f>
        <v/>
      </c>
      <c r="X178" s="212" t="str">
        <f>META!FC169</f>
        <v/>
      </c>
      <c r="Y178" s="218" t="str">
        <f>META!FD169</f>
        <v/>
      </c>
      <c r="Z178" s="214" t="str">
        <f>META!FE169</f>
        <v/>
      </c>
      <c r="AA178" s="215" t="str">
        <f>META!FF169</f>
        <v/>
      </c>
      <c r="AB178" s="216" t="str">
        <f>META!FG169</f>
        <v/>
      </c>
    </row>
    <row r="179" spans="1:28" thickBot="1" x14ac:dyDescent="0.5">
      <c r="A179" s="194"/>
      <c r="B179" s="147"/>
      <c r="C179" s="166">
        <v>2</v>
      </c>
      <c r="D179" s="166" t="str">
        <f t="shared" si="13"/>
        <v/>
      </c>
      <c r="E179" s="308" t="str">
        <f t="shared" si="14"/>
        <v/>
      </c>
      <c r="F179" s="289" t="s">
        <v>430</v>
      </c>
      <c r="G179" s="149" t="str">
        <f>IF(META!DA408&lt;&gt;0,META!DA408,"")</f>
        <v/>
      </c>
      <c r="H179" s="155" t="str">
        <f>IF(SUM(META!CY$374:DU$374)&lt;&gt;0,G179/SUM(META!CY$374:DU$374),"")</f>
        <v/>
      </c>
      <c r="I179" s="151" t="str">
        <f>IF(G179&lt;&gt;"",META!CY408&amp;" / "&amp;G179,"")</f>
        <v/>
      </c>
      <c r="J179" s="149" t="str">
        <f>META!DB408</f>
        <v/>
      </c>
      <c r="K179" s="150" t="str">
        <f>META!DC408</f>
        <v/>
      </c>
      <c r="L179" s="150" t="str">
        <f>IF(AND(META!DG$383&lt;&gt;0,G179&gt;1),META!CY408/META!DG$383,"")</f>
        <v/>
      </c>
      <c r="M179" s="328" t="str">
        <f>META!DD408</f>
        <v/>
      </c>
      <c r="N179" s="24" t="str">
        <f>IF(META!CY258&lt;&gt;0,META!CY182&amp;" / "&amp;META!CY258,"")</f>
        <v/>
      </c>
      <c r="O179" s="24" t="str">
        <f>IF(META!CZ258&lt;&gt;0,META!CZ182&amp;" / "&amp;META!CZ258,"")</f>
        <v/>
      </c>
      <c r="P179" s="310" t="str">
        <f>IF(META!CY258&lt;&gt;0,META!CY182/META!CY258,"")</f>
        <v/>
      </c>
      <c r="Q179" s="310" t="str">
        <f>IF(META!CZ258&lt;&gt;0,META!CZ182/META!CZ258,"")</f>
        <v/>
      </c>
      <c r="R179" s="161" t="str">
        <f t="shared" si="11"/>
        <v/>
      </c>
      <c r="S179" s="333" t="str">
        <f t="shared" si="12"/>
        <v/>
      </c>
      <c r="T179" s="166"/>
      <c r="V179" s="78" t="str">
        <f>META!FA170</f>
        <v/>
      </c>
      <c r="W179" s="128" t="str">
        <f>META!FB170</f>
        <v/>
      </c>
      <c r="X179" s="128" t="str">
        <f>META!FC170</f>
        <v/>
      </c>
      <c r="Y179" s="129" t="str">
        <f>META!FD170</f>
        <v/>
      </c>
      <c r="Z179" s="130" t="str">
        <f>META!FE170</f>
        <v/>
      </c>
      <c r="AA179" s="131" t="str">
        <f>META!FF170</f>
        <v/>
      </c>
      <c r="AB179" s="79" t="str">
        <f>META!FG170</f>
        <v/>
      </c>
    </row>
    <row r="180" spans="1:28" s="209" customFormat="1" ht="15" thickTop="1" thickBot="1" x14ac:dyDescent="0.5">
      <c r="A180" s="202"/>
      <c r="B180" s="203"/>
      <c r="C180" s="204">
        <v>2</v>
      </c>
      <c r="D180" s="204" t="str">
        <f t="shared" si="13"/>
        <v/>
      </c>
      <c r="E180" s="279" t="str">
        <f t="shared" si="14"/>
        <v/>
      </c>
      <c r="F180" s="266" t="s">
        <v>432</v>
      </c>
      <c r="G180" s="206" t="str">
        <f>IF(META!DA409&lt;&gt;0,META!DA409,"")</f>
        <v/>
      </c>
      <c r="H180" s="253" t="str">
        <f>IF(SUM(META!CY$374:DU$374)&lt;&gt;0,G180/SUM(META!CY$374:DU$374),"")</f>
        <v/>
      </c>
      <c r="I180" s="208" t="str">
        <f>IF(G180&lt;&gt;"",META!CY409&amp;" / "&amp;G180,"")</f>
        <v/>
      </c>
      <c r="J180" s="206" t="str">
        <f>META!DB409</f>
        <v/>
      </c>
      <c r="K180" s="207" t="str">
        <f>META!DC409</f>
        <v/>
      </c>
      <c r="L180" s="207" t="str">
        <f>IF(AND(META!DG$383&lt;&gt;0,G180&gt;1),META!CY409/META!DG$383,"")</f>
        <v/>
      </c>
      <c r="M180" s="327" t="str">
        <f>META!DD409</f>
        <v/>
      </c>
      <c r="N180" s="259" t="str">
        <f>IF(META!CY259&lt;&gt;0,META!CY183&amp;" / "&amp;META!CY259,"")</f>
        <v/>
      </c>
      <c r="O180" s="259" t="str">
        <f>IF(META!CZ259&lt;&gt;0,META!CZ183&amp;" / "&amp;META!CZ259,"")</f>
        <v/>
      </c>
      <c r="P180" s="277" t="str">
        <f>IF(META!CY259&lt;&gt;0,META!CY183/META!CY259,"")</f>
        <v/>
      </c>
      <c r="Q180" s="277" t="str">
        <f>IF(META!CZ259&lt;&gt;0,META!CZ183/META!CZ259,"")</f>
        <v/>
      </c>
      <c r="R180" s="259" t="str">
        <f t="shared" si="11"/>
        <v/>
      </c>
      <c r="S180" s="331" t="str">
        <f t="shared" si="12"/>
        <v/>
      </c>
      <c r="T180" s="204" t="s">
        <v>431</v>
      </c>
      <c r="U180" s="329"/>
      <c r="V180" s="220" t="str">
        <f>META!FA171</f>
        <v/>
      </c>
      <c r="W180" s="221" t="str">
        <f>META!FB171</f>
        <v/>
      </c>
      <c r="X180" s="221" t="str">
        <f>META!FC171</f>
        <v/>
      </c>
      <c r="Y180" s="222" t="str">
        <f>META!FD171</f>
        <v/>
      </c>
      <c r="Z180" s="223" t="str">
        <f>META!FE171</f>
        <v/>
      </c>
      <c r="AA180" s="224" t="str">
        <f>META!FF171</f>
        <v/>
      </c>
      <c r="AB180" s="225" t="str">
        <f>META!FG171</f>
        <v/>
      </c>
    </row>
    <row r="181" spans="1:28" thickBot="1" x14ac:dyDescent="0.5">
      <c r="A181" s="194"/>
      <c r="B181" s="147"/>
      <c r="C181" s="166">
        <v>3</v>
      </c>
      <c r="D181" s="166" t="str">
        <f t="shared" si="13"/>
        <v/>
      </c>
      <c r="E181" s="308" t="str">
        <f t="shared" si="14"/>
        <v/>
      </c>
      <c r="F181" s="290" t="s">
        <v>433</v>
      </c>
      <c r="G181" s="149" t="str">
        <f>IF(META!DA410&lt;&gt;0,META!DA410,"")</f>
        <v/>
      </c>
      <c r="H181" s="155" t="str">
        <f>IF(SUM(META!CY$374:DU$374)&lt;&gt;0,G181/SUM(META!CY$374:DU$374),"")</f>
        <v/>
      </c>
      <c r="I181" s="151" t="str">
        <f>IF(G181&lt;&gt;"",META!CY410&amp;" / "&amp;G181,"")</f>
        <v/>
      </c>
      <c r="J181" s="149" t="str">
        <f>META!DB410</f>
        <v/>
      </c>
      <c r="K181" s="150" t="str">
        <f>META!DC410</f>
        <v/>
      </c>
      <c r="L181" s="150" t="str">
        <f>IF(AND(META!DG$383&lt;&gt;0,G181&gt;1),META!CY410/META!DG$383,"")</f>
        <v/>
      </c>
      <c r="M181" s="328" t="str">
        <f>META!DD410</f>
        <v/>
      </c>
      <c r="N181" s="24" t="str">
        <f>IF(META!CY260&lt;&gt;0,META!CY184&amp;" / "&amp;META!CY260,"")</f>
        <v/>
      </c>
      <c r="O181" s="24" t="str">
        <f>IF(META!CZ260&lt;&gt;0,META!CZ184&amp;" / "&amp;META!CZ260,"")</f>
        <v/>
      </c>
      <c r="P181" s="310" t="str">
        <f>IF(META!CY260&lt;&gt;0,META!CY184/META!CY260,"")</f>
        <v/>
      </c>
      <c r="Q181" s="310" t="str">
        <f>IF(META!CZ260&lt;&gt;0,META!CZ184/META!CZ260,"")</f>
        <v/>
      </c>
      <c r="R181" s="161" t="str">
        <f t="shared" si="11"/>
        <v/>
      </c>
      <c r="S181" s="333" t="str">
        <f t="shared" si="12"/>
        <v/>
      </c>
      <c r="T181" s="166"/>
      <c r="W181" s="66"/>
      <c r="X181" s="66"/>
      <c r="Y181" s="66"/>
      <c r="Z181" s="68"/>
      <c r="AA181" s="69"/>
      <c r="AB181" s="18"/>
    </row>
    <row r="182" spans="1:28" s="209" customFormat="1" thickBot="1" x14ac:dyDescent="0.5">
      <c r="A182" s="202"/>
      <c r="B182" s="203"/>
      <c r="C182" s="204">
        <v>2</v>
      </c>
      <c r="D182" s="204" t="str">
        <f t="shared" si="13"/>
        <v/>
      </c>
      <c r="E182" s="279" t="str">
        <f t="shared" si="14"/>
        <v/>
      </c>
      <c r="F182" s="266" t="s">
        <v>93</v>
      </c>
      <c r="G182" s="206" t="str">
        <f>IF(META!DA411&lt;&gt;0,META!DA411,"")</f>
        <v/>
      </c>
      <c r="H182" s="253" t="str">
        <f>IF(SUM(META!CY$374:DU$374)&lt;&gt;0,G182/SUM(META!CY$374:DU$374),"")</f>
        <v/>
      </c>
      <c r="I182" s="208" t="str">
        <f>IF(G182&lt;&gt;"",META!CY411&amp;" / "&amp;G182,"")</f>
        <v/>
      </c>
      <c r="J182" s="206" t="str">
        <f>META!DB411</f>
        <v/>
      </c>
      <c r="K182" s="207" t="str">
        <f>META!DC411</f>
        <v/>
      </c>
      <c r="L182" s="207" t="str">
        <f>IF(AND(META!DG$383&lt;&gt;0,G182&gt;1),META!CY411/META!DG$383,"")</f>
        <v/>
      </c>
      <c r="M182" s="327" t="str">
        <f>META!DD411</f>
        <v/>
      </c>
      <c r="N182" s="259" t="str">
        <f>IF(META!CY261&lt;&gt;0,META!CY185&amp;" / "&amp;META!CY261,"")</f>
        <v/>
      </c>
      <c r="O182" s="259" t="str">
        <f>IF(META!CZ261&lt;&gt;0,META!CZ185&amp;" / "&amp;META!CZ261,"")</f>
        <v/>
      </c>
      <c r="P182" s="277" t="str">
        <f>IF(META!CY261&lt;&gt;0,META!CY185/META!CY261,"")</f>
        <v/>
      </c>
      <c r="Q182" s="277" t="str">
        <f>IF(META!CZ261&lt;&gt;0,META!CZ185/META!CZ261,"")</f>
        <v/>
      </c>
      <c r="R182" s="259" t="str">
        <f t="shared" si="11"/>
        <v/>
      </c>
      <c r="S182" s="331" t="str">
        <f t="shared" si="12"/>
        <v/>
      </c>
      <c r="T182" s="204"/>
      <c r="U182" s="329"/>
      <c r="V182" s="227" t="str">
        <f>META!FA173</f>
        <v>TEST #20</v>
      </c>
    </row>
    <row r="183" spans="1:28" thickBot="1" x14ac:dyDescent="0.5">
      <c r="A183" s="194"/>
      <c r="B183" s="147"/>
      <c r="C183" s="166">
        <v>2</v>
      </c>
      <c r="D183" s="166" t="str">
        <f t="shared" si="13"/>
        <v/>
      </c>
      <c r="E183" s="308" t="str">
        <f t="shared" si="14"/>
        <v/>
      </c>
      <c r="F183" s="152" t="s">
        <v>434</v>
      </c>
      <c r="G183" s="149" t="str">
        <f>IF(META!DA412&lt;&gt;0,META!DA412,"")</f>
        <v/>
      </c>
      <c r="H183" s="155" t="str">
        <f>IF(SUM(META!CY$374:DU$374)&lt;&gt;0,G183/SUM(META!CY$374:DU$374),"")</f>
        <v/>
      </c>
      <c r="I183" s="151" t="str">
        <f>IF(G183&lt;&gt;"",META!CY412&amp;" / "&amp;G183,"")</f>
        <v/>
      </c>
      <c r="J183" s="149" t="str">
        <f>META!DB412</f>
        <v/>
      </c>
      <c r="K183" s="150" t="str">
        <f>META!DC412</f>
        <v/>
      </c>
      <c r="L183" s="150" t="str">
        <f>IF(AND(META!DG$383&lt;&gt;0,G183&gt;1),META!CY412/META!DG$383,"")</f>
        <v/>
      </c>
      <c r="M183" s="328" t="str">
        <f>META!DD412</f>
        <v/>
      </c>
      <c r="N183" s="24" t="str">
        <f>IF(META!CY262&lt;&gt;0,META!CY186&amp;" / "&amp;META!CY262,"")</f>
        <v/>
      </c>
      <c r="O183" s="24" t="str">
        <f>IF(META!CZ262&lt;&gt;0,META!CZ186&amp;" / "&amp;META!CZ262,"")</f>
        <v/>
      </c>
      <c r="P183" s="310" t="str">
        <f>IF(META!CY262&lt;&gt;0,META!CY186/META!CY262,"")</f>
        <v/>
      </c>
      <c r="Q183" s="310" t="str">
        <f>IF(META!CZ262&lt;&gt;0,META!CZ186/META!CZ262,"")</f>
        <v/>
      </c>
      <c r="R183" s="161" t="str">
        <f t="shared" si="11"/>
        <v/>
      </c>
      <c r="S183" s="333" t="str">
        <f t="shared" si="12"/>
        <v/>
      </c>
      <c r="T183" s="166"/>
      <c r="V183" s="477" t="str">
        <f>META!FA174</f>
        <v/>
      </c>
      <c r="W183" s="478">
        <f>META!FB174</f>
        <v>0</v>
      </c>
      <c r="X183" s="478">
        <f>META!FC174</f>
        <v>0</v>
      </c>
      <c r="Y183" s="478">
        <f>META!FD174</f>
        <v>0</v>
      </c>
      <c r="Z183" s="478">
        <f>META!FE174</f>
        <v>0</v>
      </c>
      <c r="AA183" s="478">
        <f>META!FF174</f>
        <v>0</v>
      </c>
      <c r="AB183" s="479">
        <f>META!FG174</f>
        <v>0</v>
      </c>
    </row>
    <row r="184" spans="1:28" s="209" customFormat="1" thickBot="1" x14ac:dyDescent="0.5">
      <c r="A184" s="202"/>
      <c r="B184" s="203"/>
      <c r="C184" s="204">
        <v>2</v>
      </c>
      <c r="D184" s="204" t="str">
        <f t="shared" si="13"/>
        <v/>
      </c>
      <c r="E184" s="279" t="str">
        <f t="shared" si="14"/>
        <v/>
      </c>
      <c r="F184" s="273" t="s">
        <v>80</v>
      </c>
      <c r="G184" s="206" t="str">
        <f>IF(META!DA413&lt;&gt;0,META!DA413,"")</f>
        <v/>
      </c>
      <c r="H184" s="253" t="str">
        <f>IF(SUM(META!CY$374:DU$374)&lt;&gt;0,G184/SUM(META!CY$374:DU$374),"")</f>
        <v/>
      </c>
      <c r="I184" s="208" t="str">
        <f>IF(G184&lt;&gt;"",META!CY413&amp;" / "&amp;G184,"")</f>
        <v/>
      </c>
      <c r="J184" s="206" t="str">
        <f>META!DB413</f>
        <v/>
      </c>
      <c r="K184" s="207" t="str">
        <f>META!DC413</f>
        <v/>
      </c>
      <c r="L184" s="207" t="str">
        <f>IF(AND(META!DG$383&lt;&gt;0,G184&gt;1),META!CY413/META!DG$383,"")</f>
        <v/>
      </c>
      <c r="M184" s="327" t="str">
        <f>META!DD413</f>
        <v/>
      </c>
      <c r="N184" s="259" t="str">
        <f>IF(META!CY263&lt;&gt;0,META!CY187&amp;" / "&amp;META!CY263,"")</f>
        <v/>
      </c>
      <c r="O184" s="259" t="str">
        <f>IF(META!CZ263&lt;&gt;0,META!CZ187&amp;" / "&amp;META!CZ263,"")</f>
        <v/>
      </c>
      <c r="P184" s="277" t="str">
        <f>IF(META!CY263&lt;&gt;0,META!CY187/META!CY263,"")</f>
        <v/>
      </c>
      <c r="Q184" s="277" t="str">
        <f>IF(META!CZ263&lt;&gt;0,META!CZ187/META!CZ263,"")</f>
        <v/>
      </c>
      <c r="R184" s="259" t="str">
        <f t="shared" si="11"/>
        <v/>
      </c>
      <c r="S184" s="331" t="str">
        <f t="shared" si="12"/>
        <v/>
      </c>
      <c r="T184" s="204"/>
      <c r="U184" s="329"/>
      <c r="V184" s="228">
        <f>META!FA175</f>
        <v>0</v>
      </c>
      <c r="W184" s="490" t="str">
        <f>META!FB175</f>
        <v>Raw Performance</v>
      </c>
      <c r="X184" s="491">
        <f>META!FC175</f>
        <v>0</v>
      </c>
      <c r="Y184" s="492">
        <f>META!FD175</f>
        <v>0</v>
      </c>
      <c r="Z184" s="493" t="str">
        <f>META!FE175</f>
        <v>Score</v>
      </c>
      <c r="AA184" s="494">
        <f>META!FF175</f>
        <v>0</v>
      </c>
      <c r="AB184" s="228" t="str">
        <f>META!FG175</f>
        <v>Perc.</v>
      </c>
    </row>
    <row r="185" spans="1:28" thickBot="1" x14ac:dyDescent="0.5">
      <c r="A185" s="194"/>
      <c r="B185" s="147"/>
      <c r="C185" s="166">
        <v>2</v>
      </c>
      <c r="D185" s="166" t="str">
        <f t="shared" si="13"/>
        <v/>
      </c>
      <c r="E185" s="308" t="str">
        <f t="shared" si="14"/>
        <v/>
      </c>
      <c r="F185" s="290" t="s">
        <v>435</v>
      </c>
      <c r="G185" s="149" t="str">
        <f>IF(META!DA414&lt;&gt;0,META!DA414,"")</f>
        <v/>
      </c>
      <c r="H185" s="155" t="str">
        <f>IF(SUM(META!CY$374:DU$374)&lt;&gt;0,G185/SUM(META!CY$374:DU$374),"")</f>
        <v/>
      </c>
      <c r="I185" s="151" t="str">
        <f>IF(G185&lt;&gt;"",META!CY414&amp;" / "&amp;G185,"")</f>
        <v/>
      </c>
      <c r="J185" s="149" t="str">
        <f>META!DB414</f>
        <v/>
      </c>
      <c r="K185" s="150" t="str">
        <f>META!DC414</f>
        <v/>
      </c>
      <c r="L185" s="150" t="str">
        <f>IF(AND(META!DG$383&lt;&gt;0,G185&gt;1),META!CY414/META!DG$383,"")</f>
        <v/>
      </c>
      <c r="M185" s="328" t="str">
        <f>META!DD414</f>
        <v/>
      </c>
      <c r="N185" s="24" t="str">
        <f>IF(META!CY264&lt;&gt;0,META!CY188&amp;" / "&amp;META!CY264,"")</f>
        <v/>
      </c>
      <c r="O185" s="24" t="str">
        <f>IF(META!CZ264&lt;&gt;0,META!CZ188&amp;" / "&amp;META!CZ264,"")</f>
        <v/>
      </c>
      <c r="P185" s="310" t="str">
        <f>IF(META!CY264&lt;&gt;0,META!CY188/META!CY264,"")</f>
        <v/>
      </c>
      <c r="Q185" s="310" t="str">
        <f>IF(META!CZ264&lt;&gt;0,META!CZ188/META!CZ264,"")</f>
        <v/>
      </c>
      <c r="R185" s="161" t="str">
        <f t="shared" si="11"/>
        <v/>
      </c>
      <c r="S185" s="333" t="str">
        <f t="shared" si="12"/>
        <v/>
      </c>
      <c r="T185" s="166"/>
      <c r="V185" s="75" t="str">
        <f>META!FA176</f>
        <v/>
      </c>
      <c r="W185" s="125" t="str">
        <f>META!FB176</f>
        <v/>
      </c>
      <c r="X185" s="125" t="str">
        <f>META!FC176</f>
        <v/>
      </c>
      <c r="Y185" s="126" t="str">
        <f>META!FD176</f>
        <v/>
      </c>
      <c r="Z185" s="101" t="str">
        <f>META!FE176</f>
        <v/>
      </c>
      <c r="AA185" s="94" t="str">
        <f>META!FF176</f>
        <v/>
      </c>
      <c r="AB185" s="76" t="str">
        <f>META!FG176</f>
        <v/>
      </c>
    </row>
    <row r="186" spans="1:28" s="209" customFormat="1" thickBot="1" x14ac:dyDescent="0.5">
      <c r="A186" s="202"/>
      <c r="B186" s="203"/>
      <c r="C186" s="204">
        <v>2</v>
      </c>
      <c r="D186" s="204" t="str">
        <f t="shared" si="13"/>
        <v/>
      </c>
      <c r="E186" s="279" t="str">
        <f t="shared" si="14"/>
        <v/>
      </c>
      <c r="F186" s="266" t="s">
        <v>85</v>
      </c>
      <c r="G186" s="206" t="str">
        <f>IF(META!DA415&lt;&gt;0,META!DA415,"")</f>
        <v/>
      </c>
      <c r="H186" s="253" t="str">
        <f>IF(SUM(META!CY$374:DU$374)&lt;&gt;0,G186/SUM(META!CY$374:DU$374),"")</f>
        <v/>
      </c>
      <c r="I186" s="208" t="str">
        <f>IF(G186&lt;&gt;"",META!CY415&amp;" / "&amp;G186,"")</f>
        <v/>
      </c>
      <c r="J186" s="206" t="str">
        <f>META!DB415</f>
        <v/>
      </c>
      <c r="K186" s="207" t="str">
        <f>META!DC415</f>
        <v/>
      </c>
      <c r="L186" s="207" t="str">
        <f>IF(AND(META!DG$383&lt;&gt;0,G186&gt;1),META!CY415/META!DG$383,"")</f>
        <v/>
      </c>
      <c r="M186" s="327" t="str">
        <f>META!DD415</f>
        <v/>
      </c>
      <c r="N186" s="259" t="str">
        <f>IF(META!CY265&lt;&gt;0,META!CY189&amp;" / "&amp;META!CY265,"")</f>
        <v/>
      </c>
      <c r="O186" s="259" t="str">
        <f>IF(META!CZ265&lt;&gt;0,META!CZ189&amp;" / "&amp;META!CZ265,"")</f>
        <v/>
      </c>
      <c r="P186" s="277" t="str">
        <f>IF(META!CY265&lt;&gt;0,META!CY189/META!CY265,"")</f>
        <v/>
      </c>
      <c r="Q186" s="277" t="str">
        <f>IF(META!CZ265&lt;&gt;0,META!CZ189/META!CZ265,"")</f>
        <v/>
      </c>
      <c r="R186" s="259" t="str">
        <f t="shared" si="11"/>
        <v/>
      </c>
      <c r="S186" s="331" t="str">
        <f t="shared" si="12"/>
        <v/>
      </c>
      <c r="T186" s="204"/>
      <c r="U186" s="329"/>
      <c r="V186" s="215" t="str">
        <f>META!FA177</f>
        <v/>
      </c>
      <c r="W186" s="212" t="str">
        <f>META!FB177</f>
        <v/>
      </c>
      <c r="X186" s="212" t="str">
        <f>META!FC177</f>
        <v/>
      </c>
      <c r="Y186" s="218" t="str">
        <f>META!FD177</f>
        <v/>
      </c>
      <c r="Z186" s="214" t="str">
        <f>META!FE177</f>
        <v/>
      </c>
      <c r="AA186" s="215" t="str">
        <f>META!FF177</f>
        <v/>
      </c>
      <c r="AB186" s="216" t="str">
        <f>META!FG177</f>
        <v/>
      </c>
    </row>
    <row r="187" spans="1:28" thickBot="1" x14ac:dyDescent="0.5">
      <c r="A187" s="194"/>
      <c r="B187" s="147"/>
      <c r="C187" s="166">
        <v>1</v>
      </c>
      <c r="D187" s="166" t="str">
        <f t="shared" si="13"/>
        <v/>
      </c>
      <c r="E187" s="308" t="str">
        <f t="shared" si="14"/>
        <v/>
      </c>
      <c r="F187" s="289" t="s">
        <v>86</v>
      </c>
      <c r="G187" s="149" t="str">
        <f>IF(META!DA416&lt;&gt;0,META!DA416,"")</f>
        <v/>
      </c>
      <c r="H187" s="155" t="str">
        <f>IF(SUM(META!CY$374:DU$374)&lt;&gt;0,G187/SUM(META!CY$374:DU$374),"")</f>
        <v/>
      </c>
      <c r="I187" s="151" t="str">
        <f>IF(G187&lt;&gt;"",META!CY416&amp;" / "&amp;G187,"")</f>
        <v/>
      </c>
      <c r="J187" s="149" t="str">
        <f>META!DB416</f>
        <v/>
      </c>
      <c r="K187" s="150" t="str">
        <f>META!DC416</f>
        <v/>
      </c>
      <c r="L187" s="150" t="str">
        <f>IF(AND(META!DG$383&lt;&gt;0,G187&gt;1),META!CY416/META!DG$383,"")</f>
        <v/>
      </c>
      <c r="M187" s="328" t="str">
        <f>META!DD416</f>
        <v/>
      </c>
      <c r="N187" s="24" t="str">
        <f>IF(META!CY266&lt;&gt;0,META!CY190&amp;" / "&amp;META!CY266,"")</f>
        <v/>
      </c>
      <c r="O187" s="24" t="str">
        <f>IF(META!CZ266&lt;&gt;0,META!CZ190&amp;" / "&amp;META!CZ266,"")</f>
        <v/>
      </c>
      <c r="P187" s="310" t="str">
        <f>IF(META!CY266&lt;&gt;0,META!CY190/META!CY266,"")</f>
        <v/>
      </c>
      <c r="Q187" s="310" t="str">
        <f>IF(META!CZ266&lt;&gt;0,META!CZ190/META!CZ266,"")</f>
        <v/>
      </c>
      <c r="R187" s="161" t="str">
        <f t="shared" si="11"/>
        <v/>
      </c>
      <c r="S187" s="333" t="str">
        <f t="shared" si="12"/>
        <v/>
      </c>
      <c r="T187" s="166"/>
      <c r="V187" s="77" t="str">
        <f>META!FA178</f>
        <v/>
      </c>
      <c r="W187" s="125" t="str">
        <f>META!FB178</f>
        <v/>
      </c>
      <c r="X187" s="125" t="str">
        <f>META!FC178</f>
        <v/>
      </c>
      <c r="Y187" s="127" t="str">
        <f>META!FD178</f>
        <v/>
      </c>
      <c r="Z187" s="101" t="str">
        <f>META!FE178</f>
        <v/>
      </c>
      <c r="AA187" s="94" t="str">
        <f>META!FF178</f>
        <v/>
      </c>
      <c r="AB187" s="76" t="str">
        <f>META!FG178</f>
        <v/>
      </c>
    </row>
    <row r="188" spans="1:28" s="209" customFormat="1" thickBot="1" x14ac:dyDescent="0.5">
      <c r="A188" s="202"/>
      <c r="B188" s="203"/>
      <c r="C188" s="204">
        <v>1</v>
      </c>
      <c r="D188" s="204" t="str">
        <f t="shared" si="13"/>
        <v/>
      </c>
      <c r="E188" s="279" t="str">
        <f t="shared" si="14"/>
        <v/>
      </c>
      <c r="F188" s="273" t="s">
        <v>97</v>
      </c>
      <c r="G188" s="206" t="str">
        <f>IF(META!DA417&lt;&gt;0,META!DA417,"")</f>
        <v/>
      </c>
      <c r="H188" s="253" t="str">
        <f>IF(SUM(META!CY$374:DU$374)&lt;&gt;0,G188/SUM(META!CY$374:DU$374),"")</f>
        <v/>
      </c>
      <c r="I188" s="208" t="str">
        <f>IF(G188&lt;&gt;"",META!CY417&amp;" / "&amp;G188,"")</f>
        <v/>
      </c>
      <c r="J188" s="206" t="str">
        <f>META!DB417</f>
        <v/>
      </c>
      <c r="K188" s="207" t="str">
        <f>META!DC417</f>
        <v/>
      </c>
      <c r="L188" s="207" t="str">
        <f>IF(AND(META!DG$383&lt;&gt;0,G188&gt;1),META!CY417/META!DG$383,"")</f>
        <v/>
      </c>
      <c r="M188" s="327" t="str">
        <f>META!DD417</f>
        <v/>
      </c>
      <c r="N188" s="259" t="str">
        <f>IF(META!CY267&lt;&gt;0,META!CY191&amp;" / "&amp;META!CY267,"")</f>
        <v/>
      </c>
      <c r="O188" s="259" t="str">
        <f>IF(META!CZ267&lt;&gt;0,META!CZ191&amp;" / "&amp;META!CZ267,"")</f>
        <v/>
      </c>
      <c r="P188" s="277" t="str">
        <f>IF(META!CY267&lt;&gt;0,META!CY191/META!CY267,"")</f>
        <v/>
      </c>
      <c r="Q188" s="277" t="str">
        <f>IF(META!CZ267&lt;&gt;0,META!CZ191/META!CZ267,"")</f>
        <v/>
      </c>
      <c r="R188" s="259" t="str">
        <f t="shared" si="11"/>
        <v/>
      </c>
      <c r="S188" s="331" t="str">
        <f t="shared" si="12"/>
        <v/>
      </c>
      <c r="T188" s="204"/>
      <c r="U188" s="329"/>
      <c r="V188" s="230" t="str">
        <f>META!FA179</f>
        <v/>
      </c>
      <c r="W188" s="231" t="str">
        <f>META!FB179</f>
        <v/>
      </c>
      <c r="X188" s="231" t="str">
        <f>META!FC179</f>
        <v/>
      </c>
      <c r="Y188" s="232" t="str">
        <f>META!FD179</f>
        <v/>
      </c>
      <c r="Z188" s="233" t="str">
        <f>META!FE179</f>
        <v/>
      </c>
      <c r="AA188" s="230" t="str">
        <f>META!FF179</f>
        <v/>
      </c>
      <c r="AB188" s="234" t="str">
        <f>META!FG179</f>
        <v/>
      </c>
    </row>
    <row r="189" spans="1:28" ht="15" thickTop="1" thickBot="1" x14ac:dyDescent="0.5">
      <c r="A189" s="194"/>
      <c r="B189" s="147"/>
      <c r="C189" s="166">
        <v>1</v>
      </c>
      <c r="D189" s="166" t="str">
        <f t="shared" si="13"/>
        <v/>
      </c>
      <c r="E189" s="308" t="str">
        <f t="shared" si="14"/>
        <v/>
      </c>
      <c r="F189" s="290" t="s">
        <v>436</v>
      </c>
      <c r="G189" s="149" t="str">
        <f>IF(META!DA418&lt;&gt;0,META!DA418,"")</f>
        <v/>
      </c>
      <c r="H189" s="155" t="str">
        <f>IF(SUM(META!CY$374:DU$374)&lt;&gt;0,G189/SUM(META!CY$374:DU$374),"")</f>
        <v/>
      </c>
      <c r="I189" s="151" t="str">
        <f>IF(G189&lt;&gt;"",META!CY418&amp;" / "&amp;G189,"")</f>
        <v/>
      </c>
      <c r="J189" s="149" t="str">
        <f>META!DB418</f>
        <v/>
      </c>
      <c r="K189" s="150" t="str">
        <f>META!DC418</f>
        <v/>
      </c>
      <c r="L189" s="150" t="str">
        <f>IF(AND(META!DG$383&lt;&gt;0,G189&gt;1),META!CY418/META!DG$383,"")</f>
        <v/>
      </c>
      <c r="M189" s="328" t="str">
        <f>META!DD418</f>
        <v/>
      </c>
      <c r="N189" s="24" t="str">
        <f>IF(META!CY268&lt;&gt;0,META!CY192&amp;" / "&amp;META!CY268,"")</f>
        <v/>
      </c>
      <c r="O189" s="24" t="str">
        <f>IF(META!CZ268&lt;&gt;0,META!CZ192&amp;" / "&amp;META!CZ268,"")</f>
        <v/>
      </c>
      <c r="P189" s="310" t="str">
        <f>IF(META!CY268&lt;&gt;0,META!CY192/META!CY268,"")</f>
        <v/>
      </c>
      <c r="Q189" s="310" t="str">
        <f>IF(META!CZ268&lt;&gt;0,META!CZ192/META!CZ268,"")</f>
        <v/>
      </c>
      <c r="R189" s="161" t="str">
        <f t="shared" si="11"/>
        <v/>
      </c>
      <c r="S189" s="333" t="str">
        <f t="shared" si="12"/>
        <v/>
      </c>
      <c r="T189" s="166"/>
      <c r="V189" s="80" t="str">
        <f>META!FA180</f>
        <v/>
      </c>
      <c r="W189" s="81" t="str">
        <f>META!FB180</f>
        <v/>
      </c>
      <c r="X189" s="81" t="str">
        <f>META!FC180</f>
        <v/>
      </c>
      <c r="Y189" s="82" t="str">
        <f>META!FD180</f>
        <v/>
      </c>
      <c r="Z189" s="83" t="str">
        <f>META!FE180</f>
        <v/>
      </c>
      <c r="AA189" s="84" t="str">
        <f>META!FF180</f>
        <v/>
      </c>
      <c r="AB189" s="85" t="str">
        <f>META!FG180</f>
        <v/>
      </c>
    </row>
    <row r="190" spans="1:28" s="209" customFormat="1" thickBot="1" x14ac:dyDescent="0.5">
      <c r="A190" s="202"/>
      <c r="B190" s="203"/>
      <c r="C190" s="204">
        <v>2</v>
      </c>
      <c r="D190" s="204" t="str">
        <f t="shared" si="13"/>
        <v/>
      </c>
      <c r="E190" s="279" t="str">
        <f t="shared" si="14"/>
        <v/>
      </c>
      <c r="F190" s="266" t="s">
        <v>89</v>
      </c>
      <c r="G190" s="206" t="str">
        <f>IF(META!DA419&lt;&gt;0,META!DA419,"")</f>
        <v/>
      </c>
      <c r="H190" s="253" t="str">
        <f>IF(SUM(META!CY$374:DU$374)&lt;&gt;0,G190/SUM(META!CY$374:DU$374),"")</f>
        <v/>
      </c>
      <c r="I190" s="208" t="str">
        <f>IF(G190&lt;&gt;"",META!CY419&amp;" / "&amp;G190,"")</f>
        <v/>
      </c>
      <c r="J190" s="206" t="str">
        <f>META!DB419</f>
        <v/>
      </c>
      <c r="K190" s="207" t="str">
        <f>META!DC419</f>
        <v/>
      </c>
      <c r="L190" s="207" t="str">
        <f>IF(AND(META!DG$383&lt;&gt;0,G190&gt;1),META!CY419/META!DG$383,"")</f>
        <v/>
      </c>
      <c r="M190" s="327" t="str">
        <f>META!DD419</f>
        <v/>
      </c>
      <c r="N190" s="259" t="str">
        <f>IF(META!CY269&lt;&gt;0,META!CY193&amp;" / "&amp;META!CY269,"")</f>
        <v/>
      </c>
      <c r="O190" s="259" t="str">
        <f>IF(META!CZ269&lt;&gt;0,META!CZ193&amp;" / "&amp;META!CZ269,"")</f>
        <v/>
      </c>
      <c r="P190" s="277" t="str">
        <f>IF(META!CY269&lt;&gt;0,META!CY193/META!CY269,"")</f>
        <v/>
      </c>
      <c r="Q190" s="277" t="str">
        <f>IF(META!CZ269&lt;&gt;0,META!CZ193/META!CZ269,"")</f>
        <v/>
      </c>
      <c r="R190" s="259" t="str">
        <f t="shared" si="11"/>
        <v/>
      </c>
      <c r="S190" s="331" t="str">
        <f t="shared" si="12"/>
        <v/>
      </c>
      <c r="T190" s="204"/>
      <c r="U190" s="329"/>
      <c r="W190" s="235"/>
      <c r="X190" s="235"/>
      <c r="Y190" s="235"/>
      <c r="Z190" s="236"/>
      <c r="AA190" s="237"/>
      <c r="AB190" s="238"/>
    </row>
    <row r="191" spans="1:28" thickBot="1" x14ac:dyDescent="0.5">
      <c r="A191" s="194"/>
      <c r="B191" s="147"/>
      <c r="C191" s="166">
        <v>3</v>
      </c>
      <c r="D191" s="166" t="str">
        <f t="shared" si="13"/>
        <v/>
      </c>
      <c r="E191" s="308" t="str">
        <f t="shared" si="14"/>
        <v/>
      </c>
      <c r="F191" s="289" t="s">
        <v>96</v>
      </c>
      <c r="G191" s="149" t="str">
        <f>IF(META!DA420&lt;&gt;0,META!DA420,"")</f>
        <v/>
      </c>
      <c r="H191" s="155" t="str">
        <f>IF(SUM(META!CY$374:DU$374)&lt;&gt;0,G191/SUM(META!CY$374:DU$374),"")</f>
        <v/>
      </c>
      <c r="I191" s="151" t="str">
        <f>IF(G191&lt;&gt;"",META!CY420&amp;" / "&amp;G191,"")</f>
        <v/>
      </c>
      <c r="J191" s="149" t="str">
        <f>META!DB420</f>
        <v/>
      </c>
      <c r="K191" s="150" t="str">
        <f>META!DC420</f>
        <v/>
      </c>
      <c r="L191" s="150" t="str">
        <f>IF(AND(META!DG$383&lt;&gt;0,G191&gt;1),META!CY420/META!DG$383,"")</f>
        <v/>
      </c>
      <c r="M191" s="328" t="str">
        <f>META!DD420</f>
        <v/>
      </c>
      <c r="N191" s="24" t="str">
        <f>IF(META!CY270&lt;&gt;0,META!CY194&amp;" / "&amp;META!CY270,"")</f>
        <v/>
      </c>
      <c r="O191" s="24" t="str">
        <f>IF(META!CZ270&lt;&gt;0,META!CZ194&amp;" / "&amp;META!CZ270,"")</f>
        <v/>
      </c>
      <c r="P191" s="310" t="str">
        <f>IF(META!CY270&lt;&gt;0,META!CY194/META!CY270,"")</f>
        <v/>
      </c>
      <c r="Q191" s="310" t="str">
        <f>IF(META!CZ270&lt;&gt;0,META!CZ194/META!CZ270,"")</f>
        <v/>
      </c>
      <c r="R191" s="161" t="str">
        <f t="shared" si="11"/>
        <v/>
      </c>
      <c r="S191" s="333" t="str">
        <f t="shared" si="12"/>
        <v/>
      </c>
      <c r="T191" s="166"/>
      <c r="V191" s="16" t="str">
        <f>META!FA182</f>
        <v>TEST #21</v>
      </c>
    </row>
    <row r="192" spans="1:28" s="209" customFormat="1" thickBot="1" x14ac:dyDescent="0.5">
      <c r="A192" s="202"/>
      <c r="B192" s="203"/>
      <c r="C192" s="204">
        <v>2</v>
      </c>
      <c r="D192" s="204" t="str">
        <f t="shared" si="13"/>
        <v/>
      </c>
      <c r="E192" s="279" t="str">
        <f t="shared" si="14"/>
        <v/>
      </c>
      <c r="F192" s="266" t="s">
        <v>79</v>
      </c>
      <c r="G192" s="206" t="str">
        <f>IF(META!DA421&lt;&gt;0,META!DA421,"")</f>
        <v/>
      </c>
      <c r="H192" s="253" t="str">
        <f>IF(SUM(META!CY$374:DU$374)&lt;&gt;0,G192/SUM(META!CY$374:DU$374),"")</f>
        <v/>
      </c>
      <c r="I192" s="208" t="str">
        <f>IF(G192&lt;&gt;"",META!CY421&amp;" / "&amp;G192,"")</f>
        <v/>
      </c>
      <c r="J192" s="206" t="str">
        <f>META!DB421</f>
        <v/>
      </c>
      <c r="K192" s="207" t="str">
        <f>META!DC421</f>
        <v/>
      </c>
      <c r="L192" s="207" t="str">
        <f>IF(AND(META!DG$383&lt;&gt;0,G192&gt;1),META!CY421/META!DG$383,"")</f>
        <v/>
      </c>
      <c r="M192" s="327" t="str">
        <f>META!DD421</f>
        <v/>
      </c>
      <c r="N192" s="259" t="str">
        <f>IF(META!CY271&lt;&gt;0,META!CY195&amp;" / "&amp;META!CY271,"")</f>
        <v/>
      </c>
      <c r="O192" s="259" t="str">
        <f>IF(META!CZ271&lt;&gt;0,META!CZ195&amp;" / "&amp;META!CZ271,"")</f>
        <v/>
      </c>
      <c r="P192" s="277" t="str">
        <f>IF(META!CY271&lt;&gt;0,META!CY195/META!CY271,"")</f>
        <v/>
      </c>
      <c r="Q192" s="277" t="str">
        <f>IF(META!CZ271&lt;&gt;0,META!CZ195/META!CZ271,"")</f>
        <v/>
      </c>
      <c r="R192" s="259" t="str">
        <f t="shared" si="11"/>
        <v/>
      </c>
      <c r="S192" s="331" t="str">
        <f t="shared" si="12"/>
        <v/>
      </c>
      <c r="T192" s="204"/>
      <c r="U192" s="329"/>
      <c r="V192" s="487" t="str">
        <f>META!FA183</f>
        <v/>
      </c>
      <c r="W192" s="488">
        <f>META!FB183</f>
        <v>0</v>
      </c>
      <c r="X192" s="488">
        <f>META!FC183</f>
        <v>0</v>
      </c>
      <c r="Y192" s="488">
        <f>META!FD183</f>
        <v>0</v>
      </c>
      <c r="Z192" s="488">
        <f>META!FE183</f>
        <v>0</v>
      </c>
      <c r="AA192" s="488">
        <f>META!FF183</f>
        <v>0</v>
      </c>
      <c r="AB192" s="489">
        <f>META!FG183</f>
        <v>0</v>
      </c>
    </row>
    <row r="193" spans="1:28" thickBot="1" x14ac:dyDescent="0.5">
      <c r="A193" s="194"/>
      <c r="B193" s="147"/>
      <c r="C193" s="166">
        <v>2</v>
      </c>
      <c r="D193" s="166" t="str">
        <f t="shared" si="13"/>
        <v/>
      </c>
      <c r="E193" s="308" t="str">
        <f t="shared" si="14"/>
        <v/>
      </c>
      <c r="F193" s="289" t="s">
        <v>82</v>
      </c>
      <c r="G193" s="149" t="str">
        <f>IF(META!DA422&lt;&gt;0,META!DA422,"")</f>
        <v/>
      </c>
      <c r="H193" s="155" t="str">
        <f>IF(SUM(META!CY$374:DU$374)&lt;&gt;0,G193/SUM(META!CY$374:DU$374),"")</f>
        <v/>
      </c>
      <c r="I193" s="151" t="str">
        <f>IF(G193&lt;&gt;"",META!CY422&amp;" / "&amp;G193,"")</f>
        <v/>
      </c>
      <c r="J193" s="149" t="str">
        <f>META!DB422</f>
        <v/>
      </c>
      <c r="K193" s="150" t="str">
        <f>META!DC422</f>
        <v/>
      </c>
      <c r="L193" s="150" t="str">
        <f>IF(AND(META!DG$383&lt;&gt;0,G193&gt;1),META!CY422/META!DG$383,"")</f>
        <v/>
      </c>
      <c r="M193" s="328" t="str">
        <f>META!DD422</f>
        <v/>
      </c>
      <c r="N193" s="24" t="str">
        <f>IF(META!CY272&lt;&gt;0,META!CY196&amp;" / "&amp;META!CY272,"")</f>
        <v/>
      </c>
      <c r="O193" s="24" t="str">
        <f>IF(META!CZ272&lt;&gt;0,META!CZ196&amp;" / "&amp;META!CZ272,"")</f>
        <v/>
      </c>
      <c r="P193" s="310" t="str">
        <f>IF(META!CY272&lt;&gt;0,META!CY196/META!CY272,"")</f>
        <v/>
      </c>
      <c r="Q193" s="310" t="str">
        <f>IF(META!CZ272&lt;&gt;0,META!CZ196/META!CZ272,"")</f>
        <v/>
      </c>
      <c r="R193" s="161" t="str">
        <f t="shared" si="11"/>
        <v/>
      </c>
      <c r="S193" s="333" t="str">
        <f t="shared" si="12"/>
        <v/>
      </c>
      <c r="T193" s="166"/>
      <c r="V193" s="30">
        <f>META!FA184</f>
        <v>0</v>
      </c>
      <c r="W193" s="458" t="str">
        <f>META!FB184</f>
        <v>Raw Performance</v>
      </c>
      <c r="X193" s="459">
        <f>META!FC184</f>
        <v>0</v>
      </c>
      <c r="Y193" s="460">
        <f>META!FD184</f>
        <v>0</v>
      </c>
      <c r="Z193" s="480" t="str">
        <f>META!FE184</f>
        <v>Score</v>
      </c>
      <c r="AA193" s="481">
        <f>META!FF184</f>
        <v>0</v>
      </c>
      <c r="AB193" s="30" t="str">
        <f>META!FG184</f>
        <v>Perc.</v>
      </c>
    </row>
    <row r="194" spans="1:28" s="209" customFormat="1" thickBot="1" x14ac:dyDescent="0.5">
      <c r="A194" s="202"/>
      <c r="B194" s="203"/>
      <c r="C194" s="204"/>
      <c r="D194" s="204" t="str">
        <f t="shared" si="13"/>
        <v/>
      </c>
      <c r="E194" s="279"/>
      <c r="F194" s="266"/>
      <c r="G194" s="206"/>
      <c r="H194" s="206"/>
      <c r="I194" s="207"/>
      <c r="J194" s="206"/>
      <c r="K194" s="207"/>
      <c r="L194" s="207" t="str">
        <f>IF(AND(META!DG$383&lt;&gt;0,G194&gt;1),META!CY423/META!DG$383,"")</f>
        <v/>
      </c>
      <c r="M194" s="327"/>
      <c r="N194" s="259"/>
      <c r="O194" s="259"/>
      <c r="P194" s="277"/>
      <c r="Q194" s="277"/>
      <c r="R194" s="259" t="str">
        <f t="shared" si="11"/>
        <v/>
      </c>
      <c r="S194" s="331" t="str">
        <f t="shared" si="12"/>
        <v/>
      </c>
      <c r="T194" s="204"/>
      <c r="U194" s="329"/>
      <c r="V194" s="211" t="str">
        <f>META!FA185</f>
        <v/>
      </c>
      <c r="W194" s="212" t="str">
        <f>META!FB185</f>
        <v/>
      </c>
      <c r="X194" s="212" t="str">
        <f>META!FC185</f>
        <v/>
      </c>
      <c r="Y194" s="213" t="str">
        <f>META!FD185</f>
        <v/>
      </c>
      <c r="Z194" s="214" t="str">
        <f>META!FE185</f>
        <v/>
      </c>
      <c r="AA194" s="215" t="str">
        <f>META!FF185</f>
        <v/>
      </c>
      <c r="AB194" s="216" t="str">
        <f>META!FG185</f>
        <v/>
      </c>
    </row>
    <row r="195" spans="1:28" thickBot="1" x14ac:dyDescent="0.5">
      <c r="A195" s="194"/>
      <c r="B195" s="147"/>
      <c r="C195" s="166"/>
      <c r="D195" s="166" t="str">
        <f t="shared" si="13"/>
        <v/>
      </c>
      <c r="E195" s="308" t="str">
        <f t="shared" si="14"/>
        <v/>
      </c>
      <c r="F195" s="285" t="s">
        <v>73</v>
      </c>
      <c r="G195" s="149" t="str">
        <f>IF(META!DA424&lt;&gt;0,META!DA424,"")</f>
        <v/>
      </c>
      <c r="H195" s="155" t="str">
        <f>IF(SUM(META!CY$374:DU$374)&lt;&gt;0,G195/SUM(META!CY$374:DU$374),"")</f>
        <v/>
      </c>
      <c r="I195" s="151" t="str">
        <f>IF(G195&lt;&gt;"",META!CY424&amp;" / "&amp;G195,"")</f>
        <v/>
      </c>
      <c r="J195" s="149" t="str">
        <f>META!DB424</f>
        <v/>
      </c>
      <c r="K195" s="150" t="str">
        <f>META!DC424</f>
        <v/>
      </c>
      <c r="L195" s="150"/>
      <c r="M195" s="328" t="str">
        <f>META!DD424</f>
        <v/>
      </c>
      <c r="N195" s="24" t="str">
        <f>IF(META!CY273&lt;&gt;0,META!CY197&amp;" / "&amp;META!CY273,"")</f>
        <v/>
      </c>
      <c r="O195" s="24" t="str">
        <f>IF(META!CZ273&lt;&gt;0,META!CZ197&amp;" / "&amp;META!CZ273,"")</f>
        <v/>
      </c>
      <c r="P195" s="310" t="str">
        <f>IF(META!CY273&lt;&gt;0,META!CY197/META!CY273,"")</f>
        <v/>
      </c>
      <c r="Q195" s="310" t="str">
        <f>IF(META!CZ273&lt;&gt;0,META!CZ197/META!CZ273,"")</f>
        <v/>
      </c>
      <c r="R195" s="161" t="str">
        <f t="shared" si="11"/>
        <v/>
      </c>
      <c r="S195" s="333" t="str">
        <f t="shared" si="12"/>
        <v/>
      </c>
      <c r="T195" s="166"/>
      <c r="V195" s="77" t="str">
        <f>META!FA186</f>
        <v/>
      </c>
      <c r="W195" s="125" t="str">
        <f>META!FB186</f>
        <v/>
      </c>
      <c r="X195" s="125" t="str">
        <f>META!FC186</f>
        <v/>
      </c>
      <c r="Y195" s="127" t="str">
        <f>META!FD186</f>
        <v/>
      </c>
      <c r="Z195" s="101" t="str">
        <f>META!FE186</f>
        <v/>
      </c>
      <c r="AA195" s="94" t="str">
        <f>META!FF186</f>
        <v/>
      </c>
      <c r="AB195" s="76" t="str">
        <f>META!FG186</f>
        <v/>
      </c>
    </row>
    <row r="196" spans="1:28" s="209" customFormat="1" thickBot="1" x14ac:dyDescent="0.5">
      <c r="A196" s="202"/>
      <c r="B196" s="203"/>
      <c r="C196" s="204">
        <v>1</v>
      </c>
      <c r="D196" s="204" t="str">
        <f t="shared" si="13"/>
        <v/>
      </c>
      <c r="E196" s="279" t="str">
        <f t="shared" si="14"/>
        <v/>
      </c>
      <c r="F196" s="266" t="s">
        <v>76</v>
      </c>
      <c r="G196" s="206" t="str">
        <f>IF(META!DA425&lt;&gt;0,META!DA425,"")</f>
        <v/>
      </c>
      <c r="H196" s="253" t="str">
        <f>IF(SUM(META!CY$374:DU$374)&lt;&gt;0,G196/SUM(META!CY$374:DU$374),"")</f>
        <v/>
      </c>
      <c r="I196" s="208" t="str">
        <f>IF(G196&lt;&gt;"",META!CY425&amp;" / "&amp;G196,"")</f>
        <v/>
      </c>
      <c r="J196" s="206" t="str">
        <f>META!DB425</f>
        <v/>
      </c>
      <c r="K196" s="207" t="str">
        <f>META!DC425</f>
        <v/>
      </c>
      <c r="L196" s="207" t="str">
        <f>IF(AND(META!DG$383&lt;&gt;0,G196&gt;1),META!CY425/META!DG$383,"")</f>
        <v/>
      </c>
      <c r="M196" s="327" t="str">
        <f>META!DD425</f>
        <v/>
      </c>
      <c r="N196" s="259" t="str">
        <f>IF(META!CY274&lt;&gt;0,META!CY198&amp;" / "&amp;META!CY274,"")</f>
        <v/>
      </c>
      <c r="O196" s="259" t="str">
        <f>IF(META!CZ274&lt;&gt;0,META!CZ198&amp;" / "&amp;META!CZ274,"")</f>
        <v/>
      </c>
      <c r="P196" s="277" t="str">
        <f>IF(META!CY274&lt;&gt;0,META!CY198/META!CY274,"")</f>
        <v/>
      </c>
      <c r="Q196" s="277" t="str">
        <f>IF(META!CZ274&lt;&gt;0,META!CZ198/META!CZ274,"")</f>
        <v/>
      </c>
      <c r="R196" s="259" t="str">
        <f t="shared" si="11"/>
        <v/>
      </c>
      <c r="S196" s="331" t="str">
        <f t="shared" si="12"/>
        <v/>
      </c>
      <c r="T196" s="204"/>
      <c r="U196" s="329"/>
      <c r="V196" s="215" t="str">
        <f>META!FA187</f>
        <v/>
      </c>
      <c r="W196" s="212" t="str">
        <f>META!FB187</f>
        <v/>
      </c>
      <c r="X196" s="212" t="str">
        <f>META!FC187</f>
        <v/>
      </c>
      <c r="Y196" s="218" t="str">
        <f>META!FD187</f>
        <v/>
      </c>
      <c r="Z196" s="214" t="str">
        <f>META!FE187</f>
        <v/>
      </c>
      <c r="AA196" s="215" t="str">
        <f>META!FF187</f>
        <v/>
      </c>
      <c r="AB196" s="216" t="str">
        <f>META!FG187</f>
        <v/>
      </c>
    </row>
    <row r="197" spans="1:28" thickBot="1" x14ac:dyDescent="0.5">
      <c r="A197" s="194"/>
      <c r="B197" s="147"/>
      <c r="C197" s="166">
        <v>2</v>
      </c>
      <c r="D197" s="166" t="str">
        <f t="shared" si="13"/>
        <v/>
      </c>
      <c r="E197" s="308" t="str">
        <f t="shared" si="14"/>
        <v/>
      </c>
      <c r="F197" s="289" t="s">
        <v>102</v>
      </c>
      <c r="G197" s="149" t="str">
        <f>IF(META!DA426&lt;&gt;0,META!DA426,"")</f>
        <v/>
      </c>
      <c r="H197" s="155" t="str">
        <f>IF(SUM(META!CY$374:DU$374)&lt;&gt;0,G197/SUM(META!CY$374:DU$374),"")</f>
        <v/>
      </c>
      <c r="I197" s="151" t="str">
        <f>IF(G197&lt;&gt;"",META!CY426&amp;" / "&amp;G197,"")</f>
        <v/>
      </c>
      <c r="J197" s="149" t="str">
        <f>META!DB426</f>
        <v/>
      </c>
      <c r="K197" s="150" t="str">
        <f>META!DC426</f>
        <v/>
      </c>
      <c r="L197" s="150" t="str">
        <f>IF(AND(META!DG$383&lt;&gt;0,G197&gt;1),META!CY426/META!DG$383,"")</f>
        <v/>
      </c>
      <c r="M197" s="328" t="str">
        <f>META!DD426</f>
        <v/>
      </c>
      <c r="N197" s="24" t="str">
        <f>IF(META!CY275&lt;&gt;0,META!CY199&amp;" / "&amp;META!CY275,"")</f>
        <v/>
      </c>
      <c r="O197" s="24" t="str">
        <f>IF(META!CZ275&lt;&gt;0,META!CZ199&amp;" / "&amp;META!CZ275,"")</f>
        <v/>
      </c>
      <c r="P197" s="310" t="str">
        <f>IF(META!CY275&lt;&gt;0,META!CY199/META!CY275,"")</f>
        <v/>
      </c>
      <c r="Q197" s="310" t="str">
        <f>IF(META!CZ275&lt;&gt;0,META!CZ199/META!CZ275,"")</f>
        <v/>
      </c>
      <c r="R197" s="161" t="str">
        <f t="shared" si="11"/>
        <v/>
      </c>
      <c r="S197" s="333" t="str">
        <f t="shared" si="12"/>
        <v/>
      </c>
      <c r="T197" s="166"/>
      <c r="V197" s="78" t="str">
        <f>META!FA188</f>
        <v/>
      </c>
      <c r="W197" s="128" t="str">
        <f>META!FB188</f>
        <v/>
      </c>
      <c r="X197" s="128" t="str">
        <f>META!FC188</f>
        <v/>
      </c>
      <c r="Y197" s="129" t="str">
        <f>META!FD188</f>
        <v/>
      </c>
      <c r="Z197" s="130" t="str">
        <f>META!FE188</f>
        <v/>
      </c>
      <c r="AA197" s="131" t="str">
        <f>META!FF188</f>
        <v/>
      </c>
      <c r="AB197" s="79" t="str">
        <f>META!FG188</f>
        <v/>
      </c>
    </row>
    <row r="198" spans="1:28" s="209" customFormat="1" ht="15" thickTop="1" thickBot="1" x14ac:dyDescent="0.5">
      <c r="A198" s="202"/>
      <c r="B198" s="203"/>
      <c r="C198" s="204">
        <v>2</v>
      </c>
      <c r="D198" s="204" t="str">
        <f t="shared" si="13"/>
        <v/>
      </c>
      <c r="E198" s="279" t="str">
        <f t="shared" si="14"/>
        <v/>
      </c>
      <c r="F198" s="266" t="s">
        <v>77</v>
      </c>
      <c r="G198" s="206" t="str">
        <f>IF(META!DA427&lt;&gt;0,META!DA427,"")</f>
        <v/>
      </c>
      <c r="H198" s="253" t="str">
        <f>IF(SUM(META!CY$374:DU$374)&lt;&gt;0,G198/SUM(META!CY$374:DU$374),"")</f>
        <v/>
      </c>
      <c r="I198" s="208" t="str">
        <f>IF(G198&lt;&gt;"",META!CY427&amp;" / "&amp;G198,"")</f>
        <v/>
      </c>
      <c r="J198" s="206" t="str">
        <f>META!DB427</f>
        <v/>
      </c>
      <c r="K198" s="207" t="str">
        <f>META!DC427</f>
        <v/>
      </c>
      <c r="L198" s="207" t="str">
        <f>IF(AND(META!DG$383&lt;&gt;0,G198&gt;1),META!CY427/META!DG$383,"")</f>
        <v/>
      </c>
      <c r="M198" s="327" t="str">
        <f>META!DD427</f>
        <v/>
      </c>
      <c r="N198" s="259" t="str">
        <f>IF(META!CY276&lt;&gt;0,META!CY200&amp;" / "&amp;META!CY276,"")</f>
        <v/>
      </c>
      <c r="O198" s="259" t="str">
        <f>IF(META!CZ276&lt;&gt;0,META!CZ200&amp;" / "&amp;META!CZ276,"")</f>
        <v/>
      </c>
      <c r="P198" s="277" t="str">
        <f>IF(META!CY276&lt;&gt;0,META!CY200/META!CY276,"")</f>
        <v/>
      </c>
      <c r="Q198" s="277" t="str">
        <f>IF(META!CZ276&lt;&gt;0,META!CZ200/META!CZ276,"")</f>
        <v/>
      </c>
      <c r="R198" s="259" t="str">
        <f t="shared" si="11"/>
        <v/>
      </c>
      <c r="S198" s="331" t="str">
        <f t="shared" si="12"/>
        <v/>
      </c>
      <c r="T198" s="204"/>
      <c r="U198" s="329"/>
      <c r="V198" s="220" t="str">
        <f>META!FA189</f>
        <v/>
      </c>
      <c r="W198" s="221" t="str">
        <f>META!FB189</f>
        <v/>
      </c>
      <c r="X198" s="221" t="str">
        <f>META!FC189</f>
        <v/>
      </c>
      <c r="Y198" s="222" t="str">
        <f>META!FD189</f>
        <v/>
      </c>
      <c r="Z198" s="223" t="str">
        <f>META!FE189</f>
        <v/>
      </c>
      <c r="AA198" s="224" t="str">
        <f>META!FF189</f>
        <v/>
      </c>
      <c r="AB198" s="225" t="str">
        <f>META!FG189</f>
        <v/>
      </c>
    </row>
    <row r="199" spans="1:28" thickBot="1" x14ac:dyDescent="0.5">
      <c r="A199" s="194"/>
      <c r="B199" s="147"/>
      <c r="C199" s="166">
        <v>2</v>
      </c>
      <c r="D199" s="166" t="str">
        <f t="shared" si="13"/>
        <v/>
      </c>
      <c r="E199" s="308" t="str">
        <f t="shared" si="14"/>
        <v/>
      </c>
      <c r="F199" s="289" t="s">
        <v>94</v>
      </c>
      <c r="G199" s="149" t="str">
        <f>IF(META!DA428&lt;&gt;0,META!DA428,"")</f>
        <v/>
      </c>
      <c r="H199" s="155" t="str">
        <f>IF(SUM(META!CY$374:DU$374)&lt;&gt;0,G199/SUM(META!CY$374:DU$374),"")</f>
        <v/>
      </c>
      <c r="I199" s="151" t="str">
        <f>IF(G199&lt;&gt;"",META!CY428&amp;" / "&amp;G199,"")</f>
        <v/>
      </c>
      <c r="J199" s="149" t="str">
        <f>META!DB428</f>
        <v/>
      </c>
      <c r="K199" s="150" t="str">
        <f>META!DC428</f>
        <v/>
      </c>
      <c r="L199" s="150" t="str">
        <f>IF(AND(META!DG$383&lt;&gt;0,G199&gt;1),META!CY428/META!DG$383,"")</f>
        <v/>
      </c>
      <c r="M199" s="328" t="str">
        <f>META!DD428</f>
        <v/>
      </c>
      <c r="N199" s="24" t="str">
        <f>IF(META!CY277&lt;&gt;0,META!CY201&amp;" / "&amp;META!CY277,"")</f>
        <v/>
      </c>
      <c r="O199" s="24" t="str">
        <f>IF(META!CZ277&lt;&gt;0,META!CZ201&amp;" / "&amp;META!CZ277,"")</f>
        <v/>
      </c>
      <c r="P199" s="310" t="str">
        <f>IF(META!CY277&lt;&gt;0,META!CY201/META!CY277,"")</f>
        <v/>
      </c>
      <c r="Q199" s="310" t="str">
        <f>IF(META!CZ277&lt;&gt;0,META!CZ201/META!CZ277,"")</f>
        <v/>
      </c>
      <c r="R199" s="161" t="str">
        <f t="shared" si="11"/>
        <v/>
      </c>
      <c r="S199" s="333" t="str">
        <f t="shared" si="12"/>
        <v/>
      </c>
      <c r="T199" s="166"/>
      <c r="W199" s="66"/>
      <c r="X199" s="66"/>
      <c r="Y199" s="66"/>
      <c r="Z199" s="68"/>
      <c r="AA199" s="69"/>
      <c r="AB199" s="18"/>
    </row>
    <row r="200" spans="1:28" s="209" customFormat="1" thickBot="1" x14ac:dyDescent="0.5">
      <c r="A200" s="202"/>
      <c r="B200" s="203"/>
      <c r="C200" s="204">
        <v>2</v>
      </c>
      <c r="D200" s="204" t="str">
        <f t="shared" si="13"/>
        <v/>
      </c>
      <c r="E200" s="279" t="str">
        <f t="shared" si="14"/>
        <v/>
      </c>
      <c r="F200" s="273" t="s">
        <v>92</v>
      </c>
      <c r="G200" s="206" t="str">
        <f>IF(META!DA429&lt;&gt;0,META!DA429,"")</f>
        <v/>
      </c>
      <c r="H200" s="253" t="str">
        <f>IF(SUM(META!CY$374:DU$374)&lt;&gt;0,G200/SUM(META!CY$374:DU$374),"")</f>
        <v/>
      </c>
      <c r="I200" s="208" t="str">
        <f>IF(G200&lt;&gt;"",META!CY429&amp;" / "&amp;G200,"")</f>
        <v/>
      </c>
      <c r="J200" s="206" t="str">
        <f>META!DB429</f>
        <v/>
      </c>
      <c r="K200" s="207" t="str">
        <f>META!DC429</f>
        <v/>
      </c>
      <c r="L200" s="207" t="str">
        <f>IF(AND(META!DG$383&lt;&gt;0,G200&gt;1),META!CY429/META!DG$383,"")</f>
        <v/>
      </c>
      <c r="M200" s="327" t="str">
        <f>META!DD429</f>
        <v/>
      </c>
      <c r="N200" s="259" t="str">
        <f>IF(META!CY278&lt;&gt;0,META!CY202&amp;" / "&amp;META!CY278,"")</f>
        <v/>
      </c>
      <c r="O200" s="259" t="str">
        <f>IF(META!CZ278&lt;&gt;0,META!CZ202&amp;" / "&amp;META!CZ278,"")</f>
        <v/>
      </c>
      <c r="P200" s="277" t="str">
        <f>IF(META!CY278&lt;&gt;0,META!CY202/META!CY278,"")</f>
        <v/>
      </c>
      <c r="Q200" s="277" t="str">
        <f>IF(META!CZ278&lt;&gt;0,META!CZ202/META!CZ278,"")</f>
        <v/>
      </c>
      <c r="R200" s="259" t="str">
        <f t="shared" si="11"/>
        <v/>
      </c>
      <c r="S200" s="331" t="str">
        <f t="shared" si="12"/>
        <v/>
      </c>
      <c r="T200" s="204"/>
      <c r="U200" s="329"/>
      <c r="V200" s="227" t="str">
        <f>META!FA191</f>
        <v>TEST #22</v>
      </c>
    </row>
    <row r="201" spans="1:28" thickBot="1" x14ac:dyDescent="0.5">
      <c r="A201" s="194"/>
      <c r="B201" s="147"/>
      <c r="C201" s="166">
        <v>2</v>
      </c>
      <c r="D201" s="166" t="str">
        <f t="shared" si="13"/>
        <v/>
      </c>
      <c r="E201" s="308" t="str">
        <f t="shared" si="14"/>
        <v/>
      </c>
      <c r="F201" s="290" t="s">
        <v>95</v>
      </c>
      <c r="G201" s="149" t="str">
        <f>IF(META!DA430&lt;&gt;0,META!DA430,"")</f>
        <v/>
      </c>
      <c r="H201" s="155" t="str">
        <f>IF(SUM(META!CY$374:DU$374)&lt;&gt;0,G201/SUM(META!CY$374:DU$374),"")</f>
        <v/>
      </c>
      <c r="I201" s="151" t="str">
        <f>IF(G201&lt;&gt;"",META!CY430&amp;" / "&amp;G201,"")</f>
        <v/>
      </c>
      <c r="J201" s="149" t="str">
        <f>META!DB430</f>
        <v/>
      </c>
      <c r="K201" s="150" t="str">
        <f>META!DC430</f>
        <v/>
      </c>
      <c r="L201" s="150" t="str">
        <f>IF(AND(META!DG$383&lt;&gt;0,G201&gt;1),META!CY430/META!DG$383,"")</f>
        <v/>
      </c>
      <c r="M201" s="328" t="str">
        <f>META!DD430</f>
        <v/>
      </c>
      <c r="N201" s="24" t="str">
        <f>IF(META!CY279&lt;&gt;0,META!CY203&amp;" / "&amp;META!CY279,"")</f>
        <v/>
      </c>
      <c r="O201" s="24" t="str">
        <f>IF(META!CZ279&lt;&gt;0,META!CZ203&amp;" / "&amp;META!CZ279,"")</f>
        <v/>
      </c>
      <c r="P201" s="310" t="str">
        <f>IF(META!CY279&lt;&gt;0,META!CY203/META!CY279,"")</f>
        <v/>
      </c>
      <c r="Q201" s="310" t="str">
        <f>IF(META!CZ279&lt;&gt;0,META!CZ203/META!CZ279,"")</f>
        <v/>
      </c>
      <c r="R201" s="161" t="str">
        <f t="shared" si="11"/>
        <v/>
      </c>
      <c r="S201" s="333" t="str">
        <f t="shared" si="12"/>
        <v/>
      </c>
      <c r="T201" s="166"/>
      <c r="V201" s="477" t="str">
        <f>META!FA192</f>
        <v/>
      </c>
      <c r="W201" s="478">
        <f>META!FB192</f>
        <v>0</v>
      </c>
      <c r="X201" s="478">
        <f>META!FC192</f>
        <v>0</v>
      </c>
      <c r="Y201" s="478">
        <f>META!FD192</f>
        <v>0</v>
      </c>
      <c r="Z201" s="478">
        <f>META!FE192</f>
        <v>0</v>
      </c>
      <c r="AA201" s="478">
        <f>META!FF192</f>
        <v>0</v>
      </c>
      <c r="AB201" s="479">
        <f>META!FG192</f>
        <v>0</v>
      </c>
    </row>
    <row r="202" spans="1:28" s="209" customFormat="1" thickBot="1" x14ac:dyDescent="0.5">
      <c r="A202" s="202"/>
      <c r="B202" s="203"/>
      <c r="C202" s="204">
        <v>2</v>
      </c>
      <c r="D202" s="204" t="str">
        <f t="shared" si="13"/>
        <v/>
      </c>
      <c r="E202" s="279" t="str">
        <f t="shared" si="14"/>
        <v/>
      </c>
      <c r="F202" s="273" t="s">
        <v>437</v>
      </c>
      <c r="G202" s="206" t="str">
        <f>IF(META!DA431&lt;&gt;0,META!DA431,"")</f>
        <v/>
      </c>
      <c r="H202" s="253" t="str">
        <f>IF(SUM(META!CY$374:DU$374)&lt;&gt;0,G202/SUM(META!CY$374:DU$374),"")</f>
        <v/>
      </c>
      <c r="I202" s="208" t="str">
        <f>IF(G202&lt;&gt;"",META!CY431&amp;" / "&amp;G202,"")</f>
        <v/>
      </c>
      <c r="J202" s="206" t="str">
        <f>META!DB431</f>
        <v/>
      </c>
      <c r="K202" s="207" t="str">
        <f>META!DC431</f>
        <v/>
      </c>
      <c r="L202" s="207" t="str">
        <f>IF(AND(META!DG$383&lt;&gt;0,G202&gt;1),META!CY431/META!DG$383,"")</f>
        <v/>
      </c>
      <c r="M202" s="327" t="str">
        <f>META!DD431</f>
        <v/>
      </c>
      <c r="N202" s="259" t="str">
        <f>IF(META!CY280&lt;&gt;0,META!CY204&amp;" / "&amp;META!CY280,"")</f>
        <v/>
      </c>
      <c r="O202" s="259" t="str">
        <f>IF(META!CZ280&lt;&gt;0,META!CZ204&amp;" / "&amp;META!CZ280,"")</f>
        <v/>
      </c>
      <c r="P202" s="277" t="str">
        <f>IF(META!CY280&lt;&gt;0,META!CY204/META!CY280,"")</f>
        <v/>
      </c>
      <c r="Q202" s="277" t="str">
        <f>IF(META!CZ280&lt;&gt;0,META!CZ204/META!CZ280,"")</f>
        <v/>
      </c>
      <c r="R202" s="259" t="str">
        <f t="shared" si="11"/>
        <v/>
      </c>
      <c r="S202" s="331" t="str">
        <f t="shared" si="12"/>
        <v/>
      </c>
      <c r="T202" s="204"/>
      <c r="U202" s="329"/>
      <c r="V202" s="228">
        <f>META!FA193</f>
        <v>0</v>
      </c>
      <c r="W202" s="490" t="str">
        <f>META!FB193</f>
        <v>Raw Performance</v>
      </c>
      <c r="X202" s="491">
        <f>META!FC193</f>
        <v>0</v>
      </c>
      <c r="Y202" s="492">
        <f>META!FD193</f>
        <v>0</v>
      </c>
      <c r="Z202" s="493" t="str">
        <f>META!FE193</f>
        <v>Score</v>
      </c>
      <c r="AA202" s="494">
        <f>META!FF193</f>
        <v>0</v>
      </c>
      <c r="AB202" s="228" t="str">
        <f>META!FG193</f>
        <v>Perc.</v>
      </c>
    </row>
    <row r="203" spans="1:28" thickBot="1" x14ac:dyDescent="0.5">
      <c r="A203" s="194"/>
      <c r="B203" s="147"/>
      <c r="C203" s="166">
        <v>2</v>
      </c>
      <c r="D203" s="166" t="str">
        <f t="shared" si="13"/>
        <v/>
      </c>
      <c r="E203" s="308" t="str">
        <f t="shared" si="14"/>
        <v/>
      </c>
      <c r="F203" s="291" t="s">
        <v>99</v>
      </c>
      <c r="G203" s="149" t="str">
        <f>IF(META!DA432&lt;&gt;0,META!DA432,"")</f>
        <v/>
      </c>
      <c r="H203" s="155" t="str">
        <f>IF(SUM(META!CY$374:DU$374)&lt;&gt;0,G203/SUM(META!CY$374:DU$374),"")</f>
        <v/>
      </c>
      <c r="I203" s="151" t="str">
        <f>IF(G203&lt;&gt;"",META!CY432&amp;" / "&amp;G203,"")</f>
        <v/>
      </c>
      <c r="J203" s="149" t="str">
        <f>META!DB432</f>
        <v/>
      </c>
      <c r="K203" s="150" t="str">
        <f>META!DC432</f>
        <v/>
      </c>
      <c r="L203" s="150" t="str">
        <f>IF(AND(META!DG$383&lt;&gt;0,G203&gt;1),META!CY432/META!DG$383,"")</f>
        <v/>
      </c>
      <c r="M203" s="328" t="str">
        <f>META!DD432</f>
        <v/>
      </c>
      <c r="N203" s="24" t="str">
        <f>IF(META!CY281&lt;&gt;0,META!CY205&amp;" / "&amp;META!CY281,"")</f>
        <v/>
      </c>
      <c r="O203" s="24" t="str">
        <f>IF(META!CZ281&lt;&gt;0,META!CZ205&amp;" / "&amp;META!CZ281,"")</f>
        <v/>
      </c>
      <c r="P203" s="310" t="str">
        <f>IF(META!CY281&lt;&gt;0,META!CY205/META!CY281,"")</f>
        <v/>
      </c>
      <c r="Q203" s="310" t="str">
        <f>IF(META!CZ281&lt;&gt;0,META!CZ205/META!CZ281,"")</f>
        <v/>
      </c>
      <c r="R203" s="161" t="str">
        <f t="shared" si="11"/>
        <v/>
      </c>
      <c r="S203" s="333" t="str">
        <f t="shared" si="12"/>
        <v/>
      </c>
      <c r="T203" s="166"/>
      <c r="V203" s="75" t="str">
        <f>META!FA194</f>
        <v/>
      </c>
      <c r="W203" s="125" t="str">
        <f>META!FB194</f>
        <v/>
      </c>
      <c r="X203" s="125" t="str">
        <f>META!FC194</f>
        <v/>
      </c>
      <c r="Y203" s="126" t="str">
        <f>META!FD194</f>
        <v/>
      </c>
      <c r="Z203" s="101" t="str">
        <f>META!FE194</f>
        <v/>
      </c>
      <c r="AA203" s="94" t="str">
        <f>META!FF194</f>
        <v/>
      </c>
      <c r="AB203" s="76" t="str">
        <f>META!FG194</f>
        <v/>
      </c>
    </row>
    <row r="204" spans="1:28" s="209" customFormat="1" thickBot="1" x14ac:dyDescent="0.5">
      <c r="A204" s="202"/>
      <c r="B204" s="203"/>
      <c r="C204" s="204"/>
      <c r="D204" s="204" t="str">
        <f t="shared" si="13"/>
        <v/>
      </c>
      <c r="E204" s="279"/>
      <c r="F204" s="275"/>
      <c r="G204" s="206"/>
      <c r="H204" s="206"/>
      <c r="I204" s="207"/>
      <c r="J204" s="206"/>
      <c r="K204" s="207"/>
      <c r="L204" s="207" t="str">
        <f>IF(AND(META!DG$383&lt;&gt;0,G204&gt;1),META!CY433/META!DG$383,"")</f>
        <v/>
      </c>
      <c r="M204" s="327"/>
      <c r="N204" s="259"/>
      <c r="O204" s="259"/>
      <c r="P204" s="277"/>
      <c r="Q204" s="277"/>
      <c r="R204" s="259" t="str">
        <f t="shared" si="11"/>
        <v/>
      </c>
      <c r="S204" s="331" t="str">
        <f t="shared" si="12"/>
        <v/>
      </c>
      <c r="T204" s="204"/>
      <c r="U204" s="329"/>
      <c r="V204" s="215" t="str">
        <f>META!FA195</f>
        <v/>
      </c>
      <c r="W204" s="212" t="str">
        <f>META!FB195</f>
        <v/>
      </c>
      <c r="X204" s="212" t="str">
        <f>META!FC195</f>
        <v/>
      </c>
      <c r="Y204" s="218" t="str">
        <f>META!FD195</f>
        <v/>
      </c>
      <c r="Z204" s="214" t="str">
        <f>META!FE195</f>
        <v/>
      </c>
      <c r="AA204" s="215" t="str">
        <f>META!FF195</f>
        <v/>
      </c>
      <c r="AB204" s="216" t="str">
        <f>META!FG195</f>
        <v/>
      </c>
    </row>
    <row r="205" spans="1:28" thickBot="1" x14ac:dyDescent="0.5">
      <c r="A205" s="194"/>
      <c r="B205" s="147"/>
      <c r="C205" s="166"/>
      <c r="D205" s="166" t="str">
        <f t="shared" si="13"/>
        <v/>
      </c>
      <c r="E205" s="308" t="str">
        <f t="shared" si="14"/>
        <v/>
      </c>
      <c r="F205" s="285" t="s">
        <v>74</v>
      </c>
      <c r="G205" s="149" t="str">
        <f>IF(META!DA434&lt;&gt;0,META!DA434,"")</f>
        <v/>
      </c>
      <c r="H205" s="155" t="str">
        <f>IF(SUM(META!CY$374:DU$374)&lt;&gt;0,G205/SUM(META!CY$374:DU$374),"")</f>
        <v/>
      </c>
      <c r="I205" s="151" t="str">
        <f>IF(G205&lt;&gt;"",META!CY434&amp;" / "&amp;G205,"")</f>
        <v/>
      </c>
      <c r="J205" s="149" t="str">
        <f>META!DB434</f>
        <v/>
      </c>
      <c r="K205" s="150" t="str">
        <f>META!DC434</f>
        <v/>
      </c>
      <c r="L205" s="150"/>
      <c r="M205" s="328" t="str">
        <f>META!DD434</f>
        <v/>
      </c>
      <c r="N205" s="24" t="str">
        <f>IF(META!CY282&lt;&gt;0,META!CY206&amp;" / "&amp;META!CY282,"")</f>
        <v/>
      </c>
      <c r="O205" s="24" t="str">
        <f>IF(META!CZ282&lt;&gt;0,META!CZ206&amp;" / "&amp;META!CZ282,"")</f>
        <v/>
      </c>
      <c r="P205" s="310" t="str">
        <f>IF(META!CY282&lt;&gt;0,META!CY206/META!CY282,"")</f>
        <v/>
      </c>
      <c r="Q205" s="310" t="str">
        <f>IF(META!CZ282&lt;&gt;0,META!CZ206/META!CZ282,"")</f>
        <v/>
      </c>
      <c r="R205" s="161" t="str">
        <f t="shared" si="11"/>
        <v/>
      </c>
      <c r="S205" s="333" t="str">
        <f t="shared" si="12"/>
        <v/>
      </c>
      <c r="T205" s="166"/>
      <c r="V205" s="77" t="str">
        <f>META!FA196</f>
        <v/>
      </c>
      <c r="W205" s="125" t="str">
        <f>META!FB196</f>
        <v/>
      </c>
      <c r="X205" s="125" t="str">
        <f>META!FC196</f>
        <v/>
      </c>
      <c r="Y205" s="127" t="str">
        <f>META!FD196</f>
        <v/>
      </c>
      <c r="Z205" s="101" t="str">
        <f>META!FE196</f>
        <v/>
      </c>
      <c r="AA205" s="94" t="str">
        <f>META!FF196</f>
        <v/>
      </c>
      <c r="AB205" s="76" t="str">
        <f>META!FG196</f>
        <v/>
      </c>
    </row>
    <row r="206" spans="1:28" s="209" customFormat="1" thickBot="1" x14ac:dyDescent="0.5">
      <c r="A206" s="202"/>
      <c r="B206" s="203"/>
      <c r="C206" s="204">
        <v>2</v>
      </c>
      <c r="D206" s="204" t="str">
        <f t="shared" si="13"/>
        <v/>
      </c>
      <c r="E206" s="279" t="str">
        <f t="shared" si="14"/>
        <v/>
      </c>
      <c r="F206" s="266" t="s">
        <v>100</v>
      </c>
      <c r="G206" s="206" t="str">
        <f>IF(META!DA435&lt;&gt;0,META!DA435,"")</f>
        <v/>
      </c>
      <c r="H206" s="253" t="str">
        <f>IF(SUM(META!CY$374:DU$374)&lt;&gt;0,G206/SUM(META!CY$374:DU$374),"")</f>
        <v/>
      </c>
      <c r="I206" s="208" t="str">
        <f>IF(G206&lt;&gt;"",META!CY435&amp;" / "&amp;G206,"")</f>
        <v/>
      </c>
      <c r="J206" s="206" t="str">
        <f>META!DB435</f>
        <v/>
      </c>
      <c r="K206" s="207" t="str">
        <f>META!DC435</f>
        <v/>
      </c>
      <c r="L206" s="207" t="str">
        <f>IF(AND(META!DG$383&lt;&gt;0,G206&gt;1),META!CY435/META!DG$383,"")</f>
        <v/>
      </c>
      <c r="M206" s="327" t="str">
        <f>META!DD435</f>
        <v/>
      </c>
      <c r="N206" s="259" t="str">
        <f>IF(META!CY283&lt;&gt;0,META!CY207&amp;" / "&amp;META!CY283,"")</f>
        <v/>
      </c>
      <c r="O206" s="259" t="str">
        <f>IF(META!CZ283&lt;&gt;0,META!CZ207&amp;" / "&amp;META!CZ283,"")</f>
        <v/>
      </c>
      <c r="P206" s="277" t="str">
        <f>IF(META!CY283&lt;&gt;0,META!CY207/META!CY283,"")</f>
        <v/>
      </c>
      <c r="Q206" s="277" t="str">
        <f>IF(META!CZ283&lt;&gt;0,META!CZ207/META!CZ283,"")</f>
        <v/>
      </c>
      <c r="R206" s="259" t="str">
        <f t="shared" si="11"/>
        <v/>
      </c>
      <c r="S206" s="331" t="str">
        <f t="shared" si="12"/>
        <v/>
      </c>
      <c r="T206" s="204"/>
      <c r="U206" s="329"/>
      <c r="V206" s="230" t="str">
        <f>META!FA197</f>
        <v/>
      </c>
      <c r="W206" s="231" t="str">
        <f>META!FB197</f>
        <v/>
      </c>
      <c r="X206" s="231" t="str">
        <f>META!FC197</f>
        <v/>
      </c>
      <c r="Y206" s="232" t="str">
        <f>META!FD197</f>
        <v/>
      </c>
      <c r="Z206" s="233" t="str">
        <f>META!FE197</f>
        <v/>
      </c>
      <c r="AA206" s="230" t="str">
        <f>META!FF197</f>
        <v/>
      </c>
      <c r="AB206" s="234" t="str">
        <f>META!FG197</f>
        <v/>
      </c>
    </row>
    <row r="207" spans="1:28" ht="15" thickTop="1" thickBot="1" x14ac:dyDescent="0.5">
      <c r="A207" s="194"/>
      <c r="B207" s="147"/>
      <c r="C207" s="166">
        <v>1</v>
      </c>
      <c r="D207" s="166" t="str">
        <f t="shared" si="13"/>
        <v/>
      </c>
      <c r="E207" s="308" t="str">
        <f t="shared" si="14"/>
        <v/>
      </c>
      <c r="F207" s="290" t="s">
        <v>88</v>
      </c>
      <c r="G207" s="149" t="str">
        <f>IF(META!DA436&lt;&gt;0,META!DA436,"")</f>
        <v/>
      </c>
      <c r="H207" s="155" t="str">
        <f>IF(SUM(META!CY$374:DU$374)&lt;&gt;0,G207/SUM(META!CY$374:DU$374),"")</f>
        <v/>
      </c>
      <c r="I207" s="151" t="str">
        <f>IF(G207&lt;&gt;"",META!CY436&amp;" / "&amp;G207,"")</f>
        <v/>
      </c>
      <c r="J207" s="149" t="str">
        <f>META!DB436</f>
        <v/>
      </c>
      <c r="K207" s="150" t="str">
        <f>META!DC436</f>
        <v/>
      </c>
      <c r="L207" s="150" t="str">
        <f>IF(AND(META!DG$383&lt;&gt;0,G207&gt;1),META!CY436/META!DG$383,"")</f>
        <v/>
      </c>
      <c r="M207" s="328" t="str">
        <f>META!DD436</f>
        <v/>
      </c>
      <c r="N207" s="24" t="str">
        <f>IF(META!CY284&lt;&gt;0,META!CY208&amp;" / "&amp;META!CY284,"")</f>
        <v/>
      </c>
      <c r="O207" s="24" t="str">
        <f>IF(META!CZ284&lt;&gt;0,META!CZ208&amp;" / "&amp;META!CZ284,"")</f>
        <v/>
      </c>
      <c r="P207" s="310" t="str">
        <f>IF(META!CY284&lt;&gt;0,META!CY208/META!CY284,"")</f>
        <v/>
      </c>
      <c r="Q207" s="310" t="str">
        <f>IF(META!CZ284&lt;&gt;0,META!CZ208/META!CZ284,"")</f>
        <v/>
      </c>
      <c r="R207" s="161" t="str">
        <f t="shared" si="11"/>
        <v/>
      </c>
      <c r="S207" s="333" t="str">
        <f t="shared" si="12"/>
        <v/>
      </c>
      <c r="T207" s="166"/>
      <c r="V207" s="80" t="str">
        <f>META!FA198</f>
        <v/>
      </c>
      <c r="W207" s="81" t="str">
        <f>META!FB198</f>
        <v/>
      </c>
      <c r="X207" s="81" t="str">
        <f>META!FC198</f>
        <v/>
      </c>
      <c r="Y207" s="82" t="str">
        <f>META!FD198</f>
        <v/>
      </c>
      <c r="Z207" s="83" t="str">
        <f>META!FE198</f>
        <v/>
      </c>
      <c r="AA207" s="84" t="str">
        <f>META!FF198</f>
        <v/>
      </c>
      <c r="AB207" s="85" t="str">
        <f>META!FG198</f>
        <v/>
      </c>
    </row>
    <row r="208" spans="1:28" s="209" customFormat="1" thickBot="1" x14ac:dyDescent="0.5">
      <c r="A208" s="202"/>
      <c r="B208" s="203"/>
      <c r="C208" s="204">
        <v>2</v>
      </c>
      <c r="D208" s="204" t="str">
        <f t="shared" si="13"/>
        <v/>
      </c>
      <c r="E208" s="279" t="str">
        <f t="shared" si="14"/>
        <v/>
      </c>
      <c r="F208" s="273" t="s">
        <v>438</v>
      </c>
      <c r="G208" s="206" t="str">
        <f>IF(META!DA437&lt;&gt;0,META!DA437,"")</f>
        <v/>
      </c>
      <c r="H208" s="253" t="str">
        <f>IF(SUM(META!CY$374:DU$374)&lt;&gt;0,G208/SUM(META!CY$374:DU$374),"")</f>
        <v/>
      </c>
      <c r="I208" s="208" t="str">
        <f>IF(G208&lt;&gt;"",META!CY437&amp;" / "&amp;G208,"")</f>
        <v/>
      </c>
      <c r="J208" s="206" t="str">
        <f>META!DB437</f>
        <v/>
      </c>
      <c r="K208" s="207" t="str">
        <f>META!DC437</f>
        <v/>
      </c>
      <c r="L208" s="207" t="str">
        <f>IF(AND(META!DG$383&lt;&gt;0,G208&gt;1),META!CY437/META!DG$383,"")</f>
        <v/>
      </c>
      <c r="M208" s="327" t="str">
        <f>META!DD437</f>
        <v/>
      </c>
      <c r="N208" s="259" t="str">
        <f>IF(META!CY285&lt;&gt;0,META!CY209&amp;" / "&amp;META!CY285,"")</f>
        <v/>
      </c>
      <c r="O208" s="259" t="str">
        <f>IF(META!CZ285&lt;&gt;0,META!CZ209&amp;" / "&amp;META!CZ285,"")</f>
        <v/>
      </c>
      <c r="P208" s="277" t="str">
        <f>IF(META!CY285&lt;&gt;0,META!CY209/META!CY285,"")</f>
        <v/>
      </c>
      <c r="Q208" s="277" t="str">
        <f>IF(META!CZ285&lt;&gt;0,META!CZ209/META!CZ285,"")</f>
        <v/>
      </c>
      <c r="R208" s="259" t="str">
        <f t="shared" si="11"/>
        <v/>
      </c>
      <c r="S208" s="331" t="str">
        <f t="shared" si="12"/>
        <v/>
      </c>
      <c r="T208" s="204"/>
      <c r="U208" s="329"/>
      <c r="W208" s="235"/>
      <c r="X208" s="235"/>
      <c r="Y208" s="235"/>
      <c r="Z208" s="236"/>
      <c r="AA208" s="237"/>
      <c r="AB208" s="238"/>
    </row>
    <row r="209" spans="1:28" thickBot="1" x14ac:dyDescent="0.5">
      <c r="A209" s="194"/>
      <c r="B209" s="147"/>
      <c r="C209" s="166">
        <v>2</v>
      </c>
      <c r="D209" s="166" t="str">
        <f t="shared" si="13"/>
        <v/>
      </c>
      <c r="E209" s="308" t="str">
        <f t="shared" si="14"/>
        <v/>
      </c>
      <c r="F209" s="290" t="s">
        <v>439</v>
      </c>
      <c r="G209" s="149" t="str">
        <f>IF(META!DA438&lt;&gt;0,META!DA438,"")</f>
        <v/>
      </c>
      <c r="H209" s="155" t="str">
        <f>IF(SUM(META!CY$374:DU$374)&lt;&gt;0,G209/SUM(META!CY$374:DU$374),"")</f>
        <v/>
      </c>
      <c r="I209" s="151" t="str">
        <f>IF(G209&lt;&gt;"",META!CY438&amp;" / "&amp;G209,"")</f>
        <v/>
      </c>
      <c r="J209" s="149" t="str">
        <f>META!DB438</f>
        <v/>
      </c>
      <c r="K209" s="150" t="str">
        <f>META!DC438</f>
        <v/>
      </c>
      <c r="L209" s="150" t="str">
        <f>IF(AND(META!DG$383&lt;&gt;0,G209&gt;1),META!CY438/META!DG$383,"")</f>
        <v/>
      </c>
      <c r="M209" s="328" t="str">
        <f>META!DD438</f>
        <v/>
      </c>
      <c r="N209" s="24" t="str">
        <f>IF(META!CY286&lt;&gt;0,META!CY210&amp;" / "&amp;META!CY286,"")</f>
        <v/>
      </c>
      <c r="O209" s="24" t="str">
        <f>IF(META!CZ286&lt;&gt;0,META!CZ210&amp;" / "&amp;META!CZ286,"")</f>
        <v/>
      </c>
      <c r="P209" s="310" t="str">
        <f>IF(META!CY286&lt;&gt;0,META!CY210/META!CY286,"")</f>
        <v/>
      </c>
      <c r="Q209" s="310" t="str">
        <f>IF(META!CZ286&lt;&gt;0,META!CZ210/META!CZ286,"")</f>
        <v/>
      </c>
      <c r="R209" s="161" t="str">
        <f t="shared" si="11"/>
        <v/>
      </c>
      <c r="S209" s="333" t="str">
        <f t="shared" si="12"/>
        <v/>
      </c>
      <c r="T209" s="166"/>
      <c r="V209" s="16" t="str">
        <f>META!FA200</f>
        <v>TEST #23</v>
      </c>
    </row>
    <row r="210" spans="1:28" s="209" customFormat="1" thickBot="1" x14ac:dyDescent="0.5">
      <c r="A210" s="202"/>
      <c r="B210" s="203"/>
      <c r="C210" s="204">
        <v>3</v>
      </c>
      <c r="D210" s="204" t="str">
        <f t="shared" si="13"/>
        <v/>
      </c>
      <c r="E210" s="279" t="str">
        <f t="shared" si="14"/>
        <v/>
      </c>
      <c r="F210" s="266" t="s">
        <v>440</v>
      </c>
      <c r="G210" s="206" t="str">
        <f>IF(META!DA439&lt;&gt;0,META!DA439,"")</f>
        <v/>
      </c>
      <c r="H210" s="253" t="str">
        <f>IF(SUM(META!CY$374:DU$374)&lt;&gt;0,G210/SUM(META!CY$374:DU$374),"")</f>
        <v/>
      </c>
      <c r="I210" s="208" t="str">
        <f>IF(G210&lt;&gt;"",META!CY439&amp;" / "&amp;G210,"")</f>
        <v/>
      </c>
      <c r="J210" s="206" t="str">
        <f>META!DB439</f>
        <v/>
      </c>
      <c r="K210" s="207" t="str">
        <f>META!DC439</f>
        <v/>
      </c>
      <c r="L210" s="207" t="str">
        <f>IF(AND(META!DG$383&lt;&gt;0,G210&gt;1),META!CY439/META!DG$383,"")</f>
        <v/>
      </c>
      <c r="M210" s="327" t="str">
        <f>META!DD439</f>
        <v/>
      </c>
      <c r="N210" s="259" t="str">
        <f>IF(META!CY287&lt;&gt;0,META!CY211&amp;" / "&amp;META!CY287,"")</f>
        <v/>
      </c>
      <c r="O210" s="259" t="str">
        <f>IF(META!CZ287&lt;&gt;0,META!CZ211&amp;" / "&amp;META!CZ287,"")</f>
        <v/>
      </c>
      <c r="P210" s="277" t="str">
        <f>IF(META!CY287&lt;&gt;0,META!CY211/META!CY287,"")</f>
        <v/>
      </c>
      <c r="Q210" s="277" t="str">
        <f>IF(META!CZ287&lt;&gt;0,META!CZ211/META!CZ287,"")</f>
        <v/>
      </c>
      <c r="R210" s="259" t="str">
        <f t="shared" si="11"/>
        <v/>
      </c>
      <c r="S210" s="331" t="str">
        <f t="shared" si="12"/>
        <v/>
      </c>
      <c r="T210" s="204"/>
      <c r="U210" s="329"/>
      <c r="V210" s="487" t="str">
        <f>META!FA201</f>
        <v/>
      </c>
      <c r="W210" s="488">
        <f>META!FB201</f>
        <v>0</v>
      </c>
      <c r="X210" s="488">
        <f>META!FC201</f>
        <v>0</v>
      </c>
      <c r="Y210" s="488">
        <f>META!FD201</f>
        <v>0</v>
      </c>
      <c r="Z210" s="488">
        <f>META!FE201</f>
        <v>0</v>
      </c>
      <c r="AA210" s="488">
        <f>META!FF201</f>
        <v>0</v>
      </c>
      <c r="AB210" s="489">
        <f>META!FG201</f>
        <v>0</v>
      </c>
    </row>
    <row r="211" spans="1:28" thickBot="1" x14ac:dyDescent="0.5">
      <c r="A211" s="194"/>
      <c r="B211" s="147"/>
      <c r="C211" s="166">
        <v>2</v>
      </c>
      <c r="D211" s="166" t="str">
        <f t="shared" si="13"/>
        <v/>
      </c>
      <c r="E211" s="308" t="str">
        <f t="shared" si="14"/>
        <v/>
      </c>
      <c r="F211" s="289" t="s">
        <v>81</v>
      </c>
      <c r="G211" s="149" t="str">
        <f>IF(META!DA440&lt;&gt;0,META!DA440,"")</f>
        <v/>
      </c>
      <c r="H211" s="155" t="str">
        <f>IF(SUM(META!CY$374:DU$374)&lt;&gt;0,G211/SUM(META!CY$374:DU$374),"")</f>
        <v/>
      </c>
      <c r="I211" s="151" t="str">
        <f>IF(G211&lt;&gt;"",META!CY440&amp;" / "&amp;G211,"")</f>
        <v/>
      </c>
      <c r="J211" s="149" t="str">
        <f>META!DB440</f>
        <v/>
      </c>
      <c r="K211" s="150" t="str">
        <f>META!DC440</f>
        <v/>
      </c>
      <c r="L211" s="150" t="str">
        <f>IF(AND(META!DG$383&lt;&gt;0,G211&gt;1),META!CY440/META!DG$383,"")</f>
        <v/>
      </c>
      <c r="M211" s="328" t="str">
        <f>META!DD440</f>
        <v/>
      </c>
      <c r="N211" s="24" t="str">
        <f>IF(META!CY288&lt;&gt;0,META!CY212&amp;" / "&amp;META!CY288,"")</f>
        <v/>
      </c>
      <c r="O211" s="24" t="str">
        <f>IF(META!CZ288&lt;&gt;0,META!CZ212&amp;" / "&amp;META!CZ288,"")</f>
        <v/>
      </c>
      <c r="P211" s="310" t="str">
        <f>IF(META!CY288&lt;&gt;0,META!CY212/META!CY288,"")</f>
        <v/>
      </c>
      <c r="Q211" s="310" t="str">
        <f>IF(META!CZ288&lt;&gt;0,META!CZ212/META!CZ288,"")</f>
        <v/>
      </c>
      <c r="R211" s="161" t="str">
        <f t="shared" si="11"/>
        <v/>
      </c>
      <c r="S211" s="333" t="str">
        <f t="shared" si="12"/>
        <v/>
      </c>
      <c r="T211" s="166"/>
      <c r="V211" s="30">
        <f>META!FA202</f>
        <v>0</v>
      </c>
      <c r="W211" s="458" t="str">
        <f>META!FB202</f>
        <v>Raw Performance</v>
      </c>
      <c r="X211" s="459">
        <f>META!FC202</f>
        <v>0</v>
      </c>
      <c r="Y211" s="460">
        <f>META!FD202</f>
        <v>0</v>
      </c>
      <c r="Z211" s="480" t="str">
        <f>META!FE202</f>
        <v>Score</v>
      </c>
      <c r="AA211" s="481">
        <f>META!FF202</f>
        <v>0</v>
      </c>
      <c r="AB211" s="30" t="str">
        <f>META!FG202</f>
        <v>Perc.</v>
      </c>
    </row>
    <row r="212" spans="1:28" s="209" customFormat="1" thickBot="1" x14ac:dyDescent="0.5">
      <c r="A212" s="202"/>
      <c r="B212" s="203"/>
      <c r="C212" s="204">
        <v>2</v>
      </c>
      <c r="D212" s="204" t="str">
        <f t="shared" si="13"/>
        <v/>
      </c>
      <c r="E212" s="279" t="str">
        <f t="shared" si="14"/>
        <v/>
      </c>
      <c r="F212" s="266" t="s">
        <v>90</v>
      </c>
      <c r="G212" s="206" t="str">
        <f>IF(META!DA441&lt;&gt;0,META!DA441,"")</f>
        <v/>
      </c>
      <c r="H212" s="253" t="str">
        <f>IF(SUM(META!CY$374:DU$374)&lt;&gt;0,G212/SUM(META!CY$374:DU$374),"")</f>
        <v/>
      </c>
      <c r="I212" s="208" t="str">
        <f>IF(G212&lt;&gt;"",META!CY441&amp;" / "&amp;G212,"")</f>
        <v/>
      </c>
      <c r="J212" s="206" t="str">
        <f>META!DB441</f>
        <v/>
      </c>
      <c r="K212" s="207" t="str">
        <f>META!DC441</f>
        <v/>
      </c>
      <c r="L212" s="207" t="str">
        <f>IF(AND(META!DG$383&lt;&gt;0,G212&gt;1),META!CY441/META!DG$383,"")</f>
        <v/>
      </c>
      <c r="M212" s="327" t="str">
        <f>META!DD441</f>
        <v/>
      </c>
      <c r="N212" s="259" t="str">
        <f>IF(META!CY289&lt;&gt;0,META!CY213&amp;" / "&amp;META!CY289,"")</f>
        <v/>
      </c>
      <c r="O212" s="259" t="str">
        <f>IF(META!CZ289&lt;&gt;0,META!CZ213&amp;" / "&amp;META!CZ289,"")</f>
        <v/>
      </c>
      <c r="P212" s="277" t="str">
        <f>IF(META!CY289&lt;&gt;0,META!CY213/META!CY289,"")</f>
        <v/>
      </c>
      <c r="Q212" s="277" t="str">
        <f>IF(META!CZ289&lt;&gt;0,META!CZ213/META!CZ289,"")</f>
        <v/>
      </c>
      <c r="R212" s="259" t="str">
        <f t="shared" si="11"/>
        <v/>
      </c>
      <c r="S212" s="331" t="str">
        <f t="shared" si="12"/>
        <v/>
      </c>
      <c r="T212" s="204"/>
      <c r="U212" s="329"/>
      <c r="V212" s="211" t="str">
        <f>META!FA203</f>
        <v/>
      </c>
      <c r="W212" s="212" t="str">
        <f>META!FB203</f>
        <v/>
      </c>
      <c r="X212" s="212" t="str">
        <f>META!FC203</f>
        <v/>
      </c>
      <c r="Y212" s="213" t="str">
        <f>META!FD203</f>
        <v/>
      </c>
      <c r="Z212" s="214" t="str">
        <f>META!FE203</f>
        <v/>
      </c>
      <c r="AA212" s="215" t="str">
        <f>META!FF203</f>
        <v/>
      </c>
      <c r="AB212" s="216" t="str">
        <f>META!FG203</f>
        <v/>
      </c>
    </row>
    <row r="213" spans="1:28" thickBot="1" x14ac:dyDescent="0.5">
      <c r="A213" s="194"/>
      <c r="B213" s="147"/>
      <c r="C213" s="166">
        <v>2</v>
      </c>
      <c r="D213" s="166" t="str">
        <f t="shared" si="13"/>
        <v/>
      </c>
      <c r="E213" s="308" t="str">
        <f t="shared" si="14"/>
        <v/>
      </c>
      <c r="F213" s="289" t="s">
        <v>441</v>
      </c>
      <c r="G213" s="149" t="str">
        <f>IF(META!DA442&lt;&gt;0,META!DA442,"")</f>
        <v/>
      </c>
      <c r="H213" s="155" t="str">
        <f>IF(SUM(META!CY$374:DU$374)&lt;&gt;0,G213/SUM(META!CY$374:DU$374),"")</f>
        <v/>
      </c>
      <c r="I213" s="151" t="str">
        <f>IF(G213&lt;&gt;"",META!CY442&amp;" / "&amp;G213,"")</f>
        <v/>
      </c>
      <c r="J213" s="149" t="str">
        <f>META!DB442</f>
        <v/>
      </c>
      <c r="K213" s="150" t="str">
        <f>META!DC442</f>
        <v/>
      </c>
      <c r="L213" s="150" t="str">
        <f>IF(AND(META!DG$383&lt;&gt;0,G213&gt;1),META!CY442/META!DG$383,"")</f>
        <v/>
      </c>
      <c r="M213" s="328" t="str">
        <f>META!DD442</f>
        <v/>
      </c>
      <c r="N213" s="24" t="str">
        <f>IF(META!CY290&lt;&gt;0,META!CY214&amp;" / "&amp;META!CY290,"")</f>
        <v/>
      </c>
      <c r="O213" s="24" t="str">
        <f>IF(META!CZ290&lt;&gt;0,META!CZ214&amp;" / "&amp;META!CZ290,"")</f>
        <v/>
      </c>
      <c r="P213" s="310" t="str">
        <f>IF(META!CY290&lt;&gt;0,META!CY214/META!CY290,"")</f>
        <v/>
      </c>
      <c r="Q213" s="310" t="str">
        <f>IF(META!CZ290&lt;&gt;0,META!CZ214/META!CZ290,"")</f>
        <v/>
      </c>
      <c r="R213" s="161" t="str">
        <f t="shared" si="11"/>
        <v/>
      </c>
      <c r="S213" s="333" t="str">
        <f t="shared" si="12"/>
        <v/>
      </c>
      <c r="T213" s="166"/>
      <c r="V213" s="77" t="str">
        <f>META!FA204</f>
        <v/>
      </c>
      <c r="W213" s="125" t="str">
        <f>META!FB204</f>
        <v/>
      </c>
      <c r="X213" s="125" t="str">
        <f>META!FC204</f>
        <v/>
      </c>
      <c r="Y213" s="127" t="str">
        <f>META!FD204</f>
        <v/>
      </c>
      <c r="Z213" s="101" t="str">
        <f>META!FE204</f>
        <v/>
      </c>
      <c r="AA213" s="94" t="str">
        <f>META!FF204</f>
        <v/>
      </c>
      <c r="AB213" s="76" t="str">
        <f>META!FG204</f>
        <v/>
      </c>
    </row>
    <row r="214" spans="1:28" s="209" customFormat="1" thickBot="1" x14ac:dyDescent="0.5">
      <c r="A214" s="202"/>
      <c r="B214" s="203"/>
      <c r="C214" s="204">
        <v>2</v>
      </c>
      <c r="D214" s="204" t="str">
        <f t="shared" si="13"/>
        <v/>
      </c>
      <c r="E214" s="279" t="str">
        <f t="shared" si="14"/>
        <v/>
      </c>
      <c r="F214" s="273" t="s">
        <v>442</v>
      </c>
      <c r="G214" s="206" t="str">
        <f>IF(META!DA443&lt;&gt;0,META!DA443,"")</f>
        <v/>
      </c>
      <c r="H214" s="253" t="str">
        <f>IF(SUM(META!CY$374:DU$374)&lt;&gt;0,G214/SUM(META!CY$374:DU$374),"")</f>
        <v/>
      </c>
      <c r="I214" s="208" t="str">
        <f>IF(G214&lt;&gt;"",META!CY443&amp;" / "&amp;G214,"")</f>
        <v/>
      </c>
      <c r="J214" s="206" t="str">
        <f>META!DB443</f>
        <v/>
      </c>
      <c r="K214" s="207" t="str">
        <f>META!DC443</f>
        <v/>
      </c>
      <c r="L214" s="207" t="str">
        <f>IF(AND(META!DG$383&lt;&gt;0,G214&gt;1),META!CY443/META!DG$383,"")</f>
        <v/>
      </c>
      <c r="M214" s="327" t="str">
        <f>META!DD443</f>
        <v/>
      </c>
      <c r="N214" s="259" t="str">
        <f>IF(META!CY291&lt;&gt;0,META!CY215&amp;" / "&amp;META!CY291,"")</f>
        <v/>
      </c>
      <c r="O214" s="259" t="str">
        <f>IF(META!CZ291&lt;&gt;0,META!CZ215&amp;" / "&amp;META!CZ291,"")</f>
        <v/>
      </c>
      <c r="P214" s="277" t="str">
        <f>IF(META!CY291&lt;&gt;0,META!CY215/META!CY291,"")</f>
        <v/>
      </c>
      <c r="Q214" s="277" t="str">
        <f>IF(META!CZ291&lt;&gt;0,META!CZ215/META!CZ291,"")</f>
        <v/>
      </c>
      <c r="R214" s="259" t="str">
        <f t="shared" si="11"/>
        <v/>
      </c>
      <c r="S214" s="331" t="str">
        <f t="shared" si="12"/>
        <v/>
      </c>
      <c r="T214" s="204"/>
      <c r="U214" s="329"/>
      <c r="V214" s="215" t="str">
        <f>META!FA205</f>
        <v/>
      </c>
      <c r="W214" s="212" t="str">
        <f>META!FB205</f>
        <v/>
      </c>
      <c r="X214" s="212" t="str">
        <f>META!FC205</f>
        <v/>
      </c>
      <c r="Y214" s="218" t="str">
        <f>META!FD205</f>
        <v/>
      </c>
      <c r="Z214" s="214" t="str">
        <f>META!FE205</f>
        <v/>
      </c>
      <c r="AA214" s="215" t="str">
        <f>META!FF205</f>
        <v/>
      </c>
      <c r="AB214" s="216" t="str">
        <f>META!FG205</f>
        <v/>
      </c>
    </row>
    <row r="215" spans="1:28" thickBot="1" x14ac:dyDescent="0.5">
      <c r="A215" s="194"/>
      <c r="B215" s="147"/>
      <c r="C215" s="166">
        <v>1</v>
      </c>
      <c r="D215" s="166" t="str">
        <f t="shared" si="13"/>
        <v/>
      </c>
      <c r="E215" s="308" t="str">
        <f t="shared" si="14"/>
        <v/>
      </c>
      <c r="F215" s="290" t="s">
        <v>443</v>
      </c>
      <c r="G215" s="149" t="str">
        <f>IF(META!DA444&lt;&gt;0,META!DA444,"")</f>
        <v/>
      </c>
      <c r="H215" s="155" t="str">
        <f>IF(SUM(META!CY$374:DU$374)&lt;&gt;0,G215/SUM(META!CY$374:DU$374),"")</f>
        <v/>
      </c>
      <c r="I215" s="151" t="str">
        <f>IF(G215&lt;&gt;"",META!CY444&amp;" / "&amp;G215,"")</f>
        <v/>
      </c>
      <c r="J215" s="149" t="str">
        <f>META!DB444</f>
        <v/>
      </c>
      <c r="K215" s="150" t="str">
        <f>META!DC444</f>
        <v/>
      </c>
      <c r="L215" s="150" t="str">
        <f>IF(AND(META!DG$383&lt;&gt;0,G215&gt;1),META!CY444/META!DG$383,"")</f>
        <v/>
      </c>
      <c r="M215" s="328" t="str">
        <f>META!DD444</f>
        <v/>
      </c>
      <c r="N215" s="24" t="str">
        <f>IF(META!CY292&lt;&gt;0,META!CY216&amp;" / "&amp;META!CY292,"")</f>
        <v/>
      </c>
      <c r="O215" s="24" t="str">
        <f>IF(META!CZ292&lt;&gt;0,META!CZ216&amp;" / "&amp;META!CZ292,"")</f>
        <v/>
      </c>
      <c r="P215" s="310" t="str">
        <f>IF(META!CY292&lt;&gt;0,META!CY216/META!CY292,"")</f>
        <v/>
      </c>
      <c r="Q215" s="310" t="str">
        <f>IF(META!CZ292&lt;&gt;0,META!CZ216/META!CZ292,"")</f>
        <v/>
      </c>
      <c r="R215" s="161" t="str">
        <f t="shared" si="11"/>
        <v/>
      </c>
      <c r="S215" s="333" t="str">
        <f t="shared" si="12"/>
        <v/>
      </c>
      <c r="T215" s="166"/>
      <c r="V215" s="78" t="str">
        <f>META!FA206</f>
        <v/>
      </c>
      <c r="W215" s="128" t="str">
        <f>META!FB206</f>
        <v/>
      </c>
      <c r="X215" s="128" t="str">
        <f>META!FC206</f>
        <v/>
      </c>
      <c r="Y215" s="129" t="str">
        <f>META!FD206</f>
        <v/>
      </c>
      <c r="Z215" s="130" t="str">
        <f>META!FE206</f>
        <v/>
      </c>
      <c r="AA215" s="131" t="str">
        <f>META!FF206</f>
        <v/>
      </c>
      <c r="AB215" s="79" t="str">
        <f>META!FG206</f>
        <v/>
      </c>
    </row>
    <row r="216" spans="1:28" s="209" customFormat="1" ht="15" thickTop="1" thickBot="1" x14ac:dyDescent="0.5">
      <c r="A216" s="202"/>
      <c r="B216" s="203"/>
      <c r="C216" s="204">
        <v>1</v>
      </c>
      <c r="D216" s="204" t="str">
        <f t="shared" si="13"/>
        <v/>
      </c>
      <c r="E216" s="279" t="str">
        <f t="shared" si="14"/>
        <v/>
      </c>
      <c r="F216" s="273" t="s">
        <v>444</v>
      </c>
      <c r="G216" s="206" t="str">
        <f>IF(META!DA445&lt;&gt;0,META!DA445,"")</f>
        <v/>
      </c>
      <c r="H216" s="253" t="str">
        <f>IF(SUM(META!CY$374:DU$374)&lt;&gt;0,G216/SUM(META!CY$374:DU$374),"")</f>
        <v/>
      </c>
      <c r="I216" s="208" t="str">
        <f>IF(G216&lt;&gt;"",META!CY445&amp;" / "&amp;G216,"")</f>
        <v/>
      </c>
      <c r="J216" s="206" t="str">
        <f>META!DB445</f>
        <v/>
      </c>
      <c r="K216" s="207" t="str">
        <f>META!DC445</f>
        <v/>
      </c>
      <c r="L216" s="207" t="str">
        <f>IF(AND(META!DG$383&lt;&gt;0,G216&gt;1),META!CY445/META!DG$383,"")</f>
        <v/>
      </c>
      <c r="M216" s="327" t="str">
        <f>META!DD445</f>
        <v/>
      </c>
      <c r="N216" s="259" t="str">
        <f>IF(META!CY293&lt;&gt;0,META!CY217&amp;" / "&amp;META!CY293,"")</f>
        <v/>
      </c>
      <c r="O216" s="259" t="str">
        <f>IF(META!CZ293&lt;&gt;0,META!CZ217&amp;" / "&amp;META!CZ293,"")</f>
        <v/>
      </c>
      <c r="P216" s="277" t="str">
        <f>IF(META!CY293&lt;&gt;0,META!CY217/META!CY293,"")</f>
        <v/>
      </c>
      <c r="Q216" s="277" t="str">
        <f>IF(META!CZ293&lt;&gt;0,META!CZ217/META!CZ293,"")</f>
        <v/>
      </c>
      <c r="R216" s="259" t="str">
        <f t="shared" si="11"/>
        <v/>
      </c>
      <c r="S216" s="331" t="str">
        <f t="shared" si="12"/>
        <v/>
      </c>
      <c r="T216" s="204"/>
      <c r="U216" s="329"/>
      <c r="V216" s="220" t="str">
        <f>META!FA207</f>
        <v/>
      </c>
      <c r="W216" s="221" t="str">
        <f>META!FB207</f>
        <v/>
      </c>
      <c r="X216" s="221" t="str">
        <f>META!FC207</f>
        <v/>
      </c>
      <c r="Y216" s="222" t="str">
        <f>META!FD207</f>
        <v/>
      </c>
      <c r="Z216" s="223" t="str">
        <f>META!FE207</f>
        <v/>
      </c>
      <c r="AA216" s="224" t="str">
        <f>META!FF207</f>
        <v/>
      </c>
      <c r="AB216" s="225" t="str">
        <f>META!FG207</f>
        <v/>
      </c>
    </row>
    <row r="217" spans="1:28" thickBot="1" x14ac:dyDescent="0.5">
      <c r="A217" s="194"/>
      <c r="B217" s="147"/>
      <c r="C217" s="166">
        <v>1</v>
      </c>
      <c r="D217" s="166" t="str">
        <f t="shared" si="13"/>
        <v/>
      </c>
      <c r="E217" s="308" t="str">
        <f t="shared" si="14"/>
        <v/>
      </c>
      <c r="F217" s="290" t="s">
        <v>445</v>
      </c>
      <c r="G217" s="149" t="str">
        <f>IF(META!DA446&lt;&gt;0,META!DA446,"")</f>
        <v/>
      </c>
      <c r="H217" s="155" t="str">
        <f>IF(SUM(META!CY$374:DU$374)&lt;&gt;0,G217/SUM(META!CY$374:DU$374),"")</f>
        <v/>
      </c>
      <c r="I217" s="151" t="str">
        <f>IF(G217&lt;&gt;"",META!CY446&amp;" / "&amp;G217,"")</f>
        <v/>
      </c>
      <c r="J217" s="149" t="str">
        <f>META!DB446</f>
        <v/>
      </c>
      <c r="K217" s="150" t="str">
        <f>META!DC446</f>
        <v/>
      </c>
      <c r="L217" s="150" t="str">
        <f>IF(AND(META!DG$383&lt;&gt;0,G217&gt;1),META!CY446/META!DG$383,"")</f>
        <v/>
      </c>
      <c r="M217" s="328" t="str">
        <f>META!DD446</f>
        <v/>
      </c>
      <c r="N217" s="24" t="str">
        <f>IF(META!CY294&lt;&gt;0,META!CY218&amp;" / "&amp;META!CY294,"")</f>
        <v/>
      </c>
      <c r="O217" s="24" t="str">
        <f>IF(META!CZ294&lt;&gt;0,META!CZ218&amp;" / "&amp;META!CZ294,"")</f>
        <v/>
      </c>
      <c r="P217" s="310" t="str">
        <f>IF(META!CY294&lt;&gt;0,META!CY218/META!CY294,"")</f>
        <v/>
      </c>
      <c r="Q217" s="310" t="str">
        <f>IF(META!CZ294&lt;&gt;0,META!CZ218/META!CZ294,"")</f>
        <v/>
      </c>
      <c r="R217" s="161" t="str">
        <f t="shared" ref="R217:R248" si="15">IF(AND(P217&lt;&gt;"",Q217&lt;&gt;""),IF(P217=Q217,"BOTH",IF(P217&lt;Q217,N$1,O$1)),"")</f>
        <v/>
      </c>
      <c r="S217" s="333" t="str">
        <f t="shared" ref="S217:S248" si="16">IF(R217&lt;&gt;"BOTH",IF(AND(Q217&lt;&gt;"",P217&lt;&gt;""),IF(Q217&gt;P217,IF(P217&lt;&gt;0,Q217/P217,"∞"),IF(Q217&lt;&gt;0,P217/Q217,"∞")),""),"-")</f>
        <v/>
      </c>
      <c r="T217" s="166"/>
    </row>
    <row r="218" spans="1:28" s="209" customFormat="1" thickBot="1" x14ac:dyDescent="0.5">
      <c r="A218" s="202"/>
      <c r="B218" s="203"/>
      <c r="C218" s="204"/>
      <c r="D218" s="204" t="str">
        <f>IF(L218="","",_xlfn.RANK.AVG(L218,$L$153:$L$220))</f>
        <v/>
      </c>
      <c r="E218" s="279"/>
      <c r="F218" s="273"/>
      <c r="G218" s="206"/>
      <c r="H218" s="206"/>
      <c r="I218" s="207"/>
      <c r="J218" s="206"/>
      <c r="K218" s="207"/>
      <c r="L218" s="207" t="str">
        <f>IF(AND(META!DG$383&lt;&gt;0,G218&gt;1),META!CY447/META!DG$383,"")</f>
        <v/>
      </c>
      <c r="M218" s="327"/>
      <c r="N218" s="259"/>
      <c r="O218" s="259"/>
      <c r="P218" s="277"/>
      <c r="Q218" s="277"/>
      <c r="R218" s="259" t="str">
        <f t="shared" si="15"/>
        <v/>
      </c>
      <c r="S218" s="331" t="str">
        <f t="shared" si="16"/>
        <v/>
      </c>
      <c r="T218" s="204"/>
      <c r="U218" s="329"/>
    </row>
    <row r="219" spans="1:28" thickBot="1" x14ac:dyDescent="0.5">
      <c r="A219" s="194"/>
      <c r="B219" s="147"/>
      <c r="C219" s="166"/>
      <c r="D219" s="166" t="str">
        <f>IF(L219="","",_xlfn.RANK.AVG(L219,$L$153:$L$220))</f>
        <v/>
      </c>
      <c r="E219" s="308" t="str">
        <f t="shared" ref="E219:E248" si="17">K219</f>
        <v/>
      </c>
      <c r="F219" s="160" t="s">
        <v>75</v>
      </c>
      <c r="G219" s="149" t="str">
        <f>IF(META!DA448&lt;&gt;0,META!DA448,"")</f>
        <v/>
      </c>
      <c r="H219" s="155" t="str">
        <f>IF(SUM(META!CY$374:DU$374)&lt;&gt;0,G219/SUM(META!CY$374:DU$374),"")</f>
        <v/>
      </c>
      <c r="I219" s="151" t="str">
        <f>IF(G219&lt;&gt;"",META!CY448&amp;" / "&amp;G219,"")</f>
        <v/>
      </c>
      <c r="J219" s="149" t="str">
        <f>META!DB448</f>
        <v/>
      </c>
      <c r="K219" s="150" t="str">
        <f>META!DC448</f>
        <v/>
      </c>
      <c r="L219" s="150"/>
      <c r="M219" s="328" t="str">
        <f>META!DD448</f>
        <v/>
      </c>
      <c r="N219" s="24" t="str">
        <f>IF(META!CY295&lt;&gt;0,META!CY219&amp;" / "&amp;META!CY295,"")</f>
        <v/>
      </c>
      <c r="O219" s="24" t="str">
        <f>IF(META!CZ295&lt;&gt;0,META!CZ219&amp;" / "&amp;META!CZ295,"")</f>
        <v/>
      </c>
      <c r="P219" s="310" t="str">
        <f>IF(META!CY295&lt;&gt;0,META!CY219/META!CY295,"")</f>
        <v/>
      </c>
      <c r="Q219" s="310" t="str">
        <f>IF(META!CZ295&lt;&gt;0,META!CZ219/META!CZ295,"")</f>
        <v/>
      </c>
      <c r="R219" s="161" t="str">
        <f t="shared" si="15"/>
        <v/>
      </c>
      <c r="S219" s="333" t="str">
        <f t="shared" si="16"/>
        <v/>
      </c>
      <c r="T219" s="166"/>
    </row>
    <row r="220" spans="1:28" s="209" customFormat="1" thickBot="1" x14ac:dyDescent="0.5">
      <c r="A220" s="202"/>
      <c r="B220" s="203"/>
      <c r="C220" s="204">
        <v>2</v>
      </c>
      <c r="D220" s="204" t="str">
        <f>IF(L220="","",_xlfn.RANK.AVG(L220,$L$153:$L$220))</f>
        <v/>
      </c>
      <c r="E220" s="279" t="str">
        <f t="shared" si="17"/>
        <v/>
      </c>
      <c r="F220" s="266" t="s">
        <v>98</v>
      </c>
      <c r="G220" s="206" t="str">
        <f>IF(META!DA449&lt;&gt;0,META!DA449,"")</f>
        <v/>
      </c>
      <c r="H220" s="253" t="str">
        <f>IF(SUM(META!CY$374:DU$374)&lt;&gt;0,G220/SUM(META!CY$374:DU$374),"")</f>
        <v/>
      </c>
      <c r="I220" s="208" t="str">
        <f>IF(G220&lt;&gt;"",META!CY449&amp;" / "&amp;G220,"")</f>
        <v/>
      </c>
      <c r="J220" s="206" t="str">
        <f>META!DB449</f>
        <v/>
      </c>
      <c r="K220" s="207" t="str">
        <f>META!DC449</f>
        <v/>
      </c>
      <c r="L220" s="207" t="str">
        <f>IF(AND(META!DG$383&lt;&gt;0,G220&gt;1),META!CY449/META!DG$383,"")</f>
        <v/>
      </c>
      <c r="M220" s="327" t="str">
        <f>META!DD449</f>
        <v/>
      </c>
      <c r="N220" s="259" t="str">
        <f>IF(META!CY296&lt;&gt;0,META!CY220&amp;" / "&amp;META!CY296,"")</f>
        <v/>
      </c>
      <c r="O220" s="259" t="str">
        <f>IF(META!CZ296&lt;&gt;0,META!CZ220&amp;" / "&amp;META!CZ296,"")</f>
        <v/>
      </c>
      <c r="P220" s="277" t="str">
        <f>IF(META!CY296&lt;&gt;0,META!CY220/META!CY296,"")</f>
        <v/>
      </c>
      <c r="Q220" s="277" t="str">
        <f>IF(META!CZ296&lt;&gt;0,META!CZ220/META!CZ296,"")</f>
        <v/>
      </c>
      <c r="R220" s="259" t="str">
        <f t="shared" si="15"/>
        <v/>
      </c>
      <c r="S220" s="331" t="str">
        <f t="shared" si="16"/>
        <v/>
      </c>
      <c r="T220" s="204"/>
      <c r="U220" s="329"/>
    </row>
    <row r="221" spans="1:28" thickBot="1" x14ac:dyDescent="0.5">
      <c r="A221" s="194"/>
      <c r="B221" s="147"/>
      <c r="C221" s="166"/>
      <c r="D221" s="166"/>
      <c r="E221" s="308"/>
      <c r="F221" s="289"/>
      <c r="G221" s="149"/>
      <c r="H221" s="149"/>
      <c r="I221" s="150"/>
      <c r="J221" s="149"/>
      <c r="K221" s="150"/>
      <c r="L221" s="150" t="str">
        <f>IF(AND(META!DG$383&lt;&gt;0,G221&gt;1),META!CY450/META!DG$383,"")</f>
        <v/>
      </c>
      <c r="M221" s="328"/>
      <c r="N221" s="24"/>
      <c r="O221" s="24"/>
      <c r="P221" s="310"/>
      <c r="Q221" s="310"/>
      <c r="R221" s="161" t="str">
        <f t="shared" si="15"/>
        <v/>
      </c>
      <c r="S221" s="333" t="str">
        <f t="shared" si="16"/>
        <v/>
      </c>
      <c r="T221" s="166"/>
    </row>
    <row r="222" spans="1:28" s="209" customFormat="1" thickBot="1" x14ac:dyDescent="0.5">
      <c r="A222" s="202"/>
      <c r="B222" s="203"/>
      <c r="C222" s="204"/>
      <c r="D222" s="259"/>
      <c r="E222" s="279"/>
      <c r="F222" s="274" t="s">
        <v>446</v>
      </c>
      <c r="G222" s="206"/>
      <c r="H222" s="206"/>
      <c r="I222" s="207"/>
      <c r="J222" s="206"/>
      <c r="K222" s="207"/>
      <c r="L222" s="207" t="str">
        <f>IF(AND(META!DG$383&lt;&gt;0,G222&gt;1),META!CY451/META!DG$383,"")</f>
        <v/>
      </c>
      <c r="M222" s="327"/>
      <c r="N222" s="259"/>
      <c r="O222" s="259"/>
      <c r="P222" s="277"/>
      <c r="Q222" s="277"/>
      <c r="R222" s="259" t="str">
        <f t="shared" si="15"/>
        <v/>
      </c>
      <c r="S222" s="331" t="str">
        <f t="shared" si="16"/>
        <v/>
      </c>
      <c r="T222" s="204"/>
      <c r="U222" s="329"/>
    </row>
    <row r="223" spans="1:28" thickBot="1" x14ac:dyDescent="0.5">
      <c r="A223" s="194"/>
      <c r="B223" s="147"/>
      <c r="C223" s="166"/>
      <c r="D223" s="161"/>
      <c r="E223" s="308"/>
      <c r="F223" s="288" t="s">
        <v>353</v>
      </c>
      <c r="G223" s="149"/>
      <c r="H223" s="149"/>
      <c r="I223" s="150"/>
      <c r="J223" s="149"/>
      <c r="K223" s="150"/>
      <c r="L223" s="150" t="str">
        <f>IF(AND(META!DG$383&lt;&gt;0,G223&gt;1),META!CY452/META!DG$383,"")</f>
        <v/>
      </c>
      <c r="M223" s="328"/>
      <c r="N223" s="24"/>
      <c r="O223" s="24"/>
      <c r="P223" s="310"/>
      <c r="Q223" s="310"/>
      <c r="R223" s="161" t="str">
        <f t="shared" si="15"/>
        <v/>
      </c>
      <c r="S223" s="333" t="str">
        <f t="shared" si="16"/>
        <v/>
      </c>
      <c r="T223" s="166"/>
    </row>
    <row r="224" spans="1:28" s="209" customFormat="1" thickBot="1" x14ac:dyDescent="0.5">
      <c r="A224" s="202"/>
      <c r="B224" s="203"/>
      <c r="C224" s="204"/>
      <c r="D224" s="259"/>
      <c r="E224" s="279" t="str">
        <f t="shared" si="17"/>
        <v/>
      </c>
      <c r="F224" s="266" t="s">
        <v>447</v>
      </c>
      <c r="G224" s="206" t="str">
        <f>IF(META!DA453&lt;&gt;0,META!DA453,"")</f>
        <v/>
      </c>
      <c r="H224" s="253" t="str">
        <f>IF(SUM(META!CY$374:DU$374)&lt;&gt;0,G224/SUM(META!CY$374:DU$374),"")</f>
        <v/>
      </c>
      <c r="I224" s="208" t="str">
        <f>IF(G224&lt;&gt;"",META!CY453&amp;" / "&amp;G224,"")</f>
        <v/>
      </c>
      <c r="J224" s="206" t="str">
        <f>META!DB453</f>
        <v/>
      </c>
      <c r="K224" s="207" t="str">
        <f>META!DC453</f>
        <v/>
      </c>
      <c r="L224" s="207" t="str">
        <f>IF(AND(META!DG$383&lt;&gt;0,G224&gt;1),META!CY453/META!DG$383,"")</f>
        <v/>
      </c>
      <c r="M224" s="327" t="str">
        <f>META!DD453</f>
        <v>-</v>
      </c>
      <c r="N224" s="259" t="str">
        <f>IF(META!CY300&lt;&gt;0,META!CY224&amp;" / "&amp;META!CY300,"")</f>
        <v/>
      </c>
      <c r="O224" s="259" t="str">
        <f>IF(META!CZ300&lt;&gt;0,META!CZ224&amp;" / "&amp;META!CZ300,"")</f>
        <v/>
      </c>
      <c r="P224" s="277" t="str">
        <f>IF(META!CY300&lt;&gt;0,META!CY224/META!CY300,"")</f>
        <v/>
      </c>
      <c r="Q224" s="277" t="str">
        <f>IF(META!CZ300&lt;&gt;0,META!CZ224/META!CZ300,"")</f>
        <v/>
      </c>
      <c r="R224" s="259" t="str">
        <f t="shared" si="15"/>
        <v/>
      </c>
      <c r="S224" s="331" t="str">
        <f t="shared" si="16"/>
        <v/>
      </c>
      <c r="T224" s="204"/>
      <c r="U224" s="329"/>
    </row>
    <row r="225" spans="1:21" thickBot="1" x14ac:dyDescent="0.5">
      <c r="A225" s="194"/>
      <c r="B225" s="147"/>
      <c r="C225" s="166"/>
      <c r="D225" s="161"/>
      <c r="E225" s="308" t="str">
        <f t="shared" si="17"/>
        <v/>
      </c>
      <c r="F225" s="289" t="s">
        <v>448</v>
      </c>
      <c r="G225" s="149" t="str">
        <f>IF(META!DA454&lt;&gt;0,META!DA454,"")</f>
        <v/>
      </c>
      <c r="H225" s="155" t="str">
        <f>IF(SUM(META!CY$374:DU$374)&lt;&gt;0,G225/SUM(META!CY$374:DU$374),"")</f>
        <v/>
      </c>
      <c r="I225" s="151" t="str">
        <f>IF(G225&lt;&gt;"",META!CY454&amp;" / "&amp;G225,"")</f>
        <v/>
      </c>
      <c r="J225" s="149" t="str">
        <f>META!DB454</f>
        <v/>
      </c>
      <c r="K225" s="150" t="str">
        <f>META!DC454</f>
        <v/>
      </c>
      <c r="L225" s="150" t="str">
        <f>IF(AND(META!DG$383&lt;&gt;0,G225&gt;1),META!CY454/META!DG$383,"")</f>
        <v/>
      </c>
      <c r="M225" s="328" t="str">
        <f>META!DD454</f>
        <v>-</v>
      </c>
      <c r="N225" s="24" t="str">
        <f>IF(META!CY301&lt;&gt;0,META!CY225&amp;" / "&amp;META!CY301,"")</f>
        <v/>
      </c>
      <c r="O225" s="24" t="str">
        <f>IF(META!CZ301&lt;&gt;0,META!CZ225&amp;" / "&amp;META!CZ301,"")</f>
        <v/>
      </c>
      <c r="P225" s="310" t="str">
        <f>IF(META!CY301&lt;&gt;0,META!CY225/META!CY301,"")</f>
        <v/>
      </c>
      <c r="Q225" s="310" t="str">
        <f>IF(META!CZ301&lt;&gt;0,META!CZ225/META!CZ301,"")</f>
        <v/>
      </c>
      <c r="R225" s="161" t="str">
        <f t="shared" si="15"/>
        <v/>
      </c>
      <c r="S225" s="333" t="str">
        <f t="shared" si="16"/>
        <v/>
      </c>
      <c r="T225" s="166"/>
    </row>
    <row r="226" spans="1:21" s="209" customFormat="1" thickBot="1" x14ac:dyDescent="0.5">
      <c r="A226" s="202"/>
      <c r="B226" s="203"/>
      <c r="C226" s="204"/>
      <c r="D226" s="259"/>
      <c r="E226" s="279" t="str">
        <f t="shared" si="17"/>
        <v/>
      </c>
      <c r="F226" s="266" t="s">
        <v>449</v>
      </c>
      <c r="G226" s="206" t="str">
        <f>IF(META!DA455&lt;&gt;0,META!DA455,"")</f>
        <v/>
      </c>
      <c r="H226" s="253" t="str">
        <f>IF(SUM(META!CY$374:DU$374)&lt;&gt;0,G226/SUM(META!CY$374:DU$374),"")</f>
        <v/>
      </c>
      <c r="I226" s="208" t="str">
        <f>IF(G226&lt;&gt;"",META!CY455&amp;" / "&amp;G226,"")</f>
        <v/>
      </c>
      <c r="J226" s="206" t="str">
        <f>META!DB455</f>
        <v/>
      </c>
      <c r="K226" s="207" t="str">
        <f>META!DC455</f>
        <v/>
      </c>
      <c r="L226" s="207" t="str">
        <f>IF(AND(META!DG$383&lt;&gt;0,G226&gt;1),META!CY455/META!DG$383,"")</f>
        <v/>
      </c>
      <c r="M226" s="327" t="str">
        <f>META!DD455</f>
        <v>-</v>
      </c>
      <c r="N226" s="259" t="str">
        <f>IF(META!CY302&lt;&gt;0,META!CY226&amp;" / "&amp;META!CY302,"")</f>
        <v/>
      </c>
      <c r="O226" s="259" t="str">
        <f>IF(META!CZ302&lt;&gt;0,META!CZ226&amp;" / "&amp;META!CZ302,"")</f>
        <v/>
      </c>
      <c r="P226" s="277" t="str">
        <f>IF(META!CY302&lt;&gt;0,META!CY226/META!CY302,"")</f>
        <v/>
      </c>
      <c r="Q226" s="277" t="str">
        <f>IF(META!CZ302&lt;&gt;0,META!CZ226/META!CZ302,"")</f>
        <v/>
      </c>
      <c r="R226" s="259" t="str">
        <f t="shared" si="15"/>
        <v/>
      </c>
      <c r="S226" s="331" t="str">
        <f t="shared" si="16"/>
        <v/>
      </c>
      <c r="T226" s="204"/>
      <c r="U226" s="329"/>
    </row>
    <row r="227" spans="1:21" thickBot="1" x14ac:dyDescent="0.5">
      <c r="A227" s="194"/>
      <c r="B227" s="147"/>
      <c r="C227" s="166"/>
      <c r="D227" s="161"/>
      <c r="E227" s="308"/>
      <c r="F227" s="288" t="s">
        <v>260</v>
      </c>
      <c r="G227" s="149"/>
      <c r="H227" s="155"/>
      <c r="I227" s="151"/>
      <c r="J227" s="149"/>
      <c r="K227" s="150"/>
      <c r="L227" s="150" t="str">
        <f>IF(AND(META!DG$383&lt;&gt;0,G227&gt;1),META!CY456/META!DG$383,"")</f>
        <v/>
      </c>
      <c r="M227" s="328"/>
      <c r="N227" s="24"/>
      <c r="O227" s="24"/>
      <c r="P227" s="310"/>
      <c r="Q227" s="310"/>
      <c r="R227" s="161" t="str">
        <f t="shared" si="15"/>
        <v/>
      </c>
      <c r="S227" s="333" t="str">
        <f t="shared" si="16"/>
        <v/>
      </c>
      <c r="T227" s="166"/>
    </row>
    <row r="228" spans="1:21" s="209" customFormat="1" thickBot="1" x14ac:dyDescent="0.5">
      <c r="A228" s="202"/>
      <c r="B228" s="203"/>
      <c r="C228" s="204"/>
      <c r="D228" s="259"/>
      <c r="E228" s="279" t="str">
        <f t="shared" si="17"/>
        <v/>
      </c>
      <c r="F228" s="266" t="s">
        <v>450</v>
      </c>
      <c r="G228" s="206" t="str">
        <f>IF(META!DA457&lt;&gt;0,META!DA457,"")</f>
        <v/>
      </c>
      <c r="H228" s="253" t="str">
        <f>IF(SUM(META!CY$374:DU$374)&lt;&gt;0,G228/SUM(META!CY$374:DU$374),"")</f>
        <v/>
      </c>
      <c r="I228" s="208" t="str">
        <f>IF(G228&lt;&gt;"",META!CY457&amp;" / "&amp;G228,"")</f>
        <v/>
      </c>
      <c r="J228" s="206" t="str">
        <f>META!DB457</f>
        <v/>
      </c>
      <c r="K228" s="207" t="str">
        <f>META!DC457</f>
        <v/>
      </c>
      <c r="L228" s="207" t="str">
        <f>IF(AND(META!DG$383&lt;&gt;0,G228&gt;1),META!CY457/META!DG$383,"")</f>
        <v/>
      </c>
      <c r="M228" s="327" t="str">
        <f>META!DD457</f>
        <v>-</v>
      </c>
      <c r="N228" s="259" t="str">
        <f>IF(META!CY312&lt;&gt;0,META!CY236&amp;" / "&amp;META!CY312,"")</f>
        <v/>
      </c>
      <c r="O228" s="259" t="str">
        <f>IF(META!CZ312&lt;&gt;0,META!CZ236&amp;" / "&amp;META!CZ312,"")</f>
        <v/>
      </c>
      <c r="P228" s="277" t="str">
        <f>IF(META!CY312&lt;&gt;0,META!CY236/META!CY312,"")</f>
        <v/>
      </c>
      <c r="Q228" s="277" t="str">
        <f>IF(META!CZ312&lt;&gt;0,META!CZ236/META!CZ312,"")</f>
        <v/>
      </c>
      <c r="R228" s="259" t="str">
        <f t="shared" si="15"/>
        <v/>
      </c>
      <c r="S228" s="331" t="str">
        <f t="shared" si="16"/>
        <v/>
      </c>
      <c r="T228" s="204"/>
      <c r="U228" s="329"/>
    </row>
    <row r="229" spans="1:21" thickBot="1" x14ac:dyDescent="0.5">
      <c r="A229" s="194"/>
      <c r="B229" s="147"/>
      <c r="C229" s="166"/>
      <c r="D229" s="161"/>
      <c r="E229" s="308" t="str">
        <f t="shared" si="17"/>
        <v/>
      </c>
      <c r="F229" s="289" t="s">
        <v>451</v>
      </c>
      <c r="G229" s="149" t="str">
        <f>IF(META!DA458&lt;&gt;0,META!DA458,"")</f>
        <v/>
      </c>
      <c r="H229" s="155" t="str">
        <f>IF(SUM(META!CY$374:DU$374)&lt;&gt;0,G229/SUM(META!CY$374:DU$374),"")</f>
        <v/>
      </c>
      <c r="I229" s="151" t="str">
        <f>IF(G229&lt;&gt;"",META!CY458&amp;" / "&amp;G229,"")</f>
        <v/>
      </c>
      <c r="J229" s="149" t="str">
        <f>META!DB458</f>
        <v/>
      </c>
      <c r="K229" s="150" t="str">
        <f>META!DC458</f>
        <v/>
      </c>
      <c r="L229" s="150" t="str">
        <f>IF(AND(META!DG$383&lt;&gt;0,G229&gt;1),META!CY458/META!DG$383,"")</f>
        <v/>
      </c>
      <c r="M229" s="328" t="str">
        <f>META!DD458</f>
        <v>-</v>
      </c>
      <c r="N229" s="24" t="str">
        <f>IF(META!CY313&lt;&gt;0,META!CY237&amp;" / "&amp;META!CY313,"")</f>
        <v/>
      </c>
      <c r="O229" s="24" t="str">
        <f>IF(META!CZ313&lt;&gt;0,META!CZ237&amp;" / "&amp;META!CZ313,"")</f>
        <v/>
      </c>
      <c r="P229" s="310" t="str">
        <f>IF(META!CY313&lt;&gt;0,META!CY237/META!CY313,"")</f>
        <v/>
      </c>
      <c r="Q229" s="310" t="str">
        <f>IF(META!CZ313&lt;&gt;0,META!CZ237/META!CZ313,"")</f>
        <v/>
      </c>
      <c r="R229" s="161" t="str">
        <f t="shared" si="15"/>
        <v/>
      </c>
      <c r="S229" s="333" t="str">
        <f t="shared" si="16"/>
        <v/>
      </c>
      <c r="T229" s="166"/>
    </row>
    <row r="230" spans="1:21" s="209" customFormat="1" thickBot="1" x14ac:dyDescent="0.5">
      <c r="A230" s="202"/>
      <c r="B230" s="203"/>
      <c r="C230" s="204"/>
      <c r="D230" s="259"/>
      <c r="E230" s="279" t="str">
        <f t="shared" si="17"/>
        <v/>
      </c>
      <c r="F230" s="266" t="s">
        <v>452</v>
      </c>
      <c r="G230" s="206" t="str">
        <f>IF(META!DA459&lt;&gt;0,META!DA459,"")</f>
        <v/>
      </c>
      <c r="H230" s="253" t="str">
        <f>IF(SUM(META!CY$374:DU$374)&lt;&gt;0,G230/SUM(META!CY$374:DU$374),"")</f>
        <v/>
      </c>
      <c r="I230" s="208" t="str">
        <f>IF(G230&lt;&gt;"",META!CY459&amp;" / "&amp;G230,"")</f>
        <v/>
      </c>
      <c r="J230" s="206" t="str">
        <f>META!DB459</f>
        <v/>
      </c>
      <c r="K230" s="207" t="str">
        <f>META!DC459</f>
        <v/>
      </c>
      <c r="L230" s="207" t="str">
        <f>IF(AND(META!DG$383&lt;&gt;0,G230&gt;1),META!CY459/META!DG$383,"")</f>
        <v/>
      </c>
      <c r="M230" s="327" t="str">
        <f>META!DD459</f>
        <v>-</v>
      </c>
      <c r="N230" s="259" t="str">
        <f>IF(META!CY314&lt;&gt;0,META!CY238&amp;" / "&amp;META!CY314,"")</f>
        <v/>
      </c>
      <c r="O230" s="259" t="str">
        <f>IF(META!CZ314&lt;&gt;0,META!CZ238&amp;" / "&amp;META!CZ314,"")</f>
        <v/>
      </c>
      <c r="P230" s="277" t="str">
        <f>IF(META!CY314&lt;&gt;0,META!CY238/META!CY314,"")</f>
        <v/>
      </c>
      <c r="Q230" s="277" t="str">
        <f>IF(META!CZ314&lt;&gt;0,META!CZ238/META!CZ314,"")</f>
        <v/>
      </c>
      <c r="R230" s="259" t="str">
        <f t="shared" si="15"/>
        <v/>
      </c>
      <c r="S230" s="331" t="str">
        <f t="shared" si="16"/>
        <v/>
      </c>
      <c r="T230" s="204"/>
      <c r="U230" s="329"/>
    </row>
    <row r="231" spans="1:21" thickBot="1" x14ac:dyDescent="0.5">
      <c r="A231" s="194"/>
      <c r="B231" s="147"/>
      <c r="C231" s="166"/>
      <c r="D231" s="161"/>
      <c r="E231" s="308"/>
      <c r="F231" s="288" t="s">
        <v>352</v>
      </c>
      <c r="G231" s="149"/>
      <c r="H231" s="155"/>
      <c r="I231" s="151"/>
      <c r="J231" s="149"/>
      <c r="K231" s="150"/>
      <c r="L231" s="150" t="str">
        <f>IF(AND(META!DG$383&lt;&gt;0,G231&gt;1),META!CY460/META!DG$383,"")</f>
        <v/>
      </c>
      <c r="M231" s="328"/>
      <c r="N231" s="24"/>
      <c r="O231" s="24"/>
      <c r="P231" s="310"/>
      <c r="Q231" s="310"/>
      <c r="R231" s="161" t="str">
        <f t="shared" si="15"/>
        <v/>
      </c>
      <c r="S231" s="333" t="str">
        <f t="shared" si="16"/>
        <v/>
      </c>
      <c r="T231" s="166"/>
    </row>
    <row r="232" spans="1:21" s="209" customFormat="1" thickBot="1" x14ac:dyDescent="0.5">
      <c r="A232" s="202"/>
      <c r="B232" s="203"/>
      <c r="C232" s="204"/>
      <c r="D232" s="259"/>
      <c r="E232" s="279">
        <f t="shared" si="17"/>
        <v>1</v>
      </c>
      <c r="F232" s="266" t="s">
        <v>453</v>
      </c>
      <c r="G232" s="206">
        <f>IF(META!DA461&lt;&gt;0,META!DA461,"")</f>
        <v>18</v>
      </c>
      <c r="H232" s="253" t="str">
        <f>IF(SUM(META!CY$374:DU$374)&lt;&gt;0,G232/SUM(META!CY$374:DU$374),"")</f>
        <v/>
      </c>
      <c r="I232" s="208" t="str">
        <f>IF(G232&lt;&gt;"",META!CY461&amp;" / "&amp;G232,"")</f>
        <v>0 / 18</v>
      </c>
      <c r="J232" s="206" t="str">
        <f>META!DB461</f>
        <v>18 / 18</v>
      </c>
      <c r="K232" s="207">
        <f>META!DC461</f>
        <v>1</v>
      </c>
      <c r="L232" s="207" t="str">
        <f>IF(AND(META!DG$383&lt;&gt;0,G232&gt;1),META!CY461/META!DG$383,"")</f>
        <v/>
      </c>
      <c r="M232" s="327" t="str">
        <f>META!DD461</f>
        <v>-</v>
      </c>
      <c r="N232" s="259" t="str">
        <f>IF(META!CY306&lt;&gt;0,META!CY230&amp;" / "&amp;META!CY306,"")</f>
        <v>0 / 18</v>
      </c>
      <c r="O232" s="259" t="str">
        <f>IF(META!CZ306&lt;&gt;0,META!CZ230&amp;" / "&amp;META!CZ306,"")</f>
        <v/>
      </c>
      <c r="P232" s="277">
        <f>IF(META!CY306&lt;&gt;0,META!CY230/META!CY306,"")</f>
        <v>0</v>
      </c>
      <c r="Q232" s="277" t="str">
        <f>IF(META!CZ306&lt;&gt;0,META!CZ230/META!CZ306,"")</f>
        <v/>
      </c>
      <c r="R232" s="259" t="str">
        <f t="shared" si="15"/>
        <v/>
      </c>
      <c r="S232" s="331" t="str">
        <f t="shared" si="16"/>
        <v/>
      </c>
      <c r="T232" s="204"/>
      <c r="U232" s="329"/>
    </row>
    <row r="233" spans="1:21" thickBot="1" x14ac:dyDescent="0.5">
      <c r="A233" s="194"/>
      <c r="B233" s="147"/>
      <c r="C233" s="166"/>
      <c r="D233" s="161"/>
      <c r="E233" s="308">
        <f t="shared" si="17"/>
        <v>1</v>
      </c>
      <c r="F233" s="289" t="s">
        <v>451</v>
      </c>
      <c r="G233" s="149">
        <f>IF(META!DA462&lt;&gt;0,META!DA462,"")</f>
        <v>13</v>
      </c>
      <c r="H233" s="155" t="str">
        <f>IF(SUM(META!CY$374:DU$374)&lt;&gt;0,G233/SUM(META!CY$374:DU$374),"")</f>
        <v/>
      </c>
      <c r="I233" s="151" t="str">
        <f>IF(G233&lt;&gt;"",META!CY462&amp;" / "&amp;G233,"")</f>
        <v>0 / 13</v>
      </c>
      <c r="J233" s="149" t="str">
        <f>META!DB462</f>
        <v>13 / 13</v>
      </c>
      <c r="K233" s="150">
        <f>META!DC462</f>
        <v>1</v>
      </c>
      <c r="L233" s="150" t="str">
        <f>IF(AND(META!DG$383&lt;&gt;0,G233&gt;1),META!CY462/META!DG$383,"")</f>
        <v/>
      </c>
      <c r="M233" s="328" t="str">
        <f>META!DD462</f>
        <v>-</v>
      </c>
      <c r="N233" s="24" t="str">
        <f>IF(META!CY307&lt;&gt;0,META!CY231&amp;" / "&amp;META!CY307,"")</f>
        <v>0 / 13</v>
      </c>
      <c r="O233" s="24" t="str">
        <f>IF(META!CZ307&lt;&gt;0,META!CZ231&amp;" / "&amp;META!CZ307,"")</f>
        <v/>
      </c>
      <c r="P233" s="310">
        <f>IF(META!CY307&lt;&gt;0,META!CY231/META!CY307,"")</f>
        <v>0</v>
      </c>
      <c r="Q233" s="310" t="str">
        <f>IF(META!CZ307&lt;&gt;0,META!CZ231/META!CZ307,"")</f>
        <v/>
      </c>
      <c r="R233" s="161" t="str">
        <f t="shared" si="15"/>
        <v/>
      </c>
      <c r="S233" s="333" t="str">
        <f t="shared" si="16"/>
        <v/>
      </c>
      <c r="T233" s="166"/>
    </row>
    <row r="234" spans="1:21" s="209" customFormat="1" thickBot="1" x14ac:dyDescent="0.5">
      <c r="A234" s="202"/>
      <c r="B234" s="203"/>
      <c r="C234" s="204"/>
      <c r="D234" s="259"/>
      <c r="E234" s="279">
        <f t="shared" si="17"/>
        <v>1</v>
      </c>
      <c r="F234" s="266" t="s">
        <v>454</v>
      </c>
      <c r="G234" s="206">
        <f>IF(META!DA463&lt;&gt;0,META!DA463,"")</f>
        <v>17</v>
      </c>
      <c r="H234" s="253" t="str">
        <f>IF(SUM(META!CY$374:DU$374)&lt;&gt;0,G234/SUM(META!CY$374:DU$374),"")</f>
        <v/>
      </c>
      <c r="I234" s="208" t="str">
        <f>IF(G234&lt;&gt;"",META!CY463&amp;" / "&amp;G234,"")</f>
        <v>0 / 17</v>
      </c>
      <c r="J234" s="206" t="str">
        <f>META!DB463</f>
        <v>17 / 17</v>
      </c>
      <c r="K234" s="207">
        <f>META!DC463</f>
        <v>1</v>
      </c>
      <c r="L234" s="207" t="str">
        <f>IF(AND(META!DG$383&lt;&gt;0,G234&gt;1),META!CY463/META!DG$383,"")</f>
        <v/>
      </c>
      <c r="M234" s="327" t="str">
        <f>META!DD463</f>
        <v>-</v>
      </c>
      <c r="N234" s="259" t="str">
        <f>IF(META!CY308&lt;&gt;0,META!CY232&amp;" / "&amp;META!CY308,"")</f>
        <v>0 / 17</v>
      </c>
      <c r="O234" s="259" t="str">
        <f>IF(META!CZ308&lt;&gt;0,META!CZ232&amp;" / "&amp;META!CZ308,"")</f>
        <v/>
      </c>
      <c r="P234" s="277">
        <f>IF(META!CY308&lt;&gt;0,META!CY232/META!CY308,"")</f>
        <v>0</v>
      </c>
      <c r="Q234" s="277" t="str">
        <f>IF(META!CZ308&lt;&gt;0,META!CZ232/META!CZ308,"")</f>
        <v/>
      </c>
      <c r="R234" s="259" t="str">
        <f t="shared" si="15"/>
        <v/>
      </c>
      <c r="S234" s="331" t="str">
        <f t="shared" si="16"/>
        <v/>
      </c>
      <c r="T234" s="204"/>
      <c r="U234" s="329"/>
    </row>
    <row r="235" spans="1:21" thickBot="1" x14ac:dyDescent="0.5">
      <c r="A235" s="194"/>
      <c r="B235" s="147"/>
      <c r="C235" s="166"/>
      <c r="D235" s="161"/>
      <c r="E235" s="308"/>
      <c r="F235" s="280"/>
      <c r="G235" s="149"/>
      <c r="H235" s="149"/>
      <c r="I235" s="150"/>
      <c r="J235" s="149"/>
      <c r="K235" s="150"/>
      <c r="L235" s="150"/>
      <c r="M235" s="328"/>
      <c r="N235" s="24"/>
      <c r="O235" s="24"/>
      <c r="P235" s="310"/>
      <c r="Q235" s="310"/>
      <c r="R235" s="161" t="str">
        <f t="shared" si="15"/>
        <v/>
      </c>
      <c r="S235" s="333" t="str">
        <f t="shared" si="16"/>
        <v/>
      </c>
      <c r="T235" s="166"/>
    </row>
    <row r="236" spans="1:21" s="209" customFormat="1" thickBot="1" x14ac:dyDescent="0.5">
      <c r="A236" s="202"/>
      <c r="B236" s="203"/>
      <c r="C236" s="204"/>
      <c r="D236" s="259"/>
      <c r="E236" s="279"/>
      <c r="F236" s="219" t="s">
        <v>394</v>
      </c>
      <c r="G236" s="206"/>
      <c r="H236" s="206"/>
      <c r="I236" s="207"/>
      <c r="J236" s="206"/>
      <c r="K236" s="207"/>
      <c r="L236" s="207"/>
      <c r="M236" s="327"/>
      <c r="N236" s="259"/>
      <c r="O236" s="259"/>
      <c r="P236" s="277"/>
      <c r="Q236" s="277"/>
      <c r="R236" s="259" t="str">
        <f t="shared" si="15"/>
        <v/>
      </c>
      <c r="S236" s="331" t="str">
        <f t="shared" si="16"/>
        <v/>
      </c>
      <c r="T236" s="204"/>
      <c r="U236" s="329"/>
    </row>
    <row r="237" spans="1:21" thickBot="1" x14ac:dyDescent="0.5">
      <c r="A237" s="194"/>
      <c r="B237" s="147"/>
      <c r="C237" s="166"/>
      <c r="D237" s="161"/>
      <c r="E237" s="308"/>
      <c r="F237" s="288" t="s">
        <v>353</v>
      </c>
      <c r="G237" s="149"/>
      <c r="H237" s="149"/>
      <c r="I237" s="150"/>
      <c r="J237" s="149"/>
      <c r="K237" s="150"/>
      <c r="L237" s="150"/>
      <c r="M237" s="328"/>
      <c r="N237" s="24"/>
      <c r="O237" s="24"/>
      <c r="P237" s="310"/>
      <c r="Q237" s="310"/>
      <c r="R237" s="161" t="str">
        <f t="shared" si="15"/>
        <v/>
      </c>
      <c r="S237" s="333" t="str">
        <f t="shared" si="16"/>
        <v/>
      </c>
      <c r="T237" s="166"/>
    </row>
    <row r="238" spans="1:21" s="209" customFormat="1" thickBot="1" x14ac:dyDescent="0.5">
      <c r="A238" s="202"/>
      <c r="B238" s="203"/>
      <c r="C238" s="204"/>
      <c r="D238" s="259"/>
      <c r="E238" s="279" t="str">
        <f t="shared" si="17"/>
        <v/>
      </c>
      <c r="F238" s="205" t="s">
        <v>395</v>
      </c>
      <c r="G238" s="206" t="str">
        <f>IF(META!DA468&lt;&gt;0,META!DA468,"")</f>
        <v/>
      </c>
      <c r="H238" s="253" t="str">
        <f>IF(SUM(META!CY$374:DU$374)&lt;&gt;0,G238/SUM(META!CY$374:DU$374),"")</f>
        <v/>
      </c>
      <c r="I238" s="208" t="str">
        <f>IF(G238&lt;&gt;"",META!CY468&amp;" / "&amp;G238,"")</f>
        <v/>
      </c>
      <c r="J238" s="206" t="str">
        <f>META!DB468</f>
        <v/>
      </c>
      <c r="K238" s="207" t="str">
        <f>META!DC468</f>
        <v/>
      </c>
      <c r="L238" s="207" t="str">
        <f>IF(META!DG$383&lt;&gt;0,META!CY468/META!DG$383,"")</f>
        <v/>
      </c>
      <c r="M238" s="327" t="str">
        <f>META!DD468</f>
        <v>-</v>
      </c>
      <c r="N238" s="259" t="str">
        <f>IF(META!CY309&lt;&gt;0,META!CY233&amp;" / "&amp;META!CY309,"")</f>
        <v/>
      </c>
      <c r="O238" s="259" t="str">
        <f>IF(META!CZ309&lt;&gt;0,META!CZ233&amp;" / "&amp;META!CZ309,"")</f>
        <v/>
      </c>
      <c r="P238" s="277" t="str">
        <f>IF(META!CY309&lt;&gt;0,META!CY233/META!CY309,"")</f>
        <v/>
      </c>
      <c r="Q238" s="277" t="str">
        <f>IF(META!CZ309&lt;&gt;0,META!CZ233/META!CZ309,"")</f>
        <v/>
      </c>
      <c r="R238" s="259" t="str">
        <f t="shared" si="15"/>
        <v/>
      </c>
      <c r="S238" s="331" t="str">
        <f t="shared" si="16"/>
        <v/>
      </c>
      <c r="T238" s="204"/>
      <c r="U238" s="329"/>
    </row>
    <row r="239" spans="1:21" thickBot="1" x14ac:dyDescent="0.5">
      <c r="A239" s="194"/>
      <c r="B239" s="147"/>
      <c r="C239" s="166"/>
      <c r="D239" s="161"/>
      <c r="E239" s="308" t="str">
        <f t="shared" si="17"/>
        <v/>
      </c>
      <c r="F239" s="148" t="s">
        <v>599</v>
      </c>
      <c r="G239" s="149" t="str">
        <f>IF(META!DA469&lt;&gt;0,META!DA469,"")</f>
        <v/>
      </c>
      <c r="H239" s="155" t="str">
        <f>IF(SUM(META!CY$374:DU$374)&lt;&gt;0,G239/SUM(META!CY$374:DU$374),"")</f>
        <v/>
      </c>
      <c r="I239" s="151" t="str">
        <f>IF(G239&lt;&gt;"",META!CY469&amp;" / "&amp;G239,"")</f>
        <v/>
      </c>
      <c r="J239" s="149" t="str">
        <f>META!DB469</f>
        <v/>
      </c>
      <c r="K239" s="150" t="str">
        <f>META!DC469</f>
        <v/>
      </c>
      <c r="L239" s="150" t="str">
        <f>IF(META!DG$383&lt;&gt;0,META!CY469/META!DG$383,"")</f>
        <v/>
      </c>
      <c r="M239" s="328" t="str">
        <f>META!DD469</f>
        <v>-</v>
      </c>
      <c r="N239" s="24" t="str">
        <f>IF(META!CY311&lt;&gt;0,META!CY235&amp;" / "&amp;META!CY311,"")</f>
        <v/>
      </c>
      <c r="O239" s="24" t="str">
        <f>IF(META!CZ311&lt;&gt;0,META!CZ235&amp;" / "&amp;META!CZ311,"")</f>
        <v/>
      </c>
      <c r="P239" s="310" t="str">
        <f>IF(META!CY311&lt;&gt;0,META!CY235/META!CY311,"")</f>
        <v/>
      </c>
      <c r="Q239" s="310" t="str">
        <f>IF(META!CZ311&lt;&gt;0,META!CZ235/META!CZ311,"")</f>
        <v/>
      </c>
      <c r="R239" s="161" t="str">
        <f t="shared" si="15"/>
        <v/>
      </c>
      <c r="S239" s="333" t="str">
        <f t="shared" si="16"/>
        <v/>
      </c>
      <c r="T239" s="166"/>
    </row>
    <row r="240" spans="1:21" s="209" customFormat="1" thickBot="1" x14ac:dyDescent="0.5">
      <c r="A240" s="202"/>
      <c r="B240" s="203"/>
      <c r="C240" s="204"/>
      <c r="D240" s="259"/>
      <c r="E240" s="279" t="str">
        <f t="shared" si="17"/>
        <v/>
      </c>
      <c r="F240" s="205" t="s">
        <v>342</v>
      </c>
      <c r="G240" s="206" t="str">
        <f>IF(META!DA470&lt;&gt;0,META!DA470,"")</f>
        <v/>
      </c>
      <c r="H240" s="253" t="str">
        <f>IF(SUM(META!CY$374:DU$374)&lt;&gt;0,G240/SUM(META!CY$374:DU$374),"")</f>
        <v/>
      </c>
      <c r="I240" s="208" t="str">
        <f>IF(G240&lt;&gt;"",META!CY470&amp;" / "&amp;G240,"")</f>
        <v/>
      </c>
      <c r="J240" s="206" t="str">
        <f>META!DB467</f>
        <v/>
      </c>
      <c r="K240" s="207" t="str">
        <f>META!DC467</f>
        <v/>
      </c>
      <c r="L240" s="207" t="str">
        <f>IF(META!DG$383&lt;&gt;0,META!CY467/META!DG$383,"")</f>
        <v/>
      </c>
      <c r="M240" s="327" t="str">
        <f>META!DD467</f>
        <v>-</v>
      </c>
      <c r="N240" s="259" t="str">
        <f>IF(META!CY310&lt;&gt;0,META!CY234&amp;" / "&amp;META!CY310,"")</f>
        <v/>
      </c>
      <c r="O240" s="259" t="str">
        <f>IF(META!CZ310&lt;&gt;0,META!CZ234&amp;" / "&amp;META!CZ310,"")</f>
        <v/>
      </c>
      <c r="P240" s="277" t="str">
        <f>IF(META!CY310&lt;&gt;0,META!CY234/META!CY310,"")</f>
        <v/>
      </c>
      <c r="Q240" s="277" t="str">
        <f>IF(META!CZ310&lt;&gt;0,META!CZ234/META!CZ310,"")</f>
        <v/>
      </c>
      <c r="R240" s="259" t="str">
        <f t="shared" si="15"/>
        <v/>
      </c>
      <c r="S240" s="331" t="str">
        <f t="shared" si="16"/>
        <v/>
      </c>
      <c r="T240" s="204"/>
      <c r="U240" s="329"/>
    </row>
    <row r="241" spans="1:212" thickBot="1" x14ac:dyDescent="0.5">
      <c r="A241" s="194"/>
      <c r="B241" s="147"/>
      <c r="C241" s="166"/>
      <c r="D241" s="161"/>
      <c r="E241" s="308"/>
      <c r="F241" s="288" t="s">
        <v>260</v>
      </c>
      <c r="G241" s="149"/>
      <c r="H241" s="155"/>
      <c r="I241" s="151"/>
      <c r="J241" s="149"/>
      <c r="K241" s="150"/>
      <c r="L241" s="150"/>
      <c r="M241" s="328"/>
      <c r="N241" s="24"/>
      <c r="O241" s="24"/>
      <c r="P241" s="310"/>
      <c r="Q241" s="310"/>
      <c r="R241" s="161" t="str">
        <f t="shared" si="15"/>
        <v/>
      </c>
      <c r="S241" s="333" t="str">
        <f t="shared" si="16"/>
        <v/>
      </c>
      <c r="T241" s="166"/>
    </row>
    <row r="242" spans="1:212" s="209" customFormat="1" thickBot="1" x14ac:dyDescent="0.5">
      <c r="A242" s="202"/>
      <c r="B242" s="203"/>
      <c r="C242" s="204"/>
      <c r="D242" s="259"/>
      <c r="E242" s="279" t="str">
        <f t="shared" si="17"/>
        <v/>
      </c>
      <c r="F242" s="205" t="s">
        <v>395</v>
      </c>
      <c r="G242" s="206" t="str">
        <f>IF(META!DA472&lt;&gt;0,META!DA472,"")</f>
        <v/>
      </c>
      <c r="H242" s="253" t="str">
        <f>IF(SUM(META!CY$374:DU$374)&lt;&gt;0,G242/SUM(META!CY$374:DU$374),"")</f>
        <v/>
      </c>
      <c r="I242" s="208" t="str">
        <f>IF(G242&lt;&gt;"",META!CY472&amp;" / "&amp;G242,"")</f>
        <v/>
      </c>
      <c r="J242" s="206" t="str">
        <f>META!DB472</f>
        <v/>
      </c>
      <c r="K242" s="207" t="str">
        <f>META!DC472</f>
        <v/>
      </c>
      <c r="L242" s="207" t="str">
        <f>IF(META!DG$383&lt;&gt;0,META!CY472/META!DG$383,"")</f>
        <v/>
      </c>
      <c r="M242" s="327" t="str">
        <f>META!DD472</f>
        <v>-</v>
      </c>
      <c r="N242" s="259" t="str">
        <f>IF(META!CY297&lt;&gt;0,META!CY221&amp;" / "&amp;META!CY297,"")</f>
        <v/>
      </c>
      <c r="O242" s="259" t="str">
        <f>IF(META!CZ297&lt;&gt;0,META!CZ221&amp;" / "&amp;META!CZ297,"")</f>
        <v/>
      </c>
      <c r="P242" s="277" t="str">
        <f>IF(META!CY297&lt;&gt;0,META!CY221/META!CY297,"")</f>
        <v/>
      </c>
      <c r="Q242" s="277" t="str">
        <f>IF(META!CZ297&lt;&gt;0,META!CZ221/META!CZ297,"")</f>
        <v/>
      </c>
      <c r="R242" s="259" t="str">
        <f t="shared" si="15"/>
        <v/>
      </c>
      <c r="S242" s="331" t="str">
        <f t="shared" si="16"/>
        <v/>
      </c>
      <c r="T242" s="204"/>
      <c r="U242" s="329"/>
    </row>
    <row r="243" spans="1:212" thickBot="1" x14ac:dyDescent="0.5">
      <c r="A243" s="194"/>
      <c r="B243" s="147"/>
      <c r="C243" s="166"/>
      <c r="D243" s="161"/>
      <c r="E243" s="308" t="str">
        <f t="shared" si="17"/>
        <v/>
      </c>
      <c r="F243" s="280" t="s">
        <v>599</v>
      </c>
      <c r="G243" s="149" t="str">
        <f>IF(META!DA473&lt;&gt;0,META!DA473,"")</f>
        <v/>
      </c>
      <c r="H243" s="155" t="str">
        <f>IF(SUM(META!CY$374:DU$374)&lt;&gt;0,G243/SUM(META!CY$374:DU$374),"")</f>
        <v/>
      </c>
      <c r="I243" s="151" t="str">
        <f>IF(G243&lt;&gt;"",META!CY473&amp;" / "&amp;G243,"")</f>
        <v/>
      </c>
      <c r="J243" s="149" t="str">
        <f>META!DB473</f>
        <v/>
      </c>
      <c r="K243" s="150" t="str">
        <f>META!DC473</f>
        <v/>
      </c>
      <c r="L243" s="150" t="str">
        <f>IF(META!DG$383&lt;&gt;0,META!CY473/META!DG$383,"")</f>
        <v/>
      </c>
      <c r="M243" s="328" t="str">
        <f>META!DD473</f>
        <v>-</v>
      </c>
      <c r="N243" s="24" t="str">
        <f>IF(META!CY299&lt;&gt;0,META!CY223&amp;" / "&amp;META!CY299,"")</f>
        <v/>
      </c>
      <c r="O243" s="24" t="str">
        <f>IF(META!CZ299&lt;&gt;0,META!CZ223&amp;" / "&amp;META!CZ299,"")</f>
        <v/>
      </c>
      <c r="P243" s="310" t="str">
        <f>IF(META!CY299&lt;&gt;0,META!CY223/META!CY299,"")</f>
        <v/>
      </c>
      <c r="Q243" s="310" t="str">
        <f>IF(META!CZ299&lt;&gt;0,META!CZ223/META!CZ299,"")</f>
        <v/>
      </c>
      <c r="R243" s="161" t="str">
        <f t="shared" si="15"/>
        <v/>
      </c>
      <c r="S243" s="333" t="str">
        <f t="shared" si="16"/>
        <v/>
      </c>
      <c r="T243" s="166"/>
    </row>
    <row r="244" spans="1:212" s="209" customFormat="1" thickBot="1" x14ac:dyDescent="0.5">
      <c r="A244" s="202"/>
      <c r="B244" s="203"/>
      <c r="C244" s="204"/>
      <c r="D244" s="259"/>
      <c r="E244" s="279" t="str">
        <f t="shared" si="17"/>
        <v/>
      </c>
      <c r="F244" s="205" t="s">
        <v>342</v>
      </c>
      <c r="G244" s="206" t="str">
        <f>IF(META!DA474&lt;&gt;0,META!DA474,"")</f>
        <v/>
      </c>
      <c r="H244" s="253" t="str">
        <f>IF(SUM(META!CY$374:DU$374)&lt;&gt;0,G244/SUM(META!CY$374:DU$374),"")</f>
        <v/>
      </c>
      <c r="I244" s="208" t="str">
        <f>IF(G244&lt;&gt;"",META!CY474&amp;" / "&amp;G244,"")</f>
        <v/>
      </c>
      <c r="J244" s="206" t="str">
        <f>META!DB471</f>
        <v/>
      </c>
      <c r="K244" s="207" t="str">
        <f>META!DC471</f>
        <v/>
      </c>
      <c r="L244" s="207" t="str">
        <f>IF(META!DG$383&lt;&gt;0,META!CY471/META!DG$383,"")</f>
        <v/>
      </c>
      <c r="M244" s="327" t="str">
        <f>META!DD471</f>
        <v>-</v>
      </c>
      <c r="N244" s="259" t="str">
        <f>IF(META!CY298&lt;&gt;0,META!CY222&amp;" / "&amp;META!CY298,"")</f>
        <v/>
      </c>
      <c r="O244" s="259" t="str">
        <f>IF(META!CZ298&lt;&gt;0,META!CZ222&amp;" / "&amp;META!CZ298,"")</f>
        <v/>
      </c>
      <c r="P244" s="277" t="str">
        <f>IF(META!CY298&lt;&gt;0,META!CY222/META!CY298,"")</f>
        <v/>
      </c>
      <c r="Q244" s="277" t="str">
        <f>IF(META!CZ298&lt;&gt;0,META!CZ222/META!CZ298,"")</f>
        <v/>
      </c>
      <c r="R244" s="259" t="str">
        <f t="shared" si="15"/>
        <v/>
      </c>
      <c r="S244" s="331" t="str">
        <f t="shared" si="16"/>
        <v/>
      </c>
      <c r="T244" s="204"/>
      <c r="U244" s="329"/>
    </row>
    <row r="245" spans="1:212" thickBot="1" x14ac:dyDescent="0.5">
      <c r="A245" s="194"/>
      <c r="B245" s="147"/>
      <c r="C245" s="166"/>
      <c r="D245" s="161"/>
      <c r="E245" s="308"/>
      <c r="F245" s="288" t="s">
        <v>352</v>
      </c>
      <c r="G245" s="149"/>
      <c r="H245" s="155"/>
      <c r="I245" s="151"/>
      <c r="J245" s="149"/>
      <c r="K245" s="150"/>
      <c r="L245" s="150"/>
      <c r="M245" s="328"/>
      <c r="N245" s="24"/>
      <c r="O245" s="24"/>
      <c r="P245" s="310"/>
      <c r="Q245" s="310"/>
      <c r="R245" s="161" t="str">
        <f t="shared" si="15"/>
        <v/>
      </c>
      <c r="S245" s="333" t="str">
        <f t="shared" si="16"/>
        <v/>
      </c>
      <c r="T245" s="166"/>
    </row>
    <row r="246" spans="1:212" s="209" customFormat="1" thickBot="1" x14ac:dyDescent="0.5">
      <c r="A246" s="202"/>
      <c r="B246" s="203"/>
      <c r="C246" s="204"/>
      <c r="D246" s="259"/>
      <c r="E246" s="279">
        <f t="shared" si="17"/>
        <v>1</v>
      </c>
      <c r="F246" s="205" t="s">
        <v>395</v>
      </c>
      <c r="G246" s="206">
        <f>IF(META!DA476&lt;&gt;0,META!DA476,"")</f>
        <v>20</v>
      </c>
      <c r="H246" s="253" t="str">
        <f>IF(SUM(META!CY$374:DU$374)&lt;&gt;0,G246/SUM(META!CY$374:DU$374),"")</f>
        <v/>
      </c>
      <c r="I246" s="208" t="str">
        <f>IF(G246&lt;&gt;"",META!CY476&amp;" / "&amp;G246,"")</f>
        <v>0 / 20</v>
      </c>
      <c r="J246" s="206" t="str">
        <f>META!DB476</f>
        <v>20 / 20</v>
      </c>
      <c r="K246" s="207">
        <f>META!DC476</f>
        <v>1</v>
      </c>
      <c r="L246" s="207" t="str">
        <f>IF(META!DG$383&lt;&gt;0,META!CY476/META!DG$383,"")</f>
        <v/>
      </c>
      <c r="M246" s="327" t="str">
        <f>META!DD476</f>
        <v>-</v>
      </c>
      <c r="N246" s="259" t="str">
        <f>IF(META!CY303&lt;&gt;0,META!CY227&amp;" / "&amp;META!CY303,"")</f>
        <v>0 / 20</v>
      </c>
      <c r="O246" s="259" t="str">
        <f>IF(META!CZ303&lt;&gt;0,META!CZ227&amp;" / "&amp;META!CZ303,"")</f>
        <v/>
      </c>
      <c r="P246" s="277">
        <f>IF(META!CY303&lt;&gt;0,META!CY227/META!CY303,"")</f>
        <v>0</v>
      </c>
      <c r="Q246" s="277" t="str">
        <f>IF(META!CZ303&lt;&gt;0,META!CZ227/META!CZ303,"")</f>
        <v/>
      </c>
      <c r="R246" s="259" t="str">
        <f t="shared" si="15"/>
        <v/>
      </c>
      <c r="S246" s="331" t="str">
        <f t="shared" si="16"/>
        <v/>
      </c>
      <c r="T246" s="204"/>
      <c r="U246" s="329"/>
    </row>
    <row r="247" spans="1:212" thickBot="1" x14ac:dyDescent="0.5">
      <c r="A247" s="194"/>
      <c r="B247" s="147"/>
      <c r="C247" s="166"/>
      <c r="D247" s="161"/>
      <c r="E247" s="308">
        <f t="shared" si="17"/>
        <v>1</v>
      </c>
      <c r="F247" s="280" t="s">
        <v>599</v>
      </c>
      <c r="G247" s="149">
        <f>IF(META!DA477&lt;&gt;0,META!DA477,"")</f>
        <v>11</v>
      </c>
      <c r="H247" s="155" t="str">
        <f>IF(SUM(META!CY$374:DU$374)&lt;&gt;0,G247/SUM(META!CY$374:DU$374),"")</f>
        <v/>
      </c>
      <c r="I247" s="151" t="str">
        <f>IF(G247&lt;&gt;"",META!CY477&amp;" / "&amp;G247,"")</f>
        <v>0 / 11</v>
      </c>
      <c r="J247" s="149" t="str">
        <f>META!DB477</f>
        <v>11 / 11</v>
      </c>
      <c r="K247" s="150">
        <f>META!DC477</f>
        <v>1</v>
      </c>
      <c r="L247" s="150" t="str">
        <f>IF(META!DG$383&lt;&gt;0,META!CY477/META!DG$383,"")</f>
        <v/>
      </c>
      <c r="M247" s="328" t="str">
        <f>META!DD477</f>
        <v>-</v>
      </c>
      <c r="N247" s="24" t="str">
        <f>IF(META!CY305&lt;&gt;0,META!CY229&amp;" / "&amp;META!CY305,"")</f>
        <v>0 / 11</v>
      </c>
      <c r="O247" s="24" t="str">
        <f>IF(META!CZ305&lt;&gt;0,META!CZ229&amp;" / "&amp;META!CZ305,"")</f>
        <v/>
      </c>
      <c r="P247" s="312">
        <f>IF(META!CY305&lt;&gt;0,META!CY229/META!CY305,"")</f>
        <v>0</v>
      </c>
      <c r="Q247" s="310" t="str">
        <f>IF(META!CZ305&lt;&gt;0,META!CZ229/META!CZ305,"")</f>
        <v/>
      </c>
      <c r="R247" s="161" t="str">
        <f t="shared" si="15"/>
        <v/>
      </c>
      <c r="S247" s="333" t="str">
        <f t="shared" si="16"/>
        <v/>
      </c>
      <c r="T247" s="166"/>
    </row>
    <row r="248" spans="1:212" s="209" customFormat="1" thickBot="1" x14ac:dyDescent="0.5">
      <c r="A248" s="202"/>
      <c r="B248" s="203"/>
      <c r="C248" s="204"/>
      <c r="D248" s="259"/>
      <c r="E248" s="279">
        <f t="shared" si="17"/>
        <v>1</v>
      </c>
      <c r="F248" s="205" t="s">
        <v>342</v>
      </c>
      <c r="G248" s="206" t="str">
        <f>IF(META!DA478&lt;&gt;0,META!DA478,"")</f>
        <v/>
      </c>
      <c r="H248" s="253" t="str">
        <f>IF(SUM(META!CY$374:DU$374)&lt;&gt;0,G248/SUM(META!CY$374:DU$374),"")</f>
        <v/>
      </c>
      <c r="I248" s="208" t="str">
        <f>IF(G248&lt;&gt;"",META!CY478&amp;" / "&amp;G248,"")</f>
        <v/>
      </c>
      <c r="J248" s="206" t="str">
        <f>META!DB475</f>
        <v>20 / 20</v>
      </c>
      <c r="K248" s="207">
        <f>META!DC475</f>
        <v>1</v>
      </c>
      <c r="L248" s="207" t="str">
        <f>IF(META!DG$383&lt;&gt;0,META!CY475/META!DG$383,"")</f>
        <v/>
      </c>
      <c r="M248" s="327" t="str">
        <f>META!DD475</f>
        <v>-</v>
      </c>
      <c r="N248" s="259" t="str">
        <f>IF(META!CY304&lt;&gt;0,META!CY228&amp;" / "&amp;META!CY304,"")</f>
        <v>0 / 20</v>
      </c>
      <c r="O248" s="259" t="str">
        <f>IF(META!CZ304&lt;&gt;0,META!CZ228&amp;" / "&amp;META!CZ304,"")</f>
        <v/>
      </c>
      <c r="P248" s="277">
        <f>IF(META!CY304&lt;&gt;0,META!CY228/META!CY304,"")</f>
        <v>0</v>
      </c>
      <c r="Q248" s="277" t="str">
        <f>IF(META!CZ304&lt;&gt;0,META!CZ228/META!CZ304,"")</f>
        <v/>
      </c>
      <c r="R248" s="259" t="str">
        <f t="shared" si="15"/>
        <v/>
      </c>
      <c r="S248" s="331" t="str">
        <f t="shared" si="16"/>
        <v/>
      </c>
      <c r="T248" s="204"/>
      <c r="U248" s="329"/>
    </row>
    <row r="249" spans="1:212" thickBot="1" x14ac:dyDescent="0.5">
      <c r="E249" s="308"/>
    </row>
    <row r="250" spans="1:212" s="106" customFormat="1" ht="17.25" thickBot="1" x14ac:dyDescent="0.7">
      <c r="A250" s="167" t="s">
        <v>600</v>
      </c>
      <c r="B250" s="163"/>
      <c r="C250" s="163"/>
      <c r="D250" s="200"/>
      <c r="E250" s="307"/>
      <c r="F250" s="163"/>
      <c r="G250" s="163"/>
      <c r="H250" s="163"/>
      <c r="I250" s="163"/>
      <c r="J250" s="163"/>
      <c r="K250" s="163"/>
      <c r="L250" s="163"/>
      <c r="M250" s="314"/>
      <c r="N250" s="164"/>
      <c r="O250" s="164"/>
      <c r="P250" s="164"/>
      <c r="Q250" s="164"/>
      <c r="R250" s="164"/>
      <c r="S250" s="164"/>
      <c r="T250" s="314"/>
      <c r="U250" s="329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</row>
    <row r="251" spans="1:212" s="104" customFormat="1" ht="42" thickBot="1" x14ac:dyDescent="0.5">
      <c r="A251" s="192"/>
      <c r="B251" s="162"/>
      <c r="C251" s="162" t="s">
        <v>603</v>
      </c>
      <c r="D251" s="162" t="s">
        <v>643</v>
      </c>
      <c r="E251" s="305" t="s">
        <v>602</v>
      </c>
      <c r="F251" s="162" t="s">
        <v>362</v>
      </c>
      <c r="G251" s="162" t="s">
        <v>598</v>
      </c>
      <c r="H251" s="162" t="s">
        <v>604</v>
      </c>
      <c r="I251" s="162" t="s">
        <v>597</v>
      </c>
      <c r="J251" s="162" t="s">
        <v>596</v>
      </c>
      <c r="K251" s="162" t="s">
        <v>602</v>
      </c>
      <c r="L251" s="162" t="s">
        <v>601</v>
      </c>
      <c r="M251" s="162" t="s">
        <v>644</v>
      </c>
      <c r="N251" s="162"/>
      <c r="O251" s="162"/>
      <c r="P251" s="162"/>
      <c r="Q251" s="162"/>
      <c r="R251" s="162"/>
      <c r="S251" s="162"/>
      <c r="T251" s="162" t="s">
        <v>361</v>
      </c>
      <c r="U251" s="329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</row>
    <row r="252" spans="1:212" thickBot="1" x14ac:dyDescent="0.5">
      <c r="A252" s="194"/>
      <c r="B252" s="147"/>
      <c r="C252" s="161"/>
      <c r="D252" s="161"/>
      <c r="E252" s="310"/>
      <c r="F252" s="285" t="s">
        <v>620</v>
      </c>
      <c r="N252" s="147"/>
      <c r="O252" s="147"/>
      <c r="P252" s="147"/>
      <c r="Q252" s="147"/>
      <c r="R252" s="147"/>
      <c r="S252" s="147"/>
      <c r="T252" s="166"/>
    </row>
    <row r="253" spans="1:212" s="209" customFormat="1" thickBot="1" x14ac:dyDescent="0.5">
      <c r="A253" s="202"/>
      <c r="B253" s="203"/>
      <c r="C253" s="259"/>
      <c r="D253" s="259"/>
      <c r="E253" s="277">
        <f>K253</f>
        <v>0</v>
      </c>
      <c r="F253" s="276" t="s">
        <v>605</v>
      </c>
      <c r="G253" s="267"/>
      <c r="H253" s="253"/>
      <c r="I253" s="208"/>
      <c r="J253" s="267"/>
      <c r="K253" s="268"/>
      <c r="L253" s="207"/>
      <c r="M253" s="324"/>
      <c r="N253" s="203"/>
      <c r="O253" s="203"/>
      <c r="P253" s="203"/>
      <c r="Q253" s="203"/>
      <c r="R253" s="203"/>
      <c r="S253" s="203"/>
      <c r="T253" s="204"/>
      <c r="U253" s="329"/>
    </row>
    <row r="254" spans="1:212" thickBot="1" x14ac:dyDescent="0.5">
      <c r="A254" s="194"/>
      <c r="B254" s="147"/>
      <c r="C254" s="161"/>
      <c r="D254" s="161"/>
      <c r="E254" s="310" t="str">
        <f t="shared" ref="E254:E283" si="18">K254</f>
        <v/>
      </c>
      <c r="F254" s="280" t="str">
        <f>F5</f>
        <v>"I SPY"</v>
      </c>
      <c r="G254" s="158" t="str">
        <f t="shared" ref="G254:S254" si="19">G5</f>
        <v/>
      </c>
      <c r="H254" s="155" t="str">
        <f t="shared" si="19"/>
        <v/>
      </c>
      <c r="I254" s="151" t="str">
        <f t="shared" si="19"/>
        <v/>
      </c>
      <c r="J254" s="158" t="str">
        <f t="shared" si="19"/>
        <v/>
      </c>
      <c r="K254" s="159" t="str">
        <f t="shared" si="19"/>
        <v/>
      </c>
      <c r="L254" s="150" t="str">
        <f>IF(L5&lt;&gt;"",L5,"")</f>
        <v/>
      </c>
      <c r="M254" s="325" t="str">
        <f t="shared" si="19"/>
        <v>-</v>
      </c>
      <c r="N254" s="325" t="str">
        <f t="shared" si="19"/>
        <v/>
      </c>
      <c r="O254" s="325" t="str">
        <f t="shared" si="19"/>
        <v/>
      </c>
      <c r="P254" s="325" t="str">
        <f t="shared" si="19"/>
        <v/>
      </c>
      <c r="Q254" s="325" t="str">
        <f t="shared" si="19"/>
        <v/>
      </c>
      <c r="R254" s="325" t="str">
        <f t="shared" si="19"/>
        <v/>
      </c>
      <c r="S254" s="325" t="str">
        <f t="shared" si="19"/>
        <v/>
      </c>
      <c r="T254" s="166"/>
    </row>
    <row r="255" spans="1:212" s="209" customFormat="1" thickBot="1" x14ac:dyDescent="0.5">
      <c r="A255" s="202"/>
      <c r="B255" s="203"/>
      <c r="C255" s="259"/>
      <c r="D255" s="259"/>
      <c r="E255" s="277" t="str">
        <f t="shared" si="18"/>
        <v/>
      </c>
      <c r="F255" s="254" t="str">
        <f>F71</f>
        <v>Factual</v>
      </c>
      <c r="G255" s="252" t="str">
        <f t="shared" ref="G255:M255" si="20">G71</f>
        <v/>
      </c>
      <c r="H255" s="253" t="str">
        <f t="shared" si="20"/>
        <v/>
      </c>
      <c r="I255" s="208" t="str">
        <f t="shared" si="20"/>
        <v/>
      </c>
      <c r="J255" s="252" t="str">
        <f t="shared" si="20"/>
        <v/>
      </c>
      <c r="K255" s="253" t="str">
        <f t="shared" si="20"/>
        <v/>
      </c>
      <c r="L255" s="207" t="str">
        <f t="shared" si="20"/>
        <v/>
      </c>
      <c r="M255" s="320" t="str">
        <f t="shared" si="20"/>
        <v/>
      </c>
      <c r="N255" s="320" t="str">
        <f t="shared" ref="N255:S255" si="21">N71</f>
        <v/>
      </c>
      <c r="O255" s="320" t="str">
        <f t="shared" si="21"/>
        <v/>
      </c>
      <c r="P255" s="320" t="str">
        <f t="shared" si="21"/>
        <v/>
      </c>
      <c r="Q255" s="320" t="str">
        <f t="shared" si="21"/>
        <v/>
      </c>
      <c r="R255" s="320" t="str">
        <f t="shared" si="21"/>
        <v/>
      </c>
      <c r="S255" s="320" t="str">
        <f t="shared" si="21"/>
        <v/>
      </c>
      <c r="T255" s="204"/>
      <c r="U255" s="329"/>
    </row>
    <row r="256" spans="1:212" thickBot="1" x14ac:dyDescent="0.5">
      <c r="A256" s="194"/>
      <c r="B256" s="147"/>
      <c r="C256" s="161"/>
      <c r="D256" s="161"/>
      <c r="E256" s="310" t="str">
        <f t="shared" si="18"/>
        <v/>
      </c>
      <c r="F256" s="287" t="str">
        <f>F125</f>
        <v>Question's Intent</v>
      </c>
      <c r="G256" s="158" t="str">
        <f t="shared" ref="G256:M256" si="22">G125</f>
        <v/>
      </c>
      <c r="H256" s="155" t="str">
        <f t="shared" si="22"/>
        <v/>
      </c>
      <c r="I256" s="151" t="str">
        <f t="shared" si="22"/>
        <v/>
      </c>
      <c r="J256" s="158" t="str">
        <f t="shared" si="22"/>
        <v/>
      </c>
      <c r="K256" s="159" t="str">
        <f t="shared" si="22"/>
        <v/>
      </c>
      <c r="L256" s="150" t="str">
        <f t="shared" si="22"/>
        <v/>
      </c>
      <c r="M256" s="325" t="str">
        <f t="shared" si="22"/>
        <v/>
      </c>
      <c r="N256" s="325" t="str">
        <f t="shared" ref="N256:S256" si="23">N125</f>
        <v/>
      </c>
      <c r="O256" s="325" t="str">
        <f t="shared" si="23"/>
        <v/>
      </c>
      <c r="P256" s="325" t="str">
        <f t="shared" si="23"/>
        <v/>
      </c>
      <c r="Q256" s="325" t="str">
        <f t="shared" si="23"/>
        <v/>
      </c>
      <c r="R256" s="325" t="str">
        <f t="shared" si="23"/>
        <v/>
      </c>
      <c r="S256" s="325" t="str">
        <f t="shared" si="23"/>
        <v/>
      </c>
      <c r="T256" s="166"/>
    </row>
    <row r="257" spans="1:21" s="209" customFormat="1" thickBot="1" x14ac:dyDescent="0.5">
      <c r="A257" s="202"/>
      <c r="B257" s="203"/>
      <c r="C257" s="259"/>
      <c r="D257" s="259"/>
      <c r="E257" s="277" t="str">
        <f t="shared" si="18"/>
        <v/>
      </c>
      <c r="F257" s="217" t="str">
        <f>F160</f>
        <v>Word Problem</v>
      </c>
      <c r="G257" s="267" t="str">
        <f t="shared" ref="G257:M257" si="24">G160</f>
        <v/>
      </c>
      <c r="H257" s="253" t="str">
        <f t="shared" si="24"/>
        <v/>
      </c>
      <c r="I257" s="208" t="str">
        <f t="shared" si="24"/>
        <v/>
      </c>
      <c r="J257" s="267" t="str">
        <f t="shared" si="24"/>
        <v/>
      </c>
      <c r="K257" s="268" t="str">
        <f t="shared" si="24"/>
        <v/>
      </c>
      <c r="L257" s="207" t="str">
        <f t="shared" si="24"/>
        <v/>
      </c>
      <c r="M257" s="324" t="str">
        <f t="shared" si="24"/>
        <v/>
      </c>
      <c r="N257" s="324" t="str">
        <f t="shared" ref="N257:S257" si="25">N160</f>
        <v/>
      </c>
      <c r="O257" s="324" t="str">
        <f t="shared" si="25"/>
        <v/>
      </c>
      <c r="P257" s="324" t="str">
        <f t="shared" si="25"/>
        <v/>
      </c>
      <c r="Q257" s="324" t="str">
        <f t="shared" si="25"/>
        <v/>
      </c>
      <c r="R257" s="324" t="str">
        <f t="shared" si="25"/>
        <v/>
      </c>
      <c r="S257" s="324" t="str">
        <f t="shared" si="25"/>
        <v/>
      </c>
      <c r="T257" s="204"/>
      <c r="U257" s="329"/>
    </row>
    <row r="258" spans="1:21" thickBot="1" x14ac:dyDescent="0.5">
      <c r="A258" s="194"/>
      <c r="B258" s="147"/>
      <c r="C258" s="161"/>
      <c r="D258" s="161"/>
      <c r="E258" s="310"/>
      <c r="F258" s="287"/>
      <c r="G258" s="158"/>
      <c r="H258" s="155"/>
      <c r="I258" s="151"/>
      <c r="J258" s="158"/>
      <c r="K258" s="159"/>
      <c r="L258" s="150"/>
      <c r="M258" s="325"/>
      <c r="N258" s="325"/>
      <c r="O258" s="325"/>
      <c r="P258" s="325"/>
      <c r="Q258" s="325"/>
      <c r="R258" s="325"/>
      <c r="S258" s="325"/>
      <c r="T258" s="166"/>
    </row>
    <row r="259" spans="1:21" s="209" customFormat="1" thickBot="1" x14ac:dyDescent="0.5">
      <c r="A259" s="202"/>
      <c r="B259" s="203"/>
      <c r="C259" s="259"/>
      <c r="D259" s="259"/>
      <c r="E259" s="277">
        <f t="shared" si="18"/>
        <v>0</v>
      </c>
      <c r="F259" s="276" t="s">
        <v>606</v>
      </c>
      <c r="G259" s="267"/>
      <c r="H259" s="253"/>
      <c r="I259" s="208"/>
      <c r="J259" s="267"/>
      <c r="K259" s="268"/>
      <c r="L259" s="207"/>
      <c r="M259" s="324"/>
      <c r="N259" s="324"/>
      <c r="O259" s="324"/>
      <c r="P259" s="324"/>
      <c r="Q259" s="324"/>
      <c r="R259" s="324"/>
      <c r="S259" s="324"/>
      <c r="T259" s="204"/>
      <c r="U259" s="329"/>
    </row>
    <row r="260" spans="1:21" thickBot="1" x14ac:dyDescent="0.5">
      <c r="A260" s="194"/>
      <c r="B260" s="147"/>
      <c r="C260" s="161"/>
      <c r="D260" s="161"/>
      <c r="E260" s="310" t="str">
        <f t="shared" si="18"/>
        <v/>
      </c>
      <c r="F260" s="280" t="s">
        <v>12</v>
      </c>
      <c r="G260" s="158" t="str">
        <f t="shared" ref="G260:M260" si="26">G17</f>
        <v/>
      </c>
      <c r="H260" s="155" t="str">
        <f t="shared" si="26"/>
        <v/>
      </c>
      <c r="I260" s="151" t="str">
        <f t="shared" si="26"/>
        <v/>
      </c>
      <c r="J260" s="158" t="str">
        <f t="shared" si="26"/>
        <v/>
      </c>
      <c r="K260" s="159" t="str">
        <f t="shared" si="26"/>
        <v/>
      </c>
      <c r="L260" s="150" t="str">
        <f>IF(L17&lt;&gt;"",L17,"")</f>
        <v/>
      </c>
      <c r="M260" s="325" t="str">
        <f t="shared" si="26"/>
        <v/>
      </c>
      <c r="N260" s="325" t="str">
        <f t="shared" ref="N260:S260" si="27">N17</f>
        <v/>
      </c>
      <c r="O260" s="325" t="str">
        <f t="shared" si="27"/>
        <v/>
      </c>
      <c r="P260" s="325" t="str">
        <f t="shared" si="27"/>
        <v/>
      </c>
      <c r="Q260" s="325" t="str">
        <f t="shared" si="27"/>
        <v/>
      </c>
      <c r="R260" s="325" t="str">
        <f t="shared" si="27"/>
        <v/>
      </c>
      <c r="S260" s="325" t="str">
        <f t="shared" si="27"/>
        <v/>
      </c>
      <c r="T260" s="166"/>
    </row>
    <row r="261" spans="1:21" s="209" customFormat="1" thickBot="1" x14ac:dyDescent="0.5">
      <c r="A261" s="202"/>
      <c r="B261" s="203"/>
      <c r="C261" s="259"/>
      <c r="D261" s="259"/>
      <c r="E261" s="277" t="str">
        <f t="shared" si="18"/>
        <v/>
      </c>
      <c r="F261" s="205" t="s">
        <v>622</v>
      </c>
      <c r="G261" s="267" t="str">
        <f t="shared" ref="G261:M261" si="28">G83</f>
        <v/>
      </c>
      <c r="H261" s="253" t="str">
        <f t="shared" si="28"/>
        <v/>
      </c>
      <c r="I261" s="208" t="str">
        <f t="shared" si="28"/>
        <v/>
      </c>
      <c r="J261" s="267" t="str">
        <f t="shared" si="28"/>
        <v/>
      </c>
      <c r="K261" s="268" t="str">
        <f t="shared" si="28"/>
        <v/>
      </c>
      <c r="L261" s="207" t="str">
        <f>IF(L83&lt;&gt;"",L83,"")</f>
        <v/>
      </c>
      <c r="M261" s="324" t="str">
        <f t="shared" si="28"/>
        <v/>
      </c>
      <c r="N261" s="324" t="str">
        <f t="shared" ref="N261:S261" si="29">N83</f>
        <v/>
      </c>
      <c r="O261" s="324" t="str">
        <f t="shared" si="29"/>
        <v/>
      </c>
      <c r="P261" s="324" t="str">
        <f t="shared" si="29"/>
        <v/>
      </c>
      <c r="Q261" s="324" t="str">
        <f t="shared" si="29"/>
        <v/>
      </c>
      <c r="R261" s="324" t="str">
        <f t="shared" si="29"/>
        <v/>
      </c>
      <c r="S261" s="324" t="str">
        <f t="shared" si="29"/>
        <v/>
      </c>
      <c r="T261" s="204"/>
      <c r="U261" s="329"/>
    </row>
    <row r="262" spans="1:21" thickBot="1" x14ac:dyDescent="0.5">
      <c r="A262" s="194"/>
      <c r="B262" s="147"/>
      <c r="C262" s="161"/>
      <c r="D262" s="161"/>
      <c r="E262" s="310"/>
      <c r="F262" s="286"/>
      <c r="G262" s="158"/>
      <c r="H262" s="155"/>
      <c r="I262" s="151"/>
      <c r="J262" s="158"/>
      <c r="K262" s="159"/>
      <c r="L262" s="150"/>
      <c r="M262" s="325"/>
      <c r="N262" s="325"/>
      <c r="O262" s="325"/>
      <c r="P262" s="325"/>
      <c r="Q262" s="325"/>
      <c r="R262" s="325"/>
      <c r="S262" s="325"/>
      <c r="T262" s="166"/>
    </row>
    <row r="263" spans="1:21" s="209" customFormat="1" thickBot="1" x14ac:dyDescent="0.5">
      <c r="A263" s="202"/>
      <c r="B263" s="203"/>
      <c r="C263" s="259"/>
      <c r="D263" s="259"/>
      <c r="E263" s="277">
        <f t="shared" si="18"/>
        <v>0</v>
      </c>
      <c r="F263" s="276" t="s">
        <v>607</v>
      </c>
      <c r="G263" s="277"/>
      <c r="H263" s="277"/>
      <c r="I263" s="277"/>
      <c r="J263" s="259"/>
      <c r="K263" s="203"/>
      <c r="L263" s="203"/>
      <c r="M263" s="245"/>
      <c r="N263" s="245"/>
      <c r="O263" s="245"/>
      <c r="P263" s="245"/>
      <c r="Q263" s="245"/>
      <c r="R263" s="245"/>
      <c r="S263" s="245"/>
      <c r="T263" s="204"/>
      <c r="U263" s="329"/>
    </row>
    <row r="264" spans="1:21" thickBot="1" x14ac:dyDescent="0.5">
      <c r="A264" s="194"/>
      <c r="B264" s="147"/>
      <c r="C264" s="161"/>
      <c r="D264" s="161"/>
      <c r="E264" s="310" t="str">
        <f t="shared" si="18"/>
        <v/>
      </c>
      <c r="F264" s="280" t="s">
        <v>542</v>
      </c>
      <c r="G264" s="158" t="str">
        <f>G12</f>
        <v/>
      </c>
      <c r="H264" s="155" t="str">
        <f t="shared" ref="H264:M264" si="30">H12</f>
        <v/>
      </c>
      <c r="I264" s="151" t="str">
        <f t="shared" si="30"/>
        <v/>
      </c>
      <c r="J264" s="158" t="str">
        <f t="shared" si="30"/>
        <v/>
      </c>
      <c r="K264" s="159" t="str">
        <f t="shared" si="30"/>
        <v/>
      </c>
      <c r="L264" s="150" t="str">
        <f>IF(L12&lt;&gt;"",L12,"")</f>
        <v/>
      </c>
      <c r="M264" s="325" t="str">
        <f t="shared" si="30"/>
        <v>-</v>
      </c>
      <c r="N264" s="325" t="str">
        <f t="shared" ref="N264:S264" si="31">N12</f>
        <v/>
      </c>
      <c r="O264" s="325" t="str">
        <f t="shared" si="31"/>
        <v/>
      </c>
      <c r="P264" s="325" t="str">
        <f t="shared" si="31"/>
        <v/>
      </c>
      <c r="Q264" s="325" t="str">
        <f t="shared" si="31"/>
        <v/>
      </c>
      <c r="R264" s="325" t="str">
        <f t="shared" si="31"/>
        <v/>
      </c>
      <c r="S264" s="325" t="str">
        <f t="shared" si="31"/>
        <v/>
      </c>
      <c r="T264" s="166"/>
    </row>
    <row r="265" spans="1:21" s="209" customFormat="1" thickBot="1" x14ac:dyDescent="0.5">
      <c r="A265" s="202"/>
      <c r="B265" s="203"/>
      <c r="C265" s="259"/>
      <c r="D265" s="259"/>
      <c r="E265" s="277" t="str">
        <f t="shared" si="18"/>
        <v/>
      </c>
      <c r="F265" s="205" t="str">
        <f>F85</f>
        <v>Understanding Viewpoint</v>
      </c>
      <c r="G265" s="267" t="str">
        <f t="shared" ref="G265:M265" si="32">G85</f>
        <v/>
      </c>
      <c r="H265" s="253" t="str">
        <f t="shared" si="32"/>
        <v/>
      </c>
      <c r="I265" s="208" t="str">
        <f t="shared" si="32"/>
        <v/>
      </c>
      <c r="J265" s="267" t="str">
        <f t="shared" si="32"/>
        <v/>
      </c>
      <c r="K265" s="268" t="str">
        <f t="shared" si="32"/>
        <v/>
      </c>
      <c r="L265" s="207" t="str">
        <f t="shared" si="32"/>
        <v/>
      </c>
      <c r="M265" s="324" t="str">
        <f t="shared" si="32"/>
        <v/>
      </c>
      <c r="N265" s="324" t="str">
        <f t="shared" ref="N265:S265" si="33">N85</f>
        <v/>
      </c>
      <c r="O265" s="324" t="str">
        <f t="shared" si="33"/>
        <v/>
      </c>
      <c r="P265" s="324" t="str">
        <f t="shared" si="33"/>
        <v/>
      </c>
      <c r="Q265" s="324" t="str">
        <f t="shared" si="33"/>
        <v/>
      </c>
      <c r="R265" s="324" t="str">
        <f t="shared" si="33"/>
        <v/>
      </c>
      <c r="S265" s="324" t="str">
        <f t="shared" si="33"/>
        <v/>
      </c>
      <c r="T265" s="204"/>
      <c r="U265" s="329"/>
    </row>
    <row r="266" spans="1:21" thickBot="1" x14ac:dyDescent="0.5">
      <c r="A266" s="194"/>
      <c r="B266" s="147"/>
      <c r="C266" s="161"/>
      <c r="D266" s="161"/>
      <c r="E266" s="310" t="str">
        <f t="shared" si="18"/>
        <v/>
      </c>
      <c r="F266" s="280" t="str">
        <f>F126</f>
        <v>Passage's Intent</v>
      </c>
      <c r="G266" s="158" t="str">
        <f t="shared" ref="G266:M266" si="34">G126</f>
        <v/>
      </c>
      <c r="H266" s="155" t="str">
        <f t="shared" si="34"/>
        <v/>
      </c>
      <c r="I266" s="151" t="str">
        <f t="shared" si="34"/>
        <v/>
      </c>
      <c r="J266" s="158" t="str">
        <f t="shared" si="34"/>
        <v/>
      </c>
      <c r="K266" s="159" t="str">
        <f t="shared" si="34"/>
        <v/>
      </c>
      <c r="L266" s="150" t="str">
        <f t="shared" si="34"/>
        <v/>
      </c>
      <c r="M266" s="325" t="str">
        <f t="shared" si="34"/>
        <v/>
      </c>
      <c r="N266" s="325" t="str">
        <f t="shared" ref="N266:S266" si="35">N126</f>
        <v/>
      </c>
      <c r="O266" s="325" t="str">
        <f t="shared" si="35"/>
        <v/>
      </c>
      <c r="P266" s="325" t="str">
        <f t="shared" si="35"/>
        <v/>
      </c>
      <c r="Q266" s="325" t="str">
        <f t="shared" si="35"/>
        <v/>
      </c>
      <c r="R266" s="325" t="str">
        <f t="shared" si="35"/>
        <v/>
      </c>
      <c r="S266" s="325" t="str">
        <f t="shared" si="35"/>
        <v/>
      </c>
      <c r="T266" s="166"/>
    </row>
    <row r="267" spans="1:21" s="209" customFormat="1" thickBot="1" x14ac:dyDescent="0.5">
      <c r="A267" s="202"/>
      <c r="B267" s="203"/>
      <c r="C267" s="259"/>
      <c r="D267" s="259"/>
      <c r="E267" s="277"/>
      <c r="F267" s="205"/>
      <c r="G267" s="259"/>
      <c r="H267" s="259"/>
      <c r="I267" s="203"/>
      <c r="J267" s="259"/>
      <c r="K267" s="203"/>
      <c r="L267" s="203"/>
      <c r="M267" s="245"/>
      <c r="N267" s="203"/>
      <c r="O267" s="203"/>
      <c r="P267" s="203"/>
      <c r="Q267" s="203"/>
      <c r="R267" s="203"/>
      <c r="S267" s="203"/>
      <c r="T267" s="204"/>
      <c r="U267" s="329"/>
    </row>
    <row r="268" spans="1:21" thickBot="1" x14ac:dyDescent="0.5">
      <c r="A268" s="194"/>
      <c r="B268" s="147"/>
      <c r="C268" s="161"/>
      <c r="D268" s="161"/>
      <c r="E268" s="310"/>
      <c r="F268" s="285" t="s">
        <v>621</v>
      </c>
      <c r="G268" s="161"/>
      <c r="H268" s="161"/>
      <c r="I268" s="147"/>
      <c r="J268" s="161"/>
      <c r="K268" s="147"/>
      <c r="L268" s="147"/>
      <c r="M268" s="153"/>
      <c r="N268" s="147"/>
      <c r="O268" s="147"/>
      <c r="P268" s="147"/>
      <c r="Q268" s="147"/>
      <c r="R268" s="147"/>
      <c r="S268" s="147"/>
      <c r="T268" s="166"/>
    </row>
    <row r="269" spans="1:21" s="209" customFormat="1" thickBot="1" x14ac:dyDescent="0.5">
      <c r="A269" s="202"/>
      <c r="B269" s="203"/>
      <c r="C269" s="259"/>
      <c r="D269" s="259"/>
      <c r="E269" s="277" t="str">
        <f t="shared" si="18"/>
        <v/>
      </c>
      <c r="F269" s="205" t="s">
        <v>614</v>
      </c>
      <c r="G269" s="259" t="str">
        <f>IF(SUM(META!C217:Y217)&lt;&gt;0,SUM(META!C217:Y217),"")</f>
        <v/>
      </c>
      <c r="H269" s="259"/>
      <c r="I269" s="203"/>
      <c r="J269" s="259"/>
      <c r="K269" s="277" t="str">
        <f>IF(META!L222&lt;&gt;0,SUM(META!C217:Y217)/META!L222,"")</f>
        <v/>
      </c>
      <c r="L269" s="203"/>
      <c r="M269" s="245"/>
      <c r="N269" s="203"/>
      <c r="O269" s="203"/>
      <c r="P269" s="203"/>
      <c r="Q269" s="203"/>
      <c r="R269" s="203"/>
      <c r="S269" s="203"/>
      <c r="T269" s="204"/>
      <c r="U269" s="329"/>
    </row>
    <row r="270" spans="1:21" thickBot="1" x14ac:dyDescent="0.5">
      <c r="A270" s="194"/>
      <c r="B270" s="147"/>
      <c r="C270" s="161"/>
      <c r="D270" s="161"/>
      <c r="E270" s="310" t="str">
        <f t="shared" si="18"/>
        <v/>
      </c>
      <c r="F270" s="280" t="s">
        <v>615</v>
      </c>
      <c r="G270" s="281" t="str">
        <f>IF(SUM(META!AB212:AX212)&lt;&gt;0,SUM(META!AB212:AX212),"")</f>
        <v/>
      </c>
      <c r="H270" s="281"/>
      <c r="I270" s="282"/>
      <c r="J270" s="281"/>
      <c r="K270" s="283" t="str">
        <f>IF(META!AK217&lt;&gt;0,SUM(META!AB212:AX212)/META!AK217,"")</f>
        <v/>
      </c>
      <c r="L270" s="147"/>
      <c r="M270" s="153"/>
      <c r="N270" s="147"/>
      <c r="O270" s="147"/>
      <c r="P270" s="147"/>
      <c r="Q270" s="147"/>
      <c r="R270" s="147"/>
      <c r="S270" s="147"/>
      <c r="T270" s="166"/>
    </row>
    <row r="271" spans="1:21" s="209" customFormat="1" thickBot="1" x14ac:dyDescent="0.5">
      <c r="A271" s="202"/>
      <c r="B271" s="203"/>
      <c r="C271" s="259"/>
      <c r="D271" s="259"/>
      <c r="E271" s="277" t="str">
        <f t="shared" si="18"/>
        <v/>
      </c>
      <c r="F271" s="205" t="s">
        <v>616</v>
      </c>
      <c r="G271" s="259" t="str">
        <f>IF(SUM(META!CY378:DU378)&lt;&gt;0,SUM(META!CY378:DU378),"")</f>
        <v/>
      </c>
      <c r="H271" s="259"/>
      <c r="I271" s="203"/>
      <c r="J271" s="259"/>
      <c r="K271" s="277" t="str">
        <f>IF(META!DH383&lt;&gt;0,SUM(META!CY378:DU378)/META!DH383,"")</f>
        <v/>
      </c>
      <c r="L271" s="203"/>
      <c r="M271" s="245"/>
      <c r="N271" s="203"/>
      <c r="O271" s="203"/>
      <c r="P271" s="203"/>
      <c r="Q271" s="203"/>
      <c r="R271" s="203"/>
      <c r="S271" s="203"/>
      <c r="T271" s="204"/>
      <c r="U271" s="329"/>
    </row>
    <row r="272" spans="1:21" thickBot="1" x14ac:dyDescent="0.5">
      <c r="A272" s="194"/>
      <c r="B272" s="147"/>
      <c r="C272" s="161"/>
      <c r="D272" s="161"/>
      <c r="E272" s="310" t="str">
        <f t="shared" si="18"/>
        <v/>
      </c>
      <c r="F272" s="280" t="s">
        <v>617</v>
      </c>
      <c r="G272" s="281" t="str">
        <f>IF(SUM(META!DX153:ET153)&lt;&gt;0,SUM(META!DX153:ET153),"")</f>
        <v/>
      </c>
      <c r="H272" s="281"/>
      <c r="I272" s="282"/>
      <c r="J272" s="281"/>
      <c r="K272" s="283" t="str">
        <f>IF(META!EG158&lt;&gt;0,SUM(META!DX153:ET153)/META!EG158,"")</f>
        <v/>
      </c>
      <c r="L272" s="147"/>
      <c r="M272" s="153"/>
      <c r="N272" s="147"/>
      <c r="O272" s="147"/>
      <c r="P272" s="147"/>
      <c r="Q272" s="147"/>
      <c r="R272" s="147"/>
      <c r="S272" s="147"/>
      <c r="T272" s="166"/>
    </row>
    <row r="273" spans="1:21" s="209" customFormat="1" thickBot="1" x14ac:dyDescent="0.5">
      <c r="A273" s="202"/>
      <c r="B273" s="203"/>
      <c r="C273" s="259"/>
      <c r="D273" s="259"/>
      <c r="E273" s="277" t="str">
        <f t="shared" si="18"/>
        <v/>
      </c>
      <c r="F273" s="205" t="s">
        <v>608</v>
      </c>
      <c r="G273" s="259" t="str">
        <f>IF(SUM(META!C217:Y217,META!AB212:AX212,META!CY378:DU378,META!DX153:ET153)&lt;&gt;0,SUM(META!C217:Y217,META!AB212:AX212,META!CY378:DU378,META!DX153:ET153),"")</f>
        <v/>
      </c>
      <c r="H273" s="259"/>
      <c r="I273" s="203"/>
      <c r="J273" s="259"/>
      <c r="K273" s="277" t="str">
        <f>IF(SUM(META!L222,META!AK217,META!DH383,META!EG158)&lt;&gt;0,SUM(META!C217:Y217,META!AB212:AX212,META!CY378:DU378,META!DX153:ET153)/SUM(META!L222,META!AK217,META!DH383,META!EG158),"")</f>
        <v/>
      </c>
      <c r="L273" s="203"/>
      <c r="M273" s="245"/>
      <c r="N273" s="203"/>
      <c r="O273" s="203"/>
      <c r="P273" s="203"/>
      <c r="Q273" s="203"/>
      <c r="R273" s="203"/>
      <c r="S273" s="203"/>
      <c r="T273" s="204"/>
      <c r="U273" s="329"/>
    </row>
    <row r="274" spans="1:21" thickBot="1" x14ac:dyDescent="0.5">
      <c r="A274" s="194"/>
      <c r="B274" s="147"/>
      <c r="C274" s="161"/>
      <c r="D274" s="161"/>
      <c r="E274" s="310"/>
      <c r="F274" s="280"/>
      <c r="G274" s="281"/>
      <c r="H274" s="281"/>
      <c r="I274" s="282"/>
      <c r="J274" s="281"/>
      <c r="K274" s="283"/>
      <c r="L274" s="147"/>
      <c r="M274" s="153"/>
      <c r="N274" s="147"/>
      <c r="O274" s="147"/>
      <c r="P274" s="147"/>
      <c r="Q274" s="147"/>
      <c r="R274" s="147"/>
      <c r="S274" s="147"/>
      <c r="T274" s="166"/>
    </row>
    <row r="275" spans="1:21" s="209" customFormat="1" thickBot="1" x14ac:dyDescent="0.5">
      <c r="A275" s="202"/>
      <c r="B275" s="203"/>
      <c r="C275" s="259"/>
      <c r="D275" s="259"/>
      <c r="E275" s="277">
        <f>K275</f>
        <v>1</v>
      </c>
      <c r="F275" s="278" t="s">
        <v>618</v>
      </c>
      <c r="G275" s="259">
        <f>IF(SUM(META!E262,META!E266,META!E270,META!AD251,META!AD255,META!AD259,META!DZ189)&lt;&gt;0,SUM(META!E262,META!E266,META!E270,META!AD251,META!AD255,META!AD259,META!DZ189),"")</f>
        <v>20</v>
      </c>
      <c r="H275" s="259"/>
      <c r="I275" s="203"/>
      <c r="J275" s="259"/>
      <c r="K275" s="279">
        <f>IF(SUM(META!E262,META!E266,META!E270,META!AD251,META!AD255,META!AD259,META!DZ189)&lt;&gt;0,SUM(META!D262,META!D266,META!D270,META!AC251,META!AC255,META!AC259,META!DY189)/
  SUM(META!E262,META!E266,META!E270,META!AD251,META!AD255,META!AD259,META!DZ189),"")</f>
        <v>1</v>
      </c>
      <c r="L275" s="203"/>
      <c r="M275" s="245"/>
      <c r="N275" s="203"/>
      <c r="O275" s="203"/>
      <c r="P275" s="203"/>
      <c r="Q275" s="203"/>
      <c r="R275" s="203"/>
      <c r="S275" s="203"/>
      <c r="T275" s="204"/>
      <c r="U275" s="329"/>
    </row>
    <row r="276" spans="1:21" thickBot="1" x14ac:dyDescent="0.5">
      <c r="A276" s="194"/>
      <c r="B276" s="147"/>
      <c r="C276" s="161"/>
      <c r="D276" s="161"/>
      <c r="E276" s="310">
        <f t="shared" si="18"/>
        <v>1</v>
      </c>
      <c r="F276" s="280" t="s">
        <v>645</v>
      </c>
      <c r="G276" s="281">
        <f>IF(SUM(META!E263:E264,META!E267:E268,META!E271:E272,META!AD252:AD253,META!AD256:AD257,META!AD260:AD261,META!DZ190:DZ191)&lt;&gt;0,SUM(META!E263:E264,META!E267:E268,META!E271:E272,META!AD252:AD253,META!AD256:AD257,META!AD260:AD261,META!DZ190:DZ191),"")</f>
        <v>71</v>
      </c>
      <c r="H276" s="281"/>
      <c r="I276" s="282"/>
      <c r="J276" s="281"/>
      <c r="K276" s="284">
        <f>IF(SUM(META!E263:E264,META!E267:E268,META!E271:E272,META!AD252:AD253,META!AD256:AD257,META!AD260:AD261,META!DZ190:DZ191)&lt;&gt;0,SUM(META!D263:D264,META!D267:D268,META!D271:D272,META!AC252:AC253,META!AC256:AC257,META!AC260:AC261,META!DY190:DY191)/
  SUM(META!E263:E264,META!E267:E268,META!E271:E272,META!AD252:AD253,META!AD256:AD257,META!AD260:AD261,META!DZ190:DZ191),"")</f>
        <v>1</v>
      </c>
      <c r="L276" s="147"/>
      <c r="M276" s="153"/>
      <c r="N276" s="147"/>
      <c r="O276" s="147"/>
      <c r="P276" s="147"/>
      <c r="Q276" s="147"/>
      <c r="R276" s="147"/>
      <c r="S276" s="147"/>
      <c r="T276" s="166"/>
    </row>
    <row r="277" spans="1:21" s="209" customFormat="1" thickBot="1" x14ac:dyDescent="0.5">
      <c r="A277" s="202"/>
      <c r="B277" s="203"/>
      <c r="C277" s="259"/>
      <c r="D277" s="259"/>
      <c r="E277" s="277"/>
      <c r="F277" s="210"/>
      <c r="G277" s="259"/>
      <c r="H277" s="259"/>
      <c r="I277" s="203"/>
      <c r="J277" s="259"/>
      <c r="K277" s="259"/>
      <c r="L277" s="203"/>
      <c r="M277" s="245"/>
      <c r="N277" s="203"/>
      <c r="O277" s="203"/>
      <c r="P277" s="203"/>
      <c r="Q277" s="203"/>
      <c r="R277" s="203"/>
      <c r="S277" s="203"/>
      <c r="T277" s="204"/>
      <c r="U277" s="329"/>
    </row>
    <row r="278" spans="1:21" thickBot="1" x14ac:dyDescent="0.5">
      <c r="A278" s="194"/>
      <c r="B278" s="147"/>
      <c r="C278" s="161"/>
      <c r="D278" s="161"/>
      <c r="E278" s="310"/>
      <c r="F278" s="280" t="s">
        <v>619</v>
      </c>
      <c r="G278" s="281">
        <f>META!L231</f>
        <v>0</v>
      </c>
      <c r="H278" s="281"/>
      <c r="I278" s="282"/>
      <c r="J278" s="281"/>
      <c r="K278" s="281"/>
      <c r="L278" s="147"/>
      <c r="M278" s="153"/>
      <c r="N278" s="147"/>
      <c r="O278" s="147"/>
      <c r="P278" s="147"/>
      <c r="Q278" s="147"/>
      <c r="R278" s="147"/>
      <c r="S278" s="147"/>
      <c r="T278" s="166"/>
    </row>
    <row r="279" spans="1:21" s="209" customFormat="1" thickBot="1" x14ac:dyDescent="0.5">
      <c r="A279" s="202"/>
      <c r="B279" s="203"/>
      <c r="C279" s="259"/>
      <c r="D279" s="259"/>
      <c r="E279" s="277">
        <f t="shared" si="18"/>
        <v>0</v>
      </c>
      <c r="F279" s="205" t="s">
        <v>609</v>
      </c>
      <c r="G279" s="259">
        <f>META!L232</f>
        <v>0</v>
      </c>
      <c r="H279" s="259"/>
      <c r="I279" s="203"/>
      <c r="J279" s="259"/>
      <c r="K279" s="259"/>
      <c r="L279" s="203"/>
      <c r="M279" s="245"/>
      <c r="N279" s="203"/>
      <c r="O279" s="203"/>
      <c r="P279" s="203"/>
      <c r="Q279" s="203"/>
      <c r="R279" s="203"/>
      <c r="S279" s="203"/>
      <c r="T279" s="204"/>
      <c r="U279" s="329"/>
    </row>
    <row r="280" spans="1:21" thickBot="1" x14ac:dyDescent="0.5">
      <c r="A280" s="194"/>
      <c r="B280" s="147"/>
      <c r="C280" s="161"/>
      <c r="D280" s="161"/>
      <c r="E280" s="310">
        <f t="shared" si="18"/>
        <v>0</v>
      </c>
      <c r="F280" s="280" t="s">
        <v>610</v>
      </c>
      <c r="G280" s="281">
        <f>META!L233</f>
        <v>0</v>
      </c>
      <c r="H280" s="281"/>
      <c r="I280" s="282"/>
      <c r="J280" s="281"/>
      <c r="K280" s="281"/>
      <c r="L280" s="147"/>
      <c r="M280" s="153"/>
      <c r="N280" s="147"/>
      <c r="O280" s="147"/>
      <c r="P280" s="147"/>
      <c r="Q280" s="147"/>
      <c r="R280" s="147"/>
      <c r="S280" s="147"/>
      <c r="T280" s="166"/>
    </row>
    <row r="281" spans="1:21" s="209" customFormat="1" thickBot="1" x14ac:dyDescent="0.5">
      <c r="A281" s="202"/>
      <c r="B281" s="203"/>
      <c r="C281" s="259"/>
      <c r="D281" s="259"/>
      <c r="E281" s="277">
        <f t="shared" si="18"/>
        <v>0</v>
      </c>
      <c r="F281" s="205" t="s">
        <v>611</v>
      </c>
      <c r="G281" s="259">
        <f>META!L234</f>
        <v>0</v>
      </c>
      <c r="H281" s="259"/>
      <c r="I281" s="203"/>
      <c r="J281" s="259"/>
      <c r="K281" s="259"/>
      <c r="L281" s="203"/>
      <c r="M281" s="245"/>
      <c r="N281" s="203"/>
      <c r="O281" s="203"/>
      <c r="P281" s="203"/>
      <c r="Q281" s="203"/>
      <c r="R281" s="203"/>
      <c r="S281" s="203"/>
      <c r="T281" s="204"/>
      <c r="U281" s="329"/>
    </row>
    <row r="282" spans="1:21" thickBot="1" x14ac:dyDescent="0.5">
      <c r="A282" s="194"/>
      <c r="B282" s="147"/>
      <c r="C282" s="161"/>
      <c r="D282" s="161"/>
      <c r="E282" s="310">
        <f t="shared" si="18"/>
        <v>0</v>
      </c>
      <c r="F282" s="280" t="s">
        <v>612</v>
      </c>
      <c r="G282" s="281">
        <f>META!L235</f>
        <v>0</v>
      </c>
      <c r="H282" s="281"/>
      <c r="I282" s="282"/>
      <c r="J282" s="281"/>
      <c r="K282" s="281"/>
      <c r="L282" s="147"/>
      <c r="M282" s="153"/>
      <c r="N282" s="147"/>
      <c r="O282" s="147"/>
      <c r="P282" s="147"/>
      <c r="Q282" s="147"/>
      <c r="R282" s="147"/>
      <c r="S282" s="147"/>
      <c r="T282" s="166"/>
    </row>
    <row r="283" spans="1:21" s="209" customFormat="1" thickBot="1" x14ac:dyDescent="0.5">
      <c r="A283" s="202"/>
      <c r="B283" s="203"/>
      <c r="C283" s="259"/>
      <c r="D283" s="259"/>
      <c r="E283" s="277">
        <f t="shared" si="18"/>
        <v>0</v>
      </c>
      <c r="F283" s="205" t="s">
        <v>613</v>
      </c>
      <c r="G283" s="259">
        <f>META!L236</f>
        <v>0</v>
      </c>
      <c r="H283" s="259"/>
      <c r="I283" s="203"/>
      <c r="J283" s="259"/>
      <c r="K283" s="259"/>
      <c r="L283" s="203"/>
      <c r="M283" s="245"/>
      <c r="N283" s="203"/>
      <c r="O283" s="203"/>
      <c r="P283" s="203"/>
      <c r="Q283" s="203"/>
      <c r="R283" s="203"/>
      <c r="S283" s="203"/>
      <c r="T283" s="204"/>
      <c r="U283" s="329"/>
    </row>
    <row r="284" spans="1:21" thickBot="1" x14ac:dyDescent="0.5">
      <c r="A284" s="194"/>
      <c r="B284" s="147"/>
      <c r="C284" s="161"/>
      <c r="D284" s="161"/>
      <c r="E284" s="310"/>
      <c r="F284" s="147"/>
      <c r="G284" s="161"/>
      <c r="H284" s="161"/>
      <c r="I284" s="147"/>
      <c r="J284" s="161"/>
      <c r="K284" s="147"/>
      <c r="L284" s="147"/>
      <c r="M284" s="153"/>
      <c r="N284" s="147"/>
      <c r="O284" s="147"/>
      <c r="P284" s="147"/>
      <c r="Q284" s="147"/>
      <c r="R284" s="147"/>
      <c r="S284" s="147"/>
      <c r="T284" s="166"/>
    </row>
    <row r="285" spans="1:21" thickBot="1" x14ac:dyDescent="0.5">
      <c r="A285" s="194"/>
      <c r="B285" s="147"/>
      <c r="C285" s="161"/>
      <c r="D285" s="161"/>
      <c r="E285" s="310"/>
      <c r="F285" s="147"/>
      <c r="G285" s="161"/>
      <c r="H285" s="161"/>
      <c r="I285" s="147"/>
      <c r="J285" s="161"/>
      <c r="K285" s="147"/>
      <c r="L285" s="147"/>
      <c r="M285" s="153"/>
      <c r="N285" s="147"/>
      <c r="O285" s="147"/>
      <c r="P285" s="147"/>
      <c r="Q285" s="147"/>
      <c r="R285" s="147"/>
      <c r="S285" s="147"/>
      <c r="T285" s="166"/>
    </row>
    <row r="286" spans="1:21" thickBot="1" x14ac:dyDescent="0.5">
      <c r="A286" s="194"/>
      <c r="B286" s="147"/>
      <c r="C286" s="161"/>
      <c r="D286" s="161"/>
      <c r="E286" s="310"/>
      <c r="F286" s="147"/>
      <c r="G286" s="161"/>
      <c r="H286" s="161"/>
      <c r="I286" s="147"/>
      <c r="J286" s="161"/>
      <c r="K286" s="147"/>
      <c r="L286" s="147"/>
      <c r="M286" s="153"/>
      <c r="N286" s="147"/>
      <c r="O286" s="147"/>
      <c r="P286" s="147"/>
      <c r="Q286" s="147"/>
      <c r="R286" s="147"/>
      <c r="S286" s="147"/>
      <c r="T286" s="166"/>
    </row>
    <row r="287" spans="1:21" thickBot="1" x14ac:dyDescent="0.5">
      <c r="A287" s="194"/>
      <c r="B287" s="147"/>
      <c r="C287" s="161"/>
      <c r="D287" s="161"/>
      <c r="E287" s="310"/>
      <c r="F287" s="147"/>
      <c r="G287" s="161"/>
      <c r="H287" s="161"/>
      <c r="I287" s="147"/>
      <c r="J287" s="161"/>
      <c r="K287" s="147"/>
      <c r="L287" s="147"/>
      <c r="M287" s="153"/>
      <c r="N287" s="147"/>
      <c r="O287" s="147"/>
      <c r="P287" s="147"/>
      <c r="Q287" s="147"/>
      <c r="R287" s="147"/>
      <c r="S287" s="147"/>
      <c r="T287" s="166"/>
    </row>
    <row r="288" spans="1:21" thickBot="1" x14ac:dyDescent="0.5">
      <c r="A288" s="194"/>
      <c r="B288" s="147"/>
      <c r="C288" s="161"/>
      <c r="D288" s="161"/>
      <c r="E288" s="310"/>
      <c r="F288" s="147"/>
      <c r="G288" s="161"/>
      <c r="H288" s="161"/>
      <c r="I288" s="147"/>
      <c r="J288" s="161"/>
      <c r="K288" s="147"/>
      <c r="L288" s="147"/>
      <c r="M288" s="153"/>
      <c r="N288" s="147"/>
      <c r="O288" s="147"/>
      <c r="P288" s="147"/>
      <c r="Q288" s="147"/>
      <c r="R288" s="147"/>
      <c r="S288" s="147"/>
      <c r="T288" s="166"/>
    </row>
    <row r="289" spans="1:20" thickBot="1" x14ac:dyDescent="0.5">
      <c r="A289" s="194"/>
      <c r="B289" s="147"/>
      <c r="C289" s="161"/>
      <c r="D289" s="161"/>
      <c r="E289" s="310"/>
      <c r="F289" s="147"/>
      <c r="G289" s="161"/>
      <c r="H289" s="161"/>
      <c r="I289" s="147"/>
      <c r="J289" s="161"/>
      <c r="K289" s="147"/>
      <c r="L289" s="147"/>
      <c r="M289" s="153"/>
      <c r="N289" s="147"/>
      <c r="O289" s="147"/>
      <c r="P289" s="147"/>
      <c r="Q289" s="147"/>
      <c r="R289" s="147"/>
      <c r="S289" s="147"/>
      <c r="T289" s="166"/>
    </row>
    <row r="290" spans="1:20" thickBot="1" x14ac:dyDescent="0.5">
      <c r="A290" s="194"/>
      <c r="B290" s="147"/>
      <c r="C290" s="161"/>
      <c r="D290" s="161"/>
      <c r="E290" s="310"/>
      <c r="F290" s="147"/>
      <c r="G290" s="161"/>
      <c r="H290" s="161"/>
      <c r="I290" s="147"/>
      <c r="J290" s="161"/>
      <c r="K290" s="147"/>
      <c r="L290" s="147"/>
      <c r="M290" s="153"/>
      <c r="N290" s="147"/>
      <c r="O290" s="147"/>
      <c r="P290" s="147"/>
      <c r="Q290" s="147"/>
      <c r="R290" s="147"/>
      <c r="S290" s="147"/>
      <c r="T290" s="166"/>
    </row>
    <row r="291" spans="1:20" thickBot="1" x14ac:dyDescent="0.5">
      <c r="A291" s="194"/>
      <c r="B291" s="147"/>
      <c r="C291" s="161"/>
      <c r="D291" s="161"/>
      <c r="E291" s="310"/>
      <c r="F291" s="147"/>
      <c r="G291" s="161"/>
      <c r="H291" s="161"/>
      <c r="I291" s="147"/>
      <c r="J291" s="161"/>
      <c r="K291" s="147"/>
      <c r="L291" s="147"/>
      <c r="M291" s="153"/>
      <c r="N291" s="147"/>
      <c r="O291" s="147"/>
      <c r="P291" s="147"/>
      <c r="Q291" s="147"/>
      <c r="R291" s="147"/>
      <c r="S291" s="147"/>
      <c r="T291" s="166"/>
    </row>
    <row r="292" spans="1:20" thickBot="1" x14ac:dyDescent="0.5">
      <c r="A292" s="194"/>
      <c r="B292" s="147"/>
      <c r="C292" s="161"/>
      <c r="D292" s="161"/>
      <c r="E292" s="310"/>
      <c r="F292" s="147"/>
      <c r="G292" s="161"/>
      <c r="H292" s="161"/>
      <c r="I292" s="147"/>
      <c r="J292" s="161"/>
      <c r="K292" s="147"/>
      <c r="L292" s="147"/>
      <c r="M292" s="153"/>
      <c r="N292" s="147"/>
      <c r="O292" s="147"/>
      <c r="P292" s="147"/>
      <c r="Q292" s="147"/>
      <c r="R292" s="147"/>
      <c r="S292" s="147"/>
      <c r="T292" s="166"/>
    </row>
    <row r="293" spans="1:20" thickBot="1" x14ac:dyDescent="0.5">
      <c r="A293" s="194"/>
      <c r="B293" s="147"/>
      <c r="C293" s="161"/>
      <c r="D293" s="161"/>
      <c r="E293" s="310"/>
      <c r="F293" s="147"/>
      <c r="G293" s="161"/>
      <c r="H293" s="161"/>
      <c r="I293" s="147"/>
      <c r="J293" s="161"/>
      <c r="K293" s="147"/>
      <c r="L293" s="147"/>
      <c r="M293" s="153"/>
      <c r="N293" s="147"/>
      <c r="O293" s="147"/>
      <c r="P293" s="147"/>
      <c r="Q293" s="147"/>
      <c r="R293" s="147"/>
      <c r="S293" s="147"/>
      <c r="T293" s="166"/>
    </row>
    <row r="294" spans="1:20" thickBot="1" x14ac:dyDescent="0.5">
      <c r="A294" s="194"/>
      <c r="B294" s="147"/>
      <c r="C294" s="161"/>
      <c r="D294" s="161"/>
      <c r="E294" s="310"/>
      <c r="F294" s="147"/>
      <c r="G294" s="161"/>
      <c r="H294" s="161"/>
      <c r="I294" s="147"/>
      <c r="J294" s="161"/>
      <c r="K294" s="147"/>
      <c r="L294" s="147"/>
      <c r="M294" s="153"/>
      <c r="N294" s="147"/>
      <c r="O294" s="147"/>
      <c r="P294" s="147"/>
      <c r="Q294" s="147"/>
      <c r="R294" s="147"/>
      <c r="S294" s="147"/>
      <c r="T294" s="166"/>
    </row>
    <row r="295" spans="1:20" thickBot="1" x14ac:dyDescent="0.5">
      <c r="A295" s="194"/>
      <c r="B295" s="147"/>
      <c r="C295" s="161"/>
      <c r="D295" s="161"/>
      <c r="E295" s="310"/>
      <c r="F295" s="147"/>
      <c r="G295" s="161"/>
      <c r="H295" s="161"/>
      <c r="I295" s="147"/>
      <c r="J295" s="161"/>
      <c r="K295" s="147"/>
      <c r="L295" s="147"/>
      <c r="M295" s="153"/>
      <c r="N295" s="147"/>
      <c r="O295" s="147"/>
      <c r="P295" s="147"/>
      <c r="Q295" s="147"/>
      <c r="R295" s="147"/>
      <c r="S295" s="147"/>
      <c r="T295" s="166"/>
    </row>
    <row r="296" spans="1:20" thickBot="1" x14ac:dyDescent="0.5">
      <c r="A296" s="194"/>
      <c r="B296" s="147"/>
      <c r="C296" s="161"/>
      <c r="D296" s="161"/>
      <c r="E296" s="310"/>
      <c r="F296" s="147"/>
      <c r="G296" s="161"/>
      <c r="H296" s="161"/>
      <c r="I296" s="147"/>
      <c r="J296" s="161"/>
      <c r="K296" s="147"/>
      <c r="L296" s="147"/>
      <c r="M296" s="153"/>
      <c r="N296" s="147"/>
      <c r="O296" s="147"/>
      <c r="P296" s="147"/>
      <c r="Q296" s="147"/>
      <c r="R296" s="147"/>
      <c r="S296" s="147"/>
      <c r="T296" s="166"/>
    </row>
    <row r="297" spans="1:20" thickBot="1" x14ac:dyDescent="0.5">
      <c r="A297" s="194"/>
      <c r="B297" s="147"/>
      <c r="C297" s="161"/>
      <c r="D297" s="161"/>
      <c r="E297" s="310"/>
      <c r="F297" s="147"/>
      <c r="G297" s="161"/>
      <c r="H297" s="161"/>
      <c r="I297" s="147"/>
      <c r="J297" s="161"/>
      <c r="K297" s="147"/>
      <c r="L297" s="147"/>
      <c r="M297" s="153"/>
      <c r="N297" s="147"/>
      <c r="O297" s="147"/>
      <c r="P297" s="147"/>
      <c r="Q297" s="147"/>
      <c r="R297" s="147"/>
      <c r="S297" s="147"/>
      <c r="T297" s="166"/>
    </row>
    <row r="298" spans="1:20" thickBot="1" x14ac:dyDescent="0.5">
      <c r="A298" s="194"/>
      <c r="B298" s="147"/>
      <c r="C298" s="161"/>
      <c r="D298" s="161"/>
      <c r="E298" s="310"/>
      <c r="F298" s="147"/>
      <c r="G298" s="161"/>
      <c r="H298" s="161"/>
      <c r="I298" s="147"/>
      <c r="J298" s="161"/>
      <c r="K298" s="147"/>
      <c r="L298" s="147"/>
      <c r="M298" s="153"/>
      <c r="N298" s="147"/>
      <c r="O298" s="147"/>
      <c r="P298" s="147"/>
      <c r="Q298" s="147"/>
      <c r="R298" s="147"/>
      <c r="S298" s="147"/>
      <c r="T298" s="166"/>
    </row>
    <row r="299" spans="1:20" thickBot="1" x14ac:dyDescent="0.5">
      <c r="A299" s="194"/>
      <c r="B299" s="147"/>
      <c r="C299" s="161"/>
      <c r="D299" s="161"/>
      <c r="E299" s="310"/>
      <c r="F299" s="147"/>
      <c r="G299" s="161"/>
      <c r="H299" s="161"/>
      <c r="I299" s="147"/>
      <c r="J299" s="161"/>
      <c r="K299" s="147"/>
      <c r="L299" s="147"/>
      <c r="M299" s="153"/>
      <c r="N299" s="147"/>
      <c r="O299" s="147"/>
      <c r="P299" s="147"/>
      <c r="Q299" s="147"/>
      <c r="R299" s="147"/>
      <c r="S299" s="147"/>
      <c r="T299" s="166"/>
    </row>
    <row r="300" spans="1:20" thickBot="1" x14ac:dyDescent="0.5">
      <c r="A300" s="194"/>
      <c r="B300" s="147"/>
      <c r="C300" s="161"/>
      <c r="D300" s="161"/>
      <c r="E300" s="310"/>
      <c r="F300" s="147"/>
      <c r="G300" s="161"/>
      <c r="H300" s="161"/>
      <c r="I300" s="147"/>
      <c r="J300" s="161"/>
      <c r="K300" s="147"/>
      <c r="L300" s="147"/>
      <c r="M300" s="153"/>
      <c r="N300" s="147"/>
      <c r="O300" s="147"/>
      <c r="P300" s="147"/>
      <c r="Q300" s="147"/>
      <c r="R300" s="147"/>
      <c r="S300" s="147"/>
      <c r="T300" s="166"/>
    </row>
    <row r="301" spans="1:20" thickBot="1" x14ac:dyDescent="0.5">
      <c r="A301" s="194"/>
      <c r="B301" s="147"/>
      <c r="C301" s="161"/>
      <c r="D301" s="161"/>
      <c r="E301" s="310"/>
      <c r="F301" s="147"/>
      <c r="G301" s="161"/>
      <c r="H301" s="161"/>
      <c r="I301" s="147"/>
      <c r="J301" s="161"/>
      <c r="K301" s="147"/>
      <c r="L301" s="147"/>
      <c r="M301" s="153"/>
      <c r="N301" s="147"/>
      <c r="O301" s="147"/>
      <c r="P301" s="147"/>
      <c r="Q301" s="147"/>
      <c r="R301" s="147"/>
      <c r="S301" s="147"/>
      <c r="T301" s="166"/>
    </row>
    <row r="302" spans="1:20" thickBot="1" x14ac:dyDescent="0.5">
      <c r="A302" s="194"/>
      <c r="B302" s="147"/>
      <c r="C302" s="161"/>
      <c r="D302" s="161"/>
      <c r="E302" s="310"/>
      <c r="F302" s="147"/>
      <c r="G302" s="161"/>
      <c r="H302" s="161"/>
      <c r="I302" s="147"/>
      <c r="J302" s="161"/>
      <c r="K302" s="147"/>
      <c r="L302" s="147"/>
      <c r="M302" s="153"/>
      <c r="N302" s="147"/>
      <c r="O302" s="147"/>
      <c r="P302" s="147"/>
      <c r="Q302" s="147"/>
      <c r="R302" s="147"/>
      <c r="S302" s="147"/>
      <c r="T302" s="166"/>
    </row>
    <row r="303" spans="1:20" thickBot="1" x14ac:dyDescent="0.5">
      <c r="A303" s="194"/>
      <c r="B303" s="147"/>
      <c r="C303" s="161"/>
      <c r="D303" s="161"/>
      <c r="E303" s="310"/>
      <c r="F303" s="147"/>
      <c r="G303" s="161"/>
      <c r="H303" s="161"/>
      <c r="I303" s="147"/>
      <c r="J303" s="161"/>
      <c r="K303" s="147"/>
      <c r="L303" s="147"/>
      <c r="M303" s="153"/>
      <c r="N303" s="147"/>
      <c r="O303" s="147"/>
      <c r="P303" s="147"/>
      <c r="Q303" s="147"/>
      <c r="R303" s="147"/>
      <c r="S303" s="147"/>
      <c r="T303" s="166"/>
    </row>
    <row r="304" spans="1:20" thickBot="1" x14ac:dyDescent="0.5">
      <c r="A304" s="194"/>
      <c r="B304" s="147"/>
      <c r="C304" s="161"/>
      <c r="D304" s="161"/>
      <c r="E304" s="310"/>
      <c r="F304" s="147"/>
      <c r="G304" s="161"/>
      <c r="H304" s="161"/>
      <c r="I304" s="147"/>
      <c r="J304" s="161"/>
      <c r="K304" s="147"/>
      <c r="L304" s="147"/>
      <c r="M304" s="153"/>
      <c r="N304" s="147"/>
      <c r="O304" s="147"/>
      <c r="P304" s="147"/>
      <c r="Q304" s="147"/>
      <c r="R304" s="147"/>
      <c r="S304" s="147"/>
      <c r="T304" s="166"/>
    </row>
    <row r="305" spans="1:20" thickBot="1" x14ac:dyDescent="0.5">
      <c r="A305" s="194"/>
      <c r="B305" s="147"/>
      <c r="C305" s="161"/>
      <c r="D305" s="161"/>
      <c r="E305" s="310"/>
      <c r="F305" s="147"/>
      <c r="G305" s="161"/>
      <c r="H305" s="161"/>
      <c r="I305" s="147"/>
      <c r="J305" s="161"/>
      <c r="K305" s="147"/>
      <c r="L305" s="147"/>
      <c r="M305" s="153"/>
      <c r="N305" s="147"/>
      <c r="O305" s="147"/>
      <c r="P305" s="147"/>
      <c r="Q305" s="147"/>
      <c r="R305" s="147"/>
      <c r="S305" s="147"/>
      <c r="T305" s="166"/>
    </row>
    <row r="306" spans="1:20" thickBot="1" x14ac:dyDescent="0.5">
      <c r="A306" s="194"/>
      <c r="B306" s="147"/>
      <c r="C306" s="161"/>
      <c r="D306" s="161"/>
      <c r="E306" s="310"/>
      <c r="F306" s="147"/>
      <c r="G306" s="161"/>
      <c r="H306" s="161"/>
      <c r="I306" s="147"/>
      <c r="J306" s="161"/>
      <c r="K306" s="147"/>
      <c r="L306" s="147"/>
      <c r="M306" s="153"/>
      <c r="N306" s="147"/>
      <c r="O306" s="147"/>
      <c r="P306" s="147"/>
      <c r="Q306" s="147"/>
      <c r="R306" s="147"/>
      <c r="S306" s="147"/>
      <c r="T306" s="166"/>
    </row>
    <row r="307" spans="1:20" thickBot="1" x14ac:dyDescent="0.5">
      <c r="A307" s="194"/>
      <c r="B307" s="147"/>
      <c r="C307" s="161"/>
      <c r="D307" s="161"/>
      <c r="E307" s="310"/>
      <c r="F307" s="147"/>
      <c r="G307" s="161"/>
      <c r="H307" s="161"/>
      <c r="I307" s="147"/>
      <c r="J307" s="161"/>
      <c r="K307" s="147"/>
      <c r="L307" s="147"/>
      <c r="M307" s="153"/>
      <c r="N307" s="147"/>
      <c r="O307" s="147"/>
      <c r="P307" s="147"/>
      <c r="Q307" s="147"/>
      <c r="R307" s="147"/>
      <c r="S307" s="147"/>
      <c r="T307" s="166"/>
    </row>
    <row r="308" spans="1:20" thickBot="1" x14ac:dyDescent="0.5">
      <c r="A308" s="194"/>
      <c r="B308" s="147"/>
      <c r="C308" s="161"/>
      <c r="D308" s="161"/>
      <c r="E308" s="310"/>
      <c r="F308" s="147"/>
      <c r="G308" s="161"/>
      <c r="H308" s="161"/>
      <c r="I308" s="147"/>
      <c r="J308" s="161"/>
      <c r="K308" s="147"/>
      <c r="L308" s="147"/>
      <c r="M308" s="153"/>
      <c r="N308" s="147"/>
      <c r="O308" s="147"/>
      <c r="P308" s="147"/>
      <c r="Q308" s="147"/>
      <c r="R308" s="147"/>
      <c r="S308" s="147"/>
      <c r="T308" s="166"/>
    </row>
    <row r="309" spans="1:20" thickBot="1" x14ac:dyDescent="0.5">
      <c r="A309" s="194"/>
      <c r="B309" s="147"/>
      <c r="C309" s="161"/>
      <c r="D309" s="161"/>
      <c r="E309" s="310"/>
      <c r="F309" s="147"/>
      <c r="G309" s="161"/>
      <c r="H309" s="161"/>
      <c r="I309" s="147"/>
      <c r="J309" s="161"/>
      <c r="K309" s="147"/>
      <c r="L309" s="147"/>
      <c r="M309" s="153"/>
      <c r="N309" s="147"/>
      <c r="O309" s="147"/>
      <c r="P309" s="147"/>
      <c r="Q309" s="147"/>
      <c r="R309" s="147"/>
      <c r="S309" s="147"/>
      <c r="T309" s="166"/>
    </row>
    <row r="310" spans="1:20" thickBot="1" x14ac:dyDescent="0.5">
      <c r="A310" s="194"/>
      <c r="B310" s="147"/>
      <c r="C310" s="161"/>
      <c r="D310" s="161"/>
      <c r="E310" s="310"/>
      <c r="F310" s="147"/>
      <c r="G310" s="161"/>
      <c r="H310" s="161"/>
      <c r="I310" s="147"/>
      <c r="J310" s="161"/>
      <c r="K310" s="147"/>
      <c r="L310" s="147"/>
      <c r="M310" s="153"/>
      <c r="N310" s="147"/>
      <c r="O310" s="147"/>
      <c r="P310" s="147"/>
      <c r="Q310" s="147"/>
      <c r="R310" s="147"/>
      <c r="S310" s="147"/>
      <c r="T310" s="166"/>
    </row>
    <row r="311" spans="1:20" thickBot="1" x14ac:dyDescent="0.5">
      <c r="A311" s="194"/>
      <c r="B311" s="147"/>
      <c r="C311" s="161"/>
      <c r="D311" s="161"/>
      <c r="E311" s="310"/>
      <c r="F311" s="147"/>
      <c r="G311" s="161"/>
      <c r="H311" s="161"/>
      <c r="I311" s="147"/>
      <c r="J311" s="161"/>
      <c r="K311" s="147"/>
      <c r="L311" s="147"/>
      <c r="M311" s="153"/>
      <c r="N311" s="147"/>
      <c r="O311" s="147"/>
      <c r="P311" s="147"/>
      <c r="Q311" s="147"/>
      <c r="R311" s="147"/>
      <c r="S311" s="147"/>
      <c r="T311" s="166"/>
    </row>
    <row r="312" spans="1:20" thickBot="1" x14ac:dyDescent="0.5">
      <c r="A312" s="194"/>
      <c r="B312" s="147"/>
      <c r="C312" s="161"/>
      <c r="D312" s="161"/>
      <c r="E312" s="310"/>
      <c r="F312" s="147"/>
      <c r="G312" s="161"/>
      <c r="H312" s="161"/>
      <c r="I312" s="147"/>
      <c r="J312" s="161"/>
      <c r="K312" s="147"/>
      <c r="L312" s="147"/>
      <c r="M312" s="153"/>
      <c r="N312" s="147"/>
      <c r="O312" s="147"/>
      <c r="P312" s="147"/>
      <c r="Q312" s="147"/>
      <c r="R312" s="147"/>
      <c r="S312" s="147"/>
      <c r="T312" s="166"/>
    </row>
    <row r="313" spans="1:20" thickBot="1" x14ac:dyDescent="0.5">
      <c r="A313" s="194"/>
      <c r="B313" s="147"/>
      <c r="C313" s="161"/>
      <c r="D313" s="161"/>
      <c r="E313" s="310"/>
      <c r="F313" s="147"/>
      <c r="G313" s="161"/>
      <c r="H313" s="161"/>
      <c r="I313" s="147"/>
      <c r="J313" s="161"/>
      <c r="K313" s="147"/>
      <c r="L313" s="147"/>
      <c r="M313" s="153"/>
      <c r="N313" s="147"/>
      <c r="O313" s="147"/>
      <c r="P313" s="147"/>
      <c r="Q313" s="147"/>
      <c r="R313" s="147"/>
      <c r="S313" s="147"/>
      <c r="T313" s="166"/>
    </row>
    <row r="314" spans="1:20" thickBot="1" x14ac:dyDescent="0.5">
      <c r="A314" s="194"/>
      <c r="B314" s="147"/>
      <c r="C314" s="161"/>
      <c r="D314" s="161"/>
      <c r="E314" s="310"/>
      <c r="F314" s="147"/>
      <c r="G314" s="161"/>
      <c r="H314" s="161"/>
      <c r="I314" s="147"/>
      <c r="J314" s="161"/>
      <c r="K314" s="147"/>
      <c r="L314" s="147"/>
      <c r="M314" s="153"/>
      <c r="N314" s="147"/>
      <c r="O314" s="147"/>
      <c r="P314" s="147"/>
      <c r="Q314" s="147"/>
      <c r="R314" s="147"/>
      <c r="S314" s="147"/>
      <c r="T314" s="166"/>
    </row>
    <row r="315" spans="1:20" thickBot="1" x14ac:dyDescent="0.5">
      <c r="A315" s="194"/>
      <c r="B315" s="147"/>
      <c r="C315" s="161"/>
      <c r="D315" s="161"/>
      <c r="E315" s="310"/>
      <c r="F315" s="147"/>
      <c r="G315" s="161"/>
      <c r="H315" s="161"/>
      <c r="I315" s="147"/>
      <c r="J315" s="161"/>
      <c r="K315" s="147"/>
      <c r="L315" s="147"/>
      <c r="M315" s="153"/>
      <c r="N315" s="147"/>
      <c r="O315" s="147"/>
      <c r="P315" s="147"/>
      <c r="Q315" s="147"/>
      <c r="R315" s="147"/>
      <c r="S315" s="147"/>
      <c r="T315" s="166"/>
    </row>
    <row r="316" spans="1:20" thickBot="1" x14ac:dyDescent="0.5">
      <c r="A316" s="194"/>
      <c r="B316" s="147"/>
      <c r="C316" s="161"/>
      <c r="D316" s="161"/>
      <c r="E316" s="310"/>
      <c r="F316" s="147"/>
      <c r="G316" s="161"/>
      <c r="H316" s="161"/>
      <c r="I316" s="147"/>
      <c r="J316" s="161"/>
      <c r="K316" s="147"/>
      <c r="L316" s="147"/>
      <c r="M316" s="153"/>
      <c r="N316" s="147"/>
      <c r="O316" s="147"/>
      <c r="P316" s="147"/>
      <c r="Q316" s="147"/>
      <c r="R316" s="147"/>
      <c r="S316" s="147"/>
      <c r="T316" s="166"/>
    </row>
    <row r="317" spans="1:20" thickBot="1" x14ac:dyDescent="0.5">
      <c r="A317" s="194"/>
      <c r="B317" s="147"/>
      <c r="C317" s="161"/>
      <c r="D317" s="161"/>
      <c r="E317" s="310"/>
      <c r="F317" s="147"/>
      <c r="G317" s="161"/>
      <c r="H317" s="161"/>
      <c r="I317" s="147"/>
      <c r="J317" s="161"/>
      <c r="K317" s="147"/>
      <c r="L317" s="147"/>
      <c r="M317" s="153"/>
      <c r="N317" s="147"/>
      <c r="O317" s="147"/>
      <c r="P317" s="147"/>
      <c r="Q317" s="147"/>
      <c r="R317" s="147"/>
      <c r="S317" s="147"/>
      <c r="T317" s="166"/>
    </row>
    <row r="318" spans="1:20" thickBot="1" x14ac:dyDescent="0.5">
      <c r="A318" s="194"/>
      <c r="B318" s="147"/>
      <c r="C318" s="161"/>
      <c r="D318" s="161"/>
      <c r="E318" s="310"/>
      <c r="F318" s="147"/>
      <c r="G318" s="161"/>
      <c r="H318" s="161"/>
      <c r="I318" s="147"/>
      <c r="J318" s="161"/>
      <c r="K318" s="147"/>
      <c r="L318" s="147"/>
      <c r="M318" s="153"/>
      <c r="N318" s="147"/>
      <c r="O318" s="147"/>
      <c r="P318" s="147"/>
      <c r="Q318" s="147"/>
      <c r="R318" s="147"/>
      <c r="S318" s="147"/>
      <c r="T318" s="166"/>
    </row>
    <row r="319" spans="1:20" thickBot="1" x14ac:dyDescent="0.5">
      <c r="A319" s="194"/>
      <c r="B319" s="147"/>
      <c r="C319" s="161"/>
      <c r="D319" s="161"/>
      <c r="E319" s="310"/>
      <c r="F319" s="147"/>
      <c r="G319" s="161"/>
      <c r="H319" s="161"/>
      <c r="I319" s="147"/>
      <c r="J319" s="161"/>
      <c r="K319" s="147"/>
      <c r="L319" s="147"/>
      <c r="M319" s="153"/>
      <c r="N319" s="147"/>
      <c r="O319" s="147"/>
      <c r="P319" s="147"/>
      <c r="Q319" s="147"/>
      <c r="R319" s="147"/>
      <c r="S319" s="147"/>
      <c r="T319" s="166"/>
    </row>
    <row r="320" spans="1:20" thickBot="1" x14ac:dyDescent="0.5">
      <c r="A320" s="194"/>
      <c r="B320" s="147"/>
      <c r="C320" s="161"/>
      <c r="D320" s="161"/>
      <c r="E320" s="310"/>
      <c r="F320" s="147"/>
      <c r="G320" s="161"/>
      <c r="H320" s="161"/>
      <c r="I320" s="147"/>
      <c r="J320" s="161"/>
      <c r="K320" s="147"/>
      <c r="L320" s="147"/>
      <c r="M320" s="153"/>
      <c r="N320" s="147"/>
      <c r="O320" s="147"/>
      <c r="P320" s="147"/>
      <c r="Q320" s="147"/>
      <c r="R320" s="147"/>
      <c r="S320" s="147"/>
      <c r="T320" s="166"/>
    </row>
    <row r="321" spans="1:20" thickBot="1" x14ac:dyDescent="0.5">
      <c r="A321" s="194"/>
      <c r="B321" s="147"/>
      <c r="C321" s="161"/>
      <c r="D321" s="161"/>
      <c r="E321" s="310"/>
      <c r="F321" s="147"/>
      <c r="G321" s="161"/>
      <c r="H321" s="161"/>
      <c r="I321" s="147"/>
      <c r="J321" s="161"/>
      <c r="K321" s="147"/>
      <c r="L321" s="147"/>
      <c r="M321" s="153"/>
      <c r="N321" s="147"/>
      <c r="O321" s="147"/>
      <c r="P321" s="147"/>
      <c r="Q321" s="147"/>
      <c r="R321" s="147"/>
      <c r="S321" s="147"/>
      <c r="T321" s="166"/>
    </row>
    <row r="322" spans="1:20" thickBot="1" x14ac:dyDescent="0.5">
      <c r="A322" s="194"/>
      <c r="B322" s="147"/>
      <c r="C322" s="161"/>
      <c r="D322" s="161"/>
      <c r="E322" s="310"/>
      <c r="F322" s="147"/>
      <c r="G322" s="161"/>
      <c r="H322" s="161"/>
      <c r="I322" s="147"/>
      <c r="J322" s="161"/>
      <c r="K322" s="147"/>
      <c r="L322" s="147"/>
      <c r="M322" s="153"/>
      <c r="N322" s="147"/>
      <c r="O322" s="147"/>
      <c r="P322" s="147"/>
      <c r="Q322" s="147"/>
      <c r="R322" s="147"/>
      <c r="S322" s="147"/>
      <c r="T322" s="166"/>
    </row>
    <row r="323" spans="1:20" thickBot="1" x14ac:dyDescent="0.5">
      <c r="A323" s="194"/>
      <c r="B323" s="147"/>
      <c r="C323" s="161"/>
      <c r="D323" s="161"/>
      <c r="E323" s="310"/>
      <c r="F323" s="147"/>
      <c r="G323" s="161"/>
      <c r="H323" s="161"/>
      <c r="I323" s="147"/>
      <c r="J323" s="161"/>
      <c r="K323" s="147"/>
      <c r="L323" s="147"/>
      <c r="M323" s="153"/>
      <c r="N323" s="147"/>
      <c r="O323" s="147"/>
      <c r="P323" s="147"/>
      <c r="Q323" s="147"/>
      <c r="R323" s="147"/>
      <c r="S323" s="147"/>
      <c r="T323" s="166"/>
    </row>
    <row r="324" spans="1:20" thickBot="1" x14ac:dyDescent="0.5">
      <c r="A324" s="194"/>
      <c r="B324" s="147"/>
      <c r="C324" s="161"/>
      <c r="D324" s="161"/>
      <c r="E324" s="310"/>
      <c r="F324" s="147"/>
      <c r="G324" s="161"/>
      <c r="H324" s="161"/>
      <c r="I324" s="147"/>
      <c r="J324" s="161"/>
      <c r="K324" s="147"/>
      <c r="L324" s="147"/>
      <c r="M324" s="153"/>
      <c r="N324" s="147"/>
      <c r="O324" s="147"/>
      <c r="P324" s="147"/>
      <c r="Q324" s="147"/>
      <c r="R324" s="147"/>
      <c r="S324" s="147"/>
      <c r="T324" s="166"/>
    </row>
    <row r="325" spans="1:20" thickBot="1" x14ac:dyDescent="0.5">
      <c r="A325" s="194"/>
      <c r="B325" s="147"/>
      <c r="C325" s="161"/>
      <c r="D325" s="161"/>
      <c r="E325" s="310"/>
      <c r="F325" s="147"/>
      <c r="G325" s="161"/>
      <c r="H325" s="161"/>
      <c r="I325" s="147"/>
      <c r="J325" s="161"/>
      <c r="K325" s="147"/>
      <c r="L325" s="147"/>
      <c r="M325" s="153"/>
      <c r="N325" s="147"/>
      <c r="O325" s="147"/>
      <c r="P325" s="147"/>
      <c r="Q325" s="147"/>
      <c r="R325" s="147"/>
      <c r="S325" s="147"/>
      <c r="T325" s="166"/>
    </row>
    <row r="326" spans="1:20" thickBot="1" x14ac:dyDescent="0.5">
      <c r="A326" s="194"/>
      <c r="B326" s="147"/>
      <c r="C326" s="161"/>
      <c r="D326" s="161"/>
      <c r="E326" s="310"/>
      <c r="F326" s="147"/>
      <c r="G326" s="161"/>
      <c r="H326" s="161"/>
      <c r="I326" s="147"/>
      <c r="J326" s="161"/>
      <c r="K326" s="147"/>
      <c r="L326" s="147"/>
      <c r="M326" s="153"/>
      <c r="N326" s="147"/>
      <c r="O326" s="147"/>
      <c r="P326" s="147"/>
      <c r="Q326" s="147"/>
      <c r="R326" s="147"/>
      <c r="S326" s="147"/>
      <c r="T326" s="166"/>
    </row>
    <row r="327" spans="1:20" thickBot="1" x14ac:dyDescent="0.5">
      <c r="A327" s="194"/>
      <c r="B327" s="147"/>
      <c r="C327" s="161"/>
      <c r="D327" s="161"/>
      <c r="E327" s="310"/>
      <c r="F327" s="147"/>
      <c r="G327" s="161"/>
      <c r="H327" s="161"/>
      <c r="I327" s="147"/>
      <c r="J327" s="161"/>
      <c r="K327" s="147"/>
      <c r="L327" s="147"/>
      <c r="M327" s="153"/>
      <c r="N327" s="147"/>
      <c r="O327" s="147"/>
      <c r="P327" s="147"/>
      <c r="Q327" s="147"/>
      <c r="R327" s="147"/>
      <c r="S327" s="147"/>
      <c r="T327" s="166"/>
    </row>
    <row r="328" spans="1:20" thickBot="1" x14ac:dyDescent="0.5">
      <c r="A328" s="194"/>
      <c r="B328" s="147"/>
      <c r="C328" s="161"/>
      <c r="D328" s="161"/>
      <c r="E328" s="310"/>
      <c r="F328" s="147"/>
      <c r="G328" s="161"/>
      <c r="H328" s="161"/>
      <c r="I328" s="147"/>
      <c r="J328" s="161"/>
      <c r="K328" s="147"/>
      <c r="L328" s="147"/>
      <c r="M328" s="153"/>
      <c r="N328" s="147"/>
      <c r="O328" s="147"/>
      <c r="P328" s="147"/>
      <c r="Q328" s="147"/>
      <c r="R328" s="147"/>
      <c r="S328" s="147"/>
      <c r="T328" s="166"/>
    </row>
    <row r="329" spans="1:20" thickBot="1" x14ac:dyDescent="0.5">
      <c r="A329" s="194"/>
      <c r="B329" s="147"/>
      <c r="C329" s="161"/>
      <c r="D329" s="161"/>
      <c r="E329" s="310"/>
      <c r="F329" s="147"/>
      <c r="G329" s="161"/>
      <c r="H329" s="161"/>
      <c r="I329" s="147"/>
      <c r="J329" s="161"/>
      <c r="K329" s="147"/>
      <c r="L329" s="147"/>
      <c r="M329" s="153"/>
      <c r="N329" s="147"/>
      <c r="O329" s="147"/>
      <c r="P329" s="147"/>
      <c r="Q329" s="147"/>
      <c r="R329" s="147"/>
      <c r="S329" s="147"/>
      <c r="T329" s="166"/>
    </row>
    <row r="330" spans="1:20" thickBot="1" x14ac:dyDescent="0.5">
      <c r="A330" s="194"/>
      <c r="B330" s="147"/>
      <c r="C330" s="161"/>
      <c r="D330" s="161"/>
      <c r="E330" s="310"/>
      <c r="F330" s="147"/>
      <c r="G330" s="161"/>
      <c r="H330" s="161"/>
      <c r="I330" s="147"/>
      <c r="J330" s="161"/>
      <c r="K330" s="147"/>
      <c r="L330" s="147"/>
      <c r="M330" s="153"/>
      <c r="N330" s="147"/>
      <c r="O330" s="147"/>
      <c r="P330" s="147"/>
      <c r="Q330" s="147"/>
      <c r="R330" s="147"/>
      <c r="S330" s="147"/>
      <c r="T330" s="166"/>
    </row>
    <row r="331" spans="1:20" thickBot="1" x14ac:dyDescent="0.5">
      <c r="A331" s="194"/>
      <c r="B331" s="147"/>
      <c r="C331" s="161"/>
      <c r="D331" s="161"/>
      <c r="E331" s="310"/>
      <c r="F331" s="147"/>
      <c r="G331" s="161"/>
      <c r="H331" s="161"/>
      <c r="I331" s="147"/>
      <c r="J331" s="161"/>
      <c r="K331" s="147"/>
      <c r="L331" s="147"/>
      <c r="M331" s="153"/>
      <c r="N331" s="147"/>
      <c r="O331" s="147"/>
      <c r="P331" s="147"/>
      <c r="Q331" s="147"/>
      <c r="R331" s="147"/>
      <c r="S331" s="147"/>
      <c r="T331" s="166"/>
    </row>
    <row r="332" spans="1:20" thickBot="1" x14ac:dyDescent="0.5">
      <c r="A332" s="194"/>
      <c r="B332" s="147"/>
      <c r="C332" s="161"/>
      <c r="D332" s="161"/>
      <c r="E332" s="310"/>
      <c r="F332" s="147"/>
      <c r="G332" s="161"/>
      <c r="H332" s="161"/>
      <c r="I332" s="147"/>
      <c r="J332" s="161"/>
      <c r="K332" s="147"/>
      <c r="L332" s="147"/>
      <c r="M332" s="153"/>
      <c r="N332" s="147"/>
      <c r="O332" s="147"/>
      <c r="P332" s="147"/>
      <c r="Q332" s="147"/>
      <c r="R332" s="147"/>
      <c r="S332" s="147"/>
      <c r="T332" s="166"/>
    </row>
    <row r="333" spans="1:20" thickBot="1" x14ac:dyDescent="0.5">
      <c r="A333" s="194"/>
      <c r="B333" s="147"/>
      <c r="C333" s="161"/>
      <c r="D333" s="161"/>
      <c r="E333" s="310"/>
      <c r="F333" s="147"/>
      <c r="G333" s="161"/>
      <c r="H333" s="161"/>
      <c r="I333" s="147"/>
      <c r="J333" s="161"/>
      <c r="K333" s="147"/>
      <c r="L333" s="147"/>
      <c r="M333" s="153"/>
      <c r="N333" s="147"/>
      <c r="O333" s="147"/>
      <c r="P333" s="147"/>
      <c r="Q333" s="147"/>
      <c r="R333" s="147"/>
      <c r="S333" s="147"/>
      <c r="T333" s="166"/>
    </row>
    <row r="334" spans="1:20" thickBot="1" x14ac:dyDescent="0.5">
      <c r="A334" s="194"/>
      <c r="B334" s="147"/>
      <c r="C334" s="161"/>
      <c r="D334" s="161"/>
      <c r="E334" s="310"/>
      <c r="F334" s="147"/>
      <c r="G334" s="161"/>
      <c r="H334" s="161"/>
      <c r="I334" s="147"/>
      <c r="J334" s="161"/>
      <c r="K334" s="147"/>
      <c r="L334" s="147"/>
      <c r="M334" s="153"/>
      <c r="N334" s="147"/>
      <c r="O334" s="147"/>
      <c r="P334" s="147"/>
      <c r="Q334" s="147"/>
      <c r="R334" s="147"/>
      <c r="S334" s="147"/>
      <c r="T334" s="166"/>
    </row>
    <row r="335" spans="1:20" thickBot="1" x14ac:dyDescent="0.5">
      <c r="A335" s="194"/>
      <c r="B335" s="147"/>
      <c r="C335" s="161"/>
      <c r="D335" s="161"/>
      <c r="E335" s="310"/>
      <c r="F335" s="147"/>
      <c r="G335" s="161"/>
      <c r="H335" s="161"/>
      <c r="I335" s="147"/>
      <c r="J335" s="161"/>
      <c r="K335" s="147"/>
      <c r="L335" s="147"/>
      <c r="M335" s="153"/>
      <c r="N335" s="147"/>
      <c r="O335" s="147"/>
      <c r="P335" s="147"/>
      <c r="Q335" s="147"/>
      <c r="R335" s="147"/>
      <c r="S335" s="147"/>
      <c r="T335" s="166"/>
    </row>
    <row r="336" spans="1:20" thickBot="1" x14ac:dyDescent="0.5">
      <c r="A336" s="194"/>
      <c r="B336" s="147"/>
      <c r="C336" s="161"/>
      <c r="D336" s="161"/>
      <c r="E336" s="310"/>
      <c r="F336" s="147"/>
      <c r="G336" s="161"/>
      <c r="H336" s="161"/>
      <c r="I336" s="147"/>
      <c r="J336" s="161"/>
      <c r="K336" s="147"/>
      <c r="L336" s="147"/>
      <c r="M336" s="153"/>
      <c r="N336" s="147"/>
      <c r="O336" s="147"/>
      <c r="P336" s="147"/>
      <c r="Q336" s="147"/>
      <c r="R336" s="147"/>
      <c r="S336" s="147"/>
      <c r="T336" s="166"/>
    </row>
    <row r="337" spans="1:20" thickBot="1" x14ac:dyDescent="0.5">
      <c r="A337" s="194"/>
      <c r="B337" s="147"/>
      <c r="C337" s="161"/>
      <c r="D337" s="161"/>
      <c r="E337" s="310"/>
      <c r="F337" s="147"/>
      <c r="G337" s="161"/>
      <c r="H337" s="161"/>
      <c r="I337" s="147"/>
      <c r="J337" s="161"/>
      <c r="K337" s="147"/>
      <c r="L337" s="147"/>
      <c r="M337" s="153"/>
      <c r="N337" s="147"/>
      <c r="O337" s="147"/>
      <c r="P337" s="147"/>
      <c r="Q337" s="147"/>
      <c r="R337" s="147"/>
      <c r="S337" s="147"/>
      <c r="T337" s="166"/>
    </row>
    <row r="338" spans="1:20" thickBot="1" x14ac:dyDescent="0.5">
      <c r="A338" s="194"/>
      <c r="B338" s="147"/>
      <c r="C338" s="161"/>
      <c r="D338" s="161"/>
      <c r="E338" s="310"/>
      <c r="F338" s="147"/>
      <c r="G338" s="161"/>
      <c r="H338" s="161"/>
      <c r="I338" s="147"/>
      <c r="J338" s="161"/>
      <c r="K338" s="147"/>
      <c r="L338" s="147"/>
      <c r="M338" s="153"/>
      <c r="N338" s="147"/>
      <c r="O338" s="147"/>
      <c r="P338" s="147"/>
      <c r="Q338" s="147"/>
      <c r="R338" s="147"/>
      <c r="S338" s="147"/>
      <c r="T338" s="166"/>
    </row>
    <row r="339" spans="1:20" thickBot="1" x14ac:dyDescent="0.5">
      <c r="A339" s="194"/>
      <c r="B339" s="147"/>
      <c r="C339" s="161"/>
      <c r="D339" s="161"/>
      <c r="E339" s="310"/>
      <c r="F339" s="147"/>
      <c r="G339" s="161"/>
      <c r="H339" s="161"/>
      <c r="I339" s="147"/>
      <c r="J339" s="161"/>
      <c r="K339" s="147"/>
      <c r="L339" s="147"/>
      <c r="M339" s="153"/>
      <c r="N339" s="147"/>
      <c r="O339" s="147"/>
      <c r="P339" s="147"/>
      <c r="Q339" s="147"/>
      <c r="R339" s="147"/>
      <c r="S339" s="147"/>
      <c r="T339" s="166"/>
    </row>
    <row r="340" spans="1:20" thickBot="1" x14ac:dyDescent="0.5">
      <c r="A340" s="194"/>
      <c r="B340" s="147"/>
      <c r="C340" s="161"/>
      <c r="D340" s="161"/>
      <c r="E340" s="310"/>
      <c r="F340" s="147"/>
      <c r="G340" s="161"/>
      <c r="H340" s="161"/>
      <c r="I340" s="147"/>
      <c r="J340" s="161"/>
      <c r="K340" s="147"/>
      <c r="L340" s="147"/>
      <c r="M340" s="153"/>
      <c r="N340" s="147"/>
      <c r="O340" s="147"/>
      <c r="P340" s="147"/>
      <c r="Q340" s="147"/>
      <c r="R340" s="147"/>
      <c r="S340" s="147"/>
      <c r="T340" s="166"/>
    </row>
    <row r="341" spans="1:20" thickBot="1" x14ac:dyDescent="0.5">
      <c r="A341" s="194"/>
      <c r="B341" s="147"/>
      <c r="C341" s="161"/>
      <c r="D341" s="161"/>
      <c r="E341" s="310"/>
      <c r="F341" s="147"/>
      <c r="G341" s="161"/>
      <c r="H341" s="161"/>
      <c r="I341" s="147"/>
      <c r="J341" s="161"/>
      <c r="K341" s="147"/>
      <c r="L341" s="147"/>
      <c r="M341" s="153"/>
      <c r="N341" s="147"/>
      <c r="O341" s="147"/>
      <c r="P341" s="147"/>
      <c r="Q341" s="147"/>
      <c r="R341" s="147"/>
      <c r="S341" s="147"/>
      <c r="T341" s="166"/>
    </row>
    <row r="342" spans="1:20" thickBot="1" x14ac:dyDescent="0.5">
      <c r="A342" s="194"/>
      <c r="B342" s="147"/>
      <c r="C342" s="161"/>
      <c r="D342" s="161"/>
      <c r="E342" s="310"/>
      <c r="F342" s="147"/>
      <c r="G342" s="161"/>
      <c r="H342" s="161"/>
      <c r="I342" s="147"/>
      <c r="J342" s="161"/>
      <c r="K342" s="147"/>
      <c r="L342" s="147"/>
      <c r="M342" s="153"/>
      <c r="N342" s="147"/>
      <c r="O342" s="147"/>
      <c r="P342" s="147"/>
      <c r="Q342" s="147"/>
      <c r="R342" s="147"/>
      <c r="S342" s="147"/>
      <c r="T342" s="166"/>
    </row>
    <row r="343" spans="1:20" thickBot="1" x14ac:dyDescent="0.5">
      <c r="A343" s="194"/>
      <c r="B343" s="147"/>
      <c r="C343" s="161"/>
      <c r="D343" s="161"/>
      <c r="E343" s="310"/>
      <c r="F343" s="147"/>
      <c r="G343" s="161"/>
      <c r="H343" s="161"/>
      <c r="I343" s="147"/>
      <c r="J343" s="161"/>
      <c r="K343" s="147"/>
      <c r="L343" s="147"/>
      <c r="M343" s="153"/>
      <c r="N343" s="147"/>
      <c r="O343" s="147"/>
      <c r="P343" s="147"/>
      <c r="Q343" s="147"/>
      <c r="R343" s="147"/>
      <c r="S343" s="147"/>
      <c r="T343" s="166"/>
    </row>
    <row r="344" spans="1:20" thickBot="1" x14ac:dyDescent="0.5">
      <c r="A344" s="194"/>
      <c r="B344" s="147"/>
      <c r="C344" s="161"/>
      <c r="D344" s="161"/>
      <c r="E344" s="310"/>
      <c r="F344" s="147"/>
      <c r="G344" s="161"/>
      <c r="H344" s="161"/>
      <c r="I344" s="147"/>
      <c r="J344" s="161"/>
      <c r="K344" s="147"/>
      <c r="L344" s="147"/>
      <c r="M344" s="153"/>
      <c r="N344" s="147"/>
      <c r="O344" s="147"/>
      <c r="P344" s="147"/>
      <c r="Q344" s="147"/>
      <c r="R344" s="147"/>
      <c r="S344" s="147"/>
      <c r="T344" s="166"/>
    </row>
    <row r="345" spans="1:20" thickBot="1" x14ac:dyDescent="0.5">
      <c r="A345" s="194"/>
      <c r="B345" s="147"/>
      <c r="C345" s="161"/>
      <c r="D345" s="161"/>
      <c r="E345" s="310"/>
      <c r="F345" s="147"/>
      <c r="G345" s="161"/>
      <c r="H345" s="161"/>
      <c r="I345" s="147"/>
      <c r="J345" s="161"/>
      <c r="K345" s="147"/>
      <c r="L345" s="147"/>
      <c r="M345" s="153"/>
      <c r="N345" s="147"/>
      <c r="O345" s="147"/>
      <c r="P345" s="147"/>
      <c r="Q345" s="147"/>
      <c r="R345" s="147"/>
      <c r="S345" s="147"/>
      <c r="T345" s="166"/>
    </row>
    <row r="346" spans="1:20" thickBot="1" x14ac:dyDescent="0.5">
      <c r="A346" s="194"/>
      <c r="B346" s="147"/>
      <c r="C346" s="161"/>
      <c r="D346" s="161"/>
      <c r="E346" s="310"/>
      <c r="F346" s="147"/>
      <c r="G346" s="161"/>
      <c r="H346" s="161"/>
      <c r="I346" s="147"/>
      <c r="J346" s="161"/>
      <c r="K346" s="147"/>
      <c r="L346" s="147"/>
      <c r="M346" s="153"/>
      <c r="N346" s="147"/>
      <c r="O346" s="147"/>
      <c r="P346" s="147"/>
      <c r="Q346" s="147"/>
      <c r="R346" s="147"/>
      <c r="S346" s="147"/>
      <c r="T346" s="166"/>
    </row>
    <row r="347" spans="1:20" thickBot="1" x14ac:dyDescent="0.5">
      <c r="A347" s="194"/>
      <c r="B347" s="147"/>
      <c r="C347" s="161"/>
      <c r="D347" s="161"/>
      <c r="E347" s="310"/>
      <c r="F347" s="147"/>
      <c r="G347" s="161"/>
      <c r="H347" s="161"/>
      <c r="I347" s="147"/>
      <c r="J347" s="161"/>
      <c r="K347" s="147"/>
      <c r="L347" s="147"/>
      <c r="M347" s="153"/>
      <c r="N347" s="147"/>
      <c r="O347" s="147"/>
      <c r="P347" s="147"/>
      <c r="Q347" s="147"/>
      <c r="R347" s="147"/>
      <c r="S347" s="147"/>
      <c r="T347" s="166"/>
    </row>
    <row r="348" spans="1:20" thickBot="1" x14ac:dyDescent="0.5">
      <c r="A348" s="194"/>
      <c r="B348" s="147"/>
      <c r="C348" s="161"/>
      <c r="D348" s="161"/>
      <c r="E348" s="310"/>
      <c r="F348" s="147"/>
      <c r="G348" s="161"/>
      <c r="H348" s="161"/>
      <c r="I348" s="147"/>
      <c r="J348" s="161"/>
      <c r="K348" s="147"/>
      <c r="L348" s="147"/>
      <c r="M348" s="153"/>
      <c r="N348" s="147"/>
      <c r="O348" s="147"/>
      <c r="P348" s="147"/>
      <c r="Q348" s="147"/>
      <c r="R348" s="147"/>
      <c r="S348" s="147"/>
      <c r="T348" s="166"/>
    </row>
    <row r="349" spans="1:20" thickBot="1" x14ac:dyDescent="0.5">
      <c r="A349" s="194"/>
      <c r="B349" s="147"/>
      <c r="C349" s="161"/>
      <c r="D349" s="161"/>
      <c r="E349" s="310"/>
      <c r="F349" s="147"/>
      <c r="G349" s="161"/>
      <c r="H349" s="161"/>
      <c r="I349" s="147"/>
      <c r="J349" s="161"/>
      <c r="K349" s="147"/>
      <c r="L349" s="147"/>
      <c r="M349" s="153"/>
      <c r="N349" s="147"/>
      <c r="O349" s="147"/>
      <c r="P349" s="147"/>
      <c r="Q349" s="147"/>
      <c r="R349" s="147"/>
      <c r="S349" s="147"/>
      <c r="T349" s="166"/>
    </row>
    <row r="350" spans="1:20" thickBot="1" x14ac:dyDescent="0.5">
      <c r="A350" s="194"/>
      <c r="B350" s="147"/>
      <c r="C350" s="161"/>
      <c r="D350" s="161"/>
      <c r="E350" s="310"/>
      <c r="F350" s="147"/>
      <c r="G350" s="161"/>
      <c r="H350" s="161"/>
      <c r="I350" s="147"/>
      <c r="J350" s="161"/>
      <c r="K350" s="147"/>
      <c r="L350" s="147"/>
      <c r="M350" s="153"/>
      <c r="N350" s="147"/>
      <c r="O350" s="147"/>
      <c r="P350" s="147"/>
      <c r="Q350" s="147"/>
      <c r="R350" s="147"/>
      <c r="S350" s="147"/>
      <c r="T350" s="166"/>
    </row>
    <row r="351" spans="1:20" thickBot="1" x14ac:dyDescent="0.5">
      <c r="A351" s="194"/>
      <c r="B351" s="147"/>
      <c r="C351" s="161"/>
      <c r="D351" s="161"/>
      <c r="E351" s="310"/>
      <c r="F351" s="147"/>
      <c r="G351" s="161"/>
      <c r="H351" s="161"/>
      <c r="I351" s="147"/>
      <c r="J351" s="161"/>
      <c r="K351" s="147"/>
      <c r="L351" s="147"/>
      <c r="M351" s="153"/>
      <c r="N351" s="147"/>
      <c r="O351" s="147"/>
      <c r="P351" s="147"/>
      <c r="Q351" s="147"/>
      <c r="R351" s="147"/>
      <c r="S351" s="147"/>
      <c r="T351" s="166"/>
    </row>
    <row r="352" spans="1:20" thickBot="1" x14ac:dyDescent="0.5">
      <c r="A352" s="194"/>
      <c r="B352" s="147"/>
      <c r="C352" s="161"/>
      <c r="D352" s="161"/>
      <c r="E352" s="310"/>
      <c r="F352" s="147"/>
      <c r="G352" s="161"/>
      <c r="H352" s="161"/>
      <c r="I352" s="147"/>
      <c r="J352" s="161"/>
      <c r="K352" s="147"/>
      <c r="L352" s="147"/>
      <c r="M352" s="153"/>
      <c r="N352" s="147"/>
      <c r="O352" s="147"/>
      <c r="P352" s="147"/>
      <c r="Q352" s="147"/>
      <c r="R352" s="147"/>
      <c r="S352" s="147"/>
      <c r="T352" s="166"/>
    </row>
    <row r="353" spans="1:20" thickBot="1" x14ac:dyDescent="0.5">
      <c r="A353" s="194"/>
      <c r="B353" s="147"/>
      <c r="C353" s="161"/>
      <c r="D353" s="161"/>
      <c r="E353" s="310"/>
      <c r="F353" s="147"/>
      <c r="G353" s="161"/>
      <c r="H353" s="161"/>
      <c r="I353" s="147"/>
      <c r="J353" s="161"/>
      <c r="K353" s="147"/>
      <c r="L353" s="147"/>
      <c r="M353" s="153"/>
      <c r="N353" s="147"/>
      <c r="O353" s="147"/>
      <c r="P353" s="147"/>
      <c r="Q353" s="147"/>
      <c r="R353" s="147"/>
      <c r="S353" s="147"/>
      <c r="T353" s="166"/>
    </row>
    <row r="354" spans="1:20" thickBot="1" x14ac:dyDescent="0.5">
      <c r="A354" s="194"/>
      <c r="B354" s="147"/>
      <c r="C354" s="161"/>
      <c r="D354" s="161"/>
      <c r="E354" s="310"/>
      <c r="F354" s="147"/>
      <c r="G354" s="161"/>
      <c r="H354" s="161"/>
      <c r="I354" s="147"/>
      <c r="J354" s="161"/>
      <c r="K354" s="147"/>
      <c r="L354" s="147"/>
      <c r="M354" s="153"/>
      <c r="N354" s="147"/>
      <c r="O354" s="147"/>
      <c r="P354" s="147"/>
      <c r="Q354" s="147"/>
      <c r="R354" s="147"/>
      <c r="S354" s="147"/>
      <c r="T354" s="166"/>
    </row>
    <row r="355" spans="1:20" thickBot="1" x14ac:dyDescent="0.5">
      <c r="A355" s="194"/>
      <c r="B355" s="147"/>
      <c r="C355" s="161"/>
      <c r="D355" s="161"/>
      <c r="E355" s="310"/>
      <c r="F355" s="147"/>
      <c r="G355" s="161"/>
      <c r="H355" s="161"/>
      <c r="I355" s="147"/>
      <c r="J355" s="161"/>
      <c r="K355" s="147"/>
      <c r="L355" s="147"/>
      <c r="M355" s="153"/>
      <c r="N355" s="147"/>
      <c r="O355" s="147"/>
      <c r="P355" s="147"/>
      <c r="Q355" s="147"/>
      <c r="R355" s="147"/>
      <c r="S355" s="147"/>
      <c r="T355" s="166"/>
    </row>
    <row r="356" spans="1:20" thickBot="1" x14ac:dyDescent="0.5">
      <c r="A356" s="194"/>
      <c r="B356" s="147"/>
      <c r="C356" s="161"/>
      <c r="D356" s="161"/>
      <c r="E356" s="310"/>
      <c r="F356" s="147"/>
      <c r="G356" s="161"/>
      <c r="H356" s="161"/>
      <c r="I356" s="147"/>
      <c r="J356" s="161"/>
      <c r="K356" s="147"/>
      <c r="L356" s="147"/>
      <c r="M356" s="153"/>
      <c r="N356" s="147"/>
      <c r="O356" s="147"/>
      <c r="P356" s="147"/>
      <c r="Q356" s="147"/>
      <c r="R356" s="147"/>
      <c r="S356" s="147"/>
      <c r="T356" s="166"/>
    </row>
    <row r="357" spans="1:20" thickBot="1" x14ac:dyDescent="0.5">
      <c r="A357" s="194"/>
      <c r="B357" s="147"/>
      <c r="C357" s="161"/>
      <c r="D357" s="161"/>
      <c r="E357" s="310"/>
      <c r="F357" s="147"/>
      <c r="G357" s="161"/>
      <c r="H357" s="161"/>
      <c r="I357" s="147"/>
      <c r="J357" s="161"/>
      <c r="K357" s="147"/>
      <c r="L357" s="147"/>
      <c r="M357" s="153"/>
      <c r="N357" s="147"/>
      <c r="O357" s="147"/>
      <c r="P357" s="147"/>
      <c r="Q357" s="147"/>
      <c r="R357" s="147"/>
      <c r="S357" s="147"/>
      <c r="T357" s="166"/>
    </row>
    <row r="358" spans="1:20" thickBot="1" x14ac:dyDescent="0.5">
      <c r="A358" s="194"/>
      <c r="B358" s="147"/>
      <c r="C358" s="161"/>
      <c r="D358" s="161"/>
      <c r="E358" s="310"/>
      <c r="F358" s="147"/>
      <c r="G358" s="161"/>
      <c r="H358" s="161"/>
      <c r="I358" s="147"/>
      <c r="J358" s="161"/>
      <c r="K358" s="147"/>
      <c r="L358" s="147"/>
      <c r="M358" s="153"/>
      <c r="N358" s="147"/>
      <c r="O358" s="147"/>
      <c r="P358" s="147"/>
      <c r="Q358" s="147"/>
      <c r="R358" s="147"/>
      <c r="S358" s="147"/>
      <c r="T358" s="166"/>
    </row>
    <row r="359" spans="1:20" thickBot="1" x14ac:dyDescent="0.5">
      <c r="A359" s="194"/>
      <c r="B359" s="147"/>
      <c r="C359" s="161"/>
      <c r="D359" s="161"/>
      <c r="E359" s="310"/>
      <c r="F359" s="147"/>
      <c r="G359" s="161"/>
      <c r="H359" s="161"/>
      <c r="I359" s="147"/>
      <c r="J359" s="161"/>
      <c r="K359" s="147"/>
      <c r="L359" s="147"/>
      <c r="M359" s="153"/>
      <c r="N359" s="147"/>
      <c r="O359" s="147"/>
      <c r="P359" s="147"/>
      <c r="Q359" s="147"/>
      <c r="R359" s="147"/>
      <c r="S359" s="147"/>
      <c r="T359" s="166"/>
    </row>
    <row r="360" spans="1:20" thickBot="1" x14ac:dyDescent="0.5">
      <c r="A360" s="194"/>
      <c r="B360" s="147"/>
      <c r="C360" s="161"/>
      <c r="D360" s="161"/>
      <c r="E360" s="310"/>
      <c r="F360" s="147"/>
      <c r="G360" s="161"/>
      <c r="H360" s="161"/>
      <c r="I360" s="147"/>
      <c r="J360" s="161"/>
      <c r="K360" s="147"/>
      <c r="L360" s="147"/>
      <c r="M360" s="153"/>
      <c r="N360" s="147"/>
      <c r="O360" s="147"/>
      <c r="P360" s="147"/>
      <c r="Q360" s="147"/>
      <c r="R360" s="147"/>
      <c r="S360" s="147"/>
      <c r="T360" s="166"/>
    </row>
    <row r="361" spans="1:20" thickBot="1" x14ac:dyDescent="0.5">
      <c r="A361" s="194"/>
      <c r="B361" s="147"/>
      <c r="C361" s="161"/>
      <c r="D361" s="161"/>
      <c r="E361" s="310"/>
      <c r="F361" s="147"/>
      <c r="G361" s="161"/>
      <c r="H361" s="161"/>
      <c r="I361" s="147"/>
      <c r="J361" s="161"/>
      <c r="K361" s="147"/>
      <c r="L361" s="147"/>
      <c r="M361" s="153"/>
      <c r="N361" s="147"/>
      <c r="O361" s="147"/>
      <c r="P361" s="147"/>
      <c r="Q361" s="147"/>
      <c r="R361" s="147"/>
      <c r="S361" s="147"/>
      <c r="T361" s="166"/>
    </row>
    <row r="362" spans="1:20" thickBot="1" x14ac:dyDescent="0.5">
      <c r="A362" s="194"/>
      <c r="B362" s="147"/>
      <c r="C362" s="161"/>
      <c r="D362" s="161"/>
      <c r="E362" s="310"/>
      <c r="F362" s="147"/>
      <c r="G362" s="161"/>
      <c r="H362" s="161"/>
      <c r="I362" s="147"/>
      <c r="J362" s="161"/>
      <c r="K362" s="147"/>
      <c r="L362" s="147"/>
      <c r="M362" s="153"/>
      <c r="N362" s="147"/>
      <c r="O362" s="147"/>
      <c r="P362" s="147"/>
      <c r="Q362" s="147"/>
      <c r="R362" s="147"/>
      <c r="S362" s="147"/>
      <c r="T362" s="166"/>
    </row>
    <row r="363" spans="1:20" thickBot="1" x14ac:dyDescent="0.5">
      <c r="A363" s="194"/>
      <c r="B363" s="147"/>
      <c r="C363" s="161"/>
      <c r="D363" s="161"/>
      <c r="E363" s="310"/>
      <c r="F363" s="147"/>
      <c r="G363" s="161"/>
      <c r="H363" s="161"/>
      <c r="I363" s="147"/>
      <c r="J363" s="161"/>
      <c r="K363" s="147"/>
      <c r="L363" s="147"/>
      <c r="M363" s="153"/>
      <c r="N363" s="147"/>
      <c r="O363" s="147"/>
      <c r="P363" s="147"/>
      <c r="Q363" s="147"/>
      <c r="R363" s="147"/>
      <c r="S363" s="147"/>
      <c r="T363" s="166"/>
    </row>
    <row r="364" spans="1:20" thickBot="1" x14ac:dyDescent="0.5">
      <c r="A364" s="194"/>
      <c r="B364" s="147"/>
      <c r="C364" s="161"/>
      <c r="D364" s="161"/>
      <c r="E364" s="310"/>
      <c r="F364" s="147"/>
      <c r="G364" s="161"/>
      <c r="H364" s="161"/>
      <c r="I364" s="147"/>
      <c r="J364" s="161"/>
      <c r="K364" s="147"/>
      <c r="L364" s="147"/>
      <c r="M364" s="153"/>
      <c r="N364" s="147"/>
      <c r="O364" s="147"/>
      <c r="P364" s="147"/>
      <c r="Q364" s="147"/>
      <c r="R364" s="147"/>
      <c r="S364" s="147"/>
      <c r="T364" s="166"/>
    </row>
    <row r="365" spans="1:20" thickBot="1" x14ac:dyDescent="0.5">
      <c r="A365" s="194"/>
      <c r="B365" s="147"/>
      <c r="C365" s="161"/>
      <c r="D365" s="161"/>
      <c r="E365" s="310"/>
      <c r="F365" s="147"/>
      <c r="G365" s="161"/>
      <c r="H365" s="161"/>
      <c r="I365" s="147"/>
      <c r="J365" s="161"/>
      <c r="K365" s="147"/>
      <c r="L365" s="147"/>
      <c r="M365" s="153"/>
      <c r="N365" s="147"/>
      <c r="O365" s="147"/>
      <c r="P365" s="147"/>
      <c r="Q365" s="147"/>
      <c r="R365" s="147"/>
      <c r="S365" s="147"/>
      <c r="T365" s="166"/>
    </row>
    <row r="366" spans="1:20" thickBot="1" x14ac:dyDescent="0.5">
      <c r="A366" s="194"/>
      <c r="B366" s="147"/>
      <c r="C366" s="161"/>
      <c r="D366" s="161"/>
      <c r="E366" s="310"/>
      <c r="F366" s="147"/>
      <c r="G366" s="161"/>
      <c r="H366" s="161"/>
      <c r="I366" s="147"/>
      <c r="J366" s="161"/>
      <c r="K366" s="147"/>
      <c r="L366" s="147"/>
      <c r="M366" s="153"/>
      <c r="N366" s="147"/>
      <c r="O366" s="147"/>
      <c r="P366" s="147"/>
      <c r="Q366" s="147"/>
      <c r="R366" s="147"/>
      <c r="S366" s="147"/>
      <c r="T366" s="166"/>
    </row>
    <row r="367" spans="1:20" thickBot="1" x14ac:dyDescent="0.5">
      <c r="A367" s="194"/>
      <c r="B367" s="147"/>
      <c r="C367" s="161"/>
      <c r="D367" s="161"/>
      <c r="E367" s="310"/>
      <c r="F367" s="147"/>
      <c r="G367" s="161"/>
      <c r="H367" s="161"/>
      <c r="I367" s="147"/>
      <c r="J367" s="161"/>
      <c r="K367" s="147"/>
      <c r="L367" s="147"/>
      <c r="M367" s="153"/>
      <c r="N367" s="147"/>
      <c r="O367" s="147"/>
      <c r="P367" s="147"/>
      <c r="Q367" s="147"/>
      <c r="R367" s="147"/>
      <c r="S367" s="147"/>
      <c r="T367" s="166"/>
    </row>
    <row r="368" spans="1:20" thickBot="1" x14ac:dyDescent="0.5">
      <c r="A368" s="194"/>
      <c r="B368" s="147"/>
      <c r="C368" s="161"/>
      <c r="D368" s="161"/>
      <c r="E368" s="310"/>
      <c r="F368" s="147"/>
      <c r="G368" s="161"/>
      <c r="H368" s="161"/>
      <c r="I368" s="147"/>
      <c r="J368" s="161"/>
      <c r="K368" s="147"/>
      <c r="L368" s="147"/>
      <c r="M368" s="153"/>
      <c r="N368" s="147"/>
      <c r="O368" s="147"/>
      <c r="P368" s="147"/>
      <c r="Q368" s="147"/>
      <c r="R368" s="147"/>
      <c r="S368" s="147"/>
      <c r="T368" s="166"/>
    </row>
    <row r="369" spans="1:20" thickBot="1" x14ac:dyDescent="0.5">
      <c r="A369" s="194"/>
      <c r="B369" s="147"/>
      <c r="C369" s="161"/>
      <c r="D369" s="161"/>
      <c r="E369" s="310"/>
      <c r="F369" s="147"/>
      <c r="G369" s="161"/>
      <c r="H369" s="161"/>
      <c r="I369" s="147"/>
      <c r="J369" s="161"/>
      <c r="K369" s="147"/>
      <c r="L369" s="147"/>
      <c r="M369" s="153"/>
      <c r="N369" s="147"/>
      <c r="O369" s="147"/>
      <c r="P369" s="147"/>
      <c r="Q369" s="147"/>
      <c r="R369" s="147"/>
      <c r="S369" s="147"/>
      <c r="T369" s="166"/>
    </row>
    <row r="370" spans="1:20" thickBot="1" x14ac:dyDescent="0.5">
      <c r="A370" s="194"/>
      <c r="B370" s="147"/>
      <c r="C370" s="161"/>
      <c r="D370" s="161"/>
      <c r="E370" s="310"/>
      <c r="F370" s="147"/>
      <c r="G370" s="161"/>
      <c r="H370" s="161"/>
      <c r="I370" s="147"/>
      <c r="J370" s="161"/>
      <c r="K370" s="147"/>
      <c r="L370" s="147"/>
      <c r="M370" s="153"/>
      <c r="N370" s="147"/>
      <c r="O370" s="147"/>
      <c r="P370" s="147"/>
      <c r="Q370" s="147"/>
      <c r="R370" s="147"/>
      <c r="S370" s="147"/>
      <c r="T370" s="166"/>
    </row>
    <row r="371" spans="1:20" thickBot="1" x14ac:dyDescent="0.5">
      <c r="A371" s="194"/>
      <c r="B371" s="147"/>
      <c r="C371" s="161"/>
      <c r="D371" s="161"/>
      <c r="E371" s="310"/>
      <c r="F371" s="147"/>
      <c r="G371" s="161"/>
      <c r="H371" s="161"/>
      <c r="I371" s="147"/>
      <c r="J371" s="161"/>
      <c r="K371" s="147"/>
      <c r="L371" s="147"/>
      <c r="M371" s="153"/>
      <c r="N371" s="147"/>
      <c r="O371" s="147"/>
      <c r="P371" s="147"/>
      <c r="Q371" s="147"/>
      <c r="R371" s="147"/>
      <c r="S371" s="147"/>
      <c r="T371" s="166"/>
    </row>
    <row r="372" spans="1:20" thickBot="1" x14ac:dyDescent="0.5">
      <c r="A372" s="194"/>
      <c r="B372" s="147"/>
      <c r="C372" s="161"/>
      <c r="D372" s="161"/>
      <c r="E372" s="310"/>
      <c r="F372" s="147"/>
      <c r="G372" s="161"/>
      <c r="H372" s="161"/>
      <c r="I372" s="147"/>
      <c r="J372" s="161"/>
      <c r="K372" s="147"/>
      <c r="L372" s="147"/>
      <c r="M372" s="153"/>
      <c r="N372" s="147"/>
      <c r="O372" s="147"/>
      <c r="P372" s="147"/>
      <c r="Q372" s="147"/>
      <c r="R372" s="147"/>
      <c r="S372" s="147"/>
      <c r="T372" s="166"/>
    </row>
    <row r="373" spans="1:20" thickBot="1" x14ac:dyDescent="0.5">
      <c r="A373" s="194"/>
      <c r="B373" s="147"/>
      <c r="C373" s="161"/>
      <c r="D373" s="161"/>
      <c r="E373" s="310"/>
      <c r="F373" s="147"/>
      <c r="G373" s="161"/>
      <c r="H373" s="161"/>
      <c r="I373" s="147"/>
      <c r="J373" s="161"/>
      <c r="K373" s="147"/>
      <c r="L373" s="147"/>
      <c r="M373" s="153"/>
      <c r="N373" s="147"/>
      <c r="O373" s="147"/>
      <c r="P373" s="147"/>
      <c r="Q373" s="147"/>
      <c r="R373" s="147"/>
      <c r="S373" s="147"/>
      <c r="T373" s="166"/>
    </row>
    <row r="374" spans="1:20" thickBot="1" x14ac:dyDescent="0.5">
      <c r="A374" s="194"/>
      <c r="B374" s="147"/>
      <c r="C374" s="161"/>
      <c r="D374" s="161"/>
      <c r="E374" s="310"/>
      <c r="F374" s="147"/>
      <c r="G374" s="161"/>
      <c r="H374" s="161"/>
      <c r="I374" s="147"/>
      <c r="J374" s="161"/>
      <c r="K374" s="147"/>
      <c r="L374" s="147"/>
      <c r="M374" s="153"/>
      <c r="N374" s="147"/>
      <c r="O374" s="147"/>
      <c r="P374" s="147"/>
      <c r="Q374" s="147"/>
      <c r="R374" s="147"/>
      <c r="S374" s="147"/>
      <c r="T374" s="166"/>
    </row>
    <row r="375" spans="1:20" thickBot="1" x14ac:dyDescent="0.5">
      <c r="A375" s="194"/>
      <c r="B375" s="147"/>
      <c r="C375" s="161"/>
      <c r="D375" s="161"/>
      <c r="E375" s="310"/>
      <c r="F375" s="147"/>
      <c r="G375" s="161"/>
      <c r="H375" s="161"/>
      <c r="I375" s="147"/>
      <c r="J375" s="161"/>
      <c r="K375" s="147"/>
      <c r="L375" s="147"/>
      <c r="M375" s="153"/>
      <c r="N375" s="147"/>
      <c r="O375" s="147"/>
      <c r="P375" s="147"/>
      <c r="Q375" s="147"/>
      <c r="R375" s="147"/>
      <c r="S375" s="147"/>
      <c r="T375" s="166"/>
    </row>
    <row r="376" spans="1:20" thickBot="1" x14ac:dyDescent="0.5">
      <c r="A376" s="194"/>
      <c r="B376" s="147"/>
      <c r="C376" s="161"/>
      <c r="D376" s="161"/>
      <c r="E376" s="310"/>
      <c r="F376" s="147"/>
      <c r="G376" s="161"/>
      <c r="H376" s="161"/>
      <c r="I376" s="147"/>
      <c r="J376" s="161"/>
      <c r="K376" s="147"/>
      <c r="L376" s="147"/>
      <c r="M376" s="153"/>
      <c r="N376" s="147"/>
      <c r="O376" s="147"/>
      <c r="P376" s="147"/>
      <c r="Q376" s="147"/>
      <c r="R376" s="147"/>
      <c r="S376" s="147"/>
      <c r="T376" s="166"/>
    </row>
    <row r="377" spans="1:20" thickBot="1" x14ac:dyDescent="0.5">
      <c r="A377" s="194"/>
      <c r="B377" s="147"/>
      <c r="C377" s="161"/>
      <c r="D377" s="161"/>
      <c r="E377" s="310"/>
      <c r="F377" s="147"/>
      <c r="G377" s="161"/>
      <c r="H377" s="161"/>
      <c r="I377" s="147"/>
      <c r="J377" s="161"/>
      <c r="K377" s="147"/>
      <c r="L377" s="147"/>
      <c r="M377" s="153"/>
      <c r="N377" s="147"/>
      <c r="O377" s="147"/>
      <c r="P377" s="147"/>
      <c r="Q377" s="147"/>
      <c r="R377" s="147"/>
      <c r="S377" s="147"/>
      <c r="T377" s="166"/>
    </row>
    <row r="378" spans="1:20" thickBot="1" x14ac:dyDescent="0.5">
      <c r="A378" s="194"/>
      <c r="B378" s="147"/>
      <c r="C378" s="161"/>
      <c r="D378" s="161"/>
      <c r="E378" s="310"/>
      <c r="F378" s="147"/>
      <c r="G378" s="161"/>
      <c r="H378" s="161"/>
      <c r="I378" s="147"/>
      <c r="J378" s="161"/>
      <c r="K378" s="147"/>
      <c r="L378" s="147"/>
      <c r="M378" s="153"/>
      <c r="N378" s="147"/>
      <c r="O378" s="147"/>
      <c r="P378" s="147"/>
      <c r="Q378" s="147"/>
      <c r="R378" s="147"/>
      <c r="S378" s="147"/>
      <c r="T378" s="166"/>
    </row>
    <row r="379" spans="1:20" thickBot="1" x14ac:dyDescent="0.5">
      <c r="A379" s="194"/>
      <c r="B379" s="147"/>
      <c r="C379" s="161"/>
      <c r="D379" s="161"/>
      <c r="E379" s="310"/>
      <c r="F379" s="147"/>
      <c r="G379" s="161"/>
      <c r="H379" s="161"/>
      <c r="I379" s="147"/>
      <c r="J379" s="161"/>
      <c r="K379" s="147"/>
      <c r="L379" s="147"/>
      <c r="M379" s="153"/>
      <c r="N379" s="147"/>
      <c r="O379" s="147"/>
      <c r="P379" s="147"/>
      <c r="Q379" s="147"/>
      <c r="R379" s="147"/>
      <c r="S379" s="147"/>
      <c r="T379" s="166"/>
    </row>
    <row r="380" spans="1:20" thickBot="1" x14ac:dyDescent="0.5">
      <c r="A380" s="194"/>
      <c r="B380" s="147"/>
      <c r="C380" s="161"/>
      <c r="D380" s="161"/>
      <c r="E380" s="310"/>
      <c r="F380" s="147"/>
      <c r="G380" s="161"/>
      <c r="H380" s="161"/>
      <c r="I380" s="147"/>
      <c r="J380" s="161"/>
      <c r="K380" s="147"/>
      <c r="L380" s="147"/>
      <c r="M380" s="153"/>
      <c r="N380" s="147"/>
      <c r="O380" s="147"/>
      <c r="P380" s="147"/>
      <c r="Q380" s="147"/>
      <c r="R380" s="147"/>
      <c r="S380" s="147"/>
      <c r="T380" s="166"/>
    </row>
    <row r="381" spans="1:20" thickBot="1" x14ac:dyDescent="0.5">
      <c r="A381" s="194"/>
      <c r="B381" s="147"/>
      <c r="C381" s="161"/>
      <c r="D381" s="161"/>
      <c r="E381" s="310"/>
      <c r="F381" s="147"/>
      <c r="G381" s="161"/>
      <c r="H381" s="161"/>
      <c r="I381" s="147"/>
      <c r="J381" s="161"/>
      <c r="K381" s="147"/>
      <c r="L381" s="147"/>
      <c r="M381" s="153"/>
      <c r="N381" s="147"/>
      <c r="O381" s="147"/>
      <c r="P381" s="147"/>
      <c r="Q381" s="147"/>
      <c r="R381" s="147"/>
      <c r="S381" s="147"/>
      <c r="T381" s="166"/>
    </row>
    <row r="382" spans="1:20" thickBot="1" x14ac:dyDescent="0.5">
      <c r="A382" s="194"/>
      <c r="B382" s="147"/>
      <c r="C382" s="161"/>
      <c r="D382" s="161"/>
      <c r="E382" s="310"/>
      <c r="F382" s="147"/>
      <c r="G382" s="161"/>
      <c r="H382" s="161"/>
      <c r="I382" s="147"/>
      <c r="J382" s="161"/>
      <c r="K382" s="147"/>
      <c r="L382" s="147"/>
      <c r="M382" s="153"/>
      <c r="N382" s="147"/>
      <c r="O382" s="147"/>
      <c r="P382" s="147"/>
      <c r="Q382" s="147"/>
      <c r="R382" s="147"/>
      <c r="S382" s="147"/>
      <c r="T382" s="166"/>
    </row>
    <row r="383" spans="1:20" thickBot="1" x14ac:dyDescent="0.5">
      <c r="A383" s="194"/>
      <c r="B383" s="147"/>
      <c r="C383" s="161"/>
      <c r="D383" s="161"/>
      <c r="E383" s="310"/>
      <c r="F383" s="147"/>
      <c r="G383" s="161"/>
      <c r="H383" s="161"/>
      <c r="I383" s="147"/>
      <c r="J383" s="161"/>
      <c r="K383" s="147"/>
      <c r="L383" s="147"/>
      <c r="M383" s="153"/>
      <c r="N383" s="147"/>
      <c r="O383" s="147"/>
      <c r="P383" s="147"/>
      <c r="Q383" s="147"/>
      <c r="R383" s="147"/>
      <c r="S383" s="147"/>
      <c r="T383" s="166"/>
    </row>
    <row r="384" spans="1:20" thickBot="1" x14ac:dyDescent="0.5">
      <c r="A384" s="194"/>
      <c r="B384" s="147"/>
      <c r="C384" s="161"/>
      <c r="D384" s="161"/>
      <c r="E384" s="310"/>
      <c r="F384" s="147"/>
      <c r="G384" s="161"/>
      <c r="H384" s="161"/>
      <c r="I384" s="147"/>
      <c r="J384" s="161"/>
      <c r="K384" s="147"/>
      <c r="L384" s="147"/>
      <c r="M384" s="153"/>
      <c r="N384" s="147"/>
      <c r="O384" s="147"/>
      <c r="P384" s="147"/>
      <c r="Q384" s="147"/>
      <c r="R384" s="147"/>
      <c r="S384" s="147"/>
      <c r="T384" s="166"/>
    </row>
    <row r="385" spans="1:20" thickBot="1" x14ac:dyDescent="0.5">
      <c r="A385" s="194"/>
      <c r="B385" s="147"/>
      <c r="C385" s="161"/>
      <c r="D385" s="161"/>
      <c r="E385" s="310"/>
      <c r="F385" s="147"/>
      <c r="G385" s="161"/>
      <c r="H385" s="161"/>
      <c r="I385" s="147"/>
      <c r="J385" s="161"/>
      <c r="K385" s="147"/>
      <c r="L385" s="147"/>
      <c r="M385" s="153"/>
      <c r="N385" s="147"/>
      <c r="O385" s="147"/>
      <c r="P385" s="147"/>
      <c r="Q385" s="147"/>
      <c r="R385" s="147"/>
      <c r="S385" s="147"/>
      <c r="T385" s="166"/>
    </row>
    <row r="386" spans="1:20" thickBot="1" x14ac:dyDescent="0.5">
      <c r="A386" s="194"/>
      <c r="B386" s="147"/>
      <c r="C386" s="161"/>
      <c r="D386" s="161"/>
      <c r="E386" s="310"/>
      <c r="F386" s="147"/>
      <c r="G386" s="161"/>
      <c r="H386" s="161"/>
      <c r="I386" s="147"/>
      <c r="J386" s="161"/>
      <c r="K386" s="147"/>
      <c r="L386" s="147"/>
      <c r="M386" s="153"/>
      <c r="N386" s="147"/>
      <c r="O386" s="147"/>
      <c r="P386" s="147"/>
      <c r="Q386" s="147"/>
      <c r="R386" s="147"/>
      <c r="S386" s="147"/>
      <c r="T386" s="166"/>
    </row>
    <row r="387" spans="1:20" thickBot="1" x14ac:dyDescent="0.5">
      <c r="A387" s="194"/>
      <c r="B387" s="147"/>
      <c r="C387" s="161"/>
      <c r="D387" s="161"/>
      <c r="E387" s="310"/>
      <c r="F387" s="147"/>
      <c r="G387" s="161"/>
      <c r="H387" s="161"/>
      <c r="I387" s="147"/>
      <c r="J387" s="161"/>
      <c r="K387" s="147"/>
      <c r="L387" s="147"/>
      <c r="M387" s="153"/>
      <c r="N387" s="147"/>
      <c r="O387" s="147"/>
      <c r="P387" s="147"/>
      <c r="Q387" s="147"/>
      <c r="R387" s="147"/>
      <c r="S387" s="147"/>
      <c r="T387" s="166"/>
    </row>
    <row r="388" spans="1:20" thickBot="1" x14ac:dyDescent="0.5">
      <c r="A388" s="194"/>
      <c r="B388" s="147"/>
      <c r="C388" s="161"/>
      <c r="D388" s="161"/>
      <c r="E388" s="310"/>
      <c r="F388" s="147"/>
      <c r="G388" s="161"/>
      <c r="H388" s="161"/>
      <c r="I388" s="147"/>
      <c r="J388" s="161"/>
      <c r="K388" s="147"/>
      <c r="L388" s="147"/>
      <c r="M388" s="153"/>
      <c r="N388" s="147"/>
      <c r="O388" s="147"/>
      <c r="P388" s="147"/>
      <c r="Q388" s="147"/>
      <c r="R388" s="147"/>
      <c r="S388" s="147"/>
      <c r="T388" s="166"/>
    </row>
    <row r="389" spans="1:20" thickBot="1" x14ac:dyDescent="0.5">
      <c r="A389" s="194"/>
      <c r="B389" s="147"/>
      <c r="C389" s="161"/>
      <c r="D389" s="161"/>
      <c r="E389" s="310"/>
      <c r="F389" s="147"/>
      <c r="G389" s="161"/>
      <c r="H389" s="161"/>
      <c r="I389" s="147"/>
      <c r="J389" s="161"/>
      <c r="K389" s="147"/>
      <c r="L389" s="147"/>
      <c r="M389" s="153"/>
      <c r="N389" s="147"/>
      <c r="O389" s="147"/>
      <c r="P389" s="147"/>
      <c r="Q389" s="147"/>
      <c r="R389" s="147"/>
      <c r="S389" s="147"/>
      <c r="T389" s="166"/>
    </row>
    <row r="390" spans="1:20" thickBot="1" x14ac:dyDescent="0.5">
      <c r="A390" s="194"/>
      <c r="B390" s="147"/>
      <c r="C390" s="161"/>
      <c r="D390" s="161"/>
      <c r="E390" s="310"/>
      <c r="F390" s="147"/>
      <c r="G390" s="161"/>
      <c r="H390" s="161"/>
      <c r="I390" s="147"/>
      <c r="J390" s="161"/>
      <c r="K390" s="147"/>
      <c r="L390" s="147"/>
      <c r="M390" s="153"/>
      <c r="N390" s="147"/>
      <c r="O390" s="147"/>
      <c r="P390" s="147"/>
      <c r="Q390" s="147"/>
      <c r="R390" s="147"/>
      <c r="S390" s="147"/>
      <c r="T390" s="166"/>
    </row>
    <row r="391" spans="1:20" thickBot="1" x14ac:dyDescent="0.5">
      <c r="A391" s="194"/>
      <c r="B391" s="147"/>
      <c r="C391" s="161"/>
      <c r="D391" s="161"/>
      <c r="E391" s="310"/>
      <c r="F391" s="147"/>
      <c r="G391" s="161"/>
      <c r="H391" s="161"/>
      <c r="I391" s="147"/>
      <c r="J391" s="161"/>
      <c r="K391" s="147"/>
      <c r="L391" s="147"/>
      <c r="M391" s="153"/>
      <c r="N391" s="147"/>
      <c r="O391" s="147"/>
      <c r="P391" s="147"/>
      <c r="Q391" s="147"/>
      <c r="R391" s="147"/>
      <c r="S391" s="147"/>
      <c r="T391" s="166"/>
    </row>
    <row r="392" spans="1:20" thickBot="1" x14ac:dyDescent="0.5">
      <c r="A392" s="194"/>
      <c r="B392" s="147"/>
      <c r="C392" s="161"/>
      <c r="D392" s="161"/>
      <c r="E392" s="310"/>
      <c r="F392" s="147"/>
      <c r="G392" s="161"/>
      <c r="H392" s="161"/>
      <c r="I392" s="147"/>
      <c r="J392" s="161"/>
      <c r="K392" s="147"/>
      <c r="L392" s="147"/>
      <c r="M392" s="153"/>
      <c r="N392" s="147"/>
      <c r="O392" s="147"/>
      <c r="P392" s="147"/>
      <c r="Q392" s="147"/>
      <c r="R392" s="147"/>
      <c r="S392" s="147"/>
      <c r="T392" s="166"/>
    </row>
    <row r="393" spans="1:20" thickBot="1" x14ac:dyDescent="0.5">
      <c r="A393" s="194"/>
      <c r="B393" s="147"/>
      <c r="C393" s="161"/>
      <c r="D393" s="161"/>
      <c r="E393" s="310"/>
      <c r="F393" s="147"/>
      <c r="G393" s="161"/>
      <c r="H393" s="161"/>
      <c r="I393" s="147"/>
      <c r="J393" s="161"/>
      <c r="K393" s="147"/>
      <c r="L393" s="147"/>
      <c r="M393" s="153"/>
      <c r="N393" s="147"/>
      <c r="O393" s="147"/>
      <c r="P393" s="147"/>
      <c r="Q393" s="147"/>
      <c r="R393" s="147"/>
      <c r="S393" s="147"/>
      <c r="T393" s="166"/>
    </row>
    <row r="394" spans="1:20" thickBot="1" x14ac:dyDescent="0.5">
      <c r="A394" s="194"/>
      <c r="B394" s="147"/>
      <c r="C394" s="161"/>
      <c r="D394" s="161"/>
      <c r="E394" s="310"/>
      <c r="F394" s="147"/>
      <c r="G394" s="161"/>
      <c r="H394" s="161"/>
      <c r="I394" s="147"/>
      <c r="J394" s="161"/>
      <c r="K394" s="147"/>
      <c r="L394" s="147"/>
      <c r="M394" s="153"/>
      <c r="N394" s="147"/>
      <c r="O394" s="147"/>
      <c r="P394" s="147"/>
      <c r="Q394" s="147"/>
      <c r="R394" s="147"/>
      <c r="S394" s="147"/>
      <c r="T394" s="166"/>
    </row>
    <row r="395" spans="1:20" thickBot="1" x14ac:dyDescent="0.5">
      <c r="A395" s="194"/>
      <c r="B395" s="147"/>
      <c r="C395" s="161"/>
      <c r="D395" s="161"/>
      <c r="E395" s="310"/>
      <c r="F395" s="147"/>
      <c r="G395" s="161"/>
      <c r="H395" s="161"/>
      <c r="I395" s="147"/>
      <c r="J395" s="161"/>
      <c r="K395" s="147"/>
      <c r="L395" s="147"/>
      <c r="M395" s="153"/>
      <c r="N395" s="147"/>
      <c r="O395" s="147"/>
      <c r="P395" s="147"/>
      <c r="Q395" s="147"/>
      <c r="R395" s="147"/>
      <c r="S395" s="147"/>
      <c r="T395" s="166"/>
    </row>
    <row r="396" spans="1:20" thickBot="1" x14ac:dyDescent="0.5">
      <c r="A396" s="194"/>
      <c r="B396" s="147"/>
      <c r="C396" s="161"/>
      <c r="D396" s="161"/>
      <c r="E396" s="310"/>
      <c r="F396" s="147"/>
      <c r="G396" s="161"/>
      <c r="H396" s="161"/>
      <c r="I396" s="147"/>
      <c r="J396" s="161"/>
      <c r="K396" s="147"/>
      <c r="L396" s="147"/>
      <c r="M396" s="153"/>
      <c r="N396" s="147"/>
      <c r="O396" s="147"/>
      <c r="P396" s="147"/>
      <c r="Q396" s="147"/>
      <c r="R396" s="147"/>
      <c r="S396" s="147"/>
      <c r="T396" s="166"/>
    </row>
    <row r="397" spans="1:20" thickBot="1" x14ac:dyDescent="0.5">
      <c r="A397" s="194"/>
      <c r="B397" s="147"/>
      <c r="C397" s="161"/>
      <c r="D397" s="161"/>
      <c r="E397" s="310"/>
      <c r="F397" s="147"/>
      <c r="G397" s="161"/>
      <c r="H397" s="161"/>
      <c r="I397" s="147"/>
      <c r="J397" s="161"/>
      <c r="K397" s="147"/>
      <c r="L397" s="147"/>
      <c r="M397" s="153"/>
      <c r="N397" s="147"/>
      <c r="O397" s="147"/>
      <c r="P397" s="147"/>
      <c r="Q397" s="147"/>
      <c r="R397" s="147"/>
      <c r="S397" s="147"/>
      <c r="T397" s="166"/>
    </row>
    <row r="398" spans="1:20" thickBot="1" x14ac:dyDescent="0.5">
      <c r="A398" s="194"/>
      <c r="B398" s="147"/>
      <c r="C398" s="161"/>
      <c r="D398" s="161"/>
      <c r="E398" s="310"/>
      <c r="F398" s="147"/>
      <c r="G398" s="161"/>
      <c r="H398" s="161"/>
      <c r="I398" s="147"/>
      <c r="J398" s="161"/>
      <c r="K398" s="147"/>
      <c r="L398" s="147"/>
      <c r="M398" s="153"/>
      <c r="N398" s="147"/>
      <c r="O398" s="147"/>
      <c r="P398" s="147"/>
      <c r="Q398" s="147"/>
      <c r="R398" s="147"/>
      <c r="S398" s="147"/>
      <c r="T398" s="166"/>
    </row>
    <row r="399" spans="1:20" thickBot="1" x14ac:dyDescent="0.5">
      <c r="A399" s="194"/>
      <c r="B399" s="147"/>
      <c r="C399" s="161"/>
      <c r="D399" s="161"/>
      <c r="E399" s="310"/>
      <c r="F399" s="147"/>
      <c r="G399" s="161"/>
      <c r="H399" s="161"/>
      <c r="I399" s="147"/>
      <c r="J399" s="161"/>
      <c r="K399" s="147"/>
      <c r="L399" s="147"/>
      <c r="M399" s="153"/>
      <c r="N399" s="147"/>
      <c r="O399" s="147"/>
      <c r="P399" s="147"/>
      <c r="Q399" s="147"/>
      <c r="R399" s="147"/>
      <c r="S399" s="147"/>
      <c r="T399" s="166"/>
    </row>
    <row r="400" spans="1:20" thickBot="1" x14ac:dyDescent="0.5">
      <c r="A400" s="194"/>
      <c r="B400" s="147"/>
      <c r="C400" s="161"/>
      <c r="D400" s="161"/>
      <c r="E400" s="310"/>
      <c r="F400" s="147"/>
      <c r="G400" s="161"/>
      <c r="H400" s="161"/>
      <c r="I400" s="147"/>
      <c r="J400" s="161"/>
      <c r="K400" s="147"/>
      <c r="L400" s="147"/>
      <c r="M400" s="153"/>
      <c r="N400" s="147"/>
      <c r="O400" s="147"/>
      <c r="P400" s="147"/>
      <c r="Q400" s="147"/>
      <c r="R400" s="147"/>
      <c r="S400" s="147"/>
      <c r="T400" s="166"/>
    </row>
    <row r="401" spans="1:20" thickBot="1" x14ac:dyDescent="0.5">
      <c r="A401" s="194"/>
      <c r="B401" s="147"/>
      <c r="C401" s="161"/>
      <c r="D401" s="161"/>
      <c r="E401" s="310"/>
      <c r="F401" s="147"/>
      <c r="G401" s="161"/>
      <c r="H401" s="161"/>
      <c r="I401" s="147"/>
      <c r="J401" s="161"/>
      <c r="K401" s="147"/>
      <c r="L401" s="147"/>
      <c r="M401" s="153"/>
      <c r="N401" s="147"/>
      <c r="O401" s="147"/>
      <c r="P401" s="147"/>
      <c r="Q401" s="147"/>
      <c r="R401" s="147"/>
      <c r="S401" s="147"/>
      <c r="T401" s="166"/>
    </row>
    <row r="402" spans="1:20" thickBot="1" x14ac:dyDescent="0.5">
      <c r="A402" s="194"/>
      <c r="B402" s="147"/>
      <c r="C402" s="161"/>
      <c r="D402" s="161"/>
      <c r="E402" s="310"/>
      <c r="F402" s="147"/>
      <c r="G402" s="161"/>
      <c r="H402" s="161"/>
      <c r="I402" s="147"/>
      <c r="J402" s="161"/>
      <c r="K402" s="147"/>
      <c r="L402" s="147"/>
      <c r="M402" s="153"/>
      <c r="N402" s="147"/>
      <c r="O402" s="147"/>
      <c r="P402" s="147"/>
      <c r="Q402" s="147"/>
      <c r="R402" s="147"/>
      <c r="S402" s="147"/>
      <c r="T402" s="166"/>
    </row>
    <row r="403" spans="1:20" thickBot="1" x14ac:dyDescent="0.5">
      <c r="A403" s="194"/>
      <c r="B403" s="147"/>
      <c r="C403" s="161"/>
      <c r="D403" s="161"/>
      <c r="E403" s="310"/>
      <c r="F403" s="147"/>
      <c r="G403" s="161"/>
      <c r="H403" s="161"/>
      <c r="I403" s="147"/>
      <c r="J403" s="161"/>
      <c r="K403" s="147"/>
      <c r="L403" s="147"/>
      <c r="M403" s="153"/>
      <c r="N403" s="147"/>
      <c r="O403" s="147"/>
      <c r="P403" s="147"/>
      <c r="Q403" s="147"/>
      <c r="R403" s="147"/>
      <c r="S403" s="147"/>
      <c r="T403" s="166"/>
    </row>
    <row r="404" spans="1:20" thickBot="1" x14ac:dyDescent="0.5">
      <c r="A404" s="194"/>
      <c r="B404" s="147"/>
      <c r="C404" s="161"/>
      <c r="D404" s="161"/>
      <c r="E404" s="310"/>
      <c r="F404" s="147"/>
      <c r="G404" s="161"/>
      <c r="H404" s="161"/>
      <c r="I404" s="147"/>
      <c r="J404" s="161"/>
      <c r="K404" s="147"/>
      <c r="L404" s="147"/>
      <c r="M404" s="153"/>
      <c r="N404" s="147"/>
      <c r="O404" s="147"/>
      <c r="P404" s="147"/>
      <c r="Q404" s="147"/>
      <c r="R404" s="147"/>
      <c r="S404" s="147"/>
      <c r="T404" s="166"/>
    </row>
    <row r="405" spans="1:20" thickBot="1" x14ac:dyDescent="0.5">
      <c r="A405" s="194"/>
      <c r="B405" s="147"/>
      <c r="C405" s="161"/>
      <c r="D405" s="161"/>
      <c r="E405" s="310"/>
      <c r="F405" s="147"/>
      <c r="G405" s="161"/>
      <c r="H405" s="161"/>
      <c r="I405" s="147"/>
      <c r="J405" s="161"/>
      <c r="K405" s="147"/>
      <c r="L405" s="147"/>
      <c r="M405" s="153"/>
      <c r="N405" s="147"/>
      <c r="O405" s="147"/>
      <c r="P405" s="147"/>
      <c r="Q405" s="147"/>
      <c r="R405" s="147"/>
      <c r="S405" s="147"/>
      <c r="T405" s="166"/>
    </row>
    <row r="406" spans="1:20" thickBot="1" x14ac:dyDescent="0.5">
      <c r="A406" s="194"/>
      <c r="B406" s="147"/>
      <c r="C406" s="161"/>
      <c r="D406" s="161"/>
      <c r="E406" s="310"/>
      <c r="F406" s="147"/>
      <c r="G406" s="161"/>
      <c r="H406" s="161"/>
      <c r="I406" s="147"/>
      <c r="J406" s="161"/>
      <c r="K406" s="147"/>
      <c r="L406" s="147"/>
      <c r="M406" s="153"/>
      <c r="N406" s="147"/>
      <c r="O406" s="147"/>
      <c r="P406" s="147"/>
      <c r="Q406" s="147"/>
      <c r="R406" s="147"/>
      <c r="S406" s="147"/>
      <c r="T406" s="166"/>
    </row>
    <row r="407" spans="1:20" thickBot="1" x14ac:dyDescent="0.5">
      <c r="A407" s="194"/>
      <c r="B407" s="147"/>
      <c r="C407" s="161"/>
      <c r="D407" s="161"/>
      <c r="E407" s="310"/>
      <c r="F407" s="147"/>
      <c r="G407" s="161"/>
      <c r="H407" s="161"/>
      <c r="I407" s="147"/>
      <c r="J407" s="161"/>
      <c r="K407" s="147"/>
      <c r="L407" s="147"/>
      <c r="M407" s="153"/>
      <c r="N407" s="147"/>
      <c r="O407" s="147"/>
      <c r="P407" s="147"/>
      <c r="Q407" s="147"/>
      <c r="R407" s="147"/>
      <c r="S407" s="147"/>
      <c r="T407" s="166"/>
    </row>
    <row r="408" spans="1:20" thickBot="1" x14ac:dyDescent="0.5">
      <c r="A408" s="194"/>
      <c r="B408" s="147"/>
      <c r="C408" s="161"/>
      <c r="D408" s="161"/>
      <c r="E408" s="310"/>
      <c r="F408" s="147"/>
      <c r="G408" s="161"/>
      <c r="H408" s="161"/>
      <c r="I408" s="147"/>
      <c r="J408" s="161"/>
      <c r="K408" s="147"/>
      <c r="L408" s="147"/>
      <c r="M408" s="153"/>
      <c r="N408" s="147"/>
      <c r="O408" s="147"/>
      <c r="P408" s="147"/>
      <c r="Q408" s="147"/>
      <c r="R408" s="147"/>
      <c r="S408" s="147"/>
      <c r="T408" s="166"/>
    </row>
    <row r="409" spans="1:20" thickBot="1" x14ac:dyDescent="0.5">
      <c r="A409" s="194"/>
      <c r="B409" s="147"/>
      <c r="C409" s="161"/>
      <c r="D409" s="161"/>
      <c r="E409" s="310"/>
      <c r="F409" s="147"/>
      <c r="G409" s="161"/>
      <c r="H409" s="161"/>
      <c r="I409" s="147"/>
      <c r="J409" s="161"/>
      <c r="K409" s="147"/>
      <c r="L409" s="147"/>
      <c r="M409" s="153"/>
      <c r="N409" s="147"/>
      <c r="O409" s="147"/>
      <c r="P409" s="147"/>
      <c r="Q409" s="147"/>
      <c r="R409" s="147"/>
      <c r="S409" s="147"/>
      <c r="T409" s="166"/>
    </row>
    <row r="410" spans="1:20" thickBot="1" x14ac:dyDescent="0.5">
      <c r="A410" s="194"/>
      <c r="B410" s="147"/>
      <c r="C410" s="161"/>
      <c r="D410" s="161"/>
      <c r="E410" s="310"/>
      <c r="F410" s="147"/>
      <c r="G410" s="161"/>
      <c r="H410" s="161"/>
      <c r="I410" s="147"/>
      <c r="J410" s="161"/>
      <c r="K410" s="147"/>
      <c r="L410" s="147"/>
      <c r="M410" s="153"/>
      <c r="N410" s="147"/>
      <c r="O410" s="147"/>
      <c r="P410" s="147"/>
      <c r="Q410" s="147"/>
      <c r="R410" s="147"/>
      <c r="S410" s="147"/>
      <c r="T410" s="166"/>
    </row>
    <row r="411" spans="1:20" thickBot="1" x14ac:dyDescent="0.5">
      <c r="A411" s="194"/>
      <c r="B411" s="147"/>
      <c r="C411" s="161"/>
      <c r="D411" s="161"/>
      <c r="E411" s="310"/>
      <c r="F411" s="147"/>
      <c r="G411" s="161"/>
      <c r="H411" s="161"/>
      <c r="I411" s="147"/>
      <c r="J411" s="161"/>
      <c r="K411" s="147"/>
      <c r="L411" s="147"/>
      <c r="M411" s="153"/>
      <c r="N411" s="147"/>
      <c r="O411" s="147"/>
      <c r="P411" s="147"/>
      <c r="Q411" s="147"/>
      <c r="R411" s="147"/>
      <c r="S411" s="147"/>
      <c r="T411" s="166"/>
    </row>
    <row r="412" spans="1:20" thickBot="1" x14ac:dyDescent="0.5">
      <c r="A412" s="194"/>
      <c r="B412" s="147"/>
      <c r="C412" s="161"/>
      <c r="D412" s="161"/>
      <c r="E412" s="310"/>
      <c r="F412" s="147"/>
      <c r="G412" s="161"/>
      <c r="H412" s="161"/>
      <c r="I412" s="147"/>
      <c r="J412" s="161"/>
      <c r="K412" s="147"/>
      <c r="L412" s="147"/>
      <c r="M412" s="153"/>
      <c r="N412" s="147"/>
      <c r="O412" s="147"/>
      <c r="P412" s="147"/>
      <c r="Q412" s="147"/>
      <c r="R412" s="147"/>
      <c r="S412" s="147"/>
      <c r="T412" s="166"/>
    </row>
    <row r="413" spans="1:20" thickBot="1" x14ac:dyDescent="0.5">
      <c r="A413" s="194"/>
      <c r="B413" s="147"/>
      <c r="C413" s="161"/>
      <c r="D413" s="161"/>
      <c r="E413" s="310"/>
      <c r="F413" s="147"/>
      <c r="G413" s="161"/>
      <c r="H413" s="161"/>
      <c r="I413" s="147"/>
      <c r="J413" s="161"/>
      <c r="K413" s="147"/>
      <c r="L413" s="147"/>
      <c r="M413" s="153"/>
      <c r="N413" s="147"/>
      <c r="O413" s="147"/>
      <c r="P413" s="147"/>
      <c r="Q413" s="147"/>
      <c r="R413" s="147"/>
      <c r="S413" s="147"/>
      <c r="T413" s="166"/>
    </row>
    <row r="414" spans="1:20" thickBot="1" x14ac:dyDescent="0.5">
      <c r="A414" s="194"/>
      <c r="B414" s="147"/>
      <c r="C414" s="161"/>
      <c r="D414" s="161"/>
      <c r="E414" s="310"/>
      <c r="F414" s="147"/>
      <c r="G414" s="161"/>
      <c r="H414" s="161"/>
      <c r="I414" s="147"/>
      <c r="J414" s="161"/>
      <c r="K414" s="147"/>
      <c r="L414" s="147"/>
      <c r="M414" s="153"/>
      <c r="N414" s="147"/>
      <c r="O414" s="147"/>
      <c r="P414" s="147"/>
      <c r="Q414" s="147"/>
      <c r="R414" s="147"/>
      <c r="S414" s="147"/>
      <c r="T414" s="166"/>
    </row>
    <row r="415" spans="1:20" thickBot="1" x14ac:dyDescent="0.5">
      <c r="A415" s="194"/>
      <c r="B415" s="147"/>
      <c r="C415" s="161"/>
      <c r="D415" s="161"/>
      <c r="E415" s="310"/>
      <c r="F415" s="147"/>
      <c r="G415" s="161"/>
      <c r="H415" s="161"/>
      <c r="I415" s="147"/>
      <c r="J415" s="161"/>
      <c r="K415" s="147"/>
      <c r="L415" s="147"/>
      <c r="M415" s="153"/>
      <c r="N415" s="147"/>
      <c r="O415" s="147"/>
      <c r="P415" s="147"/>
      <c r="Q415" s="147"/>
      <c r="R415" s="147"/>
      <c r="S415" s="147"/>
      <c r="T415" s="166"/>
    </row>
    <row r="416" spans="1:20" thickBot="1" x14ac:dyDescent="0.5">
      <c r="A416" s="194"/>
      <c r="B416" s="147"/>
      <c r="C416" s="161"/>
      <c r="D416" s="161"/>
      <c r="E416" s="310"/>
      <c r="F416" s="147"/>
      <c r="G416" s="161"/>
      <c r="H416" s="161"/>
      <c r="I416" s="147"/>
      <c r="J416" s="161"/>
      <c r="K416" s="147"/>
      <c r="L416" s="147"/>
      <c r="M416" s="153"/>
      <c r="N416" s="147"/>
      <c r="O416" s="147"/>
      <c r="P416" s="147"/>
      <c r="Q416" s="147"/>
      <c r="R416" s="147"/>
      <c r="S416" s="147"/>
      <c r="T416" s="166"/>
    </row>
    <row r="417" spans="1:20" thickBot="1" x14ac:dyDescent="0.5">
      <c r="A417" s="194"/>
      <c r="B417" s="147"/>
      <c r="C417" s="161"/>
      <c r="D417" s="161"/>
      <c r="E417" s="310"/>
      <c r="F417" s="147"/>
      <c r="G417" s="161"/>
      <c r="H417" s="161"/>
      <c r="I417" s="147"/>
      <c r="J417" s="161"/>
      <c r="K417" s="147"/>
      <c r="L417" s="147"/>
      <c r="M417" s="153"/>
      <c r="N417" s="147"/>
      <c r="O417" s="147"/>
      <c r="P417" s="147"/>
      <c r="Q417" s="147"/>
      <c r="R417" s="147"/>
      <c r="S417" s="147"/>
      <c r="T417" s="166"/>
    </row>
    <row r="418" spans="1:20" thickBot="1" x14ac:dyDescent="0.5">
      <c r="A418" s="194"/>
      <c r="B418" s="147"/>
      <c r="C418" s="161"/>
      <c r="D418" s="161"/>
      <c r="E418" s="310"/>
      <c r="F418" s="147"/>
      <c r="G418" s="161"/>
      <c r="H418" s="161"/>
      <c r="I418" s="147"/>
      <c r="J418" s="161"/>
      <c r="K418" s="147"/>
      <c r="L418" s="147"/>
      <c r="M418" s="153"/>
      <c r="N418" s="147"/>
      <c r="O418" s="147"/>
      <c r="P418" s="147"/>
      <c r="Q418" s="147"/>
      <c r="R418" s="147"/>
      <c r="S418" s="147"/>
      <c r="T418" s="166"/>
    </row>
    <row r="419" spans="1:20" thickBot="1" x14ac:dyDescent="0.5">
      <c r="A419" s="194"/>
      <c r="B419" s="147"/>
      <c r="C419" s="161"/>
      <c r="D419" s="161"/>
      <c r="E419" s="310"/>
      <c r="F419" s="147"/>
      <c r="G419" s="161"/>
      <c r="H419" s="161"/>
      <c r="I419" s="147"/>
      <c r="J419" s="161"/>
      <c r="K419" s="147"/>
      <c r="L419" s="147"/>
      <c r="M419" s="153"/>
      <c r="N419" s="147"/>
      <c r="O419" s="147"/>
      <c r="P419" s="147"/>
      <c r="Q419" s="147"/>
      <c r="R419" s="147"/>
      <c r="S419" s="147"/>
      <c r="T419" s="166"/>
    </row>
    <row r="420" spans="1:20" thickBot="1" x14ac:dyDescent="0.5">
      <c r="A420" s="194"/>
      <c r="B420" s="147"/>
      <c r="C420" s="161"/>
      <c r="D420" s="161"/>
      <c r="E420" s="310"/>
      <c r="F420" s="147"/>
      <c r="G420" s="161"/>
      <c r="H420" s="161"/>
      <c r="I420" s="147"/>
      <c r="J420" s="161"/>
      <c r="K420" s="147"/>
      <c r="L420" s="147"/>
      <c r="M420" s="153"/>
      <c r="N420" s="147"/>
      <c r="O420" s="147"/>
      <c r="P420" s="147"/>
      <c r="Q420" s="147"/>
      <c r="R420" s="147"/>
      <c r="S420" s="147"/>
      <c r="T420" s="166"/>
    </row>
    <row r="421" spans="1:20" thickBot="1" x14ac:dyDescent="0.5">
      <c r="A421" s="194"/>
      <c r="B421" s="147"/>
      <c r="C421" s="161"/>
      <c r="D421" s="161"/>
      <c r="E421" s="310"/>
      <c r="F421" s="147"/>
      <c r="G421" s="161"/>
      <c r="H421" s="161"/>
      <c r="I421" s="147"/>
      <c r="J421" s="161"/>
      <c r="K421" s="147"/>
      <c r="L421" s="147"/>
      <c r="M421" s="153"/>
      <c r="N421" s="147"/>
      <c r="O421" s="147"/>
      <c r="P421" s="147"/>
      <c r="Q421" s="147"/>
      <c r="R421" s="147"/>
      <c r="S421" s="147"/>
      <c r="T421" s="166"/>
    </row>
    <row r="422" spans="1:20" thickBot="1" x14ac:dyDescent="0.5">
      <c r="A422" s="194"/>
      <c r="B422" s="147"/>
      <c r="C422" s="161"/>
      <c r="D422" s="161"/>
      <c r="E422" s="310"/>
      <c r="F422" s="147"/>
      <c r="G422" s="161"/>
      <c r="H422" s="161"/>
      <c r="I422" s="147"/>
      <c r="J422" s="161"/>
      <c r="K422" s="147"/>
      <c r="L422" s="147"/>
      <c r="M422" s="153"/>
      <c r="N422" s="147"/>
      <c r="O422" s="147"/>
      <c r="P422" s="147"/>
      <c r="Q422" s="147"/>
      <c r="R422" s="147"/>
      <c r="S422" s="147"/>
      <c r="T422" s="166"/>
    </row>
    <row r="423" spans="1:20" thickBot="1" x14ac:dyDescent="0.5">
      <c r="A423" s="194"/>
      <c r="B423" s="147"/>
      <c r="C423" s="161"/>
      <c r="D423" s="161"/>
      <c r="E423" s="310"/>
      <c r="F423" s="147"/>
      <c r="G423" s="161"/>
      <c r="H423" s="161"/>
      <c r="I423" s="147"/>
      <c r="J423" s="161"/>
      <c r="K423" s="147"/>
      <c r="L423" s="147"/>
      <c r="M423" s="153"/>
      <c r="N423" s="147"/>
      <c r="O423" s="147"/>
      <c r="P423" s="147"/>
      <c r="Q423" s="147"/>
      <c r="R423" s="147"/>
      <c r="S423" s="147"/>
      <c r="T423" s="166"/>
    </row>
    <row r="424" spans="1:20" thickBot="1" x14ac:dyDescent="0.5">
      <c r="A424" s="194"/>
      <c r="B424" s="147"/>
      <c r="C424" s="161"/>
      <c r="D424" s="161"/>
      <c r="E424" s="310"/>
      <c r="F424" s="147"/>
      <c r="G424" s="161"/>
      <c r="H424" s="161"/>
      <c r="I424" s="147"/>
      <c r="J424" s="161"/>
      <c r="K424" s="147"/>
      <c r="L424" s="147"/>
      <c r="M424" s="153"/>
      <c r="N424" s="147"/>
      <c r="O424" s="147"/>
      <c r="P424" s="147"/>
      <c r="Q424" s="147"/>
      <c r="R424" s="147"/>
      <c r="S424" s="147"/>
      <c r="T424" s="166"/>
    </row>
    <row r="425" spans="1:20" thickBot="1" x14ac:dyDescent="0.5">
      <c r="A425" s="194"/>
      <c r="B425" s="147"/>
      <c r="C425" s="161"/>
      <c r="D425" s="161"/>
      <c r="E425" s="310"/>
      <c r="F425" s="147"/>
      <c r="G425" s="161"/>
      <c r="H425" s="161"/>
      <c r="I425" s="147"/>
      <c r="J425" s="161"/>
      <c r="K425" s="147"/>
      <c r="L425" s="147"/>
      <c r="M425" s="153"/>
      <c r="N425" s="147"/>
      <c r="O425" s="147"/>
      <c r="P425" s="147"/>
      <c r="Q425" s="147"/>
      <c r="R425" s="147"/>
      <c r="S425" s="147"/>
      <c r="T425" s="166"/>
    </row>
    <row r="426" spans="1:20" thickBot="1" x14ac:dyDescent="0.5">
      <c r="A426" s="194"/>
      <c r="B426" s="147"/>
      <c r="C426" s="161"/>
      <c r="D426" s="161"/>
      <c r="E426" s="310"/>
      <c r="F426" s="147"/>
      <c r="G426" s="161"/>
      <c r="H426" s="161"/>
      <c r="I426" s="147"/>
      <c r="J426" s="161"/>
      <c r="K426" s="147"/>
      <c r="L426" s="147"/>
      <c r="M426" s="153"/>
      <c r="N426" s="147"/>
      <c r="O426" s="147"/>
      <c r="P426" s="147"/>
      <c r="Q426" s="147"/>
      <c r="R426" s="147"/>
      <c r="S426" s="147"/>
      <c r="T426" s="166"/>
    </row>
    <row r="427" spans="1:20" thickBot="1" x14ac:dyDescent="0.5">
      <c r="A427" s="194"/>
      <c r="B427" s="147"/>
      <c r="C427" s="161"/>
      <c r="D427" s="161"/>
      <c r="E427" s="310"/>
      <c r="F427" s="147"/>
      <c r="G427" s="161"/>
      <c r="H427" s="161"/>
      <c r="I427" s="147"/>
      <c r="J427" s="161"/>
      <c r="K427" s="147"/>
      <c r="L427" s="147"/>
      <c r="M427" s="153"/>
      <c r="N427" s="147"/>
      <c r="O427" s="147"/>
      <c r="P427" s="147"/>
      <c r="Q427" s="147"/>
      <c r="R427" s="147"/>
      <c r="S427" s="147"/>
      <c r="T427" s="166"/>
    </row>
    <row r="428" spans="1:20" thickBot="1" x14ac:dyDescent="0.5">
      <c r="A428" s="194"/>
      <c r="B428" s="147"/>
      <c r="C428" s="161"/>
      <c r="D428" s="161"/>
      <c r="E428" s="310"/>
      <c r="F428" s="147"/>
      <c r="G428" s="161"/>
      <c r="H428" s="161"/>
      <c r="I428" s="147"/>
      <c r="J428" s="161"/>
      <c r="K428" s="147"/>
      <c r="L428" s="147"/>
      <c r="M428" s="153"/>
      <c r="N428" s="147"/>
      <c r="O428" s="147"/>
      <c r="P428" s="147"/>
      <c r="Q428" s="147"/>
      <c r="R428" s="147"/>
      <c r="S428" s="147"/>
      <c r="T428" s="166"/>
    </row>
    <row r="429" spans="1:20" thickBot="1" x14ac:dyDescent="0.5">
      <c r="A429" s="194"/>
      <c r="B429" s="147"/>
      <c r="C429" s="161"/>
      <c r="D429" s="161"/>
      <c r="E429" s="310"/>
      <c r="F429" s="147"/>
      <c r="G429" s="161"/>
      <c r="H429" s="161"/>
      <c r="I429" s="147"/>
      <c r="J429" s="161"/>
      <c r="K429" s="147"/>
      <c r="L429" s="147"/>
      <c r="M429" s="153"/>
      <c r="N429" s="147"/>
      <c r="O429" s="147"/>
      <c r="P429" s="147"/>
      <c r="Q429" s="147"/>
      <c r="R429" s="147"/>
      <c r="S429" s="147"/>
      <c r="T429" s="166"/>
    </row>
    <row r="430" spans="1:20" thickBot="1" x14ac:dyDescent="0.5">
      <c r="A430" s="194"/>
      <c r="B430" s="147"/>
      <c r="C430" s="161"/>
      <c r="D430" s="161"/>
      <c r="E430" s="310"/>
      <c r="F430" s="147"/>
      <c r="G430" s="161"/>
      <c r="H430" s="161"/>
      <c r="I430" s="147"/>
      <c r="J430" s="161"/>
      <c r="K430" s="147"/>
      <c r="L430" s="147"/>
      <c r="M430" s="153"/>
      <c r="N430" s="147"/>
      <c r="O430" s="147"/>
      <c r="P430" s="147"/>
      <c r="Q430" s="147"/>
      <c r="R430" s="147"/>
      <c r="S430" s="147"/>
      <c r="T430" s="166"/>
    </row>
    <row r="431" spans="1:20" thickBot="1" x14ac:dyDescent="0.5">
      <c r="A431" s="194"/>
      <c r="B431" s="147"/>
      <c r="C431" s="161"/>
      <c r="D431" s="161"/>
      <c r="E431" s="310"/>
      <c r="F431" s="147"/>
      <c r="G431" s="161"/>
      <c r="H431" s="161"/>
      <c r="I431" s="147"/>
      <c r="J431" s="161"/>
      <c r="K431" s="147"/>
      <c r="L431" s="147"/>
      <c r="M431" s="153"/>
      <c r="N431" s="147"/>
      <c r="O431" s="147"/>
      <c r="P431" s="147"/>
      <c r="Q431" s="147"/>
      <c r="R431" s="147"/>
      <c r="S431" s="147"/>
      <c r="T431" s="166"/>
    </row>
    <row r="432" spans="1:20" thickBot="1" x14ac:dyDescent="0.5">
      <c r="A432" s="194"/>
      <c r="B432" s="147"/>
      <c r="C432" s="161"/>
      <c r="D432" s="161"/>
      <c r="E432" s="310"/>
      <c r="F432" s="147"/>
      <c r="G432" s="161"/>
      <c r="H432" s="161"/>
      <c r="I432" s="147"/>
      <c r="J432" s="161"/>
      <c r="K432" s="147"/>
      <c r="L432" s="147"/>
      <c r="M432" s="153"/>
      <c r="N432" s="147"/>
      <c r="O432" s="147"/>
      <c r="P432" s="147"/>
      <c r="Q432" s="147"/>
      <c r="R432" s="147"/>
      <c r="S432" s="147"/>
      <c r="T432" s="166"/>
    </row>
    <row r="433" spans="1:20" thickBot="1" x14ac:dyDescent="0.5">
      <c r="A433" s="194"/>
      <c r="B433" s="147"/>
      <c r="C433" s="161"/>
      <c r="D433" s="161"/>
      <c r="E433" s="310"/>
      <c r="F433" s="147"/>
      <c r="G433" s="161"/>
      <c r="H433" s="161"/>
      <c r="I433" s="147"/>
      <c r="J433" s="161"/>
      <c r="K433" s="147"/>
      <c r="L433" s="147"/>
      <c r="M433" s="153"/>
      <c r="N433" s="147"/>
      <c r="O433" s="147"/>
      <c r="P433" s="147"/>
      <c r="Q433" s="147"/>
      <c r="R433" s="147"/>
      <c r="S433" s="147"/>
      <c r="T433" s="166"/>
    </row>
    <row r="434" spans="1:20" thickBot="1" x14ac:dyDescent="0.5">
      <c r="A434" s="194"/>
      <c r="B434" s="147"/>
      <c r="C434" s="161"/>
      <c r="D434" s="161"/>
      <c r="E434" s="310"/>
      <c r="F434" s="147"/>
      <c r="G434" s="161"/>
      <c r="H434" s="161"/>
      <c r="I434" s="147"/>
      <c r="J434" s="161"/>
      <c r="K434" s="147"/>
      <c r="L434" s="147"/>
      <c r="M434" s="153"/>
      <c r="N434" s="147"/>
      <c r="O434" s="147"/>
      <c r="P434" s="147"/>
      <c r="Q434" s="147"/>
      <c r="R434" s="147"/>
      <c r="S434" s="147"/>
      <c r="T434" s="166"/>
    </row>
    <row r="435" spans="1:20" thickBot="1" x14ac:dyDescent="0.5">
      <c r="A435" s="194"/>
      <c r="B435" s="147"/>
      <c r="C435" s="161"/>
      <c r="D435" s="161"/>
      <c r="E435" s="310"/>
      <c r="F435" s="147"/>
      <c r="G435" s="161"/>
      <c r="H435" s="161"/>
      <c r="I435" s="147"/>
      <c r="J435" s="161"/>
      <c r="K435" s="147"/>
      <c r="L435" s="147"/>
      <c r="M435" s="153"/>
      <c r="N435" s="147"/>
      <c r="O435" s="147"/>
      <c r="P435" s="147"/>
      <c r="Q435" s="147"/>
      <c r="R435" s="147"/>
      <c r="S435" s="147"/>
      <c r="T435" s="166"/>
    </row>
    <row r="436" spans="1:20" thickBot="1" x14ac:dyDescent="0.5">
      <c r="A436" s="194"/>
      <c r="B436" s="147"/>
      <c r="C436" s="161"/>
      <c r="D436" s="161"/>
      <c r="E436" s="310"/>
      <c r="F436" s="147"/>
      <c r="G436" s="161"/>
      <c r="H436" s="161"/>
      <c r="I436" s="147"/>
      <c r="J436" s="161"/>
      <c r="K436" s="147"/>
      <c r="L436" s="147"/>
      <c r="M436" s="153"/>
      <c r="N436" s="147"/>
      <c r="O436" s="147"/>
      <c r="P436" s="147"/>
      <c r="Q436" s="147"/>
      <c r="R436" s="147"/>
      <c r="S436" s="147"/>
      <c r="T436" s="166"/>
    </row>
    <row r="437" spans="1:20" thickBot="1" x14ac:dyDescent="0.5">
      <c r="A437" s="194"/>
      <c r="B437" s="147"/>
      <c r="C437" s="161"/>
      <c r="D437" s="161"/>
      <c r="E437" s="310"/>
      <c r="F437" s="147"/>
      <c r="G437" s="161"/>
      <c r="H437" s="161"/>
      <c r="I437" s="147"/>
      <c r="J437" s="161"/>
      <c r="K437" s="147"/>
      <c r="L437" s="147"/>
      <c r="M437" s="153"/>
      <c r="N437" s="147"/>
      <c r="O437" s="147"/>
      <c r="P437" s="147"/>
      <c r="Q437" s="147"/>
      <c r="R437" s="147"/>
      <c r="S437" s="147"/>
      <c r="T437" s="166"/>
    </row>
    <row r="438" spans="1:20" thickBot="1" x14ac:dyDescent="0.5">
      <c r="A438" s="194"/>
      <c r="B438" s="147"/>
      <c r="C438" s="161"/>
      <c r="D438" s="161"/>
      <c r="E438" s="310"/>
      <c r="F438" s="147"/>
      <c r="G438" s="161"/>
      <c r="H438" s="161"/>
      <c r="I438" s="147"/>
      <c r="J438" s="161"/>
      <c r="K438" s="147"/>
      <c r="L438" s="147"/>
      <c r="M438" s="153"/>
      <c r="N438" s="147"/>
      <c r="O438" s="147"/>
      <c r="P438" s="147"/>
      <c r="Q438" s="147"/>
      <c r="R438" s="147"/>
      <c r="S438" s="147"/>
      <c r="T438" s="166"/>
    </row>
    <row r="439" spans="1:20" thickBot="1" x14ac:dyDescent="0.5">
      <c r="A439" s="194"/>
      <c r="B439" s="147"/>
      <c r="C439" s="161"/>
      <c r="D439" s="161"/>
      <c r="E439" s="310"/>
      <c r="F439" s="147"/>
      <c r="G439" s="161"/>
      <c r="H439" s="161"/>
      <c r="I439" s="147"/>
      <c r="J439" s="161"/>
      <c r="K439" s="147"/>
      <c r="L439" s="147"/>
      <c r="M439" s="153"/>
      <c r="N439" s="147"/>
      <c r="O439" s="147"/>
      <c r="P439" s="147"/>
      <c r="Q439" s="147"/>
      <c r="R439" s="147"/>
      <c r="S439" s="147"/>
      <c r="T439" s="166"/>
    </row>
    <row r="440" spans="1:20" thickBot="1" x14ac:dyDescent="0.5">
      <c r="A440" s="194"/>
      <c r="B440" s="147"/>
      <c r="C440" s="161"/>
      <c r="D440" s="161"/>
      <c r="E440" s="310"/>
      <c r="F440" s="147"/>
      <c r="G440" s="161"/>
      <c r="H440" s="161"/>
      <c r="I440" s="147"/>
      <c r="J440" s="161"/>
      <c r="K440" s="147"/>
      <c r="L440" s="147"/>
      <c r="M440" s="153"/>
      <c r="N440" s="147"/>
      <c r="O440" s="147"/>
      <c r="P440" s="147"/>
      <c r="Q440" s="147"/>
      <c r="R440" s="147"/>
      <c r="S440" s="147"/>
      <c r="T440" s="166"/>
    </row>
    <row r="441" spans="1:20" thickBot="1" x14ac:dyDescent="0.5">
      <c r="A441" s="194"/>
      <c r="B441" s="147"/>
      <c r="C441" s="161"/>
      <c r="D441" s="161"/>
      <c r="E441" s="310"/>
      <c r="F441" s="147"/>
      <c r="G441" s="161"/>
      <c r="H441" s="161"/>
      <c r="I441" s="147"/>
      <c r="J441" s="161"/>
      <c r="K441" s="147"/>
      <c r="L441" s="147"/>
      <c r="M441" s="153"/>
      <c r="N441" s="147"/>
      <c r="O441" s="147"/>
      <c r="P441" s="147"/>
      <c r="Q441" s="147"/>
      <c r="R441" s="147"/>
      <c r="S441" s="147"/>
      <c r="T441" s="166"/>
    </row>
    <row r="442" spans="1:20" thickBot="1" x14ac:dyDescent="0.5">
      <c r="A442" s="194"/>
      <c r="B442" s="147"/>
      <c r="C442" s="161"/>
      <c r="D442" s="161"/>
      <c r="E442" s="310"/>
      <c r="F442" s="147"/>
      <c r="G442" s="161"/>
      <c r="H442" s="161"/>
      <c r="I442" s="147"/>
      <c r="J442" s="161"/>
      <c r="K442" s="147"/>
      <c r="L442" s="147"/>
      <c r="M442" s="153"/>
      <c r="N442" s="147"/>
      <c r="O442" s="147"/>
      <c r="P442" s="147"/>
      <c r="Q442" s="147"/>
      <c r="R442" s="147"/>
      <c r="S442" s="147"/>
      <c r="T442" s="166"/>
    </row>
    <row r="443" spans="1:20" thickBot="1" x14ac:dyDescent="0.5">
      <c r="A443" s="194"/>
      <c r="B443" s="147"/>
      <c r="C443" s="161"/>
      <c r="D443" s="161"/>
      <c r="E443" s="310"/>
      <c r="F443" s="147"/>
      <c r="G443" s="161"/>
      <c r="H443" s="161"/>
      <c r="I443" s="147"/>
      <c r="J443" s="161"/>
      <c r="K443" s="147"/>
      <c r="L443" s="147"/>
      <c r="M443" s="153"/>
      <c r="N443" s="147"/>
      <c r="O443" s="147"/>
      <c r="P443" s="147"/>
      <c r="Q443" s="147"/>
      <c r="R443" s="147"/>
      <c r="S443" s="147"/>
      <c r="T443" s="166"/>
    </row>
    <row r="444" spans="1:20" thickBot="1" x14ac:dyDescent="0.5">
      <c r="A444" s="194"/>
      <c r="B444" s="147"/>
      <c r="C444" s="161"/>
      <c r="D444" s="161"/>
      <c r="E444" s="310"/>
      <c r="F444" s="147"/>
      <c r="G444" s="161"/>
      <c r="H444" s="161"/>
      <c r="I444" s="147"/>
      <c r="J444" s="161"/>
      <c r="K444" s="147"/>
      <c r="L444" s="147"/>
      <c r="M444" s="153"/>
      <c r="N444" s="147"/>
      <c r="O444" s="147"/>
      <c r="P444" s="147"/>
      <c r="Q444" s="147"/>
      <c r="R444" s="147"/>
      <c r="S444" s="147"/>
      <c r="T444" s="166"/>
    </row>
    <row r="445" spans="1:20" thickBot="1" x14ac:dyDescent="0.5">
      <c r="A445" s="194"/>
      <c r="B445" s="147"/>
      <c r="C445" s="161"/>
      <c r="D445" s="161"/>
      <c r="E445" s="310"/>
      <c r="F445" s="147"/>
      <c r="G445" s="161"/>
      <c r="H445" s="161"/>
      <c r="I445" s="147"/>
      <c r="J445" s="161"/>
      <c r="K445" s="147"/>
      <c r="L445" s="147"/>
      <c r="M445" s="153"/>
      <c r="N445" s="147"/>
      <c r="O445" s="147"/>
      <c r="P445" s="147"/>
      <c r="Q445" s="147"/>
      <c r="R445" s="147"/>
      <c r="S445" s="147"/>
      <c r="T445" s="166"/>
    </row>
    <row r="446" spans="1:20" thickBot="1" x14ac:dyDescent="0.5">
      <c r="A446" s="194"/>
      <c r="B446" s="147"/>
      <c r="C446" s="161"/>
      <c r="D446" s="161"/>
      <c r="E446" s="310"/>
      <c r="F446" s="147"/>
      <c r="G446" s="161"/>
      <c r="H446" s="161"/>
      <c r="I446" s="147"/>
      <c r="J446" s="161"/>
      <c r="K446" s="147"/>
      <c r="L446" s="147"/>
      <c r="M446" s="153"/>
      <c r="N446" s="147"/>
      <c r="O446" s="147"/>
      <c r="P446" s="147"/>
      <c r="Q446" s="147"/>
      <c r="R446" s="147"/>
      <c r="S446" s="147"/>
      <c r="T446" s="166"/>
    </row>
    <row r="447" spans="1:20" thickBot="1" x14ac:dyDescent="0.5">
      <c r="A447" s="194"/>
      <c r="B447" s="147"/>
      <c r="C447" s="161"/>
      <c r="D447" s="161"/>
      <c r="E447" s="310"/>
      <c r="F447" s="147"/>
      <c r="G447" s="161"/>
      <c r="H447" s="161"/>
      <c r="I447" s="147"/>
      <c r="J447" s="161"/>
      <c r="K447" s="147"/>
      <c r="L447" s="147"/>
      <c r="M447" s="153"/>
      <c r="N447" s="147"/>
      <c r="O447" s="147"/>
      <c r="P447" s="147"/>
      <c r="Q447" s="147"/>
      <c r="R447" s="147"/>
      <c r="S447" s="147"/>
      <c r="T447" s="166"/>
    </row>
    <row r="448" spans="1:20" thickBot="1" x14ac:dyDescent="0.5">
      <c r="A448" s="194"/>
      <c r="B448" s="147"/>
      <c r="C448" s="161"/>
      <c r="D448" s="161"/>
      <c r="E448" s="310"/>
      <c r="F448" s="147"/>
      <c r="G448" s="161"/>
      <c r="H448" s="161"/>
      <c r="I448" s="147"/>
      <c r="J448" s="161"/>
      <c r="K448" s="147"/>
      <c r="L448" s="147"/>
      <c r="M448" s="153"/>
      <c r="N448" s="147"/>
      <c r="O448" s="147"/>
      <c r="P448" s="147"/>
      <c r="Q448" s="147"/>
      <c r="R448" s="147"/>
      <c r="S448" s="147"/>
      <c r="T448" s="166"/>
    </row>
    <row r="449" spans="1:20" thickBot="1" x14ac:dyDescent="0.5">
      <c r="A449" s="194"/>
      <c r="B449" s="147"/>
      <c r="C449" s="161"/>
      <c r="D449" s="161"/>
      <c r="E449" s="310"/>
      <c r="F449" s="147"/>
      <c r="G449" s="161"/>
      <c r="H449" s="161"/>
      <c r="I449" s="147"/>
      <c r="J449" s="161"/>
      <c r="K449" s="147"/>
      <c r="L449" s="147"/>
      <c r="M449" s="153"/>
      <c r="N449" s="147"/>
      <c r="O449" s="147"/>
      <c r="P449" s="147"/>
      <c r="Q449" s="147"/>
      <c r="R449" s="147"/>
      <c r="S449" s="147"/>
      <c r="T449" s="166"/>
    </row>
    <row r="450" spans="1:20" thickBot="1" x14ac:dyDescent="0.5">
      <c r="A450" s="194"/>
      <c r="B450" s="147"/>
      <c r="C450" s="161"/>
      <c r="D450" s="161"/>
      <c r="E450" s="310"/>
      <c r="F450" s="147"/>
      <c r="G450" s="161"/>
      <c r="H450" s="161"/>
      <c r="I450" s="147"/>
      <c r="J450" s="161"/>
      <c r="K450" s="147"/>
      <c r="L450" s="147"/>
      <c r="M450" s="153"/>
      <c r="N450" s="147"/>
      <c r="O450" s="147"/>
      <c r="P450" s="147"/>
      <c r="Q450" s="147"/>
      <c r="R450" s="147"/>
      <c r="S450" s="147"/>
      <c r="T450" s="166"/>
    </row>
    <row r="451" spans="1:20" thickBot="1" x14ac:dyDescent="0.5">
      <c r="A451" s="194"/>
      <c r="B451" s="147"/>
      <c r="C451" s="161"/>
      <c r="D451" s="161"/>
      <c r="E451" s="310"/>
      <c r="F451" s="147"/>
      <c r="G451" s="161"/>
      <c r="H451" s="161"/>
      <c r="I451" s="147"/>
      <c r="J451" s="161"/>
      <c r="K451" s="147"/>
      <c r="L451" s="147"/>
      <c r="M451" s="153"/>
      <c r="N451" s="147"/>
      <c r="O451" s="147"/>
      <c r="P451" s="147"/>
      <c r="Q451" s="147"/>
      <c r="R451" s="147"/>
      <c r="S451" s="147"/>
      <c r="T451" s="166"/>
    </row>
    <row r="452" spans="1:20" thickBot="1" x14ac:dyDescent="0.5">
      <c r="A452" s="194"/>
      <c r="B452" s="147"/>
      <c r="C452" s="161"/>
      <c r="D452" s="161"/>
      <c r="E452" s="310"/>
      <c r="F452" s="147"/>
      <c r="G452" s="161"/>
      <c r="H452" s="161"/>
      <c r="I452" s="147"/>
      <c r="J452" s="161"/>
      <c r="K452" s="147"/>
      <c r="L452" s="147"/>
      <c r="M452" s="153"/>
      <c r="N452" s="147"/>
      <c r="O452" s="147"/>
      <c r="P452" s="147"/>
      <c r="Q452" s="147"/>
      <c r="R452" s="147"/>
      <c r="S452" s="147"/>
      <c r="T452" s="166"/>
    </row>
    <row r="453" spans="1:20" thickBot="1" x14ac:dyDescent="0.5">
      <c r="A453" s="194"/>
      <c r="B453" s="147"/>
      <c r="C453" s="161"/>
      <c r="D453" s="161"/>
      <c r="E453" s="310"/>
      <c r="F453" s="147"/>
      <c r="G453" s="161"/>
      <c r="H453" s="161"/>
      <c r="I453" s="147"/>
      <c r="J453" s="161"/>
      <c r="K453" s="147"/>
      <c r="L453" s="147"/>
      <c r="M453" s="153"/>
      <c r="N453" s="147"/>
      <c r="O453" s="147"/>
      <c r="P453" s="147"/>
      <c r="Q453" s="147"/>
      <c r="R453" s="147"/>
      <c r="S453" s="147"/>
      <c r="T453" s="166"/>
    </row>
    <row r="454" spans="1:20" thickBot="1" x14ac:dyDescent="0.5">
      <c r="A454" s="194"/>
      <c r="B454" s="147"/>
      <c r="C454" s="161"/>
      <c r="D454" s="161"/>
      <c r="E454" s="310"/>
      <c r="F454" s="147"/>
      <c r="G454" s="161"/>
      <c r="H454" s="161"/>
      <c r="I454" s="147"/>
      <c r="J454" s="161"/>
      <c r="K454" s="147"/>
      <c r="L454" s="147"/>
      <c r="M454" s="153"/>
      <c r="N454" s="147"/>
      <c r="O454" s="147"/>
      <c r="P454" s="147"/>
      <c r="Q454" s="147"/>
      <c r="R454" s="147"/>
      <c r="S454" s="147"/>
      <c r="T454" s="166"/>
    </row>
    <row r="455" spans="1:20" thickBot="1" x14ac:dyDescent="0.5">
      <c r="A455" s="194"/>
      <c r="B455" s="147"/>
      <c r="C455" s="161"/>
      <c r="D455" s="161"/>
      <c r="E455" s="310"/>
      <c r="F455" s="147"/>
      <c r="G455" s="161"/>
      <c r="H455" s="161"/>
      <c r="I455" s="147"/>
      <c r="J455" s="161"/>
      <c r="K455" s="147"/>
      <c r="L455" s="147"/>
      <c r="M455" s="153"/>
      <c r="N455" s="147"/>
      <c r="O455" s="147"/>
      <c r="P455" s="147"/>
      <c r="Q455" s="147"/>
      <c r="R455" s="147"/>
      <c r="S455" s="147"/>
      <c r="T455" s="166"/>
    </row>
    <row r="456" spans="1:20" thickBot="1" x14ac:dyDescent="0.5">
      <c r="A456" s="194"/>
      <c r="B456" s="147"/>
      <c r="C456" s="161"/>
      <c r="D456" s="161"/>
      <c r="E456" s="310"/>
      <c r="F456" s="147"/>
      <c r="G456" s="161"/>
      <c r="H456" s="161"/>
      <c r="I456" s="147"/>
      <c r="J456" s="161"/>
      <c r="K456" s="147"/>
      <c r="L456" s="147"/>
      <c r="M456" s="153"/>
      <c r="N456" s="147"/>
      <c r="O456" s="147"/>
      <c r="P456" s="147"/>
      <c r="Q456" s="147"/>
      <c r="R456" s="147"/>
      <c r="S456" s="147"/>
      <c r="T456" s="166"/>
    </row>
    <row r="457" spans="1:20" thickBot="1" x14ac:dyDescent="0.5">
      <c r="A457" s="194"/>
      <c r="B457" s="147"/>
      <c r="C457" s="161"/>
      <c r="D457" s="161"/>
      <c r="E457" s="310"/>
      <c r="F457" s="147"/>
      <c r="G457" s="161"/>
      <c r="H457" s="161"/>
      <c r="I457" s="147"/>
      <c r="J457" s="161"/>
      <c r="K457" s="147"/>
      <c r="L457" s="147"/>
      <c r="M457" s="153"/>
      <c r="N457" s="147"/>
      <c r="O457" s="147"/>
      <c r="P457" s="147"/>
      <c r="Q457" s="147"/>
      <c r="R457" s="147"/>
      <c r="S457" s="147"/>
      <c r="T457" s="166"/>
    </row>
    <row r="458" spans="1:20" thickBot="1" x14ac:dyDescent="0.5">
      <c r="A458" s="194"/>
      <c r="B458" s="147"/>
      <c r="C458" s="161"/>
      <c r="D458" s="161"/>
      <c r="E458" s="310"/>
      <c r="F458" s="147"/>
      <c r="G458" s="161"/>
      <c r="H458" s="161"/>
      <c r="I458" s="147"/>
      <c r="J458" s="161"/>
      <c r="K458" s="147"/>
      <c r="L458" s="147"/>
      <c r="M458" s="153"/>
      <c r="N458" s="147"/>
      <c r="O458" s="147"/>
      <c r="P458" s="147"/>
      <c r="Q458" s="147"/>
      <c r="R458" s="147"/>
      <c r="S458" s="147"/>
      <c r="T458" s="166"/>
    </row>
    <row r="459" spans="1:20" thickBot="1" x14ac:dyDescent="0.5">
      <c r="A459" s="194"/>
      <c r="B459" s="147"/>
      <c r="C459" s="161"/>
      <c r="D459" s="161"/>
      <c r="E459" s="310"/>
      <c r="F459" s="147"/>
      <c r="G459" s="161"/>
      <c r="H459" s="161"/>
      <c r="I459" s="147"/>
      <c r="J459" s="161"/>
      <c r="K459" s="147"/>
      <c r="L459" s="147"/>
      <c r="M459" s="153"/>
      <c r="N459" s="147"/>
      <c r="O459" s="147"/>
      <c r="P459" s="147"/>
      <c r="Q459" s="147"/>
      <c r="R459" s="147"/>
      <c r="S459" s="147"/>
      <c r="T459" s="166"/>
    </row>
    <row r="460" spans="1:20" thickBot="1" x14ac:dyDescent="0.5">
      <c r="A460" s="194"/>
      <c r="B460" s="147"/>
      <c r="C460" s="161"/>
      <c r="D460" s="161"/>
      <c r="E460" s="310"/>
      <c r="F460" s="147"/>
      <c r="G460" s="161"/>
      <c r="H460" s="161"/>
      <c r="I460" s="147"/>
      <c r="J460" s="161"/>
      <c r="K460" s="147"/>
      <c r="L460" s="147"/>
      <c r="M460" s="153"/>
      <c r="N460" s="147"/>
      <c r="O460" s="147"/>
      <c r="P460" s="147"/>
      <c r="Q460" s="147"/>
      <c r="R460" s="147"/>
      <c r="S460" s="147"/>
      <c r="T460" s="166"/>
    </row>
    <row r="461" spans="1:20" thickBot="1" x14ac:dyDescent="0.5">
      <c r="A461" s="194"/>
      <c r="B461" s="147"/>
      <c r="C461" s="161"/>
      <c r="D461" s="161"/>
      <c r="E461" s="310"/>
      <c r="F461" s="147"/>
      <c r="G461" s="161"/>
      <c r="H461" s="161"/>
      <c r="I461" s="147"/>
      <c r="J461" s="161"/>
      <c r="K461" s="147"/>
      <c r="L461" s="147"/>
      <c r="M461" s="153"/>
      <c r="N461" s="147"/>
      <c r="O461" s="147"/>
      <c r="P461" s="147"/>
      <c r="Q461" s="147"/>
      <c r="R461" s="147"/>
      <c r="S461" s="147"/>
      <c r="T461" s="166"/>
    </row>
    <row r="462" spans="1:20" thickBot="1" x14ac:dyDescent="0.5">
      <c r="A462" s="194"/>
      <c r="B462" s="147"/>
      <c r="C462" s="161"/>
      <c r="D462" s="161"/>
      <c r="E462" s="310"/>
      <c r="F462" s="147"/>
      <c r="G462" s="161"/>
      <c r="H462" s="161"/>
      <c r="I462" s="147"/>
      <c r="J462" s="161"/>
      <c r="K462" s="147"/>
      <c r="L462" s="147"/>
      <c r="M462" s="153"/>
      <c r="N462" s="147"/>
      <c r="O462" s="147"/>
      <c r="P462" s="147"/>
      <c r="Q462" s="147"/>
      <c r="R462" s="147"/>
      <c r="S462" s="147"/>
      <c r="T462" s="166"/>
    </row>
    <row r="463" spans="1:20" thickBot="1" x14ac:dyDescent="0.5">
      <c r="A463" s="194"/>
      <c r="B463" s="147"/>
      <c r="C463" s="161"/>
      <c r="D463" s="161"/>
      <c r="E463" s="310"/>
      <c r="F463" s="147"/>
      <c r="G463" s="161"/>
      <c r="H463" s="161"/>
      <c r="I463" s="147"/>
      <c r="J463" s="161"/>
      <c r="K463" s="147"/>
      <c r="L463" s="147"/>
      <c r="M463" s="153"/>
      <c r="N463" s="147"/>
      <c r="O463" s="147"/>
      <c r="P463" s="147"/>
      <c r="Q463" s="147"/>
      <c r="R463" s="147"/>
      <c r="S463" s="147"/>
      <c r="T463" s="166"/>
    </row>
    <row r="464" spans="1:20" thickBot="1" x14ac:dyDescent="0.5">
      <c r="A464" s="194"/>
      <c r="B464" s="147"/>
      <c r="C464" s="161"/>
      <c r="D464" s="161"/>
      <c r="E464" s="310"/>
      <c r="F464" s="147"/>
      <c r="G464" s="161"/>
      <c r="H464" s="161"/>
      <c r="I464" s="147"/>
      <c r="J464" s="161"/>
      <c r="K464" s="147"/>
      <c r="L464" s="147"/>
      <c r="M464" s="153"/>
      <c r="N464" s="147"/>
      <c r="O464" s="147"/>
      <c r="P464" s="147"/>
      <c r="Q464" s="147"/>
      <c r="R464" s="147"/>
      <c r="S464" s="147"/>
      <c r="T464" s="166"/>
    </row>
    <row r="465" spans="1:20" thickBot="1" x14ac:dyDescent="0.5">
      <c r="A465" s="194"/>
      <c r="B465" s="147"/>
      <c r="C465" s="161"/>
      <c r="D465" s="161"/>
      <c r="E465" s="310"/>
      <c r="F465" s="147"/>
      <c r="G465" s="161"/>
      <c r="H465" s="161"/>
      <c r="I465" s="147"/>
      <c r="J465" s="161"/>
      <c r="K465" s="147"/>
      <c r="L465" s="147"/>
      <c r="M465" s="153"/>
      <c r="N465" s="147"/>
      <c r="O465" s="147"/>
      <c r="P465" s="147"/>
      <c r="Q465" s="147"/>
      <c r="R465" s="147"/>
      <c r="S465" s="147"/>
      <c r="T465" s="166"/>
    </row>
    <row r="466" spans="1:20" thickBot="1" x14ac:dyDescent="0.5">
      <c r="A466" s="194"/>
      <c r="B466" s="147"/>
      <c r="C466" s="161"/>
      <c r="D466" s="161"/>
      <c r="E466" s="310"/>
      <c r="F466" s="147"/>
      <c r="G466" s="161"/>
      <c r="H466" s="161"/>
      <c r="I466" s="147"/>
      <c r="J466" s="161"/>
      <c r="K466" s="147"/>
      <c r="L466" s="147"/>
      <c r="M466" s="153"/>
      <c r="N466" s="147"/>
      <c r="O466" s="147"/>
      <c r="P466" s="147"/>
      <c r="Q466" s="147"/>
      <c r="R466" s="147"/>
      <c r="S466" s="147"/>
      <c r="T466" s="166"/>
    </row>
    <row r="467" spans="1:20" thickBot="1" x14ac:dyDescent="0.5">
      <c r="A467" s="194"/>
      <c r="B467" s="147"/>
      <c r="C467" s="161"/>
      <c r="D467" s="161"/>
      <c r="E467" s="310"/>
      <c r="F467" s="147"/>
      <c r="G467" s="161"/>
      <c r="H467" s="161"/>
      <c r="I467" s="147"/>
      <c r="J467" s="161"/>
      <c r="K467" s="147"/>
      <c r="L467" s="147"/>
      <c r="M467" s="153"/>
      <c r="N467" s="147"/>
      <c r="O467" s="147"/>
      <c r="P467" s="147"/>
      <c r="Q467" s="147"/>
      <c r="R467" s="147"/>
      <c r="S467" s="147"/>
      <c r="T467" s="166"/>
    </row>
    <row r="468" spans="1:20" thickBot="1" x14ac:dyDescent="0.5">
      <c r="A468" s="194"/>
      <c r="B468" s="147"/>
      <c r="C468" s="161"/>
      <c r="D468" s="161"/>
      <c r="E468" s="310"/>
      <c r="F468" s="147"/>
      <c r="G468" s="161"/>
      <c r="H468" s="161"/>
      <c r="I468" s="147"/>
      <c r="J468" s="161"/>
      <c r="K468" s="147"/>
      <c r="L468" s="147"/>
      <c r="M468" s="153"/>
      <c r="N468" s="147"/>
      <c r="O468" s="147"/>
      <c r="P468" s="147"/>
      <c r="Q468" s="147"/>
      <c r="R468" s="147"/>
      <c r="S468" s="147"/>
      <c r="T468" s="166"/>
    </row>
    <row r="469" spans="1:20" thickBot="1" x14ac:dyDescent="0.5">
      <c r="A469" s="194"/>
      <c r="B469" s="147"/>
      <c r="C469" s="161"/>
      <c r="D469" s="161"/>
      <c r="E469" s="310"/>
      <c r="F469" s="147"/>
      <c r="G469" s="161"/>
      <c r="H469" s="161"/>
      <c r="I469" s="147"/>
      <c r="J469" s="161"/>
      <c r="K469" s="147"/>
      <c r="L469" s="147"/>
      <c r="M469" s="153"/>
      <c r="N469" s="147"/>
      <c r="O469" s="147"/>
      <c r="P469" s="147"/>
      <c r="Q469" s="147"/>
      <c r="R469" s="147"/>
      <c r="S469" s="147"/>
      <c r="T469" s="166"/>
    </row>
    <row r="470" spans="1:20" thickBot="1" x14ac:dyDescent="0.5">
      <c r="A470" s="194"/>
      <c r="B470" s="147"/>
      <c r="C470" s="161"/>
      <c r="D470" s="161"/>
      <c r="E470" s="310"/>
      <c r="F470" s="147"/>
      <c r="G470" s="161"/>
      <c r="H470" s="161"/>
      <c r="I470" s="147"/>
      <c r="J470" s="161"/>
      <c r="K470" s="147"/>
      <c r="L470" s="147"/>
      <c r="M470" s="153"/>
      <c r="N470" s="147"/>
      <c r="O470" s="147"/>
      <c r="P470" s="147"/>
      <c r="Q470" s="147"/>
      <c r="R470" s="147"/>
      <c r="S470" s="147"/>
      <c r="T470" s="166"/>
    </row>
    <row r="471" spans="1:20" thickBot="1" x14ac:dyDescent="0.5">
      <c r="A471" s="194"/>
      <c r="B471" s="147"/>
      <c r="C471" s="161"/>
      <c r="D471" s="161"/>
      <c r="E471" s="310"/>
      <c r="F471" s="147"/>
      <c r="G471" s="161"/>
      <c r="H471" s="161"/>
      <c r="I471" s="147"/>
      <c r="J471" s="161"/>
      <c r="K471" s="147"/>
      <c r="L471" s="147"/>
      <c r="M471" s="153"/>
      <c r="N471" s="147"/>
      <c r="O471" s="147"/>
      <c r="P471" s="147"/>
      <c r="Q471" s="147"/>
      <c r="R471" s="147"/>
      <c r="S471" s="147"/>
      <c r="T471" s="166"/>
    </row>
    <row r="472" spans="1:20" thickBot="1" x14ac:dyDescent="0.5">
      <c r="A472" s="194"/>
      <c r="B472" s="147"/>
      <c r="C472" s="161"/>
      <c r="D472" s="161"/>
      <c r="E472" s="310"/>
      <c r="F472" s="147"/>
      <c r="G472" s="161"/>
      <c r="H472" s="161"/>
      <c r="I472" s="147"/>
      <c r="J472" s="161"/>
      <c r="K472" s="147"/>
      <c r="L472" s="147"/>
      <c r="M472" s="153"/>
      <c r="N472" s="147"/>
      <c r="O472" s="147"/>
      <c r="P472" s="147"/>
      <c r="Q472" s="147"/>
      <c r="R472" s="147"/>
      <c r="S472" s="147"/>
      <c r="T472" s="166"/>
    </row>
    <row r="473" spans="1:20" thickBot="1" x14ac:dyDescent="0.5">
      <c r="A473" s="194"/>
      <c r="B473" s="147"/>
      <c r="C473" s="161"/>
      <c r="D473" s="161"/>
      <c r="E473" s="310"/>
      <c r="F473" s="147"/>
      <c r="G473" s="161"/>
      <c r="H473" s="161"/>
      <c r="I473" s="147"/>
      <c r="J473" s="161"/>
      <c r="K473" s="147"/>
      <c r="L473" s="147"/>
      <c r="M473" s="153"/>
      <c r="N473" s="147"/>
      <c r="O473" s="147"/>
      <c r="P473" s="147"/>
      <c r="Q473" s="147"/>
      <c r="R473" s="147"/>
      <c r="S473" s="147"/>
      <c r="T473" s="166"/>
    </row>
    <row r="474" spans="1:20" thickBot="1" x14ac:dyDescent="0.5">
      <c r="A474" s="194"/>
      <c r="B474" s="147"/>
      <c r="C474" s="161"/>
      <c r="D474" s="161"/>
      <c r="E474" s="310"/>
      <c r="F474" s="147"/>
      <c r="G474" s="161"/>
      <c r="H474" s="161"/>
      <c r="I474" s="147"/>
      <c r="J474" s="161"/>
      <c r="K474" s="147"/>
      <c r="L474" s="147"/>
      <c r="M474" s="153"/>
      <c r="N474" s="147"/>
      <c r="O474" s="147"/>
      <c r="P474" s="147"/>
      <c r="Q474" s="147"/>
      <c r="R474" s="147"/>
      <c r="S474" s="147"/>
      <c r="T474" s="166"/>
    </row>
    <row r="475" spans="1:20" thickBot="1" x14ac:dyDescent="0.5">
      <c r="A475" s="194"/>
      <c r="B475" s="147"/>
      <c r="C475" s="161"/>
      <c r="D475" s="161"/>
      <c r="E475" s="310"/>
      <c r="F475" s="147"/>
      <c r="G475" s="161"/>
      <c r="H475" s="161"/>
      <c r="I475" s="147"/>
      <c r="J475" s="161"/>
      <c r="K475" s="147"/>
      <c r="L475" s="147"/>
      <c r="M475" s="153"/>
      <c r="N475" s="147"/>
      <c r="O475" s="147"/>
      <c r="P475" s="147"/>
      <c r="Q475" s="147"/>
      <c r="R475" s="147"/>
      <c r="S475" s="147"/>
      <c r="T475" s="166"/>
    </row>
    <row r="476" spans="1:20" thickBot="1" x14ac:dyDescent="0.5">
      <c r="A476" s="194"/>
      <c r="B476" s="147"/>
      <c r="C476" s="161"/>
      <c r="D476" s="161"/>
      <c r="E476" s="310"/>
      <c r="F476" s="147"/>
      <c r="G476" s="161"/>
      <c r="H476" s="161"/>
      <c r="I476" s="147"/>
      <c r="J476" s="161"/>
      <c r="K476" s="147"/>
      <c r="L476" s="147"/>
      <c r="M476" s="153"/>
      <c r="N476" s="147"/>
      <c r="O476" s="147"/>
      <c r="P476" s="147"/>
      <c r="Q476" s="147"/>
      <c r="R476" s="147"/>
      <c r="S476" s="147"/>
      <c r="T476" s="166"/>
    </row>
    <row r="477" spans="1:20" thickBot="1" x14ac:dyDescent="0.5">
      <c r="A477" s="194"/>
      <c r="B477" s="147"/>
      <c r="C477" s="161"/>
      <c r="D477" s="161"/>
      <c r="E477" s="310"/>
      <c r="F477" s="147"/>
      <c r="G477" s="161"/>
      <c r="H477" s="161"/>
      <c r="I477" s="147"/>
      <c r="J477" s="161"/>
      <c r="K477" s="147"/>
      <c r="L477" s="147"/>
      <c r="M477" s="153"/>
      <c r="N477" s="147"/>
      <c r="O477" s="147"/>
      <c r="P477" s="147"/>
      <c r="Q477" s="147"/>
      <c r="R477" s="147"/>
      <c r="S477" s="147"/>
      <c r="T477" s="166"/>
    </row>
    <row r="478" spans="1:20" thickBot="1" x14ac:dyDescent="0.5">
      <c r="A478" s="194"/>
      <c r="B478" s="147"/>
      <c r="C478" s="161"/>
      <c r="D478" s="161"/>
      <c r="E478" s="310"/>
      <c r="F478" s="147"/>
      <c r="G478" s="161"/>
      <c r="H478" s="161"/>
      <c r="I478" s="147"/>
      <c r="J478" s="161"/>
      <c r="K478" s="147"/>
      <c r="L478" s="147"/>
      <c r="M478" s="153"/>
      <c r="N478" s="147"/>
      <c r="O478" s="147"/>
      <c r="P478" s="147"/>
      <c r="Q478" s="147"/>
      <c r="R478" s="147"/>
      <c r="S478" s="147"/>
      <c r="T478" s="166"/>
    </row>
    <row r="479" spans="1:20" thickBot="1" x14ac:dyDescent="0.5">
      <c r="A479" s="194"/>
      <c r="B479" s="147"/>
      <c r="C479" s="161"/>
      <c r="D479" s="161"/>
      <c r="E479" s="310"/>
      <c r="F479" s="147"/>
      <c r="G479" s="161"/>
      <c r="H479" s="161"/>
      <c r="I479" s="147"/>
      <c r="J479" s="161"/>
      <c r="K479" s="147"/>
      <c r="L479" s="147"/>
      <c r="M479" s="153"/>
      <c r="N479" s="147"/>
      <c r="O479" s="147"/>
      <c r="P479" s="147"/>
      <c r="Q479" s="147"/>
      <c r="R479" s="147"/>
      <c r="S479" s="147"/>
      <c r="T479" s="166"/>
    </row>
    <row r="480" spans="1:20" thickBot="1" x14ac:dyDescent="0.5">
      <c r="A480" s="194"/>
      <c r="B480" s="147"/>
      <c r="C480" s="161"/>
      <c r="D480" s="161"/>
      <c r="E480" s="310"/>
      <c r="F480" s="147"/>
      <c r="G480" s="161"/>
      <c r="H480" s="161"/>
      <c r="I480" s="147"/>
      <c r="J480" s="161"/>
      <c r="K480" s="147"/>
      <c r="L480" s="147"/>
      <c r="M480" s="153"/>
      <c r="N480" s="147"/>
      <c r="O480" s="147"/>
      <c r="P480" s="147"/>
      <c r="Q480" s="147"/>
      <c r="R480" s="147"/>
      <c r="S480" s="147"/>
      <c r="T480" s="166"/>
    </row>
    <row r="481" spans="1:20" thickBot="1" x14ac:dyDescent="0.5">
      <c r="A481" s="194"/>
      <c r="B481" s="147"/>
      <c r="C481" s="161"/>
      <c r="D481" s="161"/>
      <c r="E481" s="310"/>
      <c r="F481" s="147"/>
      <c r="G481" s="161"/>
      <c r="H481" s="161"/>
      <c r="I481" s="147"/>
      <c r="J481" s="161"/>
      <c r="K481" s="147"/>
      <c r="L481" s="147"/>
      <c r="M481" s="153"/>
      <c r="N481" s="147"/>
      <c r="O481" s="147"/>
      <c r="P481" s="147"/>
      <c r="Q481" s="147"/>
      <c r="R481" s="147"/>
      <c r="S481" s="147"/>
      <c r="T481" s="166"/>
    </row>
    <row r="482" spans="1:20" thickBot="1" x14ac:dyDescent="0.5">
      <c r="A482" s="194"/>
      <c r="B482" s="147"/>
      <c r="C482" s="161"/>
      <c r="D482" s="161"/>
      <c r="E482" s="310"/>
      <c r="F482" s="147"/>
      <c r="G482" s="161"/>
      <c r="H482" s="161"/>
      <c r="I482" s="147"/>
      <c r="J482" s="161"/>
      <c r="K482" s="147"/>
      <c r="L482" s="147"/>
      <c r="M482" s="153"/>
      <c r="N482" s="147"/>
      <c r="O482" s="147"/>
      <c r="P482" s="147"/>
      <c r="Q482" s="147"/>
      <c r="R482" s="147"/>
      <c r="S482" s="147"/>
      <c r="T482" s="166"/>
    </row>
    <row r="483" spans="1:20" thickBot="1" x14ac:dyDescent="0.5">
      <c r="A483" s="194"/>
      <c r="B483" s="147"/>
      <c r="C483" s="161"/>
      <c r="D483" s="161"/>
      <c r="E483" s="310"/>
      <c r="F483" s="147"/>
      <c r="G483" s="161"/>
      <c r="H483" s="161"/>
      <c r="I483" s="147"/>
      <c r="J483" s="161"/>
      <c r="K483" s="147"/>
      <c r="L483" s="147"/>
      <c r="M483" s="153"/>
      <c r="N483" s="147"/>
      <c r="O483" s="147"/>
      <c r="P483" s="147"/>
      <c r="Q483" s="147"/>
      <c r="R483" s="147"/>
      <c r="S483" s="147"/>
      <c r="T483" s="166"/>
    </row>
    <row r="484" spans="1:20" thickBot="1" x14ac:dyDescent="0.5">
      <c r="A484" s="194"/>
      <c r="B484" s="147"/>
      <c r="C484" s="161"/>
      <c r="D484" s="161"/>
      <c r="E484" s="310"/>
      <c r="F484" s="147"/>
      <c r="G484" s="161"/>
      <c r="H484" s="161"/>
      <c r="I484" s="147"/>
      <c r="J484" s="161"/>
      <c r="K484" s="147"/>
      <c r="L484" s="147"/>
      <c r="M484" s="153"/>
      <c r="N484" s="147"/>
      <c r="O484" s="147"/>
      <c r="P484" s="147"/>
      <c r="Q484" s="147"/>
      <c r="R484" s="147"/>
      <c r="S484" s="147"/>
      <c r="T484" s="166"/>
    </row>
    <row r="485" spans="1:20" thickBot="1" x14ac:dyDescent="0.5">
      <c r="A485" s="194"/>
      <c r="B485" s="147"/>
      <c r="C485" s="161"/>
      <c r="D485" s="161"/>
      <c r="E485" s="310"/>
      <c r="F485" s="147"/>
      <c r="G485" s="161"/>
      <c r="H485" s="161"/>
      <c r="I485" s="147"/>
      <c r="J485" s="161"/>
      <c r="K485" s="147"/>
      <c r="L485" s="147"/>
      <c r="M485" s="153"/>
      <c r="N485" s="147"/>
      <c r="O485" s="147"/>
      <c r="P485" s="147"/>
      <c r="Q485" s="147"/>
      <c r="R485" s="147"/>
      <c r="S485" s="147"/>
      <c r="T485" s="166"/>
    </row>
    <row r="486" spans="1:20" thickBot="1" x14ac:dyDescent="0.5">
      <c r="A486" s="194"/>
      <c r="B486" s="147"/>
      <c r="C486" s="161"/>
      <c r="D486" s="161"/>
      <c r="E486" s="310"/>
      <c r="F486" s="147"/>
      <c r="G486" s="161"/>
      <c r="H486" s="161"/>
      <c r="I486" s="147"/>
      <c r="J486" s="161"/>
      <c r="K486" s="147"/>
      <c r="L486" s="147"/>
      <c r="M486" s="153"/>
      <c r="N486" s="147"/>
      <c r="O486" s="147"/>
      <c r="P486" s="147"/>
      <c r="Q486" s="147"/>
      <c r="R486" s="147"/>
      <c r="S486" s="147"/>
      <c r="T486" s="166"/>
    </row>
    <row r="487" spans="1:20" thickBot="1" x14ac:dyDescent="0.5">
      <c r="A487" s="194"/>
      <c r="B487" s="147"/>
      <c r="C487" s="161"/>
      <c r="D487" s="161"/>
      <c r="E487" s="310"/>
      <c r="F487" s="147"/>
      <c r="G487" s="161"/>
      <c r="H487" s="161"/>
      <c r="I487" s="147"/>
      <c r="J487" s="161"/>
      <c r="K487" s="147"/>
      <c r="L487" s="147"/>
      <c r="M487" s="153"/>
      <c r="N487" s="147"/>
      <c r="O487" s="147"/>
      <c r="P487" s="147"/>
      <c r="Q487" s="147"/>
      <c r="R487" s="147"/>
      <c r="S487" s="147"/>
      <c r="T487" s="166"/>
    </row>
    <row r="488" spans="1:20" thickBot="1" x14ac:dyDescent="0.5">
      <c r="A488" s="194"/>
      <c r="B488" s="147"/>
      <c r="C488" s="161"/>
      <c r="D488" s="161"/>
      <c r="E488" s="310"/>
      <c r="F488" s="147"/>
      <c r="G488" s="161"/>
      <c r="H488" s="161"/>
      <c r="I488" s="147"/>
      <c r="J488" s="161"/>
      <c r="K488" s="147"/>
      <c r="L488" s="147"/>
      <c r="M488" s="153"/>
      <c r="N488" s="147"/>
      <c r="O488" s="147"/>
      <c r="P488" s="147"/>
      <c r="Q488" s="147"/>
      <c r="R488" s="147"/>
      <c r="S488" s="147"/>
      <c r="T488" s="166"/>
    </row>
    <row r="489" spans="1:20" thickBot="1" x14ac:dyDescent="0.5">
      <c r="A489" s="194"/>
      <c r="B489" s="147"/>
      <c r="C489" s="161"/>
      <c r="D489" s="161"/>
      <c r="E489" s="310"/>
      <c r="F489" s="147"/>
      <c r="G489" s="161"/>
      <c r="H489" s="161"/>
      <c r="I489" s="147"/>
      <c r="J489" s="161"/>
      <c r="K489" s="147"/>
      <c r="L489" s="147"/>
      <c r="M489" s="153"/>
      <c r="N489" s="147"/>
      <c r="O489" s="147"/>
      <c r="P489" s="147"/>
      <c r="Q489" s="147"/>
      <c r="R489" s="147"/>
      <c r="S489" s="147"/>
      <c r="T489" s="166"/>
    </row>
    <row r="490" spans="1:20" thickBot="1" x14ac:dyDescent="0.5">
      <c r="A490" s="194"/>
      <c r="B490" s="147"/>
      <c r="C490" s="161"/>
      <c r="D490" s="161"/>
      <c r="E490" s="310"/>
      <c r="F490" s="147"/>
      <c r="G490" s="161"/>
      <c r="H490" s="161"/>
      <c r="I490" s="147"/>
      <c r="J490" s="161"/>
      <c r="K490" s="147"/>
      <c r="L490" s="147"/>
      <c r="M490" s="153"/>
      <c r="N490" s="147"/>
      <c r="O490" s="147"/>
      <c r="P490" s="147"/>
      <c r="Q490" s="147"/>
      <c r="R490" s="147"/>
      <c r="S490" s="147"/>
      <c r="T490" s="166"/>
    </row>
    <row r="491" spans="1:20" thickBot="1" x14ac:dyDescent="0.5">
      <c r="A491" s="194"/>
      <c r="B491" s="147"/>
      <c r="C491" s="161"/>
      <c r="D491" s="161"/>
      <c r="E491" s="310"/>
      <c r="F491" s="147"/>
      <c r="G491" s="161"/>
      <c r="H491" s="161"/>
      <c r="I491" s="147"/>
      <c r="J491" s="161"/>
      <c r="K491" s="147"/>
      <c r="L491" s="147"/>
      <c r="M491" s="153"/>
      <c r="N491" s="147"/>
      <c r="O491" s="147"/>
      <c r="P491" s="147"/>
      <c r="Q491" s="147"/>
      <c r="R491" s="147"/>
      <c r="S491" s="147"/>
      <c r="T491" s="166"/>
    </row>
    <row r="492" spans="1:20" thickBot="1" x14ac:dyDescent="0.5">
      <c r="A492" s="194"/>
      <c r="B492" s="147"/>
      <c r="C492" s="161"/>
      <c r="D492" s="161"/>
      <c r="E492" s="310"/>
      <c r="F492" s="147"/>
      <c r="G492" s="161"/>
      <c r="H492" s="161"/>
      <c r="I492" s="147"/>
      <c r="J492" s="161"/>
      <c r="K492" s="147"/>
      <c r="L492" s="147"/>
      <c r="M492" s="153"/>
      <c r="N492" s="147"/>
      <c r="O492" s="147"/>
      <c r="P492" s="147"/>
      <c r="Q492" s="147"/>
      <c r="R492" s="147"/>
      <c r="S492" s="147"/>
      <c r="T492" s="166"/>
    </row>
    <row r="493" spans="1:20" thickBot="1" x14ac:dyDescent="0.5">
      <c r="A493" s="194"/>
      <c r="B493" s="147"/>
      <c r="C493" s="161"/>
      <c r="D493" s="161"/>
      <c r="E493" s="310"/>
      <c r="F493" s="147"/>
      <c r="G493" s="161"/>
      <c r="H493" s="161"/>
      <c r="I493" s="147"/>
      <c r="J493" s="161"/>
      <c r="K493" s="147"/>
      <c r="L493" s="147"/>
      <c r="M493" s="153"/>
      <c r="N493" s="147"/>
      <c r="O493" s="147"/>
      <c r="P493" s="147"/>
      <c r="Q493" s="147"/>
      <c r="R493" s="147"/>
      <c r="S493" s="147"/>
      <c r="T493" s="166"/>
    </row>
    <row r="494" spans="1:20" thickBot="1" x14ac:dyDescent="0.5">
      <c r="A494" s="194"/>
      <c r="B494" s="147"/>
      <c r="C494" s="161"/>
      <c r="D494" s="161"/>
      <c r="E494" s="310"/>
      <c r="F494" s="147"/>
      <c r="G494" s="161"/>
      <c r="H494" s="161"/>
      <c r="I494" s="147"/>
      <c r="J494" s="161"/>
      <c r="K494" s="147"/>
      <c r="L494" s="147"/>
      <c r="M494" s="153"/>
      <c r="N494" s="147"/>
      <c r="O494" s="147"/>
      <c r="P494" s="147"/>
      <c r="Q494" s="147"/>
      <c r="R494" s="147"/>
      <c r="S494" s="147"/>
      <c r="T494" s="166"/>
    </row>
    <row r="495" spans="1:20" thickBot="1" x14ac:dyDescent="0.5">
      <c r="A495" s="194"/>
      <c r="B495" s="147"/>
      <c r="C495" s="161"/>
      <c r="D495" s="161"/>
      <c r="E495" s="310"/>
      <c r="F495" s="147"/>
      <c r="G495" s="161"/>
      <c r="H495" s="161"/>
      <c r="I495" s="147"/>
      <c r="J495" s="161"/>
      <c r="K495" s="147"/>
      <c r="L495" s="147"/>
      <c r="M495" s="153"/>
      <c r="N495" s="147"/>
      <c r="O495" s="147"/>
      <c r="P495" s="147"/>
      <c r="Q495" s="147"/>
      <c r="R495" s="147"/>
      <c r="S495" s="147"/>
      <c r="T495" s="166"/>
    </row>
    <row r="496" spans="1:20" thickBot="1" x14ac:dyDescent="0.5">
      <c r="A496" s="194"/>
      <c r="B496" s="147"/>
      <c r="C496" s="161"/>
      <c r="D496" s="161"/>
      <c r="E496" s="310"/>
      <c r="F496" s="147"/>
      <c r="G496" s="161"/>
      <c r="H496" s="161"/>
      <c r="I496" s="147"/>
      <c r="J496" s="161"/>
      <c r="K496" s="147"/>
      <c r="L496" s="147"/>
      <c r="M496" s="153"/>
      <c r="N496" s="147"/>
      <c r="O496" s="147"/>
      <c r="P496" s="147"/>
      <c r="Q496" s="147"/>
      <c r="R496" s="147"/>
      <c r="S496" s="147"/>
      <c r="T496" s="166"/>
    </row>
    <row r="497" spans="1:20" thickBot="1" x14ac:dyDescent="0.5">
      <c r="A497" s="194"/>
      <c r="B497" s="147"/>
      <c r="C497" s="161"/>
      <c r="D497" s="161"/>
      <c r="E497" s="310"/>
      <c r="F497" s="147"/>
      <c r="G497" s="161"/>
      <c r="H497" s="161"/>
      <c r="I497" s="147"/>
      <c r="J497" s="161"/>
      <c r="K497" s="147"/>
      <c r="L497" s="147"/>
      <c r="M497" s="153"/>
      <c r="N497" s="147"/>
      <c r="O497" s="147"/>
      <c r="P497" s="147"/>
      <c r="Q497" s="147"/>
      <c r="R497" s="147"/>
      <c r="S497" s="147"/>
      <c r="T497" s="166"/>
    </row>
    <row r="498" spans="1:20" thickBot="1" x14ac:dyDescent="0.5">
      <c r="A498" s="194"/>
      <c r="B498" s="147"/>
      <c r="C498" s="161"/>
      <c r="D498" s="161"/>
      <c r="E498" s="310"/>
      <c r="F498" s="147"/>
      <c r="G498" s="161"/>
      <c r="H498" s="161"/>
      <c r="I498" s="147"/>
      <c r="J498" s="161"/>
      <c r="K498" s="147"/>
      <c r="L498" s="147"/>
      <c r="M498" s="153"/>
      <c r="N498" s="147"/>
      <c r="O498" s="147"/>
      <c r="P498" s="147"/>
      <c r="Q498" s="147"/>
      <c r="R498" s="147"/>
      <c r="S498" s="147"/>
      <c r="T498" s="166"/>
    </row>
    <row r="499" spans="1:20" thickBot="1" x14ac:dyDescent="0.5">
      <c r="A499" s="194"/>
      <c r="B499" s="147"/>
      <c r="C499" s="161"/>
      <c r="D499" s="161"/>
      <c r="E499" s="310"/>
      <c r="F499" s="147"/>
      <c r="G499" s="161"/>
      <c r="H499" s="161"/>
      <c r="I499" s="147"/>
      <c r="J499" s="161"/>
      <c r="K499" s="147"/>
      <c r="L499" s="147"/>
      <c r="M499" s="153"/>
      <c r="N499" s="147"/>
      <c r="O499" s="147"/>
      <c r="P499" s="147"/>
      <c r="Q499" s="147"/>
      <c r="R499" s="147"/>
      <c r="S499" s="147"/>
      <c r="T499" s="166"/>
    </row>
    <row r="500" spans="1:20" thickBot="1" x14ac:dyDescent="0.5">
      <c r="A500" s="194"/>
      <c r="B500" s="147"/>
      <c r="C500" s="161"/>
      <c r="D500" s="161"/>
      <c r="E500" s="310"/>
      <c r="F500" s="147"/>
      <c r="G500" s="161"/>
      <c r="H500" s="161"/>
      <c r="I500" s="147"/>
      <c r="J500" s="161"/>
      <c r="K500" s="147"/>
      <c r="L500" s="147"/>
      <c r="M500" s="153"/>
      <c r="N500" s="147"/>
      <c r="O500" s="147"/>
      <c r="P500" s="147"/>
      <c r="Q500" s="147"/>
      <c r="R500" s="147"/>
      <c r="S500" s="147"/>
      <c r="T500" s="166"/>
    </row>
    <row r="501" spans="1:20" thickBot="1" x14ac:dyDescent="0.5">
      <c r="A501" s="194"/>
      <c r="B501" s="147"/>
      <c r="C501" s="161"/>
      <c r="D501" s="161"/>
      <c r="E501" s="310"/>
      <c r="F501" s="147"/>
      <c r="G501" s="161"/>
      <c r="H501" s="161"/>
      <c r="I501" s="147"/>
      <c r="J501" s="161"/>
      <c r="K501" s="147"/>
      <c r="L501" s="147"/>
      <c r="M501" s="153"/>
      <c r="N501" s="147"/>
      <c r="O501" s="147"/>
      <c r="P501" s="147"/>
      <c r="Q501" s="147"/>
      <c r="R501" s="147"/>
      <c r="S501" s="147"/>
      <c r="T501" s="166"/>
    </row>
    <row r="502" spans="1:20" thickBot="1" x14ac:dyDescent="0.5">
      <c r="A502" s="194"/>
      <c r="B502" s="147"/>
      <c r="C502" s="161"/>
      <c r="D502" s="161"/>
      <c r="E502" s="310"/>
      <c r="F502" s="147"/>
      <c r="G502" s="161"/>
      <c r="H502" s="161"/>
      <c r="I502" s="147"/>
      <c r="J502" s="161"/>
      <c r="K502" s="147"/>
      <c r="L502" s="147"/>
      <c r="M502" s="153"/>
      <c r="N502" s="147"/>
      <c r="O502" s="147"/>
      <c r="P502" s="147"/>
      <c r="Q502" s="147"/>
      <c r="R502" s="147"/>
      <c r="S502" s="147"/>
      <c r="T502" s="166"/>
    </row>
    <row r="503" spans="1:20" thickBot="1" x14ac:dyDescent="0.5">
      <c r="A503" s="194"/>
      <c r="B503" s="147"/>
      <c r="C503" s="161"/>
      <c r="D503" s="161"/>
      <c r="E503" s="310"/>
      <c r="F503" s="147"/>
      <c r="G503" s="161"/>
      <c r="H503" s="161"/>
      <c r="I503" s="147"/>
      <c r="J503" s="161"/>
      <c r="K503" s="147"/>
      <c r="L503" s="147"/>
      <c r="M503" s="153"/>
      <c r="N503" s="147"/>
      <c r="O503" s="147"/>
      <c r="P503" s="147"/>
      <c r="Q503" s="147"/>
      <c r="R503" s="147"/>
      <c r="S503" s="147"/>
      <c r="T503" s="166"/>
    </row>
    <row r="504" spans="1:20" thickBot="1" x14ac:dyDescent="0.5">
      <c r="A504" s="194"/>
      <c r="B504" s="147"/>
      <c r="C504" s="161"/>
      <c r="D504" s="161"/>
      <c r="E504" s="310"/>
      <c r="F504" s="147"/>
      <c r="G504" s="161"/>
      <c r="H504" s="161"/>
      <c r="I504" s="147"/>
      <c r="J504" s="161"/>
      <c r="K504" s="147"/>
      <c r="L504" s="147"/>
      <c r="M504" s="153"/>
      <c r="N504" s="147"/>
      <c r="O504" s="147"/>
      <c r="P504" s="147"/>
      <c r="Q504" s="147"/>
      <c r="R504" s="147"/>
      <c r="S504" s="147"/>
      <c r="T504" s="166"/>
    </row>
    <row r="505" spans="1:20" thickBot="1" x14ac:dyDescent="0.5">
      <c r="A505" s="194"/>
      <c r="B505" s="147"/>
      <c r="C505" s="161"/>
      <c r="D505" s="161"/>
      <c r="E505" s="310"/>
      <c r="F505" s="147"/>
      <c r="G505" s="161"/>
      <c r="H505" s="161"/>
      <c r="I505" s="147"/>
      <c r="J505" s="161"/>
      <c r="K505" s="147"/>
      <c r="L505" s="147"/>
      <c r="M505" s="153"/>
      <c r="N505" s="147"/>
      <c r="O505" s="147"/>
      <c r="P505" s="147"/>
      <c r="Q505" s="147"/>
      <c r="R505" s="147"/>
      <c r="S505" s="147"/>
      <c r="T505" s="166"/>
    </row>
    <row r="506" spans="1:20" thickBot="1" x14ac:dyDescent="0.5">
      <c r="A506" s="194"/>
      <c r="B506" s="147"/>
      <c r="C506" s="161"/>
      <c r="D506" s="161"/>
      <c r="E506" s="310"/>
      <c r="F506" s="147"/>
      <c r="G506" s="161"/>
      <c r="H506" s="161"/>
      <c r="I506" s="147"/>
      <c r="J506" s="161"/>
      <c r="K506" s="147"/>
      <c r="L506" s="147"/>
      <c r="M506" s="153"/>
      <c r="N506" s="147"/>
      <c r="O506" s="147"/>
      <c r="P506" s="147"/>
      <c r="Q506" s="147"/>
      <c r="R506" s="147"/>
      <c r="S506" s="147"/>
      <c r="T506" s="166"/>
    </row>
    <row r="507" spans="1:20" thickBot="1" x14ac:dyDescent="0.5">
      <c r="A507" s="194"/>
      <c r="B507" s="147"/>
      <c r="C507" s="161"/>
      <c r="D507" s="161"/>
      <c r="E507" s="310"/>
      <c r="F507" s="147"/>
      <c r="G507" s="161"/>
      <c r="H507" s="161"/>
      <c r="I507" s="147"/>
      <c r="J507" s="161"/>
      <c r="K507" s="147"/>
      <c r="L507" s="147"/>
      <c r="M507" s="153"/>
      <c r="N507" s="147"/>
      <c r="O507" s="147"/>
      <c r="P507" s="147"/>
      <c r="Q507" s="147"/>
      <c r="R507" s="147"/>
      <c r="S507" s="147"/>
      <c r="T507" s="166"/>
    </row>
    <row r="508" spans="1:20" thickBot="1" x14ac:dyDescent="0.5">
      <c r="A508" s="194"/>
      <c r="B508" s="147"/>
      <c r="C508" s="161"/>
      <c r="D508" s="161"/>
      <c r="E508" s="310"/>
      <c r="F508" s="147"/>
      <c r="G508" s="161"/>
      <c r="H508" s="161"/>
      <c r="I508" s="147"/>
      <c r="J508" s="161"/>
      <c r="K508" s="147"/>
      <c r="L508" s="147"/>
      <c r="M508" s="153"/>
      <c r="N508" s="147"/>
      <c r="O508" s="147"/>
      <c r="P508" s="147"/>
      <c r="Q508" s="147"/>
      <c r="R508" s="147"/>
      <c r="S508" s="147"/>
      <c r="T508" s="166"/>
    </row>
    <row r="509" spans="1:20" thickBot="1" x14ac:dyDescent="0.5">
      <c r="A509" s="194"/>
      <c r="B509" s="147"/>
      <c r="C509" s="161"/>
      <c r="D509" s="161"/>
      <c r="E509" s="310"/>
      <c r="F509" s="147"/>
      <c r="G509" s="161"/>
      <c r="H509" s="161"/>
      <c r="I509" s="147"/>
      <c r="J509" s="161"/>
      <c r="K509" s="147"/>
      <c r="L509" s="147"/>
      <c r="M509" s="153"/>
      <c r="N509" s="147"/>
      <c r="O509" s="147"/>
      <c r="P509" s="147"/>
      <c r="Q509" s="147"/>
      <c r="R509" s="147"/>
      <c r="S509" s="147"/>
      <c r="T509" s="166"/>
    </row>
    <row r="510" spans="1:20" thickBot="1" x14ac:dyDescent="0.5">
      <c r="A510" s="194"/>
      <c r="B510" s="147"/>
      <c r="C510" s="161"/>
      <c r="D510" s="161"/>
      <c r="E510" s="310"/>
      <c r="F510" s="147"/>
      <c r="G510" s="161"/>
      <c r="H510" s="161"/>
      <c r="I510" s="147"/>
      <c r="J510" s="161"/>
      <c r="K510" s="147"/>
      <c r="L510" s="147"/>
      <c r="M510" s="153"/>
      <c r="N510" s="147"/>
      <c r="O510" s="147"/>
      <c r="P510" s="147"/>
      <c r="Q510" s="147"/>
      <c r="R510" s="147"/>
      <c r="S510" s="147"/>
      <c r="T510" s="166"/>
    </row>
    <row r="511" spans="1:20" thickBot="1" x14ac:dyDescent="0.5">
      <c r="A511" s="194"/>
      <c r="B511" s="147"/>
      <c r="C511" s="161"/>
      <c r="D511" s="161"/>
      <c r="E511" s="310"/>
      <c r="F511" s="147"/>
      <c r="G511" s="161"/>
      <c r="H511" s="161"/>
      <c r="I511" s="147"/>
      <c r="J511" s="161"/>
      <c r="K511" s="147"/>
      <c r="L511" s="147"/>
      <c r="M511" s="153"/>
      <c r="N511" s="147"/>
      <c r="O511" s="147"/>
      <c r="P511" s="147"/>
      <c r="Q511" s="147"/>
      <c r="R511" s="147"/>
      <c r="S511" s="147"/>
      <c r="T511" s="166"/>
    </row>
    <row r="512" spans="1:20" thickBot="1" x14ac:dyDescent="0.5">
      <c r="A512" s="194"/>
      <c r="B512" s="147"/>
      <c r="C512" s="161"/>
      <c r="D512" s="161"/>
      <c r="E512" s="310"/>
      <c r="F512" s="147"/>
      <c r="G512" s="161"/>
      <c r="H512" s="161"/>
      <c r="I512" s="147"/>
      <c r="J512" s="161"/>
      <c r="K512" s="147"/>
      <c r="L512" s="147"/>
      <c r="M512" s="153"/>
      <c r="N512" s="147"/>
      <c r="O512" s="147"/>
      <c r="P512" s="147"/>
      <c r="Q512" s="147"/>
      <c r="R512" s="147"/>
      <c r="S512" s="147"/>
      <c r="T512" s="166"/>
    </row>
    <row r="513" spans="1:20" thickBot="1" x14ac:dyDescent="0.5">
      <c r="A513" s="194"/>
      <c r="B513" s="147"/>
      <c r="C513" s="161"/>
      <c r="D513" s="161"/>
      <c r="E513" s="310"/>
      <c r="F513" s="147"/>
      <c r="G513" s="161"/>
      <c r="H513" s="161"/>
      <c r="I513" s="147"/>
      <c r="J513" s="161"/>
      <c r="K513" s="147"/>
      <c r="L513" s="147"/>
      <c r="M513" s="153"/>
      <c r="N513" s="147"/>
      <c r="O513" s="147"/>
      <c r="P513" s="147"/>
      <c r="Q513" s="147"/>
      <c r="R513" s="147"/>
      <c r="S513" s="147"/>
      <c r="T513" s="166"/>
    </row>
    <row r="514" spans="1:20" thickBot="1" x14ac:dyDescent="0.5">
      <c r="A514" s="194"/>
      <c r="B514" s="147"/>
      <c r="C514" s="161"/>
      <c r="D514" s="161"/>
      <c r="E514" s="310"/>
      <c r="F514" s="147"/>
      <c r="G514" s="161"/>
      <c r="H514" s="161"/>
      <c r="I514" s="147"/>
      <c r="J514" s="161"/>
      <c r="K514" s="147"/>
      <c r="L514" s="147"/>
      <c r="M514" s="153"/>
      <c r="N514" s="147"/>
      <c r="O514" s="147"/>
      <c r="P514" s="147"/>
      <c r="Q514" s="147"/>
      <c r="R514" s="147"/>
      <c r="S514" s="147"/>
      <c r="T514" s="166"/>
    </row>
    <row r="515" spans="1:20" thickBot="1" x14ac:dyDescent="0.5">
      <c r="A515" s="194"/>
      <c r="B515" s="147"/>
      <c r="C515" s="161"/>
      <c r="D515" s="161"/>
      <c r="E515" s="310"/>
      <c r="F515" s="147"/>
      <c r="G515" s="161"/>
      <c r="H515" s="161"/>
      <c r="I515" s="147"/>
      <c r="J515" s="161"/>
      <c r="K515" s="147"/>
      <c r="L515" s="147"/>
      <c r="M515" s="153"/>
      <c r="N515" s="147"/>
      <c r="O515" s="147"/>
      <c r="P515" s="147"/>
      <c r="Q515" s="147"/>
      <c r="R515" s="147"/>
      <c r="S515" s="147"/>
      <c r="T515" s="166"/>
    </row>
    <row r="516" spans="1:20" thickBot="1" x14ac:dyDescent="0.5">
      <c r="A516" s="194"/>
      <c r="B516" s="147"/>
      <c r="C516" s="161"/>
      <c r="D516" s="161"/>
      <c r="E516" s="310"/>
      <c r="F516" s="147"/>
      <c r="G516" s="161"/>
      <c r="H516" s="161"/>
      <c r="I516" s="147"/>
      <c r="J516" s="161"/>
      <c r="K516" s="147"/>
      <c r="L516" s="147"/>
      <c r="M516" s="153"/>
      <c r="N516" s="147"/>
      <c r="O516" s="147"/>
      <c r="P516" s="147"/>
      <c r="Q516" s="147"/>
      <c r="R516" s="147"/>
      <c r="S516" s="147"/>
      <c r="T516" s="166"/>
    </row>
  </sheetData>
  <autoFilter ref="D1:D516" xr:uid="{7C96905A-70B1-4E88-84D9-5AAE6EC424B1}"/>
  <mergeCells count="69"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  <mergeCell ref="V174:AB174"/>
    <mergeCell ref="W175:Y175"/>
    <mergeCell ref="Z175:AA175"/>
    <mergeCell ref="V183:AB183"/>
    <mergeCell ref="W184:Y184"/>
    <mergeCell ref="Z184:AA184"/>
    <mergeCell ref="V156:AB156"/>
    <mergeCell ref="W157:Y157"/>
    <mergeCell ref="Z157:AA157"/>
    <mergeCell ref="V165:AB165"/>
    <mergeCell ref="W166:Y166"/>
    <mergeCell ref="Z166:AA166"/>
    <mergeCell ref="V138:AB138"/>
    <mergeCell ref="W139:Y139"/>
    <mergeCell ref="Z139:AA139"/>
    <mergeCell ref="V147:AB147"/>
    <mergeCell ref="W148:Y148"/>
    <mergeCell ref="Z148:AA148"/>
    <mergeCell ref="V120:AB120"/>
    <mergeCell ref="W121:Y121"/>
    <mergeCell ref="Z121:AA121"/>
    <mergeCell ref="V129:AB129"/>
    <mergeCell ref="W130:Y130"/>
    <mergeCell ref="Z130:AA130"/>
    <mergeCell ref="V102:AB102"/>
    <mergeCell ref="W103:Y103"/>
    <mergeCell ref="Z103:AA103"/>
    <mergeCell ref="V111:AB111"/>
    <mergeCell ref="W112:Y112"/>
    <mergeCell ref="Z112:AA112"/>
    <mergeCell ref="V84:AB84"/>
    <mergeCell ref="W85:Y85"/>
    <mergeCell ref="Z85:AA85"/>
    <mergeCell ref="V93:AB93"/>
    <mergeCell ref="W94:Y94"/>
    <mergeCell ref="Z94:AA94"/>
    <mergeCell ref="V66:AB66"/>
    <mergeCell ref="W67:Y67"/>
    <mergeCell ref="Z67:AA67"/>
    <mergeCell ref="V75:AB75"/>
    <mergeCell ref="W76:Y76"/>
    <mergeCell ref="Z76:AA76"/>
    <mergeCell ref="V42:AB42"/>
    <mergeCell ref="W48:Y48"/>
    <mergeCell ref="Z48:AA48"/>
    <mergeCell ref="V57:AB57"/>
    <mergeCell ref="W58:Y58"/>
    <mergeCell ref="Z58:AA58"/>
    <mergeCell ref="V24:AB24"/>
    <mergeCell ref="W25:Y25"/>
    <mergeCell ref="Z25:AA25"/>
    <mergeCell ref="V33:AB33"/>
    <mergeCell ref="W34:Y34"/>
    <mergeCell ref="Z34:AA34"/>
    <mergeCell ref="V6:AB6"/>
    <mergeCell ref="W7:Y7"/>
    <mergeCell ref="Z7:AA7"/>
    <mergeCell ref="V15:AB15"/>
    <mergeCell ref="W16:Y16"/>
    <mergeCell ref="Z16:AA16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2019-08-16T18:07:36Z</dcterms:modified>
</cp:coreProperties>
</file>